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ica 2\Desktop\LASECCT LABORATORIO\FORMATOS 2015\"/>
    </mc:Choice>
  </mc:AlternateContent>
  <bookViews>
    <workbookView xWindow="675" yWindow="585" windowWidth="14295" windowHeight="8430" activeTab="1"/>
  </bookViews>
  <sheets>
    <sheet name="CALCULO " sheetId="7" r:id="rId1"/>
    <sheet name="ENSAYE CONCRETO ASFÁLTICO" sheetId="1" r:id="rId2"/>
    <sheet name="TEMPERATURAS" sheetId="6" r:id="rId3"/>
  </sheets>
  <externalReferences>
    <externalReference r:id="rId4"/>
    <externalReference r:id="rId5"/>
  </externalReferences>
  <definedNames>
    <definedName name="_xlnm.Print_Area" localSheetId="1">'ENSAYE CONCRETO ASFÁLTICO'!$A$1:$AG$71</definedName>
  </definedNames>
  <calcPr calcId="152511"/>
</workbook>
</file>

<file path=xl/calcChain.xml><?xml version="1.0" encoding="utf-8"?>
<calcChain xmlns="http://schemas.openxmlformats.org/spreadsheetml/2006/main">
  <c r="V20" i="7" l="1"/>
  <c r="I22" i="6" l="1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H24" i="1" l="1"/>
  <c r="AE24" i="1"/>
  <c r="T24" i="1"/>
  <c r="S23" i="1"/>
  <c r="O23" i="1"/>
  <c r="W12" i="1"/>
  <c r="Y11" i="1"/>
  <c r="V10" i="1"/>
  <c r="W39" i="7"/>
  <c r="P31" i="7"/>
  <c r="E21" i="7"/>
  <c r="E22" i="7" s="1"/>
  <c r="R17" i="7"/>
  <c r="AB8" i="7"/>
  <c r="V8" i="7"/>
  <c r="X8" i="7" s="1"/>
  <c r="J8" i="7"/>
  <c r="L8" i="7" s="1"/>
  <c r="M8" i="7" s="1"/>
  <c r="I8" i="7"/>
  <c r="K8" i="7" s="1"/>
  <c r="AB7" i="7"/>
  <c r="X7" i="7"/>
  <c r="V7" i="7"/>
  <c r="J7" i="7"/>
  <c r="I7" i="7"/>
  <c r="K7" i="7" s="1"/>
  <c r="AB6" i="7"/>
  <c r="V6" i="7"/>
  <c r="X6" i="7" s="1"/>
  <c r="J6" i="7"/>
  <c r="I6" i="7"/>
  <c r="K6" i="7" s="1"/>
  <c r="A6" i="7"/>
  <c r="AB9" i="7" l="1"/>
  <c r="N40" i="7" s="1"/>
  <c r="X9" i="7"/>
  <c r="N39" i="7" s="1"/>
  <c r="R52" i="1"/>
  <c r="L6" i="7"/>
  <c r="M6" i="7" s="1"/>
  <c r="L7" i="7"/>
  <c r="M7" i="7" s="1"/>
  <c r="F23" i="7"/>
  <c r="R32" i="7"/>
  <c r="R31" i="7" s="1"/>
  <c r="T31" i="7" s="1"/>
  <c r="H32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J25" i="7" s="1"/>
  <c r="J26" i="7" s="1"/>
  <c r="E23" i="7"/>
  <c r="J19" i="7"/>
  <c r="G51" i="1" s="1"/>
  <c r="M26" i="6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K26" i="6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M23" i="6"/>
  <c r="M24" i="6" s="1"/>
  <c r="K23" i="6"/>
  <c r="K24" i="6" s="1"/>
  <c r="N21" i="6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M21" i="6"/>
  <c r="K21" i="6"/>
  <c r="AA23" i="1" s="1"/>
  <c r="I21" i="6"/>
  <c r="I23" i="1" s="1"/>
  <c r="A21" i="6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O11" i="6"/>
  <c r="O12" i="6" s="1"/>
  <c r="R53" i="1" l="1"/>
  <c r="M9" i="7"/>
  <c r="R51" i="1" s="1"/>
  <c r="D6" i="7"/>
  <c r="N38" i="7"/>
  <c r="C6" i="7"/>
  <c r="J27" i="7"/>
  <c r="J28" i="7" l="1"/>
  <c r="O19" i="7" s="1"/>
  <c r="Q19" i="7" s="1"/>
  <c r="G29" i="1"/>
  <c r="J29" i="7"/>
  <c r="C7" i="7"/>
  <c r="C8" i="7" s="1"/>
  <c r="E6" i="7"/>
  <c r="D7" i="7"/>
  <c r="J30" i="7" l="1"/>
  <c r="G31" i="1"/>
  <c r="G30" i="1"/>
  <c r="D45" i="7"/>
  <c r="G45" i="7" s="1"/>
  <c r="D8" i="7"/>
  <c r="E8" i="7" s="1"/>
  <c r="E7" i="7"/>
  <c r="O6" i="7"/>
  <c r="P6" i="7"/>
  <c r="J31" i="7" l="1"/>
  <c r="G32" i="1"/>
  <c r="Q6" i="7"/>
  <c r="P7" i="7"/>
  <c r="O7" i="7"/>
  <c r="R6" i="7"/>
  <c r="N6" i="7"/>
  <c r="O8" i="7"/>
  <c r="P8" i="7"/>
  <c r="J32" i="7" l="1"/>
  <c r="G33" i="1"/>
  <c r="R8" i="7"/>
  <c r="S8" i="7" s="1"/>
  <c r="N8" i="7"/>
  <c r="Q7" i="7"/>
  <c r="Q8" i="7"/>
  <c r="R7" i="7"/>
  <c r="S7" i="7" s="1"/>
  <c r="N7" i="7"/>
  <c r="S6" i="7"/>
  <c r="Q9" i="7" l="1"/>
  <c r="N41" i="7" s="1"/>
  <c r="D46" i="7"/>
  <c r="G46" i="7" s="1"/>
  <c r="G34" i="1"/>
  <c r="O20" i="7"/>
  <c r="Q20" i="7" s="1"/>
  <c r="V25" i="7"/>
  <c r="S9" i="7"/>
  <c r="R9" i="7"/>
  <c r="R54" i="1" l="1"/>
  <c r="V26" i="7"/>
  <c r="G35" i="1"/>
  <c r="N42" i="7"/>
  <c r="R55" i="1"/>
  <c r="V27" i="7" l="1"/>
  <c r="G36" i="1"/>
  <c r="G37" i="1" l="1"/>
  <c r="V28" i="7"/>
  <c r="D47" i="7"/>
  <c r="G47" i="7" s="1"/>
  <c r="O21" i="7"/>
  <c r="Q21" i="7" s="1"/>
  <c r="V29" i="7" l="1"/>
  <c r="G38" i="1"/>
  <c r="V30" i="7" l="1"/>
  <c r="G39" i="1"/>
  <c r="D48" i="7" l="1"/>
  <c r="G48" i="7" s="1"/>
  <c r="G40" i="1"/>
  <c r="V31" i="7"/>
  <c r="D49" i="7"/>
  <c r="G49" i="7" s="1"/>
  <c r="O23" i="7"/>
  <c r="Q23" i="7" s="1"/>
  <c r="O22" i="7"/>
  <c r="Q22" i="7" s="1"/>
  <c r="V22" i="7" l="1"/>
  <c r="W22" i="7" s="1"/>
  <c r="G50" i="7"/>
  <c r="I45" i="7" s="1"/>
  <c r="I49" i="7" s="1"/>
  <c r="W42" i="7" s="1"/>
  <c r="R38" i="7" s="1"/>
  <c r="W36" i="7" l="1"/>
</calcChain>
</file>

<file path=xl/sharedStrings.xml><?xml version="1.0" encoding="utf-8"?>
<sst xmlns="http://schemas.openxmlformats.org/spreadsheetml/2006/main" count="309" uniqueCount="280">
  <si>
    <t>OBRA</t>
  </si>
  <si>
    <t>ENSAYE No.</t>
  </si>
  <si>
    <t>FECHA DE RECIBO</t>
  </si>
  <si>
    <t>FECHA DE INF.</t>
  </si>
  <si>
    <t>DATOS DEL MUESTREO</t>
  </si>
  <si>
    <t>DESCRIPCIÓN DEL MATERIAL</t>
  </si>
  <si>
    <t>TRATAMIENTO PREVIO AL MUESTREO</t>
  </si>
  <si>
    <t>CLASE DE DEPOSITO MUESTREADO</t>
  </si>
  <si>
    <t>UBICACIÓN DEL BANCO DE DONDE PROCEDE EL MUESTREO</t>
  </si>
  <si>
    <t>VIAJE No</t>
  </si>
  <si>
    <t>TENDIDO EN km.</t>
  </si>
  <si>
    <t>A km</t>
  </si>
  <si>
    <t>CARRIL</t>
  </si>
  <si>
    <t>FRANJA</t>
  </si>
  <si>
    <t>TEMP. DE LA MEZCLA AL SALIR DE LA PLANTA</t>
  </si>
  <si>
    <r>
      <t>O</t>
    </r>
    <r>
      <rPr>
        <sz val="12"/>
        <rFont val="Calibri"/>
        <family val="2"/>
        <scheme val="minor"/>
      </rPr>
      <t>C EN EL TENDIDO</t>
    </r>
  </si>
  <si>
    <r>
      <t>O</t>
    </r>
    <r>
      <rPr>
        <sz val="12"/>
        <rFont val="Calibri"/>
        <family val="2"/>
        <scheme val="minor"/>
      </rPr>
      <t>C AL INICIAR LA COMPACT.</t>
    </r>
  </si>
  <si>
    <t>CARACTERÍSTICAS DEL MATERIAL PETREO</t>
  </si>
  <si>
    <r>
      <t>P.E. SECO S. Kg/m</t>
    </r>
    <r>
      <rPr>
        <vertAlign val="superscript"/>
        <sz val="14"/>
        <rFont val="Calibri"/>
        <family val="2"/>
        <scheme val="minor"/>
      </rPr>
      <t>3</t>
    </r>
  </si>
  <si>
    <t>COMPOSICIÓN GRANULOMÉTRICA</t>
  </si>
  <si>
    <t>MALLAS</t>
  </si>
  <si>
    <t>% Q PASA</t>
  </si>
  <si>
    <t>DEL PROYECTO</t>
  </si>
  <si>
    <t>Núm. 1</t>
  </si>
  <si>
    <t>Núm. 3/4</t>
  </si>
  <si>
    <t>Núm. 1/2</t>
  </si>
  <si>
    <t>90 A 100</t>
  </si>
  <si>
    <t>Núm. 3/8</t>
  </si>
  <si>
    <t>Núm.1/4</t>
  </si>
  <si>
    <t>Núm. 4</t>
  </si>
  <si>
    <t>Núm. 10</t>
  </si>
  <si>
    <t>Núm. 20</t>
  </si>
  <si>
    <t>Núm. 40</t>
  </si>
  <si>
    <t>Núm. 60</t>
  </si>
  <si>
    <t>Núm. 100</t>
  </si>
  <si>
    <t>Núm. 200</t>
  </si>
  <si>
    <r>
      <t>P.E. (Ym)g/cm</t>
    </r>
    <r>
      <rPr>
        <vertAlign val="superscript"/>
        <sz val="14"/>
        <rFont val="Calibri"/>
        <family val="2"/>
        <scheme val="minor"/>
      </rPr>
      <t>3</t>
    </r>
  </si>
  <si>
    <t>ABSORCIÓN</t>
  </si>
  <si>
    <t>DESGASTE %</t>
  </si>
  <si>
    <t>%DE TRITURACIÓN</t>
  </si>
  <si>
    <t>PART. ALARGADAS %</t>
  </si>
  <si>
    <t xml:space="preserve">   </t>
  </si>
  <si>
    <t>PART. LAJEADAS %</t>
  </si>
  <si>
    <t xml:space="preserve">  </t>
  </si>
  <si>
    <t>EQUIV. DE ARENA</t>
  </si>
  <si>
    <t>CONT. LINEAL %</t>
  </si>
  <si>
    <t>CARACTERÍSTICA DE LA MEZCLA</t>
  </si>
  <si>
    <t>C ARACTERÍSTICAS DEL ESPECIMEN</t>
  </si>
  <si>
    <t>CARACTERÍSTICAS DEL ASFALTO</t>
  </si>
  <si>
    <t>CONTENIDO DEL ASFALTO</t>
  </si>
  <si>
    <r>
      <t>P.E. kg/m</t>
    </r>
    <r>
      <rPr>
        <vertAlign val="superscript"/>
        <sz val="14"/>
        <rFont val="Calibri"/>
        <family val="2"/>
        <scheme val="minor"/>
      </rPr>
      <t>3</t>
    </r>
  </si>
  <si>
    <t>TIPO</t>
  </si>
  <si>
    <t>ADITIVO USADO</t>
  </si>
  <si>
    <t>MARCA</t>
  </si>
  <si>
    <t>ESTABILIDAD kg</t>
  </si>
  <si>
    <t>817  MIN</t>
  </si>
  <si>
    <t>PENETRACIÓN</t>
  </si>
  <si>
    <t>FLUJO mm</t>
  </si>
  <si>
    <t>VISCOSIDAD</t>
  </si>
  <si>
    <t>CANTIDAD</t>
  </si>
  <si>
    <t>VACIOS %</t>
  </si>
  <si>
    <t>AFINIDAD</t>
  </si>
  <si>
    <t>V.A.M. %</t>
  </si>
  <si>
    <t>OBSERVACIONES Y RECOMENDACIONES:</t>
  </si>
  <si>
    <t xml:space="preserve">        LABORATORISTA</t>
  </si>
  <si>
    <t>JEFE DE LABORATORIO</t>
  </si>
  <si>
    <t>F-LAS-EAT-A01</t>
  </si>
  <si>
    <t>INFORME DE ENSAYE DE CONCRETO ASFÁLTICO</t>
  </si>
  <si>
    <t xml:space="preserve">ENSAYE No. </t>
  </si>
  <si>
    <t>FECHA</t>
  </si>
  <si>
    <t>DESCRIPCION</t>
  </si>
  <si>
    <t>LABORATORISTA</t>
  </si>
  <si>
    <t>PESO FINAL</t>
  </si>
  <si>
    <t>DIFERENCIA</t>
  </si>
  <si>
    <t>MALLA NUM</t>
  </si>
  <si>
    <t>ABERTURA MM</t>
  </si>
  <si>
    <t>PESO SUELTO RETENIDO (G)</t>
  </si>
  <si>
    <t>% RETENIDO PARCIAL</t>
  </si>
  <si>
    <t>% QUE PASA</t>
  </si>
  <si>
    <t>2"</t>
  </si>
  <si>
    <t>1 1/2"</t>
  </si>
  <si>
    <t>1"</t>
  </si>
  <si>
    <t>3/4"</t>
  </si>
  <si>
    <t>1/2"</t>
  </si>
  <si>
    <t>3/8"</t>
  </si>
  <si>
    <t>1/4"</t>
  </si>
  <si>
    <t>PASA 200</t>
  </si>
  <si>
    <t>NUM. 4</t>
  </si>
  <si>
    <t>SUMA</t>
  </si>
  <si>
    <t>PASA No. 4</t>
  </si>
  <si>
    <t>PROBETA</t>
  </si>
  <si>
    <t>PORCENTAJE DE VACIOS</t>
  </si>
  <si>
    <t>DETERMINACION DE LA ESTABILIDAD</t>
  </si>
  <si>
    <t>FLUJO</t>
  </si>
  <si>
    <t>C.A. %</t>
  </si>
  <si>
    <t>DENCIDAD CEMENTO ASFALTICO (D.C.A) =</t>
  </si>
  <si>
    <t>P. INC. FILTRO</t>
  </si>
  <si>
    <t>P. FINAL FILTRO</t>
  </si>
  <si>
    <t>P. MAT ASF.</t>
  </si>
  <si>
    <t>PESO INICIAL (CON C.A.)</t>
  </si>
  <si>
    <t>% DE CONT. ASF.</t>
  </si>
  <si>
    <t>PESO FINAL (SIN C.A.)</t>
  </si>
  <si>
    <t>P. MAT. ASF. FILTRO</t>
  </si>
  <si>
    <t>TEC. MANUEL MARTINEZ ACOSTA</t>
  </si>
  <si>
    <t>2 - 3.5</t>
  </si>
  <si>
    <t>3 - 5</t>
  </si>
  <si>
    <t>PARA USARSE EN:</t>
  </si>
  <si>
    <t>OBRA Y UBICACIÓN</t>
  </si>
  <si>
    <t xml:space="preserve">13.0 MIN. </t>
  </si>
  <si>
    <t>TEMP. DE MEZCLADO</t>
  </si>
  <si>
    <t>56 A 69</t>
  </si>
  <si>
    <t>ING. JUNIOR FELIX HERNANDEZ ORTEGA</t>
  </si>
  <si>
    <t xml:space="preserve"> SIGNATARIO AUTORIZADO</t>
  </si>
  <si>
    <t>C. AARON VAZQUEZ MORENO</t>
  </si>
  <si>
    <t>ENSAYES</t>
  </si>
  <si>
    <t>PORCENTAJE DE C.A. VERIFICADO</t>
  </si>
  <si>
    <t>PESOS ESPESIMEN</t>
  </si>
  <si>
    <t>VOLUMENES</t>
  </si>
  <si>
    <t>PESO VOLUMETRICO ESPESIMEN KG/M3</t>
  </si>
  <si>
    <t>PESO ESPESIFICO TEORICO MAXIMO G/CM3</t>
  </si>
  <si>
    <t>PROPORCIONES EN VOLUMEN</t>
  </si>
  <si>
    <t>CONSTANTE PRENSA</t>
  </si>
  <si>
    <t>LECTURA FLUJO</t>
  </si>
  <si>
    <t>FLUJO MM</t>
  </si>
  <si>
    <t>MATERIAL DE RECUBRIMIENTO G.</t>
  </si>
  <si>
    <t>ESPESIMEN RECUBIERTO CM3</t>
  </si>
  <si>
    <t>MATERIAL DE RECUBRIMIENTO CM3</t>
  </si>
  <si>
    <t>ESPECIMEN CM3</t>
  </si>
  <si>
    <t>CEMENTO ASFALTICO %</t>
  </si>
  <si>
    <t>MATERIAL PETREO %</t>
  </si>
  <si>
    <t>MATERIAL PETREO V.A.M.</t>
  </si>
  <si>
    <t>LLENADOS POR EL C.A.</t>
  </si>
  <si>
    <t>LECTURA MICROMETRICA</t>
  </si>
  <si>
    <t>ALTURA ESPECIMEN cm</t>
  </si>
  <si>
    <t>ESTABILIDAD SIN CORREGIR</t>
  </si>
  <si>
    <t>FACTOR DE CORRECCION POR ALTURA</t>
  </si>
  <si>
    <t>ESTABILIDAD CORREGIDA</t>
  </si>
  <si>
    <t>MM.</t>
  </si>
  <si>
    <t>NUM.</t>
  </si>
  <si>
    <t>AL AGREGADO</t>
  </si>
  <si>
    <t>A LA MEZCLA</t>
  </si>
  <si>
    <t>RECUBRIMIENTO EN AIRE G.</t>
  </si>
  <si>
    <t>SIN RECUBRIMIENTO EN AIRE G.</t>
  </si>
  <si>
    <t>RECUBRIMIENTO SUMERGIDO EN AGUA G.</t>
  </si>
  <si>
    <t xml:space="preserve">A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</si>
  <si>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</si>
  <si>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</si>
  <si>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</si>
  <si>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</si>
  <si>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</si>
  <si>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</si>
  <si>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</si>
  <si>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</si>
  <si>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</si>
  <si>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</si>
  <si>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</si>
  <si>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M </t>
  </si>
  <si>
    <t>N</t>
  </si>
  <si>
    <t xml:space="preserve">P </t>
  </si>
  <si>
    <t>Q</t>
  </si>
  <si>
    <t>S</t>
  </si>
  <si>
    <t>T</t>
  </si>
  <si>
    <t>U</t>
  </si>
  <si>
    <t>V</t>
  </si>
  <si>
    <t>W</t>
  </si>
  <si>
    <t>Z</t>
  </si>
  <si>
    <t>Y</t>
  </si>
  <si>
    <t>C-D</t>
  </si>
  <si>
    <t>C-E</t>
  </si>
  <si>
    <t>F/DP</t>
  </si>
  <si>
    <t>G-H</t>
  </si>
  <si>
    <t>D/I</t>
  </si>
  <si>
    <t>(**)</t>
  </si>
  <si>
    <t>B*J/YC.A</t>
  </si>
  <si>
    <t>(100-b)j/s.p.</t>
  </si>
  <si>
    <t>100-I-M</t>
  </si>
  <si>
    <t>100-M</t>
  </si>
  <si>
    <t>(l/P)100</t>
  </si>
  <si>
    <t>S*R(**)</t>
  </si>
  <si>
    <t>(U) (Y)</t>
  </si>
  <si>
    <t>R= CONSTANTE DE ANILLO</t>
  </si>
  <si>
    <t>y=(X)(3.7)</t>
  </si>
  <si>
    <t>ELABORO</t>
  </si>
  <si>
    <t xml:space="preserve">º= DENSIDAD TEORICA MAXIMA </t>
  </si>
  <si>
    <t>DENCIDAD DE MATEIAL PETREO (D.M.P)=</t>
  </si>
  <si>
    <t>CONSTANTE FLUJO</t>
  </si>
  <si>
    <t>DENCIDAD PARAFINA D.P=</t>
  </si>
  <si>
    <t xml:space="preserve">    3 A 8</t>
  </si>
  <si>
    <t>PESO RETENIDO (G)</t>
  </si>
  <si>
    <t>CARACTERISTICAS DE EL MATERIAL PETREO</t>
  </si>
  <si>
    <t>CARACTERISTICA</t>
  </si>
  <si>
    <t>RESULTADO</t>
  </si>
  <si>
    <t>REQUISITO</t>
  </si>
  <si>
    <t>CONTENIDO DE CEMENTO ASFALTICO %</t>
  </si>
  <si>
    <t>ESTABILIDAD EN KGS.</t>
  </si>
  <si>
    <t>FLUJO EN MM</t>
  </si>
  <si>
    <t>VACIOS EN LA MEZCLA ASFALTICA (VMC) %</t>
  </si>
  <si>
    <t>VACIOS EN EL AGREGADO MINERAL (VAM) %</t>
  </si>
  <si>
    <t>NUMERO DE GOLPES POR CARA</t>
  </si>
  <si>
    <t>TIPO DE ASFALTO UTILIZADO</t>
  </si>
  <si>
    <t>INFORME DE TEMPERATURAS Y TENDIDO DE MEZCLA ASFALTICA ELABORADA EN CALIENTE</t>
  </si>
  <si>
    <t>102-120</t>
  </si>
  <si>
    <t>FECHA DE INFORME</t>
  </si>
  <si>
    <t>SUBTRAMO</t>
  </si>
  <si>
    <t>ESPESOR DEL PROYECTO DE LA CAPA</t>
  </si>
  <si>
    <t>ESPESOR DE LA CAPA ANTES DE COMPACTAR</t>
  </si>
  <si>
    <t>VIAJES</t>
  </si>
  <si>
    <t>HORAS</t>
  </si>
  <si>
    <r>
      <t xml:space="preserve">TEMPS. DE LA MEZCLA EN </t>
    </r>
    <r>
      <rPr>
        <vertAlign val="superscript"/>
        <sz val="10"/>
        <rFont val="Calibri"/>
        <family val="2"/>
      </rPr>
      <t>O</t>
    </r>
    <r>
      <rPr>
        <sz val="10"/>
        <rFont val="Calibri"/>
        <family val="2"/>
      </rPr>
      <t>C</t>
    </r>
  </si>
  <si>
    <t>LUGAR DE TENDIDO</t>
  </si>
  <si>
    <t>ESPESOR DE CAPA TENDIDA CMS. (Antes de compactar)</t>
  </si>
  <si>
    <t>OBSERVACIONES</t>
  </si>
  <si>
    <t>Viaje No.</t>
  </si>
  <si>
    <t>Vol. M'</t>
  </si>
  <si>
    <t>AL TENDER</t>
  </si>
  <si>
    <t>AL SALIR DE LA PLANTA</t>
  </si>
  <si>
    <t>AL Compactarla</t>
  </si>
  <si>
    <t>DE KM.</t>
  </si>
  <si>
    <t>A KM.</t>
  </si>
  <si>
    <t>CALZADA</t>
  </si>
  <si>
    <t>ANCHO MTS.</t>
  </si>
  <si>
    <r>
      <t>M</t>
    </r>
    <r>
      <rPr>
        <vertAlign val="superscript"/>
        <sz val="10"/>
        <rFont val="Calibri"/>
        <family val="2"/>
      </rPr>
      <t>3</t>
    </r>
  </si>
  <si>
    <t>CENTRO</t>
  </si>
  <si>
    <t>LIBRAMIENTO NOROESTE</t>
  </si>
  <si>
    <t>MANTEO</t>
  </si>
  <si>
    <t>VIAJE FINALIZA FRANJA Y</t>
  </si>
  <si>
    <t>"</t>
  </si>
  <si>
    <t>DERECHO</t>
  </si>
  <si>
    <t>COMIENZA SIGUIENTE</t>
  </si>
  <si>
    <t>IZQUIERDO</t>
  </si>
  <si>
    <r>
      <t>M</t>
    </r>
    <r>
      <rPr>
        <vertAlign val="superscript"/>
        <sz val="10"/>
        <rFont val="Calibri"/>
        <family val="2"/>
      </rPr>
      <t>4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</si>
  <si>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5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</si>
  <si>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6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</si>
  <si>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7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</si>
  <si>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8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</si>
  <si>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9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</si>
  <si>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10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</si>
  <si>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11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</si>
  <si>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12</t>
    </r>
    <r>
      <rPr>
        <sz val="11"/>
        <color indexed="8"/>
        <rFont val="Calibri"/>
        <family val="2"/>
      </rPr>
      <t/>
    </r>
  </si>
  <si>
    <r>
      <t>M</t>
    </r>
    <r>
      <rPr>
        <vertAlign val="superscript"/>
        <sz val="10"/>
        <rFont val="Calibri"/>
        <family val="2"/>
      </rPr>
      <t>13</t>
    </r>
    <r>
      <rPr>
        <sz val="11"/>
        <color indexed="8"/>
        <rFont val="Calibri"/>
        <family val="2"/>
      </rPr>
      <t/>
    </r>
  </si>
  <si>
    <t>OBSERVACIONES:</t>
  </si>
  <si>
    <t>SE REPORTAN TEMPERATURAS DE TENDIDO</t>
  </si>
  <si>
    <t>SIGNATARIO AUTORIZADO</t>
  </si>
  <si>
    <t>F-LAS-EAT-A02</t>
  </si>
  <si>
    <t>817 MINIMO</t>
  </si>
  <si>
    <t>2 A 3.5</t>
  </si>
  <si>
    <t>3 A 5</t>
  </si>
  <si>
    <t>13 MINIMO</t>
  </si>
  <si>
    <t xml:space="preserve"> N-CMT-4-05-003/08.</t>
  </si>
  <si>
    <t>70 A 81</t>
  </si>
  <si>
    <t>28 A 42</t>
  </si>
  <si>
    <t>18 A 27</t>
  </si>
  <si>
    <t>13 A 20</t>
  </si>
  <si>
    <t>10 A 15</t>
  </si>
  <si>
    <t>6 A 12</t>
  </si>
  <si>
    <t>2 A 7</t>
  </si>
  <si>
    <t>INFORME 160</t>
  </si>
  <si>
    <t xml:space="preserve">PASA  </t>
  </si>
  <si>
    <t>RET.</t>
  </si>
  <si>
    <t>%</t>
  </si>
  <si>
    <t>CONST.</t>
  </si>
  <si>
    <t>AREAS</t>
  </si>
  <si>
    <t>INDICE ASFALTICO</t>
  </si>
  <si>
    <t>AREA SUPERFICIAL</t>
  </si>
  <si>
    <t>% DE CON. APROX. POR SUPERFICIE DE GRANULOMETRIA</t>
  </si>
  <si>
    <t>SUPERFICIE ESPESIFICA</t>
  </si>
  <si>
    <t>CONTENIDO POR SUPERFICIE DE GRANULOMETRIA</t>
  </si>
  <si>
    <t>PG 64-22</t>
  </si>
  <si>
    <t>MEZCLA ASFALTICA</t>
  </si>
  <si>
    <t>CARPET ASFALTICA</t>
  </si>
  <si>
    <t>MEZCLA ELABORADA EN PLANTA</t>
  </si>
  <si>
    <t>FINISHER EN OBRA</t>
  </si>
  <si>
    <t>ESPECIFICACIÓN</t>
  </si>
  <si>
    <t xml:space="preserve">   LOS RESULTADOS OBTENIDOS DE LA MUESTRA DE MEZCLA ASFALTICA ELABORADA EN CALIENTE SI CUMPLE CON REQUISITOS DE CALIDAD SEGÚN PROYECTO  Y NORMAS DE CALIDAD VIGENTES   N-CMT-4-05-003/08.</t>
  </si>
  <si>
    <t xml:space="preserve">RECONSTRUCCIÓN Y CONSERVACION DE CAMINOS: RURALES Y CARRETERAS ALIMENTADORAS CAMINO: COL. HIDALGO- SAN JOSE DEL MOLINO- E.C. (DGO- H. DEL PARRAL) META: RECONSTRUCCIÓN Y CONSERVACION DE CAMINOS: RURALES Y CARRETERAS ALIMENTADORAS CAMINO: COL. HIDALGO- SAN JOSE DEL MOLINO- E.C. (DGO- H. DEL PARRAL) DEL KM 0+000 AL KM 13+400, (EN TRAMOS AISLADOS) EN EL MUNICIPIO DE DURANGO, DGO.     </t>
  </si>
  <si>
    <t>KM. 1+000-1+600</t>
  </si>
  <si>
    <t>3.0 CMS. COMPACTOS</t>
  </si>
  <si>
    <t>3.9 CMS. SUELTOS</t>
  </si>
  <si>
    <t>KM. 1+450 FRANJA 1 CALZADA 1</t>
  </si>
  <si>
    <t xml:space="preserve">MICROCARPETA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</si>
</sst>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F400]h:mm:ss\ AM/PM"/>
    <numFmt numFmtId="166" formatCode="0\+000"/>
    <numFmt numFmtId="167" formatCode="0.000"/>
    <numFmt numFmtId="168" formatCode="0.0000"/>
    <numFmt numFmtId="169" formatCode="0.0%"/>
    <numFmt numFmtId="170" formatCode="0.0;[Red]0.0"/>
  </numFmts>
  <fonts count="4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4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Arial"/>
      <family val="2"/>
    </font>
    <font>
      <u/>
      <sz val="14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2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6.5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u/>
      <sz val="8.5"/>
      <name val="Calibri"/>
      <family val="2"/>
      <scheme val="minor"/>
    </font>
    <font>
      <vertAlign val="superscript"/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i/>
      <sz val="16"/>
      <name val="Arial"/>
      <family val="2"/>
    </font>
    <font>
      <sz val="14"/>
      <color rgb="FFFF0000"/>
      <name val="Calibri"/>
      <family val="2"/>
      <scheme val="minor"/>
    </font>
    <font>
      <sz val="5"/>
      <name val="Calibri"/>
      <family val="2"/>
      <scheme val="minor"/>
    </font>
    <font>
      <sz val="10"/>
      <color rgb="FFFF0000"/>
      <name val="Calibri"/>
      <family val="2"/>
      <scheme val="minor"/>
    </font>
    <font>
      <sz val="22"/>
      <name val="Calibri"/>
      <family val="2"/>
      <scheme val="minor"/>
    </font>
    <font>
      <sz val="26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1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0"/>
    <xf numFmtId="164" fontId="2" fillId="0" borderId="0" applyFont="0" applyFill="0" applyBorder="0" applyAlignment="0" applyProtection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164" fontId="1" fillId="0" borderId="0" applyFont="0" applyFill="0" applyBorder="0" applyAlignment="0" applyProtection="0"/>
    <xf numFmtId="0" fontId="1" fillId="0" borderId="0"/>
  </cellStyleXfs>
  <cellXfs count="427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5" fillId="0" borderId="9" xfId="0" applyFont="1" applyBorder="1"/>
    <xf numFmtId="49" fontId="4" fillId="0" borderId="0" xfId="0" applyNumberFormat="1" applyFont="1" applyBorder="1"/>
    <xf numFmtId="0" fontId="4" fillId="0" borderId="10" xfId="0" applyFont="1" applyBorder="1"/>
    <xf numFmtId="0" fontId="4" fillId="0" borderId="8" xfId="0" applyFont="1" applyBorder="1"/>
    <xf numFmtId="0" fontId="5" fillId="0" borderId="11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Border="1" applyAlignment="1"/>
    <xf numFmtId="0" fontId="4" fillId="0" borderId="8" xfId="0" applyFont="1" applyBorder="1" applyAlignment="1">
      <alignment horizontal="left" vertical="center" indent="1"/>
    </xf>
    <xf numFmtId="0" fontId="5" fillId="0" borderId="10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7" fillId="0" borderId="8" xfId="0" applyFont="1" applyBorder="1"/>
    <xf numFmtId="0" fontId="5" fillId="0" borderId="7" xfId="0" applyFont="1" applyBorder="1"/>
    <xf numFmtId="0" fontId="5" fillId="0" borderId="0" xfId="0" applyFont="1" applyBorder="1"/>
    <xf numFmtId="0" fontId="10" fillId="0" borderId="5" xfId="1" quotePrefix="1" applyFont="1" applyBorder="1" applyAlignment="1" applyProtection="1"/>
    <xf numFmtId="0" fontId="5" fillId="0" borderId="5" xfId="0" applyFont="1" applyBorder="1"/>
    <xf numFmtId="0" fontId="11" fillId="0" borderId="12" xfId="0" applyFont="1" applyBorder="1"/>
    <xf numFmtId="0" fontId="4" fillId="0" borderId="12" xfId="0" applyFont="1" applyBorder="1" applyAlignment="1">
      <alignment horizontal="center"/>
    </xf>
    <xf numFmtId="0" fontId="8" fillId="0" borderId="0" xfId="0" applyFont="1" applyBorder="1"/>
    <xf numFmtId="0" fontId="5" fillId="0" borderId="0" xfId="0" applyNumberFormat="1" applyFont="1" applyBorder="1"/>
    <xf numFmtId="2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0" xfId="0" applyFont="1" applyBorder="1" applyAlignment="1"/>
    <xf numFmtId="0" fontId="5" fillId="0" borderId="9" xfId="0" applyFont="1" applyBorder="1" applyAlignment="1">
      <alignment vertical="top" wrapText="1"/>
    </xf>
    <xf numFmtId="0" fontId="5" fillId="0" borderId="7" xfId="0" applyFont="1" applyBorder="1" applyAlignment="1"/>
    <xf numFmtId="0" fontId="8" fillId="0" borderId="7" xfId="0" applyFont="1" applyBorder="1"/>
    <xf numFmtId="0" fontId="8" fillId="0" borderId="9" xfId="0" applyFont="1" applyBorder="1"/>
    <xf numFmtId="0" fontId="5" fillId="0" borderId="8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12" fillId="0" borderId="0" xfId="0" applyFont="1"/>
    <xf numFmtId="0" fontId="0" fillId="2" borderId="0" xfId="0" applyFill="1"/>
    <xf numFmtId="0" fontId="3" fillId="0" borderId="0" xfId="0" applyFont="1" applyBorder="1"/>
    <xf numFmtId="0" fontId="15" fillId="0" borderId="7" xfId="0" applyFont="1" applyBorder="1" applyAlignment="1">
      <alignment horizontal="left" vertical="top"/>
    </xf>
    <xf numFmtId="0" fontId="3" fillId="0" borderId="2" xfId="0" applyFont="1" applyBorder="1"/>
    <xf numFmtId="0" fontId="11" fillId="0" borderId="0" xfId="0" applyFont="1" applyBorder="1"/>
    <xf numFmtId="0" fontId="5" fillId="0" borderId="12" xfId="0" applyFont="1" applyBorder="1"/>
    <xf numFmtId="14" fontId="4" fillId="0" borderId="2" xfId="0" applyNumberFormat="1" applyFont="1" applyBorder="1" applyAlignment="1">
      <alignment vertical="center"/>
    </xf>
    <xf numFmtId="0" fontId="0" fillId="0" borderId="16" xfId="0" applyBorder="1"/>
    <xf numFmtId="0" fontId="3" fillId="0" borderId="17" xfId="0" applyFont="1" applyBorder="1"/>
    <xf numFmtId="16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textRotation="90" wrapText="1"/>
    </xf>
    <xf numFmtId="1" fontId="18" fillId="0" borderId="12" xfId="2" applyNumberFormat="1" applyFont="1" applyBorder="1" applyAlignment="1">
      <alignment horizontal="center"/>
    </xf>
    <xf numFmtId="0" fontId="8" fillId="0" borderId="0" xfId="0" applyFont="1"/>
    <xf numFmtId="0" fontId="21" fillId="2" borderId="3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164" fontId="22" fillId="2" borderId="12" xfId="0" applyNumberFormat="1" applyFont="1" applyFill="1" applyBorder="1" applyAlignment="1">
      <alignment horizontal="center" vertical="center"/>
    </xf>
    <xf numFmtId="1" fontId="22" fillId="2" borderId="12" xfId="0" applyNumberFormat="1" applyFont="1" applyFill="1" applyBorder="1" applyAlignment="1">
      <alignment horizontal="center" vertical="center"/>
    </xf>
    <xf numFmtId="164" fontId="22" fillId="2" borderId="12" xfId="0" applyNumberFormat="1" applyFont="1" applyFill="1" applyBorder="1" applyAlignment="1" applyProtection="1">
      <alignment horizontal="center" vertical="center"/>
      <protection locked="0"/>
    </xf>
    <xf numFmtId="2" fontId="22" fillId="2" borderId="12" xfId="0" applyNumberFormat="1" applyFont="1" applyFill="1" applyBorder="1" applyAlignment="1">
      <alignment horizontal="center" vertical="center"/>
    </xf>
    <xf numFmtId="1" fontId="22" fillId="4" borderId="12" xfId="0" applyNumberFormat="1" applyFont="1" applyFill="1" applyBorder="1" applyAlignment="1">
      <alignment horizontal="center" vertical="center"/>
    </xf>
    <xf numFmtId="164" fontId="22" fillId="4" borderId="12" xfId="0" applyNumberFormat="1" applyFont="1" applyFill="1" applyBorder="1" applyAlignment="1" applyProtection="1">
      <alignment horizontal="center" vertical="center"/>
      <protection locked="0"/>
    </xf>
    <xf numFmtId="164" fontId="22" fillId="4" borderId="12" xfId="0" applyNumberFormat="1" applyFont="1" applyFill="1" applyBorder="1" applyAlignment="1">
      <alignment horizontal="center" vertical="center"/>
    </xf>
    <xf numFmtId="0" fontId="21" fillId="2" borderId="4" xfId="0" applyFont="1" applyFill="1" applyBorder="1"/>
    <xf numFmtId="0" fontId="21" fillId="2" borderId="5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  <xf numFmtId="0" fontId="11" fillId="2" borderId="6" xfId="0" applyFont="1" applyFill="1" applyBorder="1"/>
    <xf numFmtId="0" fontId="21" fillId="2" borderId="7" xfId="0" applyFont="1" applyFill="1" applyBorder="1"/>
    <xf numFmtId="0" fontId="21" fillId="2" borderId="0" xfId="0" applyFont="1" applyFill="1" applyBorder="1"/>
    <xf numFmtId="0" fontId="21" fillId="2" borderId="2" xfId="0" applyFont="1" applyFill="1" applyBorder="1"/>
    <xf numFmtId="0" fontId="11" fillId="2" borderId="2" xfId="0" applyFont="1" applyFill="1" applyBorder="1"/>
    <xf numFmtId="0" fontId="11" fillId="2" borderId="10" xfId="0" applyFont="1" applyFill="1" applyBorder="1"/>
    <xf numFmtId="0" fontId="11" fillId="2" borderId="8" xfId="0" applyFont="1" applyFill="1" applyBorder="1"/>
    <xf numFmtId="0" fontId="21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2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5" xfId="0" applyFont="1" applyBorder="1"/>
    <xf numFmtId="0" fontId="8" fillId="0" borderId="5" xfId="0" applyFont="1" applyBorder="1"/>
    <xf numFmtId="0" fontId="29" fillId="0" borderId="6" xfId="0" applyFont="1" applyBorder="1" applyAlignment="1">
      <alignment horizontal="center"/>
    </xf>
    <xf numFmtId="0" fontId="0" fillId="0" borderId="7" xfId="0" applyBorder="1"/>
    <xf numFmtId="0" fontId="28" fillId="0" borderId="0" xfId="0" applyFont="1" applyBorder="1"/>
    <xf numFmtId="14" fontId="29" fillId="0" borderId="9" xfId="0" applyNumberFormat="1" applyFont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30" fillId="0" borderId="5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9" xfId="0" applyFont="1" applyBorder="1"/>
    <xf numFmtId="0" fontId="8" fillId="0" borderId="7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0" fillId="0" borderId="5" xfId="0" applyBorder="1"/>
    <xf numFmtId="0" fontId="36" fillId="2" borderId="5" xfId="0" applyFont="1" applyFill="1" applyBorder="1" applyAlignment="1">
      <alignment horizontal="right"/>
    </xf>
    <xf numFmtId="0" fontId="8" fillId="0" borderId="12" xfId="0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0" fontId="20" fillId="2" borderId="12" xfId="0" applyFont="1" applyFill="1" applyBorder="1" applyAlignment="1">
      <alignment horizontal="center" vertical="center" textRotation="90" wrapText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textRotation="90" wrapText="1"/>
    </xf>
    <xf numFmtId="0" fontId="38" fillId="0" borderId="0" xfId="0" applyFont="1" applyBorder="1"/>
    <xf numFmtId="0" fontId="27" fillId="0" borderId="0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0" xfId="0" applyFont="1" applyBorder="1" applyAlignment="1">
      <alignment horizontal="center" vertical="top"/>
    </xf>
    <xf numFmtId="0" fontId="29" fillId="0" borderId="8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35" fillId="0" borderId="4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right" vertical="center" indent="8"/>
    </xf>
    <xf numFmtId="0" fontId="4" fillId="0" borderId="8" xfId="0" applyNumberFormat="1" applyFont="1" applyBorder="1" applyAlignment="1">
      <alignment horizontal="right" vertical="center" indent="8"/>
    </xf>
    <xf numFmtId="14" fontId="4" fillId="0" borderId="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5" fillId="0" borderId="12" xfId="0" applyFont="1" applyBorder="1" applyAlignment="1">
      <alignment horizontal="left" vertical="center" indent="1"/>
    </xf>
    <xf numFmtId="1" fontId="4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5" fillId="0" borderId="7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3" fillId="0" borderId="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wrapText="1" readingOrder="1"/>
    </xf>
    <xf numFmtId="0" fontId="13" fillId="0" borderId="0" xfId="0" applyFont="1" applyBorder="1" applyAlignment="1">
      <alignment horizontal="center" wrapText="1" readingOrder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textRotation="90" wrapText="1"/>
    </xf>
    <xf numFmtId="0" fontId="20" fillId="2" borderId="14" xfId="0" applyFont="1" applyFill="1" applyBorder="1" applyAlignment="1">
      <alignment horizontal="center" vertical="center" textRotation="90" wrapText="1"/>
    </xf>
    <xf numFmtId="0" fontId="20" fillId="2" borderId="15" xfId="0" applyFont="1" applyFill="1" applyBorder="1" applyAlignment="1">
      <alignment horizontal="center" vertical="center" textRotation="90" wrapText="1"/>
    </xf>
    <xf numFmtId="0" fontId="20" fillId="2" borderId="13" xfId="0" applyFont="1" applyFill="1" applyBorder="1" applyAlignment="1">
      <alignment horizontal="center" vertical="center" textRotation="90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1" fillId="2" borderId="2" xfId="0" quotePrefix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64" fontId="24" fillId="3" borderId="1" xfId="0" applyNumberFormat="1" applyFont="1" applyFill="1" applyBorder="1" applyAlignment="1">
      <alignment horizontal="center"/>
    </xf>
    <xf numFmtId="164" fontId="24" fillId="3" borderId="2" xfId="0" applyNumberFormat="1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25" fillId="0" borderId="12" xfId="0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14" fontId="25" fillId="0" borderId="1" xfId="0" applyNumberFormat="1" applyFont="1" applyBorder="1" applyAlignment="1">
      <alignment horizontal="center" wrapText="1"/>
    </xf>
    <xf numFmtId="14" fontId="25" fillId="0" borderId="3" xfId="0" applyNumberFormat="1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1" fontId="21" fillId="0" borderId="12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1" fontId="8" fillId="5" borderId="12" xfId="0" applyNumberFormat="1" applyFont="1" applyFill="1" applyBorder="1" applyAlignment="1">
      <alignment horizontal="center"/>
    </xf>
    <xf numFmtId="164" fontId="8" fillId="5" borderId="12" xfId="0" applyNumberFormat="1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23" fillId="6" borderId="12" xfId="0" applyNumberFormat="1" applyFont="1" applyFill="1" applyBorder="1" applyAlignment="1">
      <alignment horizontal="center" vertical="center"/>
    </xf>
    <xf numFmtId="164" fontId="39" fillId="2" borderId="12" xfId="0" applyNumberFormat="1" applyFont="1" applyFill="1" applyBorder="1" applyAlignment="1">
      <alignment horizontal="center" vertical="center"/>
    </xf>
    <xf numFmtId="1" fontId="20" fillId="2" borderId="12" xfId="0" applyNumberFormat="1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2" fontId="23" fillId="6" borderId="12" xfId="0" applyNumberFormat="1" applyFont="1" applyFill="1" applyBorder="1" applyAlignment="1">
      <alignment horizontal="center" vertical="center"/>
    </xf>
    <xf numFmtId="167" fontId="23" fillId="6" borderId="12" xfId="0" applyNumberFormat="1" applyFont="1" applyFill="1" applyBorder="1" applyAlignment="1">
      <alignment horizontal="center" vertical="center"/>
    </xf>
    <xf numFmtId="164" fontId="22" fillId="2" borderId="12" xfId="10" applyNumberFormat="1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 wrapText="1"/>
    </xf>
    <xf numFmtId="164" fontId="41" fillId="4" borderId="12" xfId="0" applyNumberFormat="1" applyFont="1" applyFill="1" applyBorder="1" applyAlignment="1">
      <alignment horizontal="center" vertical="center" wrapText="1"/>
    </xf>
    <xf numFmtId="0" fontId="28" fillId="0" borderId="12" xfId="11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2" fontId="28" fillId="0" borderId="12" xfId="11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2" fontId="21" fillId="0" borderId="12" xfId="0" applyNumberFormat="1" applyFont="1" applyBorder="1" applyAlignment="1">
      <alignment horizontal="center" vertical="center"/>
    </xf>
    <xf numFmtId="2" fontId="21" fillId="4" borderId="12" xfId="0" applyNumberFormat="1" applyFont="1" applyFill="1" applyBorder="1" applyAlignment="1">
      <alignment horizontal="center" vertical="center"/>
    </xf>
    <xf numFmtId="2" fontId="28" fillId="2" borderId="12" xfId="11" applyNumberFormat="1" applyFont="1" applyFill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25" fillId="0" borderId="11" xfId="0" applyFont="1" applyBorder="1" applyAlignment="1">
      <alignment horizontal="center" wrapText="1"/>
    </xf>
    <xf numFmtId="10" fontId="8" fillId="0" borderId="4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center" vertical="center" wrapText="1"/>
    </xf>
    <xf numFmtId="10" fontId="8" fillId="0" borderId="6" xfId="0" applyNumberFormat="1" applyFont="1" applyBorder="1" applyAlignment="1">
      <alignment horizontal="center" vertical="center" wrapText="1"/>
    </xf>
    <xf numFmtId="2" fontId="8" fillId="5" borderId="4" xfId="0" applyNumberFormat="1" applyFont="1" applyFill="1" applyBorder="1" applyAlignment="1">
      <alignment horizontal="center" vertical="center" wrapText="1"/>
    </xf>
    <xf numFmtId="2" fontId="8" fillId="5" borderId="6" xfId="0" applyNumberFormat="1" applyFont="1" applyFill="1" applyBorder="1" applyAlignment="1">
      <alignment horizontal="center" vertical="center" wrapText="1"/>
    </xf>
    <xf numFmtId="10" fontId="8" fillId="0" borderId="7" xfId="0" applyNumberFormat="1" applyFont="1" applyBorder="1" applyAlignment="1">
      <alignment horizontal="center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10" fontId="8" fillId="0" borderId="9" xfId="0" applyNumberFormat="1" applyFont="1" applyBorder="1" applyAlignment="1">
      <alignment horizontal="center" vertical="center" wrapText="1"/>
    </xf>
    <xf numFmtId="2" fontId="8" fillId="5" borderId="7" xfId="0" applyNumberFormat="1" applyFont="1" applyFill="1" applyBorder="1" applyAlignment="1">
      <alignment horizontal="center" vertical="center" wrapText="1"/>
    </xf>
    <xf numFmtId="2" fontId="8" fillId="5" borderId="9" xfId="0" applyNumberFormat="1" applyFont="1" applyFill="1" applyBorder="1" applyAlignment="1">
      <alignment horizontal="center" vertical="center" wrapText="1"/>
    </xf>
    <xf numFmtId="2" fontId="8" fillId="5" borderId="12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10" fontId="8" fillId="0" borderId="10" xfId="0" applyNumberFormat="1" applyFont="1" applyBorder="1" applyAlignment="1">
      <alignment horizontal="center" vertical="center" wrapText="1"/>
    </xf>
    <xf numFmtId="10" fontId="8" fillId="0" borderId="8" xfId="0" applyNumberFormat="1" applyFont="1" applyBorder="1" applyAlignment="1">
      <alignment horizontal="center" vertical="center" wrapText="1"/>
    </xf>
    <xf numFmtId="10" fontId="8" fillId="0" borderId="11" xfId="0" applyNumberFormat="1" applyFont="1" applyBorder="1" applyAlignment="1">
      <alignment horizontal="center" vertical="center" wrapText="1"/>
    </xf>
    <xf numFmtId="2" fontId="8" fillId="5" borderId="10" xfId="0" applyNumberFormat="1" applyFont="1" applyFill="1" applyBorder="1" applyAlignment="1">
      <alignment horizontal="center" vertical="center" wrapText="1"/>
    </xf>
    <xf numFmtId="2" fontId="8" fillId="5" borderId="11" xfId="0" applyNumberFormat="1" applyFont="1" applyFill="1" applyBorder="1" applyAlignment="1">
      <alignment horizontal="center" vertical="center" wrapText="1"/>
    </xf>
    <xf numFmtId="168" fontId="8" fillId="5" borderId="4" xfId="0" applyNumberFormat="1" applyFont="1" applyFill="1" applyBorder="1" applyAlignment="1">
      <alignment horizontal="center" vertical="center" wrapText="1"/>
    </xf>
    <xf numFmtId="168" fontId="8" fillId="5" borderId="6" xfId="0" applyNumberFormat="1" applyFont="1" applyFill="1" applyBorder="1" applyAlignment="1">
      <alignment horizontal="center" vertical="center" wrapText="1"/>
    </xf>
    <xf numFmtId="168" fontId="8" fillId="5" borderId="7" xfId="0" applyNumberFormat="1" applyFont="1" applyFill="1" applyBorder="1" applyAlignment="1">
      <alignment horizontal="center" vertical="center" wrapText="1"/>
    </xf>
    <xf numFmtId="168" fontId="8" fillId="5" borderId="9" xfId="0" applyNumberFormat="1" applyFont="1" applyFill="1" applyBorder="1" applyAlignment="1">
      <alignment horizontal="center" vertical="center" wrapText="1"/>
    </xf>
    <xf numFmtId="168" fontId="8" fillId="5" borderId="10" xfId="0" applyNumberFormat="1" applyFont="1" applyFill="1" applyBorder="1" applyAlignment="1">
      <alignment horizontal="center" vertical="center" wrapText="1"/>
    </xf>
    <xf numFmtId="168" fontId="8" fillId="5" borderId="11" xfId="0" applyNumberFormat="1" applyFont="1" applyFill="1" applyBorder="1" applyAlignment="1">
      <alignment horizontal="center" vertical="center" wrapText="1"/>
    </xf>
    <xf numFmtId="10" fontId="28" fillId="0" borderId="4" xfId="0" applyNumberFormat="1" applyFont="1" applyBorder="1" applyAlignment="1">
      <alignment horizontal="center" vertical="center" wrapText="1"/>
    </xf>
    <xf numFmtId="10" fontId="28" fillId="0" borderId="5" xfId="0" applyNumberFormat="1" applyFont="1" applyBorder="1" applyAlignment="1">
      <alignment horizontal="center" vertical="center" wrapText="1"/>
    </xf>
    <xf numFmtId="10" fontId="28" fillId="0" borderId="6" xfId="0" applyNumberFormat="1" applyFont="1" applyBorder="1" applyAlignment="1">
      <alignment horizontal="center" vertical="center" wrapText="1"/>
    </xf>
    <xf numFmtId="169" fontId="8" fillId="5" borderId="4" xfId="0" applyNumberFormat="1" applyFont="1" applyFill="1" applyBorder="1" applyAlignment="1">
      <alignment horizontal="center" vertical="center" wrapText="1"/>
    </xf>
    <xf numFmtId="169" fontId="8" fillId="5" borderId="6" xfId="0" applyNumberFormat="1" applyFont="1" applyFill="1" applyBorder="1" applyAlignment="1">
      <alignment horizontal="center" vertical="center" wrapText="1"/>
    </xf>
    <xf numFmtId="10" fontId="28" fillId="0" borderId="7" xfId="0" applyNumberFormat="1" applyFont="1" applyBorder="1" applyAlignment="1">
      <alignment horizontal="center" vertical="center" wrapText="1"/>
    </xf>
    <xf numFmtId="10" fontId="28" fillId="0" borderId="0" xfId="0" applyNumberFormat="1" applyFont="1" applyBorder="1" applyAlignment="1">
      <alignment horizontal="center" vertical="center" wrapText="1"/>
    </xf>
    <xf numFmtId="10" fontId="28" fillId="0" borderId="9" xfId="0" applyNumberFormat="1" applyFont="1" applyBorder="1" applyAlignment="1">
      <alignment horizontal="center" vertical="center" wrapText="1"/>
    </xf>
    <xf numFmtId="169" fontId="8" fillId="5" borderId="7" xfId="0" applyNumberFormat="1" applyFont="1" applyFill="1" applyBorder="1" applyAlignment="1">
      <alignment horizontal="center" vertical="center" wrapText="1"/>
    </xf>
    <xf numFmtId="169" fontId="8" fillId="5" borderId="9" xfId="0" applyNumberFormat="1" applyFont="1" applyFill="1" applyBorder="1" applyAlignment="1">
      <alignment horizontal="center" vertical="center" wrapText="1"/>
    </xf>
    <xf numFmtId="10" fontId="28" fillId="0" borderId="10" xfId="0" applyNumberFormat="1" applyFont="1" applyBorder="1" applyAlignment="1">
      <alignment horizontal="center" vertical="center" wrapText="1"/>
    </xf>
    <xf numFmtId="10" fontId="28" fillId="0" borderId="8" xfId="0" applyNumberFormat="1" applyFont="1" applyBorder="1" applyAlignment="1">
      <alignment horizontal="center" vertical="center" wrapText="1"/>
    </xf>
    <xf numFmtId="10" fontId="28" fillId="0" borderId="11" xfId="0" applyNumberFormat="1" applyFont="1" applyBorder="1" applyAlignment="1">
      <alignment horizontal="center" vertical="center" wrapText="1"/>
    </xf>
    <xf numFmtId="169" fontId="8" fillId="5" borderId="10" xfId="0" applyNumberFormat="1" applyFont="1" applyFill="1" applyBorder="1" applyAlignment="1">
      <alignment horizontal="center" vertical="center" wrapText="1"/>
    </xf>
    <xf numFmtId="169" fontId="8" fillId="5" borderId="11" xfId="0" applyNumberFormat="1" applyFont="1" applyFill="1" applyBorder="1" applyAlignment="1">
      <alignment horizontal="center" vertical="center" wrapText="1"/>
    </xf>
    <xf numFmtId="0" fontId="28" fillId="0" borderId="0" xfId="11" applyFont="1" applyBorder="1" applyAlignment="1">
      <alignment horizontal="center" vertical="center" wrapText="1"/>
    </xf>
    <xf numFmtId="2" fontId="28" fillId="0" borderId="0" xfId="11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/>
    </xf>
    <xf numFmtId="0" fontId="28" fillId="2" borderId="0" xfId="11" applyFont="1" applyFill="1" applyBorder="1" applyAlignment="1">
      <alignment horizontal="center" vertical="center" wrapText="1"/>
    </xf>
    <xf numFmtId="164" fontId="8" fillId="0" borderId="0" xfId="0" applyNumberFormat="1" applyFont="1" applyBorder="1"/>
    <xf numFmtId="168" fontId="8" fillId="0" borderId="0" xfId="11" applyNumberFormat="1" applyFont="1" applyBorder="1" applyAlignment="1">
      <alignment horizontal="center" vertical="center" textRotation="90" wrapText="1"/>
    </xf>
    <xf numFmtId="170" fontId="42" fillId="0" borderId="0" xfId="11" applyNumberFormat="1" applyFont="1" applyBorder="1" applyAlignment="1">
      <alignment horizontal="center" vertical="center" wrapText="1"/>
    </xf>
    <xf numFmtId="2" fontId="28" fillId="0" borderId="0" xfId="11" applyNumberFormat="1" applyFont="1" applyBorder="1" applyAlignment="1">
      <alignment horizontal="center" vertical="center" wrapText="1"/>
    </xf>
    <xf numFmtId="2" fontId="28" fillId="2" borderId="0" xfId="11" applyNumberFormat="1" applyFont="1" applyFill="1" applyBorder="1" applyAlignment="1">
      <alignment horizontal="center" vertical="center" wrapText="1"/>
    </xf>
    <xf numFmtId="169" fontId="43" fillId="2" borderId="0" xfId="11" applyNumberFormat="1" applyFont="1" applyFill="1" applyBorder="1" applyAlignment="1">
      <alignment horizontal="center" vertical="center" wrapText="1"/>
    </xf>
    <xf numFmtId="0" fontId="44" fillId="0" borderId="0" xfId="0" applyFont="1" applyBorder="1"/>
    <xf numFmtId="0" fontId="44" fillId="0" borderId="0" xfId="0" applyFont="1"/>
    <xf numFmtId="166" fontId="4" fillId="0" borderId="8" xfId="0" applyNumberFormat="1" applyFont="1" applyBorder="1" applyAlignment="1">
      <alignment horizontal="left" vertical="center" indent="1"/>
    </xf>
    <xf numFmtId="0" fontId="28" fillId="0" borderId="5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/>
    </xf>
    <xf numFmtId="14" fontId="24" fillId="7" borderId="1" xfId="0" applyNumberFormat="1" applyFont="1" applyFill="1" applyBorder="1" applyAlignment="1">
      <alignment horizontal="center"/>
    </xf>
    <xf numFmtId="14" fontId="24" fillId="7" borderId="2" xfId="0" applyNumberFormat="1" applyFont="1" applyFill="1" applyBorder="1" applyAlignment="1">
      <alignment horizontal="center"/>
    </xf>
    <xf numFmtId="14" fontId="24" fillId="7" borderId="3" xfId="0" applyNumberFormat="1" applyFont="1" applyFill="1" applyBorder="1" applyAlignment="1">
      <alignment horizontal="center"/>
    </xf>
    <xf numFmtId="1" fontId="45" fillId="0" borderId="12" xfId="2" applyNumberFormat="1" applyFont="1" applyBorder="1" applyAlignment="1">
      <alignment horizontal="center"/>
    </xf>
  </cellXfs>
  <cellStyles count="12">
    <cellStyle name="Hipervínculo" xfId="1" builtinId="8"/>
    <cellStyle name="Millares 3" xfId="3"/>
    <cellStyle name="Millares 3 2" xfId="10"/>
    <cellStyle name="Normal" xfId="0" builtinId="0"/>
    <cellStyle name="Normal 2" xfId="2"/>
    <cellStyle name="Normal 2 2" xfId="4"/>
    <cellStyle name="Normal 2 3" xfId="5"/>
    <cellStyle name="Normal 2 4" xfId="6"/>
    <cellStyle name="Normal 3" xfId="7"/>
    <cellStyle name="Normal 3 2" xfId="8"/>
    <cellStyle name="Normal 3 2 2" xfId="11"/>
    <cellStyle name="Normal 4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'ENSAYE CONCRETO ASFÁLTICO'!$P$29:$P$40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6.3</c:v>
                </c:pt>
                <c:pt idx="5">
                  <c:v>4.75</c:v>
                </c:pt>
                <c:pt idx="6">
                  <c:v>2</c:v>
                </c:pt>
                <c:pt idx="7">
                  <c:v>0.85</c:v>
                </c:pt>
                <c:pt idx="8">
                  <c:v>0.42499999999999999</c:v>
                </c:pt>
                <c:pt idx="9">
                  <c:v>0.25</c:v>
                </c:pt>
                <c:pt idx="10">
                  <c:v>0.15</c:v>
                </c:pt>
                <c:pt idx="11">
                  <c:v>7.4999999999999997E-2</c:v>
                </c:pt>
              </c:numCache>
            </c:numRef>
          </c:xVal>
          <c:yVal>
            <c:numRef>
              <c:f>'ENSAYE CONCRETO ASFÁLTICO'!$Q$29:$Q$40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70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'ENSAYE CONCRETO ASFÁLTICO'!$P$30:$P$40</c:f>
              <c:numCache>
                <c:formatCode>General</c:formatCode>
                <c:ptCount val="11"/>
                <c:pt idx="0">
                  <c:v>19</c:v>
                </c:pt>
                <c:pt idx="1">
                  <c:v>12.5</c:v>
                </c:pt>
                <c:pt idx="2">
                  <c:v>9.5</c:v>
                </c:pt>
                <c:pt idx="3">
                  <c:v>6.3</c:v>
                </c:pt>
                <c:pt idx="4">
                  <c:v>4.75</c:v>
                </c:pt>
                <c:pt idx="5">
                  <c:v>2</c:v>
                </c:pt>
                <c:pt idx="6">
                  <c:v>0.85</c:v>
                </c:pt>
                <c:pt idx="7">
                  <c:v>0.42499999999999999</c:v>
                </c:pt>
                <c:pt idx="8">
                  <c:v>0.25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'ENSAYE CONCRETO ASFÁLTICO'!$R$30:$R$40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81</c:v>
                </c:pt>
                <c:pt idx="4">
                  <c:v>69</c:v>
                </c:pt>
                <c:pt idx="5">
                  <c:v>42</c:v>
                </c:pt>
                <c:pt idx="6">
                  <c:v>27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'ENSAYE CONCRETO ASFÁLTICO'!$P$30:$P$40</c:f>
              <c:numCache>
                <c:formatCode>General</c:formatCode>
                <c:ptCount val="11"/>
                <c:pt idx="0">
                  <c:v>19</c:v>
                </c:pt>
                <c:pt idx="1">
                  <c:v>12.5</c:v>
                </c:pt>
                <c:pt idx="2">
                  <c:v>9.5</c:v>
                </c:pt>
                <c:pt idx="3">
                  <c:v>6.3</c:v>
                </c:pt>
                <c:pt idx="4">
                  <c:v>4.75</c:v>
                </c:pt>
                <c:pt idx="5">
                  <c:v>2</c:v>
                </c:pt>
                <c:pt idx="6">
                  <c:v>0.85</c:v>
                </c:pt>
                <c:pt idx="7">
                  <c:v>0.42499999999999999</c:v>
                </c:pt>
                <c:pt idx="8">
                  <c:v>0.25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'ENSAYE CONCRETO ASFÁLTICO'!$G$30:$G$40</c:f>
              <c:numCache>
                <c:formatCode>0</c:formatCode>
                <c:ptCount val="11"/>
                <c:pt idx="0">
                  <c:v>100</c:v>
                </c:pt>
                <c:pt idx="1">
                  <c:v>93.363095238095241</c:v>
                </c:pt>
                <c:pt idx="2">
                  <c:v>91.354166666666671</c:v>
                </c:pt>
                <c:pt idx="3">
                  <c:v>75.342261904761912</c:v>
                </c:pt>
                <c:pt idx="4">
                  <c:v>64.880952380952394</c:v>
                </c:pt>
                <c:pt idx="5">
                  <c:v>29.330357142857153</c:v>
                </c:pt>
                <c:pt idx="6">
                  <c:v>18.333333333333343</c:v>
                </c:pt>
                <c:pt idx="7">
                  <c:v>13.764880952380963</c:v>
                </c:pt>
                <c:pt idx="8">
                  <c:v>11.071428571428582</c:v>
                </c:pt>
                <c:pt idx="9">
                  <c:v>9.3601190476190581</c:v>
                </c:pt>
                <c:pt idx="10">
                  <c:v>5.505952380952392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4528"/>
        <c:axId val="207667800"/>
      </c:scatterChart>
      <c:valAx>
        <c:axId val="202094528"/>
        <c:scaling>
          <c:logBase val="10"/>
          <c:orientation val="minMax"/>
          <c:max val="24"/>
          <c:min val="7.5000000000000011E-2"/>
        </c:scaling>
        <c:delete val="0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07667800"/>
        <c:crossesAt val="7.5000000000000011E-2"/>
        <c:crossBetween val="midCat"/>
      </c:valAx>
      <c:valAx>
        <c:axId val="207667800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202094528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'ENSAYE CONCRETO ASFÁLTICO'!$P$29:$P$40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6.3</c:v>
                </c:pt>
                <c:pt idx="5">
                  <c:v>4.75</c:v>
                </c:pt>
                <c:pt idx="6">
                  <c:v>2</c:v>
                </c:pt>
                <c:pt idx="7">
                  <c:v>0.85</c:v>
                </c:pt>
                <c:pt idx="8">
                  <c:v>0.42499999999999999</c:v>
                </c:pt>
                <c:pt idx="9">
                  <c:v>0.25</c:v>
                </c:pt>
                <c:pt idx="10">
                  <c:v>0.15</c:v>
                </c:pt>
                <c:pt idx="11">
                  <c:v>7.4999999999999997E-2</c:v>
                </c:pt>
              </c:numCache>
            </c:numRef>
          </c:xVal>
          <c:yVal>
            <c:numRef>
              <c:f>'ENSAYE CONCRETO ASFÁLTICO'!$Q$29:$Q$40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70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'ENSAYE CONCRETO ASFÁLTICO'!$P$30:$P$40</c:f>
              <c:numCache>
                <c:formatCode>General</c:formatCode>
                <c:ptCount val="11"/>
                <c:pt idx="0">
                  <c:v>19</c:v>
                </c:pt>
                <c:pt idx="1">
                  <c:v>12.5</c:v>
                </c:pt>
                <c:pt idx="2">
                  <c:v>9.5</c:v>
                </c:pt>
                <c:pt idx="3">
                  <c:v>6.3</c:v>
                </c:pt>
                <c:pt idx="4">
                  <c:v>4.75</c:v>
                </c:pt>
                <c:pt idx="5">
                  <c:v>2</c:v>
                </c:pt>
                <c:pt idx="6">
                  <c:v>0.85</c:v>
                </c:pt>
                <c:pt idx="7">
                  <c:v>0.42499999999999999</c:v>
                </c:pt>
                <c:pt idx="8">
                  <c:v>0.25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'ENSAYE CONCRETO ASFÁLTICO'!$R$30:$R$40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81</c:v>
                </c:pt>
                <c:pt idx="4">
                  <c:v>69</c:v>
                </c:pt>
                <c:pt idx="5">
                  <c:v>42</c:v>
                </c:pt>
                <c:pt idx="6">
                  <c:v>27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'ENSAYE CONCRETO ASFÁLTICO'!$P$30:$P$40</c:f>
              <c:numCache>
                <c:formatCode>General</c:formatCode>
                <c:ptCount val="11"/>
                <c:pt idx="0">
                  <c:v>19</c:v>
                </c:pt>
                <c:pt idx="1">
                  <c:v>12.5</c:v>
                </c:pt>
                <c:pt idx="2">
                  <c:v>9.5</c:v>
                </c:pt>
                <c:pt idx="3">
                  <c:v>6.3</c:v>
                </c:pt>
                <c:pt idx="4">
                  <c:v>4.75</c:v>
                </c:pt>
                <c:pt idx="5">
                  <c:v>2</c:v>
                </c:pt>
                <c:pt idx="6">
                  <c:v>0.85</c:v>
                </c:pt>
                <c:pt idx="7">
                  <c:v>0.42499999999999999</c:v>
                </c:pt>
                <c:pt idx="8">
                  <c:v>0.25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'ENSAYE CONCRETO ASFÁLTICO'!$G$30:$G$40</c:f>
              <c:numCache>
                <c:formatCode>0</c:formatCode>
                <c:ptCount val="11"/>
                <c:pt idx="0">
                  <c:v>100</c:v>
                </c:pt>
                <c:pt idx="1">
                  <c:v>93.363095238095241</c:v>
                </c:pt>
                <c:pt idx="2">
                  <c:v>91.354166666666671</c:v>
                </c:pt>
                <c:pt idx="3">
                  <c:v>75.342261904761912</c:v>
                </c:pt>
                <c:pt idx="4">
                  <c:v>64.880952380952394</c:v>
                </c:pt>
                <c:pt idx="5">
                  <c:v>29.330357142857153</c:v>
                </c:pt>
                <c:pt idx="6">
                  <c:v>18.333333333333343</c:v>
                </c:pt>
                <c:pt idx="7">
                  <c:v>13.764880952380963</c:v>
                </c:pt>
                <c:pt idx="8">
                  <c:v>11.071428571428582</c:v>
                </c:pt>
                <c:pt idx="9">
                  <c:v>9.3601190476190581</c:v>
                </c:pt>
                <c:pt idx="10">
                  <c:v>5.505952380952392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3968"/>
        <c:axId val="204994360"/>
      </c:scatterChart>
      <c:valAx>
        <c:axId val="204993968"/>
        <c:scaling>
          <c:logBase val="10"/>
          <c:orientation val="minMax"/>
          <c:max val="24"/>
          <c:min val="7.5000000000000011E-2"/>
        </c:scaling>
        <c:delete val="0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04994360"/>
        <c:crossesAt val="7.5000000000000011E-2"/>
        <c:crossBetween val="midCat"/>
      </c:valAx>
      <c:valAx>
        <c:axId val="204994360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204993968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</xdr:colOff>
      <xdr:row>0</xdr:row>
      <xdr:rowOff>0</xdr:rowOff>
    </xdr:from>
    <xdr:to>
      <xdr:col>33</xdr:col>
      <xdr:colOff>266700</xdr:colOff>
      <xdr:row>26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66" t="19020" r="21542" b="5280"/>
        <a:stretch>
          <a:fillRect/>
        </a:stretch>
      </xdr:blipFill>
      <xdr:spPr bwMode="auto">
        <a:xfrm>
          <a:off x="8267700" y="0"/>
          <a:ext cx="4019550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238124</xdr:colOff>
      <xdr:row>27</xdr:row>
      <xdr:rowOff>0</xdr:rowOff>
    </xdr:from>
    <xdr:to>
      <xdr:col>33</xdr:col>
      <xdr:colOff>95251</xdr:colOff>
      <xdr:row>43</xdr:row>
      <xdr:rowOff>28575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41</xdr:row>
      <xdr:rowOff>133350</xdr:rowOff>
    </xdr:from>
    <xdr:to>
      <xdr:col>33</xdr:col>
      <xdr:colOff>276225</xdr:colOff>
      <xdr:row>43</xdr:row>
      <xdr:rowOff>61853</xdr:rowOff>
    </xdr:to>
    <xdr:sp macro="" textlink="">
      <xdr:nvSpPr>
        <xdr:cNvPr id="6" name="8 CuadroTexto"/>
        <xdr:cNvSpPr txBox="1"/>
      </xdr:nvSpPr>
      <xdr:spPr>
        <a:xfrm>
          <a:off x="8124825" y="7458075"/>
          <a:ext cx="4171950" cy="252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700" b="1"/>
            <a:t>200       100</a:t>
          </a:r>
          <a:r>
            <a:rPr lang="es-ES_tradnl" sz="700" b="1" baseline="0"/>
            <a:t>            60                 40                 20                        10                        4        1/4    3/8     1/2    3/4    1</a:t>
          </a:r>
          <a:endParaRPr lang="es-ES_tradnl" sz="7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0.15728</cdr:x>
      <cdr:y>0.03307</cdr:y>
    </cdr:from>
    <cdr:to>
      <cdr:x>0.15752</cdr:x>
      <cdr:y>0.90745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955706" y="2115378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0.34198</cdr:x>
      <cdr:y>0.03307</cdr:y>
    </cdr:from>
    <cdr:to>
      <cdr:x>0.34222</cdr:x>
      <cdr:y>0.90745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55114" y="2148373"/>
          <a:ext cx="3996000" cy="151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0.44531</cdr:x>
      <cdr:y>0.03498</cdr:y>
    </cdr:from>
    <cdr:to>
      <cdr:x>0.44741</cdr:x>
      <cdr:y>0.90936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11288" y="2151267"/>
          <a:ext cx="3996000" cy="1321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0.58599</cdr:x>
      <cdr:y>0.03391</cdr:y>
    </cdr:from>
    <cdr:to>
      <cdr:x>0.58623</cdr:x>
      <cdr:y>0.90829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690843" y="2152237"/>
          <a:ext cx="3996000" cy="151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0.7122</cdr:x>
      <cdr:y>0.03569</cdr:y>
    </cdr:from>
    <cdr:to>
      <cdr:x>0.7143</cdr:x>
      <cdr:y>0.91007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491035" y="2154506"/>
          <a:ext cx="3996000" cy="1321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0.77143</cdr:x>
      <cdr:y>0.03248</cdr:y>
    </cdr:from>
    <cdr:to>
      <cdr:x>0.77167</cdr:x>
      <cdr:y>0.90686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57934" y="2145682"/>
          <a:ext cx="3996000" cy="151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0.81926</cdr:x>
      <cdr:y>0.036</cdr:y>
    </cdr:from>
    <cdr:to>
      <cdr:x>0.8195</cdr:x>
      <cdr:y>0.91038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158992" y="2161762"/>
          <a:ext cx="3996000" cy="151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0.86864</cdr:x>
      <cdr:y>0.03275</cdr:y>
    </cdr:from>
    <cdr:to>
      <cdr:x>0.87074</cdr:x>
      <cdr:y>0.90713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475614" y="2141071"/>
          <a:ext cx="3996000" cy="13217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0.92643</cdr:x>
      <cdr:y>0.036</cdr:y>
    </cdr:from>
    <cdr:to>
      <cdr:x>0.92667</cdr:x>
      <cdr:y>0.91038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833497" y="2161761"/>
          <a:ext cx="3996000" cy="151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0.2453</cdr:x>
      <cdr:y>0.03574</cdr:y>
    </cdr:from>
    <cdr:to>
      <cdr:x>0.24555</cdr:x>
      <cdr:y>0.9055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79564" y="2116966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16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537960" y="1036320"/>
          <a:ext cx="114300" cy="232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769620</xdr:colOff>
      <xdr:row>5</xdr:row>
      <xdr:rowOff>0</xdr:rowOff>
    </xdr:from>
    <xdr:to>
      <xdr:col>5</xdr:col>
      <xdr:colOff>134423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3649980" y="1036320"/>
          <a:ext cx="7620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18</xdr:col>
      <xdr:colOff>472440</xdr:colOff>
      <xdr:row>67</xdr:row>
      <xdr:rowOff>38100</xdr:rowOff>
    </xdr:from>
    <xdr:to>
      <xdr:col>19</xdr:col>
      <xdr:colOff>117762</xdr:colOff>
      <xdr:row>67</xdr:row>
      <xdr:rowOff>49432</xdr:rowOff>
    </xdr:to>
    <xdr:sp macro="" textlink="">
      <xdr:nvSpPr>
        <xdr:cNvPr id="5" name="Text Box 20"/>
        <xdr:cNvSpPr txBox="1">
          <a:spLocks noChangeArrowheads="1"/>
        </xdr:cNvSpPr>
      </xdr:nvSpPr>
      <xdr:spPr bwMode="auto">
        <a:xfrm>
          <a:off x="8595360" y="14958060"/>
          <a:ext cx="106679" cy="28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234192</xdr:colOff>
      <xdr:row>27</xdr:row>
      <xdr:rowOff>37906</xdr:rowOff>
    </xdr:from>
    <xdr:to>
      <xdr:col>31</xdr:col>
      <xdr:colOff>68035</xdr:colOff>
      <xdr:row>44</xdr:row>
      <xdr:rowOff>120488</xdr:rowOff>
    </xdr:to>
    <xdr:graphicFrame macro="">
      <xdr:nvGraphicFramePr>
        <xdr:cNvPr id="7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17318</xdr:colOff>
      <xdr:row>44</xdr:row>
      <xdr:rowOff>155862</xdr:rowOff>
    </xdr:from>
    <xdr:to>
      <xdr:col>31</xdr:col>
      <xdr:colOff>81642</xdr:colOff>
      <xdr:row>45</xdr:row>
      <xdr:rowOff>149679</xdr:rowOff>
    </xdr:to>
    <xdr:sp macro="" textlink="">
      <xdr:nvSpPr>
        <xdr:cNvPr id="9" name="8 CuadroTexto"/>
        <xdr:cNvSpPr txBox="1"/>
      </xdr:nvSpPr>
      <xdr:spPr>
        <a:xfrm>
          <a:off x="5909211" y="10674183"/>
          <a:ext cx="6609360" cy="252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200            100</a:t>
          </a:r>
          <a:r>
            <a:rPr lang="es-ES_tradnl" sz="1200" b="1" baseline="0"/>
            <a:t>          60                40                20                      10                        4      1/4    3/8    1/2    3/4   1</a:t>
          </a:r>
          <a:endParaRPr lang="es-ES_tradnl" sz="12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0.15728</cdr:x>
      <cdr:y>0.03307</cdr:y>
    </cdr:from>
    <cdr:to>
      <cdr:x>0.15752</cdr:x>
      <cdr:y>0.90745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955706" y="2115378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0.34198</cdr:x>
      <cdr:y>0.03307</cdr:y>
    </cdr:from>
    <cdr:to>
      <cdr:x>0.34222</cdr:x>
      <cdr:y>0.90745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55114" y="2148373"/>
          <a:ext cx="3996000" cy="151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0.44531</cdr:x>
      <cdr:y>0.03498</cdr:y>
    </cdr:from>
    <cdr:to>
      <cdr:x>0.44741</cdr:x>
      <cdr:y>0.90936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11288" y="2151267"/>
          <a:ext cx="3996000" cy="1321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0.58599</cdr:x>
      <cdr:y>0.03391</cdr:y>
    </cdr:from>
    <cdr:to>
      <cdr:x>0.58623</cdr:x>
      <cdr:y>0.90829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690843" y="2152237"/>
          <a:ext cx="3996000" cy="151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0.7122</cdr:x>
      <cdr:y>0.03569</cdr:y>
    </cdr:from>
    <cdr:to>
      <cdr:x>0.7143</cdr:x>
      <cdr:y>0.91007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491035" y="2154506"/>
          <a:ext cx="3996000" cy="1321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0.77143</cdr:x>
      <cdr:y>0.03248</cdr:y>
    </cdr:from>
    <cdr:to>
      <cdr:x>0.77167</cdr:x>
      <cdr:y>0.90686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57934" y="2145682"/>
          <a:ext cx="3996000" cy="151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0.81926</cdr:x>
      <cdr:y>0.036</cdr:y>
    </cdr:from>
    <cdr:to>
      <cdr:x>0.8195</cdr:x>
      <cdr:y>0.91038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158992" y="2161762"/>
          <a:ext cx="3996000" cy="151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0.86864</cdr:x>
      <cdr:y>0.03275</cdr:y>
    </cdr:from>
    <cdr:to>
      <cdr:x>0.87074</cdr:x>
      <cdr:y>0.90713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475614" y="2141071"/>
          <a:ext cx="3996000" cy="1321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0.92643</cdr:x>
      <cdr:y>0.036</cdr:y>
    </cdr:from>
    <cdr:to>
      <cdr:x>0.92667</cdr:x>
      <cdr:y>0.91038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833497" y="2161761"/>
          <a:ext cx="3996000" cy="151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0.2453</cdr:x>
      <cdr:y>0.03574</cdr:y>
    </cdr:from>
    <cdr:to>
      <cdr:x>0.24555</cdr:x>
      <cdr:y>0.9055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79564" y="2116966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LABORACION%20DE%20MARSHALL%20PARA%20INTERCONEXION%20DA%20CON%20DC%20CARPETA%20Y%20BASE%20NEGRA/BASE%20NEGRA/I30%20Y%2031%20E%20101%20Y%20%20102-123%20CAL%20MEZCLA%20ASF%20Y%20TEMP.%20PARA%20BASE%20NEGRA%2006-02-15%20M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nica%202/Desktop/LASECCT%20LABORATORIO/TERMINADOS/INTERCONEXION%20DA%20CON%20DC/ASFALTOS/02-08-15%20I160%20E2284%20CAL%20CARPETA%20LIBRA%20NO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ERATURAS"/>
      <sheetName val="TEMPERATURAS (2)"/>
      <sheetName val="REPORTE MEZCLA POR LABORATORIO"/>
      <sheetName val="CALCULO"/>
      <sheetName val="ALTURAS"/>
    </sheetNames>
    <sheetDataSet>
      <sheetData sheetId="0" refreshError="1"/>
      <sheetData sheetId="1" refreshError="1"/>
      <sheetData sheetId="2">
        <row r="9">
          <cell r="D9" t="str">
            <v>“TRABAJOS RELACIONADOS CON LA CONSTRUCCIÓN DE LA INTERCONEXIÓN FERROVIARIA,DE LA LÍNEA DA CON LA LÍNEA DC, DE LA LÍNEA DURANGO-TORREÓN Y DE DURANGO-FELIPE PESCADOR”, PERTENECIENTE A LA LÍNEA COAHUILA DURANGO, EN DURANGO, DGO., EN EL QUE SE INCLUYE: VÍAFÉRREAS, CARRETERAS, TERRACERÍAS, OBRAS DE DRENAJE, PUENTES Y OBRAS COMPLEMENTARIAS.</v>
          </cell>
        </row>
      </sheetData>
      <sheetData sheetId="3">
        <row r="15">
          <cell r="H15">
            <v>42041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ERATURAS"/>
      <sheetName val="TEMPERATURAS (2)"/>
      <sheetName val="REPORTE MEZCLA POR LABORATORIO"/>
      <sheetName val="CALCULO"/>
      <sheetName val="CARPETA 2-6"/>
      <sheetName val="ALTUR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G31">
            <v>100</v>
          </cell>
          <cell r="P31">
            <v>25</v>
          </cell>
          <cell r="Q31">
            <v>100</v>
          </cell>
          <cell r="R31">
            <v>100</v>
          </cell>
        </row>
        <row r="32">
          <cell r="G32">
            <v>100</v>
          </cell>
          <cell r="P32">
            <v>19</v>
          </cell>
          <cell r="Q32">
            <v>90</v>
          </cell>
          <cell r="R32">
            <v>100</v>
          </cell>
        </row>
        <row r="33">
          <cell r="G33">
            <v>86.17718673908972</v>
          </cell>
          <cell r="P33">
            <v>12.5</v>
          </cell>
          <cell r="Q33">
            <v>72</v>
          </cell>
          <cell r="R33">
            <v>90</v>
          </cell>
        </row>
        <row r="34">
          <cell r="G34">
            <v>71.464693762876948</v>
          </cell>
          <cell r="P34">
            <v>9.5</v>
          </cell>
          <cell r="Q34">
            <v>60</v>
          </cell>
          <cell r="R34">
            <v>76</v>
          </cell>
        </row>
        <row r="35">
          <cell r="G35">
            <v>58.775051507773</v>
          </cell>
          <cell r="P35">
            <v>6.3</v>
          </cell>
          <cell r="Q35">
            <v>44</v>
          </cell>
          <cell r="R35">
            <v>57</v>
          </cell>
        </row>
        <row r="36">
          <cell r="G36">
            <v>48.286195916838366</v>
          </cell>
          <cell r="P36">
            <v>4.75</v>
          </cell>
          <cell r="Q36">
            <v>37</v>
          </cell>
          <cell r="R36">
            <v>48</v>
          </cell>
        </row>
        <row r="37">
          <cell r="G37">
            <v>24.124367859149665</v>
          </cell>
          <cell r="P37">
            <v>2</v>
          </cell>
          <cell r="Q37">
            <v>20</v>
          </cell>
          <cell r="R37">
            <v>29</v>
          </cell>
        </row>
        <row r="38">
          <cell r="G38">
            <v>15.630267840419567</v>
          </cell>
          <cell r="P38">
            <v>0.85</v>
          </cell>
          <cell r="Q38">
            <v>12</v>
          </cell>
          <cell r="R38">
            <v>19</v>
          </cell>
        </row>
        <row r="39">
          <cell r="G39">
            <v>11.799962539801474</v>
          </cell>
          <cell r="P39">
            <v>0.42499999999999999</v>
          </cell>
          <cell r="Q39">
            <v>8</v>
          </cell>
          <cell r="R39">
            <v>14</v>
          </cell>
        </row>
        <row r="40">
          <cell r="G40">
            <v>10.011238059561729</v>
          </cell>
          <cell r="P40">
            <v>0.25</v>
          </cell>
          <cell r="Q40">
            <v>6</v>
          </cell>
          <cell r="R40">
            <v>11</v>
          </cell>
        </row>
        <row r="41">
          <cell r="G41">
            <v>7.8104513953924091</v>
          </cell>
          <cell r="P41">
            <v>0.15</v>
          </cell>
          <cell r="Q41">
            <v>4</v>
          </cell>
          <cell r="R41">
            <v>8</v>
          </cell>
        </row>
        <row r="42">
          <cell r="G42">
            <v>5.0477617531373058</v>
          </cell>
          <cell r="P42">
            <v>7.4999999999999997E-2</v>
          </cell>
          <cell r="Q42">
            <v>2</v>
          </cell>
          <cell r="R42">
            <v>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19" zoomScaleNormal="100" workbookViewId="0">
      <selection activeCell="N39" sqref="N39:O39"/>
    </sheetView>
  </sheetViews>
  <sheetFormatPr baseColWidth="10" defaultRowHeight="12.75" x14ac:dyDescent="0.2"/>
  <cols>
    <col min="1" max="1" width="5" style="59" customWidth="1"/>
    <col min="2" max="2" width="2.7109375" style="59" customWidth="1"/>
    <col min="3" max="3" width="5.140625" style="59" customWidth="1"/>
    <col min="4" max="4" width="3.85546875" style="59" customWidth="1"/>
    <col min="5" max="5" width="7.140625" style="59" customWidth="1"/>
    <col min="6" max="6" width="5" style="59" customWidth="1"/>
    <col min="7" max="7" width="5.7109375" style="59" customWidth="1"/>
    <col min="8" max="8" width="5.5703125" style="59" customWidth="1"/>
    <col min="9" max="9" width="4.7109375" style="59" customWidth="1"/>
    <col min="10" max="10" width="3.140625" style="59" customWidth="1"/>
    <col min="11" max="11" width="4.5703125" style="59" customWidth="1"/>
    <col min="12" max="13" width="4.7109375" style="59" customWidth="1"/>
    <col min="14" max="14" width="4.28515625" style="59" customWidth="1"/>
    <col min="15" max="15" width="5" style="59" customWidth="1"/>
    <col min="16" max="16" width="6.140625" style="59" customWidth="1"/>
    <col min="17" max="17" width="3.7109375" style="59" customWidth="1"/>
    <col min="18" max="18" width="4.140625" style="59" customWidth="1"/>
    <col min="19" max="19" width="6.42578125" style="59" customWidth="1"/>
    <col min="20" max="20" width="3.85546875" style="59" customWidth="1"/>
    <col min="21" max="21" width="4.85546875" style="59" customWidth="1"/>
    <col min="22" max="22" width="4.5703125" style="59" customWidth="1"/>
    <col min="23" max="24" width="4.85546875" style="59" customWidth="1"/>
    <col min="25" max="26" width="0" style="59" hidden="1" customWidth="1"/>
    <col min="27" max="27" width="3.5703125" style="59" customWidth="1"/>
    <col min="28" max="28" width="4.85546875" style="59" customWidth="1"/>
    <col min="29" max="256" width="11.42578125" style="59"/>
    <col min="257" max="257" width="5" style="59" customWidth="1"/>
    <col min="258" max="258" width="2.7109375" style="59" customWidth="1"/>
    <col min="259" max="259" width="5.140625" style="59" customWidth="1"/>
    <col min="260" max="260" width="3.85546875" style="59" customWidth="1"/>
    <col min="261" max="261" width="7.140625" style="59" customWidth="1"/>
    <col min="262" max="262" width="5" style="59" customWidth="1"/>
    <col min="263" max="263" width="5.7109375" style="59" customWidth="1"/>
    <col min="264" max="264" width="5.5703125" style="59" customWidth="1"/>
    <col min="265" max="265" width="4.7109375" style="59" customWidth="1"/>
    <col min="266" max="266" width="3.140625" style="59" customWidth="1"/>
    <col min="267" max="267" width="4.5703125" style="59" customWidth="1"/>
    <col min="268" max="269" width="4.7109375" style="59" customWidth="1"/>
    <col min="270" max="270" width="4.28515625" style="59" customWidth="1"/>
    <col min="271" max="271" width="5" style="59" customWidth="1"/>
    <col min="272" max="272" width="6.140625" style="59" customWidth="1"/>
    <col min="273" max="273" width="3.7109375" style="59" customWidth="1"/>
    <col min="274" max="274" width="4.140625" style="59" customWidth="1"/>
    <col min="275" max="275" width="6.42578125" style="59" customWidth="1"/>
    <col min="276" max="276" width="3.85546875" style="59" customWidth="1"/>
    <col min="277" max="277" width="4.85546875" style="59" customWidth="1"/>
    <col min="278" max="278" width="4.5703125" style="59" customWidth="1"/>
    <col min="279" max="280" width="4.85546875" style="59" customWidth="1"/>
    <col min="281" max="282" width="0" style="59" hidden="1" customWidth="1"/>
    <col min="283" max="283" width="3.5703125" style="59" customWidth="1"/>
    <col min="284" max="284" width="4.85546875" style="59" customWidth="1"/>
    <col min="285" max="512" width="11.42578125" style="59"/>
    <col min="513" max="513" width="5" style="59" customWidth="1"/>
    <col min="514" max="514" width="2.7109375" style="59" customWidth="1"/>
    <col min="515" max="515" width="5.140625" style="59" customWidth="1"/>
    <col min="516" max="516" width="3.85546875" style="59" customWidth="1"/>
    <col min="517" max="517" width="7.140625" style="59" customWidth="1"/>
    <col min="518" max="518" width="5" style="59" customWidth="1"/>
    <col min="519" max="519" width="5.7109375" style="59" customWidth="1"/>
    <col min="520" max="520" width="5.5703125" style="59" customWidth="1"/>
    <col min="521" max="521" width="4.7109375" style="59" customWidth="1"/>
    <col min="522" max="522" width="3.140625" style="59" customWidth="1"/>
    <col min="523" max="523" width="4.5703125" style="59" customWidth="1"/>
    <col min="524" max="525" width="4.7109375" style="59" customWidth="1"/>
    <col min="526" max="526" width="4.28515625" style="59" customWidth="1"/>
    <col min="527" max="527" width="5" style="59" customWidth="1"/>
    <col min="528" max="528" width="6.140625" style="59" customWidth="1"/>
    <col min="529" max="529" width="3.7109375" style="59" customWidth="1"/>
    <col min="530" max="530" width="4.140625" style="59" customWidth="1"/>
    <col min="531" max="531" width="6.42578125" style="59" customWidth="1"/>
    <col min="532" max="532" width="3.85546875" style="59" customWidth="1"/>
    <col min="533" max="533" width="4.85546875" style="59" customWidth="1"/>
    <col min="534" max="534" width="4.5703125" style="59" customWidth="1"/>
    <col min="535" max="536" width="4.85546875" style="59" customWidth="1"/>
    <col min="537" max="538" width="0" style="59" hidden="1" customWidth="1"/>
    <col min="539" max="539" width="3.5703125" style="59" customWidth="1"/>
    <col min="540" max="540" width="4.85546875" style="59" customWidth="1"/>
    <col min="541" max="768" width="11.42578125" style="59"/>
    <col min="769" max="769" width="5" style="59" customWidth="1"/>
    <col min="770" max="770" width="2.7109375" style="59" customWidth="1"/>
    <col min="771" max="771" width="5.140625" style="59" customWidth="1"/>
    <col min="772" max="772" width="3.85546875" style="59" customWidth="1"/>
    <col min="773" max="773" width="7.140625" style="59" customWidth="1"/>
    <col min="774" max="774" width="5" style="59" customWidth="1"/>
    <col min="775" max="775" width="5.7109375" style="59" customWidth="1"/>
    <col min="776" max="776" width="5.5703125" style="59" customWidth="1"/>
    <col min="777" max="777" width="4.7109375" style="59" customWidth="1"/>
    <col min="778" max="778" width="3.140625" style="59" customWidth="1"/>
    <col min="779" max="779" width="4.5703125" style="59" customWidth="1"/>
    <col min="780" max="781" width="4.7109375" style="59" customWidth="1"/>
    <col min="782" max="782" width="4.28515625" style="59" customWidth="1"/>
    <col min="783" max="783" width="5" style="59" customWidth="1"/>
    <col min="784" max="784" width="6.140625" style="59" customWidth="1"/>
    <col min="785" max="785" width="3.7109375" style="59" customWidth="1"/>
    <col min="786" max="786" width="4.140625" style="59" customWidth="1"/>
    <col min="787" max="787" width="6.42578125" style="59" customWidth="1"/>
    <col min="788" max="788" width="3.85546875" style="59" customWidth="1"/>
    <col min="789" max="789" width="4.85546875" style="59" customWidth="1"/>
    <col min="790" max="790" width="4.5703125" style="59" customWidth="1"/>
    <col min="791" max="792" width="4.85546875" style="59" customWidth="1"/>
    <col min="793" max="794" width="0" style="59" hidden="1" customWidth="1"/>
    <col min="795" max="795" width="3.5703125" style="59" customWidth="1"/>
    <col min="796" max="796" width="4.85546875" style="59" customWidth="1"/>
    <col min="797" max="1024" width="11.42578125" style="59"/>
    <col min="1025" max="1025" width="5" style="59" customWidth="1"/>
    <col min="1026" max="1026" width="2.7109375" style="59" customWidth="1"/>
    <col min="1027" max="1027" width="5.140625" style="59" customWidth="1"/>
    <col min="1028" max="1028" width="3.85546875" style="59" customWidth="1"/>
    <col min="1029" max="1029" width="7.140625" style="59" customWidth="1"/>
    <col min="1030" max="1030" width="5" style="59" customWidth="1"/>
    <col min="1031" max="1031" width="5.7109375" style="59" customWidth="1"/>
    <col min="1032" max="1032" width="5.5703125" style="59" customWidth="1"/>
    <col min="1033" max="1033" width="4.7109375" style="59" customWidth="1"/>
    <col min="1034" max="1034" width="3.140625" style="59" customWidth="1"/>
    <col min="1035" max="1035" width="4.5703125" style="59" customWidth="1"/>
    <col min="1036" max="1037" width="4.7109375" style="59" customWidth="1"/>
    <col min="1038" max="1038" width="4.28515625" style="59" customWidth="1"/>
    <col min="1039" max="1039" width="5" style="59" customWidth="1"/>
    <col min="1040" max="1040" width="6.140625" style="59" customWidth="1"/>
    <col min="1041" max="1041" width="3.7109375" style="59" customWidth="1"/>
    <col min="1042" max="1042" width="4.140625" style="59" customWidth="1"/>
    <col min="1043" max="1043" width="6.42578125" style="59" customWidth="1"/>
    <col min="1044" max="1044" width="3.85546875" style="59" customWidth="1"/>
    <col min="1045" max="1045" width="4.85546875" style="59" customWidth="1"/>
    <col min="1046" max="1046" width="4.5703125" style="59" customWidth="1"/>
    <col min="1047" max="1048" width="4.85546875" style="59" customWidth="1"/>
    <col min="1049" max="1050" width="0" style="59" hidden="1" customWidth="1"/>
    <col min="1051" max="1051" width="3.5703125" style="59" customWidth="1"/>
    <col min="1052" max="1052" width="4.85546875" style="59" customWidth="1"/>
    <col min="1053" max="1280" width="11.42578125" style="59"/>
    <col min="1281" max="1281" width="5" style="59" customWidth="1"/>
    <col min="1282" max="1282" width="2.7109375" style="59" customWidth="1"/>
    <col min="1283" max="1283" width="5.140625" style="59" customWidth="1"/>
    <col min="1284" max="1284" width="3.85546875" style="59" customWidth="1"/>
    <col min="1285" max="1285" width="7.140625" style="59" customWidth="1"/>
    <col min="1286" max="1286" width="5" style="59" customWidth="1"/>
    <col min="1287" max="1287" width="5.7109375" style="59" customWidth="1"/>
    <col min="1288" max="1288" width="5.5703125" style="59" customWidth="1"/>
    <col min="1289" max="1289" width="4.7109375" style="59" customWidth="1"/>
    <col min="1290" max="1290" width="3.140625" style="59" customWidth="1"/>
    <col min="1291" max="1291" width="4.5703125" style="59" customWidth="1"/>
    <col min="1292" max="1293" width="4.7109375" style="59" customWidth="1"/>
    <col min="1294" max="1294" width="4.28515625" style="59" customWidth="1"/>
    <col min="1295" max="1295" width="5" style="59" customWidth="1"/>
    <col min="1296" max="1296" width="6.140625" style="59" customWidth="1"/>
    <col min="1297" max="1297" width="3.7109375" style="59" customWidth="1"/>
    <col min="1298" max="1298" width="4.140625" style="59" customWidth="1"/>
    <col min="1299" max="1299" width="6.42578125" style="59" customWidth="1"/>
    <col min="1300" max="1300" width="3.85546875" style="59" customWidth="1"/>
    <col min="1301" max="1301" width="4.85546875" style="59" customWidth="1"/>
    <col min="1302" max="1302" width="4.5703125" style="59" customWidth="1"/>
    <col min="1303" max="1304" width="4.85546875" style="59" customWidth="1"/>
    <col min="1305" max="1306" width="0" style="59" hidden="1" customWidth="1"/>
    <col min="1307" max="1307" width="3.5703125" style="59" customWidth="1"/>
    <col min="1308" max="1308" width="4.85546875" style="59" customWidth="1"/>
    <col min="1309" max="1536" width="11.42578125" style="59"/>
    <col min="1537" max="1537" width="5" style="59" customWidth="1"/>
    <col min="1538" max="1538" width="2.7109375" style="59" customWidth="1"/>
    <col min="1539" max="1539" width="5.140625" style="59" customWidth="1"/>
    <col min="1540" max="1540" width="3.85546875" style="59" customWidth="1"/>
    <col min="1541" max="1541" width="7.140625" style="59" customWidth="1"/>
    <col min="1542" max="1542" width="5" style="59" customWidth="1"/>
    <col min="1543" max="1543" width="5.7109375" style="59" customWidth="1"/>
    <col min="1544" max="1544" width="5.5703125" style="59" customWidth="1"/>
    <col min="1545" max="1545" width="4.7109375" style="59" customWidth="1"/>
    <col min="1546" max="1546" width="3.140625" style="59" customWidth="1"/>
    <col min="1547" max="1547" width="4.5703125" style="59" customWidth="1"/>
    <col min="1548" max="1549" width="4.7109375" style="59" customWidth="1"/>
    <col min="1550" max="1550" width="4.28515625" style="59" customWidth="1"/>
    <col min="1551" max="1551" width="5" style="59" customWidth="1"/>
    <col min="1552" max="1552" width="6.140625" style="59" customWidth="1"/>
    <col min="1553" max="1553" width="3.7109375" style="59" customWidth="1"/>
    <col min="1554" max="1554" width="4.140625" style="59" customWidth="1"/>
    <col min="1555" max="1555" width="6.42578125" style="59" customWidth="1"/>
    <col min="1556" max="1556" width="3.85546875" style="59" customWidth="1"/>
    <col min="1557" max="1557" width="4.85546875" style="59" customWidth="1"/>
    <col min="1558" max="1558" width="4.5703125" style="59" customWidth="1"/>
    <col min="1559" max="1560" width="4.85546875" style="59" customWidth="1"/>
    <col min="1561" max="1562" width="0" style="59" hidden="1" customWidth="1"/>
    <col min="1563" max="1563" width="3.5703125" style="59" customWidth="1"/>
    <col min="1564" max="1564" width="4.85546875" style="59" customWidth="1"/>
    <col min="1565" max="1792" width="11.42578125" style="59"/>
    <col min="1793" max="1793" width="5" style="59" customWidth="1"/>
    <col min="1794" max="1794" width="2.7109375" style="59" customWidth="1"/>
    <col min="1795" max="1795" width="5.140625" style="59" customWidth="1"/>
    <col min="1796" max="1796" width="3.85546875" style="59" customWidth="1"/>
    <col min="1797" max="1797" width="7.140625" style="59" customWidth="1"/>
    <col min="1798" max="1798" width="5" style="59" customWidth="1"/>
    <col min="1799" max="1799" width="5.7109375" style="59" customWidth="1"/>
    <col min="1800" max="1800" width="5.5703125" style="59" customWidth="1"/>
    <col min="1801" max="1801" width="4.7109375" style="59" customWidth="1"/>
    <col min="1802" max="1802" width="3.140625" style="59" customWidth="1"/>
    <col min="1803" max="1803" width="4.5703125" style="59" customWidth="1"/>
    <col min="1804" max="1805" width="4.7109375" style="59" customWidth="1"/>
    <col min="1806" max="1806" width="4.28515625" style="59" customWidth="1"/>
    <col min="1807" max="1807" width="5" style="59" customWidth="1"/>
    <col min="1808" max="1808" width="6.140625" style="59" customWidth="1"/>
    <col min="1809" max="1809" width="3.7109375" style="59" customWidth="1"/>
    <col min="1810" max="1810" width="4.140625" style="59" customWidth="1"/>
    <col min="1811" max="1811" width="6.42578125" style="59" customWidth="1"/>
    <col min="1812" max="1812" width="3.85546875" style="59" customWidth="1"/>
    <col min="1813" max="1813" width="4.85546875" style="59" customWidth="1"/>
    <col min="1814" max="1814" width="4.5703125" style="59" customWidth="1"/>
    <col min="1815" max="1816" width="4.85546875" style="59" customWidth="1"/>
    <col min="1817" max="1818" width="0" style="59" hidden="1" customWidth="1"/>
    <col min="1819" max="1819" width="3.5703125" style="59" customWidth="1"/>
    <col min="1820" max="1820" width="4.85546875" style="59" customWidth="1"/>
    <col min="1821" max="2048" width="11.42578125" style="59"/>
    <col min="2049" max="2049" width="5" style="59" customWidth="1"/>
    <col min="2050" max="2050" width="2.7109375" style="59" customWidth="1"/>
    <col min="2051" max="2051" width="5.140625" style="59" customWidth="1"/>
    <col min="2052" max="2052" width="3.85546875" style="59" customWidth="1"/>
    <col min="2053" max="2053" width="7.140625" style="59" customWidth="1"/>
    <col min="2054" max="2054" width="5" style="59" customWidth="1"/>
    <col min="2055" max="2055" width="5.7109375" style="59" customWidth="1"/>
    <col min="2056" max="2056" width="5.5703125" style="59" customWidth="1"/>
    <col min="2057" max="2057" width="4.7109375" style="59" customWidth="1"/>
    <col min="2058" max="2058" width="3.140625" style="59" customWidth="1"/>
    <col min="2059" max="2059" width="4.5703125" style="59" customWidth="1"/>
    <col min="2060" max="2061" width="4.7109375" style="59" customWidth="1"/>
    <col min="2062" max="2062" width="4.28515625" style="59" customWidth="1"/>
    <col min="2063" max="2063" width="5" style="59" customWidth="1"/>
    <col min="2064" max="2064" width="6.140625" style="59" customWidth="1"/>
    <col min="2065" max="2065" width="3.7109375" style="59" customWidth="1"/>
    <col min="2066" max="2066" width="4.140625" style="59" customWidth="1"/>
    <col min="2067" max="2067" width="6.42578125" style="59" customWidth="1"/>
    <col min="2068" max="2068" width="3.85546875" style="59" customWidth="1"/>
    <col min="2069" max="2069" width="4.85546875" style="59" customWidth="1"/>
    <col min="2070" max="2070" width="4.5703125" style="59" customWidth="1"/>
    <col min="2071" max="2072" width="4.85546875" style="59" customWidth="1"/>
    <col min="2073" max="2074" width="0" style="59" hidden="1" customWidth="1"/>
    <col min="2075" max="2075" width="3.5703125" style="59" customWidth="1"/>
    <col min="2076" max="2076" width="4.85546875" style="59" customWidth="1"/>
    <col min="2077" max="2304" width="11.42578125" style="59"/>
    <col min="2305" max="2305" width="5" style="59" customWidth="1"/>
    <col min="2306" max="2306" width="2.7109375" style="59" customWidth="1"/>
    <col min="2307" max="2307" width="5.140625" style="59" customWidth="1"/>
    <col min="2308" max="2308" width="3.85546875" style="59" customWidth="1"/>
    <col min="2309" max="2309" width="7.140625" style="59" customWidth="1"/>
    <col min="2310" max="2310" width="5" style="59" customWidth="1"/>
    <col min="2311" max="2311" width="5.7109375" style="59" customWidth="1"/>
    <col min="2312" max="2312" width="5.5703125" style="59" customWidth="1"/>
    <col min="2313" max="2313" width="4.7109375" style="59" customWidth="1"/>
    <col min="2314" max="2314" width="3.140625" style="59" customWidth="1"/>
    <col min="2315" max="2315" width="4.5703125" style="59" customWidth="1"/>
    <col min="2316" max="2317" width="4.7109375" style="59" customWidth="1"/>
    <col min="2318" max="2318" width="4.28515625" style="59" customWidth="1"/>
    <col min="2319" max="2319" width="5" style="59" customWidth="1"/>
    <col min="2320" max="2320" width="6.140625" style="59" customWidth="1"/>
    <col min="2321" max="2321" width="3.7109375" style="59" customWidth="1"/>
    <col min="2322" max="2322" width="4.140625" style="59" customWidth="1"/>
    <col min="2323" max="2323" width="6.42578125" style="59" customWidth="1"/>
    <col min="2324" max="2324" width="3.85546875" style="59" customWidth="1"/>
    <col min="2325" max="2325" width="4.85546875" style="59" customWidth="1"/>
    <col min="2326" max="2326" width="4.5703125" style="59" customWidth="1"/>
    <col min="2327" max="2328" width="4.85546875" style="59" customWidth="1"/>
    <col min="2329" max="2330" width="0" style="59" hidden="1" customWidth="1"/>
    <col min="2331" max="2331" width="3.5703125" style="59" customWidth="1"/>
    <col min="2332" max="2332" width="4.85546875" style="59" customWidth="1"/>
    <col min="2333" max="2560" width="11.42578125" style="59"/>
    <col min="2561" max="2561" width="5" style="59" customWidth="1"/>
    <col min="2562" max="2562" width="2.7109375" style="59" customWidth="1"/>
    <col min="2563" max="2563" width="5.140625" style="59" customWidth="1"/>
    <col min="2564" max="2564" width="3.85546875" style="59" customWidth="1"/>
    <col min="2565" max="2565" width="7.140625" style="59" customWidth="1"/>
    <col min="2566" max="2566" width="5" style="59" customWidth="1"/>
    <col min="2567" max="2567" width="5.7109375" style="59" customWidth="1"/>
    <col min="2568" max="2568" width="5.5703125" style="59" customWidth="1"/>
    <col min="2569" max="2569" width="4.7109375" style="59" customWidth="1"/>
    <col min="2570" max="2570" width="3.140625" style="59" customWidth="1"/>
    <col min="2571" max="2571" width="4.5703125" style="59" customWidth="1"/>
    <col min="2572" max="2573" width="4.7109375" style="59" customWidth="1"/>
    <col min="2574" max="2574" width="4.28515625" style="59" customWidth="1"/>
    <col min="2575" max="2575" width="5" style="59" customWidth="1"/>
    <col min="2576" max="2576" width="6.140625" style="59" customWidth="1"/>
    <col min="2577" max="2577" width="3.7109375" style="59" customWidth="1"/>
    <col min="2578" max="2578" width="4.140625" style="59" customWidth="1"/>
    <col min="2579" max="2579" width="6.42578125" style="59" customWidth="1"/>
    <col min="2580" max="2580" width="3.85546875" style="59" customWidth="1"/>
    <col min="2581" max="2581" width="4.85546875" style="59" customWidth="1"/>
    <col min="2582" max="2582" width="4.5703125" style="59" customWidth="1"/>
    <col min="2583" max="2584" width="4.85546875" style="59" customWidth="1"/>
    <col min="2585" max="2586" width="0" style="59" hidden="1" customWidth="1"/>
    <col min="2587" max="2587" width="3.5703125" style="59" customWidth="1"/>
    <col min="2588" max="2588" width="4.85546875" style="59" customWidth="1"/>
    <col min="2589" max="2816" width="11.42578125" style="59"/>
    <col min="2817" max="2817" width="5" style="59" customWidth="1"/>
    <col min="2818" max="2818" width="2.7109375" style="59" customWidth="1"/>
    <col min="2819" max="2819" width="5.140625" style="59" customWidth="1"/>
    <col min="2820" max="2820" width="3.85546875" style="59" customWidth="1"/>
    <col min="2821" max="2821" width="7.140625" style="59" customWidth="1"/>
    <col min="2822" max="2822" width="5" style="59" customWidth="1"/>
    <col min="2823" max="2823" width="5.7109375" style="59" customWidth="1"/>
    <col min="2824" max="2824" width="5.5703125" style="59" customWidth="1"/>
    <col min="2825" max="2825" width="4.7109375" style="59" customWidth="1"/>
    <col min="2826" max="2826" width="3.140625" style="59" customWidth="1"/>
    <col min="2827" max="2827" width="4.5703125" style="59" customWidth="1"/>
    <col min="2828" max="2829" width="4.7109375" style="59" customWidth="1"/>
    <col min="2830" max="2830" width="4.28515625" style="59" customWidth="1"/>
    <col min="2831" max="2831" width="5" style="59" customWidth="1"/>
    <col min="2832" max="2832" width="6.140625" style="59" customWidth="1"/>
    <col min="2833" max="2833" width="3.7109375" style="59" customWidth="1"/>
    <col min="2834" max="2834" width="4.140625" style="59" customWidth="1"/>
    <col min="2835" max="2835" width="6.42578125" style="59" customWidth="1"/>
    <col min="2836" max="2836" width="3.85546875" style="59" customWidth="1"/>
    <col min="2837" max="2837" width="4.85546875" style="59" customWidth="1"/>
    <col min="2838" max="2838" width="4.5703125" style="59" customWidth="1"/>
    <col min="2839" max="2840" width="4.85546875" style="59" customWidth="1"/>
    <col min="2841" max="2842" width="0" style="59" hidden="1" customWidth="1"/>
    <col min="2843" max="2843" width="3.5703125" style="59" customWidth="1"/>
    <col min="2844" max="2844" width="4.85546875" style="59" customWidth="1"/>
    <col min="2845" max="3072" width="11.42578125" style="59"/>
    <col min="3073" max="3073" width="5" style="59" customWidth="1"/>
    <col min="3074" max="3074" width="2.7109375" style="59" customWidth="1"/>
    <col min="3075" max="3075" width="5.140625" style="59" customWidth="1"/>
    <col min="3076" max="3076" width="3.85546875" style="59" customWidth="1"/>
    <col min="3077" max="3077" width="7.140625" style="59" customWidth="1"/>
    <col min="3078" max="3078" width="5" style="59" customWidth="1"/>
    <col min="3079" max="3079" width="5.7109375" style="59" customWidth="1"/>
    <col min="3080" max="3080" width="5.5703125" style="59" customWidth="1"/>
    <col min="3081" max="3081" width="4.7109375" style="59" customWidth="1"/>
    <col min="3082" max="3082" width="3.140625" style="59" customWidth="1"/>
    <col min="3083" max="3083" width="4.5703125" style="59" customWidth="1"/>
    <col min="3084" max="3085" width="4.7109375" style="59" customWidth="1"/>
    <col min="3086" max="3086" width="4.28515625" style="59" customWidth="1"/>
    <col min="3087" max="3087" width="5" style="59" customWidth="1"/>
    <col min="3088" max="3088" width="6.140625" style="59" customWidth="1"/>
    <col min="3089" max="3089" width="3.7109375" style="59" customWidth="1"/>
    <col min="3090" max="3090" width="4.140625" style="59" customWidth="1"/>
    <col min="3091" max="3091" width="6.42578125" style="59" customWidth="1"/>
    <col min="3092" max="3092" width="3.85546875" style="59" customWidth="1"/>
    <col min="3093" max="3093" width="4.85546875" style="59" customWidth="1"/>
    <col min="3094" max="3094" width="4.5703125" style="59" customWidth="1"/>
    <col min="3095" max="3096" width="4.85546875" style="59" customWidth="1"/>
    <col min="3097" max="3098" width="0" style="59" hidden="1" customWidth="1"/>
    <col min="3099" max="3099" width="3.5703125" style="59" customWidth="1"/>
    <col min="3100" max="3100" width="4.85546875" style="59" customWidth="1"/>
    <col min="3101" max="3328" width="11.42578125" style="59"/>
    <col min="3329" max="3329" width="5" style="59" customWidth="1"/>
    <col min="3330" max="3330" width="2.7109375" style="59" customWidth="1"/>
    <col min="3331" max="3331" width="5.140625" style="59" customWidth="1"/>
    <col min="3332" max="3332" width="3.85546875" style="59" customWidth="1"/>
    <col min="3333" max="3333" width="7.140625" style="59" customWidth="1"/>
    <col min="3334" max="3334" width="5" style="59" customWidth="1"/>
    <col min="3335" max="3335" width="5.7109375" style="59" customWidth="1"/>
    <col min="3336" max="3336" width="5.5703125" style="59" customWidth="1"/>
    <col min="3337" max="3337" width="4.7109375" style="59" customWidth="1"/>
    <col min="3338" max="3338" width="3.140625" style="59" customWidth="1"/>
    <col min="3339" max="3339" width="4.5703125" style="59" customWidth="1"/>
    <col min="3340" max="3341" width="4.7109375" style="59" customWidth="1"/>
    <col min="3342" max="3342" width="4.28515625" style="59" customWidth="1"/>
    <col min="3343" max="3343" width="5" style="59" customWidth="1"/>
    <col min="3344" max="3344" width="6.140625" style="59" customWidth="1"/>
    <col min="3345" max="3345" width="3.7109375" style="59" customWidth="1"/>
    <col min="3346" max="3346" width="4.140625" style="59" customWidth="1"/>
    <col min="3347" max="3347" width="6.42578125" style="59" customWidth="1"/>
    <col min="3348" max="3348" width="3.85546875" style="59" customWidth="1"/>
    <col min="3349" max="3349" width="4.85546875" style="59" customWidth="1"/>
    <col min="3350" max="3350" width="4.5703125" style="59" customWidth="1"/>
    <col min="3351" max="3352" width="4.85546875" style="59" customWidth="1"/>
    <col min="3353" max="3354" width="0" style="59" hidden="1" customWidth="1"/>
    <col min="3355" max="3355" width="3.5703125" style="59" customWidth="1"/>
    <col min="3356" max="3356" width="4.85546875" style="59" customWidth="1"/>
    <col min="3357" max="3584" width="11.42578125" style="59"/>
    <col min="3585" max="3585" width="5" style="59" customWidth="1"/>
    <col min="3586" max="3586" width="2.7109375" style="59" customWidth="1"/>
    <col min="3587" max="3587" width="5.140625" style="59" customWidth="1"/>
    <col min="3588" max="3588" width="3.85546875" style="59" customWidth="1"/>
    <col min="3589" max="3589" width="7.140625" style="59" customWidth="1"/>
    <col min="3590" max="3590" width="5" style="59" customWidth="1"/>
    <col min="3591" max="3591" width="5.7109375" style="59" customWidth="1"/>
    <col min="3592" max="3592" width="5.5703125" style="59" customWidth="1"/>
    <col min="3593" max="3593" width="4.7109375" style="59" customWidth="1"/>
    <col min="3594" max="3594" width="3.140625" style="59" customWidth="1"/>
    <col min="3595" max="3595" width="4.5703125" style="59" customWidth="1"/>
    <col min="3596" max="3597" width="4.7109375" style="59" customWidth="1"/>
    <col min="3598" max="3598" width="4.28515625" style="59" customWidth="1"/>
    <col min="3599" max="3599" width="5" style="59" customWidth="1"/>
    <col min="3600" max="3600" width="6.140625" style="59" customWidth="1"/>
    <col min="3601" max="3601" width="3.7109375" style="59" customWidth="1"/>
    <col min="3602" max="3602" width="4.140625" style="59" customWidth="1"/>
    <col min="3603" max="3603" width="6.42578125" style="59" customWidth="1"/>
    <col min="3604" max="3604" width="3.85546875" style="59" customWidth="1"/>
    <col min="3605" max="3605" width="4.85546875" style="59" customWidth="1"/>
    <col min="3606" max="3606" width="4.5703125" style="59" customWidth="1"/>
    <col min="3607" max="3608" width="4.85546875" style="59" customWidth="1"/>
    <col min="3609" max="3610" width="0" style="59" hidden="1" customWidth="1"/>
    <col min="3611" max="3611" width="3.5703125" style="59" customWidth="1"/>
    <col min="3612" max="3612" width="4.85546875" style="59" customWidth="1"/>
    <col min="3613" max="3840" width="11.42578125" style="59"/>
    <col min="3841" max="3841" width="5" style="59" customWidth="1"/>
    <col min="3842" max="3842" width="2.7109375" style="59" customWidth="1"/>
    <col min="3843" max="3843" width="5.140625" style="59" customWidth="1"/>
    <col min="3844" max="3844" width="3.85546875" style="59" customWidth="1"/>
    <col min="3845" max="3845" width="7.140625" style="59" customWidth="1"/>
    <col min="3846" max="3846" width="5" style="59" customWidth="1"/>
    <col min="3847" max="3847" width="5.7109375" style="59" customWidth="1"/>
    <col min="3848" max="3848" width="5.5703125" style="59" customWidth="1"/>
    <col min="3849" max="3849" width="4.7109375" style="59" customWidth="1"/>
    <col min="3850" max="3850" width="3.140625" style="59" customWidth="1"/>
    <col min="3851" max="3851" width="4.5703125" style="59" customWidth="1"/>
    <col min="3852" max="3853" width="4.7109375" style="59" customWidth="1"/>
    <col min="3854" max="3854" width="4.28515625" style="59" customWidth="1"/>
    <col min="3855" max="3855" width="5" style="59" customWidth="1"/>
    <col min="3856" max="3856" width="6.140625" style="59" customWidth="1"/>
    <col min="3857" max="3857" width="3.7109375" style="59" customWidth="1"/>
    <col min="3858" max="3858" width="4.140625" style="59" customWidth="1"/>
    <col min="3859" max="3859" width="6.42578125" style="59" customWidth="1"/>
    <col min="3860" max="3860" width="3.85546875" style="59" customWidth="1"/>
    <col min="3861" max="3861" width="4.85546875" style="59" customWidth="1"/>
    <col min="3862" max="3862" width="4.5703125" style="59" customWidth="1"/>
    <col min="3863" max="3864" width="4.85546875" style="59" customWidth="1"/>
    <col min="3865" max="3866" width="0" style="59" hidden="1" customWidth="1"/>
    <col min="3867" max="3867" width="3.5703125" style="59" customWidth="1"/>
    <col min="3868" max="3868" width="4.85546875" style="59" customWidth="1"/>
    <col min="3869" max="4096" width="11.42578125" style="59"/>
    <col min="4097" max="4097" width="5" style="59" customWidth="1"/>
    <col min="4098" max="4098" width="2.7109375" style="59" customWidth="1"/>
    <col min="4099" max="4099" width="5.140625" style="59" customWidth="1"/>
    <col min="4100" max="4100" width="3.85546875" style="59" customWidth="1"/>
    <col min="4101" max="4101" width="7.140625" style="59" customWidth="1"/>
    <col min="4102" max="4102" width="5" style="59" customWidth="1"/>
    <col min="4103" max="4103" width="5.7109375" style="59" customWidth="1"/>
    <col min="4104" max="4104" width="5.5703125" style="59" customWidth="1"/>
    <col min="4105" max="4105" width="4.7109375" style="59" customWidth="1"/>
    <col min="4106" max="4106" width="3.140625" style="59" customWidth="1"/>
    <col min="4107" max="4107" width="4.5703125" style="59" customWidth="1"/>
    <col min="4108" max="4109" width="4.7109375" style="59" customWidth="1"/>
    <col min="4110" max="4110" width="4.28515625" style="59" customWidth="1"/>
    <col min="4111" max="4111" width="5" style="59" customWidth="1"/>
    <col min="4112" max="4112" width="6.140625" style="59" customWidth="1"/>
    <col min="4113" max="4113" width="3.7109375" style="59" customWidth="1"/>
    <col min="4114" max="4114" width="4.140625" style="59" customWidth="1"/>
    <col min="4115" max="4115" width="6.42578125" style="59" customWidth="1"/>
    <col min="4116" max="4116" width="3.85546875" style="59" customWidth="1"/>
    <col min="4117" max="4117" width="4.85546875" style="59" customWidth="1"/>
    <col min="4118" max="4118" width="4.5703125" style="59" customWidth="1"/>
    <col min="4119" max="4120" width="4.85546875" style="59" customWidth="1"/>
    <col min="4121" max="4122" width="0" style="59" hidden="1" customWidth="1"/>
    <col min="4123" max="4123" width="3.5703125" style="59" customWidth="1"/>
    <col min="4124" max="4124" width="4.85546875" style="59" customWidth="1"/>
    <col min="4125" max="4352" width="11.42578125" style="59"/>
    <col min="4353" max="4353" width="5" style="59" customWidth="1"/>
    <col min="4354" max="4354" width="2.7109375" style="59" customWidth="1"/>
    <col min="4355" max="4355" width="5.140625" style="59" customWidth="1"/>
    <col min="4356" max="4356" width="3.85546875" style="59" customWidth="1"/>
    <col min="4357" max="4357" width="7.140625" style="59" customWidth="1"/>
    <col min="4358" max="4358" width="5" style="59" customWidth="1"/>
    <col min="4359" max="4359" width="5.7109375" style="59" customWidth="1"/>
    <col min="4360" max="4360" width="5.5703125" style="59" customWidth="1"/>
    <col min="4361" max="4361" width="4.7109375" style="59" customWidth="1"/>
    <col min="4362" max="4362" width="3.140625" style="59" customWidth="1"/>
    <col min="4363" max="4363" width="4.5703125" style="59" customWidth="1"/>
    <col min="4364" max="4365" width="4.7109375" style="59" customWidth="1"/>
    <col min="4366" max="4366" width="4.28515625" style="59" customWidth="1"/>
    <col min="4367" max="4367" width="5" style="59" customWidth="1"/>
    <col min="4368" max="4368" width="6.140625" style="59" customWidth="1"/>
    <col min="4369" max="4369" width="3.7109375" style="59" customWidth="1"/>
    <col min="4370" max="4370" width="4.140625" style="59" customWidth="1"/>
    <col min="4371" max="4371" width="6.42578125" style="59" customWidth="1"/>
    <col min="4372" max="4372" width="3.85546875" style="59" customWidth="1"/>
    <col min="4373" max="4373" width="4.85546875" style="59" customWidth="1"/>
    <col min="4374" max="4374" width="4.5703125" style="59" customWidth="1"/>
    <col min="4375" max="4376" width="4.85546875" style="59" customWidth="1"/>
    <col min="4377" max="4378" width="0" style="59" hidden="1" customWidth="1"/>
    <col min="4379" max="4379" width="3.5703125" style="59" customWidth="1"/>
    <col min="4380" max="4380" width="4.85546875" style="59" customWidth="1"/>
    <col min="4381" max="4608" width="11.42578125" style="59"/>
    <col min="4609" max="4609" width="5" style="59" customWidth="1"/>
    <col min="4610" max="4610" width="2.7109375" style="59" customWidth="1"/>
    <col min="4611" max="4611" width="5.140625" style="59" customWidth="1"/>
    <col min="4612" max="4612" width="3.85546875" style="59" customWidth="1"/>
    <col min="4613" max="4613" width="7.140625" style="59" customWidth="1"/>
    <col min="4614" max="4614" width="5" style="59" customWidth="1"/>
    <col min="4615" max="4615" width="5.7109375" style="59" customWidth="1"/>
    <col min="4616" max="4616" width="5.5703125" style="59" customWidth="1"/>
    <col min="4617" max="4617" width="4.7109375" style="59" customWidth="1"/>
    <col min="4618" max="4618" width="3.140625" style="59" customWidth="1"/>
    <col min="4619" max="4619" width="4.5703125" style="59" customWidth="1"/>
    <col min="4620" max="4621" width="4.7109375" style="59" customWidth="1"/>
    <col min="4622" max="4622" width="4.28515625" style="59" customWidth="1"/>
    <col min="4623" max="4623" width="5" style="59" customWidth="1"/>
    <col min="4624" max="4624" width="6.140625" style="59" customWidth="1"/>
    <col min="4625" max="4625" width="3.7109375" style="59" customWidth="1"/>
    <col min="4626" max="4626" width="4.140625" style="59" customWidth="1"/>
    <col min="4627" max="4627" width="6.42578125" style="59" customWidth="1"/>
    <col min="4628" max="4628" width="3.85546875" style="59" customWidth="1"/>
    <col min="4629" max="4629" width="4.85546875" style="59" customWidth="1"/>
    <col min="4630" max="4630" width="4.5703125" style="59" customWidth="1"/>
    <col min="4631" max="4632" width="4.85546875" style="59" customWidth="1"/>
    <col min="4633" max="4634" width="0" style="59" hidden="1" customWidth="1"/>
    <col min="4635" max="4635" width="3.5703125" style="59" customWidth="1"/>
    <col min="4636" max="4636" width="4.85546875" style="59" customWidth="1"/>
    <col min="4637" max="4864" width="11.42578125" style="59"/>
    <col min="4865" max="4865" width="5" style="59" customWidth="1"/>
    <col min="4866" max="4866" width="2.7109375" style="59" customWidth="1"/>
    <col min="4867" max="4867" width="5.140625" style="59" customWidth="1"/>
    <col min="4868" max="4868" width="3.85546875" style="59" customWidth="1"/>
    <col min="4869" max="4869" width="7.140625" style="59" customWidth="1"/>
    <col min="4870" max="4870" width="5" style="59" customWidth="1"/>
    <col min="4871" max="4871" width="5.7109375" style="59" customWidth="1"/>
    <col min="4872" max="4872" width="5.5703125" style="59" customWidth="1"/>
    <col min="4873" max="4873" width="4.7109375" style="59" customWidth="1"/>
    <col min="4874" max="4874" width="3.140625" style="59" customWidth="1"/>
    <col min="4875" max="4875" width="4.5703125" style="59" customWidth="1"/>
    <col min="4876" max="4877" width="4.7109375" style="59" customWidth="1"/>
    <col min="4878" max="4878" width="4.28515625" style="59" customWidth="1"/>
    <col min="4879" max="4879" width="5" style="59" customWidth="1"/>
    <col min="4880" max="4880" width="6.140625" style="59" customWidth="1"/>
    <col min="4881" max="4881" width="3.7109375" style="59" customWidth="1"/>
    <col min="4882" max="4882" width="4.140625" style="59" customWidth="1"/>
    <col min="4883" max="4883" width="6.42578125" style="59" customWidth="1"/>
    <col min="4884" max="4884" width="3.85546875" style="59" customWidth="1"/>
    <col min="4885" max="4885" width="4.85546875" style="59" customWidth="1"/>
    <col min="4886" max="4886" width="4.5703125" style="59" customWidth="1"/>
    <col min="4887" max="4888" width="4.85546875" style="59" customWidth="1"/>
    <col min="4889" max="4890" width="0" style="59" hidden="1" customWidth="1"/>
    <col min="4891" max="4891" width="3.5703125" style="59" customWidth="1"/>
    <col min="4892" max="4892" width="4.85546875" style="59" customWidth="1"/>
    <col min="4893" max="5120" width="11.42578125" style="59"/>
    <col min="5121" max="5121" width="5" style="59" customWidth="1"/>
    <col min="5122" max="5122" width="2.7109375" style="59" customWidth="1"/>
    <col min="5123" max="5123" width="5.140625" style="59" customWidth="1"/>
    <col min="5124" max="5124" width="3.85546875" style="59" customWidth="1"/>
    <col min="5125" max="5125" width="7.140625" style="59" customWidth="1"/>
    <col min="5126" max="5126" width="5" style="59" customWidth="1"/>
    <col min="5127" max="5127" width="5.7109375" style="59" customWidth="1"/>
    <col min="5128" max="5128" width="5.5703125" style="59" customWidth="1"/>
    <col min="5129" max="5129" width="4.7109375" style="59" customWidth="1"/>
    <col min="5130" max="5130" width="3.140625" style="59" customWidth="1"/>
    <col min="5131" max="5131" width="4.5703125" style="59" customWidth="1"/>
    <col min="5132" max="5133" width="4.7109375" style="59" customWidth="1"/>
    <col min="5134" max="5134" width="4.28515625" style="59" customWidth="1"/>
    <col min="5135" max="5135" width="5" style="59" customWidth="1"/>
    <col min="5136" max="5136" width="6.140625" style="59" customWidth="1"/>
    <col min="5137" max="5137" width="3.7109375" style="59" customWidth="1"/>
    <col min="5138" max="5138" width="4.140625" style="59" customWidth="1"/>
    <col min="5139" max="5139" width="6.42578125" style="59" customWidth="1"/>
    <col min="5140" max="5140" width="3.85546875" style="59" customWidth="1"/>
    <col min="5141" max="5141" width="4.85546875" style="59" customWidth="1"/>
    <col min="5142" max="5142" width="4.5703125" style="59" customWidth="1"/>
    <col min="5143" max="5144" width="4.85546875" style="59" customWidth="1"/>
    <col min="5145" max="5146" width="0" style="59" hidden="1" customWidth="1"/>
    <col min="5147" max="5147" width="3.5703125" style="59" customWidth="1"/>
    <col min="5148" max="5148" width="4.85546875" style="59" customWidth="1"/>
    <col min="5149" max="5376" width="11.42578125" style="59"/>
    <col min="5377" max="5377" width="5" style="59" customWidth="1"/>
    <col min="5378" max="5378" width="2.7109375" style="59" customWidth="1"/>
    <col min="5379" max="5379" width="5.140625" style="59" customWidth="1"/>
    <col min="5380" max="5380" width="3.85546875" style="59" customWidth="1"/>
    <col min="5381" max="5381" width="7.140625" style="59" customWidth="1"/>
    <col min="5382" max="5382" width="5" style="59" customWidth="1"/>
    <col min="5383" max="5383" width="5.7109375" style="59" customWidth="1"/>
    <col min="5384" max="5384" width="5.5703125" style="59" customWidth="1"/>
    <col min="5385" max="5385" width="4.7109375" style="59" customWidth="1"/>
    <col min="5386" max="5386" width="3.140625" style="59" customWidth="1"/>
    <col min="5387" max="5387" width="4.5703125" style="59" customWidth="1"/>
    <col min="5388" max="5389" width="4.7109375" style="59" customWidth="1"/>
    <col min="5390" max="5390" width="4.28515625" style="59" customWidth="1"/>
    <col min="5391" max="5391" width="5" style="59" customWidth="1"/>
    <col min="5392" max="5392" width="6.140625" style="59" customWidth="1"/>
    <col min="5393" max="5393" width="3.7109375" style="59" customWidth="1"/>
    <col min="5394" max="5394" width="4.140625" style="59" customWidth="1"/>
    <col min="5395" max="5395" width="6.42578125" style="59" customWidth="1"/>
    <col min="5396" max="5396" width="3.85546875" style="59" customWidth="1"/>
    <col min="5397" max="5397" width="4.85546875" style="59" customWidth="1"/>
    <col min="5398" max="5398" width="4.5703125" style="59" customWidth="1"/>
    <col min="5399" max="5400" width="4.85546875" style="59" customWidth="1"/>
    <col min="5401" max="5402" width="0" style="59" hidden="1" customWidth="1"/>
    <col min="5403" max="5403" width="3.5703125" style="59" customWidth="1"/>
    <col min="5404" max="5404" width="4.85546875" style="59" customWidth="1"/>
    <col min="5405" max="5632" width="11.42578125" style="59"/>
    <col min="5633" max="5633" width="5" style="59" customWidth="1"/>
    <col min="5634" max="5634" width="2.7109375" style="59" customWidth="1"/>
    <col min="5635" max="5635" width="5.140625" style="59" customWidth="1"/>
    <col min="5636" max="5636" width="3.85546875" style="59" customWidth="1"/>
    <col min="5637" max="5637" width="7.140625" style="59" customWidth="1"/>
    <col min="5638" max="5638" width="5" style="59" customWidth="1"/>
    <col min="5639" max="5639" width="5.7109375" style="59" customWidth="1"/>
    <col min="5640" max="5640" width="5.5703125" style="59" customWidth="1"/>
    <col min="5641" max="5641" width="4.7109375" style="59" customWidth="1"/>
    <col min="5642" max="5642" width="3.140625" style="59" customWidth="1"/>
    <col min="5643" max="5643" width="4.5703125" style="59" customWidth="1"/>
    <col min="5644" max="5645" width="4.7109375" style="59" customWidth="1"/>
    <col min="5646" max="5646" width="4.28515625" style="59" customWidth="1"/>
    <col min="5647" max="5647" width="5" style="59" customWidth="1"/>
    <col min="5648" max="5648" width="6.140625" style="59" customWidth="1"/>
    <col min="5649" max="5649" width="3.7109375" style="59" customWidth="1"/>
    <col min="5650" max="5650" width="4.140625" style="59" customWidth="1"/>
    <col min="5651" max="5651" width="6.42578125" style="59" customWidth="1"/>
    <col min="5652" max="5652" width="3.85546875" style="59" customWidth="1"/>
    <col min="5653" max="5653" width="4.85546875" style="59" customWidth="1"/>
    <col min="5654" max="5654" width="4.5703125" style="59" customWidth="1"/>
    <col min="5655" max="5656" width="4.85546875" style="59" customWidth="1"/>
    <col min="5657" max="5658" width="0" style="59" hidden="1" customWidth="1"/>
    <col min="5659" max="5659" width="3.5703125" style="59" customWidth="1"/>
    <col min="5660" max="5660" width="4.85546875" style="59" customWidth="1"/>
    <col min="5661" max="5888" width="11.42578125" style="59"/>
    <col min="5889" max="5889" width="5" style="59" customWidth="1"/>
    <col min="5890" max="5890" width="2.7109375" style="59" customWidth="1"/>
    <col min="5891" max="5891" width="5.140625" style="59" customWidth="1"/>
    <col min="5892" max="5892" width="3.85546875" style="59" customWidth="1"/>
    <col min="5893" max="5893" width="7.140625" style="59" customWidth="1"/>
    <col min="5894" max="5894" width="5" style="59" customWidth="1"/>
    <col min="5895" max="5895" width="5.7109375" style="59" customWidth="1"/>
    <col min="5896" max="5896" width="5.5703125" style="59" customWidth="1"/>
    <col min="5897" max="5897" width="4.7109375" style="59" customWidth="1"/>
    <col min="5898" max="5898" width="3.140625" style="59" customWidth="1"/>
    <col min="5899" max="5899" width="4.5703125" style="59" customWidth="1"/>
    <col min="5900" max="5901" width="4.7109375" style="59" customWidth="1"/>
    <col min="5902" max="5902" width="4.28515625" style="59" customWidth="1"/>
    <col min="5903" max="5903" width="5" style="59" customWidth="1"/>
    <col min="5904" max="5904" width="6.140625" style="59" customWidth="1"/>
    <col min="5905" max="5905" width="3.7109375" style="59" customWidth="1"/>
    <col min="5906" max="5906" width="4.140625" style="59" customWidth="1"/>
    <col min="5907" max="5907" width="6.42578125" style="59" customWidth="1"/>
    <col min="5908" max="5908" width="3.85546875" style="59" customWidth="1"/>
    <col min="5909" max="5909" width="4.85546875" style="59" customWidth="1"/>
    <col min="5910" max="5910" width="4.5703125" style="59" customWidth="1"/>
    <col min="5911" max="5912" width="4.85546875" style="59" customWidth="1"/>
    <col min="5913" max="5914" width="0" style="59" hidden="1" customWidth="1"/>
    <col min="5915" max="5915" width="3.5703125" style="59" customWidth="1"/>
    <col min="5916" max="5916" width="4.85546875" style="59" customWidth="1"/>
    <col min="5917" max="6144" width="11.42578125" style="59"/>
    <col min="6145" max="6145" width="5" style="59" customWidth="1"/>
    <col min="6146" max="6146" width="2.7109375" style="59" customWidth="1"/>
    <col min="6147" max="6147" width="5.140625" style="59" customWidth="1"/>
    <col min="6148" max="6148" width="3.85546875" style="59" customWidth="1"/>
    <col min="6149" max="6149" width="7.140625" style="59" customWidth="1"/>
    <col min="6150" max="6150" width="5" style="59" customWidth="1"/>
    <col min="6151" max="6151" width="5.7109375" style="59" customWidth="1"/>
    <col min="6152" max="6152" width="5.5703125" style="59" customWidth="1"/>
    <col min="6153" max="6153" width="4.7109375" style="59" customWidth="1"/>
    <col min="6154" max="6154" width="3.140625" style="59" customWidth="1"/>
    <col min="6155" max="6155" width="4.5703125" style="59" customWidth="1"/>
    <col min="6156" max="6157" width="4.7109375" style="59" customWidth="1"/>
    <col min="6158" max="6158" width="4.28515625" style="59" customWidth="1"/>
    <col min="6159" max="6159" width="5" style="59" customWidth="1"/>
    <col min="6160" max="6160" width="6.140625" style="59" customWidth="1"/>
    <col min="6161" max="6161" width="3.7109375" style="59" customWidth="1"/>
    <col min="6162" max="6162" width="4.140625" style="59" customWidth="1"/>
    <col min="6163" max="6163" width="6.42578125" style="59" customWidth="1"/>
    <col min="6164" max="6164" width="3.85546875" style="59" customWidth="1"/>
    <col min="6165" max="6165" width="4.85546875" style="59" customWidth="1"/>
    <col min="6166" max="6166" width="4.5703125" style="59" customWidth="1"/>
    <col min="6167" max="6168" width="4.85546875" style="59" customWidth="1"/>
    <col min="6169" max="6170" width="0" style="59" hidden="1" customWidth="1"/>
    <col min="6171" max="6171" width="3.5703125" style="59" customWidth="1"/>
    <col min="6172" max="6172" width="4.85546875" style="59" customWidth="1"/>
    <col min="6173" max="6400" width="11.42578125" style="59"/>
    <col min="6401" max="6401" width="5" style="59" customWidth="1"/>
    <col min="6402" max="6402" width="2.7109375" style="59" customWidth="1"/>
    <col min="6403" max="6403" width="5.140625" style="59" customWidth="1"/>
    <col min="6404" max="6404" width="3.85546875" style="59" customWidth="1"/>
    <col min="6405" max="6405" width="7.140625" style="59" customWidth="1"/>
    <col min="6406" max="6406" width="5" style="59" customWidth="1"/>
    <col min="6407" max="6407" width="5.7109375" style="59" customWidth="1"/>
    <col min="6408" max="6408" width="5.5703125" style="59" customWidth="1"/>
    <col min="6409" max="6409" width="4.7109375" style="59" customWidth="1"/>
    <col min="6410" max="6410" width="3.140625" style="59" customWidth="1"/>
    <col min="6411" max="6411" width="4.5703125" style="59" customWidth="1"/>
    <col min="6412" max="6413" width="4.7109375" style="59" customWidth="1"/>
    <col min="6414" max="6414" width="4.28515625" style="59" customWidth="1"/>
    <col min="6415" max="6415" width="5" style="59" customWidth="1"/>
    <col min="6416" max="6416" width="6.140625" style="59" customWidth="1"/>
    <col min="6417" max="6417" width="3.7109375" style="59" customWidth="1"/>
    <col min="6418" max="6418" width="4.140625" style="59" customWidth="1"/>
    <col min="6419" max="6419" width="6.42578125" style="59" customWidth="1"/>
    <col min="6420" max="6420" width="3.85546875" style="59" customWidth="1"/>
    <col min="6421" max="6421" width="4.85546875" style="59" customWidth="1"/>
    <col min="6422" max="6422" width="4.5703125" style="59" customWidth="1"/>
    <col min="6423" max="6424" width="4.85546875" style="59" customWidth="1"/>
    <col min="6425" max="6426" width="0" style="59" hidden="1" customWidth="1"/>
    <col min="6427" max="6427" width="3.5703125" style="59" customWidth="1"/>
    <col min="6428" max="6428" width="4.85546875" style="59" customWidth="1"/>
    <col min="6429" max="6656" width="11.42578125" style="59"/>
    <col min="6657" max="6657" width="5" style="59" customWidth="1"/>
    <col min="6658" max="6658" width="2.7109375" style="59" customWidth="1"/>
    <col min="6659" max="6659" width="5.140625" style="59" customWidth="1"/>
    <col min="6660" max="6660" width="3.85546875" style="59" customWidth="1"/>
    <col min="6661" max="6661" width="7.140625" style="59" customWidth="1"/>
    <col min="6662" max="6662" width="5" style="59" customWidth="1"/>
    <col min="6663" max="6663" width="5.7109375" style="59" customWidth="1"/>
    <col min="6664" max="6664" width="5.5703125" style="59" customWidth="1"/>
    <col min="6665" max="6665" width="4.7109375" style="59" customWidth="1"/>
    <col min="6666" max="6666" width="3.140625" style="59" customWidth="1"/>
    <col min="6667" max="6667" width="4.5703125" style="59" customWidth="1"/>
    <col min="6668" max="6669" width="4.7109375" style="59" customWidth="1"/>
    <col min="6670" max="6670" width="4.28515625" style="59" customWidth="1"/>
    <col min="6671" max="6671" width="5" style="59" customWidth="1"/>
    <col min="6672" max="6672" width="6.140625" style="59" customWidth="1"/>
    <col min="6673" max="6673" width="3.7109375" style="59" customWidth="1"/>
    <col min="6674" max="6674" width="4.140625" style="59" customWidth="1"/>
    <col min="6675" max="6675" width="6.42578125" style="59" customWidth="1"/>
    <col min="6676" max="6676" width="3.85546875" style="59" customWidth="1"/>
    <col min="6677" max="6677" width="4.85546875" style="59" customWidth="1"/>
    <col min="6678" max="6678" width="4.5703125" style="59" customWidth="1"/>
    <col min="6679" max="6680" width="4.85546875" style="59" customWidth="1"/>
    <col min="6681" max="6682" width="0" style="59" hidden="1" customWidth="1"/>
    <col min="6683" max="6683" width="3.5703125" style="59" customWidth="1"/>
    <col min="6684" max="6684" width="4.85546875" style="59" customWidth="1"/>
    <col min="6685" max="6912" width="11.42578125" style="59"/>
    <col min="6913" max="6913" width="5" style="59" customWidth="1"/>
    <col min="6914" max="6914" width="2.7109375" style="59" customWidth="1"/>
    <col min="6915" max="6915" width="5.140625" style="59" customWidth="1"/>
    <col min="6916" max="6916" width="3.85546875" style="59" customWidth="1"/>
    <col min="6917" max="6917" width="7.140625" style="59" customWidth="1"/>
    <col min="6918" max="6918" width="5" style="59" customWidth="1"/>
    <col min="6919" max="6919" width="5.7109375" style="59" customWidth="1"/>
    <col min="6920" max="6920" width="5.5703125" style="59" customWidth="1"/>
    <col min="6921" max="6921" width="4.7109375" style="59" customWidth="1"/>
    <col min="6922" max="6922" width="3.140625" style="59" customWidth="1"/>
    <col min="6923" max="6923" width="4.5703125" style="59" customWidth="1"/>
    <col min="6924" max="6925" width="4.7109375" style="59" customWidth="1"/>
    <col min="6926" max="6926" width="4.28515625" style="59" customWidth="1"/>
    <col min="6927" max="6927" width="5" style="59" customWidth="1"/>
    <col min="6928" max="6928" width="6.140625" style="59" customWidth="1"/>
    <col min="6929" max="6929" width="3.7109375" style="59" customWidth="1"/>
    <col min="6930" max="6930" width="4.140625" style="59" customWidth="1"/>
    <col min="6931" max="6931" width="6.42578125" style="59" customWidth="1"/>
    <col min="6932" max="6932" width="3.85546875" style="59" customWidth="1"/>
    <col min="6933" max="6933" width="4.85546875" style="59" customWidth="1"/>
    <col min="6934" max="6934" width="4.5703125" style="59" customWidth="1"/>
    <col min="6935" max="6936" width="4.85546875" style="59" customWidth="1"/>
    <col min="6937" max="6938" width="0" style="59" hidden="1" customWidth="1"/>
    <col min="6939" max="6939" width="3.5703125" style="59" customWidth="1"/>
    <col min="6940" max="6940" width="4.85546875" style="59" customWidth="1"/>
    <col min="6941" max="7168" width="11.42578125" style="59"/>
    <col min="7169" max="7169" width="5" style="59" customWidth="1"/>
    <col min="7170" max="7170" width="2.7109375" style="59" customWidth="1"/>
    <col min="7171" max="7171" width="5.140625" style="59" customWidth="1"/>
    <col min="7172" max="7172" width="3.85546875" style="59" customWidth="1"/>
    <col min="7173" max="7173" width="7.140625" style="59" customWidth="1"/>
    <col min="7174" max="7174" width="5" style="59" customWidth="1"/>
    <col min="7175" max="7175" width="5.7109375" style="59" customWidth="1"/>
    <col min="7176" max="7176" width="5.5703125" style="59" customWidth="1"/>
    <col min="7177" max="7177" width="4.7109375" style="59" customWidth="1"/>
    <col min="7178" max="7178" width="3.140625" style="59" customWidth="1"/>
    <col min="7179" max="7179" width="4.5703125" style="59" customWidth="1"/>
    <col min="7180" max="7181" width="4.7109375" style="59" customWidth="1"/>
    <col min="7182" max="7182" width="4.28515625" style="59" customWidth="1"/>
    <col min="7183" max="7183" width="5" style="59" customWidth="1"/>
    <col min="7184" max="7184" width="6.140625" style="59" customWidth="1"/>
    <col min="7185" max="7185" width="3.7109375" style="59" customWidth="1"/>
    <col min="7186" max="7186" width="4.140625" style="59" customWidth="1"/>
    <col min="7187" max="7187" width="6.42578125" style="59" customWidth="1"/>
    <col min="7188" max="7188" width="3.85546875" style="59" customWidth="1"/>
    <col min="7189" max="7189" width="4.85546875" style="59" customWidth="1"/>
    <col min="7190" max="7190" width="4.5703125" style="59" customWidth="1"/>
    <col min="7191" max="7192" width="4.85546875" style="59" customWidth="1"/>
    <col min="7193" max="7194" width="0" style="59" hidden="1" customWidth="1"/>
    <col min="7195" max="7195" width="3.5703125" style="59" customWidth="1"/>
    <col min="7196" max="7196" width="4.85546875" style="59" customWidth="1"/>
    <col min="7197" max="7424" width="11.42578125" style="59"/>
    <col min="7425" max="7425" width="5" style="59" customWidth="1"/>
    <col min="7426" max="7426" width="2.7109375" style="59" customWidth="1"/>
    <col min="7427" max="7427" width="5.140625" style="59" customWidth="1"/>
    <col min="7428" max="7428" width="3.85546875" style="59" customWidth="1"/>
    <col min="7429" max="7429" width="7.140625" style="59" customWidth="1"/>
    <col min="7430" max="7430" width="5" style="59" customWidth="1"/>
    <col min="7431" max="7431" width="5.7109375" style="59" customWidth="1"/>
    <col min="7432" max="7432" width="5.5703125" style="59" customWidth="1"/>
    <col min="7433" max="7433" width="4.7109375" style="59" customWidth="1"/>
    <col min="7434" max="7434" width="3.140625" style="59" customWidth="1"/>
    <col min="7435" max="7435" width="4.5703125" style="59" customWidth="1"/>
    <col min="7436" max="7437" width="4.7109375" style="59" customWidth="1"/>
    <col min="7438" max="7438" width="4.28515625" style="59" customWidth="1"/>
    <col min="7439" max="7439" width="5" style="59" customWidth="1"/>
    <col min="7440" max="7440" width="6.140625" style="59" customWidth="1"/>
    <col min="7441" max="7441" width="3.7109375" style="59" customWidth="1"/>
    <col min="7442" max="7442" width="4.140625" style="59" customWidth="1"/>
    <col min="7443" max="7443" width="6.42578125" style="59" customWidth="1"/>
    <col min="7444" max="7444" width="3.85546875" style="59" customWidth="1"/>
    <col min="7445" max="7445" width="4.85546875" style="59" customWidth="1"/>
    <col min="7446" max="7446" width="4.5703125" style="59" customWidth="1"/>
    <col min="7447" max="7448" width="4.85546875" style="59" customWidth="1"/>
    <col min="7449" max="7450" width="0" style="59" hidden="1" customWidth="1"/>
    <col min="7451" max="7451" width="3.5703125" style="59" customWidth="1"/>
    <col min="7452" max="7452" width="4.85546875" style="59" customWidth="1"/>
    <col min="7453" max="7680" width="11.42578125" style="59"/>
    <col min="7681" max="7681" width="5" style="59" customWidth="1"/>
    <col min="7682" max="7682" width="2.7109375" style="59" customWidth="1"/>
    <col min="7683" max="7683" width="5.140625" style="59" customWidth="1"/>
    <col min="7684" max="7684" width="3.85546875" style="59" customWidth="1"/>
    <col min="7685" max="7685" width="7.140625" style="59" customWidth="1"/>
    <col min="7686" max="7686" width="5" style="59" customWidth="1"/>
    <col min="7687" max="7687" width="5.7109375" style="59" customWidth="1"/>
    <col min="7688" max="7688" width="5.5703125" style="59" customWidth="1"/>
    <col min="7689" max="7689" width="4.7109375" style="59" customWidth="1"/>
    <col min="7690" max="7690" width="3.140625" style="59" customWidth="1"/>
    <col min="7691" max="7691" width="4.5703125" style="59" customWidth="1"/>
    <col min="7692" max="7693" width="4.7109375" style="59" customWidth="1"/>
    <col min="7694" max="7694" width="4.28515625" style="59" customWidth="1"/>
    <col min="7695" max="7695" width="5" style="59" customWidth="1"/>
    <col min="7696" max="7696" width="6.140625" style="59" customWidth="1"/>
    <col min="7697" max="7697" width="3.7109375" style="59" customWidth="1"/>
    <col min="7698" max="7698" width="4.140625" style="59" customWidth="1"/>
    <col min="7699" max="7699" width="6.42578125" style="59" customWidth="1"/>
    <col min="7700" max="7700" width="3.85546875" style="59" customWidth="1"/>
    <col min="7701" max="7701" width="4.85546875" style="59" customWidth="1"/>
    <col min="7702" max="7702" width="4.5703125" style="59" customWidth="1"/>
    <col min="7703" max="7704" width="4.85546875" style="59" customWidth="1"/>
    <col min="7705" max="7706" width="0" style="59" hidden="1" customWidth="1"/>
    <col min="7707" max="7707" width="3.5703125" style="59" customWidth="1"/>
    <col min="7708" max="7708" width="4.85546875" style="59" customWidth="1"/>
    <col min="7709" max="7936" width="11.42578125" style="59"/>
    <col min="7937" max="7937" width="5" style="59" customWidth="1"/>
    <col min="7938" max="7938" width="2.7109375" style="59" customWidth="1"/>
    <col min="7939" max="7939" width="5.140625" style="59" customWidth="1"/>
    <col min="7940" max="7940" width="3.85546875" style="59" customWidth="1"/>
    <col min="7941" max="7941" width="7.140625" style="59" customWidth="1"/>
    <col min="7942" max="7942" width="5" style="59" customWidth="1"/>
    <col min="7943" max="7943" width="5.7109375" style="59" customWidth="1"/>
    <col min="7944" max="7944" width="5.5703125" style="59" customWidth="1"/>
    <col min="7945" max="7945" width="4.7109375" style="59" customWidth="1"/>
    <col min="7946" max="7946" width="3.140625" style="59" customWidth="1"/>
    <col min="7947" max="7947" width="4.5703125" style="59" customWidth="1"/>
    <col min="7948" max="7949" width="4.7109375" style="59" customWidth="1"/>
    <col min="7950" max="7950" width="4.28515625" style="59" customWidth="1"/>
    <col min="7951" max="7951" width="5" style="59" customWidth="1"/>
    <col min="7952" max="7952" width="6.140625" style="59" customWidth="1"/>
    <col min="7953" max="7953" width="3.7109375" style="59" customWidth="1"/>
    <col min="7954" max="7954" width="4.140625" style="59" customWidth="1"/>
    <col min="7955" max="7955" width="6.42578125" style="59" customWidth="1"/>
    <col min="7956" max="7956" width="3.85546875" style="59" customWidth="1"/>
    <col min="7957" max="7957" width="4.85546875" style="59" customWidth="1"/>
    <col min="7958" max="7958" width="4.5703125" style="59" customWidth="1"/>
    <col min="7959" max="7960" width="4.85546875" style="59" customWidth="1"/>
    <col min="7961" max="7962" width="0" style="59" hidden="1" customWidth="1"/>
    <col min="7963" max="7963" width="3.5703125" style="59" customWidth="1"/>
    <col min="7964" max="7964" width="4.85546875" style="59" customWidth="1"/>
    <col min="7965" max="8192" width="11.42578125" style="59"/>
    <col min="8193" max="8193" width="5" style="59" customWidth="1"/>
    <col min="8194" max="8194" width="2.7109375" style="59" customWidth="1"/>
    <col min="8195" max="8195" width="5.140625" style="59" customWidth="1"/>
    <col min="8196" max="8196" width="3.85546875" style="59" customWidth="1"/>
    <col min="8197" max="8197" width="7.140625" style="59" customWidth="1"/>
    <col min="8198" max="8198" width="5" style="59" customWidth="1"/>
    <col min="8199" max="8199" width="5.7109375" style="59" customWidth="1"/>
    <col min="8200" max="8200" width="5.5703125" style="59" customWidth="1"/>
    <col min="8201" max="8201" width="4.7109375" style="59" customWidth="1"/>
    <col min="8202" max="8202" width="3.140625" style="59" customWidth="1"/>
    <col min="8203" max="8203" width="4.5703125" style="59" customWidth="1"/>
    <col min="8204" max="8205" width="4.7109375" style="59" customWidth="1"/>
    <col min="8206" max="8206" width="4.28515625" style="59" customWidth="1"/>
    <col min="8207" max="8207" width="5" style="59" customWidth="1"/>
    <col min="8208" max="8208" width="6.140625" style="59" customWidth="1"/>
    <col min="8209" max="8209" width="3.7109375" style="59" customWidth="1"/>
    <col min="8210" max="8210" width="4.140625" style="59" customWidth="1"/>
    <col min="8211" max="8211" width="6.42578125" style="59" customWidth="1"/>
    <col min="8212" max="8212" width="3.85546875" style="59" customWidth="1"/>
    <col min="8213" max="8213" width="4.85546875" style="59" customWidth="1"/>
    <col min="8214" max="8214" width="4.5703125" style="59" customWidth="1"/>
    <col min="8215" max="8216" width="4.85546875" style="59" customWidth="1"/>
    <col min="8217" max="8218" width="0" style="59" hidden="1" customWidth="1"/>
    <col min="8219" max="8219" width="3.5703125" style="59" customWidth="1"/>
    <col min="8220" max="8220" width="4.85546875" style="59" customWidth="1"/>
    <col min="8221" max="8448" width="11.42578125" style="59"/>
    <col min="8449" max="8449" width="5" style="59" customWidth="1"/>
    <col min="8450" max="8450" width="2.7109375" style="59" customWidth="1"/>
    <col min="8451" max="8451" width="5.140625" style="59" customWidth="1"/>
    <col min="8452" max="8452" width="3.85546875" style="59" customWidth="1"/>
    <col min="8453" max="8453" width="7.140625" style="59" customWidth="1"/>
    <col min="8454" max="8454" width="5" style="59" customWidth="1"/>
    <col min="8455" max="8455" width="5.7109375" style="59" customWidth="1"/>
    <col min="8456" max="8456" width="5.5703125" style="59" customWidth="1"/>
    <col min="8457" max="8457" width="4.7109375" style="59" customWidth="1"/>
    <col min="8458" max="8458" width="3.140625" style="59" customWidth="1"/>
    <col min="8459" max="8459" width="4.5703125" style="59" customWidth="1"/>
    <col min="8460" max="8461" width="4.7109375" style="59" customWidth="1"/>
    <col min="8462" max="8462" width="4.28515625" style="59" customWidth="1"/>
    <col min="8463" max="8463" width="5" style="59" customWidth="1"/>
    <col min="8464" max="8464" width="6.140625" style="59" customWidth="1"/>
    <col min="8465" max="8465" width="3.7109375" style="59" customWidth="1"/>
    <col min="8466" max="8466" width="4.140625" style="59" customWidth="1"/>
    <col min="8467" max="8467" width="6.42578125" style="59" customWidth="1"/>
    <col min="8468" max="8468" width="3.85546875" style="59" customWidth="1"/>
    <col min="8469" max="8469" width="4.85546875" style="59" customWidth="1"/>
    <col min="8470" max="8470" width="4.5703125" style="59" customWidth="1"/>
    <col min="8471" max="8472" width="4.85546875" style="59" customWidth="1"/>
    <col min="8473" max="8474" width="0" style="59" hidden="1" customWidth="1"/>
    <col min="8475" max="8475" width="3.5703125" style="59" customWidth="1"/>
    <col min="8476" max="8476" width="4.85546875" style="59" customWidth="1"/>
    <col min="8477" max="8704" width="11.42578125" style="59"/>
    <col min="8705" max="8705" width="5" style="59" customWidth="1"/>
    <col min="8706" max="8706" width="2.7109375" style="59" customWidth="1"/>
    <col min="8707" max="8707" width="5.140625" style="59" customWidth="1"/>
    <col min="8708" max="8708" width="3.85546875" style="59" customWidth="1"/>
    <col min="8709" max="8709" width="7.140625" style="59" customWidth="1"/>
    <col min="8710" max="8710" width="5" style="59" customWidth="1"/>
    <col min="8711" max="8711" width="5.7109375" style="59" customWidth="1"/>
    <col min="8712" max="8712" width="5.5703125" style="59" customWidth="1"/>
    <col min="8713" max="8713" width="4.7109375" style="59" customWidth="1"/>
    <col min="8714" max="8714" width="3.140625" style="59" customWidth="1"/>
    <col min="8715" max="8715" width="4.5703125" style="59" customWidth="1"/>
    <col min="8716" max="8717" width="4.7109375" style="59" customWidth="1"/>
    <col min="8718" max="8718" width="4.28515625" style="59" customWidth="1"/>
    <col min="8719" max="8719" width="5" style="59" customWidth="1"/>
    <col min="8720" max="8720" width="6.140625" style="59" customWidth="1"/>
    <col min="8721" max="8721" width="3.7109375" style="59" customWidth="1"/>
    <col min="8722" max="8722" width="4.140625" style="59" customWidth="1"/>
    <col min="8723" max="8723" width="6.42578125" style="59" customWidth="1"/>
    <col min="8724" max="8724" width="3.85546875" style="59" customWidth="1"/>
    <col min="8725" max="8725" width="4.85546875" style="59" customWidth="1"/>
    <col min="8726" max="8726" width="4.5703125" style="59" customWidth="1"/>
    <col min="8727" max="8728" width="4.85546875" style="59" customWidth="1"/>
    <col min="8729" max="8730" width="0" style="59" hidden="1" customWidth="1"/>
    <col min="8731" max="8731" width="3.5703125" style="59" customWidth="1"/>
    <col min="8732" max="8732" width="4.85546875" style="59" customWidth="1"/>
    <col min="8733" max="8960" width="11.42578125" style="59"/>
    <col min="8961" max="8961" width="5" style="59" customWidth="1"/>
    <col min="8962" max="8962" width="2.7109375" style="59" customWidth="1"/>
    <col min="8963" max="8963" width="5.140625" style="59" customWidth="1"/>
    <col min="8964" max="8964" width="3.85546875" style="59" customWidth="1"/>
    <col min="8965" max="8965" width="7.140625" style="59" customWidth="1"/>
    <col min="8966" max="8966" width="5" style="59" customWidth="1"/>
    <col min="8967" max="8967" width="5.7109375" style="59" customWidth="1"/>
    <col min="8968" max="8968" width="5.5703125" style="59" customWidth="1"/>
    <col min="8969" max="8969" width="4.7109375" style="59" customWidth="1"/>
    <col min="8970" max="8970" width="3.140625" style="59" customWidth="1"/>
    <col min="8971" max="8971" width="4.5703125" style="59" customWidth="1"/>
    <col min="8972" max="8973" width="4.7109375" style="59" customWidth="1"/>
    <col min="8974" max="8974" width="4.28515625" style="59" customWidth="1"/>
    <col min="8975" max="8975" width="5" style="59" customWidth="1"/>
    <col min="8976" max="8976" width="6.140625" style="59" customWidth="1"/>
    <col min="8977" max="8977" width="3.7109375" style="59" customWidth="1"/>
    <col min="8978" max="8978" width="4.140625" style="59" customWidth="1"/>
    <col min="8979" max="8979" width="6.42578125" style="59" customWidth="1"/>
    <col min="8980" max="8980" width="3.85546875" style="59" customWidth="1"/>
    <col min="8981" max="8981" width="4.85546875" style="59" customWidth="1"/>
    <col min="8982" max="8982" width="4.5703125" style="59" customWidth="1"/>
    <col min="8983" max="8984" width="4.85546875" style="59" customWidth="1"/>
    <col min="8985" max="8986" width="0" style="59" hidden="1" customWidth="1"/>
    <col min="8987" max="8987" width="3.5703125" style="59" customWidth="1"/>
    <col min="8988" max="8988" width="4.85546875" style="59" customWidth="1"/>
    <col min="8989" max="9216" width="11.42578125" style="59"/>
    <col min="9217" max="9217" width="5" style="59" customWidth="1"/>
    <col min="9218" max="9218" width="2.7109375" style="59" customWidth="1"/>
    <col min="9219" max="9219" width="5.140625" style="59" customWidth="1"/>
    <col min="9220" max="9220" width="3.85546875" style="59" customWidth="1"/>
    <col min="9221" max="9221" width="7.140625" style="59" customWidth="1"/>
    <col min="9222" max="9222" width="5" style="59" customWidth="1"/>
    <col min="9223" max="9223" width="5.7109375" style="59" customWidth="1"/>
    <col min="9224" max="9224" width="5.5703125" style="59" customWidth="1"/>
    <col min="9225" max="9225" width="4.7109375" style="59" customWidth="1"/>
    <col min="9226" max="9226" width="3.140625" style="59" customWidth="1"/>
    <col min="9227" max="9227" width="4.5703125" style="59" customWidth="1"/>
    <col min="9228" max="9229" width="4.7109375" style="59" customWidth="1"/>
    <col min="9230" max="9230" width="4.28515625" style="59" customWidth="1"/>
    <col min="9231" max="9231" width="5" style="59" customWidth="1"/>
    <col min="9232" max="9232" width="6.140625" style="59" customWidth="1"/>
    <col min="9233" max="9233" width="3.7109375" style="59" customWidth="1"/>
    <col min="9234" max="9234" width="4.140625" style="59" customWidth="1"/>
    <col min="9235" max="9235" width="6.42578125" style="59" customWidth="1"/>
    <col min="9236" max="9236" width="3.85546875" style="59" customWidth="1"/>
    <col min="9237" max="9237" width="4.85546875" style="59" customWidth="1"/>
    <col min="9238" max="9238" width="4.5703125" style="59" customWidth="1"/>
    <col min="9239" max="9240" width="4.85546875" style="59" customWidth="1"/>
    <col min="9241" max="9242" width="0" style="59" hidden="1" customWidth="1"/>
    <col min="9243" max="9243" width="3.5703125" style="59" customWidth="1"/>
    <col min="9244" max="9244" width="4.85546875" style="59" customWidth="1"/>
    <col min="9245" max="9472" width="11.42578125" style="59"/>
    <col min="9473" max="9473" width="5" style="59" customWidth="1"/>
    <col min="9474" max="9474" width="2.7109375" style="59" customWidth="1"/>
    <col min="9475" max="9475" width="5.140625" style="59" customWidth="1"/>
    <col min="9476" max="9476" width="3.85546875" style="59" customWidth="1"/>
    <col min="9477" max="9477" width="7.140625" style="59" customWidth="1"/>
    <col min="9478" max="9478" width="5" style="59" customWidth="1"/>
    <col min="9479" max="9479" width="5.7109375" style="59" customWidth="1"/>
    <col min="9480" max="9480" width="5.5703125" style="59" customWidth="1"/>
    <col min="9481" max="9481" width="4.7109375" style="59" customWidth="1"/>
    <col min="9482" max="9482" width="3.140625" style="59" customWidth="1"/>
    <col min="9483" max="9483" width="4.5703125" style="59" customWidth="1"/>
    <col min="9484" max="9485" width="4.7109375" style="59" customWidth="1"/>
    <col min="9486" max="9486" width="4.28515625" style="59" customWidth="1"/>
    <col min="9487" max="9487" width="5" style="59" customWidth="1"/>
    <col min="9488" max="9488" width="6.140625" style="59" customWidth="1"/>
    <col min="9489" max="9489" width="3.7109375" style="59" customWidth="1"/>
    <col min="9490" max="9490" width="4.140625" style="59" customWidth="1"/>
    <col min="9491" max="9491" width="6.42578125" style="59" customWidth="1"/>
    <col min="9492" max="9492" width="3.85546875" style="59" customWidth="1"/>
    <col min="9493" max="9493" width="4.85546875" style="59" customWidth="1"/>
    <col min="9494" max="9494" width="4.5703125" style="59" customWidth="1"/>
    <col min="9495" max="9496" width="4.85546875" style="59" customWidth="1"/>
    <col min="9497" max="9498" width="0" style="59" hidden="1" customWidth="1"/>
    <col min="9499" max="9499" width="3.5703125" style="59" customWidth="1"/>
    <col min="9500" max="9500" width="4.85546875" style="59" customWidth="1"/>
    <col min="9501" max="9728" width="11.42578125" style="59"/>
    <col min="9729" max="9729" width="5" style="59" customWidth="1"/>
    <col min="9730" max="9730" width="2.7109375" style="59" customWidth="1"/>
    <col min="9731" max="9731" width="5.140625" style="59" customWidth="1"/>
    <col min="9732" max="9732" width="3.85546875" style="59" customWidth="1"/>
    <col min="9733" max="9733" width="7.140625" style="59" customWidth="1"/>
    <col min="9734" max="9734" width="5" style="59" customWidth="1"/>
    <col min="9735" max="9735" width="5.7109375" style="59" customWidth="1"/>
    <col min="9736" max="9736" width="5.5703125" style="59" customWidth="1"/>
    <col min="9737" max="9737" width="4.7109375" style="59" customWidth="1"/>
    <col min="9738" max="9738" width="3.140625" style="59" customWidth="1"/>
    <col min="9739" max="9739" width="4.5703125" style="59" customWidth="1"/>
    <col min="9740" max="9741" width="4.7109375" style="59" customWidth="1"/>
    <col min="9742" max="9742" width="4.28515625" style="59" customWidth="1"/>
    <col min="9743" max="9743" width="5" style="59" customWidth="1"/>
    <col min="9744" max="9744" width="6.140625" style="59" customWidth="1"/>
    <col min="9745" max="9745" width="3.7109375" style="59" customWidth="1"/>
    <col min="9746" max="9746" width="4.140625" style="59" customWidth="1"/>
    <col min="9747" max="9747" width="6.42578125" style="59" customWidth="1"/>
    <col min="9748" max="9748" width="3.85546875" style="59" customWidth="1"/>
    <col min="9749" max="9749" width="4.85546875" style="59" customWidth="1"/>
    <col min="9750" max="9750" width="4.5703125" style="59" customWidth="1"/>
    <col min="9751" max="9752" width="4.85546875" style="59" customWidth="1"/>
    <col min="9753" max="9754" width="0" style="59" hidden="1" customWidth="1"/>
    <col min="9755" max="9755" width="3.5703125" style="59" customWidth="1"/>
    <col min="9756" max="9756" width="4.85546875" style="59" customWidth="1"/>
    <col min="9757" max="9984" width="11.42578125" style="59"/>
    <col min="9985" max="9985" width="5" style="59" customWidth="1"/>
    <col min="9986" max="9986" width="2.7109375" style="59" customWidth="1"/>
    <col min="9987" max="9987" width="5.140625" style="59" customWidth="1"/>
    <col min="9988" max="9988" width="3.85546875" style="59" customWidth="1"/>
    <col min="9989" max="9989" width="7.140625" style="59" customWidth="1"/>
    <col min="9990" max="9990" width="5" style="59" customWidth="1"/>
    <col min="9991" max="9991" width="5.7109375" style="59" customWidth="1"/>
    <col min="9992" max="9992" width="5.5703125" style="59" customWidth="1"/>
    <col min="9993" max="9993" width="4.7109375" style="59" customWidth="1"/>
    <col min="9994" max="9994" width="3.140625" style="59" customWidth="1"/>
    <col min="9995" max="9995" width="4.5703125" style="59" customWidth="1"/>
    <col min="9996" max="9997" width="4.7109375" style="59" customWidth="1"/>
    <col min="9998" max="9998" width="4.28515625" style="59" customWidth="1"/>
    <col min="9999" max="9999" width="5" style="59" customWidth="1"/>
    <col min="10000" max="10000" width="6.140625" style="59" customWidth="1"/>
    <col min="10001" max="10001" width="3.7109375" style="59" customWidth="1"/>
    <col min="10002" max="10002" width="4.140625" style="59" customWidth="1"/>
    <col min="10003" max="10003" width="6.42578125" style="59" customWidth="1"/>
    <col min="10004" max="10004" width="3.85546875" style="59" customWidth="1"/>
    <col min="10005" max="10005" width="4.85546875" style="59" customWidth="1"/>
    <col min="10006" max="10006" width="4.5703125" style="59" customWidth="1"/>
    <col min="10007" max="10008" width="4.85546875" style="59" customWidth="1"/>
    <col min="10009" max="10010" width="0" style="59" hidden="1" customWidth="1"/>
    <col min="10011" max="10011" width="3.5703125" style="59" customWidth="1"/>
    <col min="10012" max="10012" width="4.85546875" style="59" customWidth="1"/>
    <col min="10013" max="10240" width="11.42578125" style="59"/>
    <col min="10241" max="10241" width="5" style="59" customWidth="1"/>
    <col min="10242" max="10242" width="2.7109375" style="59" customWidth="1"/>
    <col min="10243" max="10243" width="5.140625" style="59" customWidth="1"/>
    <col min="10244" max="10244" width="3.85546875" style="59" customWidth="1"/>
    <col min="10245" max="10245" width="7.140625" style="59" customWidth="1"/>
    <col min="10246" max="10246" width="5" style="59" customWidth="1"/>
    <col min="10247" max="10247" width="5.7109375" style="59" customWidth="1"/>
    <col min="10248" max="10248" width="5.5703125" style="59" customWidth="1"/>
    <col min="10249" max="10249" width="4.7109375" style="59" customWidth="1"/>
    <col min="10250" max="10250" width="3.140625" style="59" customWidth="1"/>
    <col min="10251" max="10251" width="4.5703125" style="59" customWidth="1"/>
    <col min="10252" max="10253" width="4.7109375" style="59" customWidth="1"/>
    <col min="10254" max="10254" width="4.28515625" style="59" customWidth="1"/>
    <col min="10255" max="10255" width="5" style="59" customWidth="1"/>
    <col min="10256" max="10256" width="6.140625" style="59" customWidth="1"/>
    <col min="10257" max="10257" width="3.7109375" style="59" customWidth="1"/>
    <col min="10258" max="10258" width="4.140625" style="59" customWidth="1"/>
    <col min="10259" max="10259" width="6.42578125" style="59" customWidth="1"/>
    <col min="10260" max="10260" width="3.85546875" style="59" customWidth="1"/>
    <col min="10261" max="10261" width="4.85546875" style="59" customWidth="1"/>
    <col min="10262" max="10262" width="4.5703125" style="59" customWidth="1"/>
    <col min="10263" max="10264" width="4.85546875" style="59" customWidth="1"/>
    <col min="10265" max="10266" width="0" style="59" hidden="1" customWidth="1"/>
    <col min="10267" max="10267" width="3.5703125" style="59" customWidth="1"/>
    <col min="10268" max="10268" width="4.85546875" style="59" customWidth="1"/>
    <col min="10269" max="10496" width="11.42578125" style="59"/>
    <col min="10497" max="10497" width="5" style="59" customWidth="1"/>
    <col min="10498" max="10498" width="2.7109375" style="59" customWidth="1"/>
    <col min="10499" max="10499" width="5.140625" style="59" customWidth="1"/>
    <col min="10500" max="10500" width="3.85546875" style="59" customWidth="1"/>
    <col min="10501" max="10501" width="7.140625" style="59" customWidth="1"/>
    <col min="10502" max="10502" width="5" style="59" customWidth="1"/>
    <col min="10503" max="10503" width="5.7109375" style="59" customWidth="1"/>
    <col min="10504" max="10504" width="5.5703125" style="59" customWidth="1"/>
    <col min="10505" max="10505" width="4.7109375" style="59" customWidth="1"/>
    <col min="10506" max="10506" width="3.140625" style="59" customWidth="1"/>
    <col min="10507" max="10507" width="4.5703125" style="59" customWidth="1"/>
    <col min="10508" max="10509" width="4.7109375" style="59" customWidth="1"/>
    <col min="10510" max="10510" width="4.28515625" style="59" customWidth="1"/>
    <col min="10511" max="10511" width="5" style="59" customWidth="1"/>
    <col min="10512" max="10512" width="6.140625" style="59" customWidth="1"/>
    <col min="10513" max="10513" width="3.7109375" style="59" customWidth="1"/>
    <col min="10514" max="10514" width="4.140625" style="59" customWidth="1"/>
    <col min="10515" max="10515" width="6.42578125" style="59" customWidth="1"/>
    <col min="10516" max="10516" width="3.85546875" style="59" customWidth="1"/>
    <col min="10517" max="10517" width="4.85546875" style="59" customWidth="1"/>
    <col min="10518" max="10518" width="4.5703125" style="59" customWidth="1"/>
    <col min="10519" max="10520" width="4.85546875" style="59" customWidth="1"/>
    <col min="10521" max="10522" width="0" style="59" hidden="1" customWidth="1"/>
    <col min="10523" max="10523" width="3.5703125" style="59" customWidth="1"/>
    <col min="10524" max="10524" width="4.85546875" style="59" customWidth="1"/>
    <col min="10525" max="10752" width="11.42578125" style="59"/>
    <col min="10753" max="10753" width="5" style="59" customWidth="1"/>
    <col min="10754" max="10754" width="2.7109375" style="59" customWidth="1"/>
    <col min="10755" max="10755" width="5.140625" style="59" customWidth="1"/>
    <col min="10756" max="10756" width="3.85546875" style="59" customWidth="1"/>
    <col min="10757" max="10757" width="7.140625" style="59" customWidth="1"/>
    <col min="10758" max="10758" width="5" style="59" customWidth="1"/>
    <col min="10759" max="10759" width="5.7109375" style="59" customWidth="1"/>
    <col min="10760" max="10760" width="5.5703125" style="59" customWidth="1"/>
    <col min="10761" max="10761" width="4.7109375" style="59" customWidth="1"/>
    <col min="10762" max="10762" width="3.140625" style="59" customWidth="1"/>
    <col min="10763" max="10763" width="4.5703125" style="59" customWidth="1"/>
    <col min="10764" max="10765" width="4.7109375" style="59" customWidth="1"/>
    <col min="10766" max="10766" width="4.28515625" style="59" customWidth="1"/>
    <col min="10767" max="10767" width="5" style="59" customWidth="1"/>
    <col min="10768" max="10768" width="6.140625" style="59" customWidth="1"/>
    <col min="10769" max="10769" width="3.7109375" style="59" customWidth="1"/>
    <col min="10770" max="10770" width="4.140625" style="59" customWidth="1"/>
    <col min="10771" max="10771" width="6.42578125" style="59" customWidth="1"/>
    <col min="10772" max="10772" width="3.85546875" style="59" customWidth="1"/>
    <col min="10773" max="10773" width="4.85546875" style="59" customWidth="1"/>
    <col min="10774" max="10774" width="4.5703125" style="59" customWidth="1"/>
    <col min="10775" max="10776" width="4.85546875" style="59" customWidth="1"/>
    <col min="10777" max="10778" width="0" style="59" hidden="1" customWidth="1"/>
    <col min="10779" max="10779" width="3.5703125" style="59" customWidth="1"/>
    <col min="10780" max="10780" width="4.85546875" style="59" customWidth="1"/>
    <col min="10781" max="11008" width="11.42578125" style="59"/>
    <col min="11009" max="11009" width="5" style="59" customWidth="1"/>
    <col min="11010" max="11010" width="2.7109375" style="59" customWidth="1"/>
    <col min="11011" max="11011" width="5.140625" style="59" customWidth="1"/>
    <col min="11012" max="11012" width="3.85546875" style="59" customWidth="1"/>
    <col min="11013" max="11013" width="7.140625" style="59" customWidth="1"/>
    <col min="11014" max="11014" width="5" style="59" customWidth="1"/>
    <col min="11015" max="11015" width="5.7109375" style="59" customWidth="1"/>
    <col min="11016" max="11016" width="5.5703125" style="59" customWidth="1"/>
    <col min="11017" max="11017" width="4.7109375" style="59" customWidth="1"/>
    <col min="11018" max="11018" width="3.140625" style="59" customWidth="1"/>
    <col min="11019" max="11019" width="4.5703125" style="59" customWidth="1"/>
    <col min="11020" max="11021" width="4.7109375" style="59" customWidth="1"/>
    <col min="11022" max="11022" width="4.28515625" style="59" customWidth="1"/>
    <col min="11023" max="11023" width="5" style="59" customWidth="1"/>
    <col min="11024" max="11024" width="6.140625" style="59" customWidth="1"/>
    <col min="11025" max="11025" width="3.7109375" style="59" customWidth="1"/>
    <col min="11026" max="11026" width="4.140625" style="59" customWidth="1"/>
    <col min="11027" max="11027" width="6.42578125" style="59" customWidth="1"/>
    <col min="11028" max="11028" width="3.85546875" style="59" customWidth="1"/>
    <col min="11029" max="11029" width="4.85546875" style="59" customWidth="1"/>
    <col min="11030" max="11030" width="4.5703125" style="59" customWidth="1"/>
    <col min="11031" max="11032" width="4.85546875" style="59" customWidth="1"/>
    <col min="11033" max="11034" width="0" style="59" hidden="1" customWidth="1"/>
    <col min="11035" max="11035" width="3.5703125" style="59" customWidth="1"/>
    <col min="11036" max="11036" width="4.85546875" style="59" customWidth="1"/>
    <col min="11037" max="11264" width="11.42578125" style="59"/>
    <col min="11265" max="11265" width="5" style="59" customWidth="1"/>
    <col min="11266" max="11266" width="2.7109375" style="59" customWidth="1"/>
    <col min="11267" max="11267" width="5.140625" style="59" customWidth="1"/>
    <col min="11268" max="11268" width="3.85546875" style="59" customWidth="1"/>
    <col min="11269" max="11269" width="7.140625" style="59" customWidth="1"/>
    <col min="11270" max="11270" width="5" style="59" customWidth="1"/>
    <col min="11271" max="11271" width="5.7109375" style="59" customWidth="1"/>
    <col min="11272" max="11272" width="5.5703125" style="59" customWidth="1"/>
    <col min="11273" max="11273" width="4.7109375" style="59" customWidth="1"/>
    <col min="11274" max="11274" width="3.140625" style="59" customWidth="1"/>
    <col min="11275" max="11275" width="4.5703125" style="59" customWidth="1"/>
    <col min="11276" max="11277" width="4.7109375" style="59" customWidth="1"/>
    <col min="11278" max="11278" width="4.28515625" style="59" customWidth="1"/>
    <col min="11279" max="11279" width="5" style="59" customWidth="1"/>
    <col min="11280" max="11280" width="6.140625" style="59" customWidth="1"/>
    <col min="11281" max="11281" width="3.7109375" style="59" customWidth="1"/>
    <col min="11282" max="11282" width="4.140625" style="59" customWidth="1"/>
    <col min="11283" max="11283" width="6.42578125" style="59" customWidth="1"/>
    <col min="11284" max="11284" width="3.85546875" style="59" customWidth="1"/>
    <col min="11285" max="11285" width="4.85546875" style="59" customWidth="1"/>
    <col min="11286" max="11286" width="4.5703125" style="59" customWidth="1"/>
    <col min="11287" max="11288" width="4.85546875" style="59" customWidth="1"/>
    <col min="11289" max="11290" width="0" style="59" hidden="1" customWidth="1"/>
    <col min="11291" max="11291" width="3.5703125" style="59" customWidth="1"/>
    <col min="11292" max="11292" width="4.85546875" style="59" customWidth="1"/>
    <col min="11293" max="11520" width="11.42578125" style="59"/>
    <col min="11521" max="11521" width="5" style="59" customWidth="1"/>
    <col min="11522" max="11522" width="2.7109375" style="59" customWidth="1"/>
    <col min="11523" max="11523" width="5.140625" style="59" customWidth="1"/>
    <col min="11524" max="11524" width="3.85546875" style="59" customWidth="1"/>
    <col min="11525" max="11525" width="7.140625" style="59" customWidth="1"/>
    <col min="11526" max="11526" width="5" style="59" customWidth="1"/>
    <col min="11527" max="11527" width="5.7109375" style="59" customWidth="1"/>
    <col min="11528" max="11528" width="5.5703125" style="59" customWidth="1"/>
    <col min="11529" max="11529" width="4.7109375" style="59" customWidth="1"/>
    <col min="11530" max="11530" width="3.140625" style="59" customWidth="1"/>
    <col min="11531" max="11531" width="4.5703125" style="59" customWidth="1"/>
    <col min="11532" max="11533" width="4.7109375" style="59" customWidth="1"/>
    <col min="11534" max="11534" width="4.28515625" style="59" customWidth="1"/>
    <col min="11535" max="11535" width="5" style="59" customWidth="1"/>
    <col min="11536" max="11536" width="6.140625" style="59" customWidth="1"/>
    <col min="11537" max="11537" width="3.7109375" style="59" customWidth="1"/>
    <col min="11538" max="11538" width="4.140625" style="59" customWidth="1"/>
    <col min="11539" max="11539" width="6.42578125" style="59" customWidth="1"/>
    <col min="11540" max="11540" width="3.85546875" style="59" customWidth="1"/>
    <col min="11541" max="11541" width="4.85546875" style="59" customWidth="1"/>
    <col min="11542" max="11542" width="4.5703125" style="59" customWidth="1"/>
    <col min="11543" max="11544" width="4.85546875" style="59" customWidth="1"/>
    <col min="11545" max="11546" width="0" style="59" hidden="1" customWidth="1"/>
    <col min="11547" max="11547" width="3.5703125" style="59" customWidth="1"/>
    <col min="11548" max="11548" width="4.85546875" style="59" customWidth="1"/>
    <col min="11549" max="11776" width="11.42578125" style="59"/>
    <col min="11777" max="11777" width="5" style="59" customWidth="1"/>
    <col min="11778" max="11778" width="2.7109375" style="59" customWidth="1"/>
    <col min="11779" max="11779" width="5.140625" style="59" customWidth="1"/>
    <col min="11780" max="11780" width="3.85546875" style="59" customWidth="1"/>
    <col min="11781" max="11781" width="7.140625" style="59" customWidth="1"/>
    <col min="11782" max="11782" width="5" style="59" customWidth="1"/>
    <col min="11783" max="11783" width="5.7109375" style="59" customWidth="1"/>
    <col min="11784" max="11784" width="5.5703125" style="59" customWidth="1"/>
    <col min="11785" max="11785" width="4.7109375" style="59" customWidth="1"/>
    <col min="11786" max="11786" width="3.140625" style="59" customWidth="1"/>
    <col min="11787" max="11787" width="4.5703125" style="59" customWidth="1"/>
    <col min="11788" max="11789" width="4.7109375" style="59" customWidth="1"/>
    <col min="11790" max="11790" width="4.28515625" style="59" customWidth="1"/>
    <col min="11791" max="11791" width="5" style="59" customWidth="1"/>
    <col min="11792" max="11792" width="6.140625" style="59" customWidth="1"/>
    <col min="11793" max="11793" width="3.7109375" style="59" customWidth="1"/>
    <col min="11794" max="11794" width="4.140625" style="59" customWidth="1"/>
    <col min="11795" max="11795" width="6.42578125" style="59" customWidth="1"/>
    <col min="11796" max="11796" width="3.85546875" style="59" customWidth="1"/>
    <col min="11797" max="11797" width="4.85546875" style="59" customWidth="1"/>
    <col min="11798" max="11798" width="4.5703125" style="59" customWidth="1"/>
    <col min="11799" max="11800" width="4.85546875" style="59" customWidth="1"/>
    <col min="11801" max="11802" width="0" style="59" hidden="1" customWidth="1"/>
    <col min="11803" max="11803" width="3.5703125" style="59" customWidth="1"/>
    <col min="11804" max="11804" width="4.85546875" style="59" customWidth="1"/>
    <col min="11805" max="12032" width="11.42578125" style="59"/>
    <col min="12033" max="12033" width="5" style="59" customWidth="1"/>
    <col min="12034" max="12034" width="2.7109375" style="59" customWidth="1"/>
    <col min="12035" max="12035" width="5.140625" style="59" customWidth="1"/>
    <col min="12036" max="12036" width="3.85546875" style="59" customWidth="1"/>
    <col min="12037" max="12037" width="7.140625" style="59" customWidth="1"/>
    <col min="12038" max="12038" width="5" style="59" customWidth="1"/>
    <col min="12039" max="12039" width="5.7109375" style="59" customWidth="1"/>
    <col min="12040" max="12040" width="5.5703125" style="59" customWidth="1"/>
    <col min="12041" max="12041" width="4.7109375" style="59" customWidth="1"/>
    <col min="12042" max="12042" width="3.140625" style="59" customWidth="1"/>
    <col min="12043" max="12043" width="4.5703125" style="59" customWidth="1"/>
    <col min="12044" max="12045" width="4.7109375" style="59" customWidth="1"/>
    <col min="12046" max="12046" width="4.28515625" style="59" customWidth="1"/>
    <col min="12047" max="12047" width="5" style="59" customWidth="1"/>
    <col min="12048" max="12048" width="6.140625" style="59" customWidth="1"/>
    <col min="12049" max="12049" width="3.7109375" style="59" customWidth="1"/>
    <col min="12050" max="12050" width="4.140625" style="59" customWidth="1"/>
    <col min="12051" max="12051" width="6.42578125" style="59" customWidth="1"/>
    <col min="12052" max="12052" width="3.85546875" style="59" customWidth="1"/>
    <col min="12053" max="12053" width="4.85546875" style="59" customWidth="1"/>
    <col min="12054" max="12054" width="4.5703125" style="59" customWidth="1"/>
    <col min="12055" max="12056" width="4.85546875" style="59" customWidth="1"/>
    <col min="12057" max="12058" width="0" style="59" hidden="1" customWidth="1"/>
    <col min="12059" max="12059" width="3.5703125" style="59" customWidth="1"/>
    <col min="12060" max="12060" width="4.85546875" style="59" customWidth="1"/>
    <col min="12061" max="12288" width="11.42578125" style="59"/>
    <col min="12289" max="12289" width="5" style="59" customWidth="1"/>
    <col min="12290" max="12290" width="2.7109375" style="59" customWidth="1"/>
    <col min="12291" max="12291" width="5.140625" style="59" customWidth="1"/>
    <col min="12292" max="12292" width="3.85546875" style="59" customWidth="1"/>
    <col min="12293" max="12293" width="7.140625" style="59" customWidth="1"/>
    <col min="12294" max="12294" width="5" style="59" customWidth="1"/>
    <col min="12295" max="12295" width="5.7109375" style="59" customWidth="1"/>
    <col min="12296" max="12296" width="5.5703125" style="59" customWidth="1"/>
    <col min="12297" max="12297" width="4.7109375" style="59" customWidth="1"/>
    <col min="12298" max="12298" width="3.140625" style="59" customWidth="1"/>
    <col min="12299" max="12299" width="4.5703125" style="59" customWidth="1"/>
    <col min="12300" max="12301" width="4.7109375" style="59" customWidth="1"/>
    <col min="12302" max="12302" width="4.28515625" style="59" customWidth="1"/>
    <col min="12303" max="12303" width="5" style="59" customWidth="1"/>
    <col min="12304" max="12304" width="6.140625" style="59" customWidth="1"/>
    <col min="12305" max="12305" width="3.7109375" style="59" customWidth="1"/>
    <col min="12306" max="12306" width="4.140625" style="59" customWidth="1"/>
    <col min="12307" max="12307" width="6.42578125" style="59" customWidth="1"/>
    <col min="12308" max="12308" width="3.85546875" style="59" customWidth="1"/>
    <col min="12309" max="12309" width="4.85546875" style="59" customWidth="1"/>
    <col min="12310" max="12310" width="4.5703125" style="59" customWidth="1"/>
    <col min="12311" max="12312" width="4.85546875" style="59" customWidth="1"/>
    <col min="12313" max="12314" width="0" style="59" hidden="1" customWidth="1"/>
    <col min="12315" max="12315" width="3.5703125" style="59" customWidth="1"/>
    <col min="12316" max="12316" width="4.85546875" style="59" customWidth="1"/>
    <col min="12317" max="12544" width="11.42578125" style="59"/>
    <col min="12545" max="12545" width="5" style="59" customWidth="1"/>
    <col min="12546" max="12546" width="2.7109375" style="59" customWidth="1"/>
    <col min="12547" max="12547" width="5.140625" style="59" customWidth="1"/>
    <col min="12548" max="12548" width="3.85546875" style="59" customWidth="1"/>
    <col min="12549" max="12549" width="7.140625" style="59" customWidth="1"/>
    <col min="12550" max="12550" width="5" style="59" customWidth="1"/>
    <col min="12551" max="12551" width="5.7109375" style="59" customWidth="1"/>
    <col min="12552" max="12552" width="5.5703125" style="59" customWidth="1"/>
    <col min="12553" max="12553" width="4.7109375" style="59" customWidth="1"/>
    <col min="12554" max="12554" width="3.140625" style="59" customWidth="1"/>
    <col min="12555" max="12555" width="4.5703125" style="59" customWidth="1"/>
    <col min="12556" max="12557" width="4.7109375" style="59" customWidth="1"/>
    <col min="12558" max="12558" width="4.28515625" style="59" customWidth="1"/>
    <col min="12559" max="12559" width="5" style="59" customWidth="1"/>
    <col min="12560" max="12560" width="6.140625" style="59" customWidth="1"/>
    <col min="12561" max="12561" width="3.7109375" style="59" customWidth="1"/>
    <col min="12562" max="12562" width="4.140625" style="59" customWidth="1"/>
    <col min="12563" max="12563" width="6.42578125" style="59" customWidth="1"/>
    <col min="12564" max="12564" width="3.85546875" style="59" customWidth="1"/>
    <col min="12565" max="12565" width="4.85546875" style="59" customWidth="1"/>
    <col min="12566" max="12566" width="4.5703125" style="59" customWidth="1"/>
    <col min="12567" max="12568" width="4.85546875" style="59" customWidth="1"/>
    <col min="12569" max="12570" width="0" style="59" hidden="1" customWidth="1"/>
    <col min="12571" max="12571" width="3.5703125" style="59" customWidth="1"/>
    <col min="12572" max="12572" width="4.85546875" style="59" customWidth="1"/>
    <col min="12573" max="12800" width="11.42578125" style="59"/>
    <col min="12801" max="12801" width="5" style="59" customWidth="1"/>
    <col min="12802" max="12802" width="2.7109375" style="59" customWidth="1"/>
    <col min="12803" max="12803" width="5.140625" style="59" customWidth="1"/>
    <col min="12804" max="12804" width="3.85546875" style="59" customWidth="1"/>
    <col min="12805" max="12805" width="7.140625" style="59" customWidth="1"/>
    <col min="12806" max="12806" width="5" style="59" customWidth="1"/>
    <col min="12807" max="12807" width="5.7109375" style="59" customWidth="1"/>
    <col min="12808" max="12808" width="5.5703125" style="59" customWidth="1"/>
    <col min="12809" max="12809" width="4.7109375" style="59" customWidth="1"/>
    <col min="12810" max="12810" width="3.140625" style="59" customWidth="1"/>
    <col min="12811" max="12811" width="4.5703125" style="59" customWidth="1"/>
    <col min="12812" max="12813" width="4.7109375" style="59" customWidth="1"/>
    <col min="12814" max="12814" width="4.28515625" style="59" customWidth="1"/>
    <col min="12815" max="12815" width="5" style="59" customWidth="1"/>
    <col min="12816" max="12816" width="6.140625" style="59" customWidth="1"/>
    <col min="12817" max="12817" width="3.7109375" style="59" customWidth="1"/>
    <col min="12818" max="12818" width="4.140625" style="59" customWidth="1"/>
    <col min="12819" max="12819" width="6.42578125" style="59" customWidth="1"/>
    <col min="12820" max="12820" width="3.85546875" style="59" customWidth="1"/>
    <col min="12821" max="12821" width="4.85546875" style="59" customWidth="1"/>
    <col min="12822" max="12822" width="4.5703125" style="59" customWidth="1"/>
    <col min="12823" max="12824" width="4.85546875" style="59" customWidth="1"/>
    <col min="12825" max="12826" width="0" style="59" hidden="1" customWidth="1"/>
    <col min="12827" max="12827" width="3.5703125" style="59" customWidth="1"/>
    <col min="12828" max="12828" width="4.85546875" style="59" customWidth="1"/>
    <col min="12829" max="13056" width="11.42578125" style="59"/>
    <col min="13057" max="13057" width="5" style="59" customWidth="1"/>
    <col min="13058" max="13058" width="2.7109375" style="59" customWidth="1"/>
    <col min="13059" max="13059" width="5.140625" style="59" customWidth="1"/>
    <col min="13060" max="13060" width="3.85546875" style="59" customWidth="1"/>
    <col min="13061" max="13061" width="7.140625" style="59" customWidth="1"/>
    <col min="13062" max="13062" width="5" style="59" customWidth="1"/>
    <col min="13063" max="13063" width="5.7109375" style="59" customWidth="1"/>
    <col min="13064" max="13064" width="5.5703125" style="59" customWidth="1"/>
    <col min="13065" max="13065" width="4.7109375" style="59" customWidth="1"/>
    <col min="13066" max="13066" width="3.140625" style="59" customWidth="1"/>
    <col min="13067" max="13067" width="4.5703125" style="59" customWidth="1"/>
    <col min="13068" max="13069" width="4.7109375" style="59" customWidth="1"/>
    <col min="13070" max="13070" width="4.28515625" style="59" customWidth="1"/>
    <col min="13071" max="13071" width="5" style="59" customWidth="1"/>
    <col min="13072" max="13072" width="6.140625" style="59" customWidth="1"/>
    <col min="13073" max="13073" width="3.7109375" style="59" customWidth="1"/>
    <col min="13074" max="13074" width="4.140625" style="59" customWidth="1"/>
    <col min="13075" max="13075" width="6.42578125" style="59" customWidth="1"/>
    <col min="13076" max="13076" width="3.85546875" style="59" customWidth="1"/>
    <col min="13077" max="13077" width="4.85546875" style="59" customWidth="1"/>
    <col min="13078" max="13078" width="4.5703125" style="59" customWidth="1"/>
    <col min="13079" max="13080" width="4.85546875" style="59" customWidth="1"/>
    <col min="13081" max="13082" width="0" style="59" hidden="1" customWidth="1"/>
    <col min="13083" max="13083" width="3.5703125" style="59" customWidth="1"/>
    <col min="13084" max="13084" width="4.85546875" style="59" customWidth="1"/>
    <col min="13085" max="13312" width="11.42578125" style="59"/>
    <col min="13313" max="13313" width="5" style="59" customWidth="1"/>
    <col min="13314" max="13314" width="2.7109375" style="59" customWidth="1"/>
    <col min="13315" max="13315" width="5.140625" style="59" customWidth="1"/>
    <col min="13316" max="13316" width="3.85546875" style="59" customWidth="1"/>
    <col min="13317" max="13317" width="7.140625" style="59" customWidth="1"/>
    <col min="13318" max="13318" width="5" style="59" customWidth="1"/>
    <col min="13319" max="13319" width="5.7109375" style="59" customWidth="1"/>
    <col min="13320" max="13320" width="5.5703125" style="59" customWidth="1"/>
    <col min="13321" max="13321" width="4.7109375" style="59" customWidth="1"/>
    <col min="13322" max="13322" width="3.140625" style="59" customWidth="1"/>
    <col min="13323" max="13323" width="4.5703125" style="59" customWidth="1"/>
    <col min="13324" max="13325" width="4.7109375" style="59" customWidth="1"/>
    <col min="13326" max="13326" width="4.28515625" style="59" customWidth="1"/>
    <col min="13327" max="13327" width="5" style="59" customWidth="1"/>
    <col min="13328" max="13328" width="6.140625" style="59" customWidth="1"/>
    <col min="13329" max="13329" width="3.7109375" style="59" customWidth="1"/>
    <col min="13330" max="13330" width="4.140625" style="59" customWidth="1"/>
    <col min="13331" max="13331" width="6.42578125" style="59" customWidth="1"/>
    <col min="13332" max="13332" width="3.85546875" style="59" customWidth="1"/>
    <col min="13333" max="13333" width="4.85546875" style="59" customWidth="1"/>
    <col min="13334" max="13334" width="4.5703125" style="59" customWidth="1"/>
    <col min="13335" max="13336" width="4.85546875" style="59" customWidth="1"/>
    <col min="13337" max="13338" width="0" style="59" hidden="1" customWidth="1"/>
    <col min="13339" max="13339" width="3.5703125" style="59" customWidth="1"/>
    <col min="13340" max="13340" width="4.85546875" style="59" customWidth="1"/>
    <col min="13341" max="13568" width="11.42578125" style="59"/>
    <col min="13569" max="13569" width="5" style="59" customWidth="1"/>
    <col min="13570" max="13570" width="2.7109375" style="59" customWidth="1"/>
    <col min="13571" max="13571" width="5.140625" style="59" customWidth="1"/>
    <col min="13572" max="13572" width="3.85546875" style="59" customWidth="1"/>
    <col min="13573" max="13573" width="7.140625" style="59" customWidth="1"/>
    <col min="13574" max="13574" width="5" style="59" customWidth="1"/>
    <col min="13575" max="13575" width="5.7109375" style="59" customWidth="1"/>
    <col min="13576" max="13576" width="5.5703125" style="59" customWidth="1"/>
    <col min="13577" max="13577" width="4.7109375" style="59" customWidth="1"/>
    <col min="13578" max="13578" width="3.140625" style="59" customWidth="1"/>
    <col min="13579" max="13579" width="4.5703125" style="59" customWidth="1"/>
    <col min="13580" max="13581" width="4.7109375" style="59" customWidth="1"/>
    <col min="13582" max="13582" width="4.28515625" style="59" customWidth="1"/>
    <col min="13583" max="13583" width="5" style="59" customWidth="1"/>
    <col min="13584" max="13584" width="6.140625" style="59" customWidth="1"/>
    <col min="13585" max="13585" width="3.7109375" style="59" customWidth="1"/>
    <col min="13586" max="13586" width="4.140625" style="59" customWidth="1"/>
    <col min="13587" max="13587" width="6.42578125" style="59" customWidth="1"/>
    <col min="13588" max="13588" width="3.85546875" style="59" customWidth="1"/>
    <col min="13589" max="13589" width="4.85546875" style="59" customWidth="1"/>
    <col min="13590" max="13590" width="4.5703125" style="59" customWidth="1"/>
    <col min="13591" max="13592" width="4.85546875" style="59" customWidth="1"/>
    <col min="13593" max="13594" width="0" style="59" hidden="1" customWidth="1"/>
    <col min="13595" max="13595" width="3.5703125" style="59" customWidth="1"/>
    <col min="13596" max="13596" width="4.85546875" style="59" customWidth="1"/>
    <col min="13597" max="13824" width="11.42578125" style="59"/>
    <col min="13825" max="13825" width="5" style="59" customWidth="1"/>
    <col min="13826" max="13826" width="2.7109375" style="59" customWidth="1"/>
    <col min="13827" max="13827" width="5.140625" style="59" customWidth="1"/>
    <col min="13828" max="13828" width="3.85546875" style="59" customWidth="1"/>
    <col min="13829" max="13829" width="7.140625" style="59" customWidth="1"/>
    <col min="13830" max="13830" width="5" style="59" customWidth="1"/>
    <col min="13831" max="13831" width="5.7109375" style="59" customWidth="1"/>
    <col min="13832" max="13832" width="5.5703125" style="59" customWidth="1"/>
    <col min="13833" max="13833" width="4.7109375" style="59" customWidth="1"/>
    <col min="13834" max="13834" width="3.140625" style="59" customWidth="1"/>
    <col min="13835" max="13835" width="4.5703125" style="59" customWidth="1"/>
    <col min="13836" max="13837" width="4.7109375" style="59" customWidth="1"/>
    <col min="13838" max="13838" width="4.28515625" style="59" customWidth="1"/>
    <col min="13839" max="13839" width="5" style="59" customWidth="1"/>
    <col min="13840" max="13840" width="6.140625" style="59" customWidth="1"/>
    <col min="13841" max="13841" width="3.7109375" style="59" customWidth="1"/>
    <col min="13842" max="13842" width="4.140625" style="59" customWidth="1"/>
    <col min="13843" max="13843" width="6.42578125" style="59" customWidth="1"/>
    <col min="13844" max="13844" width="3.85546875" style="59" customWidth="1"/>
    <col min="13845" max="13845" width="4.85546875" style="59" customWidth="1"/>
    <col min="13846" max="13846" width="4.5703125" style="59" customWidth="1"/>
    <col min="13847" max="13848" width="4.85546875" style="59" customWidth="1"/>
    <col min="13849" max="13850" width="0" style="59" hidden="1" customWidth="1"/>
    <col min="13851" max="13851" width="3.5703125" style="59" customWidth="1"/>
    <col min="13852" max="13852" width="4.85546875" style="59" customWidth="1"/>
    <col min="13853" max="14080" width="11.42578125" style="59"/>
    <col min="14081" max="14081" width="5" style="59" customWidth="1"/>
    <col min="14082" max="14082" width="2.7109375" style="59" customWidth="1"/>
    <col min="14083" max="14083" width="5.140625" style="59" customWidth="1"/>
    <col min="14084" max="14084" width="3.85546875" style="59" customWidth="1"/>
    <col min="14085" max="14085" width="7.140625" style="59" customWidth="1"/>
    <col min="14086" max="14086" width="5" style="59" customWidth="1"/>
    <col min="14087" max="14087" width="5.7109375" style="59" customWidth="1"/>
    <col min="14088" max="14088" width="5.5703125" style="59" customWidth="1"/>
    <col min="14089" max="14089" width="4.7109375" style="59" customWidth="1"/>
    <col min="14090" max="14090" width="3.140625" style="59" customWidth="1"/>
    <col min="14091" max="14091" width="4.5703125" style="59" customWidth="1"/>
    <col min="14092" max="14093" width="4.7109375" style="59" customWidth="1"/>
    <col min="14094" max="14094" width="4.28515625" style="59" customWidth="1"/>
    <col min="14095" max="14095" width="5" style="59" customWidth="1"/>
    <col min="14096" max="14096" width="6.140625" style="59" customWidth="1"/>
    <col min="14097" max="14097" width="3.7109375" style="59" customWidth="1"/>
    <col min="14098" max="14098" width="4.140625" style="59" customWidth="1"/>
    <col min="14099" max="14099" width="6.42578125" style="59" customWidth="1"/>
    <col min="14100" max="14100" width="3.85546875" style="59" customWidth="1"/>
    <col min="14101" max="14101" width="4.85546875" style="59" customWidth="1"/>
    <col min="14102" max="14102" width="4.5703125" style="59" customWidth="1"/>
    <col min="14103" max="14104" width="4.85546875" style="59" customWidth="1"/>
    <col min="14105" max="14106" width="0" style="59" hidden="1" customWidth="1"/>
    <col min="14107" max="14107" width="3.5703125" style="59" customWidth="1"/>
    <col min="14108" max="14108" width="4.85546875" style="59" customWidth="1"/>
    <col min="14109" max="14336" width="11.42578125" style="59"/>
    <col min="14337" max="14337" width="5" style="59" customWidth="1"/>
    <col min="14338" max="14338" width="2.7109375" style="59" customWidth="1"/>
    <col min="14339" max="14339" width="5.140625" style="59" customWidth="1"/>
    <col min="14340" max="14340" width="3.85546875" style="59" customWidth="1"/>
    <col min="14341" max="14341" width="7.140625" style="59" customWidth="1"/>
    <col min="14342" max="14342" width="5" style="59" customWidth="1"/>
    <col min="14343" max="14343" width="5.7109375" style="59" customWidth="1"/>
    <col min="14344" max="14344" width="5.5703125" style="59" customWidth="1"/>
    <col min="14345" max="14345" width="4.7109375" style="59" customWidth="1"/>
    <col min="14346" max="14346" width="3.140625" style="59" customWidth="1"/>
    <col min="14347" max="14347" width="4.5703125" style="59" customWidth="1"/>
    <col min="14348" max="14349" width="4.7109375" style="59" customWidth="1"/>
    <col min="14350" max="14350" width="4.28515625" style="59" customWidth="1"/>
    <col min="14351" max="14351" width="5" style="59" customWidth="1"/>
    <col min="14352" max="14352" width="6.140625" style="59" customWidth="1"/>
    <col min="14353" max="14353" width="3.7109375" style="59" customWidth="1"/>
    <col min="14354" max="14354" width="4.140625" style="59" customWidth="1"/>
    <col min="14355" max="14355" width="6.42578125" style="59" customWidth="1"/>
    <col min="14356" max="14356" width="3.85546875" style="59" customWidth="1"/>
    <col min="14357" max="14357" width="4.85546875" style="59" customWidth="1"/>
    <col min="14358" max="14358" width="4.5703125" style="59" customWidth="1"/>
    <col min="14359" max="14360" width="4.85546875" style="59" customWidth="1"/>
    <col min="14361" max="14362" width="0" style="59" hidden="1" customWidth="1"/>
    <col min="14363" max="14363" width="3.5703125" style="59" customWidth="1"/>
    <col min="14364" max="14364" width="4.85546875" style="59" customWidth="1"/>
    <col min="14365" max="14592" width="11.42578125" style="59"/>
    <col min="14593" max="14593" width="5" style="59" customWidth="1"/>
    <col min="14594" max="14594" width="2.7109375" style="59" customWidth="1"/>
    <col min="14595" max="14595" width="5.140625" style="59" customWidth="1"/>
    <col min="14596" max="14596" width="3.85546875" style="59" customWidth="1"/>
    <col min="14597" max="14597" width="7.140625" style="59" customWidth="1"/>
    <col min="14598" max="14598" width="5" style="59" customWidth="1"/>
    <col min="14599" max="14599" width="5.7109375" style="59" customWidth="1"/>
    <col min="14600" max="14600" width="5.5703125" style="59" customWidth="1"/>
    <col min="14601" max="14601" width="4.7109375" style="59" customWidth="1"/>
    <col min="14602" max="14602" width="3.140625" style="59" customWidth="1"/>
    <col min="14603" max="14603" width="4.5703125" style="59" customWidth="1"/>
    <col min="14604" max="14605" width="4.7109375" style="59" customWidth="1"/>
    <col min="14606" max="14606" width="4.28515625" style="59" customWidth="1"/>
    <col min="14607" max="14607" width="5" style="59" customWidth="1"/>
    <col min="14608" max="14608" width="6.140625" style="59" customWidth="1"/>
    <col min="14609" max="14609" width="3.7109375" style="59" customWidth="1"/>
    <col min="14610" max="14610" width="4.140625" style="59" customWidth="1"/>
    <col min="14611" max="14611" width="6.42578125" style="59" customWidth="1"/>
    <col min="14612" max="14612" width="3.85546875" style="59" customWidth="1"/>
    <col min="14613" max="14613" width="4.85546875" style="59" customWidth="1"/>
    <col min="14614" max="14614" width="4.5703125" style="59" customWidth="1"/>
    <col min="14615" max="14616" width="4.85546875" style="59" customWidth="1"/>
    <col min="14617" max="14618" width="0" style="59" hidden="1" customWidth="1"/>
    <col min="14619" max="14619" width="3.5703125" style="59" customWidth="1"/>
    <col min="14620" max="14620" width="4.85546875" style="59" customWidth="1"/>
    <col min="14621" max="14848" width="11.42578125" style="59"/>
    <col min="14849" max="14849" width="5" style="59" customWidth="1"/>
    <col min="14850" max="14850" width="2.7109375" style="59" customWidth="1"/>
    <col min="14851" max="14851" width="5.140625" style="59" customWidth="1"/>
    <col min="14852" max="14852" width="3.85546875" style="59" customWidth="1"/>
    <col min="14853" max="14853" width="7.140625" style="59" customWidth="1"/>
    <col min="14854" max="14854" width="5" style="59" customWidth="1"/>
    <col min="14855" max="14855" width="5.7109375" style="59" customWidth="1"/>
    <col min="14856" max="14856" width="5.5703125" style="59" customWidth="1"/>
    <col min="14857" max="14857" width="4.7109375" style="59" customWidth="1"/>
    <col min="14858" max="14858" width="3.140625" style="59" customWidth="1"/>
    <col min="14859" max="14859" width="4.5703125" style="59" customWidth="1"/>
    <col min="14860" max="14861" width="4.7109375" style="59" customWidth="1"/>
    <col min="14862" max="14862" width="4.28515625" style="59" customWidth="1"/>
    <col min="14863" max="14863" width="5" style="59" customWidth="1"/>
    <col min="14864" max="14864" width="6.140625" style="59" customWidth="1"/>
    <col min="14865" max="14865" width="3.7109375" style="59" customWidth="1"/>
    <col min="14866" max="14866" width="4.140625" style="59" customWidth="1"/>
    <col min="14867" max="14867" width="6.42578125" style="59" customWidth="1"/>
    <col min="14868" max="14868" width="3.85546875" style="59" customWidth="1"/>
    <col min="14869" max="14869" width="4.85546875" style="59" customWidth="1"/>
    <col min="14870" max="14870" width="4.5703125" style="59" customWidth="1"/>
    <col min="14871" max="14872" width="4.85546875" style="59" customWidth="1"/>
    <col min="14873" max="14874" width="0" style="59" hidden="1" customWidth="1"/>
    <col min="14875" max="14875" width="3.5703125" style="59" customWidth="1"/>
    <col min="14876" max="14876" width="4.85546875" style="59" customWidth="1"/>
    <col min="14877" max="15104" width="11.42578125" style="59"/>
    <col min="15105" max="15105" width="5" style="59" customWidth="1"/>
    <col min="15106" max="15106" width="2.7109375" style="59" customWidth="1"/>
    <col min="15107" max="15107" width="5.140625" style="59" customWidth="1"/>
    <col min="15108" max="15108" width="3.85546875" style="59" customWidth="1"/>
    <col min="15109" max="15109" width="7.140625" style="59" customWidth="1"/>
    <col min="15110" max="15110" width="5" style="59" customWidth="1"/>
    <col min="15111" max="15111" width="5.7109375" style="59" customWidth="1"/>
    <col min="15112" max="15112" width="5.5703125" style="59" customWidth="1"/>
    <col min="15113" max="15113" width="4.7109375" style="59" customWidth="1"/>
    <col min="15114" max="15114" width="3.140625" style="59" customWidth="1"/>
    <col min="15115" max="15115" width="4.5703125" style="59" customWidth="1"/>
    <col min="15116" max="15117" width="4.7109375" style="59" customWidth="1"/>
    <col min="15118" max="15118" width="4.28515625" style="59" customWidth="1"/>
    <col min="15119" max="15119" width="5" style="59" customWidth="1"/>
    <col min="15120" max="15120" width="6.140625" style="59" customWidth="1"/>
    <col min="15121" max="15121" width="3.7109375" style="59" customWidth="1"/>
    <col min="15122" max="15122" width="4.140625" style="59" customWidth="1"/>
    <col min="15123" max="15123" width="6.42578125" style="59" customWidth="1"/>
    <col min="15124" max="15124" width="3.85546875" style="59" customWidth="1"/>
    <col min="15125" max="15125" width="4.85546875" style="59" customWidth="1"/>
    <col min="15126" max="15126" width="4.5703125" style="59" customWidth="1"/>
    <col min="15127" max="15128" width="4.85546875" style="59" customWidth="1"/>
    <col min="15129" max="15130" width="0" style="59" hidden="1" customWidth="1"/>
    <col min="15131" max="15131" width="3.5703125" style="59" customWidth="1"/>
    <col min="15132" max="15132" width="4.85546875" style="59" customWidth="1"/>
    <col min="15133" max="15360" width="11.42578125" style="59"/>
    <col min="15361" max="15361" width="5" style="59" customWidth="1"/>
    <col min="15362" max="15362" width="2.7109375" style="59" customWidth="1"/>
    <col min="15363" max="15363" width="5.140625" style="59" customWidth="1"/>
    <col min="15364" max="15364" width="3.85546875" style="59" customWidth="1"/>
    <col min="15365" max="15365" width="7.140625" style="59" customWidth="1"/>
    <col min="15366" max="15366" width="5" style="59" customWidth="1"/>
    <col min="15367" max="15367" width="5.7109375" style="59" customWidth="1"/>
    <col min="15368" max="15368" width="5.5703125" style="59" customWidth="1"/>
    <col min="15369" max="15369" width="4.7109375" style="59" customWidth="1"/>
    <col min="15370" max="15370" width="3.140625" style="59" customWidth="1"/>
    <col min="15371" max="15371" width="4.5703125" style="59" customWidth="1"/>
    <col min="15372" max="15373" width="4.7109375" style="59" customWidth="1"/>
    <col min="15374" max="15374" width="4.28515625" style="59" customWidth="1"/>
    <col min="15375" max="15375" width="5" style="59" customWidth="1"/>
    <col min="15376" max="15376" width="6.140625" style="59" customWidth="1"/>
    <col min="15377" max="15377" width="3.7109375" style="59" customWidth="1"/>
    <col min="15378" max="15378" width="4.140625" style="59" customWidth="1"/>
    <col min="15379" max="15379" width="6.42578125" style="59" customWidth="1"/>
    <col min="15380" max="15380" width="3.85546875" style="59" customWidth="1"/>
    <col min="15381" max="15381" width="4.85546875" style="59" customWidth="1"/>
    <col min="15382" max="15382" width="4.5703125" style="59" customWidth="1"/>
    <col min="15383" max="15384" width="4.85546875" style="59" customWidth="1"/>
    <col min="15385" max="15386" width="0" style="59" hidden="1" customWidth="1"/>
    <col min="15387" max="15387" width="3.5703125" style="59" customWidth="1"/>
    <col min="15388" max="15388" width="4.85546875" style="59" customWidth="1"/>
    <col min="15389" max="15616" width="11.42578125" style="59"/>
    <col min="15617" max="15617" width="5" style="59" customWidth="1"/>
    <col min="15618" max="15618" width="2.7109375" style="59" customWidth="1"/>
    <col min="15619" max="15619" width="5.140625" style="59" customWidth="1"/>
    <col min="15620" max="15620" width="3.85546875" style="59" customWidth="1"/>
    <col min="15621" max="15621" width="7.140625" style="59" customWidth="1"/>
    <col min="15622" max="15622" width="5" style="59" customWidth="1"/>
    <col min="15623" max="15623" width="5.7109375" style="59" customWidth="1"/>
    <col min="15624" max="15624" width="5.5703125" style="59" customWidth="1"/>
    <col min="15625" max="15625" width="4.7109375" style="59" customWidth="1"/>
    <col min="15626" max="15626" width="3.140625" style="59" customWidth="1"/>
    <col min="15627" max="15627" width="4.5703125" style="59" customWidth="1"/>
    <col min="15628" max="15629" width="4.7109375" style="59" customWidth="1"/>
    <col min="15630" max="15630" width="4.28515625" style="59" customWidth="1"/>
    <col min="15631" max="15631" width="5" style="59" customWidth="1"/>
    <col min="15632" max="15632" width="6.140625" style="59" customWidth="1"/>
    <col min="15633" max="15633" width="3.7109375" style="59" customWidth="1"/>
    <col min="15634" max="15634" width="4.140625" style="59" customWidth="1"/>
    <col min="15635" max="15635" width="6.42578125" style="59" customWidth="1"/>
    <col min="15636" max="15636" width="3.85546875" style="59" customWidth="1"/>
    <col min="15637" max="15637" width="4.85546875" style="59" customWidth="1"/>
    <col min="15638" max="15638" width="4.5703125" style="59" customWidth="1"/>
    <col min="15639" max="15640" width="4.85546875" style="59" customWidth="1"/>
    <col min="15641" max="15642" width="0" style="59" hidden="1" customWidth="1"/>
    <col min="15643" max="15643" width="3.5703125" style="59" customWidth="1"/>
    <col min="15644" max="15644" width="4.85546875" style="59" customWidth="1"/>
    <col min="15645" max="15872" width="11.42578125" style="59"/>
    <col min="15873" max="15873" width="5" style="59" customWidth="1"/>
    <col min="15874" max="15874" width="2.7109375" style="59" customWidth="1"/>
    <col min="15875" max="15875" width="5.140625" style="59" customWidth="1"/>
    <col min="15876" max="15876" width="3.85546875" style="59" customWidth="1"/>
    <col min="15877" max="15877" width="7.140625" style="59" customWidth="1"/>
    <col min="15878" max="15878" width="5" style="59" customWidth="1"/>
    <col min="15879" max="15879" width="5.7109375" style="59" customWidth="1"/>
    <col min="15880" max="15880" width="5.5703125" style="59" customWidth="1"/>
    <col min="15881" max="15881" width="4.7109375" style="59" customWidth="1"/>
    <col min="15882" max="15882" width="3.140625" style="59" customWidth="1"/>
    <col min="15883" max="15883" width="4.5703125" style="59" customWidth="1"/>
    <col min="15884" max="15885" width="4.7109375" style="59" customWidth="1"/>
    <col min="15886" max="15886" width="4.28515625" style="59" customWidth="1"/>
    <col min="15887" max="15887" width="5" style="59" customWidth="1"/>
    <col min="15888" max="15888" width="6.140625" style="59" customWidth="1"/>
    <col min="15889" max="15889" width="3.7109375" style="59" customWidth="1"/>
    <col min="15890" max="15890" width="4.140625" style="59" customWidth="1"/>
    <col min="15891" max="15891" width="6.42578125" style="59" customWidth="1"/>
    <col min="15892" max="15892" width="3.85546875" style="59" customWidth="1"/>
    <col min="15893" max="15893" width="4.85546875" style="59" customWidth="1"/>
    <col min="15894" max="15894" width="4.5703125" style="59" customWidth="1"/>
    <col min="15895" max="15896" width="4.85546875" style="59" customWidth="1"/>
    <col min="15897" max="15898" width="0" style="59" hidden="1" customWidth="1"/>
    <col min="15899" max="15899" width="3.5703125" style="59" customWidth="1"/>
    <col min="15900" max="15900" width="4.85546875" style="59" customWidth="1"/>
    <col min="15901" max="16128" width="11.42578125" style="59"/>
    <col min="16129" max="16129" width="5" style="59" customWidth="1"/>
    <col min="16130" max="16130" width="2.7109375" style="59" customWidth="1"/>
    <col min="16131" max="16131" width="5.140625" style="59" customWidth="1"/>
    <col min="16132" max="16132" width="3.85546875" style="59" customWidth="1"/>
    <col min="16133" max="16133" width="7.140625" style="59" customWidth="1"/>
    <col min="16134" max="16134" width="5" style="59" customWidth="1"/>
    <col min="16135" max="16135" width="5.7109375" style="59" customWidth="1"/>
    <col min="16136" max="16136" width="5.5703125" style="59" customWidth="1"/>
    <col min="16137" max="16137" width="4.7109375" style="59" customWidth="1"/>
    <col min="16138" max="16138" width="3.140625" style="59" customWidth="1"/>
    <col min="16139" max="16139" width="4.5703125" style="59" customWidth="1"/>
    <col min="16140" max="16141" width="4.7109375" style="59" customWidth="1"/>
    <col min="16142" max="16142" width="4.28515625" style="59" customWidth="1"/>
    <col min="16143" max="16143" width="5" style="59" customWidth="1"/>
    <col min="16144" max="16144" width="6.140625" style="59" customWidth="1"/>
    <col min="16145" max="16145" width="3.7109375" style="59" customWidth="1"/>
    <col min="16146" max="16146" width="4.140625" style="59" customWidth="1"/>
    <col min="16147" max="16147" width="6.42578125" style="59" customWidth="1"/>
    <col min="16148" max="16148" width="3.85546875" style="59" customWidth="1"/>
    <col min="16149" max="16149" width="4.85546875" style="59" customWidth="1"/>
    <col min="16150" max="16150" width="4.5703125" style="59" customWidth="1"/>
    <col min="16151" max="16152" width="4.85546875" style="59" customWidth="1"/>
    <col min="16153" max="16154" width="0" style="59" hidden="1" customWidth="1"/>
    <col min="16155" max="16155" width="3.5703125" style="59" customWidth="1"/>
    <col min="16156" max="16156" width="4.85546875" style="59" customWidth="1"/>
    <col min="16157" max="16384" width="11.42578125" style="59"/>
  </cols>
  <sheetData>
    <row r="1" spans="1:28" x14ac:dyDescent="0.2">
      <c r="A1" s="271" t="s">
        <v>114</v>
      </c>
      <c r="B1" s="269" t="s">
        <v>90</v>
      </c>
      <c r="C1" s="269"/>
      <c r="D1" s="269" t="s">
        <v>115</v>
      </c>
      <c r="E1" s="269"/>
      <c r="F1" s="274" t="s">
        <v>116</v>
      </c>
      <c r="G1" s="275"/>
      <c r="H1" s="276"/>
      <c r="I1" s="134"/>
      <c r="J1" s="269" t="s">
        <v>117</v>
      </c>
      <c r="K1" s="269"/>
      <c r="L1" s="269"/>
      <c r="M1" s="270" t="s">
        <v>118</v>
      </c>
      <c r="N1" s="270" t="s">
        <v>119</v>
      </c>
      <c r="O1" s="269" t="s">
        <v>120</v>
      </c>
      <c r="P1" s="269"/>
      <c r="Q1" s="269"/>
      <c r="R1" s="269" t="s">
        <v>91</v>
      </c>
      <c r="S1" s="269"/>
      <c r="T1" s="269" t="s">
        <v>92</v>
      </c>
      <c r="U1" s="269"/>
      <c r="V1" s="269"/>
      <c r="W1" s="269"/>
      <c r="X1" s="269"/>
      <c r="Y1" s="134" t="s">
        <v>93</v>
      </c>
      <c r="Z1" s="270" t="s">
        <v>121</v>
      </c>
      <c r="AA1" s="270" t="s">
        <v>122</v>
      </c>
      <c r="AB1" s="270" t="s">
        <v>123</v>
      </c>
    </row>
    <row r="2" spans="1:28" x14ac:dyDescent="0.2">
      <c r="A2" s="272"/>
      <c r="B2" s="269"/>
      <c r="C2" s="269"/>
      <c r="D2" s="269"/>
      <c r="E2" s="269"/>
      <c r="F2" s="277"/>
      <c r="G2" s="278"/>
      <c r="H2" s="279"/>
      <c r="I2" s="270" t="s">
        <v>124</v>
      </c>
      <c r="J2" s="270" t="s">
        <v>125</v>
      </c>
      <c r="K2" s="270" t="s">
        <v>126</v>
      </c>
      <c r="L2" s="270" t="s">
        <v>127</v>
      </c>
      <c r="M2" s="270"/>
      <c r="N2" s="270"/>
      <c r="O2" s="270" t="s">
        <v>128</v>
      </c>
      <c r="P2" s="270" t="s">
        <v>129</v>
      </c>
      <c r="Q2" s="270" t="s">
        <v>60</v>
      </c>
      <c r="R2" s="270" t="s">
        <v>130</v>
      </c>
      <c r="S2" s="270" t="s">
        <v>131</v>
      </c>
      <c r="T2" s="270" t="s">
        <v>132</v>
      </c>
      <c r="U2" s="270" t="s">
        <v>133</v>
      </c>
      <c r="V2" s="270" t="s">
        <v>134</v>
      </c>
      <c r="W2" s="270" t="s">
        <v>135</v>
      </c>
      <c r="X2" s="270" t="s">
        <v>136</v>
      </c>
      <c r="Y2" s="270" t="s">
        <v>137</v>
      </c>
      <c r="Z2" s="270"/>
      <c r="AA2" s="270"/>
      <c r="AB2" s="270"/>
    </row>
    <row r="3" spans="1:28" ht="57" x14ac:dyDescent="0.2">
      <c r="A3" s="273"/>
      <c r="B3" s="135" t="s">
        <v>138</v>
      </c>
      <c r="C3" s="135" t="s">
        <v>94</v>
      </c>
      <c r="D3" s="133" t="s">
        <v>139</v>
      </c>
      <c r="E3" s="133" t="s">
        <v>140</v>
      </c>
      <c r="F3" s="133" t="s">
        <v>141</v>
      </c>
      <c r="G3" s="133" t="s">
        <v>142</v>
      </c>
      <c r="H3" s="133" t="s">
        <v>143</v>
      </c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</row>
    <row r="4" spans="1:28" ht="12" customHeight="1" x14ac:dyDescent="0.2">
      <c r="A4" s="284"/>
      <c r="B4" s="285"/>
      <c r="C4" s="286"/>
      <c r="D4" s="60" t="s">
        <v>144</v>
      </c>
      <c r="E4" s="61" t="s">
        <v>145</v>
      </c>
      <c r="F4" s="61" t="s">
        <v>146</v>
      </c>
      <c r="G4" s="61" t="s">
        <v>147</v>
      </c>
      <c r="H4" s="61" t="s">
        <v>148</v>
      </c>
      <c r="I4" s="61" t="s">
        <v>149</v>
      </c>
      <c r="J4" s="61" t="s">
        <v>150</v>
      </c>
      <c r="K4" s="61" t="s">
        <v>151</v>
      </c>
      <c r="L4" s="61" t="s">
        <v>152</v>
      </c>
      <c r="M4" s="61" t="s">
        <v>153</v>
      </c>
      <c r="N4" s="61" t="s">
        <v>154</v>
      </c>
      <c r="O4" s="61" t="s">
        <v>155</v>
      </c>
      <c r="P4" s="61" t="s">
        <v>156</v>
      </c>
      <c r="Q4" s="61" t="s">
        <v>157</v>
      </c>
      <c r="R4" s="61" t="s">
        <v>158</v>
      </c>
      <c r="S4" s="61" t="s">
        <v>159</v>
      </c>
      <c r="T4" s="61" t="s">
        <v>160</v>
      </c>
      <c r="U4" s="61" t="s">
        <v>161</v>
      </c>
      <c r="V4" s="61" t="s">
        <v>162</v>
      </c>
      <c r="W4" s="61" t="s">
        <v>163</v>
      </c>
      <c r="X4" s="61" t="s">
        <v>164</v>
      </c>
      <c r="Y4" s="61" t="s">
        <v>163</v>
      </c>
      <c r="Z4" s="61" t="s">
        <v>165</v>
      </c>
      <c r="AA4" s="61"/>
      <c r="AB4" s="61" t="s">
        <v>166</v>
      </c>
    </row>
    <row r="5" spans="1:28" ht="12" customHeight="1" x14ac:dyDescent="0.2">
      <c r="A5" s="62"/>
      <c r="B5" s="63"/>
      <c r="C5" s="64"/>
      <c r="D5" s="65"/>
      <c r="E5" s="66"/>
      <c r="F5" s="66"/>
      <c r="G5" s="67"/>
      <c r="H5" s="67"/>
      <c r="I5" s="66" t="s">
        <v>167</v>
      </c>
      <c r="J5" s="66" t="s">
        <v>168</v>
      </c>
      <c r="K5" s="66" t="s">
        <v>169</v>
      </c>
      <c r="L5" s="66" t="s">
        <v>170</v>
      </c>
      <c r="M5" s="66" t="s">
        <v>171</v>
      </c>
      <c r="N5" s="66" t="s">
        <v>172</v>
      </c>
      <c r="O5" s="66" t="s">
        <v>173</v>
      </c>
      <c r="P5" s="66" t="s">
        <v>174</v>
      </c>
      <c r="Q5" s="66" t="s">
        <v>175</v>
      </c>
      <c r="R5" s="66" t="s">
        <v>176</v>
      </c>
      <c r="S5" s="66" t="s">
        <v>177</v>
      </c>
      <c r="T5" s="66"/>
      <c r="U5" s="66"/>
      <c r="V5" s="66" t="s">
        <v>178</v>
      </c>
      <c r="W5" s="66"/>
      <c r="X5" s="66" t="s">
        <v>179</v>
      </c>
      <c r="Y5" s="66"/>
      <c r="Z5" s="66"/>
      <c r="AA5" s="66"/>
      <c r="AB5" s="66"/>
    </row>
    <row r="6" spans="1:28" ht="18" customHeight="1" x14ac:dyDescent="0.2">
      <c r="A6" s="287">
        <f>E15</f>
        <v>440</v>
      </c>
      <c r="B6" s="68">
        <v>1</v>
      </c>
      <c r="C6" s="72">
        <f>J19</f>
        <v>4.1666666666666741</v>
      </c>
      <c r="D6" s="72">
        <f>J19</f>
        <v>4.1666666666666741</v>
      </c>
      <c r="E6" s="72">
        <f>D6/(100+D6)*100</f>
        <v>4.0000000000000071</v>
      </c>
      <c r="F6" s="326">
        <v>1162.3</v>
      </c>
      <c r="G6" s="326">
        <v>1160.2</v>
      </c>
      <c r="H6" s="326">
        <v>656.4</v>
      </c>
      <c r="I6" s="69">
        <f>F6-G6</f>
        <v>2.0999999999999091</v>
      </c>
      <c r="J6" s="327">
        <f>F6-H6</f>
        <v>505.9</v>
      </c>
      <c r="K6" s="69">
        <f>I6/O12</f>
        <v>1.9178082191779993</v>
      </c>
      <c r="L6" s="69">
        <f>J6-K6</f>
        <v>503.98219178082195</v>
      </c>
      <c r="M6" s="70">
        <f>G6/L6*1000</f>
        <v>2302.0654676317654</v>
      </c>
      <c r="N6" s="328">
        <f>(100/((C6/Q10)+(P6/Q11)))*1000</f>
        <v>2750.0190206438592</v>
      </c>
      <c r="O6" s="69">
        <f>E6*M6/Q10/1000</f>
        <v>8.9400600684728904</v>
      </c>
      <c r="P6" s="69">
        <f>(((100-E6)*M6)/Q11)/1000</f>
        <v>84.511772425487365</v>
      </c>
      <c r="Q6" s="71">
        <f>100-O6-P6</f>
        <v>6.5481675060397464</v>
      </c>
      <c r="R6" s="69">
        <f>100-P6</f>
        <v>15.488227574512635</v>
      </c>
      <c r="S6" s="69">
        <f>(O6/R6)*100</f>
        <v>57.721647137885668</v>
      </c>
      <c r="T6" s="329">
        <v>570</v>
      </c>
      <c r="U6" s="330">
        <v>6.29</v>
      </c>
      <c r="V6" s="70">
        <f>3.7*T6</f>
        <v>2109</v>
      </c>
      <c r="W6" s="331">
        <v>1.018</v>
      </c>
      <c r="X6" s="70">
        <f>V6*W6</f>
        <v>2146.962</v>
      </c>
      <c r="Y6" s="69"/>
      <c r="Z6" s="68"/>
      <c r="AA6" s="329">
        <v>137</v>
      </c>
      <c r="AB6" s="69">
        <f>(AA6*E12)/100</f>
        <v>3.4798</v>
      </c>
    </row>
    <row r="7" spans="1:28" ht="18" customHeight="1" x14ac:dyDescent="0.2">
      <c r="A7" s="288"/>
      <c r="B7" s="68">
        <v>2</v>
      </c>
      <c r="C7" s="72">
        <f>C6</f>
        <v>4.1666666666666741</v>
      </c>
      <c r="D7" s="72">
        <f>D6</f>
        <v>4.1666666666666741</v>
      </c>
      <c r="E7" s="72">
        <f>D7/(100+D7)*100</f>
        <v>4.0000000000000071</v>
      </c>
      <c r="F7" s="326">
        <v>1163.0999999999999</v>
      </c>
      <c r="G7" s="326">
        <v>1161</v>
      </c>
      <c r="H7" s="326">
        <v>656.1</v>
      </c>
      <c r="I7" s="69">
        <f>F7-G7</f>
        <v>2.0999999999999091</v>
      </c>
      <c r="J7" s="327">
        <f>F7-H7</f>
        <v>506.99999999999989</v>
      </c>
      <c r="K7" s="69">
        <f>I7/O12</f>
        <v>1.9178082191779993</v>
      </c>
      <c r="L7" s="69">
        <f>J7-K7</f>
        <v>505.08219178082186</v>
      </c>
      <c r="M7" s="70">
        <f>G7/L7*1000</f>
        <v>2298.6357842206612</v>
      </c>
      <c r="N7" s="328">
        <f>(100/((C6/Q10)+(P7/Q11)))*1000</f>
        <v>2753.6651216950336</v>
      </c>
      <c r="O7" s="69">
        <f>E7*M7/Q10/1000</f>
        <v>8.926740909594816</v>
      </c>
      <c r="P7" s="69">
        <f>(((100-E7)*M7)/Q11)/1000</f>
        <v>84.385864353798638</v>
      </c>
      <c r="Q7" s="71">
        <f>100-O7-P7</f>
        <v>6.6873947366065494</v>
      </c>
      <c r="R7" s="69">
        <f>100-P7</f>
        <v>15.614135646201362</v>
      </c>
      <c r="S7" s="69">
        <f>(O7/R7)*100</f>
        <v>57.170893809716141</v>
      </c>
      <c r="T7" s="329">
        <v>581</v>
      </c>
      <c r="U7" s="330">
        <v>6.32</v>
      </c>
      <c r="V7" s="70">
        <f>3.7*T7</f>
        <v>2149.7000000000003</v>
      </c>
      <c r="W7" s="331">
        <v>1.01</v>
      </c>
      <c r="X7" s="70">
        <f>V7*W7</f>
        <v>2171.1970000000001</v>
      </c>
      <c r="Y7" s="69">
        <v>3.7</v>
      </c>
      <c r="Z7" s="68"/>
      <c r="AA7" s="329">
        <v>142</v>
      </c>
      <c r="AB7" s="69">
        <f>(AA7*E12)/100</f>
        <v>3.6068000000000002</v>
      </c>
    </row>
    <row r="8" spans="1:28" ht="18" customHeight="1" x14ac:dyDescent="0.2">
      <c r="A8" s="289"/>
      <c r="B8" s="68">
        <v>3</v>
      </c>
      <c r="C8" s="72">
        <f>C7</f>
        <v>4.1666666666666741</v>
      </c>
      <c r="D8" s="72">
        <f>D7</f>
        <v>4.1666666666666741</v>
      </c>
      <c r="E8" s="72">
        <f>D8/(100+D8)*100</f>
        <v>4.0000000000000071</v>
      </c>
      <c r="F8" s="326">
        <v>1164.5999999999999</v>
      </c>
      <c r="G8" s="326">
        <v>1160.9000000000001</v>
      </c>
      <c r="H8" s="326">
        <v>656</v>
      </c>
      <c r="I8" s="69">
        <f>F8-G8</f>
        <v>3.6999999999998181</v>
      </c>
      <c r="J8" s="327">
        <f>F8-H8</f>
        <v>508.59999999999991</v>
      </c>
      <c r="K8" s="69">
        <f>I8/O12</f>
        <v>3.3789954337897883</v>
      </c>
      <c r="L8" s="69">
        <f>J8-K8</f>
        <v>505.22100456621013</v>
      </c>
      <c r="M8" s="70">
        <f>G8/L8*1000</f>
        <v>2297.8062857793593</v>
      </c>
      <c r="N8" s="328">
        <f>(100/((C6/Q10)+(P8/Q11)))*1000</f>
        <v>2754.5484150328348</v>
      </c>
      <c r="O8" s="69">
        <f>E8*M8/Q10/1000</f>
        <v>8.9235195564247114</v>
      </c>
      <c r="P8" s="69">
        <f>(((100-E8)*M8)/Q11)/1000</f>
        <v>84.355412403372256</v>
      </c>
      <c r="Q8" s="71">
        <f>100-O8-P8</f>
        <v>6.7210680402030363</v>
      </c>
      <c r="R8" s="69">
        <f>100-P8</f>
        <v>15.644587596627744</v>
      </c>
      <c r="S8" s="69">
        <f>(O8/R8)*100</f>
        <v>57.039020692039287</v>
      </c>
      <c r="T8" s="329">
        <v>563</v>
      </c>
      <c r="U8" s="330">
        <v>6.34</v>
      </c>
      <c r="V8" s="70">
        <f>3.7*T8</f>
        <v>2083.1</v>
      </c>
      <c r="W8" s="331">
        <v>1.004</v>
      </c>
      <c r="X8" s="70">
        <f>V8*W8</f>
        <v>2091.4324000000001</v>
      </c>
      <c r="Y8" s="69">
        <v>3.7</v>
      </c>
      <c r="Z8" s="68"/>
      <c r="AA8" s="329">
        <v>140</v>
      </c>
      <c r="AB8" s="69">
        <f>(AA8*E12)/100</f>
        <v>3.556</v>
      </c>
    </row>
    <row r="9" spans="1:28" ht="18" customHeight="1" x14ac:dyDescent="0.2">
      <c r="A9" s="68"/>
      <c r="B9" s="68"/>
      <c r="C9" s="72"/>
      <c r="D9" s="72"/>
      <c r="E9" s="72"/>
      <c r="F9" s="68"/>
      <c r="G9" s="68"/>
      <c r="H9" s="68"/>
      <c r="I9" s="68"/>
      <c r="J9" s="70"/>
      <c r="K9" s="68"/>
      <c r="L9" s="70"/>
      <c r="M9" s="73">
        <f>AVERAGE(M6,M7,M8)</f>
        <v>2299.5025125439283</v>
      </c>
      <c r="N9" s="68"/>
      <c r="O9" s="70"/>
      <c r="P9" s="69"/>
      <c r="Q9" s="74">
        <f>AVERAGE(Q6,Q7,Q8)</f>
        <v>6.6522100942831104</v>
      </c>
      <c r="R9" s="75">
        <f>AVERAGE(R6,R7,R8)</f>
        <v>15.582316939113914</v>
      </c>
      <c r="S9" s="75">
        <f>AVERAGE(S6,S7,S8)</f>
        <v>57.310520546547032</v>
      </c>
      <c r="T9" s="68"/>
      <c r="U9" s="69"/>
      <c r="V9" s="70"/>
      <c r="W9" s="72"/>
      <c r="X9" s="73">
        <f>AVERAGE(X6,X7,X8)</f>
        <v>2136.5304666666666</v>
      </c>
      <c r="Y9" s="332"/>
      <c r="Z9" s="68"/>
      <c r="AA9" s="68"/>
      <c r="AB9" s="75">
        <f>AVERAGE(AB6:AB8)</f>
        <v>3.5475333333333339</v>
      </c>
    </row>
    <row r="10" spans="1:28" ht="12" customHeight="1" x14ac:dyDescent="0.25">
      <c r="A10" s="76"/>
      <c r="B10" s="77" t="s">
        <v>180</v>
      </c>
      <c r="C10" s="77"/>
      <c r="D10" s="77"/>
      <c r="E10" s="77"/>
      <c r="F10" s="281" t="s">
        <v>181</v>
      </c>
      <c r="G10" s="281"/>
      <c r="H10" s="281"/>
      <c r="I10" s="281"/>
      <c r="J10" s="281"/>
      <c r="K10" s="77" t="s">
        <v>95</v>
      </c>
      <c r="L10" s="77"/>
      <c r="M10" s="77"/>
      <c r="N10" s="77"/>
      <c r="O10" s="77"/>
      <c r="P10" s="77"/>
      <c r="Q10" s="281">
        <v>1.03</v>
      </c>
      <c r="R10" s="281"/>
      <c r="S10" s="281"/>
      <c r="T10" s="290"/>
      <c r="U10" s="78" t="s">
        <v>182</v>
      </c>
      <c r="V10" s="79"/>
      <c r="W10" s="79"/>
      <c r="X10" s="79"/>
      <c r="Y10" s="79"/>
      <c r="Z10" s="79"/>
      <c r="AA10" s="79"/>
      <c r="AB10" s="80"/>
    </row>
    <row r="11" spans="1:28" ht="12" customHeight="1" x14ac:dyDescent="0.25">
      <c r="A11" s="81"/>
      <c r="B11" s="82" t="s">
        <v>183</v>
      </c>
      <c r="C11" s="82"/>
      <c r="D11" s="82"/>
      <c r="E11" s="82"/>
      <c r="F11" s="82"/>
      <c r="G11" s="280"/>
      <c r="H11" s="281"/>
      <c r="I11" s="281"/>
      <c r="J11" s="281"/>
      <c r="K11" s="82" t="s">
        <v>184</v>
      </c>
      <c r="L11" s="82"/>
      <c r="M11" s="82"/>
      <c r="N11" s="82"/>
      <c r="O11" s="82"/>
      <c r="P11" s="82"/>
      <c r="Q11" s="281">
        <v>2.6150000000000002</v>
      </c>
      <c r="R11" s="281"/>
      <c r="S11" s="83"/>
      <c r="T11" s="84"/>
      <c r="U11" s="333">
        <v>0</v>
      </c>
      <c r="V11" s="333"/>
      <c r="W11" s="333"/>
      <c r="X11" s="333"/>
      <c r="Y11" s="333"/>
      <c r="Z11" s="333"/>
      <c r="AA11" s="333"/>
      <c r="AB11" s="333"/>
    </row>
    <row r="12" spans="1:28" ht="12" customHeight="1" x14ac:dyDescent="0.2">
      <c r="A12" s="81"/>
      <c r="B12" s="82" t="s">
        <v>185</v>
      </c>
      <c r="C12" s="82"/>
      <c r="D12" s="82"/>
      <c r="E12" s="282">
        <v>2.54</v>
      </c>
      <c r="F12" s="282"/>
      <c r="G12" s="282"/>
      <c r="H12" s="282"/>
      <c r="I12" s="282"/>
      <c r="J12" s="282"/>
      <c r="K12" s="82" t="s">
        <v>186</v>
      </c>
      <c r="L12" s="82"/>
      <c r="M12" s="82"/>
      <c r="N12" s="82"/>
      <c r="O12" s="282">
        <v>1.095</v>
      </c>
      <c r="P12" s="282"/>
      <c r="Q12" s="282"/>
      <c r="R12" s="282"/>
      <c r="S12" s="282"/>
      <c r="T12" s="283"/>
      <c r="U12" s="333"/>
      <c r="V12" s="333"/>
      <c r="W12" s="333"/>
      <c r="X12" s="333"/>
      <c r="Y12" s="333"/>
      <c r="Z12" s="333"/>
      <c r="AA12" s="333"/>
      <c r="AB12" s="333"/>
    </row>
    <row r="13" spans="1:28" ht="12" customHeight="1" x14ac:dyDescent="0.25">
      <c r="A13" s="85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333"/>
      <c r="V13" s="333"/>
      <c r="W13" s="333"/>
      <c r="X13" s="333"/>
      <c r="Y13" s="333"/>
      <c r="Z13" s="333"/>
      <c r="AA13" s="333"/>
      <c r="AB13" s="333"/>
    </row>
    <row r="14" spans="1:28" ht="15.75" customHeight="1" x14ac:dyDescent="0.2">
      <c r="A14" s="334" t="s">
        <v>256</v>
      </c>
      <c r="B14" s="334"/>
      <c r="C14" s="334"/>
      <c r="D14" s="334"/>
    </row>
    <row r="15" spans="1:28" ht="12" customHeight="1" x14ac:dyDescent="0.2">
      <c r="A15" s="291" t="s">
        <v>68</v>
      </c>
      <c r="B15" s="291"/>
      <c r="C15" s="291"/>
      <c r="D15" s="291"/>
      <c r="E15" s="422">
        <v>440</v>
      </c>
      <c r="F15" s="292" t="s">
        <v>69</v>
      </c>
      <c r="G15" s="293"/>
      <c r="H15" s="423">
        <v>42326</v>
      </c>
      <c r="I15" s="424"/>
      <c r="J15" s="424"/>
      <c r="K15" s="424"/>
      <c r="L15" s="425"/>
      <c r="M15" s="292" t="s">
        <v>96</v>
      </c>
      <c r="N15" s="296"/>
      <c r="O15" s="296"/>
      <c r="P15" s="296"/>
      <c r="Q15" s="293"/>
      <c r="R15" s="297">
        <v>4.3</v>
      </c>
      <c r="S15" s="298"/>
      <c r="T15" s="298"/>
      <c r="U15" s="298"/>
      <c r="V15" s="298"/>
      <c r="W15" s="298"/>
      <c r="X15" s="299"/>
    </row>
    <row r="16" spans="1:28" ht="12" customHeight="1" x14ac:dyDescent="0.2">
      <c r="A16" s="291" t="s">
        <v>0</v>
      </c>
      <c r="B16" s="291"/>
      <c r="C16" s="291"/>
      <c r="D16" s="291"/>
      <c r="E16" s="292" t="s">
        <v>278</v>
      </c>
      <c r="F16" s="296"/>
      <c r="G16" s="296"/>
      <c r="H16" s="296"/>
      <c r="I16" s="296"/>
      <c r="J16" s="296"/>
      <c r="K16" s="296"/>
      <c r="L16" s="293"/>
      <c r="M16" s="292" t="s">
        <v>97</v>
      </c>
      <c r="N16" s="296"/>
      <c r="O16" s="296"/>
      <c r="P16" s="296"/>
      <c r="Q16" s="293"/>
      <c r="R16" s="297">
        <v>4.7</v>
      </c>
      <c r="S16" s="298"/>
      <c r="T16" s="298"/>
      <c r="U16" s="298"/>
      <c r="V16" s="298"/>
      <c r="W16" s="298"/>
      <c r="X16" s="299"/>
    </row>
    <row r="17" spans="1:34" ht="12" customHeight="1" x14ac:dyDescent="0.2">
      <c r="A17" s="291" t="s">
        <v>70</v>
      </c>
      <c r="B17" s="291"/>
      <c r="C17" s="291"/>
      <c r="D17" s="291"/>
      <c r="E17" s="292" t="s">
        <v>279</v>
      </c>
      <c r="F17" s="296"/>
      <c r="G17" s="296"/>
      <c r="H17" s="296"/>
      <c r="I17" s="296"/>
      <c r="J17" s="296"/>
      <c r="K17" s="296"/>
      <c r="L17" s="293"/>
      <c r="M17" s="335" t="s">
        <v>98</v>
      </c>
      <c r="N17" s="336"/>
      <c r="O17" s="336"/>
      <c r="P17" s="336"/>
      <c r="Q17" s="337"/>
      <c r="R17" s="292">
        <f>R16-R15</f>
        <v>0.40000000000000036</v>
      </c>
      <c r="S17" s="296"/>
      <c r="T17" s="296"/>
      <c r="U17" s="296"/>
      <c r="V17" s="296"/>
      <c r="W17" s="296"/>
      <c r="X17" s="293"/>
    </row>
    <row r="18" spans="1:34" ht="12" customHeight="1" x14ac:dyDescent="0.2">
      <c r="A18" s="291" t="s">
        <v>71</v>
      </c>
      <c r="B18" s="291"/>
      <c r="C18" s="291"/>
      <c r="D18" s="291"/>
      <c r="E18" s="300">
        <v>0</v>
      </c>
      <c r="F18" s="301"/>
      <c r="G18" s="301"/>
      <c r="H18" s="301"/>
      <c r="I18" s="301"/>
      <c r="J18" s="301"/>
      <c r="K18" s="301"/>
      <c r="L18" s="301"/>
      <c r="M18" s="131" t="s">
        <v>257</v>
      </c>
      <c r="N18" s="131" t="s">
        <v>258</v>
      </c>
      <c r="O18" s="131" t="s">
        <v>259</v>
      </c>
      <c r="P18" s="131" t="s">
        <v>260</v>
      </c>
      <c r="Q18" s="161" t="s">
        <v>261</v>
      </c>
      <c r="R18" s="163"/>
      <c r="S18" s="338" t="s">
        <v>262</v>
      </c>
      <c r="T18" s="339"/>
      <c r="U18" s="340"/>
      <c r="V18" s="338">
        <v>7.4999999999999997E-3</v>
      </c>
      <c r="W18" s="339"/>
      <c r="X18" s="340"/>
    </row>
    <row r="19" spans="1:34" ht="12" customHeight="1" x14ac:dyDescent="0.2">
      <c r="A19" s="291" t="s">
        <v>99</v>
      </c>
      <c r="B19" s="291"/>
      <c r="C19" s="291"/>
      <c r="D19" s="291"/>
      <c r="E19" s="297">
        <v>700</v>
      </c>
      <c r="F19" s="298"/>
      <c r="G19" s="299"/>
      <c r="H19" s="341" t="s">
        <v>100</v>
      </c>
      <c r="I19" s="341"/>
      <c r="J19" s="342">
        <f>((E19/E22)-1)*100</f>
        <v>4.1666666666666741</v>
      </c>
      <c r="K19" s="342"/>
      <c r="L19" s="342"/>
      <c r="M19" s="343">
        <v>37.5</v>
      </c>
      <c r="N19" s="343">
        <v>19</v>
      </c>
      <c r="O19" s="132">
        <f>J26-J28</f>
        <v>0</v>
      </c>
      <c r="P19" s="344">
        <v>0.27</v>
      </c>
      <c r="Q19" s="345">
        <f>O19*P19</f>
        <v>0</v>
      </c>
      <c r="R19" s="346"/>
      <c r="S19" s="347"/>
      <c r="T19" s="348"/>
      <c r="U19" s="349"/>
      <c r="V19" s="347"/>
      <c r="W19" s="348"/>
      <c r="X19" s="349"/>
    </row>
    <row r="20" spans="1:34" ht="12" customHeight="1" x14ac:dyDescent="0.2">
      <c r="A20" s="291" t="s">
        <v>101</v>
      </c>
      <c r="B20" s="291"/>
      <c r="C20" s="291"/>
      <c r="D20" s="291"/>
      <c r="E20" s="297">
        <v>671.6</v>
      </c>
      <c r="F20" s="298"/>
      <c r="G20" s="299"/>
      <c r="H20" s="341"/>
      <c r="I20" s="341"/>
      <c r="J20" s="342"/>
      <c r="K20" s="342"/>
      <c r="L20" s="342"/>
      <c r="M20" s="350">
        <v>19</v>
      </c>
      <c r="N20" s="350">
        <v>4.75</v>
      </c>
      <c r="O20" s="132">
        <f>J28-J32</f>
        <v>35.119047619047606</v>
      </c>
      <c r="P20" s="344">
        <v>0.41</v>
      </c>
      <c r="Q20" s="345">
        <f>O20*P20</f>
        <v>14.398809523809518</v>
      </c>
      <c r="R20" s="346"/>
      <c r="S20" s="338" t="s">
        <v>263</v>
      </c>
      <c r="T20" s="339"/>
      <c r="U20" s="340"/>
      <c r="V20" s="351">
        <f>SUM(Q19:R23)</f>
        <v>539.6763392857149</v>
      </c>
      <c r="W20" s="339"/>
      <c r="X20" s="340"/>
    </row>
    <row r="21" spans="1:34" ht="12" customHeight="1" x14ac:dyDescent="0.2">
      <c r="A21" s="291" t="s">
        <v>102</v>
      </c>
      <c r="B21" s="291"/>
      <c r="C21" s="291"/>
      <c r="D21" s="291"/>
      <c r="E21" s="303">
        <f>R17</f>
        <v>0.40000000000000036</v>
      </c>
      <c r="F21" s="304"/>
      <c r="G21" s="305"/>
      <c r="H21" s="341"/>
      <c r="I21" s="341"/>
      <c r="J21" s="342"/>
      <c r="K21" s="342"/>
      <c r="L21" s="342"/>
      <c r="M21" s="343">
        <v>4.75</v>
      </c>
      <c r="N21" s="343">
        <v>0.43</v>
      </c>
      <c r="O21" s="132">
        <f>J32-V27</f>
        <v>51.116071428571431</v>
      </c>
      <c r="P21" s="344">
        <v>2.0499999999999998</v>
      </c>
      <c r="Q21" s="345">
        <f>O21*P21</f>
        <v>104.78794642857143</v>
      </c>
      <c r="R21" s="346"/>
      <c r="S21" s="347"/>
      <c r="T21" s="348"/>
      <c r="U21" s="349"/>
      <c r="V21" s="347"/>
      <c r="W21" s="348"/>
      <c r="X21" s="349"/>
    </row>
    <row r="22" spans="1:34" ht="12" customHeight="1" x14ac:dyDescent="0.2">
      <c r="A22" s="291" t="s">
        <v>72</v>
      </c>
      <c r="B22" s="291"/>
      <c r="C22" s="291"/>
      <c r="D22" s="291"/>
      <c r="E22" s="303">
        <f>E20+E21</f>
        <v>672</v>
      </c>
      <c r="F22" s="304"/>
      <c r="G22" s="305"/>
      <c r="H22" s="341"/>
      <c r="I22" s="341"/>
      <c r="J22" s="342"/>
      <c r="K22" s="342"/>
      <c r="L22" s="342"/>
      <c r="M22" s="343">
        <v>0.42499999999999999</v>
      </c>
      <c r="N22" s="343">
        <v>0.08</v>
      </c>
      <c r="O22" s="132">
        <f>V27-V30</f>
        <v>8.2589285714285712</v>
      </c>
      <c r="P22" s="344">
        <v>15.38</v>
      </c>
      <c r="Q22" s="345">
        <f>O22*P22</f>
        <v>127.02232142857143</v>
      </c>
      <c r="R22" s="346"/>
      <c r="S22" s="352" t="s">
        <v>264</v>
      </c>
      <c r="T22" s="353"/>
      <c r="U22" s="354"/>
      <c r="V22" s="355">
        <f>V18*V20</f>
        <v>4.0475725446428612</v>
      </c>
      <c r="W22" s="356">
        <f>V22+1.5</f>
        <v>5.5475725446428612</v>
      </c>
      <c r="X22" s="356"/>
      <c r="AC22" s="59">
        <v>3.9</v>
      </c>
      <c r="AD22" s="59">
        <v>3.9</v>
      </c>
    </row>
    <row r="23" spans="1:34" ht="12" customHeight="1" x14ac:dyDescent="0.2">
      <c r="A23" s="291" t="s">
        <v>73</v>
      </c>
      <c r="B23" s="291"/>
      <c r="C23" s="291"/>
      <c r="D23" s="291"/>
      <c r="E23" s="303">
        <f>E19-E22</f>
        <v>28</v>
      </c>
      <c r="F23" s="304">
        <f>E19-E22</f>
        <v>28</v>
      </c>
      <c r="G23" s="305"/>
      <c r="H23" s="341"/>
      <c r="I23" s="341"/>
      <c r="J23" s="342"/>
      <c r="K23" s="342"/>
      <c r="L23" s="342"/>
      <c r="M23" s="343">
        <v>7.4999999999999997E-2</v>
      </c>
      <c r="N23" s="343"/>
      <c r="O23" s="132">
        <f>V30</f>
        <v>5.505952380952392</v>
      </c>
      <c r="P23" s="357">
        <v>53.3</v>
      </c>
      <c r="Q23" s="345">
        <f>O23*P23</f>
        <v>293.46726190476249</v>
      </c>
      <c r="R23" s="346"/>
      <c r="S23" s="358"/>
      <c r="T23" s="359"/>
      <c r="U23" s="360"/>
      <c r="V23" s="355"/>
      <c r="W23" s="356"/>
      <c r="X23" s="356"/>
      <c r="AC23" s="59">
        <v>3</v>
      </c>
      <c r="AD23" s="59">
        <v>5.2</v>
      </c>
      <c r="AE23" s="306" t="s">
        <v>187</v>
      </c>
      <c r="AF23" s="307"/>
      <c r="AG23" s="307"/>
      <c r="AH23" s="308"/>
    </row>
    <row r="24" spans="1:34" s="89" customFormat="1" ht="17.25" customHeight="1" x14ac:dyDescent="0.15">
      <c r="A24" s="309" t="s">
        <v>74</v>
      </c>
      <c r="B24" s="309"/>
      <c r="C24" s="309"/>
      <c r="D24" s="309"/>
      <c r="E24" s="88" t="s">
        <v>75</v>
      </c>
      <c r="F24" s="314" t="s">
        <v>76</v>
      </c>
      <c r="G24" s="315"/>
      <c r="H24" s="316" t="s">
        <v>77</v>
      </c>
      <c r="I24" s="317"/>
      <c r="J24" s="314" t="s">
        <v>78</v>
      </c>
      <c r="K24" s="318"/>
      <c r="L24" s="315"/>
      <c r="M24" s="361" t="s">
        <v>74</v>
      </c>
      <c r="N24" s="361"/>
      <c r="O24" s="361"/>
      <c r="P24" s="362" t="s">
        <v>75</v>
      </c>
      <c r="Q24" s="363"/>
      <c r="R24" s="309" t="s">
        <v>188</v>
      </c>
      <c r="S24" s="309"/>
      <c r="T24" s="309" t="s">
        <v>77</v>
      </c>
      <c r="U24" s="309"/>
      <c r="V24" s="309" t="s">
        <v>78</v>
      </c>
      <c r="W24" s="309"/>
      <c r="X24" s="309"/>
      <c r="AC24" s="89">
        <v>4.3</v>
      </c>
      <c r="AD24" s="89">
        <v>3.3</v>
      </c>
    </row>
    <row r="25" spans="1:34" ht="12" customHeight="1" x14ac:dyDescent="0.2">
      <c r="A25" s="291" t="s">
        <v>79</v>
      </c>
      <c r="B25" s="291"/>
      <c r="C25" s="291"/>
      <c r="D25" s="291"/>
      <c r="E25" s="90">
        <v>50</v>
      </c>
      <c r="F25" s="300">
        <v>0</v>
      </c>
      <c r="G25" s="302"/>
      <c r="H25" s="310">
        <f>(F25/E22)*100</f>
        <v>0</v>
      </c>
      <c r="I25" s="311"/>
      <c r="J25" s="310">
        <f>100-H25</f>
        <v>100</v>
      </c>
      <c r="K25" s="312"/>
      <c r="L25" s="311"/>
      <c r="M25" s="291">
        <v>10</v>
      </c>
      <c r="N25" s="291"/>
      <c r="O25" s="291"/>
      <c r="P25" s="292">
        <v>2</v>
      </c>
      <c r="Q25" s="293"/>
      <c r="R25" s="313">
        <v>238.9</v>
      </c>
      <c r="S25" s="313"/>
      <c r="T25" s="319">
        <f>(R25/E22)*100</f>
        <v>35.550595238095241</v>
      </c>
      <c r="U25" s="319"/>
      <c r="V25" s="319">
        <f>J32-T25</f>
        <v>29.330357142857153</v>
      </c>
      <c r="W25" s="291"/>
      <c r="X25" s="291"/>
    </row>
    <row r="26" spans="1:34" ht="12" customHeight="1" x14ac:dyDescent="0.2">
      <c r="A26" s="291" t="s">
        <v>80</v>
      </c>
      <c r="B26" s="291"/>
      <c r="C26" s="291"/>
      <c r="D26" s="291"/>
      <c r="E26" s="90">
        <v>36.1</v>
      </c>
      <c r="F26" s="300">
        <v>0</v>
      </c>
      <c r="G26" s="302"/>
      <c r="H26" s="310">
        <f>(F26/E22)*100</f>
        <v>0</v>
      </c>
      <c r="I26" s="311"/>
      <c r="J26" s="310">
        <f>J25-H26</f>
        <v>100</v>
      </c>
      <c r="K26" s="312"/>
      <c r="L26" s="311"/>
      <c r="M26" s="291">
        <v>20</v>
      </c>
      <c r="N26" s="291"/>
      <c r="O26" s="291"/>
      <c r="P26" s="292">
        <v>0.84</v>
      </c>
      <c r="Q26" s="293"/>
      <c r="R26" s="313">
        <v>73.900000000000006</v>
      </c>
      <c r="S26" s="313"/>
      <c r="T26" s="319">
        <f>(R26/E22)*100</f>
        <v>10.99702380952381</v>
      </c>
      <c r="U26" s="319"/>
      <c r="V26" s="319">
        <f t="shared" ref="V26:V31" si="0">V25-T26</f>
        <v>18.333333333333343</v>
      </c>
      <c r="W26" s="291"/>
      <c r="X26" s="291"/>
    </row>
    <row r="27" spans="1:34" ht="12" customHeight="1" x14ac:dyDescent="0.2">
      <c r="A27" s="291" t="s">
        <v>81</v>
      </c>
      <c r="B27" s="291"/>
      <c r="C27" s="291"/>
      <c r="D27" s="291"/>
      <c r="E27" s="90">
        <v>25.4</v>
      </c>
      <c r="F27" s="300">
        <v>0</v>
      </c>
      <c r="G27" s="302"/>
      <c r="H27" s="310">
        <f>(F27/E22)*100</f>
        <v>0</v>
      </c>
      <c r="I27" s="311"/>
      <c r="J27" s="310">
        <f t="shared" ref="J27:J32" si="1">J26-H27</f>
        <v>100</v>
      </c>
      <c r="K27" s="312"/>
      <c r="L27" s="311"/>
      <c r="M27" s="291">
        <v>40</v>
      </c>
      <c r="N27" s="291"/>
      <c r="O27" s="291"/>
      <c r="P27" s="292">
        <v>0.42</v>
      </c>
      <c r="Q27" s="293"/>
      <c r="R27" s="313">
        <v>30.7</v>
      </c>
      <c r="S27" s="313"/>
      <c r="T27" s="319">
        <f>(R27/E22)*100</f>
        <v>4.5684523809523805</v>
      </c>
      <c r="U27" s="319"/>
      <c r="V27" s="319">
        <f t="shared" si="0"/>
        <v>13.764880952380963</v>
      </c>
      <c r="W27" s="291"/>
      <c r="X27" s="291"/>
    </row>
    <row r="28" spans="1:34" ht="12" customHeight="1" x14ac:dyDescent="0.2">
      <c r="A28" s="291" t="s">
        <v>82</v>
      </c>
      <c r="B28" s="291"/>
      <c r="C28" s="291"/>
      <c r="D28" s="291"/>
      <c r="E28" s="90">
        <v>19.05</v>
      </c>
      <c r="F28" s="300">
        <v>0</v>
      </c>
      <c r="G28" s="302"/>
      <c r="H28" s="310">
        <f>(F28/E22)*100</f>
        <v>0</v>
      </c>
      <c r="I28" s="311"/>
      <c r="J28" s="310">
        <f t="shared" si="1"/>
        <v>100</v>
      </c>
      <c r="K28" s="312"/>
      <c r="L28" s="311"/>
      <c r="M28" s="291">
        <v>60</v>
      </c>
      <c r="N28" s="291"/>
      <c r="O28" s="291"/>
      <c r="P28" s="292">
        <v>0.25</v>
      </c>
      <c r="Q28" s="293"/>
      <c r="R28" s="313">
        <v>18.100000000000001</v>
      </c>
      <c r="S28" s="313"/>
      <c r="T28" s="319">
        <f>(R28/E22)*100</f>
        <v>2.6934523809523809</v>
      </c>
      <c r="U28" s="319"/>
      <c r="V28" s="319">
        <f t="shared" si="0"/>
        <v>11.071428571428582</v>
      </c>
      <c r="W28" s="291"/>
      <c r="X28" s="291"/>
    </row>
    <row r="29" spans="1:34" ht="12" customHeight="1" x14ac:dyDescent="0.2">
      <c r="A29" s="291" t="s">
        <v>83</v>
      </c>
      <c r="B29" s="291"/>
      <c r="C29" s="291"/>
      <c r="D29" s="291"/>
      <c r="E29" s="90">
        <v>12.7</v>
      </c>
      <c r="F29" s="300">
        <v>44.6</v>
      </c>
      <c r="G29" s="302"/>
      <c r="H29" s="310">
        <f>(F29/E22)*100</f>
        <v>6.6369047619047619</v>
      </c>
      <c r="I29" s="311"/>
      <c r="J29" s="310">
        <f t="shared" si="1"/>
        <v>93.363095238095241</v>
      </c>
      <c r="K29" s="312"/>
      <c r="L29" s="311"/>
      <c r="M29" s="291">
        <v>100</v>
      </c>
      <c r="N29" s="291"/>
      <c r="O29" s="291"/>
      <c r="P29" s="292">
        <v>0.14899999999999999</v>
      </c>
      <c r="Q29" s="293"/>
      <c r="R29" s="313">
        <v>11.5</v>
      </c>
      <c r="S29" s="313"/>
      <c r="T29" s="319">
        <f>(R29/E22)*100</f>
        <v>1.7113095238095239</v>
      </c>
      <c r="U29" s="319"/>
      <c r="V29" s="319">
        <f t="shared" si="0"/>
        <v>9.3601190476190581</v>
      </c>
      <c r="W29" s="291"/>
      <c r="X29" s="291"/>
    </row>
    <row r="30" spans="1:34" ht="12" customHeight="1" x14ac:dyDescent="0.2">
      <c r="A30" s="291" t="s">
        <v>84</v>
      </c>
      <c r="B30" s="291"/>
      <c r="C30" s="291"/>
      <c r="D30" s="291"/>
      <c r="E30" s="90">
        <v>9.52</v>
      </c>
      <c r="F30" s="300">
        <v>13.5</v>
      </c>
      <c r="G30" s="302"/>
      <c r="H30" s="310">
        <f>(F30/E22)*100</f>
        <v>2.0089285714285716</v>
      </c>
      <c r="I30" s="311"/>
      <c r="J30" s="310">
        <f t="shared" si="1"/>
        <v>91.354166666666671</v>
      </c>
      <c r="K30" s="312"/>
      <c r="L30" s="311"/>
      <c r="M30" s="291">
        <v>200</v>
      </c>
      <c r="N30" s="291"/>
      <c r="O30" s="291"/>
      <c r="P30" s="292">
        <v>7.3999999999999996E-2</v>
      </c>
      <c r="Q30" s="293"/>
      <c r="R30" s="313">
        <v>25.9</v>
      </c>
      <c r="S30" s="313"/>
      <c r="T30" s="319">
        <f>(R30/E22)*100</f>
        <v>3.8541666666666661</v>
      </c>
      <c r="U30" s="319"/>
      <c r="V30" s="319">
        <f t="shared" si="0"/>
        <v>5.505952380952392</v>
      </c>
      <c r="W30" s="291"/>
      <c r="X30" s="291"/>
    </row>
    <row r="31" spans="1:34" ht="12" customHeight="1" x14ac:dyDescent="0.2">
      <c r="A31" s="291" t="s">
        <v>85</v>
      </c>
      <c r="B31" s="291"/>
      <c r="C31" s="291"/>
      <c r="D31" s="291"/>
      <c r="E31" s="90">
        <v>6.3</v>
      </c>
      <c r="F31" s="300">
        <v>107.6</v>
      </c>
      <c r="G31" s="302"/>
      <c r="H31" s="310">
        <f>(F31/E22)*100</f>
        <v>16.011904761904759</v>
      </c>
      <c r="I31" s="311"/>
      <c r="J31" s="310">
        <f t="shared" si="1"/>
        <v>75.342261904761912</v>
      </c>
      <c r="K31" s="312"/>
      <c r="L31" s="311"/>
      <c r="M31" s="291" t="s">
        <v>86</v>
      </c>
      <c r="N31" s="291"/>
      <c r="O31" s="291"/>
      <c r="P31" s="320">
        <f>SUM(F25:G32,R25:S30)</f>
        <v>635</v>
      </c>
      <c r="Q31" s="321"/>
      <c r="R31" s="291">
        <f>R32-P31</f>
        <v>37</v>
      </c>
      <c r="S31" s="291"/>
      <c r="T31" s="319">
        <f>(R31/E22)*100</f>
        <v>5.5059523809523805</v>
      </c>
      <c r="U31" s="319"/>
      <c r="V31" s="319">
        <f t="shared" si="0"/>
        <v>1.1546319456101628E-14</v>
      </c>
      <c r="W31" s="291"/>
      <c r="X31" s="291"/>
    </row>
    <row r="32" spans="1:34" ht="12" customHeight="1" x14ac:dyDescent="0.2">
      <c r="A32" s="291" t="s">
        <v>87</v>
      </c>
      <c r="B32" s="291"/>
      <c r="C32" s="291"/>
      <c r="D32" s="291"/>
      <c r="E32" s="90">
        <v>4.75</v>
      </c>
      <c r="F32" s="300">
        <v>70.3</v>
      </c>
      <c r="G32" s="302"/>
      <c r="H32" s="310">
        <f>(F32/E22)*100</f>
        <v>10.461309523809522</v>
      </c>
      <c r="I32" s="311"/>
      <c r="J32" s="310">
        <f t="shared" si="1"/>
        <v>64.880952380952394</v>
      </c>
      <c r="K32" s="312"/>
      <c r="L32" s="311"/>
      <c r="M32" s="291" t="s">
        <v>88</v>
      </c>
      <c r="N32" s="291"/>
      <c r="O32" s="291"/>
      <c r="P32" s="292"/>
      <c r="Q32" s="293"/>
      <c r="R32" s="291">
        <f>E22</f>
        <v>672</v>
      </c>
      <c r="S32" s="291"/>
      <c r="T32" s="291"/>
      <c r="U32" s="291"/>
      <c r="V32" s="291"/>
      <c r="W32" s="291"/>
      <c r="X32" s="291"/>
    </row>
    <row r="33" spans="1:24" ht="12" customHeight="1" x14ac:dyDescent="0.2">
      <c r="A33" s="291" t="s">
        <v>89</v>
      </c>
      <c r="B33" s="291"/>
      <c r="C33" s="291"/>
      <c r="D33" s="291"/>
      <c r="E33" s="91"/>
      <c r="F33" s="292"/>
      <c r="G33" s="293"/>
      <c r="H33" s="294"/>
      <c r="I33" s="295"/>
      <c r="J33" s="292"/>
      <c r="K33" s="296"/>
      <c r="L33" s="293"/>
      <c r="M33" s="291"/>
      <c r="N33" s="291"/>
      <c r="O33" s="291"/>
      <c r="P33" s="292"/>
      <c r="Q33" s="293"/>
      <c r="R33" s="291"/>
      <c r="S33" s="291"/>
      <c r="T33" s="291"/>
      <c r="U33" s="291"/>
      <c r="V33" s="291"/>
      <c r="W33" s="291"/>
      <c r="X33" s="291"/>
    </row>
    <row r="34" spans="1:24" ht="12" customHeight="1" x14ac:dyDescent="0.2">
      <c r="A34" s="291" t="s">
        <v>88</v>
      </c>
      <c r="B34" s="291"/>
      <c r="C34" s="291"/>
      <c r="D34" s="291"/>
      <c r="E34" s="91"/>
      <c r="F34" s="292"/>
      <c r="G34" s="293"/>
      <c r="H34" s="294"/>
      <c r="I34" s="295"/>
      <c r="J34" s="292"/>
      <c r="K34" s="296"/>
      <c r="L34" s="293"/>
      <c r="M34" s="291"/>
      <c r="N34" s="291"/>
      <c r="O34" s="291"/>
      <c r="P34" s="292"/>
      <c r="Q34" s="293"/>
      <c r="R34" s="291"/>
      <c r="S34" s="291"/>
      <c r="T34" s="291"/>
      <c r="U34" s="291"/>
      <c r="V34" s="291"/>
      <c r="W34" s="291"/>
      <c r="X34" s="291"/>
    </row>
    <row r="36" spans="1:24" ht="12.75" customHeight="1" x14ac:dyDescent="0.2">
      <c r="A36" s="164" t="s">
        <v>189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364" t="s">
        <v>265</v>
      </c>
      <c r="U36" s="365"/>
      <c r="V36" s="366"/>
      <c r="W36" s="367">
        <f>G50</f>
        <v>539.6763392857149</v>
      </c>
      <c r="X36" s="368"/>
    </row>
    <row r="37" spans="1:24" ht="12.75" customHeight="1" x14ac:dyDescent="0.2">
      <c r="A37" s="161" t="s">
        <v>190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3"/>
      <c r="N37" s="164" t="s">
        <v>191</v>
      </c>
      <c r="O37" s="164"/>
      <c r="P37" s="164" t="s">
        <v>192</v>
      </c>
      <c r="Q37" s="164"/>
      <c r="R37" s="164"/>
      <c r="S37" s="164"/>
      <c r="T37" s="369"/>
      <c r="U37" s="370"/>
      <c r="V37" s="371"/>
      <c r="W37" s="372"/>
      <c r="X37" s="373"/>
    </row>
    <row r="38" spans="1:24" ht="12.75" customHeight="1" x14ac:dyDescent="0.2">
      <c r="A38" s="161" t="s">
        <v>193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3"/>
      <c r="N38" s="374">
        <f>J19</f>
        <v>4.1666666666666741</v>
      </c>
      <c r="O38" s="374"/>
      <c r="P38" s="375"/>
      <c r="Q38" s="375"/>
      <c r="R38" s="376">
        <f>W42</f>
        <v>5.5475725446428613E-2</v>
      </c>
      <c r="S38" s="377"/>
      <c r="T38" s="378"/>
      <c r="U38" s="379"/>
      <c r="V38" s="380"/>
      <c r="W38" s="381"/>
      <c r="X38" s="382"/>
    </row>
    <row r="39" spans="1:24" ht="12.75" customHeight="1" x14ac:dyDescent="0.2">
      <c r="A39" s="161" t="s">
        <v>194</v>
      </c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3"/>
      <c r="N39" s="322">
        <f>X9</f>
        <v>2136.5304666666666</v>
      </c>
      <c r="O39" s="322"/>
      <c r="P39" s="161" t="s">
        <v>244</v>
      </c>
      <c r="Q39" s="162"/>
      <c r="R39" s="162"/>
      <c r="S39" s="163"/>
      <c r="T39" s="364" t="s">
        <v>262</v>
      </c>
      <c r="U39" s="365"/>
      <c r="V39" s="366"/>
      <c r="W39" s="383">
        <f>H45</f>
        <v>7.4999999999999997E-3</v>
      </c>
      <c r="X39" s="384"/>
    </row>
    <row r="40" spans="1:24" ht="12.75" customHeight="1" x14ac:dyDescent="0.2">
      <c r="A40" s="161" t="s">
        <v>195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3"/>
      <c r="N40" s="323">
        <f>AB9</f>
        <v>3.5475333333333339</v>
      </c>
      <c r="O40" s="323"/>
      <c r="P40" s="161" t="s">
        <v>245</v>
      </c>
      <c r="Q40" s="162"/>
      <c r="R40" s="162"/>
      <c r="S40" s="163"/>
      <c r="T40" s="369"/>
      <c r="U40" s="370"/>
      <c r="V40" s="371"/>
      <c r="W40" s="385"/>
      <c r="X40" s="386"/>
    </row>
    <row r="41" spans="1:24" ht="12.75" customHeight="1" x14ac:dyDescent="0.2">
      <c r="A41" s="161" t="s">
        <v>196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323">
        <f>Q9</f>
        <v>6.6522100942831104</v>
      </c>
      <c r="O41" s="323"/>
      <c r="P41" s="161" t="s">
        <v>246</v>
      </c>
      <c r="Q41" s="162"/>
      <c r="R41" s="162"/>
      <c r="S41" s="163"/>
      <c r="T41" s="378"/>
      <c r="U41" s="379"/>
      <c r="V41" s="380"/>
      <c r="W41" s="387"/>
      <c r="X41" s="388"/>
    </row>
    <row r="42" spans="1:24" ht="12.75" customHeight="1" x14ac:dyDescent="0.2">
      <c r="A42" s="161" t="s">
        <v>197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3"/>
      <c r="N42" s="323">
        <f>R9</f>
        <v>15.582316939113914</v>
      </c>
      <c r="O42" s="323"/>
      <c r="P42" s="161" t="s">
        <v>247</v>
      </c>
      <c r="Q42" s="162"/>
      <c r="R42" s="162"/>
      <c r="S42" s="163"/>
      <c r="T42" s="389" t="s">
        <v>266</v>
      </c>
      <c r="U42" s="390"/>
      <c r="V42" s="391"/>
      <c r="W42" s="392">
        <f>I49</f>
        <v>5.5475725446428613E-2</v>
      </c>
      <c r="X42" s="393"/>
    </row>
    <row r="43" spans="1:24" ht="12.75" customHeight="1" x14ac:dyDescent="0.2">
      <c r="A43" s="161" t="s">
        <v>198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3"/>
      <c r="N43" s="324">
        <v>75</v>
      </c>
      <c r="O43" s="324"/>
      <c r="P43" s="161">
        <v>75</v>
      </c>
      <c r="Q43" s="162"/>
      <c r="R43" s="162"/>
      <c r="S43" s="163"/>
      <c r="T43" s="394"/>
      <c r="U43" s="395"/>
      <c r="V43" s="396"/>
      <c r="W43" s="397"/>
      <c r="X43" s="398"/>
    </row>
    <row r="44" spans="1:24" ht="12.75" customHeight="1" x14ac:dyDescent="0.2">
      <c r="A44" s="164" t="s">
        <v>199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325" t="s">
        <v>267</v>
      </c>
      <c r="O44" s="325"/>
      <c r="P44" s="161"/>
      <c r="Q44" s="162"/>
      <c r="R44" s="162"/>
      <c r="S44" s="163"/>
      <c r="T44" s="399"/>
      <c r="U44" s="400"/>
      <c r="V44" s="401"/>
      <c r="W44" s="402"/>
      <c r="X44" s="403"/>
    </row>
    <row r="45" spans="1:24" ht="12.75" customHeight="1" x14ac:dyDescent="0.2">
      <c r="A45" s="404">
        <v>37.5</v>
      </c>
      <c r="B45" s="405">
        <v>19</v>
      </c>
      <c r="C45" s="405"/>
      <c r="D45" s="406">
        <f>J26-J28</f>
        <v>0</v>
      </c>
      <c r="E45" s="179"/>
      <c r="F45" s="407">
        <v>0.27</v>
      </c>
      <c r="G45" s="408">
        <f>D45*F45</f>
        <v>0</v>
      </c>
      <c r="H45" s="409">
        <v>7.4999999999999997E-3</v>
      </c>
      <c r="I45" s="410">
        <f>G50*H45</f>
        <v>4.0475725446428612</v>
      </c>
      <c r="J45" s="410"/>
      <c r="K45" s="410"/>
      <c r="L45" s="27"/>
      <c r="M45" s="27"/>
    </row>
    <row r="46" spans="1:24" ht="12.75" customHeight="1" x14ac:dyDescent="0.2">
      <c r="A46" s="411">
        <v>19</v>
      </c>
      <c r="B46" s="405">
        <v>4.75</v>
      </c>
      <c r="C46" s="405"/>
      <c r="D46" s="406">
        <f>J28-J32</f>
        <v>35.119047619047606</v>
      </c>
      <c r="E46" s="179"/>
      <c r="F46" s="407">
        <v>0.41</v>
      </c>
      <c r="G46" s="408">
        <f>D46*F46</f>
        <v>14.398809523809518</v>
      </c>
      <c r="H46" s="409"/>
      <c r="I46" s="410"/>
      <c r="J46" s="410"/>
      <c r="K46" s="410"/>
      <c r="L46" s="27"/>
      <c r="M46" s="27"/>
    </row>
    <row r="47" spans="1:24" ht="12.75" customHeight="1" x14ac:dyDescent="0.2">
      <c r="A47" s="404">
        <v>4.75</v>
      </c>
      <c r="B47" s="405">
        <v>0.42499999999999999</v>
      </c>
      <c r="C47" s="405"/>
      <c r="D47" s="406">
        <f>J32-V27</f>
        <v>51.116071428571431</v>
      </c>
      <c r="E47" s="179"/>
      <c r="F47" s="407">
        <v>2.0499999999999998</v>
      </c>
      <c r="G47" s="408">
        <f>D47*F47</f>
        <v>104.78794642857143</v>
      </c>
      <c r="H47" s="409"/>
      <c r="I47" s="410"/>
      <c r="J47" s="410"/>
      <c r="K47" s="410"/>
      <c r="L47" s="27"/>
      <c r="M47" s="27"/>
    </row>
    <row r="48" spans="1:24" ht="12.75" customHeight="1" x14ac:dyDescent="0.2">
      <c r="A48" s="404">
        <v>0.42499999999999999</v>
      </c>
      <c r="B48" s="405">
        <v>7.4999999999999997E-2</v>
      </c>
      <c r="C48" s="405"/>
      <c r="D48" s="406">
        <f>V27-V30</f>
        <v>8.2589285714285712</v>
      </c>
      <c r="E48" s="179"/>
      <c r="F48" s="407">
        <v>15.38</v>
      </c>
      <c r="G48" s="408">
        <f>D48*F48</f>
        <v>127.02232142857143</v>
      </c>
      <c r="H48" s="409"/>
      <c r="I48" s="410"/>
      <c r="J48" s="410"/>
      <c r="K48" s="410"/>
      <c r="L48" s="27"/>
      <c r="M48" s="27"/>
    </row>
    <row r="49" spans="1:13" ht="12.75" customHeight="1" x14ac:dyDescent="0.2">
      <c r="A49" s="404">
        <v>7.4999999999999997E-2</v>
      </c>
      <c r="B49" s="405"/>
      <c r="C49" s="405"/>
      <c r="D49" s="406">
        <f>V30</f>
        <v>5.505952380952392</v>
      </c>
      <c r="E49" s="179"/>
      <c r="F49" s="412">
        <v>53.3</v>
      </c>
      <c r="G49" s="408">
        <f>D49*F49</f>
        <v>293.46726190476249</v>
      </c>
      <c r="H49" s="409"/>
      <c r="I49" s="413">
        <f>(I45+1.5)/100</f>
        <v>5.5475725446428613E-2</v>
      </c>
      <c r="J49" s="413"/>
      <c r="K49" s="413"/>
      <c r="L49" s="27"/>
      <c r="M49" s="27"/>
    </row>
    <row r="50" spans="1:13" x14ac:dyDescent="0.2">
      <c r="A50" s="27"/>
      <c r="B50" s="27"/>
      <c r="C50" s="27"/>
      <c r="D50" s="27"/>
      <c r="E50" s="27"/>
      <c r="F50" s="27"/>
      <c r="G50" s="408">
        <f>SUM(G45:G49)</f>
        <v>539.6763392857149</v>
      </c>
      <c r="H50" s="409"/>
      <c r="I50" s="413"/>
      <c r="J50" s="413"/>
      <c r="K50" s="413"/>
      <c r="L50" s="27"/>
      <c r="M50" s="27"/>
    </row>
    <row r="51" spans="1:13" x14ac:dyDescent="0.2">
      <c r="A51" s="27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27"/>
    </row>
    <row r="52" spans="1:13" x14ac:dyDescent="0.2">
      <c r="B52" s="415"/>
      <c r="C52" s="415"/>
      <c r="D52" s="415"/>
      <c r="E52" s="415"/>
      <c r="F52" s="415"/>
      <c r="G52" s="415"/>
      <c r="H52" s="415"/>
      <c r="I52" s="415"/>
      <c r="J52" s="415"/>
      <c r="K52" s="415"/>
      <c r="L52" s="415"/>
    </row>
    <row r="53" spans="1:13" x14ac:dyDescent="0.2">
      <c r="B53" s="415"/>
      <c r="C53" s="415"/>
      <c r="D53" s="415"/>
      <c r="E53" s="415"/>
      <c r="F53" s="415"/>
      <c r="G53" s="415"/>
      <c r="H53" s="415"/>
      <c r="I53" s="415"/>
      <c r="J53" s="415"/>
      <c r="K53" s="415"/>
      <c r="L53" s="415"/>
    </row>
    <row r="54" spans="1:13" x14ac:dyDescent="0.2"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</row>
  </sheetData>
  <mergeCells count="223">
    <mergeCell ref="D48:E48"/>
    <mergeCell ref="B49:C49"/>
    <mergeCell ref="D49:E49"/>
    <mergeCell ref="I49:K50"/>
    <mergeCell ref="P44:S44"/>
    <mergeCell ref="B45:C45"/>
    <mergeCell ref="D45:E45"/>
    <mergeCell ref="H45:H50"/>
    <mergeCell ref="I45:K48"/>
    <mergeCell ref="B46:C46"/>
    <mergeCell ref="D46:E46"/>
    <mergeCell ref="B47:C47"/>
    <mergeCell ref="D47:E47"/>
    <mergeCell ref="B48:C48"/>
    <mergeCell ref="A42:M42"/>
    <mergeCell ref="N42:O42"/>
    <mergeCell ref="P42:S42"/>
    <mergeCell ref="T42:V44"/>
    <mergeCell ref="W42:X44"/>
    <mergeCell ref="A43:M43"/>
    <mergeCell ref="N43:O43"/>
    <mergeCell ref="P43:S43"/>
    <mergeCell ref="A44:M44"/>
    <mergeCell ref="N44:O44"/>
    <mergeCell ref="W39:X41"/>
    <mergeCell ref="A40:M40"/>
    <mergeCell ref="N40:O40"/>
    <mergeCell ref="P40:S40"/>
    <mergeCell ref="A41:M41"/>
    <mergeCell ref="N41:O41"/>
    <mergeCell ref="P41:S41"/>
    <mergeCell ref="P38:Q38"/>
    <mergeCell ref="R38:S38"/>
    <mergeCell ref="A39:M39"/>
    <mergeCell ref="N39:O39"/>
    <mergeCell ref="P39:S39"/>
    <mergeCell ref="T39:V41"/>
    <mergeCell ref="T34:U34"/>
    <mergeCell ref="V34:X34"/>
    <mergeCell ref="A36:S36"/>
    <mergeCell ref="T36:V38"/>
    <mergeCell ref="W36:X38"/>
    <mergeCell ref="A37:M37"/>
    <mergeCell ref="N37:O37"/>
    <mergeCell ref="P37:S37"/>
    <mergeCell ref="A38:M38"/>
    <mergeCell ref="N38:O38"/>
    <mergeCell ref="R33:S33"/>
    <mergeCell ref="T33:U33"/>
    <mergeCell ref="V33:X33"/>
    <mergeCell ref="A34:D34"/>
    <mergeCell ref="F34:G34"/>
    <mergeCell ref="H34:I34"/>
    <mergeCell ref="J34:L34"/>
    <mergeCell ref="M34:O34"/>
    <mergeCell ref="P34:Q34"/>
    <mergeCell ref="R34:S34"/>
    <mergeCell ref="A33:D33"/>
    <mergeCell ref="F33:G33"/>
    <mergeCell ref="H33:I33"/>
    <mergeCell ref="J33:L33"/>
    <mergeCell ref="M33:O33"/>
    <mergeCell ref="P33:Q33"/>
    <mergeCell ref="V31:X31"/>
    <mergeCell ref="A32:D32"/>
    <mergeCell ref="F32:G32"/>
    <mergeCell ref="H32:I32"/>
    <mergeCell ref="J32:L32"/>
    <mergeCell ref="M32:O32"/>
    <mergeCell ref="P32:Q32"/>
    <mergeCell ref="R32:S32"/>
    <mergeCell ref="T32:U32"/>
    <mergeCell ref="V32:X32"/>
    <mergeCell ref="T30:U30"/>
    <mergeCell ref="V30:X30"/>
    <mergeCell ref="A31:D31"/>
    <mergeCell ref="F31:G31"/>
    <mergeCell ref="H31:I31"/>
    <mergeCell ref="J31:L31"/>
    <mergeCell ref="M31:O31"/>
    <mergeCell ref="P31:Q31"/>
    <mergeCell ref="R31:S31"/>
    <mergeCell ref="T31:U31"/>
    <mergeCell ref="R29:S29"/>
    <mergeCell ref="T29:U29"/>
    <mergeCell ref="V29:X29"/>
    <mergeCell ref="A30:D30"/>
    <mergeCell ref="F30:G30"/>
    <mergeCell ref="H30:I30"/>
    <mergeCell ref="J30:L30"/>
    <mergeCell ref="M30:O30"/>
    <mergeCell ref="P30:Q30"/>
    <mergeCell ref="R30:S30"/>
    <mergeCell ref="A29:D29"/>
    <mergeCell ref="F29:G29"/>
    <mergeCell ref="H29:I29"/>
    <mergeCell ref="J29:L29"/>
    <mergeCell ref="M29:O29"/>
    <mergeCell ref="P29:Q29"/>
    <mergeCell ref="V27:X27"/>
    <mergeCell ref="A28:D28"/>
    <mergeCell ref="F28:G28"/>
    <mergeCell ref="H28:I28"/>
    <mergeCell ref="J28:L28"/>
    <mergeCell ref="M28:O28"/>
    <mergeCell ref="P28:Q28"/>
    <mergeCell ref="R28:S28"/>
    <mergeCell ref="T28:U28"/>
    <mergeCell ref="V28:X28"/>
    <mergeCell ref="T26:U26"/>
    <mergeCell ref="V26:X26"/>
    <mergeCell ref="A27:D27"/>
    <mergeCell ref="F27:G27"/>
    <mergeCell ref="H27:I27"/>
    <mergeCell ref="J27:L27"/>
    <mergeCell ref="M27:O27"/>
    <mergeCell ref="P27:Q27"/>
    <mergeCell ref="R27:S27"/>
    <mergeCell ref="T27:U27"/>
    <mergeCell ref="R25:S25"/>
    <mergeCell ref="T25:U25"/>
    <mergeCell ref="V25:X25"/>
    <mergeCell ref="A26:D26"/>
    <mergeCell ref="F26:G26"/>
    <mergeCell ref="H26:I26"/>
    <mergeCell ref="J26:L26"/>
    <mergeCell ref="M26:O26"/>
    <mergeCell ref="P26:Q26"/>
    <mergeCell ref="R26:S26"/>
    <mergeCell ref="P24:Q24"/>
    <mergeCell ref="R24:S24"/>
    <mergeCell ref="T24:U24"/>
    <mergeCell ref="V24:X24"/>
    <mergeCell ref="A25:D25"/>
    <mergeCell ref="F25:G25"/>
    <mergeCell ref="H25:I25"/>
    <mergeCell ref="J25:L25"/>
    <mergeCell ref="M25:O25"/>
    <mergeCell ref="P25:Q25"/>
    <mergeCell ref="W22:X23"/>
    <mergeCell ref="A23:D23"/>
    <mergeCell ref="E23:G23"/>
    <mergeCell ref="Q23:R23"/>
    <mergeCell ref="AE23:AH23"/>
    <mergeCell ref="A24:D24"/>
    <mergeCell ref="F24:G24"/>
    <mergeCell ref="H24:I24"/>
    <mergeCell ref="J24:L24"/>
    <mergeCell ref="M24:O24"/>
    <mergeCell ref="S20:U21"/>
    <mergeCell ref="V20:X21"/>
    <mergeCell ref="A21:D21"/>
    <mergeCell ref="E21:G21"/>
    <mergeCell ref="Q21:R21"/>
    <mergeCell ref="A22:D22"/>
    <mergeCell ref="E22:G22"/>
    <mergeCell ref="Q22:R22"/>
    <mergeCell ref="S22:U23"/>
    <mergeCell ref="V22:V23"/>
    <mergeCell ref="E19:G19"/>
    <mergeCell ref="H19:I23"/>
    <mergeCell ref="J19:L23"/>
    <mergeCell ref="Q19:R19"/>
    <mergeCell ref="A20:D20"/>
    <mergeCell ref="E20:G20"/>
    <mergeCell ref="Q20:R20"/>
    <mergeCell ref="A17:D17"/>
    <mergeCell ref="E17:L17"/>
    <mergeCell ref="M17:Q17"/>
    <mergeCell ref="R17:X17"/>
    <mergeCell ref="A18:D18"/>
    <mergeCell ref="E18:L18"/>
    <mergeCell ref="Q18:R18"/>
    <mergeCell ref="S18:U19"/>
    <mergeCell ref="V18:X19"/>
    <mergeCell ref="A19:D19"/>
    <mergeCell ref="A15:D15"/>
    <mergeCell ref="F15:G15"/>
    <mergeCell ref="H15:L15"/>
    <mergeCell ref="M15:Q15"/>
    <mergeCell ref="R15:X15"/>
    <mergeCell ref="A16:D16"/>
    <mergeCell ref="E16:L16"/>
    <mergeCell ref="M16:Q16"/>
    <mergeCell ref="R16:X16"/>
    <mergeCell ref="G11:J11"/>
    <mergeCell ref="Q11:R11"/>
    <mergeCell ref="U11:AB13"/>
    <mergeCell ref="E12:J12"/>
    <mergeCell ref="O12:T12"/>
    <mergeCell ref="A14:D14"/>
    <mergeCell ref="X2:X3"/>
    <mergeCell ref="Y2:Y3"/>
    <mergeCell ref="A4:C4"/>
    <mergeCell ref="A6:A8"/>
    <mergeCell ref="F10:J10"/>
    <mergeCell ref="Q10:T10"/>
    <mergeCell ref="AB1:AB3"/>
    <mergeCell ref="I2:I3"/>
    <mergeCell ref="J2:J3"/>
    <mergeCell ref="K2:K3"/>
    <mergeCell ref="L2:L3"/>
    <mergeCell ref="O2:O3"/>
    <mergeCell ref="P2:P3"/>
    <mergeCell ref="Q2:Q3"/>
    <mergeCell ref="R2:R3"/>
    <mergeCell ref="S2:S3"/>
    <mergeCell ref="N1:N3"/>
    <mergeCell ref="O1:Q1"/>
    <mergeCell ref="R1:S1"/>
    <mergeCell ref="T1:X1"/>
    <mergeCell ref="Z1:Z3"/>
    <mergeCell ref="AA1:AA3"/>
    <mergeCell ref="T2:T3"/>
    <mergeCell ref="U2:U3"/>
    <mergeCell ref="V2:V3"/>
    <mergeCell ref="W2:W3"/>
    <mergeCell ref="A1:A3"/>
    <mergeCell ref="B1:C2"/>
    <mergeCell ref="D1:E2"/>
    <mergeCell ref="F1:H2"/>
    <mergeCell ref="J1:L1"/>
    <mergeCell ref="M1:M3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1"/>
  <sheetViews>
    <sheetView tabSelected="1" view="pageBreakPreview" zoomScale="70" zoomScaleSheetLayoutView="70" workbookViewId="0">
      <selection activeCell="H43" sqref="H43:L43"/>
    </sheetView>
  </sheetViews>
  <sheetFormatPr baseColWidth="10" defaultRowHeight="12.75" x14ac:dyDescent="0.2"/>
  <cols>
    <col min="1" max="1" width="0.85546875" customWidth="1"/>
    <col min="2" max="2" width="10" customWidth="1"/>
    <col min="3" max="3" width="0.7109375" customWidth="1"/>
    <col min="4" max="4" width="4.28515625" customWidth="1"/>
    <col min="5" max="5" width="7.42578125" customWidth="1"/>
    <col min="6" max="6" width="18.5703125" customWidth="1"/>
    <col min="7" max="7" width="16.42578125" customWidth="1"/>
    <col min="8" max="8" width="4.28515625" customWidth="1"/>
    <col min="9" max="9" width="4.7109375" customWidth="1"/>
    <col min="10" max="10" width="5.5703125" customWidth="1"/>
    <col min="11" max="11" width="2.28515625" customWidth="1"/>
    <col min="12" max="12" width="5.140625" customWidth="1"/>
    <col min="13" max="13" width="1.28515625" customWidth="1"/>
    <col min="14" max="14" width="4.28515625" customWidth="1"/>
    <col min="15" max="15" width="2.7109375" customWidth="1"/>
    <col min="16" max="16" width="6.5703125" customWidth="1"/>
    <col min="17" max="17" width="9.42578125" customWidth="1"/>
    <col min="18" max="18" width="10.5703125" customWidth="1"/>
    <col min="19" max="19" width="3.140625" customWidth="1"/>
    <col min="20" max="20" width="8" customWidth="1"/>
    <col min="21" max="21" width="10.42578125" customWidth="1"/>
    <col min="22" max="22" width="3" customWidth="1"/>
    <col min="23" max="23" width="6" customWidth="1"/>
    <col min="24" max="24" width="0.140625" customWidth="1"/>
    <col min="25" max="25" width="5" customWidth="1"/>
    <col min="26" max="26" width="4.5703125" customWidth="1"/>
    <col min="27" max="27" width="3.7109375" customWidth="1"/>
    <col min="28" max="28" width="9.42578125" customWidth="1"/>
    <col min="29" max="29" width="5" customWidth="1"/>
    <col min="30" max="30" width="5.140625" customWidth="1"/>
    <col min="31" max="31" width="8.140625" customWidth="1"/>
    <col min="32" max="32" width="3.5703125" customWidth="1"/>
    <col min="33" max="33" width="1" customWidth="1"/>
  </cols>
  <sheetData>
    <row r="1" spans="1:38" ht="22.15" customHeight="1" x14ac:dyDescent="0.2"/>
    <row r="2" spans="1:38" ht="23.25" customHeight="1" x14ac:dyDescent="0.2"/>
    <row r="3" spans="1:38" ht="22.15" customHeight="1" x14ac:dyDescent="0.2">
      <c r="H3" s="53"/>
    </row>
    <row r="4" spans="1:38" ht="16.5" customHeight="1" x14ac:dyDescent="0.2"/>
    <row r="5" spans="1:38" ht="31.5" customHeight="1" x14ac:dyDescent="0.2"/>
    <row r="6" spans="1:38" ht="22.15" customHeight="1" x14ac:dyDescent="0.35">
      <c r="B6" s="243" t="s">
        <v>67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</row>
    <row r="7" spans="1:38" ht="23.25" customHeight="1" x14ac:dyDescent="0.3">
      <c r="A7" s="1"/>
      <c r="B7" s="244" t="s">
        <v>248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1"/>
    </row>
    <row r="8" spans="1:38" ht="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8" ht="7.9" customHeight="1" x14ac:dyDescent="0.25">
      <c r="A9" s="1"/>
      <c r="B9" s="187" t="s">
        <v>107</v>
      </c>
      <c r="C9" s="187"/>
      <c r="D9" s="187"/>
      <c r="E9" s="187"/>
      <c r="F9" s="421" t="s">
        <v>274</v>
      </c>
      <c r="G9" s="421"/>
      <c r="H9" s="421"/>
      <c r="I9" s="421"/>
      <c r="J9" s="421"/>
      <c r="K9" s="421"/>
      <c r="L9" s="421"/>
      <c r="M9" s="421"/>
      <c r="N9" s="421"/>
      <c r="O9" s="421"/>
      <c r="P9" s="421"/>
      <c r="Q9" s="421"/>
      <c r="R9" s="421"/>
      <c r="S9" s="42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4"/>
      <c r="AG9" s="1"/>
    </row>
    <row r="10" spans="1:38" ht="18.75" customHeight="1" x14ac:dyDescent="0.3">
      <c r="A10" s="1"/>
      <c r="B10" s="187"/>
      <c r="C10" s="187"/>
      <c r="D10" s="187"/>
      <c r="E10" s="187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6" t="s">
        <v>1</v>
      </c>
      <c r="U10" s="6"/>
      <c r="V10" s="196">
        <f>'CALCULO '!E15</f>
        <v>440</v>
      </c>
      <c r="W10" s="196"/>
      <c r="X10" s="196"/>
      <c r="Y10" s="196"/>
      <c r="Z10" s="196"/>
      <c r="AA10" s="196"/>
      <c r="AB10" s="196"/>
      <c r="AC10" s="196"/>
      <c r="AD10" s="196"/>
      <c r="AE10" s="196"/>
      <c r="AF10" s="7"/>
      <c r="AG10" s="1"/>
    </row>
    <row r="11" spans="1:38" ht="18.75" x14ac:dyDescent="0.3">
      <c r="A11" s="1"/>
      <c r="B11" s="187"/>
      <c r="C11" s="187"/>
      <c r="D11" s="187"/>
      <c r="E11" s="187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6" t="s">
        <v>2</v>
      </c>
      <c r="U11" s="6"/>
      <c r="V11" s="6"/>
      <c r="W11" s="8"/>
      <c r="X11" s="52"/>
      <c r="Y11" s="199">
        <f>'CALCULO '!H15</f>
        <v>42326</v>
      </c>
      <c r="Z11" s="199"/>
      <c r="AA11" s="199"/>
      <c r="AB11" s="199"/>
      <c r="AC11" s="199"/>
      <c r="AD11" s="199"/>
      <c r="AE11" s="199"/>
      <c r="AF11" s="7"/>
      <c r="AG11" s="1"/>
      <c r="AH11" s="1"/>
      <c r="AI11" s="1"/>
      <c r="AJ11" s="1"/>
      <c r="AK11" s="1"/>
      <c r="AL11" s="1"/>
    </row>
    <row r="12" spans="1:38" ht="18.75" x14ac:dyDescent="0.3">
      <c r="A12" s="1"/>
      <c r="B12" s="187"/>
      <c r="C12" s="187"/>
      <c r="D12" s="187"/>
      <c r="E12" s="187"/>
      <c r="F12" s="421"/>
      <c r="G12" s="421"/>
      <c r="H12" s="421"/>
      <c r="I12" s="421"/>
      <c r="J12" s="421"/>
      <c r="K12" s="421"/>
      <c r="L12" s="421"/>
      <c r="M12" s="421"/>
      <c r="N12" s="421"/>
      <c r="O12" s="421"/>
      <c r="P12" s="421"/>
      <c r="Q12" s="421"/>
      <c r="R12" s="421"/>
      <c r="S12" s="421"/>
      <c r="T12" s="6" t="s">
        <v>3</v>
      </c>
      <c r="U12" s="6"/>
      <c r="V12" s="6"/>
      <c r="W12" s="197">
        <f>Y11+1</f>
        <v>42327</v>
      </c>
      <c r="X12" s="198"/>
      <c r="Y12" s="198"/>
      <c r="Z12" s="198"/>
      <c r="AA12" s="198"/>
      <c r="AB12" s="198"/>
      <c r="AC12" s="198"/>
      <c r="AD12" s="198"/>
      <c r="AE12" s="198"/>
      <c r="AF12" s="7"/>
      <c r="AG12" s="1"/>
      <c r="AH12" s="1"/>
      <c r="AI12" s="1"/>
      <c r="AJ12" s="1"/>
      <c r="AK12" s="1"/>
      <c r="AL12" s="1"/>
    </row>
    <row r="13" spans="1:38" ht="7.9" customHeight="1" x14ac:dyDescent="0.3">
      <c r="A13" s="1"/>
      <c r="B13" s="187"/>
      <c r="C13" s="187"/>
      <c r="D13" s="187"/>
      <c r="E13" s="187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/>
      <c r="AG13" s="1"/>
      <c r="AH13" s="1"/>
      <c r="AI13" s="1"/>
      <c r="AJ13" s="1"/>
      <c r="AK13" s="1"/>
      <c r="AL13" s="1"/>
    </row>
    <row r="14" spans="1:38" ht="7.9" customHeight="1" x14ac:dyDescent="0.3">
      <c r="A14" s="1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1"/>
      <c r="AH14" s="1"/>
      <c r="AI14" s="1"/>
      <c r="AJ14" s="1"/>
      <c r="AK14" s="1"/>
      <c r="AL14" s="1"/>
    </row>
    <row r="15" spans="1:38" ht="8.4499999999999993" customHeight="1" x14ac:dyDescent="0.3">
      <c r="A15" s="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/>
      <c r="AG15" s="1"/>
      <c r="AH15" s="1"/>
      <c r="AI15" s="1"/>
      <c r="AJ15" s="1"/>
      <c r="AK15" s="1"/>
      <c r="AL15" s="1"/>
    </row>
    <row r="16" spans="1:38" ht="28.9" customHeight="1" x14ac:dyDescent="0.3">
      <c r="A16" s="1"/>
      <c r="B16" s="191" t="s">
        <v>4</v>
      </c>
      <c r="C16" s="192"/>
      <c r="D16" s="193"/>
      <c r="E16" s="57"/>
      <c r="F16" s="6" t="s">
        <v>5</v>
      </c>
      <c r="G16" s="6"/>
      <c r="H16" s="188" t="s">
        <v>268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V16" s="201" t="s">
        <v>106</v>
      </c>
      <c r="W16" s="201"/>
      <c r="X16" s="201"/>
      <c r="Y16" s="201"/>
      <c r="Z16" s="201"/>
      <c r="AA16" s="201"/>
      <c r="AB16" s="200" t="s">
        <v>269</v>
      </c>
      <c r="AC16" s="200"/>
      <c r="AD16" s="200"/>
      <c r="AE16" s="200"/>
      <c r="AF16" s="7"/>
      <c r="AG16" s="1"/>
      <c r="AH16" s="1"/>
      <c r="AI16" s="1"/>
      <c r="AJ16" s="1"/>
      <c r="AK16" s="1"/>
      <c r="AL16" s="1"/>
    </row>
    <row r="17" spans="1:38" ht="28.9" customHeight="1" x14ac:dyDescent="0.3">
      <c r="A17" s="1"/>
      <c r="B17" s="191"/>
      <c r="C17" s="192"/>
      <c r="D17" s="193"/>
      <c r="E17" s="57"/>
      <c r="F17" s="6" t="s">
        <v>6</v>
      </c>
      <c r="G17" s="6"/>
      <c r="H17" s="6"/>
      <c r="I17" s="6"/>
      <c r="J17" s="6"/>
      <c r="K17" s="194" t="s">
        <v>270</v>
      </c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7"/>
      <c r="AG17" s="1"/>
      <c r="AH17" s="1"/>
      <c r="AI17" s="1"/>
      <c r="AJ17" s="1"/>
      <c r="AK17" s="1"/>
      <c r="AL17" s="1"/>
    </row>
    <row r="18" spans="1:38" ht="28.9" customHeight="1" x14ac:dyDescent="0.3">
      <c r="A18" s="1"/>
      <c r="B18" s="191"/>
      <c r="C18" s="192"/>
      <c r="D18" s="193"/>
      <c r="E18" s="57"/>
      <c r="F18" s="6" t="s">
        <v>7</v>
      </c>
      <c r="G18" s="6"/>
      <c r="H18" s="6"/>
      <c r="I18" s="6"/>
      <c r="J18" s="194" t="s">
        <v>271</v>
      </c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7"/>
      <c r="AG18" s="1"/>
      <c r="AH18" s="1"/>
      <c r="AI18" s="1"/>
      <c r="AJ18" s="1"/>
      <c r="AK18" s="1"/>
      <c r="AL18" s="1"/>
    </row>
    <row r="19" spans="1:38" ht="28.9" customHeight="1" x14ac:dyDescent="0.3">
      <c r="A19" s="1"/>
      <c r="B19" s="191"/>
      <c r="C19" s="192"/>
      <c r="D19" s="193"/>
      <c r="E19" s="57"/>
      <c r="F19" s="6" t="s">
        <v>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7"/>
      <c r="AG19" s="1"/>
      <c r="AH19" s="1"/>
      <c r="AI19" s="1"/>
      <c r="AJ19" s="1"/>
      <c r="AK19" s="1"/>
      <c r="AL19" s="1"/>
    </row>
    <row r="20" spans="1:38" ht="8.4499999999999993" customHeight="1" x14ac:dyDescent="0.3">
      <c r="A20" s="1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/>
      <c r="AG20" s="1"/>
      <c r="AH20" s="1"/>
      <c r="AI20" s="1"/>
      <c r="AJ20" s="1"/>
      <c r="AK20" s="1"/>
      <c r="AL20" s="1"/>
    </row>
    <row r="21" spans="1:38" ht="7.9" customHeight="1" x14ac:dyDescent="0.3">
      <c r="A21" s="1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1"/>
      <c r="AH21" s="1"/>
      <c r="AI21" s="1"/>
      <c r="AJ21" s="1"/>
      <c r="AK21" s="1"/>
      <c r="AL21" s="1"/>
    </row>
    <row r="22" spans="1:38" ht="8.4499999999999993" customHeight="1" x14ac:dyDescent="0.3">
      <c r="A22" s="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/>
      <c r="AG22" s="1"/>
      <c r="AH22" s="1"/>
      <c r="AI22" s="1"/>
      <c r="AJ22" s="1"/>
      <c r="AK22" s="1"/>
      <c r="AL22" s="1"/>
    </row>
    <row r="23" spans="1:38" ht="18.75" x14ac:dyDescent="0.3">
      <c r="A23" s="1"/>
      <c r="B23" s="217" t="s">
        <v>9</v>
      </c>
      <c r="C23" s="218"/>
      <c r="D23" s="218"/>
      <c r="E23" s="196">
        <v>2</v>
      </c>
      <c r="F23" s="196"/>
      <c r="G23" s="15" t="s">
        <v>10</v>
      </c>
      <c r="H23" s="15"/>
      <c r="I23" s="416">
        <f>TEMPERATURAS!I21</f>
        <v>1337</v>
      </c>
      <c r="J23" s="416"/>
      <c r="K23" s="416"/>
      <c r="L23" s="416"/>
      <c r="M23" s="50" t="s">
        <v>11</v>
      </c>
      <c r="N23" s="6"/>
      <c r="O23" s="416">
        <f>TEMPERATURAS!J21</f>
        <v>1387</v>
      </c>
      <c r="P23" s="416"/>
      <c r="Q23" s="416"/>
      <c r="R23" s="6" t="s">
        <v>12</v>
      </c>
      <c r="S23" s="219" t="str">
        <f>TEMPERATURAS!L20</f>
        <v>LIBRAMIENTO NOROESTE</v>
      </c>
      <c r="T23" s="219"/>
      <c r="U23" s="219"/>
      <c r="V23" s="219"/>
      <c r="W23" s="219"/>
      <c r="X23" s="219"/>
      <c r="Y23" s="6" t="s">
        <v>13</v>
      </c>
      <c r="Z23" s="6"/>
      <c r="AA23" s="219" t="str">
        <f>TEMPERATURAS!K21</f>
        <v>CENTRO</v>
      </c>
      <c r="AB23" s="219"/>
      <c r="AC23" s="219"/>
      <c r="AD23" s="219"/>
      <c r="AE23" s="219"/>
      <c r="AF23" s="7"/>
      <c r="AG23" s="1"/>
      <c r="AH23" s="1"/>
      <c r="AI23" s="1"/>
      <c r="AJ23" s="1"/>
      <c r="AK23" s="1"/>
      <c r="AL23" s="54"/>
    </row>
    <row r="24" spans="1:38" ht="18.75" x14ac:dyDescent="0.3">
      <c r="A24" s="1"/>
      <c r="B24" s="217" t="s">
        <v>14</v>
      </c>
      <c r="C24" s="218"/>
      <c r="D24" s="218"/>
      <c r="E24" s="218"/>
      <c r="F24" s="218"/>
      <c r="G24" s="218"/>
      <c r="H24" s="196">
        <f>TEMPERATURAS!F21</f>
        <v>155</v>
      </c>
      <c r="I24" s="196"/>
      <c r="J24" s="196"/>
      <c r="K24" s="196"/>
      <c r="L24" s="196"/>
      <c r="M24" s="196"/>
      <c r="N24" s="196"/>
      <c r="O24" s="196"/>
      <c r="P24" s="196"/>
      <c r="Q24" s="202" t="s">
        <v>15</v>
      </c>
      <c r="R24" s="202"/>
      <c r="S24" s="202"/>
      <c r="T24" s="203">
        <f>TEMPERATURAS!G21</f>
        <v>150</v>
      </c>
      <c r="U24" s="203"/>
      <c r="V24" s="203"/>
      <c r="W24" s="203"/>
      <c r="X24" s="202" t="s">
        <v>16</v>
      </c>
      <c r="Y24" s="202"/>
      <c r="Z24" s="202"/>
      <c r="AA24" s="202"/>
      <c r="AB24" s="202"/>
      <c r="AC24" s="202"/>
      <c r="AD24" s="202"/>
      <c r="AE24" s="16">
        <f>TEMPERATURAS!H21</f>
        <v>138</v>
      </c>
      <c r="AF24" s="7"/>
      <c r="AG24" s="1"/>
      <c r="AH24" s="1"/>
      <c r="AI24" s="1"/>
      <c r="AJ24" s="1"/>
      <c r="AK24" s="1"/>
      <c r="AL24" s="1"/>
    </row>
    <row r="25" spans="1:38" ht="7.9" customHeight="1" x14ac:dyDescent="0.3">
      <c r="A25" s="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9"/>
      <c r="O25" s="19"/>
      <c r="P25" s="19"/>
      <c r="Q25" s="20"/>
      <c r="R25" s="18"/>
      <c r="S25" s="18"/>
      <c r="T25" s="18"/>
      <c r="U25" s="18"/>
      <c r="V25" s="18"/>
      <c r="W25" s="18"/>
      <c r="X25" s="20"/>
      <c r="Y25" s="18"/>
      <c r="Z25" s="18"/>
      <c r="AA25" s="18"/>
      <c r="AB25" s="18"/>
      <c r="AC25" s="18"/>
      <c r="AD25" s="18"/>
      <c r="AE25" s="18"/>
      <c r="AF25" s="11"/>
      <c r="AG25" s="1"/>
      <c r="AH25" s="1"/>
      <c r="AI25" s="1"/>
      <c r="AJ25" s="1"/>
      <c r="AK25" s="1"/>
      <c r="AL25" s="1"/>
    </row>
    <row r="26" spans="1:38" ht="7.9" customHeight="1" x14ac:dyDescent="0.3">
      <c r="A26" s="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7"/>
      <c r="AG26" s="1"/>
      <c r="AH26" s="1"/>
      <c r="AI26" s="1"/>
      <c r="AJ26" s="1"/>
      <c r="AK26" s="1"/>
      <c r="AL26" s="1"/>
    </row>
    <row r="27" spans="1:38" ht="20.45" customHeight="1" x14ac:dyDescent="0.3">
      <c r="A27" s="1"/>
      <c r="B27" s="204" t="s">
        <v>17</v>
      </c>
      <c r="C27" s="205" t="s">
        <v>18</v>
      </c>
      <c r="D27" s="206"/>
      <c r="E27" s="206"/>
      <c r="F27" s="207"/>
      <c r="G27" s="208"/>
      <c r="H27" s="208"/>
      <c r="I27" s="208"/>
      <c r="J27" s="208"/>
      <c r="K27" s="208"/>
      <c r="L27" s="208"/>
      <c r="M27" s="2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14"/>
      <c r="AG27" s="1"/>
      <c r="AH27" s="1"/>
      <c r="AI27" s="1"/>
      <c r="AJ27" s="1"/>
      <c r="AK27" s="1"/>
      <c r="AL27" s="1"/>
    </row>
    <row r="28" spans="1:38" ht="21.6" customHeight="1" x14ac:dyDescent="0.3">
      <c r="A28" s="1"/>
      <c r="B28" s="204"/>
      <c r="C28" s="209" t="s">
        <v>19</v>
      </c>
      <c r="D28" s="210"/>
      <c r="E28" s="215" t="s">
        <v>20</v>
      </c>
      <c r="F28" s="216"/>
      <c r="G28" s="25" t="s">
        <v>21</v>
      </c>
      <c r="H28" s="220" t="s">
        <v>22</v>
      </c>
      <c r="I28" s="221"/>
      <c r="J28" s="221"/>
      <c r="K28" s="221"/>
      <c r="L28" s="2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7"/>
      <c r="AG28" s="1"/>
      <c r="AH28" s="1"/>
      <c r="AI28" s="1"/>
      <c r="AJ28" s="1"/>
      <c r="AK28" s="1"/>
      <c r="AL28" s="1"/>
    </row>
    <row r="29" spans="1:38" ht="21.6" customHeight="1" x14ac:dyDescent="0.3">
      <c r="A29" s="1"/>
      <c r="B29" s="204"/>
      <c r="C29" s="211"/>
      <c r="D29" s="212"/>
      <c r="E29" s="223" t="s">
        <v>23</v>
      </c>
      <c r="F29" s="224"/>
      <c r="G29" s="426">
        <f>'CALCULO '!J27</f>
        <v>100</v>
      </c>
      <c r="H29" s="225"/>
      <c r="I29" s="226"/>
      <c r="J29" s="226"/>
      <c r="K29" s="226"/>
      <c r="L29" s="227"/>
      <c r="M29" s="22"/>
      <c r="N29" s="22"/>
      <c r="O29" s="22"/>
      <c r="P29" s="22">
        <v>25</v>
      </c>
      <c r="Q29" s="22">
        <v>100</v>
      </c>
      <c r="R29" s="136">
        <v>100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7"/>
      <c r="AG29" s="1"/>
      <c r="AH29" s="1"/>
      <c r="AI29" s="1"/>
      <c r="AJ29" s="1"/>
      <c r="AK29" s="1"/>
      <c r="AL29" s="1"/>
    </row>
    <row r="30" spans="1:38" ht="21.6" customHeight="1" x14ac:dyDescent="0.3">
      <c r="A30" s="1"/>
      <c r="B30" s="204"/>
      <c r="C30" s="211"/>
      <c r="D30" s="212"/>
      <c r="E30" s="223" t="s">
        <v>24</v>
      </c>
      <c r="F30" s="224"/>
      <c r="G30" s="58">
        <f>'CALCULO '!J28</f>
        <v>100</v>
      </c>
      <c r="H30" s="225"/>
      <c r="I30" s="226"/>
      <c r="J30" s="226"/>
      <c r="K30" s="226"/>
      <c r="L30" s="227"/>
      <c r="M30" s="22"/>
      <c r="N30" s="22"/>
      <c r="O30" s="22"/>
      <c r="P30" s="22">
        <v>19</v>
      </c>
      <c r="Q30" s="22">
        <v>100</v>
      </c>
      <c r="R30" s="22">
        <v>100</v>
      </c>
      <c r="S30" s="22"/>
      <c r="T30" s="27"/>
      <c r="U30" s="22"/>
      <c r="V30" s="22"/>
      <c r="W30" s="22"/>
      <c r="X30" s="22"/>
      <c r="Y30" s="28">
        <v>0.25</v>
      </c>
      <c r="Z30" s="22"/>
      <c r="AA30" s="22"/>
      <c r="AB30" s="22"/>
      <c r="AC30" s="22"/>
      <c r="AD30" s="22"/>
      <c r="AE30" s="22"/>
      <c r="AF30" s="7"/>
      <c r="AG30" s="1"/>
      <c r="AH30" s="1"/>
      <c r="AI30" s="1"/>
      <c r="AJ30" s="1"/>
      <c r="AK30" s="1"/>
      <c r="AL30" s="1"/>
    </row>
    <row r="31" spans="1:38" ht="21.6" customHeight="1" x14ac:dyDescent="0.3">
      <c r="A31" s="1"/>
      <c r="B31" s="204"/>
      <c r="C31" s="211"/>
      <c r="D31" s="212"/>
      <c r="E31" s="223" t="s">
        <v>25</v>
      </c>
      <c r="F31" s="224"/>
      <c r="G31" s="58">
        <f>'CALCULO '!J29</f>
        <v>93.363095238095241</v>
      </c>
      <c r="H31" s="225">
        <v>100</v>
      </c>
      <c r="I31" s="226"/>
      <c r="J31" s="226"/>
      <c r="K31" s="226"/>
      <c r="L31" s="227"/>
      <c r="M31" s="22"/>
      <c r="N31" s="22"/>
      <c r="O31" s="22"/>
      <c r="P31" s="22">
        <v>12.5</v>
      </c>
      <c r="Q31" s="22">
        <v>100</v>
      </c>
      <c r="R31" s="22">
        <v>100</v>
      </c>
      <c r="S31" s="22"/>
      <c r="T31" s="27"/>
      <c r="U31" s="22"/>
      <c r="V31" s="22"/>
      <c r="W31" s="22"/>
      <c r="X31" s="22"/>
      <c r="Y31" s="28">
        <v>0.375</v>
      </c>
      <c r="Z31" s="22"/>
      <c r="AA31" s="22"/>
      <c r="AB31" s="22"/>
      <c r="AC31" s="22"/>
      <c r="AD31" s="22"/>
      <c r="AE31" s="22"/>
      <c r="AF31" s="7"/>
      <c r="AG31" s="1"/>
      <c r="AH31" s="1"/>
      <c r="AI31" s="1"/>
      <c r="AJ31" s="1"/>
      <c r="AK31" s="1"/>
      <c r="AL31" s="1"/>
    </row>
    <row r="32" spans="1:38" ht="21.6" customHeight="1" x14ac:dyDescent="0.3">
      <c r="A32" s="1"/>
      <c r="B32" s="204"/>
      <c r="C32" s="211"/>
      <c r="D32" s="212"/>
      <c r="E32" s="223" t="s">
        <v>27</v>
      </c>
      <c r="F32" s="224"/>
      <c r="G32" s="58">
        <f>'CALCULO '!J30</f>
        <v>91.354166666666671</v>
      </c>
      <c r="H32" s="225" t="s">
        <v>26</v>
      </c>
      <c r="I32" s="226"/>
      <c r="J32" s="226"/>
      <c r="K32" s="226"/>
      <c r="L32" s="227"/>
      <c r="M32" s="22"/>
      <c r="N32" s="22"/>
      <c r="O32" s="22"/>
      <c r="P32" s="22">
        <v>9.5</v>
      </c>
      <c r="Q32" s="22">
        <v>90</v>
      </c>
      <c r="R32" s="22">
        <v>100</v>
      </c>
      <c r="S32" s="22"/>
      <c r="T32" s="27"/>
      <c r="U32" s="22"/>
      <c r="V32" s="22"/>
      <c r="W32" s="22"/>
      <c r="X32" s="22"/>
      <c r="Y32" s="28">
        <v>0.5</v>
      </c>
      <c r="Z32" s="22"/>
      <c r="AA32" s="22"/>
      <c r="AB32" s="22"/>
      <c r="AC32" s="22"/>
      <c r="AD32" s="22"/>
      <c r="AE32" s="22"/>
      <c r="AF32" s="7"/>
      <c r="AG32" s="1"/>
      <c r="AH32" s="1"/>
      <c r="AI32" s="1"/>
      <c r="AJ32" s="1"/>
      <c r="AK32" s="1"/>
      <c r="AL32" s="1"/>
    </row>
    <row r="33" spans="1:38" ht="21.6" customHeight="1" x14ac:dyDescent="0.3">
      <c r="A33" s="1"/>
      <c r="B33" s="204"/>
      <c r="C33" s="211"/>
      <c r="D33" s="212"/>
      <c r="E33" s="223" t="s">
        <v>28</v>
      </c>
      <c r="F33" s="224"/>
      <c r="G33" s="58">
        <f>'CALCULO '!J31</f>
        <v>75.342261904761912</v>
      </c>
      <c r="H33" s="225" t="s">
        <v>249</v>
      </c>
      <c r="I33" s="226"/>
      <c r="J33" s="226"/>
      <c r="K33" s="226"/>
      <c r="L33" s="227"/>
      <c r="M33" s="22"/>
      <c r="N33" s="22"/>
      <c r="O33" s="22"/>
      <c r="P33" s="22">
        <v>6.3</v>
      </c>
      <c r="Q33" s="22">
        <v>70</v>
      </c>
      <c r="R33" s="22">
        <v>81</v>
      </c>
      <c r="S33" s="22"/>
      <c r="T33" s="27"/>
      <c r="U33" s="22"/>
      <c r="V33" s="22"/>
      <c r="W33" s="22"/>
      <c r="X33" s="22"/>
      <c r="Y33" s="28">
        <v>0.75</v>
      </c>
      <c r="Z33" s="22"/>
      <c r="AA33" s="22"/>
      <c r="AB33" s="22"/>
      <c r="AC33" s="22"/>
      <c r="AD33" s="22"/>
      <c r="AE33" s="22"/>
      <c r="AF33" s="7"/>
      <c r="AG33" s="1"/>
      <c r="AH33" s="1"/>
      <c r="AI33" s="1"/>
      <c r="AJ33" s="1"/>
      <c r="AK33" s="1"/>
      <c r="AL33" s="1"/>
    </row>
    <row r="34" spans="1:38" ht="21.6" customHeight="1" x14ac:dyDescent="0.3">
      <c r="A34" s="1"/>
      <c r="B34" s="204"/>
      <c r="C34" s="211"/>
      <c r="D34" s="212"/>
      <c r="E34" s="223" t="s">
        <v>29</v>
      </c>
      <c r="F34" s="224"/>
      <c r="G34" s="58">
        <f>'CALCULO '!J32</f>
        <v>64.880952380952394</v>
      </c>
      <c r="H34" s="225" t="s">
        <v>110</v>
      </c>
      <c r="I34" s="226"/>
      <c r="J34" s="226"/>
      <c r="K34" s="226"/>
      <c r="L34" s="227"/>
      <c r="M34" s="22"/>
      <c r="N34" s="22"/>
      <c r="O34" s="22"/>
      <c r="P34" s="22">
        <v>4.75</v>
      </c>
      <c r="Q34" s="22">
        <v>56</v>
      </c>
      <c r="R34" s="22">
        <v>69</v>
      </c>
      <c r="S34" s="22"/>
      <c r="T34" s="27"/>
      <c r="U34" s="22"/>
      <c r="V34" s="22"/>
      <c r="W34" s="22"/>
      <c r="X34" s="22"/>
      <c r="Y34" s="28">
        <v>4</v>
      </c>
      <c r="Z34" s="22"/>
      <c r="AA34" s="22"/>
      <c r="AB34" s="22"/>
      <c r="AC34" s="22"/>
      <c r="AD34" s="22"/>
      <c r="AE34" s="22"/>
      <c r="AF34" s="7"/>
      <c r="AG34" s="1"/>
      <c r="AH34" s="1"/>
      <c r="AI34" s="1"/>
      <c r="AJ34" s="1"/>
      <c r="AK34" s="1"/>
      <c r="AL34" s="1"/>
    </row>
    <row r="35" spans="1:38" ht="21.6" customHeight="1" x14ac:dyDescent="0.3">
      <c r="A35" s="1"/>
      <c r="B35" s="204"/>
      <c r="C35" s="211"/>
      <c r="D35" s="212"/>
      <c r="E35" s="223" t="s">
        <v>30</v>
      </c>
      <c r="F35" s="224"/>
      <c r="G35" s="58">
        <f>'CALCULO '!V25</f>
        <v>29.330357142857153</v>
      </c>
      <c r="H35" s="225" t="s">
        <v>250</v>
      </c>
      <c r="I35" s="226"/>
      <c r="J35" s="226"/>
      <c r="K35" s="226"/>
      <c r="L35" s="227"/>
      <c r="M35" s="22"/>
      <c r="N35" s="22"/>
      <c r="O35" s="22"/>
      <c r="P35" s="22">
        <v>2</v>
      </c>
      <c r="Q35" s="22">
        <v>28</v>
      </c>
      <c r="R35" s="22">
        <v>42</v>
      </c>
      <c r="S35" s="22"/>
      <c r="T35" s="27"/>
      <c r="U35" s="22"/>
      <c r="V35" s="22"/>
      <c r="W35" s="22"/>
      <c r="X35" s="22"/>
      <c r="Y35" s="28">
        <v>10</v>
      </c>
      <c r="Z35" s="22"/>
      <c r="AA35" s="22"/>
      <c r="AB35" s="22"/>
      <c r="AC35" s="22"/>
      <c r="AD35" s="22"/>
      <c r="AE35" s="22"/>
      <c r="AF35" s="7"/>
      <c r="AG35" s="1"/>
      <c r="AH35" s="1"/>
      <c r="AI35" s="1"/>
      <c r="AJ35" s="1"/>
      <c r="AK35" s="1"/>
      <c r="AL35" s="1"/>
    </row>
    <row r="36" spans="1:38" ht="21.6" customHeight="1" x14ac:dyDescent="0.3">
      <c r="A36" s="1"/>
      <c r="B36" s="204"/>
      <c r="C36" s="211"/>
      <c r="D36" s="212"/>
      <c r="E36" s="223" t="s">
        <v>31</v>
      </c>
      <c r="F36" s="224"/>
      <c r="G36" s="58">
        <f>'CALCULO '!V26</f>
        <v>18.333333333333343</v>
      </c>
      <c r="H36" s="225" t="s">
        <v>251</v>
      </c>
      <c r="I36" s="226"/>
      <c r="J36" s="226"/>
      <c r="K36" s="226"/>
      <c r="L36" s="227"/>
      <c r="M36" s="22"/>
      <c r="N36" s="22"/>
      <c r="O36" s="22"/>
      <c r="P36" s="22">
        <v>0.85</v>
      </c>
      <c r="Q36" s="22">
        <v>18</v>
      </c>
      <c r="R36" s="22">
        <v>27</v>
      </c>
      <c r="S36" s="22"/>
      <c r="T36" s="27"/>
      <c r="U36" s="22"/>
      <c r="V36" s="22"/>
      <c r="W36" s="22"/>
      <c r="X36" s="22"/>
      <c r="Y36" s="28">
        <v>20</v>
      </c>
      <c r="Z36" s="22"/>
      <c r="AA36" s="22"/>
      <c r="AB36" s="22"/>
      <c r="AC36" s="22"/>
      <c r="AD36" s="22"/>
      <c r="AE36" s="22"/>
      <c r="AF36" s="7"/>
      <c r="AG36" s="1"/>
      <c r="AH36" s="1"/>
      <c r="AI36" s="1"/>
      <c r="AJ36" s="1"/>
      <c r="AK36" s="1"/>
      <c r="AL36" s="1"/>
    </row>
    <row r="37" spans="1:38" ht="21.6" customHeight="1" x14ac:dyDescent="0.3">
      <c r="A37" s="1"/>
      <c r="B37" s="204"/>
      <c r="C37" s="211"/>
      <c r="D37" s="212"/>
      <c r="E37" s="223" t="s">
        <v>32</v>
      </c>
      <c r="F37" s="224"/>
      <c r="G37" s="58">
        <f>'CALCULO '!V27</f>
        <v>13.764880952380963</v>
      </c>
      <c r="H37" s="225" t="s">
        <v>252</v>
      </c>
      <c r="I37" s="226"/>
      <c r="J37" s="226"/>
      <c r="K37" s="226"/>
      <c r="L37" s="227"/>
      <c r="M37" s="22"/>
      <c r="N37" s="22"/>
      <c r="O37" s="22"/>
      <c r="P37" s="22">
        <v>0.42499999999999999</v>
      </c>
      <c r="Q37" s="22">
        <v>13</v>
      </c>
      <c r="R37" s="22">
        <v>20</v>
      </c>
      <c r="S37" s="22"/>
      <c r="T37" s="27"/>
      <c r="U37" s="22"/>
      <c r="V37" s="22"/>
      <c r="W37" s="22"/>
      <c r="X37" s="22"/>
      <c r="Y37" s="28">
        <v>40</v>
      </c>
      <c r="Z37" s="22"/>
      <c r="AA37" s="22"/>
      <c r="AB37" s="22"/>
      <c r="AC37" s="22"/>
      <c r="AD37" s="22"/>
      <c r="AE37" s="22"/>
      <c r="AF37" s="7"/>
      <c r="AG37" s="1"/>
      <c r="AH37" s="1"/>
      <c r="AI37" s="1"/>
      <c r="AJ37" s="1"/>
      <c r="AK37" s="1"/>
      <c r="AL37" s="1"/>
    </row>
    <row r="38" spans="1:38" ht="21.6" customHeight="1" x14ac:dyDescent="0.3">
      <c r="A38" s="1"/>
      <c r="B38" s="204"/>
      <c r="C38" s="211"/>
      <c r="D38" s="212"/>
      <c r="E38" s="223" t="s">
        <v>33</v>
      </c>
      <c r="F38" s="224"/>
      <c r="G38" s="58">
        <f>'CALCULO '!V28</f>
        <v>11.071428571428582</v>
      </c>
      <c r="H38" s="225" t="s">
        <v>253</v>
      </c>
      <c r="I38" s="226"/>
      <c r="J38" s="226"/>
      <c r="K38" s="226"/>
      <c r="L38" s="227"/>
      <c r="M38" s="22"/>
      <c r="N38" s="22"/>
      <c r="O38" s="22"/>
      <c r="P38" s="22">
        <v>0.25</v>
      </c>
      <c r="Q38" s="22">
        <v>10</v>
      </c>
      <c r="R38" s="22">
        <v>15</v>
      </c>
      <c r="S38" s="22"/>
      <c r="T38" s="27"/>
      <c r="U38" s="22"/>
      <c r="V38" s="22"/>
      <c r="W38" s="22"/>
      <c r="X38" s="22"/>
      <c r="Y38" s="28">
        <v>60</v>
      </c>
      <c r="Z38" s="22"/>
      <c r="AA38" s="22"/>
      <c r="AB38" s="22"/>
      <c r="AC38" s="22"/>
      <c r="AD38" s="22"/>
      <c r="AE38" s="22"/>
      <c r="AF38" s="7"/>
      <c r="AG38" s="1"/>
      <c r="AH38" s="1"/>
      <c r="AI38" s="1"/>
      <c r="AJ38" s="1"/>
      <c r="AK38" s="1"/>
      <c r="AL38" s="1"/>
    </row>
    <row r="39" spans="1:38" ht="21.6" customHeight="1" x14ac:dyDescent="0.3">
      <c r="A39" s="1"/>
      <c r="B39" s="204"/>
      <c r="C39" s="211"/>
      <c r="D39" s="212"/>
      <c r="E39" s="223" t="s">
        <v>34</v>
      </c>
      <c r="F39" s="224"/>
      <c r="G39" s="58">
        <f>'CALCULO '!V29</f>
        <v>9.3601190476190581</v>
      </c>
      <c r="H39" s="225" t="s">
        <v>254</v>
      </c>
      <c r="I39" s="226"/>
      <c r="J39" s="226"/>
      <c r="K39" s="226"/>
      <c r="L39" s="227"/>
      <c r="M39" s="22"/>
      <c r="N39" s="22"/>
      <c r="O39" s="22"/>
      <c r="P39" s="22">
        <v>0.15</v>
      </c>
      <c r="Q39" s="22">
        <v>6</v>
      </c>
      <c r="R39" s="22">
        <v>12</v>
      </c>
      <c r="S39" s="22"/>
      <c r="T39" s="27"/>
      <c r="U39" s="22"/>
      <c r="V39" s="22"/>
      <c r="W39" s="22"/>
      <c r="X39" s="22"/>
      <c r="Y39" s="28">
        <v>100</v>
      </c>
      <c r="Z39" s="22"/>
      <c r="AA39" s="22"/>
      <c r="AB39" s="22"/>
      <c r="AC39" s="22"/>
      <c r="AD39" s="22"/>
      <c r="AE39" s="22"/>
      <c r="AF39" s="7"/>
      <c r="AG39" s="1"/>
      <c r="AH39" s="1"/>
      <c r="AI39" s="1"/>
      <c r="AJ39" s="1"/>
      <c r="AK39" s="1"/>
      <c r="AL39" s="1"/>
    </row>
    <row r="40" spans="1:38" ht="21.6" customHeight="1" x14ac:dyDescent="0.3">
      <c r="A40" s="1"/>
      <c r="B40" s="204"/>
      <c r="C40" s="213"/>
      <c r="D40" s="214"/>
      <c r="E40" s="223" t="s">
        <v>35</v>
      </c>
      <c r="F40" s="224"/>
      <c r="G40" s="58">
        <f>'CALCULO '!V30</f>
        <v>5.505952380952392</v>
      </c>
      <c r="H40" s="225" t="s">
        <v>255</v>
      </c>
      <c r="I40" s="226"/>
      <c r="J40" s="226"/>
      <c r="K40" s="226"/>
      <c r="L40" s="227"/>
      <c r="M40" s="22"/>
      <c r="N40" s="22"/>
      <c r="O40" s="22"/>
      <c r="P40" s="22">
        <v>7.4999999999999997E-2</v>
      </c>
      <c r="Q40" s="22">
        <v>2</v>
      </c>
      <c r="R40" s="22">
        <v>7</v>
      </c>
      <c r="S40" s="22"/>
      <c r="T40" s="27"/>
      <c r="U40" s="22"/>
      <c r="V40" s="22"/>
      <c r="W40" s="22"/>
      <c r="X40" s="22"/>
      <c r="Y40" s="28">
        <v>200</v>
      </c>
      <c r="Z40" s="22"/>
      <c r="AA40" s="22"/>
      <c r="AB40" s="22"/>
      <c r="AC40" s="22"/>
      <c r="AD40" s="22"/>
      <c r="AE40" s="22"/>
      <c r="AF40" s="7"/>
      <c r="AG40" s="1"/>
      <c r="AH40" s="1"/>
      <c r="AI40" s="1"/>
      <c r="AJ40" s="1"/>
      <c r="AK40" s="1"/>
      <c r="AL40" s="1"/>
    </row>
    <row r="41" spans="1:38" ht="20.45" customHeight="1" x14ac:dyDescent="0.3">
      <c r="A41" s="1"/>
      <c r="B41" s="204"/>
      <c r="C41" s="223" t="s">
        <v>36</v>
      </c>
      <c r="D41" s="228"/>
      <c r="E41" s="228"/>
      <c r="F41" s="224"/>
      <c r="G41" s="29"/>
      <c r="H41" s="225"/>
      <c r="I41" s="226"/>
      <c r="J41" s="226"/>
      <c r="K41" s="226"/>
      <c r="L41" s="227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7"/>
      <c r="AG41" s="1"/>
      <c r="AH41" s="1"/>
      <c r="AI41" s="1"/>
      <c r="AJ41" s="1"/>
      <c r="AK41" s="1"/>
      <c r="AL41" s="1"/>
    </row>
    <row r="42" spans="1:38" ht="20.45" customHeight="1" x14ac:dyDescent="0.3">
      <c r="A42" s="1"/>
      <c r="B42" s="204"/>
      <c r="C42" s="223" t="s">
        <v>37</v>
      </c>
      <c r="D42" s="228"/>
      <c r="E42" s="228"/>
      <c r="F42" s="224"/>
      <c r="G42" s="29"/>
      <c r="H42" s="225"/>
      <c r="I42" s="226"/>
      <c r="J42" s="226"/>
      <c r="K42" s="226"/>
      <c r="L42" s="227"/>
      <c r="M42" s="22"/>
      <c r="N42" s="22"/>
      <c r="O42" s="22"/>
      <c r="P42" s="22"/>
      <c r="Q42" s="27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7"/>
      <c r="AG42" s="1"/>
      <c r="AH42" s="1"/>
      <c r="AI42" s="1"/>
      <c r="AJ42" s="1"/>
      <c r="AK42" s="1"/>
      <c r="AL42" s="1"/>
    </row>
    <row r="43" spans="1:38" ht="20.45" customHeight="1" x14ac:dyDescent="0.3">
      <c r="A43" s="1"/>
      <c r="B43" s="204"/>
      <c r="C43" s="223" t="s">
        <v>38</v>
      </c>
      <c r="D43" s="228"/>
      <c r="E43" s="228"/>
      <c r="F43" s="224"/>
      <c r="G43" s="26"/>
      <c r="H43" s="225"/>
      <c r="I43" s="226"/>
      <c r="J43" s="226"/>
      <c r="K43" s="226"/>
      <c r="L43" s="227"/>
      <c r="M43" s="22"/>
      <c r="N43" s="22"/>
      <c r="O43" s="22"/>
      <c r="P43" s="22"/>
      <c r="Q43" s="27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7"/>
      <c r="AG43" s="1"/>
      <c r="AH43" s="1"/>
      <c r="AI43" s="1"/>
      <c r="AJ43" s="1"/>
      <c r="AK43" s="1"/>
      <c r="AL43" s="1"/>
    </row>
    <row r="44" spans="1:38" ht="20.45" customHeight="1" x14ac:dyDescent="0.3">
      <c r="A44" s="1"/>
      <c r="B44" s="204"/>
      <c r="C44" s="223" t="s">
        <v>39</v>
      </c>
      <c r="D44" s="228"/>
      <c r="E44" s="228"/>
      <c r="F44" s="224"/>
      <c r="G44" s="26"/>
      <c r="H44" s="225"/>
      <c r="I44" s="226"/>
      <c r="J44" s="226"/>
      <c r="K44" s="226"/>
      <c r="L44" s="227"/>
      <c r="M44" s="22"/>
      <c r="N44" s="22"/>
      <c r="O44" s="22"/>
      <c r="P44" s="22"/>
      <c r="Q44" s="27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7"/>
      <c r="AG44" s="1"/>
      <c r="AH44" s="1"/>
      <c r="AI44" s="1"/>
      <c r="AJ44" s="1"/>
      <c r="AK44" s="1"/>
      <c r="AL44" s="1"/>
    </row>
    <row r="45" spans="1:38" ht="20.45" customHeight="1" x14ac:dyDescent="0.3">
      <c r="A45" s="1"/>
      <c r="B45" s="204"/>
      <c r="C45" s="223" t="s">
        <v>40</v>
      </c>
      <c r="D45" s="228"/>
      <c r="E45" s="228"/>
      <c r="F45" s="224"/>
      <c r="G45" s="26"/>
      <c r="H45" s="225"/>
      <c r="I45" s="226"/>
      <c r="J45" s="226"/>
      <c r="K45" s="226"/>
      <c r="L45" s="227"/>
      <c r="M45" s="22"/>
      <c r="N45" s="22"/>
      <c r="O45" s="22"/>
      <c r="P45" s="22"/>
      <c r="Q45" s="27"/>
      <c r="R45" s="22"/>
      <c r="S45" s="22"/>
      <c r="T45" s="22"/>
      <c r="U45" s="22"/>
      <c r="V45" s="22"/>
      <c r="W45" s="22" t="s">
        <v>41</v>
      </c>
      <c r="X45" s="22"/>
      <c r="Y45" s="22"/>
      <c r="Z45" s="22"/>
      <c r="AA45" s="22"/>
      <c r="AB45" s="22"/>
      <c r="AC45" s="22"/>
      <c r="AD45" s="22"/>
      <c r="AE45" s="22"/>
      <c r="AF45" s="7"/>
      <c r="AG45" s="1"/>
      <c r="AH45" s="1"/>
      <c r="AI45" s="1"/>
      <c r="AJ45" s="1"/>
      <c r="AK45" s="1"/>
      <c r="AL45" s="1"/>
    </row>
    <row r="46" spans="1:38" ht="20.45" customHeight="1" x14ac:dyDescent="0.3">
      <c r="A46" s="1"/>
      <c r="B46" s="204"/>
      <c r="C46" s="223" t="s">
        <v>42</v>
      </c>
      <c r="D46" s="228"/>
      <c r="E46" s="228"/>
      <c r="F46" s="224"/>
      <c r="G46" s="26"/>
      <c r="H46" s="225"/>
      <c r="I46" s="226"/>
      <c r="J46" s="226"/>
      <c r="K46" s="226"/>
      <c r="L46" s="227"/>
      <c r="M46" s="22"/>
      <c r="N46" s="22"/>
      <c r="O46" s="22"/>
      <c r="P46" s="22"/>
      <c r="Q46" s="22" t="s">
        <v>43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7"/>
      <c r="AG46" s="1"/>
      <c r="AH46" s="1"/>
      <c r="AI46" s="1"/>
      <c r="AJ46" s="1"/>
      <c r="AK46" s="1"/>
      <c r="AL46" s="1"/>
    </row>
    <row r="47" spans="1:38" ht="20.45" customHeight="1" x14ac:dyDescent="0.3">
      <c r="A47" s="1"/>
      <c r="B47" s="204"/>
      <c r="C47" s="223" t="s">
        <v>44</v>
      </c>
      <c r="D47" s="228"/>
      <c r="E47" s="228"/>
      <c r="F47" s="224"/>
      <c r="G47" s="26"/>
      <c r="H47" s="225"/>
      <c r="I47" s="226"/>
      <c r="J47" s="226"/>
      <c r="K47" s="226"/>
      <c r="L47" s="227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7"/>
      <c r="AG47" s="1"/>
      <c r="AH47" s="1"/>
      <c r="AI47" s="1"/>
      <c r="AJ47" s="1"/>
      <c r="AK47" s="1"/>
      <c r="AL47" s="1"/>
    </row>
    <row r="48" spans="1:38" ht="20.45" customHeight="1" x14ac:dyDescent="0.3">
      <c r="A48" s="1"/>
      <c r="B48" s="204"/>
      <c r="C48" s="223" t="s">
        <v>45</v>
      </c>
      <c r="D48" s="228"/>
      <c r="E48" s="228"/>
      <c r="F48" s="224"/>
      <c r="G48" s="30"/>
      <c r="H48" s="225"/>
      <c r="I48" s="226"/>
      <c r="J48" s="226"/>
      <c r="K48" s="226"/>
      <c r="L48" s="22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1"/>
      <c r="AG48" s="1"/>
      <c r="AH48" s="1"/>
      <c r="AI48" s="1"/>
      <c r="AJ48" s="1"/>
      <c r="AK48" s="1"/>
      <c r="AL48" s="1"/>
    </row>
    <row r="49" spans="1:38" ht="7.9" customHeight="1" x14ac:dyDescent="0.3">
      <c r="A49" s="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7"/>
      <c r="AG49" s="1"/>
      <c r="AH49" s="1"/>
      <c r="AI49" s="1"/>
      <c r="AJ49" s="1"/>
      <c r="AK49" s="1"/>
      <c r="AL49" s="1"/>
    </row>
    <row r="50" spans="1:38" ht="45" customHeight="1" x14ac:dyDescent="0.3">
      <c r="A50" s="1"/>
      <c r="B50" s="229" t="s">
        <v>46</v>
      </c>
      <c r="C50" s="230"/>
      <c r="D50" s="230"/>
      <c r="E50" s="230"/>
      <c r="F50" s="230"/>
      <c r="G50" s="231"/>
      <c r="H50" s="229" t="s">
        <v>22</v>
      </c>
      <c r="I50" s="230"/>
      <c r="J50" s="230"/>
      <c r="K50" s="230"/>
      <c r="L50" s="231"/>
      <c r="M50" s="22"/>
      <c r="N50" s="232" t="s">
        <v>47</v>
      </c>
      <c r="O50" s="232"/>
      <c r="P50" s="232"/>
      <c r="Q50" s="232"/>
      <c r="R50" s="232"/>
      <c r="S50" s="232"/>
      <c r="T50" s="232" t="s">
        <v>272</v>
      </c>
      <c r="U50" s="232"/>
      <c r="V50" s="232"/>
      <c r="W50" s="232"/>
      <c r="X50" s="51"/>
      <c r="Y50" s="232" t="s">
        <v>48</v>
      </c>
      <c r="Z50" s="232"/>
      <c r="AA50" s="232"/>
      <c r="AB50" s="232"/>
      <c r="AC50" s="232"/>
      <c r="AD50" s="232"/>
      <c r="AE50" s="232"/>
      <c r="AF50" s="232"/>
      <c r="AG50" s="1"/>
      <c r="AH50" s="1"/>
      <c r="AI50" s="1"/>
      <c r="AJ50" s="1"/>
      <c r="AK50" s="1"/>
      <c r="AL50" s="1"/>
    </row>
    <row r="51" spans="1:38" ht="19.899999999999999" customHeight="1" x14ac:dyDescent="0.3">
      <c r="A51" s="1"/>
      <c r="B51" s="233" t="s">
        <v>49</v>
      </c>
      <c r="C51" s="233"/>
      <c r="D51" s="233"/>
      <c r="E51" s="233"/>
      <c r="F51" s="233"/>
      <c r="G51" s="55">
        <f>'CALCULO '!J19</f>
        <v>4.1666666666666741</v>
      </c>
      <c r="H51" s="234"/>
      <c r="I51" s="235"/>
      <c r="J51" s="235"/>
      <c r="K51" s="235"/>
      <c r="L51" s="236"/>
      <c r="M51" s="22"/>
      <c r="N51" s="237" t="s">
        <v>50</v>
      </c>
      <c r="O51" s="237"/>
      <c r="P51" s="237"/>
      <c r="Q51" s="237"/>
      <c r="R51" s="238">
        <f>'CALCULO '!M9</f>
        <v>2299.5025125439283</v>
      </c>
      <c r="S51" s="238"/>
      <c r="T51" s="208"/>
      <c r="U51" s="208"/>
      <c r="V51" s="208"/>
      <c r="W51" s="208"/>
      <c r="X51" s="51"/>
      <c r="Y51" s="239" t="s">
        <v>51</v>
      </c>
      <c r="Z51" s="239"/>
      <c r="AA51" s="239"/>
      <c r="AB51" s="239"/>
      <c r="AC51" s="239"/>
      <c r="AD51" s="240"/>
      <c r="AE51" s="240"/>
      <c r="AF51" s="240"/>
      <c r="AG51" s="1"/>
      <c r="AH51" s="1"/>
      <c r="AI51" s="1"/>
      <c r="AJ51" s="1"/>
      <c r="AK51" s="1"/>
      <c r="AL51" s="1"/>
    </row>
    <row r="52" spans="1:38" ht="19.899999999999999" customHeight="1" x14ac:dyDescent="0.3">
      <c r="A52" s="1"/>
      <c r="B52" s="266" t="s">
        <v>52</v>
      </c>
      <c r="C52" s="266"/>
      <c r="D52" s="266"/>
      <c r="E52" s="223" t="s">
        <v>53</v>
      </c>
      <c r="F52" s="224"/>
      <c r="G52" s="56"/>
      <c r="H52" s="225"/>
      <c r="I52" s="226"/>
      <c r="J52" s="226"/>
      <c r="K52" s="226"/>
      <c r="L52" s="227"/>
      <c r="M52" s="22"/>
      <c r="N52" s="237" t="s">
        <v>54</v>
      </c>
      <c r="O52" s="237"/>
      <c r="P52" s="237"/>
      <c r="Q52" s="237"/>
      <c r="R52" s="238">
        <f>'CALCULO '!X9</f>
        <v>2136.5304666666666</v>
      </c>
      <c r="S52" s="238"/>
      <c r="T52" s="208" t="s">
        <v>55</v>
      </c>
      <c r="U52" s="208"/>
      <c r="V52" s="208"/>
      <c r="W52" s="208"/>
      <c r="X52" s="51"/>
      <c r="Y52" s="239" t="s">
        <v>56</v>
      </c>
      <c r="Z52" s="239"/>
      <c r="AA52" s="239"/>
      <c r="AB52" s="239"/>
      <c r="AC52" s="239"/>
      <c r="AD52" s="240"/>
      <c r="AE52" s="240"/>
      <c r="AF52" s="240"/>
      <c r="AG52" s="1"/>
      <c r="AH52" s="1"/>
      <c r="AI52" s="1"/>
      <c r="AJ52" s="1"/>
      <c r="AK52" s="1"/>
      <c r="AL52" s="1"/>
    </row>
    <row r="53" spans="1:38" ht="19.899999999999999" customHeight="1" x14ac:dyDescent="0.3">
      <c r="A53" s="1"/>
      <c r="B53" s="266"/>
      <c r="C53" s="266"/>
      <c r="D53" s="266"/>
      <c r="E53" s="223" t="s">
        <v>51</v>
      </c>
      <c r="F53" s="224"/>
      <c r="G53" s="56"/>
      <c r="H53" s="225"/>
      <c r="I53" s="226"/>
      <c r="J53" s="226"/>
      <c r="K53" s="226"/>
      <c r="L53" s="227"/>
      <c r="M53" s="22"/>
      <c r="N53" s="237" t="s">
        <v>57</v>
      </c>
      <c r="O53" s="237"/>
      <c r="P53" s="237"/>
      <c r="Q53" s="237"/>
      <c r="R53" s="241">
        <f>'CALCULO '!AB9</f>
        <v>3.5475333333333339</v>
      </c>
      <c r="S53" s="241"/>
      <c r="T53" s="242" t="s">
        <v>104</v>
      </c>
      <c r="U53" s="242"/>
      <c r="V53" s="242"/>
      <c r="W53" s="242"/>
      <c r="X53" s="51"/>
      <c r="Y53" s="239" t="s">
        <v>58</v>
      </c>
      <c r="Z53" s="239"/>
      <c r="AA53" s="239"/>
      <c r="AB53" s="239"/>
      <c r="AC53" s="239"/>
      <c r="AD53" s="240"/>
      <c r="AE53" s="240"/>
      <c r="AF53" s="240"/>
      <c r="AG53" s="1"/>
      <c r="AH53" s="1"/>
      <c r="AI53" s="1"/>
      <c r="AJ53" s="1"/>
      <c r="AK53" s="1"/>
      <c r="AL53" s="1"/>
    </row>
    <row r="54" spans="1:38" ht="19.899999999999999" customHeight="1" x14ac:dyDescent="0.3">
      <c r="A54" s="1"/>
      <c r="B54" s="266"/>
      <c r="C54" s="266"/>
      <c r="D54" s="266"/>
      <c r="E54" s="223" t="s">
        <v>59</v>
      </c>
      <c r="F54" s="224"/>
      <c r="G54" s="56"/>
      <c r="H54" s="225"/>
      <c r="I54" s="226"/>
      <c r="J54" s="226"/>
      <c r="K54" s="226"/>
      <c r="L54" s="227"/>
      <c r="M54" s="22"/>
      <c r="N54" s="237" t="s">
        <v>60</v>
      </c>
      <c r="O54" s="237"/>
      <c r="P54" s="237"/>
      <c r="Q54" s="237"/>
      <c r="R54" s="241">
        <f>'CALCULO '!Q9</f>
        <v>6.6522100942831104</v>
      </c>
      <c r="S54" s="241"/>
      <c r="T54" s="242" t="s">
        <v>105</v>
      </c>
      <c r="U54" s="242"/>
      <c r="V54" s="242"/>
      <c r="W54" s="242"/>
      <c r="X54" s="51"/>
      <c r="Y54" s="248" t="s">
        <v>109</v>
      </c>
      <c r="Z54" s="249"/>
      <c r="AA54" s="249"/>
      <c r="AB54" s="249"/>
      <c r="AC54" s="250"/>
      <c r="AD54" s="254"/>
      <c r="AE54" s="255"/>
      <c r="AF54" s="256"/>
      <c r="AG54" s="1"/>
      <c r="AH54" s="1"/>
      <c r="AI54" s="1"/>
      <c r="AJ54" s="1"/>
      <c r="AK54" s="1"/>
      <c r="AL54" s="1"/>
    </row>
    <row r="55" spans="1:38" ht="19.899999999999999" customHeight="1" x14ac:dyDescent="0.3">
      <c r="A55" s="1"/>
      <c r="B55" s="223" t="s">
        <v>61</v>
      </c>
      <c r="C55" s="228"/>
      <c r="D55" s="228"/>
      <c r="E55" s="228"/>
      <c r="F55" s="224"/>
      <c r="G55" s="56"/>
      <c r="H55" s="225"/>
      <c r="I55" s="226"/>
      <c r="J55" s="226"/>
      <c r="K55" s="226"/>
      <c r="L55" s="227"/>
      <c r="M55" s="22"/>
      <c r="N55" s="237" t="s">
        <v>62</v>
      </c>
      <c r="O55" s="237"/>
      <c r="P55" s="237"/>
      <c r="Q55" s="237"/>
      <c r="R55" s="241">
        <f>'CALCULO '!R9</f>
        <v>15.582316939113914</v>
      </c>
      <c r="S55" s="241"/>
      <c r="T55" s="208" t="s">
        <v>108</v>
      </c>
      <c r="U55" s="208"/>
      <c r="V55" s="208"/>
      <c r="W55" s="208"/>
      <c r="X55" s="51"/>
      <c r="Y55" s="251"/>
      <c r="Z55" s="252"/>
      <c r="AA55" s="252"/>
      <c r="AB55" s="252"/>
      <c r="AC55" s="253"/>
      <c r="AD55" s="257"/>
      <c r="AE55" s="196"/>
      <c r="AF55" s="258"/>
      <c r="AG55" s="1"/>
      <c r="AH55" s="1"/>
      <c r="AI55" s="1"/>
      <c r="AJ55" s="1"/>
      <c r="AK55" s="1"/>
      <c r="AL55" s="1"/>
    </row>
    <row r="56" spans="1:38" ht="7.9" customHeight="1" x14ac:dyDescent="0.3">
      <c r="A56" s="1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7"/>
      <c r="AG56" s="1"/>
      <c r="AH56" s="1"/>
      <c r="AI56" s="1"/>
      <c r="AJ56" s="1"/>
      <c r="AK56" s="1"/>
      <c r="AL56" s="1"/>
    </row>
    <row r="57" spans="1:38" ht="7.9" customHeight="1" x14ac:dyDescent="0.3">
      <c r="A57" s="1"/>
      <c r="B57" s="31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14"/>
      <c r="AG57" s="1"/>
      <c r="AH57" s="1"/>
      <c r="AI57" s="1"/>
      <c r="AJ57" s="1"/>
      <c r="AK57" s="1"/>
      <c r="AL57" s="1"/>
    </row>
    <row r="58" spans="1:38" ht="23.45" customHeight="1" x14ac:dyDescent="0.3">
      <c r="A58" s="1"/>
      <c r="B58" s="261" t="s">
        <v>63</v>
      </c>
      <c r="C58" s="262"/>
      <c r="D58" s="262"/>
      <c r="E58" s="262"/>
      <c r="F58" s="262"/>
      <c r="G58" s="26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46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7"/>
      <c r="AG58" s="1"/>
      <c r="AH58" s="1"/>
      <c r="AI58" s="1"/>
      <c r="AJ58" s="1"/>
      <c r="AK58" s="1"/>
      <c r="AL58" s="1"/>
    </row>
    <row r="59" spans="1:38" ht="23.45" customHeight="1" x14ac:dyDescent="0.3">
      <c r="A59" s="1"/>
      <c r="B59" s="48"/>
      <c r="C59" s="189" t="s">
        <v>273</v>
      </c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22"/>
      <c r="AF59" s="7"/>
      <c r="AG59" s="1"/>
      <c r="AH59" s="1"/>
      <c r="AI59" s="1"/>
      <c r="AJ59" s="1"/>
      <c r="AK59" s="1"/>
      <c r="AL59" s="1"/>
    </row>
    <row r="60" spans="1:38" ht="23.45" customHeight="1" x14ac:dyDescent="0.3">
      <c r="A60" s="1"/>
      <c r="B60" s="48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22"/>
      <c r="AF60" s="7"/>
      <c r="AG60" s="1"/>
      <c r="AH60" s="1"/>
      <c r="AI60" s="1"/>
      <c r="AJ60" s="1"/>
      <c r="AK60" s="1"/>
      <c r="AL60" s="1"/>
    </row>
    <row r="61" spans="1:38" ht="23.45" customHeight="1" x14ac:dyDescent="0.3">
      <c r="A61" s="1"/>
      <c r="B61" s="48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22"/>
      <c r="AF61" s="7"/>
      <c r="AG61" s="1"/>
      <c r="AH61" s="1"/>
      <c r="AI61" s="1"/>
      <c r="AJ61" s="1"/>
      <c r="AK61" s="1"/>
      <c r="AL61" s="1"/>
    </row>
    <row r="62" spans="1:38" ht="20.45" customHeight="1" x14ac:dyDescent="0.3">
      <c r="A62" s="1"/>
      <c r="B62" s="21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32"/>
      <c r="AF62" s="7"/>
      <c r="AG62" s="1"/>
      <c r="AH62" s="1"/>
      <c r="AI62" s="1"/>
      <c r="AJ62" s="1"/>
      <c r="AK62" s="1"/>
      <c r="AL62" s="1"/>
    </row>
    <row r="63" spans="1:38" ht="7.15" customHeight="1" x14ac:dyDescent="0.3">
      <c r="A63" s="1"/>
      <c r="B63" s="2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7"/>
      <c r="AG63" s="1"/>
      <c r="AH63" s="1"/>
      <c r="AI63" s="1"/>
      <c r="AJ63" s="1"/>
      <c r="AK63" s="1"/>
      <c r="AL63" s="1"/>
    </row>
    <row r="64" spans="1:38" ht="17.45" customHeight="1" x14ac:dyDescent="0.3">
      <c r="A64" s="1"/>
      <c r="B64" s="31"/>
      <c r="C64" s="33"/>
      <c r="D64" s="33"/>
      <c r="E64" s="33"/>
      <c r="F64" s="33"/>
      <c r="G64" s="35"/>
      <c r="H64" s="34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4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14"/>
      <c r="AG64" s="1"/>
      <c r="AH64" s="1"/>
      <c r="AI64" s="1"/>
      <c r="AJ64" s="1"/>
      <c r="AK64" s="1"/>
      <c r="AL64" s="1"/>
    </row>
    <row r="65" spans="1:38" ht="17.45" customHeight="1" x14ac:dyDescent="0.3">
      <c r="A65" s="1"/>
      <c r="B65" s="21"/>
      <c r="C65" s="32"/>
      <c r="D65" s="22" t="s">
        <v>64</v>
      </c>
      <c r="E65" s="32"/>
      <c r="F65" s="32"/>
      <c r="G65" s="38"/>
      <c r="H65" s="36"/>
      <c r="I65" s="32"/>
      <c r="J65" s="32"/>
      <c r="K65" s="32"/>
      <c r="L65" s="37" t="s">
        <v>65</v>
      </c>
      <c r="M65" s="32"/>
      <c r="N65" s="32"/>
      <c r="O65" s="32"/>
      <c r="P65" s="32"/>
      <c r="Q65" s="32"/>
      <c r="R65" s="32"/>
      <c r="S65" s="32"/>
      <c r="T65" s="245" t="s">
        <v>112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7"/>
      <c r="AG65" s="1"/>
      <c r="AH65" s="1"/>
      <c r="AI65" s="1"/>
      <c r="AJ65" s="1"/>
      <c r="AK65" s="1"/>
      <c r="AL65" s="1"/>
    </row>
    <row r="66" spans="1:38" ht="27.75" customHeight="1" x14ac:dyDescent="0.3">
      <c r="A66" s="1"/>
      <c r="B66" s="39"/>
      <c r="C66" s="37"/>
      <c r="D66" s="37"/>
      <c r="E66" s="37"/>
      <c r="F66" s="37"/>
      <c r="G66" s="41"/>
      <c r="H66" s="40"/>
      <c r="I66" s="37"/>
      <c r="J66" s="37"/>
      <c r="K66" s="37"/>
      <c r="L66" s="37"/>
      <c r="M66" s="37"/>
      <c r="N66" s="37"/>
      <c r="O66" s="32"/>
      <c r="P66" s="32"/>
      <c r="Q66" s="32"/>
      <c r="R66" s="27"/>
      <c r="S66" s="27"/>
      <c r="T66" s="36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32"/>
      <c r="AF66" s="7"/>
      <c r="AG66" s="1"/>
      <c r="AH66" s="1"/>
      <c r="AI66" s="1"/>
      <c r="AJ66" s="1"/>
      <c r="AK66" s="1"/>
      <c r="AL66" s="1"/>
    </row>
    <row r="67" spans="1:38" ht="32.25" customHeight="1" x14ac:dyDescent="0.3">
      <c r="A67" s="1"/>
      <c r="B67" s="39"/>
      <c r="C67" s="37"/>
      <c r="D67" s="37"/>
      <c r="E67" s="37"/>
      <c r="F67" s="37"/>
      <c r="G67" s="41"/>
      <c r="H67" s="40"/>
      <c r="I67" s="37"/>
      <c r="J67" s="37"/>
      <c r="K67" s="37"/>
      <c r="L67" s="37"/>
      <c r="M67" s="37"/>
      <c r="N67" s="37"/>
      <c r="O67" s="32"/>
      <c r="P67" s="32"/>
      <c r="Q67" s="32"/>
      <c r="R67" s="27"/>
      <c r="S67" s="27"/>
      <c r="T67" s="36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32"/>
      <c r="AF67" s="7"/>
      <c r="AG67" s="1"/>
      <c r="AH67" s="1"/>
      <c r="AI67" s="1"/>
      <c r="AJ67" s="1"/>
      <c r="AK67" s="1"/>
      <c r="AL67" s="1"/>
    </row>
    <row r="68" spans="1:38" ht="22.5" customHeight="1" x14ac:dyDescent="0.3">
      <c r="A68" s="1"/>
      <c r="B68" s="263"/>
      <c r="C68" s="264"/>
      <c r="D68" s="264"/>
      <c r="E68" s="264"/>
      <c r="F68" s="264"/>
      <c r="G68" s="265"/>
      <c r="H68" s="263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32"/>
      <c r="T68" s="267"/>
      <c r="U68" s="268"/>
      <c r="V68" s="268"/>
      <c r="W68" s="268"/>
      <c r="X68" s="268"/>
      <c r="Y68" s="268"/>
      <c r="Z68" s="268"/>
      <c r="AA68" s="268"/>
      <c r="AB68" s="268"/>
      <c r="AC68" s="268"/>
      <c r="AD68" s="268"/>
      <c r="AE68" s="268"/>
      <c r="AF68" s="7"/>
      <c r="AG68" s="1"/>
      <c r="AH68" s="1"/>
      <c r="AI68" s="1"/>
      <c r="AJ68" s="1"/>
      <c r="AK68" s="1"/>
      <c r="AL68" s="1"/>
    </row>
    <row r="69" spans="1:38" ht="6.6" customHeight="1" x14ac:dyDescent="0.3">
      <c r="A69" s="1"/>
      <c r="B69" s="17"/>
      <c r="C69" s="42"/>
      <c r="D69" s="42"/>
      <c r="E69" s="42"/>
      <c r="F69" s="42"/>
      <c r="G69" s="44"/>
      <c r="H69" s="43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7"/>
      <c r="AG69" s="1"/>
      <c r="AH69" s="1"/>
      <c r="AI69" s="1"/>
      <c r="AJ69" s="1"/>
      <c r="AK69" s="1"/>
      <c r="AL69" s="1"/>
    </row>
    <row r="70" spans="1:38" ht="5.45" customHeight="1" x14ac:dyDescent="0.25">
      <c r="A70" s="1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9"/>
      <c r="AG70" s="1"/>
      <c r="AH70" s="1"/>
      <c r="AI70" s="1"/>
      <c r="AJ70" s="1"/>
      <c r="AK70" s="1"/>
      <c r="AL70" s="1"/>
    </row>
    <row r="71" spans="1:38" ht="16.149999999999999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59" t="s">
        <v>66</v>
      </c>
      <c r="AC71" s="259"/>
      <c r="AD71" s="259"/>
      <c r="AE71" s="259"/>
      <c r="AF71" s="260"/>
      <c r="AG71" s="1"/>
      <c r="AH71" s="1"/>
      <c r="AI71" s="1"/>
      <c r="AJ71" s="1"/>
      <c r="AK71" s="1"/>
      <c r="AL71" s="1"/>
    </row>
    <row r="72" spans="1:38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5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</sheetData>
  <mergeCells count="117">
    <mergeCell ref="B6:AF6"/>
    <mergeCell ref="B7:AF7"/>
    <mergeCell ref="T65:AF65"/>
    <mergeCell ref="Y54:AC55"/>
    <mergeCell ref="AD54:AF55"/>
    <mergeCell ref="AB71:AF71"/>
    <mergeCell ref="B58:G58"/>
    <mergeCell ref="B68:G68"/>
    <mergeCell ref="H68:R68"/>
    <mergeCell ref="T54:W54"/>
    <mergeCell ref="B55:F55"/>
    <mergeCell ref="H55:L55"/>
    <mergeCell ref="N55:Q55"/>
    <mergeCell ref="R55:S55"/>
    <mergeCell ref="T55:W55"/>
    <mergeCell ref="B52:D54"/>
    <mergeCell ref="E54:F54"/>
    <mergeCell ref="H54:L54"/>
    <mergeCell ref="N54:Q54"/>
    <mergeCell ref="R54:S54"/>
    <mergeCell ref="T68:AE68"/>
    <mergeCell ref="Y52:AC52"/>
    <mergeCell ref="AD52:AF52"/>
    <mergeCell ref="E53:F53"/>
    <mergeCell ref="H53:L53"/>
    <mergeCell ref="N53:Q53"/>
    <mergeCell ref="R53:S53"/>
    <mergeCell ref="T53:W53"/>
    <mergeCell ref="Y53:AC53"/>
    <mergeCell ref="AD53:AF53"/>
    <mergeCell ref="E52:F52"/>
    <mergeCell ref="H52:L52"/>
    <mergeCell ref="N52:Q52"/>
    <mergeCell ref="R52:S52"/>
    <mergeCell ref="T52:W52"/>
    <mergeCell ref="N50:S50"/>
    <mergeCell ref="T50:W50"/>
    <mergeCell ref="Y50:AF50"/>
    <mergeCell ref="B51:F51"/>
    <mergeCell ref="H51:L51"/>
    <mergeCell ref="N51:Q51"/>
    <mergeCell ref="R51:S51"/>
    <mergeCell ref="T51:W51"/>
    <mergeCell ref="Y51:AC51"/>
    <mergeCell ref="AD51:AF51"/>
    <mergeCell ref="C47:F47"/>
    <mergeCell ref="H47:L47"/>
    <mergeCell ref="C48:F48"/>
    <mergeCell ref="H48:L48"/>
    <mergeCell ref="B50:G50"/>
    <mergeCell ref="H50:L50"/>
    <mergeCell ref="C44:F44"/>
    <mergeCell ref="H44:L44"/>
    <mergeCell ref="C45:F45"/>
    <mergeCell ref="H45:L45"/>
    <mergeCell ref="C46:F46"/>
    <mergeCell ref="H46:L46"/>
    <mergeCell ref="C41:F41"/>
    <mergeCell ref="H41:L41"/>
    <mergeCell ref="C42:F42"/>
    <mergeCell ref="H42:L42"/>
    <mergeCell ref="C43:F43"/>
    <mergeCell ref="H43:L43"/>
    <mergeCell ref="E38:F38"/>
    <mergeCell ref="H38:L38"/>
    <mergeCell ref="E39:F39"/>
    <mergeCell ref="H39:L39"/>
    <mergeCell ref="E40:F40"/>
    <mergeCell ref="H40:L40"/>
    <mergeCell ref="E35:F35"/>
    <mergeCell ref="H35:L35"/>
    <mergeCell ref="E36:F36"/>
    <mergeCell ref="H36:L36"/>
    <mergeCell ref="E37:F37"/>
    <mergeCell ref="H37:L37"/>
    <mergeCell ref="E32:F32"/>
    <mergeCell ref="H32:L32"/>
    <mergeCell ref="E33:F33"/>
    <mergeCell ref="H33:L33"/>
    <mergeCell ref="E34:F34"/>
    <mergeCell ref="H34:L34"/>
    <mergeCell ref="O23:Q23"/>
    <mergeCell ref="S23:X23"/>
    <mergeCell ref="AA23:AE23"/>
    <mergeCell ref="H28:L28"/>
    <mergeCell ref="E29:F29"/>
    <mergeCell ref="H29:L29"/>
    <mergeCell ref="E30:F30"/>
    <mergeCell ref="H30:L30"/>
    <mergeCell ref="E31:F31"/>
    <mergeCell ref="H31:L31"/>
    <mergeCell ref="B24:G24"/>
    <mergeCell ref="H24:P24"/>
    <mergeCell ref="F9:S13"/>
    <mergeCell ref="H16:T16"/>
    <mergeCell ref="C59:AD62"/>
    <mergeCell ref="B16:D19"/>
    <mergeCell ref="K17:AE17"/>
    <mergeCell ref="J18:AE18"/>
    <mergeCell ref="Q19:AE19"/>
    <mergeCell ref="V10:AE10"/>
    <mergeCell ref="W12:AE12"/>
    <mergeCell ref="Y11:AE11"/>
    <mergeCell ref="AB16:AE16"/>
    <mergeCell ref="V16:AA16"/>
    <mergeCell ref="B9:E13"/>
    <mergeCell ref="Q24:S24"/>
    <mergeCell ref="T24:W24"/>
    <mergeCell ref="X24:AD24"/>
    <mergeCell ref="B27:B48"/>
    <mergeCell ref="C27:F27"/>
    <mergeCell ref="G27:L27"/>
    <mergeCell ref="C28:D40"/>
    <mergeCell ref="E28:F28"/>
    <mergeCell ref="B23:D23"/>
    <mergeCell ref="E23:F23"/>
    <mergeCell ref="I23:L23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P49"/>
  <sheetViews>
    <sheetView workbookViewId="0">
      <selection activeCell="D10" sqref="D10:L13"/>
    </sheetView>
  </sheetViews>
  <sheetFormatPr baseColWidth="10" defaultRowHeight="12.75" x14ac:dyDescent="0.2"/>
  <cols>
    <col min="1" max="1" width="6.140625" customWidth="1"/>
    <col min="2" max="3" width="3.42578125" customWidth="1"/>
    <col min="4" max="4" width="7.28515625" customWidth="1"/>
    <col min="5" max="5" width="6.5703125" customWidth="1"/>
    <col min="6" max="6" width="7.7109375" customWidth="1"/>
    <col min="7" max="7" width="7.140625" customWidth="1"/>
    <col min="8" max="8" width="8.5703125" customWidth="1"/>
    <col min="9" max="10" width="7.7109375" customWidth="1"/>
    <col min="11" max="11" width="8" customWidth="1"/>
    <col min="12" max="12" width="6.28515625" customWidth="1"/>
    <col min="13" max="13" width="7.140625" customWidth="1"/>
    <col min="14" max="14" width="10.28515625" customWidth="1"/>
    <col min="15" max="15" width="21.42578125" customWidth="1"/>
    <col min="256" max="256" width="6.140625" customWidth="1"/>
    <col min="257" max="258" width="3.42578125" customWidth="1"/>
    <col min="259" max="259" width="5.85546875" customWidth="1"/>
    <col min="260" max="260" width="7.28515625" customWidth="1"/>
    <col min="261" max="261" width="6.5703125" customWidth="1"/>
    <col min="262" max="262" width="7.7109375" customWidth="1"/>
    <col min="263" max="263" width="7.140625" customWidth="1"/>
    <col min="264" max="264" width="8.5703125" customWidth="1"/>
    <col min="265" max="266" width="7.7109375" customWidth="1"/>
    <col min="267" max="267" width="8" customWidth="1"/>
    <col min="268" max="268" width="6.28515625" customWidth="1"/>
    <col min="269" max="269" width="7.140625" customWidth="1"/>
    <col min="270" max="270" width="10.28515625" customWidth="1"/>
    <col min="271" max="271" width="21.42578125" customWidth="1"/>
    <col min="512" max="512" width="6.140625" customWidth="1"/>
    <col min="513" max="514" width="3.42578125" customWidth="1"/>
    <col min="515" max="515" width="5.85546875" customWidth="1"/>
    <col min="516" max="516" width="7.28515625" customWidth="1"/>
    <col min="517" max="517" width="6.5703125" customWidth="1"/>
    <col min="518" max="518" width="7.7109375" customWidth="1"/>
    <col min="519" max="519" width="7.140625" customWidth="1"/>
    <col min="520" max="520" width="8.5703125" customWidth="1"/>
    <col min="521" max="522" width="7.7109375" customWidth="1"/>
    <col min="523" max="523" width="8" customWidth="1"/>
    <col min="524" max="524" width="6.28515625" customWidth="1"/>
    <col min="525" max="525" width="7.140625" customWidth="1"/>
    <col min="526" max="526" width="10.28515625" customWidth="1"/>
    <col min="527" max="527" width="21.42578125" customWidth="1"/>
    <col min="768" max="768" width="6.140625" customWidth="1"/>
    <col min="769" max="770" width="3.42578125" customWidth="1"/>
    <col min="771" max="771" width="5.85546875" customWidth="1"/>
    <col min="772" max="772" width="7.28515625" customWidth="1"/>
    <col min="773" max="773" width="6.5703125" customWidth="1"/>
    <col min="774" max="774" width="7.7109375" customWidth="1"/>
    <col min="775" max="775" width="7.140625" customWidth="1"/>
    <col min="776" max="776" width="8.5703125" customWidth="1"/>
    <col min="777" max="778" width="7.7109375" customWidth="1"/>
    <col min="779" max="779" width="8" customWidth="1"/>
    <col min="780" max="780" width="6.28515625" customWidth="1"/>
    <col min="781" max="781" width="7.140625" customWidth="1"/>
    <col min="782" max="782" width="10.28515625" customWidth="1"/>
    <col min="783" max="783" width="21.42578125" customWidth="1"/>
    <col min="1024" max="1024" width="6.140625" customWidth="1"/>
    <col min="1025" max="1026" width="3.42578125" customWidth="1"/>
    <col min="1027" max="1027" width="5.85546875" customWidth="1"/>
    <col min="1028" max="1028" width="7.28515625" customWidth="1"/>
    <col min="1029" max="1029" width="6.5703125" customWidth="1"/>
    <col min="1030" max="1030" width="7.7109375" customWidth="1"/>
    <col min="1031" max="1031" width="7.140625" customWidth="1"/>
    <col min="1032" max="1032" width="8.5703125" customWidth="1"/>
    <col min="1033" max="1034" width="7.7109375" customWidth="1"/>
    <col min="1035" max="1035" width="8" customWidth="1"/>
    <col min="1036" max="1036" width="6.28515625" customWidth="1"/>
    <col min="1037" max="1037" width="7.140625" customWidth="1"/>
    <col min="1038" max="1038" width="10.28515625" customWidth="1"/>
    <col min="1039" max="1039" width="21.42578125" customWidth="1"/>
    <col min="1280" max="1280" width="6.140625" customWidth="1"/>
    <col min="1281" max="1282" width="3.42578125" customWidth="1"/>
    <col min="1283" max="1283" width="5.85546875" customWidth="1"/>
    <col min="1284" max="1284" width="7.28515625" customWidth="1"/>
    <col min="1285" max="1285" width="6.5703125" customWidth="1"/>
    <col min="1286" max="1286" width="7.7109375" customWidth="1"/>
    <col min="1287" max="1287" width="7.140625" customWidth="1"/>
    <col min="1288" max="1288" width="8.5703125" customWidth="1"/>
    <col min="1289" max="1290" width="7.7109375" customWidth="1"/>
    <col min="1291" max="1291" width="8" customWidth="1"/>
    <col min="1292" max="1292" width="6.28515625" customWidth="1"/>
    <col min="1293" max="1293" width="7.140625" customWidth="1"/>
    <col min="1294" max="1294" width="10.28515625" customWidth="1"/>
    <col min="1295" max="1295" width="21.42578125" customWidth="1"/>
    <col min="1536" max="1536" width="6.140625" customWidth="1"/>
    <col min="1537" max="1538" width="3.42578125" customWidth="1"/>
    <col min="1539" max="1539" width="5.85546875" customWidth="1"/>
    <col min="1540" max="1540" width="7.28515625" customWidth="1"/>
    <col min="1541" max="1541" width="6.5703125" customWidth="1"/>
    <col min="1542" max="1542" width="7.7109375" customWidth="1"/>
    <col min="1543" max="1543" width="7.140625" customWidth="1"/>
    <col min="1544" max="1544" width="8.5703125" customWidth="1"/>
    <col min="1545" max="1546" width="7.7109375" customWidth="1"/>
    <col min="1547" max="1547" width="8" customWidth="1"/>
    <col min="1548" max="1548" width="6.28515625" customWidth="1"/>
    <col min="1549" max="1549" width="7.140625" customWidth="1"/>
    <col min="1550" max="1550" width="10.28515625" customWidth="1"/>
    <col min="1551" max="1551" width="21.42578125" customWidth="1"/>
    <col min="1792" max="1792" width="6.140625" customWidth="1"/>
    <col min="1793" max="1794" width="3.42578125" customWidth="1"/>
    <col min="1795" max="1795" width="5.85546875" customWidth="1"/>
    <col min="1796" max="1796" width="7.28515625" customWidth="1"/>
    <col min="1797" max="1797" width="6.5703125" customWidth="1"/>
    <col min="1798" max="1798" width="7.7109375" customWidth="1"/>
    <col min="1799" max="1799" width="7.140625" customWidth="1"/>
    <col min="1800" max="1800" width="8.5703125" customWidth="1"/>
    <col min="1801" max="1802" width="7.7109375" customWidth="1"/>
    <col min="1803" max="1803" width="8" customWidth="1"/>
    <col min="1804" max="1804" width="6.28515625" customWidth="1"/>
    <col min="1805" max="1805" width="7.140625" customWidth="1"/>
    <col min="1806" max="1806" width="10.28515625" customWidth="1"/>
    <col min="1807" max="1807" width="21.42578125" customWidth="1"/>
    <col min="2048" max="2048" width="6.140625" customWidth="1"/>
    <col min="2049" max="2050" width="3.42578125" customWidth="1"/>
    <col min="2051" max="2051" width="5.85546875" customWidth="1"/>
    <col min="2052" max="2052" width="7.28515625" customWidth="1"/>
    <col min="2053" max="2053" width="6.5703125" customWidth="1"/>
    <col min="2054" max="2054" width="7.7109375" customWidth="1"/>
    <col min="2055" max="2055" width="7.140625" customWidth="1"/>
    <col min="2056" max="2056" width="8.5703125" customWidth="1"/>
    <col min="2057" max="2058" width="7.7109375" customWidth="1"/>
    <col min="2059" max="2059" width="8" customWidth="1"/>
    <col min="2060" max="2060" width="6.28515625" customWidth="1"/>
    <col min="2061" max="2061" width="7.140625" customWidth="1"/>
    <col min="2062" max="2062" width="10.28515625" customWidth="1"/>
    <col min="2063" max="2063" width="21.42578125" customWidth="1"/>
    <col min="2304" max="2304" width="6.140625" customWidth="1"/>
    <col min="2305" max="2306" width="3.42578125" customWidth="1"/>
    <col min="2307" max="2307" width="5.85546875" customWidth="1"/>
    <col min="2308" max="2308" width="7.28515625" customWidth="1"/>
    <col min="2309" max="2309" width="6.5703125" customWidth="1"/>
    <col min="2310" max="2310" width="7.7109375" customWidth="1"/>
    <col min="2311" max="2311" width="7.140625" customWidth="1"/>
    <col min="2312" max="2312" width="8.5703125" customWidth="1"/>
    <col min="2313" max="2314" width="7.7109375" customWidth="1"/>
    <col min="2315" max="2315" width="8" customWidth="1"/>
    <col min="2316" max="2316" width="6.28515625" customWidth="1"/>
    <col min="2317" max="2317" width="7.140625" customWidth="1"/>
    <col min="2318" max="2318" width="10.28515625" customWidth="1"/>
    <col min="2319" max="2319" width="21.42578125" customWidth="1"/>
    <col min="2560" max="2560" width="6.140625" customWidth="1"/>
    <col min="2561" max="2562" width="3.42578125" customWidth="1"/>
    <col min="2563" max="2563" width="5.85546875" customWidth="1"/>
    <col min="2564" max="2564" width="7.28515625" customWidth="1"/>
    <col min="2565" max="2565" width="6.5703125" customWidth="1"/>
    <col min="2566" max="2566" width="7.7109375" customWidth="1"/>
    <col min="2567" max="2567" width="7.140625" customWidth="1"/>
    <col min="2568" max="2568" width="8.5703125" customWidth="1"/>
    <col min="2569" max="2570" width="7.7109375" customWidth="1"/>
    <col min="2571" max="2571" width="8" customWidth="1"/>
    <col min="2572" max="2572" width="6.28515625" customWidth="1"/>
    <col min="2573" max="2573" width="7.140625" customWidth="1"/>
    <col min="2574" max="2574" width="10.28515625" customWidth="1"/>
    <col min="2575" max="2575" width="21.42578125" customWidth="1"/>
    <col min="2816" max="2816" width="6.140625" customWidth="1"/>
    <col min="2817" max="2818" width="3.42578125" customWidth="1"/>
    <col min="2819" max="2819" width="5.85546875" customWidth="1"/>
    <col min="2820" max="2820" width="7.28515625" customWidth="1"/>
    <col min="2821" max="2821" width="6.5703125" customWidth="1"/>
    <col min="2822" max="2822" width="7.7109375" customWidth="1"/>
    <col min="2823" max="2823" width="7.140625" customWidth="1"/>
    <col min="2824" max="2824" width="8.5703125" customWidth="1"/>
    <col min="2825" max="2826" width="7.7109375" customWidth="1"/>
    <col min="2827" max="2827" width="8" customWidth="1"/>
    <col min="2828" max="2828" width="6.28515625" customWidth="1"/>
    <col min="2829" max="2829" width="7.140625" customWidth="1"/>
    <col min="2830" max="2830" width="10.28515625" customWidth="1"/>
    <col min="2831" max="2831" width="21.42578125" customWidth="1"/>
    <col min="3072" max="3072" width="6.140625" customWidth="1"/>
    <col min="3073" max="3074" width="3.42578125" customWidth="1"/>
    <col min="3075" max="3075" width="5.85546875" customWidth="1"/>
    <col min="3076" max="3076" width="7.28515625" customWidth="1"/>
    <col min="3077" max="3077" width="6.5703125" customWidth="1"/>
    <col min="3078" max="3078" width="7.7109375" customWidth="1"/>
    <col min="3079" max="3079" width="7.140625" customWidth="1"/>
    <col min="3080" max="3080" width="8.5703125" customWidth="1"/>
    <col min="3081" max="3082" width="7.7109375" customWidth="1"/>
    <col min="3083" max="3083" width="8" customWidth="1"/>
    <col min="3084" max="3084" width="6.28515625" customWidth="1"/>
    <col min="3085" max="3085" width="7.140625" customWidth="1"/>
    <col min="3086" max="3086" width="10.28515625" customWidth="1"/>
    <col min="3087" max="3087" width="21.42578125" customWidth="1"/>
    <col min="3328" max="3328" width="6.140625" customWidth="1"/>
    <col min="3329" max="3330" width="3.42578125" customWidth="1"/>
    <col min="3331" max="3331" width="5.85546875" customWidth="1"/>
    <col min="3332" max="3332" width="7.28515625" customWidth="1"/>
    <col min="3333" max="3333" width="6.5703125" customWidth="1"/>
    <col min="3334" max="3334" width="7.7109375" customWidth="1"/>
    <col min="3335" max="3335" width="7.140625" customWidth="1"/>
    <col min="3336" max="3336" width="8.5703125" customWidth="1"/>
    <col min="3337" max="3338" width="7.7109375" customWidth="1"/>
    <col min="3339" max="3339" width="8" customWidth="1"/>
    <col min="3340" max="3340" width="6.28515625" customWidth="1"/>
    <col min="3341" max="3341" width="7.140625" customWidth="1"/>
    <col min="3342" max="3342" width="10.28515625" customWidth="1"/>
    <col min="3343" max="3343" width="21.42578125" customWidth="1"/>
    <col min="3584" max="3584" width="6.140625" customWidth="1"/>
    <col min="3585" max="3586" width="3.42578125" customWidth="1"/>
    <col min="3587" max="3587" width="5.85546875" customWidth="1"/>
    <col min="3588" max="3588" width="7.28515625" customWidth="1"/>
    <col min="3589" max="3589" width="6.5703125" customWidth="1"/>
    <col min="3590" max="3590" width="7.7109375" customWidth="1"/>
    <col min="3591" max="3591" width="7.140625" customWidth="1"/>
    <col min="3592" max="3592" width="8.5703125" customWidth="1"/>
    <col min="3593" max="3594" width="7.7109375" customWidth="1"/>
    <col min="3595" max="3595" width="8" customWidth="1"/>
    <col min="3596" max="3596" width="6.28515625" customWidth="1"/>
    <col min="3597" max="3597" width="7.140625" customWidth="1"/>
    <col min="3598" max="3598" width="10.28515625" customWidth="1"/>
    <col min="3599" max="3599" width="21.42578125" customWidth="1"/>
    <col min="3840" max="3840" width="6.140625" customWidth="1"/>
    <col min="3841" max="3842" width="3.42578125" customWidth="1"/>
    <col min="3843" max="3843" width="5.85546875" customWidth="1"/>
    <col min="3844" max="3844" width="7.28515625" customWidth="1"/>
    <col min="3845" max="3845" width="6.5703125" customWidth="1"/>
    <col min="3846" max="3846" width="7.7109375" customWidth="1"/>
    <col min="3847" max="3847" width="7.140625" customWidth="1"/>
    <col min="3848" max="3848" width="8.5703125" customWidth="1"/>
    <col min="3849" max="3850" width="7.7109375" customWidth="1"/>
    <col min="3851" max="3851" width="8" customWidth="1"/>
    <col min="3852" max="3852" width="6.28515625" customWidth="1"/>
    <col min="3853" max="3853" width="7.140625" customWidth="1"/>
    <col min="3854" max="3854" width="10.28515625" customWidth="1"/>
    <col min="3855" max="3855" width="21.42578125" customWidth="1"/>
    <col min="4096" max="4096" width="6.140625" customWidth="1"/>
    <col min="4097" max="4098" width="3.42578125" customWidth="1"/>
    <col min="4099" max="4099" width="5.85546875" customWidth="1"/>
    <col min="4100" max="4100" width="7.28515625" customWidth="1"/>
    <col min="4101" max="4101" width="6.5703125" customWidth="1"/>
    <col min="4102" max="4102" width="7.7109375" customWidth="1"/>
    <col min="4103" max="4103" width="7.140625" customWidth="1"/>
    <col min="4104" max="4104" width="8.5703125" customWidth="1"/>
    <col min="4105" max="4106" width="7.7109375" customWidth="1"/>
    <col min="4107" max="4107" width="8" customWidth="1"/>
    <col min="4108" max="4108" width="6.28515625" customWidth="1"/>
    <col min="4109" max="4109" width="7.140625" customWidth="1"/>
    <col min="4110" max="4110" width="10.28515625" customWidth="1"/>
    <col min="4111" max="4111" width="21.42578125" customWidth="1"/>
    <col min="4352" max="4352" width="6.140625" customWidth="1"/>
    <col min="4353" max="4354" width="3.42578125" customWidth="1"/>
    <col min="4355" max="4355" width="5.85546875" customWidth="1"/>
    <col min="4356" max="4356" width="7.28515625" customWidth="1"/>
    <col min="4357" max="4357" width="6.5703125" customWidth="1"/>
    <col min="4358" max="4358" width="7.7109375" customWidth="1"/>
    <col min="4359" max="4359" width="7.140625" customWidth="1"/>
    <col min="4360" max="4360" width="8.5703125" customWidth="1"/>
    <col min="4361" max="4362" width="7.7109375" customWidth="1"/>
    <col min="4363" max="4363" width="8" customWidth="1"/>
    <col min="4364" max="4364" width="6.28515625" customWidth="1"/>
    <col min="4365" max="4365" width="7.140625" customWidth="1"/>
    <col min="4366" max="4366" width="10.28515625" customWidth="1"/>
    <col min="4367" max="4367" width="21.42578125" customWidth="1"/>
    <col min="4608" max="4608" width="6.140625" customWidth="1"/>
    <col min="4609" max="4610" width="3.42578125" customWidth="1"/>
    <col min="4611" max="4611" width="5.85546875" customWidth="1"/>
    <col min="4612" max="4612" width="7.28515625" customWidth="1"/>
    <col min="4613" max="4613" width="6.5703125" customWidth="1"/>
    <col min="4614" max="4614" width="7.7109375" customWidth="1"/>
    <col min="4615" max="4615" width="7.140625" customWidth="1"/>
    <col min="4616" max="4616" width="8.5703125" customWidth="1"/>
    <col min="4617" max="4618" width="7.7109375" customWidth="1"/>
    <col min="4619" max="4619" width="8" customWidth="1"/>
    <col min="4620" max="4620" width="6.28515625" customWidth="1"/>
    <col min="4621" max="4621" width="7.140625" customWidth="1"/>
    <col min="4622" max="4622" width="10.28515625" customWidth="1"/>
    <col min="4623" max="4623" width="21.42578125" customWidth="1"/>
    <col min="4864" max="4864" width="6.140625" customWidth="1"/>
    <col min="4865" max="4866" width="3.42578125" customWidth="1"/>
    <col min="4867" max="4867" width="5.85546875" customWidth="1"/>
    <col min="4868" max="4868" width="7.28515625" customWidth="1"/>
    <col min="4869" max="4869" width="6.5703125" customWidth="1"/>
    <col min="4870" max="4870" width="7.7109375" customWidth="1"/>
    <col min="4871" max="4871" width="7.140625" customWidth="1"/>
    <col min="4872" max="4872" width="8.5703125" customWidth="1"/>
    <col min="4873" max="4874" width="7.7109375" customWidth="1"/>
    <col min="4875" max="4875" width="8" customWidth="1"/>
    <col min="4876" max="4876" width="6.28515625" customWidth="1"/>
    <col min="4877" max="4877" width="7.140625" customWidth="1"/>
    <col min="4878" max="4878" width="10.28515625" customWidth="1"/>
    <col min="4879" max="4879" width="21.42578125" customWidth="1"/>
    <col min="5120" max="5120" width="6.140625" customWidth="1"/>
    <col min="5121" max="5122" width="3.42578125" customWidth="1"/>
    <col min="5123" max="5123" width="5.85546875" customWidth="1"/>
    <col min="5124" max="5124" width="7.28515625" customWidth="1"/>
    <col min="5125" max="5125" width="6.5703125" customWidth="1"/>
    <col min="5126" max="5126" width="7.7109375" customWidth="1"/>
    <col min="5127" max="5127" width="7.140625" customWidth="1"/>
    <col min="5128" max="5128" width="8.5703125" customWidth="1"/>
    <col min="5129" max="5130" width="7.7109375" customWidth="1"/>
    <col min="5131" max="5131" width="8" customWidth="1"/>
    <col min="5132" max="5132" width="6.28515625" customWidth="1"/>
    <col min="5133" max="5133" width="7.140625" customWidth="1"/>
    <col min="5134" max="5134" width="10.28515625" customWidth="1"/>
    <col min="5135" max="5135" width="21.42578125" customWidth="1"/>
    <col min="5376" max="5376" width="6.140625" customWidth="1"/>
    <col min="5377" max="5378" width="3.42578125" customWidth="1"/>
    <col min="5379" max="5379" width="5.85546875" customWidth="1"/>
    <col min="5380" max="5380" width="7.28515625" customWidth="1"/>
    <col min="5381" max="5381" width="6.5703125" customWidth="1"/>
    <col min="5382" max="5382" width="7.7109375" customWidth="1"/>
    <col min="5383" max="5383" width="7.140625" customWidth="1"/>
    <col min="5384" max="5384" width="8.5703125" customWidth="1"/>
    <col min="5385" max="5386" width="7.7109375" customWidth="1"/>
    <col min="5387" max="5387" width="8" customWidth="1"/>
    <col min="5388" max="5388" width="6.28515625" customWidth="1"/>
    <col min="5389" max="5389" width="7.140625" customWidth="1"/>
    <col min="5390" max="5390" width="10.28515625" customWidth="1"/>
    <col min="5391" max="5391" width="21.42578125" customWidth="1"/>
    <col min="5632" max="5632" width="6.140625" customWidth="1"/>
    <col min="5633" max="5634" width="3.42578125" customWidth="1"/>
    <col min="5635" max="5635" width="5.85546875" customWidth="1"/>
    <col min="5636" max="5636" width="7.28515625" customWidth="1"/>
    <col min="5637" max="5637" width="6.5703125" customWidth="1"/>
    <col min="5638" max="5638" width="7.7109375" customWidth="1"/>
    <col min="5639" max="5639" width="7.140625" customWidth="1"/>
    <col min="5640" max="5640" width="8.5703125" customWidth="1"/>
    <col min="5641" max="5642" width="7.7109375" customWidth="1"/>
    <col min="5643" max="5643" width="8" customWidth="1"/>
    <col min="5644" max="5644" width="6.28515625" customWidth="1"/>
    <col min="5645" max="5645" width="7.140625" customWidth="1"/>
    <col min="5646" max="5646" width="10.28515625" customWidth="1"/>
    <col min="5647" max="5647" width="21.42578125" customWidth="1"/>
    <col min="5888" max="5888" width="6.140625" customWidth="1"/>
    <col min="5889" max="5890" width="3.42578125" customWidth="1"/>
    <col min="5891" max="5891" width="5.85546875" customWidth="1"/>
    <col min="5892" max="5892" width="7.28515625" customWidth="1"/>
    <col min="5893" max="5893" width="6.5703125" customWidth="1"/>
    <col min="5894" max="5894" width="7.7109375" customWidth="1"/>
    <col min="5895" max="5895" width="7.140625" customWidth="1"/>
    <col min="5896" max="5896" width="8.5703125" customWidth="1"/>
    <col min="5897" max="5898" width="7.7109375" customWidth="1"/>
    <col min="5899" max="5899" width="8" customWidth="1"/>
    <col min="5900" max="5900" width="6.28515625" customWidth="1"/>
    <col min="5901" max="5901" width="7.140625" customWidth="1"/>
    <col min="5902" max="5902" width="10.28515625" customWidth="1"/>
    <col min="5903" max="5903" width="21.42578125" customWidth="1"/>
    <col min="6144" max="6144" width="6.140625" customWidth="1"/>
    <col min="6145" max="6146" width="3.42578125" customWidth="1"/>
    <col min="6147" max="6147" width="5.85546875" customWidth="1"/>
    <col min="6148" max="6148" width="7.28515625" customWidth="1"/>
    <col min="6149" max="6149" width="6.5703125" customWidth="1"/>
    <col min="6150" max="6150" width="7.7109375" customWidth="1"/>
    <col min="6151" max="6151" width="7.140625" customWidth="1"/>
    <col min="6152" max="6152" width="8.5703125" customWidth="1"/>
    <col min="6153" max="6154" width="7.7109375" customWidth="1"/>
    <col min="6155" max="6155" width="8" customWidth="1"/>
    <col min="6156" max="6156" width="6.28515625" customWidth="1"/>
    <col min="6157" max="6157" width="7.140625" customWidth="1"/>
    <col min="6158" max="6158" width="10.28515625" customWidth="1"/>
    <col min="6159" max="6159" width="21.42578125" customWidth="1"/>
    <col min="6400" max="6400" width="6.140625" customWidth="1"/>
    <col min="6401" max="6402" width="3.42578125" customWidth="1"/>
    <col min="6403" max="6403" width="5.85546875" customWidth="1"/>
    <col min="6404" max="6404" width="7.28515625" customWidth="1"/>
    <col min="6405" max="6405" width="6.5703125" customWidth="1"/>
    <col min="6406" max="6406" width="7.7109375" customWidth="1"/>
    <col min="6407" max="6407" width="7.140625" customWidth="1"/>
    <col min="6408" max="6408" width="8.5703125" customWidth="1"/>
    <col min="6409" max="6410" width="7.7109375" customWidth="1"/>
    <col min="6411" max="6411" width="8" customWidth="1"/>
    <col min="6412" max="6412" width="6.28515625" customWidth="1"/>
    <col min="6413" max="6413" width="7.140625" customWidth="1"/>
    <col min="6414" max="6414" width="10.28515625" customWidth="1"/>
    <col min="6415" max="6415" width="21.42578125" customWidth="1"/>
    <col min="6656" max="6656" width="6.140625" customWidth="1"/>
    <col min="6657" max="6658" width="3.42578125" customWidth="1"/>
    <col min="6659" max="6659" width="5.85546875" customWidth="1"/>
    <col min="6660" max="6660" width="7.28515625" customWidth="1"/>
    <col min="6661" max="6661" width="6.5703125" customWidth="1"/>
    <col min="6662" max="6662" width="7.7109375" customWidth="1"/>
    <col min="6663" max="6663" width="7.140625" customWidth="1"/>
    <col min="6664" max="6664" width="8.5703125" customWidth="1"/>
    <col min="6665" max="6666" width="7.7109375" customWidth="1"/>
    <col min="6667" max="6667" width="8" customWidth="1"/>
    <col min="6668" max="6668" width="6.28515625" customWidth="1"/>
    <col min="6669" max="6669" width="7.140625" customWidth="1"/>
    <col min="6670" max="6670" width="10.28515625" customWidth="1"/>
    <col min="6671" max="6671" width="21.42578125" customWidth="1"/>
    <col min="6912" max="6912" width="6.140625" customWidth="1"/>
    <col min="6913" max="6914" width="3.42578125" customWidth="1"/>
    <col min="6915" max="6915" width="5.85546875" customWidth="1"/>
    <col min="6916" max="6916" width="7.28515625" customWidth="1"/>
    <col min="6917" max="6917" width="6.5703125" customWidth="1"/>
    <col min="6918" max="6918" width="7.7109375" customWidth="1"/>
    <col min="6919" max="6919" width="7.140625" customWidth="1"/>
    <col min="6920" max="6920" width="8.5703125" customWidth="1"/>
    <col min="6921" max="6922" width="7.7109375" customWidth="1"/>
    <col min="6923" max="6923" width="8" customWidth="1"/>
    <col min="6924" max="6924" width="6.28515625" customWidth="1"/>
    <col min="6925" max="6925" width="7.140625" customWidth="1"/>
    <col min="6926" max="6926" width="10.28515625" customWidth="1"/>
    <col min="6927" max="6927" width="21.42578125" customWidth="1"/>
    <col min="7168" max="7168" width="6.140625" customWidth="1"/>
    <col min="7169" max="7170" width="3.42578125" customWidth="1"/>
    <col min="7171" max="7171" width="5.85546875" customWidth="1"/>
    <col min="7172" max="7172" width="7.28515625" customWidth="1"/>
    <col min="7173" max="7173" width="6.5703125" customWidth="1"/>
    <col min="7174" max="7174" width="7.7109375" customWidth="1"/>
    <col min="7175" max="7175" width="7.140625" customWidth="1"/>
    <col min="7176" max="7176" width="8.5703125" customWidth="1"/>
    <col min="7177" max="7178" width="7.7109375" customWidth="1"/>
    <col min="7179" max="7179" width="8" customWidth="1"/>
    <col min="7180" max="7180" width="6.28515625" customWidth="1"/>
    <col min="7181" max="7181" width="7.140625" customWidth="1"/>
    <col min="7182" max="7182" width="10.28515625" customWidth="1"/>
    <col min="7183" max="7183" width="21.42578125" customWidth="1"/>
    <col min="7424" max="7424" width="6.140625" customWidth="1"/>
    <col min="7425" max="7426" width="3.42578125" customWidth="1"/>
    <col min="7427" max="7427" width="5.85546875" customWidth="1"/>
    <col min="7428" max="7428" width="7.28515625" customWidth="1"/>
    <col min="7429" max="7429" width="6.5703125" customWidth="1"/>
    <col min="7430" max="7430" width="7.7109375" customWidth="1"/>
    <col min="7431" max="7431" width="7.140625" customWidth="1"/>
    <col min="7432" max="7432" width="8.5703125" customWidth="1"/>
    <col min="7433" max="7434" width="7.7109375" customWidth="1"/>
    <col min="7435" max="7435" width="8" customWidth="1"/>
    <col min="7436" max="7436" width="6.28515625" customWidth="1"/>
    <col min="7437" max="7437" width="7.140625" customWidth="1"/>
    <col min="7438" max="7438" width="10.28515625" customWidth="1"/>
    <col min="7439" max="7439" width="21.42578125" customWidth="1"/>
    <col min="7680" max="7680" width="6.140625" customWidth="1"/>
    <col min="7681" max="7682" width="3.42578125" customWidth="1"/>
    <col min="7683" max="7683" width="5.85546875" customWidth="1"/>
    <col min="7684" max="7684" width="7.28515625" customWidth="1"/>
    <col min="7685" max="7685" width="6.5703125" customWidth="1"/>
    <col min="7686" max="7686" width="7.7109375" customWidth="1"/>
    <col min="7687" max="7687" width="7.140625" customWidth="1"/>
    <col min="7688" max="7688" width="8.5703125" customWidth="1"/>
    <col min="7689" max="7690" width="7.7109375" customWidth="1"/>
    <col min="7691" max="7691" width="8" customWidth="1"/>
    <col min="7692" max="7692" width="6.28515625" customWidth="1"/>
    <col min="7693" max="7693" width="7.140625" customWidth="1"/>
    <col min="7694" max="7694" width="10.28515625" customWidth="1"/>
    <col min="7695" max="7695" width="21.42578125" customWidth="1"/>
    <col min="7936" max="7936" width="6.140625" customWidth="1"/>
    <col min="7937" max="7938" width="3.42578125" customWidth="1"/>
    <col min="7939" max="7939" width="5.85546875" customWidth="1"/>
    <col min="7940" max="7940" width="7.28515625" customWidth="1"/>
    <col min="7941" max="7941" width="6.5703125" customWidth="1"/>
    <col min="7942" max="7942" width="7.7109375" customWidth="1"/>
    <col min="7943" max="7943" width="7.140625" customWidth="1"/>
    <col min="7944" max="7944" width="8.5703125" customWidth="1"/>
    <col min="7945" max="7946" width="7.7109375" customWidth="1"/>
    <col min="7947" max="7947" width="8" customWidth="1"/>
    <col min="7948" max="7948" width="6.28515625" customWidth="1"/>
    <col min="7949" max="7949" width="7.140625" customWidth="1"/>
    <col min="7950" max="7950" width="10.28515625" customWidth="1"/>
    <col min="7951" max="7951" width="21.42578125" customWidth="1"/>
    <col min="8192" max="8192" width="6.140625" customWidth="1"/>
    <col min="8193" max="8194" width="3.42578125" customWidth="1"/>
    <col min="8195" max="8195" width="5.85546875" customWidth="1"/>
    <col min="8196" max="8196" width="7.28515625" customWidth="1"/>
    <col min="8197" max="8197" width="6.5703125" customWidth="1"/>
    <col min="8198" max="8198" width="7.7109375" customWidth="1"/>
    <col min="8199" max="8199" width="7.140625" customWidth="1"/>
    <col min="8200" max="8200" width="8.5703125" customWidth="1"/>
    <col min="8201" max="8202" width="7.7109375" customWidth="1"/>
    <col min="8203" max="8203" width="8" customWidth="1"/>
    <col min="8204" max="8204" width="6.28515625" customWidth="1"/>
    <col min="8205" max="8205" width="7.140625" customWidth="1"/>
    <col min="8206" max="8206" width="10.28515625" customWidth="1"/>
    <col min="8207" max="8207" width="21.42578125" customWidth="1"/>
    <col min="8448" max="8448" width="6.140625" customWidth="1"/>
    <col min="8449" max="8450" width="3.42578125" customWidth="1"/>
    <col min="8451" max="8451" width="5.85546875" customWidth="1"/>
    <col min="8452" max="8452" width="7.28515625" customWidth="1"/>
    <col min="8453" max="8453" width="6.5703125" customWidth="1"/>
    <col min="8454" max="8454" width="7.7109375" customWidth="1"/>
    <col min="8455" max="8455" width="7.140625" customWidth="1"/>
    <col min="8456" max="8456" width="8.5703125" customWidth="1"/>
    <col min="8457" max="8458" width="7.7109375" customWidth="1"/>
    <col min="8459" max="8459" width="8" customWidth="1"/>
    <col min="8460" max="8460" width="6.28515625" customWidth="1"/>
    <col min="8461" max="8461" width="7.140625" customWidth="1"/>
    <col min="8462" max="8462" width="10.28515625" customWidth="1"/>
    <col min="8463" max="8463" width="21.42578125" customWidth="1"/>
    <col min="8704" max="8704" width="6.140625" customWidth="1"/>
    <col min="8705" max="8706" width="3.42578125" customWidth="1"/>
    <col min="8707" max="8707" width="5.85546875" customWidth="1"/>
    <col min="8708" max="8708" width="7.28515625" customWidth="1"/>
    <col min="8709" max="8709" width="6.5703125" customWidth="1"/>
    <col min="8710" max="8710" width="7.7109375" customWidth="1"/>
    <col min="8711" max="8711" width="7.140625" customWidth="1"/>
    <col min="8712" max="8712" width="8.5703125" customWidth="1"/>
    <col min="8713" max="8714" width="7.7109375" customWidth="1"/>
    <col min="8715" max="8715" width="8" customWidth="1"/>
    <col min="8716" max="8716" width="6.28515625" customWidth="1"/>
    <col min="8717" max="8717" width="7.140625" customWidth="1"/>
    <col min="8718" max="8718" width="10.28515625" customWidth="1"/>
    <col min="8719" max="8719" width="21.42578125" customWidth="1"/>
    <col min="8960" max="8960" width="6.140625" customWidth="1"/>
    <col min="8961" max="8962" width="3.42578125" customWidth="1"/>
    <col min="8963" max="8963" width="5.85546875" customWidth="1"/>
    <col min="8964" max="8964" width="7.28515625" customWidth="1"/>
    <col min="8965" max="8965" width="6.5703125" customWidth="1"/>
    <col min="8966" max="8966" width="7.7109375" customWidth="1"/>
    <col min="8967" max="8967" width="7.140625" customWidth="1"/>
    <col min="8968" max="8968" width="8.5703125" customWidth="1"/>
    <col min="8969" max="8970" width="7.7109375" customWidth="1"/>
    <col min="8971" max="8971" width="8" customWidth="1"/>
    <col min="8972" max="8972" width="6.28515625" customWidth="1"/>
    <col min="8973" max="8973" width="7.140625" customWidth="1"/>
    <col min="8974" max="8974" width="10.28515625" customWidth="1"/>
    <col min="8975" max="8975" width="21.42578125" customWidth="1"/>
    <col min="9216" max="9216" width="6.140625" customWidth="1"/>
    <col min="9217" max="9218" width="3.42578125" customWidth="1"/>
    <col min="9219" max="9219" width="5.85546875" customWidth="1"/>
    <col min="9220" max="9220" width="7.28515625" customWidth="1"/>
    <col min="9221" max="9221" width="6.5703125" customWidth="1"/>
    <col min="9222" max="9222" width="7.7109375" customWidth="1"/>
    <col min="9223" max="9223" width="7.140625" customWidth="1"/>
    <col min="9224" max="9224" width="8.5703125" customWidth="1"/>
    <col min="9225" max="9226" width="7.7109375" customWidth="1"/>
    <col min="9227" max="9227" width="8" customWidth="1"/>
    <col min="9228" max="9228" width="6.28515625" customWidth="1"/>
    <col min="9229" max="9229" width="7.140625" customWidth="1"/>
    <col min="9230" max="9230" width="10.28515625" customWidth="1"/>
    <col min="9231" max="9231" width="21.42578125" customWidth="1"/>
    <col min="9472" max="9472" width="6.140625" customWidth="1"/>
    <col min="9473" max="9474" width="3.42578125" customWidth="1"/>
    <col min="9475" max="9475" width="5.85546875" customWidth="1"/>
    <col min="9476" max="9476" width="7.28515625" customWidth="1"/>
    <col min="9477" max="9477" width="6.5703125" customWidth="1"/>
    <col min="9478" max="9478" width="7.7109375" customWidth="1"/>
    <col min="9479" max="9479" width="7.140625" customWidth="1"/>
    <col min="9480" max="9480" width="8.5703125" customWidth="1"/>
    <col min="9481" max="9482" width="7.7109375" customWidth="1"/>
    <col min="9483" max="9483" width="8" customWidth="1"/>
    <col min="9484" max="9484" width="6.28515625" customWidth="1"/>
    <col min="9485" max="9485" width="7.140625" customWidth="1"/>
    <col min="9486" max="9486" width="10.28515625" customWidth="1"/>
    <col min="9487" max="9487" width="21.42578125" customWidth="1"/>
    <col min="9728" max="9728" width="6.140625" customWidth="1"/>
    <col min="9729" max="9730" width="3.42578125" customWidth="1"/>
    <col min="9731" max="9731" width="5.85546875" customWidth="1"/>
    <col min="9732" max="9732" width="7.28515625" customWidth="1"/>
    <col min="9733" max="9733" width="6.5703125" customWidth="1"/>
    <col min="9734" max="9734" width="7.7109375" customWidth="1"/>
    <col min="9735" max="9735" width="7.140625" customWidth="1"/>
    <col min="9736" max="9736" width="8.5703125" customWidth="1"/>
    <col min="9737" max="9738" width="7.7109375" customWidth="1"/>
    <col min="9739" max="9739" width="8" customWidth="1"/>
    <col min="9740" max="9740" width="6.28515625" customWidth="1"/>
    <col min="9741" max="9741" width="7.140625" customWidth="1"/>
    <col min="9742" max="9742" width="10.28515625" customWidth="1"/>
    <col min="9743" max="9743" width="21.42578125" customWidth="1"/>
    <col min="9984" max="9984" width="6.140625" customWidth="1"/>
    <col min="9985" max="9986" width="3.42578125" customWidth="1"/>
    <col min="9987" max="9987" width="5.85546875" customWidth="1"/>
    <col min="9988" max="9988" width="7.28515625" customWidth="1"/>
    <col min="9989" max="9989" width="6.5703125" customWidth="1"/>
    <col min="9990" max="9990" width="7.7109375" customWidth="1"/>
    <col min="9991" max="9991" width="7.140625" customWidth="1"/>
    <col min="9992" max="9992" width="8.5703125" customWidth="1"/>
    <col min="9993" max="9994" width="7.7109375" customWidth="1"/>
    <col min="9995" max="9995" width="8" customWidth="1"/>
    <col min="9996" max="9996" width="6.28515625" customWidth="1"/>
    <col min="9997" max="9997" width="7.140625" customWidth="1"/>
    <col min="9998" max="9998" width="10.28515625" customWidth="1"/>
    <col min="9999" max="9999" width="21.42578125" customWidth="1"/>
    <col min="10240" max="10240" width="6.140625" customWidth="1"/>
    <col min="10241" max="10242" width="3.42578125" customWidth="1"/>
    <col min="10243" max="10243" width="5.85546875" customWidth="1"/>
    <col min="10244" max="10244" width="7.28515625" customWidth="1"/>
    <col min="10245" max="10245" width="6.5703125" customWidth="1"/>
    <col min="10246" max="10246" width="7.7109375" customWidth="1"/>
    <col min="10247" max="10247" width="7.140625" customWidth="1"/>
    <col min="10248" max="10248" width="8.5703125" customWidth="1"/>
    <col min="10249" max="10250" width="7.7109375" customWidth="1"/>
    <col min="10251" max="10251" width="8" customWidth="1"/>
    <col min="10252" max="10252" width="6.28515625" customWidth="1"/>
    <col min="10253" max="10253" width="7.140625" customWidth="1"/>
    <col min="10254" max="10254" width="10.28515625" customWidth="1"/>
    <col min="10255" max="10255" width="21.42578125" customWidth="1"/>
    <col min="10496" max="10496" width="6.140625" customWidth="1"/>
    <col min="10497" max="10498" width="3.42578125" customWidth="1"/>
    <col min="10499" max="10499" width="5.85546875" customWidth="1"/>
    <col min="10500" max="10500" width="7.28515625" customWidth="1"/>
    <col min="10501" max="10501" width="6.5703125" customWidth="1"/>
    <col min="10502" max="10502" width="7.7109375" customWidth="1"/>
    <col min="10503" max="10503" width="7.140625" customWidth="1"/>
    <col min="10504" max="10504" width="8.5703125" customWidth="1"/>
    <col min="10505" max="10506" width="7.7109375" customWidth="1"/>
    <col min="10507" max="10507" width="8" customWidth="1"/>
    <col min="10508" max="10508" width="6.28515625" customWidth="1"/>
    <col min="10509" max="10509" width="7.140625" customWidth="1"/>
    <col min="10510" max="10510" width="10.28515625" customWidth="1"/>
    <col min="10511" max="10511" width="21.42578125" customWidth="1"/>
    <col min="10752" max="10752" width="6.140625" customWidth="1"/>
    <col min="10753" max="10754" width="3.42578125" customWidth="1"/>
    <col min="10755" max="10755" width="5.85546875" customWidth="1"/>
    <col min="10756" max="10756" width="7.28515625" customWidth="1"/>
    <col min="10757" max="10757" width="6.5703125" customWidth="1"/>
    <col min="10758" max="10758" width="7.7109375" customWidth="1"/>
    <col min="10759" max="10759" width="7.140625" customWidth="1"/>
    <col min="10760" max="10760" width="8.5703125" customWidth="1"/>
    <col min="10761" max="10762" width="7.7109375" customWidth="1"/>
    <col min="10763" max="10763" width="8" customWidth="1"/>
    <col min="10764" max="10764" width="6.28515625" customWidth="1"/>
    <col min="10765" max="10765" width="7.140625" customWidth="1"/>
    <col min="10766" max="10766" width="10.28515625" customWidth="1"/>
    <col min="10767" max="10767" width="21.42578125" customWidth="1"/>
    <col min="11008" max="11008" width="6.140625" customWidth="1"/>
    <col min="11009" max="11010" width="3.42578125" customWidth="1"/>
    <col min="11011" max="11011" width="5.85546875" customWidth="1"/>
    <col min="11012" max="11012" width="7.28515625" customWidth="1"/>
    <col min="11013" max="11013" width="6.5703125" customWidth="1"/>
    <col min="11014" max="11014" width="7.7109375" customWidth="1"/>
    <col min="11015" max="11015" width="7.140625" customWidth="1"/>
    <col min="11016" max="11016" width="8.5703125" customWidth="1"/>
    <col min="11017" max="11018" width="7.7109375" customWidth="1"/>
    <col min="11019" max="11019" width="8" customWidth="1"/>
    <col min="11020" max="11020" width="6.28515625" customWidth="1"/>
    <col min="11021" max="11021" width="7.140625" customWidth="1"/>
    <col min="11022" max="11022" width="10.28515625" customWidth="1"/>
    <col min="11023" max="11023" width="21.42578125" customWidth="1"/>
    <col min="11264" max="11264" width="6.140625" customWidth="1"/>
    <col min="11265" max="11266" width="3.42578125" customWidth="1"/>
    <col min="11267" max="11267" width="5.85546875" customWidth="1"/>
    <col min="11268" max="11268" width="7.28515625" customWidth="1"/>
    <col min="11269" max="11269" width="6.5703125" customWidth="1"/>
    <col min="11270" max="11270" width="7.7109375" customWidth="1"/>
    <col min="11271" max="11271" width="7.140625" customWidth="1"/>
    <col min="11272" max="11272" width="8.5703125" customWidth="1"/>
    <col min="11273" max="11274" width="7.7109375" customWidth="1"/>
    <col min="11275" max="11275" width="8" customWidth="1"/>
    <col min="11276" max="11276" width="6.28515625" customWidth="1"/>
    <col min="11277" max="11277" width="7.140625" customWidth="1"/>
    <col min="11278" max="11278" width="10.28515625" customWidth="1"/>
    <col min="11279" max="11279" width="21.42578125" customWidth="1"/>
    <col min="11520" max="11520" width="6.140625" customWidth="1"/>
    <col min="11521" max="11522" width="3.42578125" customWidth="1"/>
    <col min="11523" max="11523" width="5.85546875" customWidth="1"/>
    <col min="11524" max="11524" width="7.28515625" customWidth="1"/>
    <col min="11525" max="11525" width="6.5703125" customWidth="1"/>
    <col min="11526" max="11526" width="7.7109375" customWidth="1"/>
    <col min="11527" max="11527" width="7.140625" customWidth="1"/>
    <col min="11528" max="11528" width="8.5703125" customWidth="1"/>
    <col min="11529" max="11530" width="7.7109375" customWidth="1"/>
    <col min="11531" max="11531" width="8" customWidth="1"/>
    <col min="11532" max="11532" width="6.28515625" customWidth="1"/>
    <col min="11533" max="11533" width="7.140625" customWidth="1"/>
    <col min="11534" max="11534" width="10.28515625" customWidth="1"/>
    <col min="11535" max="11535" width="21.42578125" customWidth="1"/>
    <col min="11776" max="11776" width="6.140625" customWidth="1"/>
    <col min="11777" max="11778" width="3.42578125" customWidth="1"/>
    <col min="11779" max="11779" width="5.85546875" customWidth="1"/>
    <col min="11780" max="11780" width="7.28515625" customWidth="1"/>
    <col min="11781" max="11781" width="6.5703125" customWidth="1"/>
    <col min="11782" max="11782" width="7.7109375" customWidth="1"/>
    <col min="11783" max="11783" width="7.140625" customWidth="1"/>
    <col min="11784" max="11784" width="8.5703125" customWidth="1"/>
    <col min="11785" max="11786" width="7.7109375" customWidth="1"/>
    <col min="11787" max="11787" width="8" customWidth="1"/>
    <col min="11788" max="11788" width="6.28515625" customWidth="1"/>
    <col min="11789" max="11789" width="7.140625" customWidth="1"/>
    <col min="11790" max="11790" width="10.28515625" customWidth="1"/>
    <col min="11791" max="11791" width="21.42578125" customWidth="1"/>
    <col min="12032" max="12032" width="6.140625" customWidth="1"/>
    <col min="12033" max="12034" width="3.42578125" customWidth="1"/>
    <col min="12035" max="12035" width="5.85546875" customWidth="1"/>
    <col min="12036" max="12036" width="7.28515625" customWidth="1"/>
    <col min="12037" max="12037" width="6.5703125" customWidth="1"/>
    <col min="12038" max="12038" width="7.7109375" customWidth="1"/>
    <col min="12039" max="12039" width="7.140625" customWidth="1"/>
    <col min="12040" max="12040" width="8.5703125" customWidth="1"/>
    <col min="12041" max="12042" width="7.7109375" customWidth="1"/>
    <col min="12043" max="12043" width="8" customWidth="1"/>
    <col min="12044" max="12044" width="6.28515625" customWidth="1"/>
    <col min="12045" max="12045" width="7.140625" customWidth="1"/>
    <col min="12046" max="12046" width="10.28515625" customWidth="1"/>
    <col min="12047" max="12047" width="21.42578125" customWidth="1"/>
    <col min="12288" max="12288" width="6.140625" customWidth="1"/>
    <col min="12289" max="12290" width="3.42578125" customWidth="1"/>
    <col min="12291" max="12291" width="5.85546875" customWidth="1"/>
    <col min="12292" max="12292" width="7.28515625" customWidth="1"/>
    <col min="12293" max="12293" width="6.5703125" customWidth="1"/>
    <col min="12294" max="12294" width="7.7109375" customWidth="1"/>
    <col min="12295" max="12295" width="7.140625" customWidth="1"/>
    <col min="12296" max="12296" width="8.5703125" customWidth="1"/>
    <col min="12297" max="12298" width="7.7109375" customWidth="1"/>
    <col min="12299" max="12299" width="8" customWidth="1"/>
    <col min="12300" max="12300" width="6.28515625" customWidth="1"/>
    <col min="12301" max="12301" width="7.140625" customWidth="1"/>
    <col min="12302" max="12302" width="10.28515625" customWidth="1"/>
    <col min="12303" max="12303" width="21.42578125" customWidth="1"/>
    <col min="12544" max="12544" width="6.140625" customWidth="1"/>
    <col min="12545" max="12546" width="3.42578125" customWidth="1"/>
    <col min="12547" max="12547" width="5.85546875" customWidth="1"/>
    <col min="12548" max="12548" width="7.28515625" customWidth="1"/>
    <col min="12549" max="12549" width="6.5703125" customWidth="1"/>
    <col min="12550" max="12550" width="7.7109375" customWidth="1"/>
    <col min="12551" max="12551" width="7.140625" customWidth="1"/>
    <col min="12552" max="12552" width="8.5703125" customWidth="1"/>
    <col min="12553" max="12554" width="7.7109375" customWidth="1"/>
    <col min="12555" max="12555" width="8" customWidth="1"/>
    <col min="12556" max="12556" width="6.28515625" customWidth="1"/>
    <col min="12557" max="12557" width="7.140625" customWidth="1"/>
    <col min="12558" max="12558" width="10.28515625" customWidth="1"/>
    <col min="12559" max="12559" width="21.42578125" customWidth="1"/>
    <col min="12800" max="12800" width="6.140625" customWidth="1"/>
    <col min="12801" max="12802" width="3.42578125" customWidth="1"/>
    <col min="12803" max="12803" width="5.85546875" customWidth="1"/>
    <col min="12804" max="12804" width="7.28515625" customWidth="1"/>
    <col min="12805" max="12805" width="6.5703125" customWidth="1"/>
    <col min="12806" max="12806" width="7.7109375" customWidth="1"/>
    <col min="12807" max="12807" width="7.140625" customWidth="1"/>
    <col min="12808" max="12808" width="8.5703125" customWidth="1"/>
    <col min="12809" max="12810" width="7.7109375" customWidth="1"/>
    <col min="12811" max="12811" width="8" customWidth="1"/>
    <col min="12812" max="12812" width="6.28515625" customWidth="1"/>
    <col min="12813" max="12813" width="7.140625" customWidth="1"/>
    <col min="12814" max="12814" width="10.28515625" customWidth="1"/>
    <col min="12815" max="12815" width="21.42578125" customWidth="1"/>
    <col min="13056" max="13056" width="6.140625" customWidth="1"/>
    <col min="13057" max="13058" width="3.42578125" customWidth="1"/>
    <col min="13059" max="13059" width="5.85546875" customWidth="1"/>
    <col min="13060" max="13060" width="7.28515625" customWidth="1"/>
    <col min="13061" max="13061" width="6.5703125" customWidth="1"/>
    <col min="13062" max="13062" width="7.7109375" customWidth="1"/>
    <col min="13063" max="13063" width="7.140625" customWidth="1"/>
    <col min="13064" max="13064" width="8.5703125" customWidth="1"/>
    <col min="13065" max="13066" width="7.7109375" customWidth="1"/>
    <col min="13067" max="13067" width="8" customWidth="1"/>
    <col min="13068" max="13068" width="6.28515625" customWidth="1"/>
    <col min="13069" max="13069" width="7.140625" customWidth="1"/>
    <col min="13070" max="13070" width="10.28515625" customWidth="1"/>
    <col min="13071" max="13071" width="21.42578125" customWidth="1"/>
    <col min="13312" max="13312" width="6.140625" customWidth="1"/>
    <col min="13313" max="13314" width="3.42578125" customWidth="1"/>
    <col min="13315" max="13315" width="5.85546875" customWidth="1"/>
    <col min="13316" max="13316" width="7.28515625" customWidth="1"/>
    <col min="13317" max="13317" width="6.5703125" customWidth="1"/>
    <col min="13318" max="13318" width="7.7109375" customWidth="1"/>
    <col min="13319" max="13319" width="7.140625" customWidth="1"/>
    <col min="13320" max="13320" width="8.5703125" customWidth="1"/>
    <col min="13321" max="13322" width="7.7109375" customWidth="1"/>
    <col min="13323" max="13323" width="8" customWidth="1"/>
    <col min="13324" max="13324" width="6.28515625" customWidth="1"/>
    <col min="13325" max="13325" width="7.140625" customWidth="1"/>
    <col min="13326" max="13326" width="10.28515625" customWidth="1"/>
    <col min="13327" max="13327" width="21.42578125" customWidth="1"/>
    <col min="13568" max="13568" width="6.140625" customWidth="1"/>
    <col min="13569" max="13570" width="3.42578125" customWidth="1"/>
    <col min="13571" max="13571" width="5.85546875" customWidth="1"/>
    <col min="13572" max="13572" width="7.28515625" customWidth="1"/>
    <col min="13573" max="13573" width="6.5703125" customWidth="1"/>
    <col min="13574" max="13574" width="7.7109375" customWidth="1"/>
    <col min="13575" max="13575" width="7.140625" customWidth="1"/>
    <col min="13576" max="13576" width="8.5703125" customWidth="1"/>
    <col min="13577" max="13578" width="7.7109375" customWidth="1"/>
    <col min="13579" max="13579" width="8" customWidth="1"/>
    <col min="13580" max="13580" width="6.28515625" customWidth="1"/>
    <col min="13581" max="13581" width="7.140625" customWidth="1"/>
    <col min="13582" max="13582" width="10.28515625" customWidth="1"/>
    <col min="13583" max="13583" width="21.42578125" customWidth="1"/>
    <col min="13824" max="13824" width="6.140625" customWidth="1"/>
    <col min="13825" max="13826" width="3.42578125" customWidth="1"/>
    <col min="13827" max="13827" width="5.85546875" customWidth="1"/>
    <col min="13828" max="13828" width="7.28515625" customWidth="1"/>
    <col min="13829" max="13829" width="6.5703125" customWidth="1"/>
    <col min="13830" max="13830" width="7.7109375" customWidth="1"/>
    <col min="13831" max="13831" width="7.140625" customWidth="1"/>
    <col min="13832" max="13832" width="8.5703125" customWidth="1"/>
    <col min="13833" max="13834" width="7.7109375" customWidth="1"/>
    <col min="13835" max="13835" width="8" customWidth="1"/>
    <col min="13836" max="13836" width="6.28515625" customWidth="1"/>
    <col min="13837" max="13837" width="7.140625" customWidth="1"/>
    <col min="13838" max="13838" width="10.28515625" customWidth="1"/>
    <col min="13839" max="13839" width="21.42578125" customWidth="1"/>
    <col min="14080" max="14080" width="6.140625" customWidth="1"/>
    <col min="14081" max="14082" width="3.42578125" customWidth="1"/>
    <col min="14083" max="14083" width="5.85546875" customWidth="1"/>
    <col min="14084" max="14084" width="7.28515625" customWidth="1"/>
    <col min="14085" max="14085" width="6.5703125" customWidth="1"/>
    <col min="14086" max="14086" width="7.7109375" customWidth="1"/>
    <col min="14087" max="14087" width="7.140625" customWidth="1"/>
    <col min="14088" max="14088" width="8.5703125" customWidth="1"/>
    <col min="14089" max="14090" width="7.7109375" customWidth="1"/>
    <col min="14091" max="14091" width="8" customWidth="1"/>
    <col min="14092" max="14092" width="6.28515625" customWidth="1"/>
    <col min="14093" max="14093" width="7.140625" customWidth="1"/>
    <col min="14094" max="14094" width="10.28515625" customWidth="1"/>
    <col min="14095" max="14095" width="21.42578125" customWidth="1"/>
    <col min="14336" max="14336" width="6.140625" customWidth="1"/>
    <col min="14337" max="14338" width="3.42578125" customWidth="1"/>
    <col min="14339" max="14339" width="5.85546875" customWidth="1"/>
    <col min="14340" max="14340" width="7.28515625" customWidth="1"/>
    <col min="14341" max="14341" width="6.5703125" customWidth="1"/>
    <col min="14342" max="14342" width="7.7109375" customWidth="1"/>
    <col min="14343" max="14343" width="7.140625" customWidth="1"/>
    <col min="14344" max="14344" width="8.5703125" customWidth="1"/>
    <col min="14345" max="14346" width="7.7109375" customWidth="1"/>
    <col min="14347" max="14347" width="8" customWidth="1"/>
    <col min="14348" max="14348" width="6.28515625" customWidth="1"/>
    <col min="14349" max="14349" width="7.140625" customWidth="1"/>
    <col min="14350" max="14350" width="10.28515625" customWidth="1"/>
    <col min="14351" max="14351" width="21.42578125" customWidth="1"/>
    <col min="14592" max="14592" width="6.140625" customWidth="1"/>
    <col min="14593" max="14594" width="3.42578125" customWidth="1"/>
    <col min="14595" max="14595" width="5.85546875" customWidth="1"/>
    <col min="14596" max="14596" width="7.28515625" customWidth="1"/>
    <col min="14597" max="14597" width="6.5703125" customWidth="1"/>
    <col min="14598" max="14598" width="7.7109375" customWidth="1"/>
    <col min="14599" max="14599" width="7.140625" customWidth="1"/>
    <col min="14600" max="14600" width="8.5703125" customWidth="1"/>
    <col min="14601" max="14602" width="7.7109375" customWidth="1"/>
    <col min="14603" max="14603" width="8" customWidth="1"/>
    <col min="14604" max="14604" width="6.28515625" customWidth="1"/>
    <col min="14605" max="14605" width="7.140625" customWidth="1"/>
    <col min="14606" max="14606" width="10.28515625" customWidth="1"/>
    <col min="14607" max="14607" width="21.42578125" customWidth="1"/>
    <col min="14848" max="14848" width="6.140625" customWidth="1"/>
    <col min="14849" max="14850" width="3.42578125" customWidth="1"/>
    <col min="14851" max="14851" width="5.85546875" customWidth="1"/>
    <col min="14852" max="14852" width="7.28515625" customWidth="1"/>
    <col min="14853" max="14853" width="6.5703125" customWidth="1"/>
    <col min="14854" max="14854" width="7.7109375" customWidth="1"/>
    <col min="14855" max="14855" width="7.140625" customWidth="1"/>
    <col min="14856" max="14856" width="8.5703125" customWidth="1"/>
    <col min="14857" max="14858" width="7.7109375" customWidth="1"/>
    <col min="14859" max="14859" width="8" customWidth="1"/>
    <col min="14860" max="14860" width="6.28515625" customWidth="1"/>
    <col min="14861" max="14861" width="7.140625" customWidth="1"/>
    <col min="14862" max="14862" width="10.28515625" customWidth="1"/>
    <col min="14863" max="14863" width="21.42578125" customWidth="1"/>
    <col min="15104" max="15104" width="6.140625" customWidth="1"/>
    <col min="15105" max="15106" width="3.42578125" customWidth="1"/>
    <col min="15107" max="15107" width="5.85546875" customWidth="1"/>
    <col min="15108" max="15108" width="7.28515625" customWidth="1"/>
    <col min="15109" max="15109" width="6.5703125" customWidth="1"/>
    <col min="15110" max="15110" width="7.7109375" customWidth="1"/>
    <col min="15111" max="15111" width="7.140625" customWidth="1"/>
    <col min="15112" max="15112" width="8.5703125" customWidth="1"/>
    <col min="15113" max="15114" width="7.7109375" customWidth="1"/>
    <col min="15115" max="15115" width="8" customWidth="1"/>
    <col min="15116" max="15116" width="6.28515625" customWidth="1"/>
    <col min="15117" max="15117" width="7.140625" customWidth="1"/>
    <col min="15118" max="15118" width="10.28515625" customWidth="1"/>
    <col min="15119" max="15119" width="21.42578125" customWidth="1"/>
    <col min="15360" max="15360" width="6.140625" customWidth="1"/>
    <col min="15361" max="15362" width="3.42578125" customWidth="1"/>
    <col min="15363" max="15363" width="5.85546875" customWidth="1"/>
    <col min="15364" max="15364" width="7.28515625" customWidth="1"/>
    <col min="15365" max="15365" width="6.5703125" customWidth="1"/>
    <col min="15366" max="15366" width="7.7109375" customWidth="1"/>
    <col min="15367" max="15367" width="7.140625" customWidth="1"/>
    <col min="15368" max="15368" width="8.5703125" customWidth="1"/>
    <col min="15369" max="15370" width="7.7109375" customWidth="1"/>
    <col min="15371" max="15371" width="8" customWidth="1"/>
    <col min="15372" max="15372" width="6.28515625" customWidth="1"/>
    <col min="15373" max="15373" width="7.140625" customWidth="1"/>
    <col min="15374" max="15374" width="10.28515625" customWidth="1"/>
    <col min="15375" max="15375" width="21.42578125" customWidth="1"/>
    <col min="15616" max="15616" width="6.140625" customWidth="1"/>
    <col min="15617" max="15618" width="3.42578125" customWidth="1"/>
    <col min="15619" max="15619" width="5.85546875" customWidth="1"/>
    <col min="15620" max="15620" width="7.28515625" customWidth="1"/>
    <col min="15621" max="15621" width="6.5703125" customWidth="1"/>
    <col min="15622" max="15622" width="7.7109375" customWidth="1"/>
    <col min="15623" max="15623" width="7.140625" customWidth="1"/>
    <col min="15624" max="15624" width="8.5703125" customWidth="1"/>
    <col min="15625" max="15626" width="7.7109375" customWidth="1"/>
    <col min="15627" max="15627" width="8" customWidth="1"/>
    <col min="15628" max="15628" width="6.28515625" customWidth="1"/>
    <col min="15629" max="15629" width="7.140625" customWidth="1"/>
    <col min="15630" max="15630" width="10.28515625" customWidth="1"/>
    <col min="15631" max="15631" width="21.42578125" customWidth="1"/>
    <col min="15872" max="15872" width="6.140625" customWidth="1"/>
    <col min="15873" max="15874" width="3.42578125" customWidth="1"/>
    <col min="15875" max="15875" width="5.85546875" customWidth="1"/>
    <col min="15876" max="15876" width="7.28515625" customWidth="1"/>
    <col min="15877" max="15877" width="6.5703125" customWidth="1"/>
    <col min="15878" max="15878" width="7.7109375" customWidth="1"/>
    <col min="15879" max="15879" width="7.140625" customWidth="1"/>
    <col min="15880" max="15880" width="8.5703125" customWidth="1"/>
    <col min="15881" max="15882" width="7.7109375" customWidth="1"/>
    <col min="15883" max="15883" width="8" customWidth="1"/>
    <col min="15884" max="15884" width="6.28515625" customWidth="1"/>
    <col min="15885" max="15885" width="7.140625" customWidth="1"/>
    <col min="15886" max="15886" width="10.28515625" customWidth="1"/>
    <col min="15887" max="15887" width="21.42578125" customWidth="1"/>
    <col min="16128" max="16128" width="6.140625" customWidth="1"/>
    <col min="16129" max="16130" width="3.42578125" customWidth="1"/>
    <col min="16131" max="16131" width="5.85546875" customWidth="1"/>
    <col min="16132" max="16132" width="7.28515625" customWidth="1"/>
    <col min="16133" max="16133" width="6.5703125" customWidth="1"/>
    <col min="16134" max="16134" width="7.7109375" customWidth="1"/>
    <col min="16135" max="16135" width="7.140625" customWidth="1"/>
    <col min="16136" max="16136" width="8.5703125" customWidth="1"/>
    <col min="16137" max="16138" width="7.7109375" customWidth="1"/>
    <col min="16139" max="16139" width="8" customWidth="1"/>
    <col min="16140" max="16140" width="6.28515625" customWidth="1"/>
    <col min="16141" max="16141" width="7.140625" customWidth="1"/>
    <col min="16142" max="16142" width="10.28515625" customWidth="1"/>
    <col min="16143" max="16143" width="21.42578125" customWidth="1"/>
  </cols>
  <sheetData>
    <row r="2" spans="1:16" ht="11.25" customHeight="1" x14ac:dyDescent="0.2"/>
    <row r="3" spans="1:16" ht="0.75" hidden="1" customHeight="1" x14ac:dyDescent="0.2"/>
    <row r="4" spans="1:16" hidden="1" x14ac:dyDescent="0.2"/>
    <row r="5" spans="1:16" hidden="1" x14ac:dyDescent="0.2"/>
    <row r="6" spans="1:16" hidden="1" x14ac:dyDescent="0.2"/>
    <row r="7" spans="1:16" ht="15" x14ac:dyDescent="0.2">
      <c r="A7" s="137" t="s">
        <v>200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2"/>
    </row>
    <row r="8" spans="1:16" ht="18.75" hidden="1" x14ac:dyDescent="0.2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1:16" ht="18.75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16" ht="12.75" customHeight="1" x14ac:dyDescent="0.2">
      <c r="A10" s="138" t="s">
        <v>107</v>
      </c>
      <c r="B10" s="139"/>
      <c r="C10" s="140"/>
      <c r="D10" s="148" t="s">
        <v>274</v>
      </c>
      <c r="E10" s="148"/>
      <c r="F10" s="148"/>
      <c r="G10" s="148"/>
      <c r="H10" s="148"/>
      <c r="I10" s="148"/>
      <c r="J10" s="148"/>
      <c r="K10" s="148"/>
      <c r="L10" s="149"/>
      <c r="M10" s="94" t="s">
        <v>1</v>
      </c>
      <c r="N10" s="95"/>
      <c r="O10" s="96" t="s">
        <v>201</v>
      </c>
      <c r="P10" s="97"/>
    </row>
    <row r="11" spans="1:16" ht="12.75" customHeight="1" x14ac:dyDescent="0.2">
      <c r="A11" s="141"/>
      <c r="B11" s="142"/>
      <c r="C11" s="143"/>
      <c r="D11" s="151"/>
      <c r="E11" s="151"/>
      <c r="F11" s="151"/>
      <c r="G11" s="151"/>
      <c r="H11" s="151"/>
      <c r="I11" s="151"/>
      <c r="J11" s="151"/>
      <c r="K11" s="151"/>
      <c r="L11" s="152"/>
      <c r="M11" s="98" t="s">
        <v>2</v>
      </c>
      <c r="N11" s="27"/>
      <c r="O11" s="99">
        <f>[1]CALCULO!H15</f>
        <v>42041</v>
      </c>
      <c r="P11" s="97"/>
    </row>
    <row r="12" spans="1:16" ht="12.75" customHeight="1" x14ac:dyDescent="0.2">
      <c r="A12" s="141"/>
      <c r="B12" s="142"/>
      <c r="C12" s="143"/>
      <c r="D12" s="151"/>
      <c r="E12" s="151"/>
      <c r="F12" s="151"/>
      <c r="G12" s="151"/>
      <c r="H12" s="151"/>
      <c r="I12" s="151"/>
      <c r="J12" s="151"/>
      <c r="K12" s="151"/>
      <c r="L12" s="152"/>
      <c r="M12" s="98" t="s">
        <v>202</v>
      </c>
      <c r="N12" s="27"/>
      <c r="O12" s="99">
        <f>O11+1</f>
        <v>42042</v>
      </c>
      <c r="P12" s="97"/>
    </row>
    <row r="13" spans="1:16" ht="17.25" customHeight="1" x14ac:dyDescent="0.2">
      <c r="A13" s="144"/>
      <c r="B13" s="145"/>
      <c r="C13" s="146"/>
      <c r="D13" s="154"/>
      <c r="E13" s="154"/>
      <c r="F13" s="154"/>
      <c r="G13" s="154"/>
      <c r="H13" s="154"/>
      <c r="I13" s="154"/>
      <c r="J13" s="154"/>
      <c r="K13" s="154"/>
      <c r="L13" s="155"/>
      <c r="M13" s="100"/>
      <c r="N13" s="100"/>
      <c r="O13" s="101"/>
      <c r="P13" s="97"/>
    </row>
    <row r="14" spans="1:16" ht="12.75" customHeight="1" x14ac:dyDescent="0.2">
      <c r="A14" s="138" t="s">
        <v>203</v>
      </c>
      <c r="B14" s="139"/>
      <c r="C14" s="140"/>
      <c r="D14" s="417" t="s">
        <v>275</v>
      </c>
      <c r="E14" s="417"/>
      <c r="F14" s="417"/>
      <c r="G14" s="417"/>
      <c r="H14" s="417"/>
      <c r="I14" s="417"/>
      <c r="J14" s="418"/>
      <c r="K14" s="102" t="s">
        <v>204</v>
      </c>
      <c r="L14" s="102"/>
      <c r="M14" s="102"/>
      <c r="N14" s="102"/>
      <c r="O14" s="103" t="s">
        <v>276</v>
      </c>
      <c r="P14" s="97"/>
    </row>
    <row r="15" spans="1:16" x14ac:dyDescent="0.2">
      <c r="A15" s="144"/>
      <c r="B15" s="145"/>
      <c r="C15" s="146"/>
      <c r="D15" s="419"/>
      <c r="E15" s="419"/>
      <c r="F15" s="419"/>
      <c r="G15" s="419"/>
      <c r="H15" s="419"/>
      <c r="I15" s="419"/>
      <c r="J15" s="420"/>
      <c r="K15" s="104" t="s">
        <v>205</v>
      </c>
      <c r="L15" s="104"/>
      <c r="M15" s="104"/>
      <c r="N15" s="104"/>
      <c r="O15" s="105" t="s">
        <v>277</v>
      </c>
      <c r="P15" s="97"/>
    </row>
    <row r="16" spans="1:16" ht="15" x14ac:dyDescent="0.2">
      <c r="A16" s="161" t="s">
        <v>206</v>
      </c>
      <c r="B16" s="162"/>
      <c r="C16" s="162"/>
      <c r="D16" s="164" t="s">
        <v>207</v>
      </c>
      <c r="E16" s="164"/>
      <c r="F16" s="164" t="s">
        <v>208</v>
      </c>
      <c r="G16" s="164"/>
      <c r="H16" s="164"/>
      <c r="I16" s="164" t="s">
        <v>209</v>
      </c>
      <c r="J16" s="164"/>
      <c r="K16" s="164"/>
      <c r="L16" s="164"/>
      <c r="M16" s="164"/>
      <c r="N16" s="160" t="s">
        <v>210</v>
      </c>
      <c r="O16" s="156" t="s">
        <v>211</v>
      </c>
      <c r="P16" s="97"/>
    </row>
    <row r="17" spans="1:16" ht="12.75" customHeight="1" x14ac:dyDescent="0.2">
      <c r="A17" s="159" t="s">
        <v>212</v>
      </c>
      <c r="B17" s="147" t="s">
        <v>213</v>
      </c>
      <c r="C17" s="149"/>
      <c r="D17" s="147" t="s">
        <v>214</v>
      </c>
      <c r="E17" s="149"/>
      <c r="F17" s="159" t="s">
        <v>215</v>
      </c>
      <c r="G17" s="159" t="s">
        <v>214</v>
      </c>
      <c r="H17" s="160" t="s">
        <v>216</v>
      </c>
      <c r="I17" s="159" t="s">
        <v>217</v>
      </c>
      <c r="J17" s="159" t="s">
        <v>218</v>
      </c>
      <c r="K17" s="159" t="s">
        <v>13</v>
      </c>
      <c r="L17" s="159" t="s">
        <v>219</v>
      </c>
      <c r="M17" s="159" t="s">
        <v>220</v>
      </c>
      <c r="N17" s="160"/>
      <c r="O17" s="157"/>
      <c r="P17" s="97"/>
    </row>
    <row r="18" spans="1:16" x14ac:dyDescent="0.2">
      <c r="A18" s="159"/>
      <c r="B18" s="150"/>
      <c r="C18" s="152"/>
      <c r="D18" s="150"/>
      <c r="E18" s="152"/>
      <c r="F18" s="159"/>
      <c r="G18" s="159"/>
      <c r="H18" s="160"/>
      <c r="I18" s="159"/>
      <c r="J18" s="159"/>
      <c r="K18" s="159"/>
      <c r="L18" s="159"/>
      <c r="M18" s="159"/>
      <c r="N18" s="160"/>
      <c r="O18" s="157"/>
      <c r="P18" s="97"/>
    </row>
    <row r="19" spans="1:16" x14ac:dyDescent="0.2">
      <c r="A19" s="159"/>
      <c r="B19" s="153"/>
      <c r="C19" s="155"/>
      <c r="D19" s="153"/>
      <c r="E19" s="155"/>
      <c r="F19" s="159"/>
      <c r="G19" s="159"/>
      <c r="H19" s="160"/>
      <c r="I19" s="159"/>
      <c r="J19" s="159"/>
      <c r="K19" s="159"/>
      <c r="L19" s="159"/>
      <c r="M19" s="159"/>
      <c r="N19" s="160"/>
      <c r="O19" s="158"/>
      <c r="P19" s="97"/>
    </row>
    <row r="20" spans="1:16" ht="11.45" customHeight="1" x14ac:dyDescent="0.2">
      <c r="A20" s="106">
        <v>1</v>
      </c>
      <c r="B20" s="107">
        <v>14</v>
      </c>
      <c r="C20" s="108" t="s">
        <v>221</v>
      </c>
      <c r="D20" s="165">
        <v>0.41180555555555554</v>
      </c>
      <c r="E20" s="166"/>
      <c r="F20" s="131">
        <v>155</v>
      </c>
      <c r="G20" s="131">
        <v>150</v>
      </c>
      <c r="H20" s="131">
        <v>138</v>
      </c>
      <c r="I20" s="109">
        <v>1286</v>
      </c>
      <c r="J20" s="109">
        <v>1337</v>
      </c>
      <c r="K20" s="87" t="s">
        <v>222</v>
      </c>
      <c r="L20" s="167" t="s">
        <v>223</v>
      </c>
      <c r="M20" s="110">
        <v>2.8</v>
      </c>
      <c r="N20" s="111">
        <v>8.5</v>
      </c>
      <c r="O20" s="112" t="s">
        <v>224</v>
      </c>
      <c r="P20" s="97"/>
    </row>
    <row r="21" spans="1:16" ht="11.25" customHeight="1" x14ac:dyDescent="0.2">
      <c r="A21" s="106">
        <f>A20+1</f>
        <v>2</v>
      </c>
      <c r="B21" s="107">
        <v>13</v>
      </c>
      <c r="C21" s="108" t="s">
        <v>221</v>
      </c>
      <c r="D21" s="165">
        <v>0.42708333333333331</v>
      </c>
      <c r="E21" s="166"/>
      <c r="F21" s="106">
        <v>155</v>
      </c>
      <c r="G21" s="106">
        <v>150</v>
      </c>
      <c r="H21" s="106">
        <v>138</v>
      </c>
      <c r="I21" s="109">
        <f>J20</f>
        <v>1337</v>
      </c>
      <c r="J21" s="109">
        <v>1387</v>
      </c>
      <c r="K21" s="87" t="str">
        <f>K20</f>
        <v>CENTRO</v>
      </c>
      <c r="L21" s="168"/>
      <c r="M21" s="110">
        <f>M20</f>
        <v>2.8</v>
      </c>
      <c r="N21" s="111">
        <f>N20</f>
        <v>8.5</v>
      </c>
      <c r="O21" s="112" t="s">
        <v>225</v>
      </c>
      <c r="P21" s="97"/>
    </row>
    <row r="22" spans="1:16" ht="11.45" customHeight="1" x14ac:dyDescent="0.2">
      <c r="A22" s="113" t="s">
        <v>226</v>
      </c>
      <c r="B22" s="114" t="s">
        <v>226</v>
      </c>
      <c r="C22" s="115" t="s">
        <v>226</v>
      </c>
      <c r="D22" s="165">
        <v>0.42708333333333331</v>
      </c>
      <c r="E22" s="166"/>
      <c r="F22" s="106">
        <v>159</v>
      </c>
      <c r="G22" s="106">
        <v>150</v>
      </c>
      <c r="H22" s="106">
        <v>138</v>
      </c>
      <c r="I22" s="109">
        <f t="shared" ref="I22:I39" si="0">J21</f>
        <v>1387</v>
      </c>
      <c r="J22" s="109">
        <v>1277</v>
      </c>
      <c r="K22" s="87" t="s">
        <v>227</v>
      </c>
      <c r="L22" s="168"/>
      <c r="M22" s="110">
        <v>3</v>
      </c>
      <c r="N22" s="111">
        <f t="shared" ref="N22:N39" si="1">N21</f>
        <v>8.5</v>
      </c>
      <c r="O22" s="112" t="s">
        <v>228</v>
      </c>
      <c r="P22" s="97"/>
    </row>
    <row r="23" spans="1:16" ht="11.45" customHeight="1" x14ac:dyDescent="0.2">
      <c r="A23" s="106">
        <f>A21+1</f>
        <v>3</v>
      </c>
      <c r="B23" s="107">
        <v>13</v>
      </c>
      <c r="C23" s="108" t="s">
        <v>221</v>
      </c>
      <c r="D23" s="165">
        <v>0.44375000000000003</v>
      </c>
      <c r="E23" s="166"/>
      <c r="F23" s="106">
        <v>160</v>
      </c>
      <c r="G23" s="106">
        <v>148</v>
      </c>
      <c r="H23" s="106">
        <v>133</v>
      </c>
      <c r="I23" s="109">
        <f t="shared" si="0"/>
        <v>1277</v>
      </c>
      <c r="J23" s="109">
        <v>1322</v>
      </c>
      <c r="K23" s="87" t="str">
        <f t="shared" ref="K23:K39" si="2">K22</f>
        <v>DERECHO</v>
      </c>
      <c r="L23" s="168"/>
      <c r="M23" s="110">
        <f t="shared" ref="M23:M39" si="3">M22</f>
        <v>3</v>
      </c>
      <c r="N23" s="111">
        <f t="shared" si="1"/>
        <v>8.5</v>
      </c>
      <c r="O23" s="112"/>
      <c r="P23" s="97"/>
    </row>
    <row r="24" spans="1:16" ht="11.45" customHeight="1" x14ac:dyDescent="0.2">
      <c r="A24" s="106">
        <f t="shared" ref="A24:A39" si="4">A23+1</f>
        <v>4</v>
      </c>
      <c r="B24" s="107">
        <v>14</v>
      </c>
      <c r="C24" s="108" t="s">
        <v>221</v>
      </c>
      <c r="D24" s="165">
        <v>0.45833333333333331</v>
      </c>
      <c r="E24" s="166"/>
      <c r="F24" s="106">
        <v>160</v>
      </c>
      <c r="G24" s="106">
        <v>141</v>
      </c>
      <c r="H24" s="106">
        <v>140</v>
      </c>
      <c r="I24" s="109">
        <f t="shared" si="0"/>
        <v>1322</v>
      </c>
      <c r="J24" s="109">
        <v>1372</v>
      </c>
      <c r="K24" s="87" t="str">
        <f t="shared" si="2"/>
        <v>DERECHO</v>
      </c>
      <c r="L24" s="168"/>
      <c r="M24" s="110">
        <f t="shared" si="3"/>
        <v>3</v>
      </c>
      <c r="N24" s="111">
        <f t="shared" si="1"/>
        <v>8.5</v>
      </c>
      <c r="O24" s="112"/>
      <c r="P24" s="97"/>
    </row>
    <row r="25" spans="1:16" ht="11.45" customHeight="1" x14ac:dyDescent="0.2">
      <c r="A25" s="106">
        <f t="shared" si="4"/>
        <v>5</v>
      </c>
      <c r="B25" s="107">
        <v>14</v>
      </c>
      <c r="C25" s="108" t="s">
        <v>221</v>
      </c>
      <c r="D25" s="165">
        <v>0.48958333333333331</v>
      </c>
      <c r="E25" s="166"/>
      <c r="F25" s="131">
        <v>160</v>
      </c>
      <c r="G25" s="131">
        <v>141</v>
      </c>
      <c r="H25" s="131">
        <v>140</v>
      </c>
      <c r="I25" s="109">
        <f t="shared" si="0"/>
        <v>1372</v>
      </c>
      <c r="J25" s="109">
        <v>1910</v>
      </c>
      <c r="K25" s="87" t="s">
        <v>229</v>
      </c>
      <c r="L25" s="168"/>
      <c r="M25" s="110">
        <v>4.8</v>
      </c>
      <c r="N25" s="111">
        <f t="shared" si="1"/>
        <v>8.5</v>
      </c>
      <c r="O25" s="112" t="s">
        <v>224</v>
      </c>
      <c r="P25" s="97"/>
    </row>
    <row r="26" spans="1:16" ht="11.45" customHeight="1" x14ac:dyDescent="0.2">
      <c r="A26" s="106">
        <f t="shared" si="4"/>
        <v>6</v>
      </c>
      <c r="B26" s="107">
        <v>14</v>
      </c>
      <c r="C26" s="108" t="s">
        <v>221</v>
      </c>
      <c r="D26" s="165">
        <v>0.52152777777777781</v>
      </c>
      <c r="E26" s="166"/>
      <c r="F26" s="106">
        <v>160</v>
      </c>
      <c r="G26" s="106">
        <v>150</v>
      </c>
      <c r="H26" s="106">
        <v>148</v>
      </c>
      <c r="I26" s="109">
        <f t="shared" si="0"/>
        <v>1910</v>
      </c>
      <c r="J26" s="109">
        <v>1808</v>
      </c>
      <c r="K26" s="87" t="str">
        <f t="shared" si="2"/>
        <v>IZQUIERDO</v>
      </c>
      <c r="L26" s="168"/>
      <c r="M26" s="110">
        <f t="shared" si="3"/>
        <v>4.8</v>
      </c>
      <c r="N26" s="111">
        <f t="shared" si="1"/>
        <v>8.5</v>
      </c>
      <c r="O26" s="112"/>
      <c r="P26" s="97"/>
    </row>
    <row r="27" spans="1:16" ht="11.45" customHeight="1" x14ac:dyDescent="0.2">
      <c r="A27" s="106">
        <f t="shared" si="4"/>
        <v>7</v>
      </c>
      <c r="B27" s="107">
        <v>12</v>
      </c>
      <c r="C27" s="108" t="s">
        <v>221</v>
      </c>
      <c r="D27" s="165">
        <v>0.53125</v>
      </c>
      <c r="E27" s="166"/>
      <c r="F27" s="106">
        <v>161</v>
      </c>
      <c r="G27" s="106">
        <v>146</v>
      </c>
      <c r="H27" s="106">
        <v>143</v>
      </c>
      <c r="I27" s="109">
        <f t="shared" si="0"/>
        <v>1808</v>
      </c>
      <c r="J27" s="109">
        <v>1837</v>
      </c>
      <c r="K27" s="87" t="str">
        <f t="shared" si="2"/>
        <v>IZQUIERDO</v>
      </c>
      <c r="L27" s="168"/>
      <c r="M27" s="110">
        <f t="shared" si="3"/>
        <v>4.8</v>
      </c>
      <c r="N27" s="111">
        <f t="shared" si="1"/>
        <v>8.5</v>
      </c>
      <c r="O27" s="112"/>
      <c r="P27" s="97"/>
    </row>
    <row r="28" spans="1:16" ht="11.45" customHeight="1" x14ac:dyDescent="0.2">
      <c r="A28" s="106">
        <f t="shared" si="4"/>
        <v>8</v>
      </c>
      <c r="B28" s="107">
        <v>13</v>
      </c>
      <c r="C28" s="108" t="s">
        <v>221</v>
      </c>
      <c r="D28" s="165">
        <v>0.53819444444444442</v>
      </c>
      <c r="E28" s="166"/>
      <c r="F28" s="106">
        <v>160</v>
      </c>
      <c r="G28" s="106">
        <v>152</v>
      </c>
      <c r="H28" s="106">
        <v>146</v>
      </c>
      <c r="I28" s="109">
        <f t="shared" si="0"/>
        <v>1837</v>
      </c>
      <c r="J28" s="109">
        <v>1874</v>
      </c>
      <c r="K28" s="87" t="str">
        <f t="shared" si="2"/>
        <v>IZQUIERDO</v>
      </c>
      <c r="L28" s="168"/>
      <c r="M28" s="110">
        <f t="shared" si="3"/>
        <v>4.8</v>
      </c>
      <c r="N28" s="111">
        <f t="shared" si="1"/>
        <v>8.5</v>
      </c>
      <c r="O28" s="112"/>
      <c r="P28" s="97"/>
    </row>
    <row r="29" spans="1:16" ht="11.45" customHeight="1" x14ac:dyDescent="0.2">
      <c r="A29" s="106">
        <f t="shared" si="4"/>
        <v>9</v>
      </c>
      <c r="B29" s="107">
        <v>14</v>
      </c>
      <c r="C29" s="108" t="s">
        <v>221</v>
      </c>
      <c r="D29" s="165">
        <v>0.54236111111111118</v>
      </c>
      <c r="E29" s="166"/>
      <c r="F29" s="106">
        <v>158</v>
      </c>
      <c r="G29" s="106">
        <v>155</v>
      </c>
      <c r="H29" s="106">
        <v>150</v>
      </c>
      <c r="I29" s="109">
        <f t="shared" si="0"/>
        <v>1874</v>
      </c>
      <c r="J29" s="109">
        <v>1906</v>
      </c>
      <c r="K29" s="87" t="str">
        <f t="shared" si="2"/>
        <v>IZQUIERDO</v>
      </c>
      <c r="L29" s="168"/>
      <c r="M29" s="110">
        <f t="shared" si="3"/>
        <v>4.8</v>
      </c>
      <c r="N29" s="111">
        <f t="shared" si="1"/>
        <v>8.5</v>
      </c>
      <c r="O29" s="112"/>
      <c r="P29" s="97"/>
    </row>
    <row r="30" spans="1:16" ht="11.45" customHeight="1" x14ac:dyDescent="0.25">
      <c r="A30" s="106">
        <f t="shared" si="4"/>
        <v>10</v>
      </c>
      <c r="B30" s="107">
        <v>14</v>
      </c>
      <c r="C30" s="108" t="s">
        <v>230</v>
      </c>
      <c r="D30" s="165">
        <v>0.56319444444444444</v>
      </c>
      <c r="E30" s="166"/>
      <c r="F30" s="106">
        <v>159</v>
      </c>
      <c r="G30" s="106">
        <v>150</v>
      </c>
      <c r="H30" s="106">
        <v>148</v>
      </c>
      <c r="I30" s="109">
        <f t="shared" si="0"/>
        <v>1906</v>
      </c>
      <c r="J30" s="109">
        <v>1927</v>
      </c>
      <c r="K30" s="87" t="str">
        <f t="shared" si="2"/>
        <v>IZQUIERDO</v>
      </c>
      <c r="L30" s="168"/>
      <c r="M30" s="110">
        <f t="shared" si="3"/>
        <v>4.8</v>
      </c>
      <c r="N30" s="111">
        <f t="shared" si="1"/>
        <v>8.5</v>
      </c>
      <c r="O30" s="112"/>
      <c r="P30" s="97"/>
    </row>
    <row r="31" spans="1:16" ht="11.45" customHeight="1" x14ac:dyDescent="0.25">
      <c r="A31" s="106">
        <f t="shared" si="4"/>
        <v>11</v>
      </c>
      <c r="B31" s="107">
        <v>14</v>
      </c>
      <c r="C31" s="108" t="s">
        <v>231</v>
      </c>
      <c r="D31" s="165">
        <v>0.58472222222222225</v>
      </c>
      <c r="E31" s="166"/>
      <c r="F31" s="106">
        <v>159</v>
      </c>
      <c r="G31" s="106">
        <v>150</v>
      </c>
      <c r="H31" s="106">
        <v>141</v>
      </c>
      <c r="I31" s="109">
        <f t="shared" si="0"/>
        <v>1927</v>
      </c>
      <c r="J31" s="109">
        <v>1962</v>
      </c>
      <c r="K31" s="87" t="str">
        <f t="shared" si="2"/>
        <v>IZQUIERDO</v>
      </c>
      <c r="L31" s="168"/>
      <c r="M31" s="110">
        <f t="shared" si="3"/>
        <v>4.8</v>
      </c>
      <c r="N31" s="111">
        <f t="shared" si="1"/>
        <v>8.5</v>
      </c>
      <c r="O31" s="112"/>
      <c r="P31" s="97"/>
    </row>
    <row r="32" spans="1:16" ht="11.45" customHeight="1" x14ac:dyDescent="0.25">
      <c r="A32" s="106">
        <f t="shared" si="4"/>
        <v>12</v>
      </c>
      <c r="B32" s="107">
        <v>12</v>
      </c>
      <c r="C32" s="108" t="s">
        <v>232</v>
      </c>
      <c r="D32" s="165">
        <v>0.59583333333333333</v>
      </c>
      <c r="E32" s="166"/>
      <c r="F32" s="106">
        <v>158</v>
      </c>
      <c r="G32" s="106">
        <v>148</v>
      </c>
      <c r="H32" s="106">
        <v>139</v>
      </c>
      <c r="I32" s="109">
        <f t="shared" si="0"/>
        <v>1962</v>
      </c>
      <c r="J32" s="109">
        <v>1976</v>
      </c>
      <c r="K32" s="87" t="str">
        <f t="shared" si="2"/>
        <v>IZQUIERDO</v>
      </c>
      <c r="L32" s="168"/>
      <c r="M32" s="110">
        <f t="shared" si="3"/>
        <v>4.8</v>
      </c>
      <c r="N32" s="111">
        <f t="shared" si="1"/>
        <v>8.5</v>
      </c>
      <c r="O32" s="112"/>
      <c r="P32" s="97"/>
    </row>
    <row r="33" spans="1:16" ht="11.45" customHeight="1" x14ac:dyDescent="0.25">
      <c r="A33" s="106">
        <f t="shared" si="4"/>
        <v>13</v>
      </c>
      <c r="B33" s="107">
        <v>14</v>
      </c>
      <c r="C33" s="108" t="s">
        <v>233</v>
      </c>
      <c r="D33" s="165">
        <v>0.63055555555555554</v>
      </c>
      <c r="E33" s="166"/>
      <c r="F33" s="106">
        <v>159</v>
      </c>
      <c r="G33" s="106">
        <v>153</v>
      </c>
      <c r="H33" s="106">
        <v>145</v>
      </c>
      <c r="I33" s="109">
        <f t="shared" si="0"/>
        <v>1976</v>
      </c>
      <c r="J33" s="109">
        <v>2035</v>
      </c>
      <c r="K33" s="87" t="str">
        <f t="shared" si="2"/>
        <v>IZQUIERDO</v>
      </c>
      <c r="L33" s="168"/>
      <c r="M33" s="110">
        <f t="shared" si="3"/>
        <v>4.8</v>
      </c>
      <c r="N33" s="111">
        <f t="shared" si="1"/>
        <v>8.5</v>
      </c>
      <c r="O33" s="112"/>
      <c r="P33" s="97"/>
    </row>
    <row r="34" spans="1:16" ht="11.45" customHeight="1" x14ac:dyDescent="0.25">
      <c r="A34" s="106">
        <f t="shared" si="4"/>
        <v>14</v>
      </c>
      <c r="B34" s="107">
        <v>13</v>
      </c>
      <c r="C34" s="108" t="s">
        <v>234</v>
      </c>
      <c r="D34" s="165">
        <v>0.64444444444444449</v>
      </c>
      <c r="E34" s="166"/>
      <c r="F34" s="106">
        <v>160</v>
      </c>
      <c r="G34" s="106">
        <v>155</v>
      </c>
      <c r="H34" s="106">
        <v>140</v>
      </c>
      <c r="I34" s="109">
        <f t="shared" si="0"/>
        <v>2035</v>
      </c>
      <c r="J34" s="109">
        <v>2071</v>
      </c>
      <c r="K34" s="87" t="str">
        <f t="shared" si="2"/>
        <v>IZQUIERDO</v>
      </c>
      <c r="L34" s="168"/>
      <c r="M34" s="110">
        <f t="shared" si="3"/>
        <v>4.8</v>
      </c>
      <c r="N34" s="111">
        <f t="shared" si="1"/>
        <v>8.5</v>
      </c>
      <c r="O34" s="112"/>
      <c r="P34" s="97"/>
    </row>
    <row r="35" spans="1:16" ht="11.45" customHeight="1" x14ac:dyDescent="0.25">
      <c r="A35" s="106">
        <f t="shared" si="4"/>
        <v>15</v>
      </c>
      <c r="B35" s="107">
        <v>14</v>
      </c>
      <c r="C35" s="108" t="s">
        <v>235</v>
      </c>
      <c r="D35" s="165">
        <v>0.65277777777777779</v>
      </c>
      <c r="E35" s="166"/>
      <c r="F35" s="106">
        <v>160</v>
      </c>
      <c r="G35" s="106">
        <v>154</v>
      </c>
      <c r="H35" s="106">
        <v>144</v>
      </c>
      <c r="I35" s="109">
        <f t="shared" si="0"/>
        <v>2071</v>
      </c>
      <c r="J35" s="109">
        <v>2101</v>
      </c>
      <c r="K35" s="87" t="str">
        <f t="shared" si="2"/>
        <v>IZQUIERDO</v>
      </c>
      <c r="L35" s="168"/>
      <c r="M35" s="110">
        <f t="shared" si="3"/>
        <v>4.8</v>
      </c>
      <c r="N35" s="111">
        <f t="shared" si="1"/>
        <v>8.5</v>
      </c>
      <c r="O35" s="112"/>
      <c r="P35" s="97"/>
    </row>
    <row r="36" spans="1:16" ht="11.45" customHeight="1" x14ac:dyDescent="0.25">
      <c r="A36" s="106">
        <f t="shared" si="4"/>
        <v>16</v>
      </c>
      <c r="B36" s="107">
        <v>14</v>
      </c>
      <c r="C36" s="108" t="s">
        <v>236</v>
      </c>
      <c r="D36" s="165">
        <v>0.66666666666666663</v>
      </c>
      <c r="E36" s="166"/>
      <c r="F36" s="106">
        <v>161</v>
      </c>
      <c r="G36" s="106">
        <v>153</v>
      </c>
      <c r="H36" s="106">
        <v>147</v>
      </c>
      <c r="I36" s="109">
        <f t="shared" si="0"/>
        <v>2101</v>
      </c>
      <c r="J36" s="109">
        <v>2132</v>
      </c>
      <c r="K36" s="87" t="str">
        <f t="shared" si="2"/>
        <v>IZQUIERDO</v>
      </c>
      <c r="L36" s="168"/>
      <c r="M36" s="110">
        <f t="shared" si="3"/>
        <v>4.8</v>
      </c>
      <c r="N36" s="111">
        <f t="shared" si="1"/>
        <v>8.5</v>
      </c>
      <c r="O36" s="112"/>
      <c r="P36" s="97"/>
    </row>
    <row r="37" spans="1:16" ht="11.45" customHeight="1" x14ac:dyDescent="0.25">
      <c r="A37" s="106">
        <f t="shared" si="4"/>
        <v>17</v>
      </c>
      <c r="B37" s="107">
        <v>12</v>
      </c>
      <c r="C37" s="108" t="s">
        <v>237</v>
      </c>
      <c r="D37" s="165">
        <v>0.67986111111111114</v>
      </c>
      <c r="E37" s="166"/>
      <c r="F37" s="106">
        <v>160</v>
      </c>
      <c r="G37" s="106">
        <v>157</v>
      </c>
      <c r="H37" s="106">
        <v>137</v>
      </c>
      <c r="I37" s="109">
        <f t="shared" si="0"/>
        <v>2132</v>
      </c>
      <c r="J37" s="109">
        <v>2157</v>
      </c>
      <c r="K37" s="87" t="str">
        <f t="shared" si="2"/>
        <v>IZQUIERDO</v>
      </c>
      <c r="L37" s="168"/>
      <c r="M37" s="110">
        <f t="shared" si="3"/>
        <v>4.8</v>
      </c>
      <c r="N37" s="111">
        <f t="shared" si="1"/>
        <v>8.5</v>
      </c>
      <c r="O37" s="112"/>
      <c r="P37" s="97"/>
    </row>
    <row r="38" spans="1:16" ht="11.45" customHeight="1" x14ac:dyDescent="0.25">
      <c r="A38" s="106">
        <f t="shared" si="4"/>
        <v>18</v>
      </c>
      <c r="B38" s="107">
        <v>14</v>
      </c>
      <c r="C38" s="108" t="s">
        <v>238</v>
      </c>
      <c r="D38" s="165">
        <v>0.70138888888888884</v>
      </c>
      <c r="E38" s="166"/>
      <c r="F38" s="106">
        <v>159</v>
      </c>
      <c r="G38" s="106">
        <v>155</v>
      </c>
      <c r="H38" s="106">
        <v>150</v>
      </c>
      <c r="I38" s="109">
        <f t="shared" si="0"/>
        <v>2157</v>
      </c>
      <c r="J38" s="109">
        <v>2193</v>
      </c>
      <c r="K38" s="87" t="str">
        <f t="shared" si="2"/>
        <v>IZQUIERDO</v>
      </c>
      <c r="L38" s="168"/>
      <c r="M38" s="110">
        <f t="shared" si="3"/>
        <v>4.8</v>
      </c>
      <c r="N38" s="111">
        <f t="shared" si="1"/>
        <v>8.5</v>
      </c>
      <c r="O38" s="112"/>
      <c r="P38" s="97"/>
    </row>
    <row r="39" spans="1:16" ht="11.45" customHeight="1" x14ac:dyDescent="0.25">
      <c r="A39" s="106">
        <f t="shared" si="4"/>
        <v>19</v>
      </c>
      <c r="B39" s="107">
        <v>14</v>
      </c>
      <c r="C39" s="108" t="s">
        <v>239</v>
      </c>
      <c r="D39" s="165">
        <v>0.71736111111111101</v>
      </c>
      <c r="E39" s="166"/>
      <c r="F39" s="106">
        <v>158</v>
      </c>
      <c r="G39" s="106">
        <v>142</v>
      </c>
      <c r="H39" s="106">
        <v>139</v>
      </c>
      <c r="I39" s="109">
        <f t="shared" si="0"/>
        <v>2193</v>
      </c>
      <c r="J39" s="109">
        <v>2224</v>
      </c>
      <c r="K39" s="87" t="str">
        <f t="shared" si="2"/>
        <v>IZQUIERDO</v>
      </c>
      <c r="L39" s="169"/>
      <c r="M39" s="110">
        <f t="shared" si="3"/>
        <v>4.8</v>
      </c>
      <c r="N39" s="111">
        <f t="shared" si="1"/>
        <v>8.5</v>
      </c>
      <c r="O39" s="112"/>
      <c r="P39" s="97"/>
    </row>
    <row r="40" spans="1:16" ht="3.6" customHeight="1" x14ac:dyDescent="0.2">
      <c r="A40" s="116"/>
      <c r="B40" s="95"/>
      <c r="C40" s="95"/>
      <c r="D40" s="118"/>
      <c r="E40" s="118"/>
      <c r="F40" s="117"/>
      <c r="G40" s="117"/>
      <c r="H40" s="117"/>
      <c r="I40" s="117"/>
      <c r="J40" s="117"/>
      <c r="K40" s="117"/>
      <c r="L40" s="117"/>
      <c r="M40" s="119"/>
      <c r="N40" s="120"/>
      <c r="O40" s="121"/>
      <c r="P40" s="2"/>
    </row>
    <row r="41" spans="1:16" ht="11.45" customHeight="1" x14ac:dyDescent="0.2">
      <c r="A41" s="176" t="s">
        <v>240</v>
      </c>
      <c r="B41" s="177"/>
      <c r="C41" s="177"/>
      <c r="D41" s="177"/>
      <c r="E41" s="118"/>
      <c r="F41" s="117"/>
      <c r="G41" s="117"/>
      <c r="H41" s="117"/>
      <c r="I41" s="117"/>
      <c r="J41" s="117"/>
      <c r="K41" s="117"/>
      <c r="L41" s="117"/>
      <c r="M41" s="119"/>
      <c r="N41" s="120"/>
      <c r="O41" s="121"/>
      <c r="P41" s="2"/>
    </row>
    <row r="42" spans="1:16" ht="11.45" customHeight="1" x14ac:dyDescent="0.2">
      <c r="A42" s="178" t="s">
        <v>241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80"/>
      <c r="P42" s="2"/>
    </row>
    <row r="43" spans="1:16" x14ac:dyDescent="0.2">
      <c r="A43" s="181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3"/>
    </row>
    <row r="44" spans="1:16" ht="3" customHeight="1" x14ac:dyDescent="0.2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4"/>
    </row>
    <row r="45" spans="1:16" ht="14.25" customHeight="1" x14ac:dyDescent="0.2">
      <c r="A45" s="184" t="s">
        <v>71</v>
      </c>
      <c r="B45" s="185"/>
      <c r="C45" s="185"/>
      <c r="D45" s="185"/>
      <c r="E45" s="185"/>
      <c r="F45" s="186"/>
      <c r="G45" s="184" t="s">
        <v>65</v>
      </c>
      <c r="H45" s="185"/>
      <c r="I45" s="185"/>
      <c r="J45" s="185"/>
      <c r="K45" s="185"/>
      <c r="L45" s="186"/>
      <c r="M45" s="184" t="s">
        <v>242</v>
      </c>
      <c r="N45" s="185"/>
      <c r="O45" s="186"/>
    </row>
    <row r="46" spans="1:16" ht="26.45" customHeight="1" x14ac:dyDescent="0.2">
      <c r="A46" s="125"/>
      <c r="B46" s="126"/>
      <c r="C46" s="126"/>
      <c r="D46" s="126"/>
      <c r="E46" s="126"/>
      <c r="F46" s="127"/>
      <c r="G46" s="125"/>
      <c r="H46" s="128"/>
      <c r="I46" s="128"/>
      <c r="J46" s="128"/>
      <c r="K46" s="128"/>
      <c r="L46" s="127"/>
      <c r="M46" s="125"/>
      <c r="N46" s="128"/>
      <c r="O46" s="127"/>
    </row>
    <row r="47" spans="1:16" x14ac:dyDescent="0.2">
      <c r="A47" s="170" t="s">
        <v>113</v>
      </c>
      <c r="B47" s="171"/>
      <c r="C47" s="171"/>
      <c r="D47" s="171"/>
      <c r="E47" s="171"/>
      <c r="F47" s="172"/>
      <c r="G47" s="173" t="s">
        <v>111</v>
      </c>
      <c r="H47" s="174"/>
      <c r="I47" s="174"/>
      <c r="J47" s="174"/>
      <c r="K47" s="174"/>
      <c r="L47" s="175"/>
      <c r="M47" s="173" t="s">
        <v>103</v>
      </c>
      <c r="N47" s="174"/>
      <c r="O47" s="175"/>
    </row>
    <row r="48" spans="1:16" ht="3" customHeight="1" x14ac:dyDescent="0.2"/>
    <row r="49" spans="1:15" ht="10.9" customHeight="1" x14ac:dyDescent="0.2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 t="s">
        <v>243</v>
      </c>
    </row>
  </sheetData>
  <mergeCells count="51">
    <mergeCell ref="A47:F47"/>
    <mergeCell ref="G47:L47"/>
    <mergeCell ref="M47:O47"/>
    <mergeCell ref="D38:E38"/>
    <mergeCell ref="D39:E39"/>
    <mergeCell ref="A41:D41"/>
    <mergeCell ref="A42:O43"/>
    <mergeCell ref="A45:F45"/>
    <mergeCell ref="G45:L45"/>
    <mergeCell ref="M45:O45"/>
    <mergeCell ref="D32:E32"/>
    <mergeCell ref="D33:E33"/>
    <mergeCell ref="D34:E34"/>
    <mergeCell ref="D35:E35"/>
    <mergeCell ref="D36:E36"/>
    <mergeCell ref="L17:L19"/>
    <mergeCell ref="M17:M19"/>
    <mergeCell ref="D20:E20"/>
    <mergeCell ref="L20:L39"/>
    <mergeCell ref="D21:E21"/>
    <mergeCell ref="D22:E22"/>
    <mergeCell ref="D23:E23"/>
    <mergeCell ref="D24:E24"/>
    <mergeCell ref="D25:E25"/>
    <mergeCell ref="D37:E37"/>
    <mergeCell ref="D26:E26"/>
    <mergeCell ref="D27:E27"/>
    <mergeCell ref="D28:E28"/>
    <mergeCell ref="D29:E29"/>
    <mergeCell ref="D30:E30"/>
    <mergeCell ref="D31:E31"/>
    <mergeCell ref="O16:O19"/>
    <mergeCell ref="A17:A19"/>
    <mergeCell ref="B17:C19"/>
    <mergeCell ref="D17:E19"/>
    <mergeCell ref="F17:F19"/>
    <mergeCell ref="G17:G19"/>
    <mergeCell ref="H17:H19"/>
    <mergeCell ref="I17:I19"/>
    <mergeCell ref="J17:J19"/>
    <mergeCell ref="A16:C16"/>
    <mergeCell ref="D16:E16"/>
    <mergeCell ref="F16:H16"/>
    <mergeCell ref="I16:M16"/>
    <mergeCell ref="N16:N19"/>
    <mergeCell ref="K17:K19"/>
    <mergeCell ref="A7:O7"/>
    <mergeCell ref="A10:C13"/>
    <mergeCell ref="D10:L13"/>
    <mergeCell ref="A14:C15"/>
    <mergeCell ref="D14:J15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CALCULO </vt:lpstr>
      <vt:lpstr>ENSAYE CONCRETO ASFÁLTICO</vt:lpstr>
      <vt:lpstr>TEMPERATURAS</vt:lpstr>
      <vt:lpstr>'ENSAYE CONCRETO ASFÁLTICO'!Área_de_impresión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Jose LuisTamayo</dc:creator>
  <cp:lastModifiedBy>Tecnica 2</cp:lastModifiedBy>
  <cp:lastPrinted>2012-11-29T17:42:13Z</cp:lastPrinted>
  <dcterms:created xsi:type="dcterms:W3CDTF">2010-02-11T23:22:45Z</dcterms:created>
  <dcterms:modified xsi:type="dcterms:W3CDTF">2015-11-26T15:29:32Z</dcterms:modified>
</cp:coreProperties>
</file>