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00" yWindow="-90" windowWidth="11595" windowHeight="8640"/>
  </bookViews>
  <sheets>
    <sheet name="CALCULO" sheetId="4" r:id="rId1"/>
    <sheet name="REPORTE" sheetId="6" r:id="rId2"/>
  </sheets>
  <definedNames>
    <definedName name="_xlnm.Print_Area" localSheetId="1">REPORTE!$A$1:$AD$64</definedName>
  </definedNames>
  <calcPr calcId="145621"/>
</workbook>
</file>

<file path=xl/calcChain.xml><?xml version="1.0" encoding="utf-8"?>
<calcChain xmlns="http://schemas.openxmlformats.org/spreadsheetml/2006/main">
  <c r="P43" i="6" l="1"/>
  <c r="E29" i="6" l="1"/>
  <c r="E30" i="6"/>
  <c r="E31" i="6"/>
  <c r="C36" i="4" l="1"/>
  <c r="E21" i="6" l="1"/>
  <c r="H21" i="6" s="1"/>
  <c r="D9" i="6"/>
  <c r="H17" i="6"/>
  <c r="W11" i="6"/>
  <c r="U12" i="6" s="1"/>
  <c r="T10" i="6"/>
  <c r="X4" i="6"/>
  <c r="V11" i="6"/>
  <c r="E54" i="4" l="1"/>
  <c r="I49" i="4"/>
  <c r="P44" i="6" s="1"/>
  <c r="E45" i="4"/>
  <c r="E37" i="4"/>
  <c r="E39" i="4" s="1"/>
  <c r="E36" i="4"/>
  <c r="E29" i="4"/>
  <c r="E31" i="4" s="1"/>
  <c r="E28" i="4"/>
  <c r="E32" i="4" l="1"/>
  <c r="P42" i="6" s="1"/>
  <c r="E40" i="4"/>
  <c r="C49" i="4"/>
  <c r="C40" i="4"/>
  <c r="C41" i="4"/>
  <c r="C42" i="4"/>
  <c r="C43" i="4"/>
  <c r="C44" i="4"/>
  <c r="C45" i="4"/>
  <c r="C39" i="4"/>
  <c r="P54" i="6"/>
  <c r="C31" i="4"/>
  <c r="C33" i="4" s="1"/>
  <c r="C34" i="4" s="1"/>
  <c r="G18" i="4"/>
  <c r="H18" i="4" s="1"/>
  <c r="C37" i="4" l="1"/>
  <c r="P45" i="6" s="1"/>
  <c r="C50" i="4"/>
  <c r="C35" i="4"/>
  <c r="P53" i="6" s="1"/>
  <c r="E41" i="4"/>
  <c r="E9" i="4"/>
  <c r="I3" i="4"/>
  <c r="B8" i="4"/>
  <c r="I2" i="4" s="1"/>
  <c r="I4" i="4" l="1"/>
  <c r="I5" i="4" s="1"/>
  <c r="C21" i="4" s="1"/>
  <c r="I6" i="4" l="1"/>
  <c r="C22" i="4" l="1"/>
  <c r="D21" i="4" s="1"/>
  <c r="B9" i="4"/>
  <c r="P46" i="6" s="1"/>
  <c r="D12" i="4"/>
  <c r="E12" i="4" s="1"/>
  <c r="E24" i="6" s="1"/>
  <c r="D17" i="4"/>
  <c r="D18" i="4"/>
  <c r="D13" i="4" l="1"/>
  <c r="D14" i="4"/>
  <c r="D16" i="4"/>
  <c r="D20" i="4"/>
  <c r="D15" i="4"/>
  <c r="D19" i="4"/>
  <c r="D22" i="4"/>
  <c r="E13" i="4"/>
  <c r="E14" i="4" l="1"/>
  <c r="E25" i="6"/>
  <c r="E15" i="4" l="1"/>
  <c r="E26" i="6"/>
  <c r="E16" i="4" l="1"/>
  <c r="E27" i="6"/>
  <c r="E17" i="4" l="1"/>
  <c r="E28" i="6"/>
  <c r="E18" i="4" l="1"/>
  <c r="E19" i="4" l="1"/>
  <c r="E20" i="4" l="1"/>
  <c r="E32" i="6" l="1"/>
  <c r="H21" i="4"/>
  <c r="G19" i="4"/>
  <c r="I17" i="4" l="1"/>
  <c r="I12" i="4"/>
  <c r="J12" i="4" s="1"/>
  <c r="I18" i="4"/>
  <c r="I14" i="4"/>
  <c r="I19" i="4"/>
  <c r="I13" i="4"/>
  <c r="I16" i="4"/>
  <c r="I15" i="4"/>
  <c r="E33" i="6" l="1"/>
  <c r="J13" i="4"/>
  <c r="J14" i="4" l="1"/>
  <c r="E34" i="6"/>
  <c r="E35" i="6" l="1"/>
  <c r="J15" i="4"/>
  <c r="J16" i="4" l="1"/>
  <c r="E36" i="6"/>
  <c r="J17" i="4" l="1"/>
  <c r="E37" i="6"/>
  <c r="E38" i="6" l="1"/>
  <c r="J21" i="4"/>
  <c r="J18" i="4"/>
  <c r="I21" i="4"/>
</calcChain>
</file>

<file path=xl/sharedStrings.xml><?xml version="1.0" encoding="utf-8"?>
<sst xmlns="http://schemas.openxmlformats.org/spreadsheetml/2006/main" count="226" uniqueCount="193">
  <si>
    <t>1 1/2"</t>
  </si>
  <si>
    <t>1"</t>
  </si>
  <si>
    <t>3/4"</t>
  </si>
  <si>
    <t>3/8"</t>
  </si>
  <si>
    <t>LABORATORISTA</t>
  </si>
  <si>
    <t xml:space="preserve">ENSAYE No. </t>
  </si>
  <si>
    <t>FECHA</t>
  </si>
  <si>
    <t>PESO TOTAL MUESTRA</t>
  </si>
  <si>
    <t>PESO RET. MALLA 4,75</t>
  </si>
  <si>
    <t>PESO PASA MALLA 4,75</t>
  </si>
  <si>
    <t>PESO CORREJIDO MALLA 4,75</t>
  </si>
  <si>
    <t>PESO BRUTO</t>
  </si>
  <si>
    <t>PESO TOTAL MUESTRA CORREJIDO</t>
  </si>
  <si>
    <t>TARA</t>
  </si>
  <si>
    <t>VOLUMEN</t>
  </si>
  <si>
    <t>TAMAÑO MAXIMO MUESTRA</t>
  </si>
  <si>
    <t>PESO NETO</t>
  </si>
  <si>
    <t>% HUMEDAD</t>
  </si>
  <si>
    <t>P.H.</t>
  </si>
  <si>
    <t>P.S.</t>
  </si>
  <si>
    <t>VOL.</t>
  </si>
  <si>
    <t>P.V.S.S.</t>
  </si>
  <si>
    <t>ABSORCION</t>
  </si>
  <si>
    <t>DENSIDAD</t>
  </si>
  <si>
    <t>MALLA NUM</t>
  </si>
  <si>
    <t>ABERTURA MM</t>
  </si>
  <si>
    <t>% RETENIDO PARCIAL</t>
  </si>
  <si>
    <t>% QUE PASA</t>
  </si>
  <si>
    <t>2"</t>
  </si>
  <si>
    <t>1/2"</t>
  </si>
  <si>
    <t>1/4"</t>
  </si>
  <si>
    <t>PASA 200</t>
  </si>
  <si>
    <t>NUM. 4</t>
  </si>
  <si>
    <t>SUMA</t>
  </si>
  <si>
    <t>PASA No. 4</t>
  </si>
  <si>
    <t>LIMITES DE CONSISTENCIA</t>
  </si>
  <si>
    <t>EQUIPO</t>
  </si>
  <si>
    <t>RECIPIENTE</t>
  </si>
  <si>
    <t>PESO SECO</t>
  </si>
  <si>
    <t>PW+R</t>
  </si>
  <si>
    <t>PESO HUMEDO (Wm)</t>
  </si>
  <si>
    <t>PS+R</t>
  </si>
  <si>
    <t>AGUA AGREGADA</t>
  </si>
  <si>
    <t>AGUA</t>
  </si>
  <si>
    <t>ALTURA DEL MOLDE</t>
  </si>
  <si>
    <t>ALTURA FALTANTE</t>
  </si>
  <si>
    <t>PESO R.</t>
  </si>
  <si>
    <t>ALTURA DEL MATERIAL</t>
  </si>
  <si>
    <t>PESO S.</t>
  </si>
  <si>
    <t>AREA DEL MOLDE</t>
  </si>
  <si>
    <t>L. LIQ.</t>
  </si>
  <si>
    <t>HUMEDAD OPTIMA</t>
  </si>
  <si>
    <t>V.R.S.</t>
  </si>
  <si>
    <t>PS</t>
  </si>
  <si>
    <t>L. PLASTICO</t>
  </si>
  <si>
    <t>MOLDE</t>
  </si>
  <si>
    <t>LONG. MOLDE</t>
  </si>
  <si>
    <t>LONG. BARRA</t>
  </si>
  <si>
    <t>% CONT. LIN.</t>
  </si>
  <si>
    <t>LECTURA INICIAL</t>
  </si>
  <si>
    <t>HORA INICIAL</t>
  </si>
  <si>
    <t>HORA FINAL</t>
  </si>
  <si>
    <t>NIVEL DE LA ARENA (A)</t>
  </si>
  <si>
    <t>NIVEL DE LA ARCILLA (B)</t>
  </si>
  <si>
    <t>RESULTADO</t>
  </si>
  <si>
    <t>LECTURA FINAL</t>
  </si>
  <si>
    <t>DIFERENCIA</t>
  </si>
  <si>
    <t>EXPANSIÓN %</t>
  </si>
  <si>
    <t>I. PLASTICO</t>
  </si>
  <si>
    <t>JEFE DE LABORATORIO</t>
  </si>
  <si>
    <t>TEC. MANUEL MARTINEZ ACOSTA</t>
  </si>
  <si>
    <t>GRAVA</t>
  </si>
  <si>
    <t>ARENA</t>
  </si>
  <si>
    <t>FINOS</t>
  </si>
  <si>
    <t>HOJA DE TRABAJO PARA CALIDAD DE TERRACERIAS</t>
  </si>
  <si>
    <t>OBRA Y LOCALIZACION</t>
  </si>
  <si>
    <t>DESCRIPCION</t>
  </si>
  <si>
    <t>1.27 mm</t>
  </si>
  <si>
    <t>2.54 mm</t>
  </si>
  <si>
    <t>3.81 mm</t>
  </si>
  <si>
    <t>5.08 mm</t>
  </si>
  <si>
    <t>7.62 mm</t>
  </si>
  <si>
    <t>10.16 mm</t>
  </si>
  <si>
    <t>12.70 mm</t>
  </si>
  <si>
    <t>3"</t>
  </si>
  <si>
    <t>SECADO, DISGREGADO Y CUARTEO</t>
  </si>
  <si>
    <t>PESO DE CUBO</t>
  </si>
  <si>
    <t>PESO DE PORTER</t>
  </si>
  <si>
    <t>GRANULOMETRIA GRANDE</t>
  </si>
  <si>
    <t>ENSAYO LIMITE</t>
  </si>
  <si>
    <t>GRANULOMETRIA CHICA</t>
  </si>
  <si>
    <t>PENETRACION V.R.S. Y EXP. FINAL</t>
  </si>
  <si>
    <t>DETERMINACION DEL PESO ESPESIFICO SECO MAXIMO PORTER Y V.R.S.</t>
  </si>
  <si>
    <t>ENSAYO</t>
  </si>
  <si>
    <t>REALIZO</t>
  </si>
  <si>
    <t>FIRMA</t>
  </si>
  <si>
    <t>ENSAYO PORTER Y EXPANCION INICIAL</t>
  </si>
  <si>
    <t>ENSAYO PERDIDA POR LAVADO</t>
  </si>
  <si>
    <t>FECHA DE ENTREGA</t>
  </si>
  <si>
    <t>OBSERVACIONES</t>
  </si>
  <si>
    <t>ENSAYO EQUIVALENTE DE ARENA</t>
  </si>
  <si>
    <t>VOL. DEL MATERIAL (Vm)</t>
  </si>
  <si>
    <t>PROPORCION</t>
  </si>
  <si>
    <t>PESO  RETENIDO EN GRS.</t>
  </si>
  <si>
    <t>% DESGASTE</t>
  </si>
  <si>
    <t>MASA INICIAL  EN GRS.</t>
  </si>
  <si>
    <t>MASA FINAL EN GRS.</t>
  </si>
  <si>
    <t>ENSAYO DESGASTE LOS ANGELES</t>
  </si>
  <si>
    <t>TIPO DE COMPOSICION</t>
  </si>
  <si>
    <t>No. DE ESFERAS</t>
  </si>
  <si>
    <t>1ER CICLO</t>
  </si>
  <si>
    <t>2DO CICLO</t>
  </si>
  <si>
    <t>REPOSO</t>
  </si>
  <si>
    <t xml:space="preserve"> PROBETA No.</t>
  </si>
  <si>
    <t>ENSAYO FORMA DE LA PARTICULA</t>
  </si>
  <si>
    <t>%</t>
  </si>
  <si>
    <t>PLANAS Y ALARGADAS</t>
  </si>
  <si>
    <t>NI PLANAS, NI ALARGADAS</t>
  </si>
  <si>
    <t>MASAS GRS.</t>
  </si>
  <si>
    <t>MALLA MM</t>
  </si>
  <si>
    <t>MASA GRS.</t>
  </si>
  <si>
    <t>ANALISIS GRANULOMETRICO</t>
  </si>
  <si>
    <t>REC. N°.</t>
  </si>
  <si>
    <t>P.E.M.H [γm = Wm/Vm]</t>
  </si>
  <si>
    <t>P.E.S.M. [Y o max.]</t>
  </si>
  <si>
    <t>ENSAYO DESGASTE</t>
  </si>
  <si>
    <t>MUESTREO</t>
  </si>
  <si>
    <t>ML</t>
  </si>
  <si>
    <t>ENSAYE No.</t>
  </si>
  <si>
    <t>FECHA DE RECIBO</t>
  </si>
  <si>
    <t>FECHA DE INF.</t>
  </si>
  <si>
    <t>DATOS DEL MUESTREO</t>
  </si>
  <si>
    <t>DESCRIPCIÓN DEL MATERIAL</t>
  </si>
  <si>
    <t>GP GM GRAVA MAL GRADUADA LIMOSA</t>
  </si>
  <si>
    <t>TRATAMIENTO PREVIO AL MUESTREO</t>
  </si>
  <si>
    <t>NINGUNO</t>
  </si>
  <si>
    <t>CLASE DE DEPOSITO MUESTREADO</t>
  </si>
  <si>
    <t>COMPOSICION GRANULOMETRICA DE EL MATERIAL PETREO</t>
  </si>
  <si>
    <t>MALLAS</t>
  </si>
  <si>
    <t>TAMAÑO MAXIMO DEL MATERIAL PETREO MM (IN)</t>
  </si>
  <si>
    <t>(MM)</t>
  </si>
  <si>
    <t>"</t>
  </si>
  <si>
    <t>PORCENTAJE QUE PASA</t>
  </si>
  <si>
    <t>ABERTURA EN MM</t>
  </si>
  <si>
    <t>DESIGNACION</t>
  </si>
  <si>
    <t>R</t>
  </si>
  <si>
    <t>I</t>
  </si>
  <si>
    <t>S</t>
  </si>
  <si>
    <t>PROYECTO</t>
  </si>
  <si>
    <t>85 A 100</t>
  </si>
  <si>
    <t>75 A100</t>
  </si>
  <si>
    <t>No. 4</t>
  </si>
  <si>
    <t>No. 10</t>
  </si>
  <si>
    <t>No. 20</t>
  </si>
  <si>
    <t>No. 40</t>
  </si>
  <si>
    <t>No. 60</t>
  </si>
  <si>
    <t>No. 100</t>
  </si>
  <si>
    <t>No. 200</t>
  </si>
  <si>
    <t>TAMAÑO DE LAS PARTICULAS</t>
  </si>
  <si>
    <t>CARACTERISTICAS DE EL MATERIAL PETREO</t>
  </si>
  <si>
    <t>CARACTERISTICA</t>
  </si>
  <si>
    <t>REQUISITO N-CMT-4-02-002/11</t>
  </si>
  <si>
    <t>LIMITE LIQUIDO, MAXIMO</t>
  </si>
  <si>
    <t>INDICE PLASTICO, MAXIMO</t>
  </si>
  <si>
    <t>EQUIVALENTE DE ARENA; % MINIMO</t>
  </si>
  <si>
    <t>VALOR SOPORTE CALIFORNIA (CBR), MINIMO</t>
  </si>
  <si>
    <t>ADICIONALES</t>
  </si>
  <si>
    <r>
      <t>MASA VOLUMETRICA SECA SUELTA KG/M</t>
    </r>
    <r>
      <rPr>
        <vertAlign val="superscript"/>
        <sz val="14"/>
        <rFont val="Calibri"/>
        <family val="2"/>
        <scheme val="minor"/>
      </rPr>
      <t xml:space="preserve">3 </t>
    </r>
  </si>
  <si>
    <r>
      <t>MASA VOLUMETRICA SECA MAXIMA KG/M</t>
    </r>
    <r>
      <rPr>
        <vertAlign val="superscript"/>
        <sz val="14"/>
        <rFont val="Calibri"/>
        <family val="2"/>
        <scheme val="minor"/>
      </rPr>
      <t xml:space="preserve">3 </t>
    </r>
    <r>
      <rPr>
        <sz val="11"/>
        <rFont val="Calibri"/>
        <family val="2"/>
        <scheme val="minor"/>
      </rPr>
      <t>Ydmax</t>
    </r>
  </si>
  <si>
    <t>OBSERVACIONES Y RECOMENDACIONES:</t>
  </si>
  <si>
    <t xml:space="preserve">        LABORATORISTA</t>
  </si>
  <si>
    <t>F-LAS-EAT-A01</t>
  </si>
  <si>
    <t>INFORME 602</t>
  </si>
  <si>
    <t>A</t>
  </si>
  <si>
    <t>5 A15</t>
  </si>
  <si>
    <t>66 A 100</t>
  </si>
  <si>
    <t>61 A 100</t>
  </si>
  <si>
    <t>50 A 100</t>
  </si>
  <si>
    <t>40 A 80</t>
  </si>
  <si>
    <t>30 A 60</t>
  </si>
  <si>
    <t>20 A 44</t>
  </si>
  <si>
    <t>14 A 32</t>
  </si>
  <si>
    <t>10 A 25</t>
  </si>
  <si>
    <t>7 A 20</t>
  </si>
  <si>
    <t>INFORME DE CALIDAD DE MATERIAL PARA REVESTIMIENTO</t>
  </si>
  <si>
    <t>N-CMT-4-01-02 NIT - SCT.</t>
  </si>
  <si>
    <t>CAMINO CANUTILLO AL ENCINO DE LA PAZ EN EL MNPIO. DE OCAMPO, DURANGO.</t>
  </si>
  <si>
    <t>REVESTIMIENTO</t>
  </si>
  <si>
    <t>ARQ. CARLOS G. TAMAYO AMAYA</t>
  </si>
  <si>
    <t>Vo. Bo.</t>
  </si>
  <si>
    <t>C. LUIS EFRAIN ARELLANO ORTIZ</t>
  </si>
  <si>
    <t>ENVIADO AL LABORATORIO POR EL CLIENTE</t>
  </si>
  <si>
    <t>LA MUESTRA ANALIZADA SI CUMPLE CON NORMATIVA APLICABLE.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</si>
</sst>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 tint="0.14999847407452621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i/>
      <sz val="9"/>
      <color theme="1" tint="0.14999847407452621"/>
      <name val="Calibri"/>
      <family val="2"/>
      <scheme val="minor"/>
    </font>
    <font>
      <i/>
      <sz val="10"/>
      <color theme="1" tint="0.1499984740745262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name val="Arial"/>
      <family val="2"/>
    </font>
    <font>
      <b/>
      <sz val="9"/>
      <color theme="1" tint="0.14999847407452621"/>
      <name val="Calibri"/>
      <family val="2"/>
      <scheme val="minor"/>
    </font>
    <font>
      <b/>
      <sz val="9"/>
      <name val="Calibri"/>
      <family val="2"/>
      <scheme val="minor"/>
    </font>
    <font>
      <sz val="36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</font>
    <font>
      <vertAlign val="superscript"/>
      <sz val="14"/>
      <name val="Calibri"/>
      <family val="2"/>
      <scheme val="minor"/>
    </font>
    <font>
      <sz val="16"/>
      <color rgb="FF000000"/>
      <name val="Calibri"/>
      <family val="2"/>
    </font>
    <font>
      <u/>
      <sz val="14"/>
      <name val="Calibri"/>
      <family val="2"/>
      <scheme val="minor"/>
    </font>
    <font>
      <sz val="14"/>
      <color rgb="FFFF0000"/>
      <name val="Arial"/>
      <family val="2"/>
    </font>
    <font>
      <sz val="14"/>
      <color theme="1" tint="0.14999847407452621"/>
      <name val="Arial"/>
      <family val="2"/>
    </font>
    <font>
      <u/>
      <sz val="12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/>
      <diagonal/>
    </border>
    <border>
      <left/>
      <right/>
      <top style="thin">
        <color theme="1" tint="0.14996795556505021"/>
      </top>
      <bottom/>
      <diagonal/>
    </border>
    <border>
      <left/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/>
      <bottom/>
      <diagonal/>
    </border>
    <border>
      <left style="thin">
        <color theme="1" tint="0.14996795556505021"/>
      </left>
      <right style="thin">
        <color theme="1" tint="0.14996795556505021"/>
      </right>
      <top/>
      <bottom style="thin">
        <color theme="1" tint="0.14996795556505021"/>
      </bottom>
      <diagonal/>
    </border>
    <border>
      <left style="thin">
        <color theme="1" tint="0.14996795556505021"/>
      </left>
      <right/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6795556505021"/>
      </left>
      <right/>
      <top/>
      <bottom/>
      <diagonal/>
    </border>
    <border>
      <left/>
      <right style="thin">
        <color theme="1" tint="0.149967955565050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23">
    <xf numFmtId="0" fontId="0" fillId="0" borderId="0" xfId="0"/>
    <xf numFmtId="0" fontId="4" fillId="0" borderId="0" xfId="2"/>
    <xf numFmtId="0" fontId="4" fillId="0" borderId="0" xfId="2" applyBorder="1"/>
    <xf numFmtId="0" fontId="5" fillId="0" borderId="0" xfId="1" applyFont="1" applyBorder="1" applyAlignment="1">
      <alignment vertical="center"/>
    </xf>
    <xf numFmtId="0" fontId="6" fillId="2" borderId="6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0" fontId="5" fillId="2" borderId="6" xfId="1" applyFont="1" applyFill="1" applyBorder="1" applyAlignment="1">
      <alignment horizontal="left" vertical="center"/>
    </xf>
    <xf numFmtId="164" fontId="5" fillId="2" borderId="6" xfId="1" applyNumberFormat="1" applyFont="1" applyFill="1" applyBorder="1" applyAlignment="1">
      <alignment horizontal="left" vertical="center"/>
    </xf>
    <xf numFmtId="165" fontId="5" fillId="2" borderId="6" xfId="1" applyNumberFormat="1" applyFont="1" applyFill="1" applyBorder="1" applyAlignment="1">
      <alignment vertical="center"/>
    </xf>
    <xf numFmtId="0" fontId="5" fillId="0" borderId="0" xfId="1" applyFont="1"/>
    <xf numFmtId="0" fontId="5" fillId="0" borderId="0" xfId="1" applyFont="1" applyBorder="1"/>
    <xf numFmtId="0" fontId="5" fillId="2" borderId="6" xfId="1" applyFont="1" applyFill="1" applyBorder="1" applyAlignment="1"/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left"/>
    </xf>
    <xf numFmtId="0" fontId="5" fillId="2" borderId="6" xfId="1" applyFont="1" applyFill="1" applyBorder="1" applyAlignment="1">
      <alignment horizontal="right"/>
    </xf>
    <xf numFmtId="165" fontId="5" fillId="2" borderId="6" xfId="1" applyNumberFormat="1" applyFont="1" applyFill="1" applyBorder="1" applyAlignment="1">
      <alignment horizontal="center"/>
    </xf>
    <xf numFmtId="2" fontId="5" fillId="2" borderId="6" xfId="1" applyNumberFormat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 vertical="center" wrapText="1"/>
    </xf>
    <xf numFmtId="2" fontId="5" fillId="2" borderId="6" xfId="1" applyNumberFormat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1" fontId="5" fillId="2" borderId="6" xfId="1" applyNumberFormat="1" applyFont="1" applyFill="1" applyBorder="1" applyAlignment="1">
      <alignment horizontal="center" vertical="center"/>
    </xf>
    <xf numFmtId="1" fontId="5" fillId="2" borderId="6" xfId="1" applyNumberFormat="1" applyFont="1" applyFill="1" applyBorder="1" applyAlignment="1">
      <alignment horizontal="center"/>
    </xf>
    <xf numFmtId="0" fontId="5" fillId="2" borderId="6" xfId="1" applyFont="1" applyFill="1" applyBorder="1" applyAlignment="1">
      <alignment horizontal="left" vertical="center" wrapText="1"/>
    </xf>
    <xf numFmtId="0" fontId="5" fillId="2" borderId="6" xfId="0" applyFont="1" applyFill="1" applyBorder="1"/>
    <xf numFmtId="165" fontId="5" fillId="2" borderId="6" xfId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1" fontId="5" fillId="0" borderId="6" xfId="0" applyNumberFormat="1" applyFont="1" applyFill="1" applyBorder="1" applyAlignment="1">
      <alignment horizontal="center"/>
    </xf>
    <xf numFmtId="0" fontId="9" fillId="2" borderId="6" xfId="1" applyFont="1" applyFill="1" applyBorder="1" applyAlignment="1">
      <alignment horizontal="center"/>
    </xf>
    <xf numFmtId="1" fontId="9" fillId="2" borderId="6" xfId="1" applyNumberFormat="1" applyFont="1" applyFill="1" applyBorder="1" applyAlignment="1">
      <alignment horizontal="center"/>
    </xf>
    <xf numFmtId="0" fontId="9" fillId="2" borderId="6" xfId="1" applyFont="1" applyFill="1" applyBorder="1" applyAlignment="1">
      <alignment horizontal="center" vertical="center" wrapText="1"/>
    </xf>
    <xf numFmtId="165" fontId="9" fillId="2" borderId="6" xfId="1" applyNumberFormat="1" applyFont="1" applyFill="1" applyBorder="1" applyAlignment="1">
      <alignment horizontal="center" vertical="center"/>
    </xf>
    <xf numFmtId="1" fontId="5" fillId="2" borderId="6" xfId="1" applyNumberFormat="1" applyFont="1" applyFill="1" applyBorder="1" applyAlignment="1">
      <alignment horizontal="center" vertical="center" wrapText="1"/>
    </xf>
    <xf numFmtId="165" fontId="10" fillId="2" borderId="6" xfId="1" applyNumberFormat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1" fontId="5" fillId="3" borderId="6" xfId="1" applyNumberFormat="1" applyFont="1" applyFill="1" applyBorder="1" applyAlignment="1">
      <alignment horizontal="center" vertical="center" wrapText="1"/>
    </xf>
    <xf numFmtId="1" fontId="5" fillId="4" borderId="6" xfId="1" applyNumberFormat="1" applyFont="1" applyFill="1" applyBorder="1" applyAlignment="1">
      <alignment horizontal="center" vertical="center" wrapText="1"/>
    </xf>
    <xf numFmtId="165" fontId="9" fillId="2" borderId="6" xfId="1" applyNumberFormat="1" applyFont="1" applyFill="1" applyBorder="1" applyAlignment="1">
      <alignment horizontal="center" vertical="center" wrapText="1"/>
    </xf>
    <xf numFmtId="2" fontId="9" fillId="2" borderId="6" xfId="1" applyNumberFormat="1" applyFont="1" applyFill="1" applyBorder="1" applyAlignment="1">
      <alignment horizontal="center"/>
    </xf>
    <xf numFmtId="165" fontId="9" fillId="2" borderId="6" xfId="1" applyNumberFormat="1" applyFont="1" applyFill="1" applyBorder="1" applyAlignment="1">
      <alignment horizontal="center" wrapText="1"/>
    </xf>
    <xf numFmtId="165" fontId="9" fillId="2" borderId="6" xfId="1" applyNumberFormat="1" applyFont="1" applyFill="1" applyBorder="1" applyAlignment="1">
      <alignment horizontal="center"/>
    </xf>
    <xf numFmtId="0" fontId="9" fillId="2" borderId="6" xfId="1" applyFont="1" applyFill="1" applyBorder="1" applyAlignment="1">
      <alignment horizontal="center" vertical="center"/>
    </xf>
    <xf numFmtId="2" fontId="9" fillId="2" borderId="6" xfId="1" applyNumberFormat="1" applyFont="1" applyFill="1" applyBorder="1" applyAlignment="1">
      <alignment horizontal="center" vertical="center"/>
    </xf>
    <xf numFmtId="20" fontId="9" fillId="2" borderId="6" xfId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/>
    </xf>
    <xf numFmtId="0" fontId="5" fillId="2" borderId="12" xfId="1" applyFont="1" applyFill="1" applyBorder="1" applyAlignment="1"/>
    <xf numFmtId="0" fontId="9" fillId="2" borderId="12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7" fillId="2" borderId="1" xfId="1" applyFont="1" applyFill="1" applyBorder="1" applyAlignment="1">
      <alignment vertical="center"/>
    </xf>
    <xf numFmtId="0" fontId="15" fillId="2" borderId="1" xfId="1" applyFont="1" applyFill="1" applyBorder="1" applyAlignment="1">
      <alignment vertical="center"/>
    </xf>
    <xf numFmtId="0" fontId="15" fillId="0" borderId="4" xfId="1" applyFont="1" applyBorder="1" applyAlignment="1">
      <alignment horizontal="center" vertical="center"/>
    </xf>
    <xf numFmtId="0" fontId="16" fillId="0" borderId="4" xfId="1" applyFont="1" applyBorder="1" applyAlignment="1">
      <alignment horizontal="left" vertical="center"/>
    </xf>
    <xf numFmtId="0" fontId="5" fillId="2" borderId="7" xfId="1" applyFont="1" applyFill="1" applyBorder="1" applyAlignment="1">
      <alignment horizontal="left" vertical="center"/>
    </xf>
    <xf numFmtId="1" fontId="9" fillId="2" borderId="12" xfId="1" applyNumberFormat="1" applyFont="1" applyFill="1" applyBorder="1" applyAlignment="1">
      <alignment horizontal="center"/>
    </xf>
    <xf numFmtId="1" fontId="13" fillId="2" borderId="6" xfId="1" applyNumberFormat="1" applyFont="1" applyFill="1" applyBorder="1" applyAlignment="1">
      <alignment horizontal="center" vertical="center" wrapText="1"/>
    </xf>
    <xf numFmtId="1" fontId="12" fillId="2" borderId="6" xfId="1" applyNumberFormat="1" applyFont="1" applyFill="1" applyBorder="1" applyAlignment="1">
      <alignment horizontal="center" vertical="center"/>
    </xf>
    <xf numFmtId="1" fontId="12" fillId="2" borderId="6" xfId="1" applyNumberFormat="1" applyFont="1" applyFill="1" applyBorder="1" applyAlignment="1">
      <alignment horizontal="center"/>
    </xf>
    <xf numFmtId="165" fontId="12" fillId="2" borderId="6" xfId="1" applyNumberFormat="1" applyFont="1" applyFill="1" applyBorder="1" applyAlignment="1">
      <alignment horizontal="center"/>
    </xf>
    <xf numFmtId="1" fontId="12" fillId="2" borderId="6" xfId="1" applyNumberFormat="1" applyFont="1" applyFill="1" applyBorder="1" applyAlignment="1">
      <alignment horizontal="center" vertical="center" wrapText="1"/>
    </xf>
    <xf numFmtId="1" fontId="12" fillId="3" borderId="6" xfId="1" applyNumberFormat="1" applyFont="1" applyFill="1" applyBorder="1" applyAlignment="1">
      <alignment horizontal="center" vertical="center" wrapText="1"/>
    </xf>
    <xf numFmtId="1" fontId="12" fillId="4" borderId="6" xfId="1" applyNumberFormat="1" applyFont="1" applyFill="1" applyBorder="1" applyAlignment="1">
      <alignment horizontal="center" vertical="center"/>
    </xf>
    <xf numFmtId="0" fontId="18" fillId="0" borderId="0" xfId="2" applyFont="1"/>
    <xf numFmtId="0" fontId="18" fillId="0" borderId="19" xfId="2" applyFont="1" applyBorder="1"/>
    <xf numFmtId="0" fontId="18" fillId="0" borderId="20" xfId="2" applyFont="1" applyBorder="1"/>
    <xf numFmtId="0" fontId="21" fillId="0" borderId="0" xfId="2" applyFont="1" applyBorder="1"/>
    <xf numFmtId="0" fontId="22" fillId="0" borderId="22" xfId="2" applyFont="1" applyBorder="1"/>
    <xf numFmtId="49" fontId="21" fillId="0" borderId="0" xfId="2" applyNumberFormat="1" applyFont="1" applyBorder="1"/>
    <xf numFmtId="14" fontId="21" fillId="0" borderId="1" xfId="2" applyNumberFormat="1" applyFont="1" applyBorder="1" applyAlignment="1">
      <alignment vertical="center"/>
    </xf>
    <xf numFmtId="0" fontId="21" fillId="0" borderId="23" xfId="2" applyFont="1" applyBorder="1"/>
    <xf numFmtId="0" fontId="22" fillId="0" borderId="25" xfId="2" applyFont="1" applyBorder="1"/>
    <xf numFmtId="0" fontId="21" fillId="0" borderId="1" xfId="2" applyFont="1" applyBorder="1"/>
    <xf numFmtId="0" fontId="22" fillId="0" borderId="1" xfId="2" applyFont="1" applyBorder="1"/>
    <xf numFmtId="0" fontId="22" fillId="0" borderId="20" xfId="2" applyFont="1" applyBorder="1"/>
    <xf numFmtId="0" fontId="22" fillId="0" borderId="18" xfId="2" applyFont="1" applyBorder="1"/>
    <xf numFmtId="0" fontId="22" fillId="0" borderId="19" xfId="2" applyFont="1" applyBorder="1"/>
    <xf numFmtId="1" fontId="25" fillId="0" borderId="4" xfId="2" applyNumberFormat="1" applyFont="1" applyBorder="1" applyAlignment="1">
      <alignment vertical="center" wrapText="1"/>
    </xf>
    <xf numFmtId="165" fontId="25" fillId="0" borderId="1" xfId="2" applyNumberFormat="1" applyFont="1" applyBorder="1" applyAlignment="1">
      <alignment vertical="center" wrapText="1"/>
    </xf>
    <xf numFmtId="1" fontId="25" fillId="0" borderId="1" xfId="2" applyNumberFormat="1" applyFont="1" applyBorder="1" applyAlignment="1">
      <alignment vertical="center" wrapText="1"/>
    </xf>
    <xf numFmtId="1" fontId="25" fillId="0" borderId="2" xfId="2" applyNumberFormat="1" applyFont="1" applyBorder="1" applyAlignment="1">
      <alignment vertical="center" wrapText="1"/>
    </xf>
    <xf numFmtId="0" fontId="22" fillId="0" borderId="21" xfId="2" applyFont="1" applyBorder="1"/>
    <xf numFmtId="0" fontId="26" fillId="0" borderId="0" xfId="2" applyFont="1" applyBorder="1"/>
    <xf numFmtId="0" fontId="27" fillId="0" borderId="0" xfId="2" applyFont="1" applyBorder="1"/>
    <xf numFmtId="0" fontId="22" fillId="0" borderId="0" xfId="2" applyFont="1" applyBorder="1"/>
    <xf numFmtId="1" fontId="25" fillId="0" borderId="14" xfId="2" applyNumberFormat="1" applyFont="1" applyBorder="1" applyAlignment="1">
      <alignment horizontal="center" vertical="center" wrapText="1"/>
    </xf>
    <xf numFmtId="1" fontId="28" fillId="0" borderId="14" xfId="2" applyNumberFormat="1" applyFont="1" applyBorder="1" applyAlignment="1">
      <alignment horizontal="center"/>
    </xf>
    <xf numFmtId="1" fontId="18" fillId="0" borderId="14" xfId="2" applyNumberFormat="1" applyFont="1" applyBorder="1" applyAlignment="1">
      <alignment horizontal="center"/>
    </xf>
    <xf numFmtId="0" fontId="29" fillId="0" borderId="0" xfId="2" applyFont="1" applyBorder="1"/>
    <xf numFmtId="0" fontId="26" fillId="0" borderId="0" xfId="2" applyFont="1" applyBorder="1" applyAlignment="1"/>
    <xf numFmtId="0" fontId="22" fillId="0" borderId="0" xfId="2" applyFont="1" applyBorder="1" applyAlignment="1"/>
    <xf numFmtId="1" fontId="22" fillId="0" borderId="5" xfId="2" applyNumberFormat="1" applyFont="1" applyBorder="1" applyAlignment="1">
      <alignment horizontal="center"/>
    </xf>
    <xf numFmtId="0" fontId="22" fillId="0" borderId="24" xfId="2" applyFont="1" applyBorder="1"/>
    <xf numFmtId="0" fontId="22" fillId="0" borderId="23" xfId="2" applyFont="1" applyBorder="1"/>
    <xf numFmtId="0" fontId="22" fillId="0" borderId="1" xfId="2" applyFont="1" applyBorder="1" applyAlignment="1"/>
    <xf numFmtId="2" fontId="21" fillId="0" borderId="1" xfId="2" applyNumberFormat="1" applyFont="1" applyBorder="1" applyAlignment="1">
      <alignment horizontal="center"/>
    </xf>
    <xf numFmtId="0" fontId="21" fillId="0" borderId="1" xfId="2" applyFont="1" applyBorder="1" applyAlignment="1"/>
    <xf numFmtId="0" fontId="22" fillId="0" borderId="22" xfId="2" applyFont="1" applyBorder="1" applyAlignment="1">
      <alignment vertical="center"/>
    </xf>
    <xf numFmtId="0" fontId="22" fillId="0" borderId="21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0" xfId="2" applyFont="1" applyBorder="1" applyAlignment="1">
      <alignment horizontal="center" vertical="center"/>
    </xf>
    <xf numFmtId="0" fontId="22" fillId="0" borderId="0" xfId="2" applyFont="1" applyBorder="1" applyAlignment="1">
      <alignment vertical="center" wrapText="1"/>
    </xf>
    <xf numFmtId="0" fontId="21" fillId="0" borderId="14" xfId="2" applyFont="1" applyBorder="1" applyAlignment="1">
      <alignment horizontal="center"/>
    </xf>
    <xf numFmtId="0" fontId="22" fillId="0" borderId="14" xfId="2" applyFont="1" applyBorder="1" applyAlignment="1">
      <alignment horizontal="center"/>
    </xf>
    <xf numFmtId="0" fontId="22" fillId="0" borderId="14" xfId="2" applyFont="1" applyBorder="1" applyAlignment="1">
      <alignment horizontal="center" vertical="center"/>
    </xf>
    <xf numFmtId="0" fontId="21" fillId="0" borderId="0" xfId="2" applyFont="1" applyBorder="1" applyAlignment="1">
      <alignment vertical="center"/>
    </xf>
    <xf numFmtId="0" fontId="21" fillId="0" borderId="0" xfId="2" applyFont="1" applyBorder="1" applyAlignment="1">
      <alignment vertical="center" wrapText="1"/>
    </xf>
    <xf numFmtId="49" fontId="21" fillId="0" borderId="14" xfId="2" applyNumberFormat="1" applyFont="1" applyBorder="1" applyAlignment="1">
      <alignment horizontal="center"/>
    </xf>
    <xf numFmtId="0" fontId="30" fillId="0" borderId="21" xfId="2" applyFont="1" applyBorder="1" applyAlignment="1">
      <alignment horizontal="left" vertical="top"/>
    </xf>
    <xf numFmtId="0" fontId="30" fillId="0" borderId="0" xfId="2" applyFont="1" applyBorder="1" applyAlignment="1">
      <alignment horizontal="left" vertical="top"/>
    </xf>
    <xf numFmtId="0" fontId="4" fillId="2" borderId="19" xfId="2" applyFill="1" applyBorder="1"/>
    <xf numFmtId="0" fontId="22" fillId="0" borderId="1" xfId="2" applyFont="1" applyBorder="1" applyAlignment="1">
      <alignment vertical="top" wrapText="1"/>
    </xf>
    <xf numFmtId="0" fontId="22" fillId="0" borderId="21" xfId="2" applyFont="1" applyBorder="1" applyAlignment="1"/>
    <xf numFmtId="0" fontId="20" fillId="0" borderId="22" xfId="2" applyFont="1" applyBorder="1"/>
    <xf numFmtId="0" fontId="20" fillId="0" borderId="21" xfId="2" applyFont="1" applyBorder="1"/>
    <xf numFmtId="0" fontId="22" fillId="0" borderId="0" xfId="2" applyFont="1" applyBorder="1" applyAlignment="1">
      <alignment vertical="top" wrapText="1"/>
    </xf>
    <xf numFmtId="0" fontId="20" fillId="0" borderId="0" xfId="2" applyFont="1" applyBorder="1"/>
    <xf numFmtId="0" fontId="22" fillId="0" borderId="21" xfId="2" applyFont="1" applyBorder="1" applyAlignment="1">
      <alignment vertical="top" wrapText="1"/>
    </xf>
    <xf numFmtId="0" fontId="22" fillId="0" borderId="23" xfId="2" applyFont="1" applyBorder="1" applyAlignment="1">
      <alignment vertical="top" wrapText="1"/>
    </xf>
    <xf numFmtId="0" fontId="22" fillId="0" borderId="25" xfId="2" applyFont="1" applyBorder="1" applyAlignment="1">
      <alignment vertical="top" wrapText="1"/>
    </xf>
    <xf numFmtId="0" fontId="22" fillId="0" borderId="24" xfId="2" applyFont="1" applyBorder="1" applyAlignment="1">
      <alignment vertical="top" wrapText="1"/>
    </xf>
    <xf numFmtId="0" fontId="18" fillId="0" borderId="0" xfId="2" applyFont="1" applyBorder="1"/>
    <xf numFmtId="0" fontId="35" fillId="0" borderId="0" xfId="2" applyFont="1"/>
    <xf numFmtId="1" fontId="36" fillId="0" borderId="14" xfId="2" applyNumberFormat="1" applyFont="1" applyBorder="1" applyAlignment="1">
      <alignment horizontal="center"/>
    </xf>
    <xf numFmtId="0" fontId="38" fillId="0" borderId="19" xfId="2" applyFont="1" applyBorder="1"/>
    <xf numFmtId="0" fontId="38" fillId="0" borderId="0" xfId="2" applyFont="1" applyBorder="1"/>
    <xf numFmtId="0" fontId="38" fillId="0" borderId="0" xfId="2" applyNumberFormat="1" applyFont="1" applyBorder="1"/>
    <xf numFmtId="0" fontId="38" fillId="0" borderId="0" xfId="2" applyFont="1" applyBorder="1" applyAlignment="1"/>
    <xf numFmtId="0" fontId="22" fillId="0" borderId="18" xfId="2" applyFont="1" applyBorder="1" applyAlignment="1">
      <alignment vertical="center" textRotation="90"/>
    </xf>
    <xf numFmtId="0" fontId="22" fillId="0" borderId="19" xfId="2" applyFont="1" applyBorder="1" applyAlignment="1">
      <alignment vertical="center" textRotation="90"/>
    </xf>
    <xf numFmtId="0" fontId="20" fillId="0" borderId="1" xfId="2" applyFont="1" applyBorder="1"/>
    <xf numFmtId="0" fontId="4" fillId="0" borderId="21" xfId="2" applyBorder="1"/>
    <xf numFmtId="0" fontId="22" fillId="0" borderId="21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/>
    <xf numFmtId="0" fontId="22" fillId="0" borderId="21" xfId="2" applyFont="1" applyBorder="1" applyAlignment="1">
      <alignment vertical="center" wrapText="1"/>
    </xf>
    <xf numFmtId="0" fontId="22" fillId="0" borderId="22" xfId="2" applyFont="1" applyBorder="1" applyAlignment="1">
      <alignment vertical="center" wrapText="1"/>
    </xf>
    <xf numFmtId="0" fontId="21" fillId="0" borderId="22" xfId="2" applyFont="1" applyBorder="1" applyAlignment="1">
      <alignment vertical="center"/>
    </xf>
    <xf numFmtId="0" fontId="21" fillId="0" borderId="21" xfId="2" applyFont="1" applyBorder="1" applyAlignment="1">
      <alignment vertical="center" wrapText="1"/>
    </xf>
    <xf numFmtId="0" fontId="4" fillId="0" borderId="22" xfId="2" applyBorder="1"/>
    <xf numFmtId="0" fontId="30" fillId="0" borderId="24" xfId="2" applyFont="1" applyBorder="1" applyAlignment="1">
      <alignment horizontal="left" vertical="top"/>
    </xf>
    <xf numFmtId="0" fontId="30" fillId="0" borderId="23" xfId="2" applyFont="1" applyBorder="1" applyAlignment="1">
      <alignment horizontal="left" vertical="top"/>
    </xf>
    <xf numFmtId="0" fontId="4" fillId="2" borderId="23" xfId="2" applyFill="1" applyBorder="1"/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9" fillId="2" borderId="1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left"/>
    </xf>
    <xf numFmtId="165" fontId="9" fillId="2" borderId="6" xfId="1" applyNumberFormat="1" applyFont="1" applyFill="1" applyBorder="1" applyAlignment="1">
      <alignment horizontal="center"/>
    </xf>
    <xf numFmtId="0" fontId="5" fillId="2" borderId="6" xfId="1" applyFont="1" applyFill="1" applyBorder="1" applyAlignment="1">
      <alignment horizontal="right"/>
    </xf>
    <xf numFmtId="0" fontId="7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left" vertical="center"/>
    </xf>
    <xf numFmtId="0" fontId="5" fillId="0" borderId="12" xfId="1" applyFont="1" applyBorder="1" applyAlignment="1">
      <alignment horizontal="right"/>
    </xf>
    <xf numFmtId="0" fontId="5" fillId="2" borderId="12" xfId="1" applyFont="1" applyFill="1" applyBorder="1" applyAlignment="1">
      <alignment horizontal="left"/>
    </xf>
    <xf numFmtId="1" fontId="5" fillId="2" borderId="12" xfId="1" applyNumberFormat="1" applyFont="1" applyFill="1" applyBorder="1" applyAlignment="1">
      <alignment horizontal="center"/>
    </xf>
    <xf numFmtId="1" fontId="5" fillId="2" borderId="6" xfId="1" applyNumberFormat="1" applyFont="1" applyFill="1" applyBorder="1" applyAlignment="1">
      <alignment horizontal="center"/>
    </xf>
    <xf numFmtId="0" fontId="5" fillId="2" borderId="15" xfId="1" applyFont="1" applyFill="1" applyBorder="1" applyAlignment="1">
      <alignment horizontal="left"/>
    </xf>
    <xf numFmtId="0" fontId="5" fillId="2" borderId="6" xfId="1" applyFont="1" applyFill="1" applyBorder="1" applyAlignment="1">
      <alignment horizontal="left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0" fontId="7" fillId="2" borderId="6" xfId="1" applyFont="1" applyFill="1" applyBorder="1" applyAlignment="1">
      <alignment horizontal="center" vertical="center"/>
    </xf>
    <xf numFmtId="14" fontId="9" fillId="2" borderId="12" xfId="1" applyNumberFormat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2" borderId="6" xfId="1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165" fontId="5" fillId="2" borderId="6" xfId="1" applyNumberFormat="1" applyFont="1" applyFill="1" applyBorder="1" applyAlignment="1">
      <alignment horizontal="center" vertical="center"/>
    </xf>
    <xf numFmtId="1" fontId="12" fillId="2" borderId="6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/>
    </xf>
    <xf numFmtId="0" fontId="9" fillId="0" borderId="6" xfId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65" fontId="12" fillId="0" borderId="11" xfId="1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left"/>
    </xf>
    <xf numFmtId="0" fontId="5" fillId="2" borderId="6" xfId="1" applyFont="1" applyFill="1" applyBorder="1" applyAlignment="1">
      <alignment horizontal="center"/>
    </xf>
    <xf numFmtId="0" fontId="18" fillId="0" borderId="0" xfId="2" applyFont="1" applyBorder="1" applyAlignment="1">
      <alignment horizontal="right"/>
    </xf>
    <xf numFmtId="0" fontId="30" fillId="0" borderId="18" xfId="2" applyFont="1" applyBorder="1" applyAlignment="1">
      <alignment horizontal="left" vertical="top"/>
    </xf>
    <xf numFmtId="0" fontId="30" fillId="0" borderId="19" xfId="2" applyFont="1" applyBorder="1" applyAlignment="1">
      <alignment horizontal="left" vertical="top"/>
    </xf>
    <xf numFmtId="0" fontId="33" fillId="0" borderId="21" xfId="2" applyFont="1" applyBorder="1" applyAlignment="1">
      <alignment horizontal="center" vertical="center" wrapText="1"/>
    </xf>
    <xf numFmtId="0" fontId="33" fillId="0" borderId="0" xfId="2" applyFont="1" applyBorder="1" applyAlignment="1">
      <alignment horizontal="center" vertical="center" wrapText="1"/>
    </xf>
    <xf numFmtId="0" fontId="33" fillId="0" borderId="22" xfId="2" applyFont="1" applyBorder="1" applyAlignment="1">
      <alignment horizontal="center" vertical="center" wrapText="1"/>
    </xf>
    <xf numFmtId="0" fontId="33" fillId="0" borderId="24" xfId="2" applyFont="1" applyBorder="1" applyAlignment="1">
      <alignment horizontal="center" vertical="center" wrapText="1"/>
    </xf>
    <xf numFmtId="0" fontId="33" fillId="0" borderId="23" xfId="2" applyFont="1" applyBorder="1" applyAlignment="1">
      <alignment horizontal="center" vertical="center" wrapText="1"/>
    </xf>
    <xf numFmtId="0" fontId="33" fillId="0" borderId="25" xfId="2" applyFont="1" applyBorder="1" applyAlignment="1">
      <alignment horizontal="center" vertical="center" wrapText="1"/>
    </xf>
    <xf numFmtId="0" fontId="22" fillId="0" borderId="18" xfId="2" applyFont="1" applyBorder="1" applyAlignment="1">
      <alignment horizontal="center"/>
    </xf>
    <xf numFmtId="0" fontId="22" fillId="0" borderId="19" xfId="2" applyFont="1" applyBorder="1" applyAlignment="1">
      <alignment horizontal="center"/>
    </xf>
    <xf numFmtId="0" fontId="22" fillId="0" borderId="20" xfId="2" applyFont="1" applyBorder="1" applyAlignment="1">
      <alignment horizontal="center"/>
    </xf>
    <xf numFmtId="0" fontId="22" fillId="0" borderId="18" xfId="2" applyFont="1" applyBorder="1" applyAlignment="1">
      <alignment horizontal="center" vertical="top" wrapText="1"/>
    </xf>
    <xf numFmtId="0" fontId="22" fillId="0" borderId="19" xfId="2" applyFont="1" applyBorder="1" applyAlignment="1">
      <alignment horizontal="center" vertical="top" wrapText="1"/>
    </xf>
    <xf numFmtId="0" fontId="22" fillId="0" borderId="20" xfId="2" applyFont="1" applyBorder="1" applyAlignment="1">
      <alignment horizontal="center" vertical="top" wrapText="1"/>
    </xf>
    <xf numFmtId="0" fontId="34" fillId="0" borderId="21" xfId="2" applyFont="1" applyBorder="1" applyAlignment="1">
      <alignment horizontal="center"/>
    </xf>
    <xf numFmtId="0" fontId="34" fillId="0" borderId="0" xfId="2" applyFont="1" applyBorder="1" applyAlignment="1">
      <alignment horizontal="center"/>
    </xf>
    <xf numFmtId="0" fontId="34" fillId="0" borderId="22" xfId="2" applyFont="1" applyBorder="1" applyAlignment="1">
      <alignment horizontal="center"/>
    </xf>
    <xf numFmtId="0" fontId="34" fillId="0" borderId="21" xfId="2" applyFont="1" applyBorder="1" applyAlignment="1">
      <alignment horizontal="center" wrapText="1" readingOrder="1"/>
    </xf>
    <xf numFmtId="0" fontId="34" fillId="0" borderId="0" xfId="2" applyFont="1" applyBorder="1" applyAlignment="1">
      <alignment horizontal="center" wrapText="1" readingOrder="1"/>
    </xf>
    <xf numFmtId="0" fontId="34" fillId="0" borderId="22" xfId="2" applyFont="1" applyBorder="1" applyAlignment="1">
      <alignment horizontal="center" wrapText="1" readingOrder="1"/>
    </xf>
    <xf numFmtId="0" fontId="22" fillId="0" borderId="1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21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 wrapText="1"/>
    </xf>
    <xf numFmtId="0" fontId="22" fillId="0" borderId="24" xfId="2" applyFont="1" applyBorder="1" applyAlignment="1">
      <alignment horizontal="center" vertical="center" wrapText="1"/>
    </xf>
    <xf numFmtId="0" fontId="22" fillId="0" borderId="25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left" vertical="center" wrapText="1"/>
    </xf>
    <xf numFmtId="1" fontId="22" fillId="0" borderId="14" xfId="2" applyNumberFormat="1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165" fontId="22" fillId="0" borderId="14" xfId="2" applyNumberFormat="1" applyFont="1" applyBorder="1" applyAlignment="1">
      <alignment horizontal="center" vertical="center" wrapText="1"/>
    </xf>
    <xf numFmtId="0" fontId="31" fillId="0" borderId="4" xfId="2" applyFont="1" applyBorder="1" applyAlignment="1">
      <alignment horizontal="left"/>
    </xf>
    <xf numFmtId="0" fontId="31" fillId="0" borderId="1" xfId="2" applyFont="1" applyBorder="1" applyAlignment="1">
      <alignment horizontal="left"/>
    </xf>
    <xf numFmtId="0" fontId="31" fillId="0" borderId="2" xfId="2" applyFont="1" applyBorder="1" applyAlignment="1">
      <alignment horizontal="left"/>
    </xf>
    <xf numFmtId="1" fontId="22" fillId="0" borderId="14" xfId="2" applyNumberFormat="1" applyFont="1" applyBorder="1" applyAlignment="1">
      <alignment horizontal="center"/>
    </xf>
    <xf numFmtId="0" fontId="22" fillId="0" borderId="14" xfId="2" applyFont="1" applyBorder="1" applyAlignment="1">
      <alignment horizontal="left" vertical="center"/>
    </xf>
    <xf numFmtId="0" fontId="22" fillId="0" borderId="23" xfId="2" applyFont="1" applyBorder="1" applyAlignment="1">
      <alignment horizontal="center"/>
    </xf>
    <xf numFmtId="0" fontId="30" fillId="0" borderId="4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wrapText="1"/>
    </xf>
    <xf numFmtId="0" fontId="22" fillId="0" borderId="1" xfId="2" applyFont="1" applyBorder="1" applyAlignment="1">
      <alignment horizontal="center" wrapText="1"/>
    </xf>
    <xf numFmtId="0" fontId="22" fillId="0" borderId="2" xfId="2" applyFont="1" applyBorder="1" applyAlignment="1">
      <alignment horizontal="center" wrapText="1"/>
    </xf>
    <xf numFmtId="0" fontId="22" fillId="0" borderId="14" xfId="2" applyFont="1" applyBorder="1" applyAlignment="1">
      <alignment horizontal="left"/>
    </xf>
    <xf numFmtId="2" fontId="22" fillId="0" borderId="4" xfId="2" applyNumberFormat="1" applyFont="1" applyBorder="1" applyAlignment="1">
      <alignment horizontal="center" vertical="center"/>
    </xf>
    <xf numFmtId="2" fontId="22" fillId="0" borderId="2" xfId="2" applyNumberFormat="1" applyFont="1" applyBorder="1" applyAlignment="1">
      <alignment horizontal="center" vertical="center"/>
    </xf>
    <xf numFmtId="0" fontId="22" fillId="0" borderId="4" xfId="2" applyFont="1" applyBorder="1" applyAlignment="1">
      <alignment horizontal="center"/>
    </xf>
    <xf numFmtId="0" fontId="22" fillId="0" borderId="2" xfId="2" applyFont="1" applyBorder="1" applyAlignment="1">
      <alignment horizontal="center"/>
    </xf>
    <xf numFmtId="0" fontId="22" fillId="0" borderId="1" xfId="2" applyFont="1" applyBorder="1" applyAlignment="1">
      <alignment horizontal="center"/>
    </xf>
    <xf numFmtId="2" fontId="38" fillId="0" borderId="0" xfId="2" applyNumberFormat="1" applyFont="1" applyBorder="1" applyAlignment="1">
      <alignment horizontal="center" vertical="center"/>
    </xf>
    <xf numFmtId="2" fontId="22" fillId="0" borderId="4" xfId="2" applyNumberFormat="1" applyFont="1" applyBorder="1" applyAlignment="1">
      <alignment horizontal="center" vertical="center" wrapText="1"/>
    </xf>
    <xf numFmtId="2" fontId="22" fillId="0" borderId="2" xfId="2" applyNumberFormat="1" applyFont="1" applyBorder="1" applyAlignment="1">
      <alignment horizontal="center" vertical="center" wrapText="1"/>
    </xf>
    <xf numFmtId="0" fontId="18" fillId="0" borderId="14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2" fontId="38" fillId="0" borderId="0" xfId="2" applyNumberFormat="1" applyFont="1" applyBorder="1" applyAlignment="1">
      <alignment horizontal="center" vertical="center" wrapText="1"/>
    </xf>
    <xf numFmtId="1" fontId="25" fillId="0" borderId="14" xfId="2" applyNumberFormat="1" applyFont="1" applyBorder="1" applyAlignment="1">
      <alignment horizontal="center" vertical="center" wrapText="1"/>
    </xf>
    <xf numFmtId="2" fontId="18" fillId="0" borderId="14" xfId="2" applyNumberFormat="1" applyFont="1" applyBorder="1" applyAlignment="1">
      <alignment horizontal="center"/>
    </xf>
    <xf numFmtId="0" fontId="18" fillId="0" borderId="14" xfId="2" applyFont="1" applyBorder="1" applyAlignment="1">
      <alignment horizontal="center"/>
    </xf>
    <xf numFmtId="0" fontId="22" fillId="0" borderId="14" xfId="2" applyFont="1" applyBorder="1" applyAlignment="1">
      <alignment horizontal="center"/>
    </xf>
    <xf numFmtId="0" fontId="23" fillId="0" borderId="4" xfId="2" applyFont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3" fillId="0" borderId="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 wrapText="1"/>
    </xf>
    <xf numFmtId="0" fontId="20" fillId="0" borderId="1" xfId="2" applyFont="1" applyBorder="1" applyAlignment="1">
      <alignment horizontal="center" wrapText="1"/>
    </xf>
    <xf numFmtId="0" fontId="20" fillId="0" borderId="2" xfId="2" applyFont="1" applyBorder="1" applyAlignment="1">
      <alignment horizontal="center" wrapText="1"/>
    </xf>
    <xf numFmtId="0" fontId="38" fillId="0" borderId="19" xfId="2" applyFont="1" applyBorder="1" applyAlignment="1">
      <alignment horizontal="center"/>
    </xf>
    <xf numFmtId="1" fontId="25" fillId="0" borderId="1" xfId="2" applyNumberFormat="1" applyFont="1" applyBorder="1" applyAlignment="1">
      <alignment vertical="center" wrapText="1"/>
    </xf>
    <xf numFmtId="0" fontId="22" fillId="0" borderId="0" xfId="2" applyFont="1" applyBorder="1" applyAlignment="1">
      <alignment horizontal="center" vertical="center" textRotation="90"/>
    </xf>
    <xf numFmtId="2" fontId="35" fillId="0" borderId="0" xfId="2" applyNumberFormat="1" applyFont="1" applyBorder="1" applyAlignment="1">
      <alignment horizontal="center"/>
    </xf>
    <xf numFmtId="0" fontId="20" fillId="0" borderId="14" xfId="2" applyFont="1" applyBorder="1" applyAlignment="1">
      <alignment horizontal="center" vertical="center" wrapText="1"/>
    </xf>
    <xf numFmtId="0" fontId="4" fillId="0" borderId="14" xfId="2" applyBorder="1" applyAlignment="1">
      <alignment horizontal="center" vertical="center" wrapText="1"/>
    </xf>
    <xf numFmtId="1" fontId="25" fillId="0" borderId="4" xfId="2" applyNumberFormat="1" applyFont="1" applyBorder="1" applyAlignment="1">
      <alignment horizontal="center" vertical="center" wrapText="1"/>
    </xf>
    <xf numFmtId="1" fontId="25" fillId="0" borderId="1" xfId="2" applyNumberFormat="1" applyFont="1" applyBorder="1" applyAlignment="1">
      <alignment horizontal="center" vertical="center" wrapText="1"/>
    </xf>
    <xf numFmtId="1" fontId="25" fillId="0" borderId="2" xfId="2" applyNumberFormat="1" applyFont="1" applyBorder="1" applyAlignment="1">
      <alignment horizontal="center" vertical="center" wrapText="1"/>
    </xf>
    <xf numFmtId="0" fontId="19" fillId="0" borderId="18" xfId="2" applyFont="1" applyBorder="1" applyAlignment="1">
      <alignment horizontal="center" vertical="center" textRotation="90" wrapText="1"/>
    </xf>
    <xf numFmtId="0" fontId="19" fillId="0" borderId="20" xfId="2" applyFont="1" applyBorder="1" applyAlignment="1">
      <alignment horizontal="center" vertical="center" textRotation="90" wrapText="1"/>
    </xf>
    <xf numFmtId="0" fontId="19" fillId="0" borderId="21" xfId="2" applyFont="1" applyBorder="1" applyAlignment="1">
      <alignment horizontal="center" vertical="center" textRotation="90" wrapText="1"/>
    </xf>
    <xf numFmtId="0" fontId="19" fillId="0" borderId="22" xfId="2" applyFont="1" applyBorder="1" applyAlignment="1">
      <alignment horizontal="center" vertical="center" textRotation="90" wrapText="1"/>
    </xf>
    <xf numFmtId="0" fontId="19" fillId="0" borderId="24" xfId="2" applyFont="1" applyBorder="1" applyAlignment="1">
      <alignment horizontal="center" vertical="center" textRotation="90" wrapText="1"/>
    </xf>
    <xf numFmtId="0" fontId="19" fillId="0" borderId="25" xfId="2" applyFont="1" applyBorder="1" applyAlignment="1">
      <alignment horizontal="center" vertical="center" textRotation="90" wrapText="1"/>
    </xf>
    <xf numFmtId="0" fontId="21" fillId="0" borderId="18" xfId="2" applyFont="1" applyBorder="1" applyAlignment="1">
      <alignment horizontal="left"/>
    </xf>
    <xf numFmtId="0" fontId="21" fillId="0" borderId="19" xfId="2" applyFont="1" applyBorder="1" applyAlignment="1">
      <alignment horizontal="left"/>
    </xf>
    <xf numFmtId="16" fontId="21" fillId="0" borderId="1" xfId="2" applyNumberFormat="1" applyFont="1" applyBorder="1" applyAlignment="1">
      <alignment horizontal="left"/>
    </xf>
    <xf numFmtId="0" fontId="21" fillId="0" borderId="1" xfId="2" applyNumberFormat="1" applyFont="1" applyBorder="1" applyAlignment="1">
      <alignment horizontal="left"/>
    </xf>
    <xf numFmtId="0" fontId="21" fillId="0" borderId="21" xfId="2" applyFont="1" applyBorder="1" applyAlignment="1">
      <alignment horizontal="left"/>
    </xf>
    <xf numFmtId="0" fontId="21" fillId="0" borderId="0" xfId="2" applyFont="1" applyBorder="1" applyAlignment="1">
      <alignment horizontal="left"/>
    </xf>
    <xf numFmtId="0" fontId="21" fillId="0" borderId="23" xfId="2" applyFont="1" applyBorder="1" applyAlignment="1">
      <alignment horizontal="left" indent="1"/>
    </xf>
    <xf numFmtId="0" fontId="21" fillId="0" borderId="24" xfId="2" applyFont="1" applyBorder="1" applyAlignment="1">
      <alignment horizontal="left" vertical="center"/>
    </xf>
    <xf numFmtId="0" fontId="21" fillId="0" borderId="23" xfId="2" applyFont="1" applyBorder="1" applyAlignment="1">
      <alignment horizontal="left" vertical="center"/>
    </xf>
    <xf numFmtId="0" fontId="37" fillId="0" borderId="23" xfId="2" applyFont="1" applyBorder="1" applyAlignment="1">
      <alignment horizontal="left" vertical="center" wrapText="1" indent="1"/>
    </xf>
    <xf numFmtId="0" fontId="11" fillId="0" borderId="0" xfId="2" applyFont="1" applyAlignment="1">
      <alignment horizontal="right"/>
    </xf>
    <xf numFmtId="0" fontId="17" fillId="0" borderId="0" xfId="2" applyFont="1" applyBorder="1" applyAlignment="1">
      <alignment horizontal="center"/>
    </xf>
    <xf numFmtId="0" fontId="19" fillId="0" borderId="14" xfId="2" applyFont="1" applyBorder="1" applyAlignment="1">
      <alignment horizontal="center" vertical="center" wrapText="1"/>
    </xf>
    <xf numFmtId="0" fontId="20" fillId="0" borderId="18" xfId="2" applyFont="1" applyBorder="1" applyAlignment="1">
      <alignment horizontal="left" vertical="center" wrapText="1"/>
    </xf>
    <xf numFmtId="0" fontId="20" fillId="0" borderId="19" xfId="2" applyFont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 wrapText="1"/>
    </xf>
    <xf numFmtId="0" fontId="20" fillId="0" borderId="21" xfId="2" applyFont="1" applyBorder="1" applyAlignment="1">
      <alignment horizontal="left" vertical="center" wrapText="1"/>
    </xf>
    <xf numFmtId="0" fontId="20" fillId="0" borderId="0" xfId="2" applyFont="1" applyBorder="1" applyAlignment="1">
      <alignment horizontal="left" vertical="center" wrapText="1"/>
    </xf>
    <xf numFmtId="0" fontId="20" fillId="0" borderId="22" xfId="2" applyFont="1" applyBorder="1" applyAlignment="1">
      <alignment horizontal="left" vertical="center" wrapText="1"/>
    </xf>
    <xf numFmtId="0" fontId="20" fillId="0" borderId="24" xfId="2" applyFont="1" applyBorder="1" applyAlignment="1">
      <alignment horizontal="left" vertical="center" wrapText="1"/>
    </xf>
    <xf numFmtId="0" fontId="20" fillId="0" borderId="23" xfId="2" applyFont="1" applyBorder="1" applyAlignment="1">
      <alignment horizontal="left" vertical="center" wrapText="1"/>
    </xf>
    <xf numFmtId="0" fontId="20" fillId="0" borderId="25" xfId="2" applyFont="1" applyBorder="1" applyAlignment="1">
      <alignment horizontal="left" vertical="center" wrapText="1"/>
    </xf>
    <xf numFmtId="0" fontId="21" fillId="0" borderId="23" xfId="2" applyFont="1" applyBorder="1" applyAlignment="1">
      <alignment horizontal="center" vertical="center"/>
    </xf>
    <xf numFmtId="14" fontId="21" fillId="0" borderId="1" xfId="2" applyNumberFormat="1" applyFont="1" applyBorder="1" applyAlignment="1">
      <alignment horizontal="center" vertical="center"/>
    </xf>
    <xf numFmtId="14" fontId="21" fillId="0" borderId="23" xfId="2" applyNumberFormat="1" applyFont="1" applyBorder="1" applyAlignment="1">
      <alignment horizontal="right" vertical="center" indent="8"/>
    </xf>
    <xf numFmtId="0" fontId="21" fillId="0" borderId="23" xfId="2" applyNumberFormat="1" applyFont="1" applyBorder="1" applyAlignment="1">
      <alignment horizontal="right" vertical="center" indent="8"/>
    </xf>
    <xf numFmtId="0" fontId="5" fillId="5" borderId="6" xfId="1" applyFont="1" applyFill="1" applyBorder="1" applyAlignment="1">
      <alignment vertical="center"/>
    </xf>
    <xf numFmtId="0" fontId="5" fillId="5" borderId="6" xfId="1" applyFont="1" applyFill="1" applyBorder="1" applyAlignment="1">
      <alignment horizontal="left" vertical="center"/>
    </xf>
    <xf numFmtId="0" fontId="5" fillId="5" borderId="6" xfId="1" applyFont="1" applyFill="1" applyBorder="1" applyAlignment="1">
      <alignment horizontal="left"/>
    </xf>
    <xf numFmtId="0" fontId="5" fillId="5" borderId="6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vertical="center" wrapText="1"/>
    </xf>
    <xf numFmtId="0" fontId="14" fillId="5" borderId="5" xfId="1" applyFont="1" applyFill="1" applyBorder="1" applyAlignment="1">
      <alignment horizontal="center" vertical="top"/>
    </xf>
    <xf numFmtId="0" fontId="14" fillId="5" borderId="3" xfId="1" applyFont="1" applyFill="1" applyBorder="1" applyAlignment="1">
      <alignment horizontal="center" vertical="top"/>
    </xf>
  </cellXfs>
  <cellStyles count="7">
    <cellStyle name="Normal" xfId="0" builtinId="0"/>
    <cellStyle name="Normal 2" xfId="1"/>
    <cellStyle name="Normal 2 2" xfId="2"/>
    <cellStyle name="Normal 2 3" xfId="3"/>
    <cellStyle name="Normal 2 4" xfId="6"/>
    <cellStyle name="Normal 3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REPORTE!$N$23:$N$37</c:f>
              <c:numCache>
                <c:formatCode>General</c:formatCode>
                <c:ptCount val="15"/>
                <c:pt idx="0">
                  <c:v>75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REPORTE!$O$23:$O$37</c:f>
              <c:numCache>
                <c:formatCode>General</c:formatCode>
                <c:ptCount val="15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14</c:v>
                </c:pt>
                <c:pt idx="12">
                  <c:v>10</c:v>
                </c:pt>
                <c:pt idx="13">
                  <c:v>7</c:v>
                </c:pt>
                <c:pt idx="14">
                  <c:v>5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REPORTE!$N$23:$N$37</c:f>
              <c:numCache>
                <c:formatCode>General</c:formatCode>
                <c:ptCount val="15"/>
                <c:pt idx="0">
                  <c:v>75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REPORTE!$P$23:$P$37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88</c:v>
                </c:pt>
                <c:pt idx="8">
                  <c:v>80</c:v>
                </c:pt>
                <c:pt idx="9">
                  <c:v>60</c:v>
                </c:pt>
                <c:pt idx="10">
                  <c:v>44</c:v>
                </c:pt>
                <c:pt idx="11">
                  <c:v>32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square"/>
            <c:size val="7"/>
          </c:marker>
          <c:xVal>
            <c:numRef>
              <c:f>REPORTE!$N$23:$N$37</c:f>
              <c:numCache>
                <c:formatCode>General</c:formatCode>
                <c:ptCount val="15"/>
                <c:pt idx="0">
                  <c:v>75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REPORTE!$E$24:$E$38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9104"/>
        <c:axId val="170119680"/>
      </c:scatterChart>
      <c:valAx>
        <c:axId val="170119104"/>
        <c:scaling>
          <c:logBase val="10"/>
          <c:orientation val="minMax"/>
          <c:max val="75"/>
          <c:min val="7.5000000000000011E-2"/>
        </c:scaling>
        <c:delete val="0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MX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70119680"/>
        <c:crossesAt val="7.5000000000000011E-2"/>
        <c:crossBetween val="midCat"/>
      </c:valAx>
      <c:valAx>
        <c:axId val="170119680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170119104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52496245611775E-2"/>
          <c:y val="2.0672868801383852E-2"/>
          <c:w val="0.88966205262118314"/>
          <c:h val="0.87421810346590068"/>
        </c:manualLayout>
      </c:layout>
      <c:scatterChart>
        <c:scatterStyle val="smoothMarker"/>
        <c:varyColors val="0"/>
        <c:ser>
          <c:idx val="0"/>
          <c:order val="0"/>
          <c:spPr>
            <a:ln w="19050" cmpd="sng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</c:spPr>
          <c:marker>
            <c:symbol val="none"/>
          </c:marker>
          <c:xVal>
            <c:numRef>
              <c:f>REPORTE!$N$23:$N$37</c:f>
              <c:numCache>
                <c:formatCode>General</c:formatCode>
                <c:ptCount val="15"/>
                <c:pt idx="0">
                  <c:v>75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REPORTE!$O$23:$O$37</c:f>
              <c:numCache>
                <c:formatCode>General</c:formatCode>
                <c:ptCount val="15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66</c:v>
                </c:pt>
                <c:pt idx="4">
                  <c:v>61</c:v>
                </c:pt>
                <c:pt idx="5">
                  <c:v>54</c:v>
                </c:pt>
                <c:pt idx="6">
                  <c:v>50</c:v>
                </c:pt>
                <c:pt idx="7">
                  <c:v>44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14</c:v>
                </c:pt>
                <c:pt idx="12">
                  <c:v>10</c:v>
                </c:pt>
                <c:pt idx="13">
                  <c:v>7</c:v>
                </c:pt>
                <c:pt idx="14">
                  <c:v>5</c:v>
                </c:pt>
              </c:numCache>
            </c:numRef>
          </c:yVal>
          <c:smooth val="1"/>
        </c:ser>
        <c:ser>
          <c:idx val="1"/>
          <c:order val="1"/>
          <c:spPr>
            <a:ln w="19050">
              <a:solidFill>
                <a:schemeClr val="dk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REPORTE!$N$23:$N$37</c:f>
              <c:numCache>
                <c:formatCode>General</c:formatCode>
                <c:ptCount val="15"/>
                <c:pt idx="0">
                  <c:v>75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REPORTE!$P$23:$P$37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88</c:v>
                </c:pt>
                <c:pt idx="8">
                  <c:v>80</c:v>
                </c:pt>
                <c:pt idx="9">
                  <c:v>60</c:v>
                </c:pt>
                <c:pt idx="10">
                  <c:v>44</c:v>
                </c:pt>
                <c:pt idx="11">
                  <c:v>32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</c:numCache>
            </c:numRef>
          </c:yVal>
          <c:smooth val="1"/>
        </c:ser>
        <c:ser>
          <c:idx val="2"/>
          <c:order val="2"/>
          <c:spPr>
            <a:ln w="34925" cmpd="sng">
              <a:solidFill>
                <a:srgbClr val="FF0000"/>
              </a:solidFill>
              <a:prstDash val="lgDash"/>
            </a:ln>
          </c:spPr>
          <c:marker>
            <c:symbol val="square"/>
            <c:size val="7"/>
          </c:marker>
          <c:xVal>
            <c:numRef>
              <c:f>REPORTE!$N$23:$N$37</c:f>
              <c:numCache>
                <c:formatCode>General</c:formatCode>
                <c:ptCount val="15"/>
                <c:pt idx="0">
                  <c:v>75</c:v>
                </c:pt>
                <c:pt idx="1">
                  <c:v>50</c:v>
                </c:pt>
                <c:pt idx="2">
                  <c:v>37.5</c:v>
                </c:pt>
                <c:pt idx="3">
                  <c:v>25</c:v>
                </c:pt>
                <c:pt idx="4">
                  <c:v>19</c:v>
                </c:pt>
                <c:pt idx="5">
                  <c:v>12.5</c:v>
                </c:pt>
                <c:pt idx="6">
                  <c:v>9.5</c:v>
                </c:pt>
                <c:pt idx="7">
                  <c:v>6.3</c:v>
                </c:pt>
                <c:pt idx="8">
                  <c:v>4.75</c:v>
                </c:pt>
                <c:pt idx="9">
                  <c:v>2</c:v>
                </c:pt>
                <c:pt idx="10">
                  <c:v>0.85</c:v>
                </c:pt>
                <c:pt idx="11">
                  <c:v>0.42499999999999999</c:v>
                </c:pt>
                <c:pt idx="12">
                  <c:v>0.25</c:v>
                </c:pt>
                <c:pt idx="13">
                  <c:v>0.15</c:v>
                </c:pt>
                <c:pt idx="14">
                  <c:v>7.4999999999999997E-2</c:v>
                </c:pt>
              </c:numCache>
            </c:numRef>
          </c:xVal>
          <c:yVal>
            <c:numRef>
              <c:f>REPORTE!$E$24:$E$38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23296"/>
        <c:axId val="606423872"/>
      </c:scatterChart>
      <c:valAx>
        <c:axId val="606423296"/>
        <c:scaling>
          <c:logBase val="10"/>
          <c:orientation val="minMax"/>
          <c:max val="75"/>
          <c:min val="7.5000000000000011E-2"/>
        </c:scaling>
        <c:delete val="0"/>
        <c:axPos val="b"/>
        <c:min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s-MX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606423872"/>
        <c:crossesAt val="7.5000000000000011E-2"/>
        <c:crossBetween val="midCat"/>
      </c:valAx>
      <c:valAx>
        <c:axId val="606423872"/>
        <c:scaling>
          <c:orientation val="minMax"/>
          <c:max val="100"/>
          <c:min val="0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lang="es-MX" sz="1200" b="1" i="0" baseline="0"/>
            </a:pPr>
            <a:endParaRPr lang="es-MX"/>
          </a:p>
        </c:txPr>
        <c:crossAx val="606423296"/>
        <c:crossesAt val="0.1"/>
        <c:crossBetween val="midCat"/>
      </c:valAx>
      <c:spPr>
        <a:ln w="63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47628</xdr:rowOff>
    </xdr:from>
    <xdr:to>
      <xdr:col>10</xdr:col>
      <xdr:colOff>7938</xdr:colOff>
      <xdr:row>84</xdr:row>
      <xdr:rowOff>3178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72" t="24351" r="1363" b="8982"/>
        <a:stretch/>
      </xdr:blipFill>
      <xdr:spPr>
        <a:xfrm>
          <a:off x="0" y="10414003"/>
          <a:ext cx="6611938" cy="4067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9</xdr:col>
      <xdr:colOff>381000</xdr:colOff>
      <xdr:row>142</xdr:row>
      <xdr:rowOff>109538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448" t="20004" r="27634" b="5014"/>
        <a:stretch/>
      </xdr:blipFill>
      <xdr:spPr>
        <a:xfrm>
          <a:off x="0" y="14628813"/>
          <a:ext cx="6453188" cy="870585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352425</xdr:colOff>
      <xdr:row>19</xdr:row>
      <xdr:rowOff>85725</xdr:rowOff>
    </xdr:to>
    <xdr:graphicFrame macro="">
      <xdr:nvGraphicFramePr>
        <xdr:cNvPr id="13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19050</xdr:colOff>
      <xdr:row>19</xdr:row>
      <xdr:rowOff>66675</xdr:rowOff>
    </xdr:from>
    <xdr:to>
      <xdr:col>15</xdr:col>
      <xdr:colOff>708075</xdr:colOff>
      <xdr:row>26</xdr:row>
      <xdr:rowOff>133350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1487" t="30956" r="12793" b="48142"/>
        <a:stretch/>
      </xdr:blipFill>
      <xdr:spPr>
        <a:xfrm>
          <a:off x="6629400" y="3533775"/>
          <a:ext cx="4680000" cy="1228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</xdr:colOff>
      <xdr:row>53</xdr:row>
      <xdr:rowOff>19048</xdr:rowOff>
    </xdr:from>
    <xdr:to>
      <xdr:col>15</xdr:col>
      <xdr:colOff>698549</xdr:colOff>
      <xdr:row>75</xdr:row>
      <xdr:rowOff>53992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9688" t="39357" r="21419" b="24263"/>
        <a:stretch/>
      </xdr:blipFill>
      <xdr:spPr>
        <a:xfrm>
          <a:off x="6619874" y="9544048"/>
          <a:ext cx="4680000" cy="3502044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27</xdr:row>
      <xdr:rowOff>133350</xdr:rowOff>
    </xdr:from>
    <xdr:to>
      <xdr:col>15</xdr:col>
      <xdr:colOff>717600</xdr:colOff>
      <xdr:row>39</xdr:row>
      <xdr:rowOff>16438</xdr:rowOff>
    </xdr:to>
    <xdr:pic>
      <xdr:nvPicPr>
        <xdr:cNvPr id="6" name="5 Imagen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3392" t="44318" r="13216" b="33192"/>
        <a:stretch/>
      </xdr:blipFill>
      <xdr:spPr>
        <a:xfrm>
          <a:off x="6638925" y="4933950"/>
          <a:ext cx="4680000" cy="1940488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523873</xdr:colOff>
      <xdr:row>75</xdr:row>
      <xdr:rowOff>85725</xdr:rowOff>
    </xdr:from>
    <xdr:to>
      <xdr:col>15</xdr:col>
      <xdr:colOff>679498</xdr:colOff>
      <xdr:row>105</xdr:row>
      <xdr:rowOff>77690</xdr:rowOff>
    </xdr:to>
    <xdr:pic>
      <xdr:nvPicPr>
        <xdr:cNvPr id="14" name="13 Imagen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9688" t="22489" r="17626" b="25476"/>
        <a:stretch/>
      </xdr:blipFill>
      <xdr:spPr>
        <a:xfrm>
          <a:off x="6600823" y="13077825"/>
          <a:ext cx="4680000" cy="456396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0.15556</cdr:x>
      <cdr:y>0.01768</cdr:y>
    </cdr:from>
    <cdr:to>
      <cdr:x>0.1558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979041" y="2114794"/>
          <a:ext cx="4066754" cy="162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0.29015</cdr:x>
      <cdr:y>0.014</cdr:y>
    </cdr:from>
    <cdr:to>
      <cdr:x>0.29039</cdr:x>
      <cdr:y>0.88838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-60770" y="2077667"/>
          <a:ext cx="4027950" cy="1615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0.38085</cdr:x>
      <cdr:y>0.02343</cdr:y>
    </cdr:from>
    <cdr:to>
      <cdr:x>0.38295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574561" y="2114792"/>
          <a:ext cx="4027951" cy="1423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0.48394</cdr:x>
      <cdr:y>0.02521</cdr:y>
    </cdr:from>
    <cdr:to>
      <cdr:x>0.49202</cdr:x>
      <cdr:y>0.89883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273096" y="2121503"/>
          <a:ext cx="4063219" cy="5472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0.60129</cdr:x>
      <cdr:y>0.01645</cdr:y>
    </cdr:from>
    <cdr:to>
      <cdr:x>0.60339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039154" y="2082689"/>
          <a:ext cx="4027951" cy="1413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0.63944</cdr:x>
      <cdr:y>0.02093</cdr:y>
    </cdr:from>
    <cdr:to>
      <cdr:x>0.63968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289643" y="2109585"/>
          <a:ext cx="4027950" cy="1615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0.69021</cdr:x>
      <cdr:y>0.02813</cdr:y>
    </cdr:from>
    <cdr:to>
      <cdr:x>0.69045</cdr:x>
      <cdr:y>0.90251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2641699" y="2163398"/>
          <a:ext cx="4066754" cy="1625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0.72403</cdr:x>
      <cdr:y>0.02119</cdr:y>
    </cdr:from>
    <cdr:to>
      <cdr:x>0.72613</cdr:x>
      <cdr:y>0.89557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2877064" y="2124819"/>
          <a:ext cx="4066754" cy="1422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0.77925</cdr:x>
      <cdr:y>0.02087</cdr:y>
    </cdr:from>
    <cdr:to>
      <cdr:x>0.77949</cdr:x>
      <cdr:y>0.89525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230358" y="2109318"/>
          <a:ext cx="4027951" cy="161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0.22238</cdr:x>
      <cdr:y>0.02778</cdr:y>
    </cdr:from>
    <cdr:to>
      <cdr:x>0.22263</cdr:x>
      <cdr:y>0.89754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506105" y="2130457"/>
          <a:ext cx="4006668" cy="168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114300</xdr:colOff>
      <xdr:row>5</xdr:row>
      <xdr:rowOff>58328</xdr:rowOff>
    </xdr:to>
    <xdr:sp macro="" textlink="">
      <xdr:nvSpPr>
        <xdr:cNvPr id="2" name="Text Box 45"/>
        <xdr:cNvSpPr txBox="1">
          <a:spLocks noChangeArrowheads="1"/>
        </xdr:cNvSpPr>
      </xdr:nvSpPr>
      <xdr:spPr bwMode="auto">
        <a:xfrm>
          <a:off x="6238875" y="1133475"/>
          <a:ext cx="114300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769620</xdr:colOff>
      <xdr:row>5</xdr:row>
      <xdr:rowOff>0</xdr:rowOff>
    </xdr:from>
    <xdr:to>
      <xdr:col>1</xdr:col>
      <xdr:colOff>132692</xdr:colOff>
      <xdr:row>5</xdr:row>
      <xdr:rowOff>58328</xdr:rowOff>
    </xdr:to>
    <xdr:sp macro="" textlink="">
      <xdr:nvSpPr>
        <xdr:cNvPr id="3" name="Text Box 46"/>
        <xdr:cNvSpPr txBox="1">
          <a:spLocks noChangeArrowheads="1"/>
        </xdr:cNvSpPr>
      </xdr:nvSpPr>
      <xdr:spPr bwMode="auto">
        <a:xfrm>
          <a:off x="664845" y="1133475"/>
          <a:ext cx="134597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16</xdr:col>
      <xdr:colOff>472440</xdr:colOff>
      <xdr:row>61</xdr:row>
      <xdr:rowOff>38100</xdr:rowOff>
    </xdr:from>
    <xdr:to>
      <xdr:col>17</xdr:col>
      <xdr:colOff>117761</xdr:colOff>
      <xdr:row>61</xdr:row>
      <xdr:rowOff>49432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778115" y="15487650"/>
          <a:ext cx="121571" cy="11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12</xdr:col>
      <xdr:colOff>2377</xdr:colOff>
      <xdr:row>19</xdr:row>
      <xdr:rowOff>289717</xdr:rowOff>
    </xdr:from>
    <xdr:to>
      <xdr:col>29</xdr:col>
      <xdr:colOff>11902</xdr:colOff>
      <xdr:row>36</xdr:row>
      <xdr:rowOff>47262</xdr:rowOff>
    </xdr:to>
    <xdr:graphicFrame macro="">
      <xdr:nvGraphicFramePr>
        <xdr:cNvPr id="5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143954</xdr:colOff>
      <xdr:row>34</xdr:row>
      <xdr:rowOff>115821</xdr:rowOff>
    </xdr:from>
    <xdr:to>
      <xdr:col>28</xdr:col>
      <xdr:colOff>535778</xdr:colOff>
      <xdr:row>35</xdr:row>
      <xdr:rowOff>98502</xdr:rowOff>
    </xdr:to>
    <xdr:sp macro="" textlink="">
      <xdr:nvSpPr>
        <xdr:cNvPr id="6" name="5 CuadroTexto"/>
        <xdr:cNvSpPr txBox="1"/>
      </xdr:nvSpPr>
      <xdr:spPr>
        <a:xfrm>
          <a:off x="5944679" y="9145521"/>
          <a:ext cx="6402099" cy="2493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_tradnl" sz="1050" b="1"/>
            <a:t> 200         100</a:t>
          </a:r>
          <a:r>
            <a:rPr lang="es-ES_tradnl" sz="1050" b="1" baseline="0"/>
            <a:t>            60         40                20                  10                       4               3/8               3/4    1      1 1/2    2       75</a:t>
          </a:r>
          <a:endParaRPr lang="es-ES_tradnl" sz="1050" b="1"/>
        </a:p>
      </xdr:txBody>
    </xdr:sp>
    <xdr:clientData/>
  </xdr:twoCellAnchor>
  <xdr:twoCellAnchor>
    <xdr:from>
      <xdr:col>27</xdr:col>
      <xdr:colOff>270596</xdr:colOff>
      <xdr:row>19</xdr:row>
      <xdr:rowOff>361518</xdr:rowOff>
    </xdr:from>
    <xdr:to>
      <xdr:col>27</xdr:col>
      <xdr:colOff>272210</xdr:colOff>
      <xdr:row>34</xdr:row>
      <xdr:rowOff>57760</xdr:rowOff>
    </xdr:to>
    <xdr:sp macro="" textlink="">
      <xdr:nvSpPr>
        <xdr:cNvPr id="7" name="1 Conector recto"/>
        <xdr:cNvSpPr/>
      </xdr:nvSpPr>
      <xdr:spPr bwMode="auto">
        <a:xfrm rot="5400000">
          <a:off x="9676819" y="7023970"/>
          <a:ext cx="4125367" cy="1614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lIns="18288" tIns="0" rIns="0" bIns="0" upright="1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/>
        </a:p>
      </xdr:txBody>
    </xdr:sp>
    <xdr:clientData/>
  </xdr:twoCellAnchor>
  <xdr:twoCellAnchor>
    <xdr:from>
      <xdr:col>27</xdr:col>
      <xdr:colOff>10825</xdr:colOff>
      <xdr:row>19</xdr:row>
      <xdr:rowOff>372344</xdr:rowOff>
    </xdr:from>
    <xdr:to>
      <xdr:col>27</xdr:col>
      <xdr:colOff>12439</xdr:colOff>
      <xdr:row>34</xdr:row>
      <xdr:rowOff>68586</xdr:rowOff>
    </xdr:to>
    <xdr:sp macro="" textlink="">
      <xdr:nvSpPr>
        <xdr:cNvPr id="8" name="1 Conector recto"/>
        <xdr:cNvSpPr/>
      </xdr:nvSpPr>
      <xdr:spPr bwMode="auto">
        <a:xfrm rot="5400000">
          <a:off x="9417048" y="7034796"/>
          <a:ext cx="4125367" cy="1614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lIns="18288" tIns="0" rIns="0" bIns="0" upright="1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/>
        </a:p>
      </xdr:txBody>
    </xdr:sp>
    <xdr:clientData/>
  </xdr:twoCellAnchor>
  <xdr:twoCellAnchor>
    <xdr:from>
      <xdr:col>25</xdr:col>
      <xdr:colOff>619123</xdr:colOff>
      <xdr:row>19</xdr:row>
      <xdr:rowOff>349612</xdr:rowOff>
    </xdr:from>
    <xdr:to>
      <xdr:col>25</xdr:col>
      <xdr:colOff>620737</xdr:colOff>
      <xdr:row>34</xdr:row>
      <xdr:rowOff>45854</xdr:rowOff>
    </xdr:to>
    <xdr:sp macro="" textlink="">
      <xdr:nvSpPr>
        <xdr:cNvPr id="9" name="1 Conector recto"/>
        <xdr:cNvSpPr/>
      </xdr:nvSpPr>
      <xdr:spPr bwMode="auto">
        <a:xfrm rot="5400000">
          <a:off x="9063321" y="7012064"/>
          <a:ext cx="4125367" cy="1614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wrap="square" lIns="18288" tIns="0" rIns="0" bIns="0" upright="1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/>
        </a:p>
      </xdr:txBody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114300</xdr:colOff>
      <xdr:row>5</xdr:row>
      <xdr:rowOff>58328</xdr:rowOff>
    </xdr:to>
    <xdr:sp macro="" textlink="">
      <xdr:nvSpPr>
        <xdr:cNvPr id="10" name="Text Box 45"/>
        <xdr:cNvSpPr txBox="1">
          <a:spLocks noChangeArrowheads="1"/>
        </xdr:cNvSpPr>
      </xdr:nvSpPr>
      <xdr:spPr bwMode="auto">
        <a:xfrm>
          <a:off x="6238875" y="1133475"/>
          <a:ext cx="114300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769620</xdr:colOff>
      <xdr:row>5</xdr:row>
      <xdr:rowOff>0</xdr:rowOff>
    </xdr:from>
    <xdr:to>
      <xdr:col>1</xdr:col>
      <xdr:colOff>132692</xdr:colOff>
      <xdr:row>5</xdr:row>
      <xdr:rowOff>58328</xdr:rowOff>
    </xdr:to>
    <xdr:sp macro="" textlink="">
      <xdr:nvSpPr>
        <xdr:cNvPr id="11" name="Text Box 46"/>
        <xdr:cNvSpPr txBox="1">
          <a:spLocks noChangeArrowheads="1"/>
        </xdr:cNvSpPr>
      </xdr:nvSpPr>
      <xdr:spPr bwMode="auto">
        <a:xfrm>
          <a:off x="664845" y="1133475"/>
          <a:ext cx="134597" cy="583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0.15556</cdr:x>
      <cdr:y>0.01768</cdr:y>
    </cdr:from>
    <cdr:to>
      <cdr:x>0.1558</cdr:x>
      <cdr:y>0.89206</cdr:y>
    </cdr:to>
    <cdr:sp macro="" textlink="">
      <cdr:nvSpPr>
        <cdr:cNvPr id="3" name="2 Conector recto"/>
        <cdr:cNvSpPr/>
      </cdr:nvSpPr>
      <cdr:spPr bwMode="auto">
        <a:xfrm xmlns:a="http://schemas.openxmlformats.org/drawingml/2006/main" rot="5400000">
          <a:off x="-979041" y="2114794"/>
          <a:ext cx="4066754" cy="162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0.29015</cdr:x>
      <cdr:y>0.014</cdr:y>
    </cdr:from>
    <cdr:to>
      <cdr:x>0.29039</cdr:x>
      <cdr:y>0.88838</cdr:y>
    </cdr:to>
    <cdr:sp macro="" textlink="">
      <cdr:nvSpPr>
        <cdr:cNvPr id="7" name="6 Conector recto"/>
        <cdr:cNvSpPr/>
      </cdr:nvSpPr>
      <cdr:spPr bwMode="auto">
        <a:xfrm xmlns:a="http://schemas.openxmlformats.org/drawingml/2006/main" rot="5400000">
          <a:off x="-60770" y="2077667"/>
          <a:ext cx="4027950" cy="1615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0.38085</cdr:x>
      <cdr:y>0.02343</cdr:y>
    </cdr:from>
    <cdr:to>
      <cdr:x>0.38295</cdr:x>
      <cdr:y>0.89781</cdr:y>
    </cdr:to>
    <cdr:sp macro="" textlink="">
      <cdr:nvSpPr>
        <cdr:cNvPr id="9" name="8 Conector recto"/>
        <cdr:cNvSpPr/>
      </cdr:nvSpPr>
      <cdr:spPr bwMode="auto">
        <a:xfrm xmlns:a="http://schemas.openxmlformats.org/drawingml/2006/main" rot="5400000">
          <a:off x="574561" y="2114792"/>
          <a:ext cx="4027951" cy="14233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0.48394</cdr:x>
      <cdr:y>0.02521</cdr:y>
    </cdr:from>
    <cdr:to>
      <cdr:x>0.49202</cdr:x>
      <cdr:y>0.89883</cdr:y>
    </cdr:to>
    <cdr:sp macro="" textlink="">
      <cdr:nvSpPr>
        <cdr:cNvPr id="13" name="12 Conector recto"/>
        <cdr:cNvSpPr/>
      </cdr:nvSpPr>
      <cdr:spPr bwMode="auto">
        <a:xfrm xmlns:a="http://schemas.openxmlformats.org/drawingml/2006/main" rot="5400000">
          <a:off x="1273096" y="2121503"/>
          <a:ext cx="4063219" cy="5472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0.60129</cdr:x>
      <cdr:y>0.01645</cdr:y>
    </cdr:from>
    <cdr:to>
      <cdr:x>0.60339</cdr:x>
      <cdr:y>0.89083</cdr:y>
    </cdr:to>
    <cdr:sp macro="" textlink="">
      <cdr:nvSpPr>
        <cdr:cNvPr id="15" name="14 Conector recto"/>
        <cdr:cNvSpPr/>
      </cdr:nvSpPr>
      <cdr:spPr bwMode="auto">
        <a:xfrm xmlns:a="http://schemas.openxmlformats.org/drawingml/2006/main" rot="16200000" flipH="1">
          <a:off x="2039154" y="2082689"/>
          <a:ext cx="4027951" cy="1413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0.63944</cdr:x>
      <cdr:y>0.02093</cdr:y>
    </cdr:from>
    <cdr:to>
      <cdr:x>0.63968</cdr:x>
      <cdr:y>0.89531</cdr:y>
    </cdr:to>
    <cdr:sp macro="" textlink="">
      <cdr:nvSpPr>
        <cdr:cNvPr id="17" name="16 Conector recto"/>
        <cdr:cNvSpPr/>
      </cdr:nvSpPr>
      <cdr:spPr bwMode="auto">
        <a:xfrm xmlns:a="http://schemas.openxmlformats.org/drawingml/2006/main" rot="5400000">
          <a:off x="2289643" y="2109585"/>
          <a:ext cx="4027950" cy="1615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0.69021</cdr:x>
      <cdr:y>0.02813</cdr:y>
    </cdr:from>
    <cdr:to>
      <cdr:x>0.69045</cdr:x>
      <cdr:y>0.90251</cdr:y>
    </cdr:to>
    <cdr:sp macro="" textlink="">
      <cdr:nvSpPr>
        <cdr:cNvPr id="19" name="18 Conector recto"/>
        <cdr:cNvSpPr/>
      </cdr:nvSpPr>
      <cdr:spPr bwMode="auto">
        <a:xfrm xmlns:a="http://schemas.openxmlformats.org/drawingml/2006/main" rot="5400000">
          <a:off x="2641699" y="2163398"/>
          <a:ext cx="4066754" cy="1625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0.72403</cdr:x>
      <cdr:y>0.02119</cdr:y>
    </cdr:from>
    <cdr:to>
      <cdr:x>0.72613</cdr:x>
      <cdr:y>0.89557</cdr:y>
    </cdr:to>
    <cdr:sp macro="" textlink="">
      <cdr:nvSpPr>
        <cdr:cNvPr id="21" name="20 Conector recto"/>
        <cdr:cNvSpPr/>
      </cdr:nvSpPr>
      <cdr:spPr bwMode="auto">
        <a:xfrm xmlns:a="http://schemas.openxmlformats.org/drawingml/2006/main" rot="16200000" flipH="1">
          <a:off x="2877064" y="2124819"/>
          <a:ext cx="4066754" cy="1422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0.77925</cdr:x>
      <cdr:y>0.02087</cdr:y>
    </cdr:from>
    <cdr:to>
      <cdr:x>0.77949</cdr:x>
      <cdr:y>0.89525</cdr:y>
    </cdr:to>
    <cdr:sp macro="" textlink="">
      <cdr:nvSpPr>
        <cdr:cNvPr id="23" name="22 Conector recto"/>
        <cdr:cNvSpPr/>
      </cdr:nvSpPr>
      <cdr:spPr bwMode="auto">
        <a:xfrm xmlns:a="http://schemas.openxmlformats.org/drawingml/2006/main" rot="5400000">
          <a:off x="3230358" y="2109318"/>
          <a:ext cx="4027951" cy="1614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0.22238</cdr:x>
      <cdr:y>0.02778</cdr:y>
    </cdr:from>
    <cdr:to>
      <cdr:x>0.22263</cdr:x>
      <cdr:y>0.89754</cdr:y>
    </cdr:to>
    <cdr:sp macro="" textlink="">
      <cdr:nvSpPr>
        <cdr:cNvPr id="18" name="17 Conector recto"/>
        <cdr:cNvSpPr/>
      </cdr:nvSpPr>
      <cdr:spPr bwMode="auto">
        <a:xfrm xmlns:a="http://schemas.openxmlformats.org/drawingml/2006/main" rot="5400000" flipH="1" flipV="1">
          <a:off x="-506105" y="2130457"/>
          <a:ext cx="4006668" cy="1682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s-ES_tradnl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37" zoomScaleNormal="100" zoomScaleSheetLayoutView="140" workbookViewId="0">
      <selection activeCell="K52" sqref="K52:K53"/>
    </sheetView>
  </sheetViews>
  <sheetFormatPr baseColWidth="10" defaultColWidth="11.42578125" defaultRowHeight="12" x14ac:dyDescent="0.2"/>
  <cols>
    <col min="1" max="1" width="11.42578125" style="10"/>
    <col min="2" max="2" width="10.85546875" style="10" customWidth="1"/>
    <col min="3" max="3" width="9.5703125" style="10" customWidth="1"/>
    <col min="4" max="4" width="10.85546875" style="10" customWidth="1"/>
    <col min="5" max="5" width="8.7109375" style="10" customWidth="1"/>
    <col min="6" max="6" width="8.5703125" style="10" customWidth="1"/>
    <col min="7" max="7" width="9.7109375" style="10" customWidth="1"/>
    <col min="8" max="8" width="11.85546875" style="10" customWidth="1"/>
    <col min="9" max="9" width="9.5703125" style="10" customWidth="1"/>
    <col min="10" max="10" width="8" style="10" customWidth="1"/>
    <col min="11" max="11" width="14.140625" style="10" bestFit="1" customWidth="1"/>
    <col min="12" max="16384" width="11.42578125" style="10"/>
  </cols>
  <sheetData>
    <row r="1" spans="1:10" ht="14.1" customHeight="1" x14ac:dyDescent="0.2">
      <c r="A1" s="62"/>
      <c r="B1" s="61" t="s">
        <v>172</v>
      </c>
      <c r="C1" s="60"/>
      <c r="D1" s="60" t="s">
        <v>74</v>
      </c>
      <c r="E1" s="60"/>
      <c r="F1" s="60"/>
      <c r="G1" s="60"/>
      <c r="H1" s="60"/>
      <c r="I1" s="153"/>
      <c r="J1" s="154"/>
    </row>
    <row r="2" spans="1:10" ht="14.1" customHeight="1" x14ac:dyDescent="0.2">
      <c r="A2" s="57" t="s">
        <v>5</v>
      </c>
      <c r="B2" s="58">
        <v>760</v>
      </c>
      <c r="C2" s="57" t="s">
        <v>6</v>
      </c>
      <c r="D2" s="179">
        <v>42185</v>
      </c>
      <c r="E2" s="180"/>
      <c r="F2" s="166" t="s">
        <v>7</v>
      </c>
      <c r="G2" s="166"/>
      <c r="H2" s="166"/>
      <c r="I2" s="167">
        <f>B8</f>
        <v>0</v>
      </c>
      <c r="J2" s="167"/>
    </row>
    <row r="3" spans="1:10" ht="14.1" customHeight="1" x14ac:dyDescent="0.2">
      <c r="A3" s="170" t="s">
        <v>75</v>
      </c>
      <c r="B3" s="171" t="s">
        <v>186</v>
      </c>
      <c r="C3" s="172"/>
      <c r="D3" s="172"/>
      <c r="E3" s="173"/>
      <c r="F3" s="159" t="s">
        <v>8</v>
      </c>
      <c r="G3" s="159"/>
      <c r="H3" s="159"/>
      <c r="I3" s="168">
        <f>SUM(C12:C20)</f>
        <v>0</v>
      </c>
      <c r="J3" s="168"/>
    </row>
    <row r="4" spans="1:10" ht="14.1" customHeight="1" x14ac:dyDescent="0.2">
      <c r="A4" s="170"/>
      <c r="B4" s="174"/>
      <c r="C4" s="175"/>
      <c r="D4" s="175"/>
      <c r="E4" s="176"/>
      <c r="F4" s="159" t="s">
        <v>9</v>
      </c>
      <c r="G4" s="159"/>
      <c r="H4" s="159"/>
      <c r="I4" s="168">
        <f>I2-I3</f>
        <v>0</v>
      </c>
      <c r="J4" s="168"/>
    </row>
    <row r="5" spans="1:10" ht="14.1" customHeight="1" x14ac:dyDescent="0.2">
      <c r="A5" s="64" t="s">
        <v>126</v>
      </c>
      <c r="B5" s="155" t="s">
        <v>191</v>
      </c>
      <c r="C5" s="155"/>
      <c r="D5" s="155"/>
      <c r="E5" s="155"/>
      <c r="F5" s="169" t="s">
        <v>10</v>
      </c>
      <c r="G5" s="159"/>
      <c r="H5" s="159"/>
      <c r="I5" s="168" t="e">
        <f>((I4/(100+E9))*100)</f>
        <v>#DIV/0!</v>
      </c>
      <c r="J5" s="168"/>
    </row>
    <row r="6" spans="1:10" ht="14.1" customHeight="1" x14ac:dyDescent="0.2">
      <c r="A6" s="63" t="s">
        <v>76</v>
      </c>
      <c r="B6" s="156" t="s">
        <v>187</v>
      </c>
      <c r="C6" s="157"/>
      <c r="D6" s="157"/>
      <c r="E6" s="158"/>
      <c r="F6" s="169" t="s">
        <v>12</v>
      </c>
      <c r="G6" s="159"/>
      <c r="H6" s="159"/>
      <c r="I6" s="168" t="e">
        <f>I3+I5</f>
        <v>#DIV/0!</v>
      </c>
      <c r="J6" s="168"/>
    </row>
    <row r="7" spans="1:10" ht="14.1" customHeight="1" x14ac:dyDescent="0.2">
      <c r="A7" s="14" t="s">
        <v>11</v>
      </c>
      <c r="B7" s="65">
        <v>0</v>
      </c>
      <c r="C7" s="165" t="s">
        <v>13</v>
      </c>
      <c r="D7" s="165"/>
      <c r="E7" s="59">
        <v>0</v>
      </c>
      <c r="F7" s="315" t="s">
        <v>15</v>
      </c>
      <c r="G7" s="315"/>
      <c r="H7" s="315"/>
      <c r="I7" s="160">
        <v>0</v>
      </c>
      <c r="J7" s="160"/>
    </row>
    <row r="8" spans="1:10" ht="14.1" customHeight="1" x14ac:dyDescent="0.2">
      <c r="A8" s="14" t="s">
        <v>16</v>
      </c>
      <c r="B8" s="24">
        <f>B7-E7</f>
        <v>0</v>
      </c>
      <c r="C8" s="161" t="s">
        <v>14</v>
      </c>
      <c r="D8" s="161"/>
      <c r="E8" s="40">
        <v>0</v>
      </c>
      <c r="F8" s="12" t="s">
        <v>18</v>
      </c>
      <c r="G8" s="16"/>
      <c r="H8" s="13" t="s">
        <v>19</v>
      </c>
      <c r="I8" s="16"/>
      <c r="J8" s="13" t="s">
        <v>20</v>
      </c>
    </row>
    <row r="9" spans="1:10" ht="14.1" customHeight="1" x14ac:dyDescent="0.2">
      <c r="A9" s="14" t="s">
        <v>21</v>
      </c>
      <c r="B9" s="67" t="e">
        <f>((I6/E8)*1000)</f>
        <v>#DIV/0!</v>
      </c>
      <c r="C9" s="161" t="s">
        <v>17</v>
      </c>
      <c r="D9" s="161"/>
      <c r="E9" s="16" t="e">
        <f>((200/H19)-1)*100</f>
        <v>#DIV/0!</v>
      </c>
      <c r="F9" s="12" t="s">
        <v>22</v>
      </c>
      <c r="G9" s="17"/>
      <c r="H9" s="15" t="s">
        <v>23</v>
      </c>
      <c r="I9" s="17"/>
      <c r="J9" s="13"/>
    </row>
    <row r="10" spans="1:10" ht="14.1" customHeight="1" x14ac:dyDescent="0.2">
      <c r="A10" s="181" t="s">
        <v>121</v>
      </c>
      <c r="B10" s="181"/>
      <c r="C10" s="181"/>
      <c r="D10" s="181"/>
      <c r="E10" s="181"/>
      <c r="F10" s="181"/>
      <c r="G10" s="181"/>
      <c r="H10" s="181"/>
      <c r="I10" s="181"/>
      <c r="J10" s="181"/>
    </row>
    <row r="11" spans="1:10" ht="30" customHeight="1" x14ac:dyDescent="0.2">
      <c r="A11" s="4" t="s">
        <v>24</v>
      </c>
      <c r="B11" s="4" t="s">
        <v>25</v>
      </c>
      <c r="C11" s="4" t="s">
        <v>103</v>
      </c>
      <c r="D11" s="4" t="s">
        <v>26</v>
      </c>
      <c r="E11" s="4" t="s">
        <v>27</v>
      </c>
      <c r="F11" s="4" t="s">
        <v>24</v>
      </c>
      <c r="G11" s="4" t="s">
        <v>25</v>
      </c>
      <c r="H11" s="4" t="s">
        <v>103</v>
      </c>
      <c r="I11" s="4" t="s">
        <v>26</v>
      </c>
      <c r="J11" s="4" t="s">
        <v>27</v>
      </c>
    </row>
    <row r="12" spans="1:10" ht="14.1" customHeight="1" x14ac:dyDescent="0.2">
      <c r="A12" s="18" t="s">
        <v>84</v>
      </c>
      <c r="B12" s="19">
        <v>75</v>
      </c>
      <c r="C12" s="41">
        <v>0</v>
      </c>
      <c r="D12" s="43" t="e">
        <f>((C12/C22)*100)</f>
        <v>#DIV/0!</v>
      </c>
      <c r="E12" s="70" t="e">
        <f>100-D12</f>
        <v>#DIV/0!</v>
      </c>
      <c r="F12" s="20">
        <v>10</v>
      </c>
      <c r="G12" s="21">
        <v>2</v>
      </c>
      <c r="H12" s="48">
        <v>0</v>
      </c>
      <c r="I12" s="43" t="e">
        <f>H12*G19</f>
        <v>#DIV/0!</v>
      </c>
      <c r="J12" s="70" t="e">
        <f>E20-I12</f>
        <v>#DIV/0!</v>
      </c>
    </row>
    <row r="13" spans="1:10" ht="14.1" customHeight="1" x14ac:dyDescent="0.2">
      <c r="A13" s="20" t="s">
        <v>28</v>
      </c>
      <c r="B13" s="22">
        <v>50</v>
      </c>
      <c r="C13" s="41">
        <v>0</v>
      </c>
      <c r="D13" s="43" t="e">
        <f>((C13/C22)*100)</f>
        <v>#DIV/0!</v>
      </c>
      <c r="E13" s="70" t="e">
        <f>E12-D13</f>
        <v>#DIV/0!</v>
      </c>
      <c r="F13" s="20">
        <v>20</v>
      </c>
      <c r="G13" s="21">
        <v>0.84</v>
      </c>
      <c r="H13" s="42">
        <v>0</v>
      </c>
      <c r="I13" s="43" t="e">
        <f>H13*G19</f>
        <v>#DIV/0!</v>
      </c>
      <c r="J13" s="67" t="e">
        <f>J12-I13</f>
        <v>#DIV/0!</v>
      </c>
    </row>
    <row r="14" spans="1:10" ht="14.1" customHeight="1" x14ac:dyDescent="0.2">
      <c r="A14" s="20" t="s">
        <v>0</v>
      </c>
      <c r="B14" s="22">
        <v>36.1</v>
      </c>
      <c r="C14" s="41">
        <v>0</v>
      </c>
      <c r="D14" s="43" t="e">
        <f>((C14/C22)*100)</f>
        <v>#DIV/0!</v>
      </c>
      <c r="E14" s="70" t="e">
        <f t="shared" ref="E14:E20" si="0">E13-D14</f>
        <v>#DIV/0!</v>
      </c>
      <c r="F14" s="20">
        <v>40</v>
      </c>
      <c r="G14" s="21">
        <v>0.42</v>
      </c>
      <c r="H14" s="42">
        <v>0</v>
      </c>
      <c r="I14" s="43" t="e">
        <f>H14*G19</f>
        <v>#DIV/0!</v>
      </c>
      <c r="J14" s="67" t="e">
        <f t="shared" ref="J14:J18" si="1">J13-I14</f>
        <v>#DIV/0!</v>
      </c>
    </row>
    <row r="15" spans="1:10" ht="14.1" customHeight="1" x14ac:dyDescent="0.2">
      <c r="A15" s="20" t="s">
        <v>1</v>
      </c>
      <c r="B15" s="22">
        <v>25.4</v>
      </c>
      <c r="C15" s="41">
        <v>0</v>
      </c>
      <c r="D15" s="43" t="e">
        <f>((C15/C22)*100)</f>
        <v>#DIV/0!</v>
      </c>
      <c r="E15" s="70" t="e">
        <f t="shared" si="0"/>
        <v>#DIV/0!</v>
      </c>
      <c r="F15" s="20">
        <v>60</v>
      </c>
      <c r="G15" s="21">
        <v>0.25</v>
      </c>
      <c r="H15" s="42">
        <v>0</v>
      </c>
      <c r="I15" s="43" t="e">
        <f>H15*G19</f>
        <v>#DIV/0!</v>
      </c>
      <c r="J15" s="67" t="e">
        <f t="shared" si="1"/>
        <v>#DIV/0!</v>
      </c>
    </row>
    <row r="16" spans="1:10" ht="14.1" customHeight="1" x14ac:dyDescent="0.2">
      <c r="A16" s="20" t="s">
        <v>2</v>
      </c>
      <c r="B16" s="22">
        <v>19.05</v>
      </c>
      <c r="C16" s="41">
        <v>0</v>
      </c>
      <c r="D16" s="43" t="e">
        <f>((C16/C22)*100)</f>
        <v>#DIV/0!</v>
      </c>
      <c r="E16" s="70" t="e">
        <f t="shared" si="0"/>
        <v>#DIV/0!</v>
      </c>
      <c r="F16" s="20">
        <v>100</v>
      </c>
      <c r="G16" s="21">
        <v>0.14899999999999999</v>
      </c>
      <c r="H16" s="42">
        <v>0</v>
      </c>
      <c r="I16" s="43" t="e">
        <f>H16*G19</f>
        <v>#DIV/0!</v>
      </c>
      <c r="J16" s="67" t="e">
        <f t="shared" si="1"/>
        <v>#DIV/0!</v>
      </c>
    </row>
    <row r="17" spans="1:11" ht="14.1" customHeight="1" x14ac:dyDescent="0.2">
      <c r="A17" s="20" t="s">
        <v>29</v>
      </c>
      <c r="B17" s="22">
        <v>12.7</v>
      </c>
      <c r="C17" s="41">
        <v>0</v>
      </c>
      <c r="D17" s="43" t="e">
        <f>((C17/C22)*100)</f>
        <v>#DIV/0!</v>
      </c>
      <c r="E17" s="70" t="e">
        <f t="shared" si="0"/>
        <v>#DIV/0!</v>
      </c>
      <c r="F17" s="20">
        <v>200</v>
      </c>
      <c r="G17" s="21">
        <v>7.3999999999999996E-2</v>
      </c>
      <c r="H17" s="42">
        <v>0</v>
      </c>
      <c r="I17" s="43" t="e">
        <f>H17*G19</f>
        <v>#DIV/0!</v>
      </c>
      <c r="J17" s="72" t="e">
        <f t="shared" si="1"/>
        <v>#DIV/0!</v>
      </c>
    </row>
    <row r="18" spans="1:11" ht="14.1" customHeight="1" x14ac:dyDescent="0.2">
      <c r="A18" s="20" t="s">
        <v>3</v>
      </c>
      <c r="B18" s="22">
        <v>9.52</v>
      </c>
      <c r="C18" s="41">
        <v>0</v>
      </c>
      <c r="D18" s="43" t="e">
        <f>((C18/C22)*100)</f>
        <v>#DIV/0!</v>
      </c>
      <c r="E18" s="70" t="e">
        <f t="shared" si="0"/>
        <v>#DIV/0!</v>
      </c>
      <c r="F18" s="319" t="s">
        <v>31</v>
      </c>
      <c r="G18" s="44">
        <f>SUM(H12:H17)</f>
        <v>0</v>
      </c>
      <c r="H18" s="27">
        <f>H19-G18</f>
        <v>0</v>
      </c>
      <c r="I18" s="47" t="e">
        <f>H18*G19</f>
        <v>#DIV/0!</v>
      </c>
      <c r="J18" s="23" t="e">
        <f t="shared" si="1"/>
        <v>#DIV/0!</v>
      </c>
    </row>
    <row r="19" spans="1:11" ht="14.1" customHeight="1" x14ac:dyDescent="0.2">
      <c r="A19" s="20" t="s">
        <v>30</v>
      </c>
      <c r="B19" s="22">
        <v>6.3</v>
      </c>
      <c r="C19" s="41">
        <v>0</v>
      </c>
      <c r="D19" s="43" t="e">
        <f>((C19/C22)*100)</f>
        <v>#DIV/0!</v>
      </c>
      <c r="E19" s="70" t="e">
        <f t="shared" si="0"/>
        <v>#DIV/0!</v>
      </c>
      <c r="F19" s="20" t="s">
        <v>33</v>
      </c>
      <c r="G19" s="45" t="e">
        <f>E20/H19</f>
        <v>#DIV/0!</v>
      </c>
      <c r="H19" s="42">
        <v>0</v>
      </c>
      <c r="I19" s="46" t="e">
        <f>H19*G19</f>
        <v>#DIV/0!</v>
      </c>
      <c r="J19" s="23"/>
    </row>
    <row r="20" spans="1:11" ht="14.1" customHeight="1" x14ac:dyDescent="0.2">
      <c r="A20" s="20" t="s">
        <v>32</v>
      </c>
      <c r="B20" s="22">
        <v>4.75</v>
      </c>
      <c r="C20" s="41">
        <v>0</v>
      </c>
      <c r="D20" s="43" t="e">
        <f>((C20/C22)*100)</f>
        <v>#DIV/0!</v>
      </c>
      <c r="E20" s="71" t="e">
        <f t="shared" si="0"/>
        <v>#DIV/0!</v>
      </c>
      <c r="F20" s="184" t="s">
        <v>102</v>
      </c>
      <c r="G20" s="184"/>
      <c r="H20" s="20" t="s">
        <v>71</v>
      </c>
      <c r="I20" s="20" t="s">
        <v>72</v>
      </c>
      <c r="J20" s="20" t="s">
        <v>73</v>
      </c>
    </row>
    <row r="21" spans="1:11" ht="14.1" customHeight="1" x14ac:dyDescent="0.2">
      <c r="A21" s="319" t="s">
        <v>34</v>
      </c>
      <c r="B21" s="20"/>
      <c r="C21" s="23" t="e">
        <f>I5</f>
        <v>#DIV/0!</v>
      </c>
      <c r="D21" s="46" t="e">
        <f>((C21/C22)*100)</f>
        <v>#DIV/0!</v>
      </c>
      <c r="E21" s="43"/>
      <c r="F21" s="184"/>
      <c r="G21" s="184"/>
      <c r="H21" s="56" t="e">
        <f>100-E20</f>
        <v>#DIV/0!</v>
      </c>
      <c r="I21" s="56" t="e">
        <f>E20-J17</f>
        <v>#DIV/0!</v>
      </c>
      <c r="J21" s="56" t="e">
        <f>J17</f>
        <v>#DIV/0!</v>
      </c>
    </row>
    <row r="22" spans="1:11" ht="14.1" customHeight="1" x14ac:dyDescent="0.2">
      <c r="A22" s="20" t="s">
        <v>33</v>
      </c>
      <c r="B22" s="20"/>
      <c r="C22" s="23" t="e">
        <f>I6</f>
        <v>#DIV/0!</v>
      </c>
      <c r="D22" s="43" t="e">
        <f>((C22/C22)*100)</f>
        <v>#DIV/0!</v>
      </c>
      <c r="E22" s="23"/>
      <c r="F22" s="182" t="s">
        <v>4</v>
      </c>
      <c r="G22" s="182"/>
      <c r="H22" s="182"/>
      <c r="I22" s="182"/>
      <c r="J22" s="182"/>
    </row>
    <row r="23" spans="1:11" ht="12" customHeight="1" x14ac:dyDescent="0.2">
      <c r="A23" s="162" t="s">
        <v>92</v>
      </c>
      <c r="B23" s="162"/>
      <c r="C23" s="162"/>
      <c r="D23" s="163" t="s">
        <v>35</v>
      </c>
      <c r="E23" s="163"/>
      <c r="F23" s="185" t="s">
        <v>93</v>
      </c>
      <c r="G23" s="185"/>
      <c r="H23" s="20" t="s">
        <v>6</v>
      </c>
      <c r="I23" s="20" t="s">
        <v>94</v>
      </c>
      <c r="J23" s="20" t="s">
        <v>95</v>
      </c>
    </row>
    <row r="24" spans="1:11" ht="12" customHeight="1" x14ac:dyDescent="0.2">
      <c r="A24" s="162"/>
      <c r="B24" s="162"/>
      <c r="C24" s="162"/>
      <c r="D24" s="163"/>
      <c r="E24" s="163"/>
      <c r="F24" s="183" t="s">
        <v>85</v>
      </c>
      <c r="G24" s="183"/>
      <c r="H24" s="182"/>
      <c r="I24" s="182"/>
      <c r="J24" s="182"/>
      <c r="K24" s="11"/>
    </row>
    <row r="25" spans="1:11" ht="14.1" customHeight="1" x14ac:dyDescent="0.2">
      <c r="A25" s="164" t="s">
        <v>36</v>
      </c>
      <c r="B25" s="164"/>
      <c r="C25" s="13" t="s">
        <v>173</v>
      </c>
      <c r="D25" s="5" t="s">
        <v>37</v>
      </c>
      <c r="E25" s="52">
        <v>0</v>
      </c>
      <c r="F25" s="183"/>
      <c r="G25" s="183"/>
      <c r="H25" s="182"/>
      <c r="I25" s="182"/>
      <c r="J25" s="182"/>
      <c r="K25" s="3"/>
    </row>
    <row r="26" spans="1:11" ht="14.1" customHeight="1" x14ac:dyDescent="0.2">
      <c r="A26" s="164" t="s">
        <v>38</v>
      </c>
      <c r="B26" s="164"/>
      <c r="C26" s="39">
        <v>4500</v>
      </c>
      <c r="D26" s="5" t="s">
        <v>39</v>
      </c>
      <c r="E26" s="53">
        <v>0</v>
      </c>
      <c r="F26" s="7" t="s">
        <v>86</v>
      </c>
      <c r="G26" s="7"/>
      <c r="H26" s="5"/>
      <c r="I26" s="5"/>
      <c r="J26" s="5"/>
      <c r="K26" s="3"/>
    </row>
    <row r="27" spans="1:11" ht="14.1" customHeight="1" x14ac:dyDescent="0.2">
      <c r="A27" s="164" t="s">
        <v>40</v>
      </c>
      <c r="B27" s="164"/>
      <c r="C27" s="39">
        <v>4000</v>
      </c>
      <c r="D27" s="5" t="s">
        <v>41</v>
      </c>
      <c r="E27" s="53">
        <v>0</v>
      </c>
      <c r="F27" s="7" t="s">
        <v>87</v>
      </c>
      <c r="G27" s="7"/>
      <c r="H27" s="5"/>
      <c r="I27" s="5"/>
      <c r="J27" s="5"/>
      <c r="K27" s="3"/>
    </row>
    <row r="28" spans="1:11" ht="14.1" customHeight="1" x14ac:dyDescent="0.2">
      <c r="A28" s="177" t="s">
        <v>42</v>
      </c>
      <c r="B28" s="177"/>
      <c r="C28" s="40">
        <v>0</v>
      </c>
      <c r="D28" s="6" t="s">
        <v>43</v>
      </c>
      <c r="E28" s="22">
        <f>E26-E27</f>
        <v>0</v>
      </c>
      <c r="F28" s="183" t="s">
        <v>96</v>
      </c>
      <c r="G28" s="183"/>
      <c r="H28" s="186"/>
      <c r="I28" s="186"/>
      <c r="J28" s="186"/>
      <c r="K28" s="3"/>
    </row>
    <row r="29" spans="1:11" ht="14.1" customHeight="1" x14ac:dyDescent="0.2">
      <c r="A29" s="177" t="s">
        <v>44</v>
      </c>
      <c r="B29" s="177"/>
      <c r="C29" s="49">
        <v>0</v>
      </c>
      <c r="D29" s="5" t="s">
        <v>41</v>
      </c>
      <c r="E29" s="22">
        <f>E27</f>
        <v>0</v>
      </c>
      <c r="F29" s="183"/>
      <c r="G29" s="183"/>
      <c r="H29" s="186"/>
      <c r="I29" s="186"/>
      <c r="J29" s="186"/>
      <c r="K29" s="3"/>
    </row>
    <row r="30" spans="1:11" ht="14.1" customHeight="1" x14ac:dyDescent="0.2">
      <c r="A30" s="7" t="s">
        <v>45</v>
      </c>
      <c r="B30" s="8"/>
      <c r="C30" s="49">
        <v>0</v>
      </c>
      <c r="D30" s="5" t="s">
        <v>46</v>
      </c>
      <c r="E30" s="53">
        <v>0</v>
      </c>
      <c r="F30" s="183" t="s">
        <v>88</v>
      </c>
      <c r="G30" s="183"/>
      <c r="H30" s="186"/>
      <c r="I30" s="186"/>
      <c r="J30" s="186"/>
      <c r="K30" s="3"/>
    </row>
    <row r="31" spans="1:11" ht="14.1" customHeight="1" x14ac:dyDescent="0.2">
      <c r="A31" s="177" t="s">
        <v>47</v>
      </c>
      <c r="B31" s="177"/>
      <c r="C31" s="17">
        <f>C29-C30</f>
        <v>0</v>
      </c>
      <c r="D31" s="9" t="s">
        <v>48</v>
      </c>
      <c r="E31" s="22">
        <f>E29-E30</f>
        <v>0</v>
      </c>
      <c r="F31" s="183"/>
      <c r="G31" s="183"/>
      <c r="H31" s="186"/>
      <c r="I31" s="186"/>
      <c r="J31" s="186"/>
      <c r="K31" s="3"/>
    </row>
    <row r="32" spans="1:11" ht="14.1" customHeight="1" x14ac:dyDescent="0.2">
      <c r="A32" s="177" t="s">
        <v>49</v>
      </c>
      <c r="B32" s="177"/>
      <c r="C32" s="50">
        <v>0</v>
      </c>
      <c r="D32" s="320" t="s">
        <v>50</v>
      </c>
      <c r="E32" s="66" t="e">
        <f>((E28/E31)*100)</f>
        <v>#DIV/0!</v>
      </c>
      <c r="F32" s="170" t="s">
        <v>97</v>
      </c>
      <c r="G32" s="170"/>
      <c r="H32" s="186"/>
      <c r="I32" s="186"/>
      <c r="J32" s="186"/>
      <c r="K32" s="3"/>
    </row>
    <row r="33" spans="1:14" ht="14.1" customHeight="1" x14ac:dyDescent="0.2">
      <c r="A33" s="164" t="s">
        <v>101</v>
      </c>
      <c r="B33" s="164"/>
      <c r="C33" s="24">
        <f>C32*C31</f>
        <v>0</v>
      </c>
      <c r="D33" s="5" t="s">
        <v>122</v>
      </c>
      <c r="E33" s="52">
        <v>0</v>
      </c>
      <c r="F33" s="170"/>
      <c r="G33" s="170"/>
      <c r="H33" s="186"/>
      <c r="I33" s="186"/>
      <c r="J33" s="186"/>
      <c r="K33" s="3"/>
    </row>
    <row r="34" spans="1:14" ht="14.1" customHeight="1" x14ac:dyDescent="0.2">
      <c r="A34" s="164" t="s">
        <v>123</v>
      </c>
      <c r="B34" s="164"/>
      <c r="C34" s="24" t="e">
        <f>(C27/C33)*1000</f>
        <v>#DIV/0!</v>
      </c>
      <c r="D34" s="5" t="s">
        <v>39</v>
      </c>
      <c r="E34" s="53">
        <v>0</v>
      </c>
      <c r="F34" s="7" t="s">
        <v>89</v>
      </c>
      <c r="G34" s="25"/>
      <c r="H34" s="5"/>
      <c r="I34" s="5"/>
      <c r="J34" s="5"/>
      <c r="K34" s="3"/>
    </row>
    <row r="35" spans="1:14" ht="14.1" customHeight="1" x14ac:dyDescent="0.2">
      <c r="A35" s="314" t="s">
        <v>124</v>
      </c>
      <c r="B35" s="314"/>
      <c r="C35" s="68" t="e">
        <f>((C34/(100+C36))*100)</f>
        <v>#DIV/0!</v>
      </c>
      <c r="D35" s="5" t="s">
        <v>41</v>
      </c>
      <c r="E35" s="53">
        <v>0</v>
      </c>
      <c r="F35" s="170" t="s">
        <v>90</v>
      </c>
      <c r="G35" s="170"/>
      <c r="H35" s="5"/>
      <c r="I35" s="5"/>
      <c r="J35" s="5"/>
      <c r="K35" s="3"/>
    </row>
    <row r="36" spans="1:14" ht="14.1" customHeight="1" x14ac:dyDescent="0.2">
      <c r="A36" s="314" t="s">
        <v>51</v>
      </c>
      <c r="B36" s="314"/>
      <c r="C36" s="69" t="e">
        <f>((300/C38)-1)*100</f>
        <v>#DIV/0!</v>
      </c>
      <c r="D36" s="5" t="s">
        <v>43</v>
      </c>
      <c r="E36" s="22">
        <f>E34-E35</f>
        <v>0</v>
      </c>
      <c r="F36" s="183" t="s">
        <v>100</v>
      </c>
      <c r="G36" s="183"/>
      <c r="H36" s="186"/>
      <c r="I36" s="186"/>
      <c r="J36" s="186"/>
      <c r="K36" s="3"/>
    </row>
    <row r="37" spans="1:14" ht="14.1" customHeight="1" x14ac:dyDescent="0.2">
      <c r="A37" s="313" t="s">
        <v>52</v>
      </c>
      <c r="B37" s="5"/>
      <c r="C37" s="69">
        <f>(((AVERAGE(C40:C41))/1360)*100)</f>
        <v>0</v>
      </c>
      <c r="D37" s="5" t="s">
        <v>41</v>
      </c>
      <c r="E37" s="22">
        <f>E35</f>
        <v>0</v>
      </c>
      <c r="F37" s="183"/>
      <c r="G37" s="183"/>
      <c r="H37" s="186"/>
      <c r="I37" s="186"/>
      <c r="J37" s="186"/>
      <c r="K37" s="3"/>
    </row>
    <row r="38" spans="1:14" ht="14.1" customHeight="1" x14ac:dyDescent="0.2">
      <c r="A38" s="177" t="s">
        <v>38</v>
      </c>
      <c r="B38" s="177"/>
      <c r="C38" s="51">
        <v>0</v>
      </c>
      <c r="D38" s="7" t="s">
        <v>46</v>
      </c>
      <c r="E38" s="53">
        <v>0</v>
      </c>
      <c r="F38" s="170" t="s">
        <v>91</v>
      </c>
      <c r="G38" s="170"/>
      <c r="H38" s="186"/>
      <c r="I38" s="186"/>
      <c r="J38" s="186"/>
      <c r="K38" s="3"/>
    </row>
    <row r="39" spans="1:14" ht="14.1" customHeight="1" x14ac:dyDescent="0.2">
      <c r="A39" s="26" t="s">
        <v>77</v>
      </c>
      <c r="B39" s="52">
        <v>0</v>
      </c>
      <c r="C39" s="24">
        <f>B39*2.85</f>
        <v>0</v>
      </c>
      <c r="D39" s="5" t="s">
        <v>53</v>
      </c>
      <c r="E39" s="22">
        <f>E37-E38</f>
        <v>0</v>
      </c>
      <c r="F39" s="170"/>
      <c r="G39" s="170"/>
      <c r="H39" s="186"/>
      <c r="I39" s="186"/>
      <c r="J39" s="186"/>
      <c r="K39" s="3"/>
    </row>
    <row r="40" spans="1:14" ht="14.1" customHeight="1" x14ac:dyDescent="0.2">
      <c r="A40" s="26" t="s">
        <v>78</v>
      </c>
      <c r="B40" s="52">
        <v>0</v>
      </c>
      <c r="C40" s="24">
        <f t="shared" ref="C40:C45" si="2">B40*2.85</f>
        <v>0</v>
      </c>
      <c r="D40" s="313" t="s">
        <v>54</v>
      </c>
      <c r="E40" s="66" t="e">
        <f>((E36/E39)*100)</f>
        <v>#DIV/0!</v>
      </c>
      <c r="F40" s="200" t="s">
        <v>125</v>
      </c>
      <c r="G40" s="200"/>
      <c r="H40" s="5"/>
      <c r="I40" s="5"/>
      <c r="J40" s="5"/>
      <c r="K40" s="3"/>
    </row>
    <row r="41" spans="1:14" ht="14.1" customHeight="1" x14ac:dyDescent="0.2">
      <c r="A41" s="26" t="s">
        <v>79</v>
      </c>
      <c r="B41" s="52">
        <v>0</v>
      </c>
      <c r="C41" s="24">
        <f t="shared" si="2"/>
        <v>0</v>
      </c>
      <c r="D41" s="313" t="s">
        <v>68</v>
      </c>
      <c r="E41" s="67" t="e">
        <f>E32-E40</f>
        <v>#DIV/0!</v>
      </c>
      <c r="F41" s="170" t="s">
        <v>114</v>
      </c>
      <c r="G41" s="170"/>
      <c r="H41" s="186"/>
      <c r="I41" s="186"/>
      <c r="J41" s="186"/>
      <c r="K41" s="3"/>
    </row>
    <row r="42" spans="1:14" ht="14.1" customHeight="1" x14ac:dyDescent="0.2">
      <c r="A42" s="26" t="s">
        <v>80</v>
      </c>
      <c r="B42" s="52">
        <v>0</v>
      </c>
      <c r="C42" s="24">
        <f t="shared" si="2"/>
        <v>0</v>
      </c>
      <c r="D42" s="5" t="s">
        <v>55</v>
      </c>
      <c r="E42" s="52">
        <v>0</v>
      </c>
      <c r="F42" s="170"/>
      <c r="G42" s="170"/>
      <c r="H42" s="186"/>
      <c r="I42" s="186"/>
      <c r="J42" s="186"/>
      <c r="K42" s="3"/>
    </row>
    <row r="43" spans="1:14" ht="14.1" customHeight="1" x14ac:dyDescent="0.2">
      <c r="A43" s="26" t="s">
        <v>81</v>
      </c>
      <c r="B43" s="52">
        <v>0</v>
      </c>
      <c r="C43" s="24">
        <f t="shared" si="2"/>
        <v>0</v>
      </c>
      <c r="D43" s="5" t="s">
        <v>56</v>
      </c>
      <c r="E43" s="53">
        <v>0</v>
      </c>
      <c r="F43" s="170" t="s">
        <v>98</v>
      </c>
      <c r="G43" s="170"/>
      <c r="H43" s="201"/>
      <c r="I43" s="201"/>
      <c r="J43" s="201"/>
      <c r="K43" s="3"/>
    </row>
    <row r="44" spans="1:14" ht="14.1" customHeight="1" x14ac:dyDescent="0.2">
      <c r="A44" s="26" t="s">
        <v>82</v>
      </c>
      <c r="B44" s="52">
        <v>0</v>
      </c>
      <c r="C44" s="24">
        <f t="shared" si="2"/>
        <v>0</v>
      </c>
      <c r="D44" s="5" t="s">
        <v>57</v>
      </c>
      <c r="E44" s="53">
        <v>0</v>
      </c>
      <c r="F44" s="164" t="s">
        <v>99</v>
      </c>
      <c r="G44" s="164"/>
      <c r="H44" s="201"/>
      <c r="I44" s="201"/>
      <c r="J44" s="201"/>
      <c r="K44" s="3"/>
    </row>
    <row r="45" spans="1:14" ht="14.1" customHeight="1" x14ac:dyDescent="0.2">
      <c r="A45" s="26" t="s">
        <v>83</v>
      </c>
      <c r="B45" s="52">
        <v>0</v>
      </c>
      <c r="C45" s="24">
        <f t="shared" si="2"/>
        <v>0</v>
      </c>
      <c r="D45" s="313" t="s">
        <v>58</v>
      </c>
      <c r="E45" s="67">
        <f>((E43-E44)*10)</f>
        <v>0</v>
      </c>
      <c r="F45" s="164"/>
      <c r="G45" s="164"/>
      <c r="H45" s="201"/>
      <c r="I45" s="201"/>
      <c r="J45" s="201"/>
      <c r="K45" s="3"/>
    </row>
    <row r="46" spans="1:14" ht="15" customHeight="1" x14ac:dyDescent="0.2">
      <c r="A46" s="178" t="s">
        <v>67</v>
      </c>
      <c r="B46" s="178"/>
      <c r="C46" s="178"/>
      <c r="D46" s="178" t="s">
        <v>100</v>
      </c>
      <c r="E46" s="178"/>
      <c r="F46" s="178"/>
      <c r="G46" s="178"/>
      <c r="H46" s="186" t="s">
        <v>113</v>
      </c>
      <c r="I46" s="186"/>
      <c r="J46" s="186"/>
      <c r="K46" s="3"/>
      <c r="L46" s="3"/>
      <c r="M46" s="3"/>
      <c r="N46" s="3"/>
    </row>
    <row r="47" spans="1:14" ht="14.1" customHeight="1" x14ac:dyDescent="0.2">
      <c r="A47" s="164" t="s">
        <v>59</v>
      </c>
      <c r="B47" s="164"/>
      <c r="C47" s="53">
        <v>0</v>
      </c>
      <c r="D47" s="186" t="s">
        <v>112</v>
      </c>
      <c r="E47" s="185" t="s">
        <v>60</v>
      </c>
      <c r="F47" s="185" t="s">
        <v>61</v>
      </c>
      <c r="G47" s="185" t="s">
        <v>62</v>
      </c>
      <c r="H47" s="185" t="s">
        <v>63</v>
      </c>
      <c r="I47" s="316" t="s">
        <v>64</v>
      </c>
      <c r="J47" s="316"/>
      <c r="K47" s="3"/>
      <c r="L47" s="3"/>
      <c r="M47" s="3"/>
      <c r="N47" s="3"/>
    </row>
    <row r="48" spans="1:14" ht="14.1" customHeight="1" x14ac:dyDescent="0.2">
      <c r="A48" s="192" t="s">
        <v>65</v>
      </c>
      <c r="B48" s="192"/>
      <c r="C48" s="49">
        <v>0</v>
      </c>
      <c r="D48" s="186"/>
      <c r="E48" s="185"/>
      <c r="F48" s="185"/>
      <c r="G48" s="185"/>
      <c r="H48" s="185"/>
      <c r="I48" s="316"/>
      <c r="J48" s="316"/>
      <c r="K48" s="3"/>
      <c r="L48" s="3"/>
      <c r="M48" s="3"/>
      <c r="N48" s="3"/>
    </row>
    <row r="49" spans="1:14" ht="14.1" customHeight="1" x14ac:dyDescent="0.2">
      <c r="A49" s="159" t="s">
        <v>66</v>
      </c>
      <c r="B49" s="159"/>
      <c r="C49" s="17">
        <f>C47-C48</f>
        <v>0</v>
      </c>
      <c r="D49" s="20" t="s">
        <v>110</v>
      </c>
      <c r="E49" s="54">
        <v>0</v>
      </c>
      <c r="F49" s="54">
        <v>0</v>
      </c>
      <c r="G49" s="190">
        <v>0</v>
      </c>
      <c r="H49" s="190">
        <v>0</v>
      </c>
      <c r="I49" s="191" t="e">
        <f>((G49/H49)*100)</f>
        <v>#DIV/0!</v>
      </c>
      <c r="J49" s="191"/>
      <c r="K49" s="3"/>
      <c r="L49" s="3"/>
      <c r="M49" s="3"/>
      <c r="N49" s="3"/>
    </row>
    <row r="50" spans="1:14" ht="14.1" customHeight="1" x14ac:dyDescent="0.2">
      <c r="A50" s="315" t="s">
        <v>67</v>
      </c>
      <c r="B50" s="315"/>
      <c r="C50" s="69">
        <f>C49*10</f>
        <v>0</v>
      </c>
      <c r="D50" s="20" t="s">
        <v>111</v>
      </c>
      <c r="E50" s="54">
        <v>0</v>
      </c>
      <c r="F50" s="54">
        <v>0</v>
      </c>
      <c r="G50" s="190"/>
      <c r="H50" s="190"/>
      <c r="I50" s="191"/>
      <c r="J50" s="191"/>
      <c r="K50" s="3"/>
      <c r="L50" s="3"/>
      <c r="M50" s="3"/>
      <c r="N50" s="3"/>
    </row>
    <row r="51" spans="1:14" ht="15" customHeight="1" x14ac:dyDescent="0.2">
      <c r="A51" s="187" t="s">
        <v>107</v>
      </c>
      <c r="B51" s="187"/>
      <c r="C51" s="187"/>
      <c r="D51" s="187"/>
      <c r="E51" s="187"/>
      <c r="F51" s="189" t="s">
        <v>114</v>
      </c>
      <c r="G51" s="189"/>
      <c r="H51" s="189"/>
      <c r="I51" s="189"/>
      <c r="J51" s="189"/>
      <c r="K51" s="3"/>
      <c r="L51" s="3"/>
      <c r="M51" s="3"/>
      <c r="N51" s="3"/>
    </row>
    <row r="52" spans="1:14" ht="15" customHeight="1" x14ac:dyDescent="0.2">
      <c r="A52" s="188" t="s">
        <v>108</v>
      </c>
      <c r="B52" s="188" t="s">
        <v>109</v>
      </c>
      <c r="C52" s="188" t="s">
        <v>105</v>
      </c>
      <c r="D52" s="188" t="s">
        <v>106</v>
      </c>
      <c r="E52" s="317" t="s">
        <v>104</v>
      </c>
      <c r="F52" s="193" t="s">
        <v>119</v>
      </c>
      <c r="G52" s="193" t="s">
        <v>120</v>
      </c>
      <c r="H52" s="194" t="s">
        <v>118</v>
      </c>
      <c r="I52" s="194"/>
      <c r="J52" s="55" t="s">
        <v>115</v>
      </c>
      <c r="K52" s="321" t="s">
        <v>127</v>
      </c>
      <c r="L52" s="3"/>
      <c r="M52" s="3"/>
      <c r="N52" s="3"/>
    </row>
    <row r="53" spans="1:14" ht="30" customHeight="1" x14ac:dyDescent="0.2">
      <c r="A53" s="188"/>
      <c r="B53" s="188"/>
      <c r="C53" s="188"/>
      <c r="D53" s="188"/>
      <c r="E53" s="317"/>
      <c r="F53" s="193"/>
      <c r="G53" s="193"/>
      <c r="H53" s="28" t="s">
        <v>116</v>
      </c>
      <c r="I53" s="29" t="s">
        <v>117</v>
      </c>
      <c r="J53" s="318" t="s">
        <v>116</v>
      </c>
      <c r="K53" s="322"/>
      <c r="L53" s="3"/>
      <c r="M53" s="3"/>
      <c r="N53" s="3"/>
    </row>
    <row r="54" spans="1:14" ht="14.1" customHeight="1" x14ac:dyDescent="0.2">
      <c r="A54" s="196" t="s">
        <v>173</v>
      </c>
      <c r="B54" s="196">
        <v>11</v>
      </c>
      <c r="C54" s="196">
        <v>0</v>
      </c>
      <c r="D54" s="196">
        <v>0</v>
      </c>
      <c r="E54" s="197" t="e">
        <f>((C54-D54)/C54)*100</f>
        <v>#DIV/0!</v>
      </c>
      <c r="F54" s="30"/>
      <c r="G54" s="31"/>
      <c r="H54" s="32"/>
      <c r="I54" s="33"/>
      <c r="J54" s="34"/>
    </row>
    <row r="55" spans="1:14" ht="14.1" customHeight="1" x14ac:dyDescent="0.2">
      <c r="A55" s="196"/>
      <c r="B55" s="196"/>
      <c r="C55" s="196"/>
      <c r="D55" s="196"/>
      <c r="E55" s="198"/>
      <c r="F55" s="35"/>
      <c r="G55" s="36"/>
      <c r="H55" s="36"/>
      <c r="I55" s="36"/>
      <c r="J55" s="34"/>
    </row>
    <row r="56" spans="1:14" ht="14.1" customHeight="1" x14ac:dyDescent="0.2">
      <c r="A56" s="196"/>
      <c r="B56" s="196"/>
      <c r="C56" s="196"/>
      <c r="D56" s="196"/>
      <c r="E56" s="198"/>
      <c r="F56" s="37"/>
      <c r="G56" s="33"/>
      <c r="H56" s="33"/>
      <c r="I56" s="33"/>
      <c r="J56" s="34"/>
    </row>
    <row r="57" spans="1:14" ht="14.1" customHeight="1" x14ac:dyDescent="0.2">
      <c r="A57" s="196"/>
      <c r="B57" s="196"/>
      <c r="C57" s="196"/>
      <c r="D57" s="196"/>
      <c r="E57" s="199"/>
      <c r="F57" s="195" t="s">
        <v>64</v>
      </c>
      <c r="G57" s="195"/>
      <c r="H57" s="195"/>
      <c r="I57" s="195"/>
      <c r="J57" s="38">
        <v>18</v>
      </c>
    </row>
    <row r="58" spans="1:14" ht="15" customHeight="1" x14ac:dyDescent="0.2"/>
  </sheetData>
  <mergeCells count="106">
    <mergeCell ref="K52:K53"/>
    <mergeCell ref="F36:G37"/>
    <mergeCell ref="F40:G40"/>
    <mergeCell ref="H36:H37"/>
    <mergeCell ref="I36:I37"/>
    <mergeCell ref="J36:J37"/>
    <mergeCell ref="H38:H39"/>
    <mergeCell ref="I38:I39"/>
    <mergeCell ref="J38:J39"/>
    <mergeCell ref="F43:G43"/>
    <mergeCell ref="H43:J43"/>
    <mergeCell ref="F44:G45"/>
    <mergeCell ref="H44:J45"/>
    <mergeCell ref="H41:H42"/>
    <mergeCell ref="I41:I42"/>
    <mergeCell ref="J41:J42"/>
    <mergeCell ref="F41:G42"/>
    <mergeCell ref="J32:J33"/>
    <mergeCell ref="F38:G39"/>
    <mergeCell ref="F35:G35"/>
    <mergeCell ref="H28:H29"/>
    <mergeCell ref="I28:I29"/>
    <mergeCell ref="J28:J29"/>
    <mergeCell ref="F30:G31"/>
    <mergeCell ref="H30:H31"/>
    <mergeCell ref="I30:I31"/>
    <mergeCell ref="J30:J31"/>
    <mergeCell ref="F57:I57"/>
    <mergeCell ref="A54:A57"/>
    <mergeCell ref="B54:B57"/>
    <mergeCell ref="C54:C57"/>
    <mergeCell ref="D54:D57"/>
    <mergeCell ref="E54:E57"/>
    <mergeCell ref="A52:A53"/>
    <mergeCell ref="C52:C53"/>
    <mergeCell ref="D52:D53"/>
    <mergeCell ref="E52:E53"/>
    <mergeCell ref="A51:E51"/>
    <mergeCell ref="B52:B53"/>
    <mergeCell ref="D46:G46"/>
    <mergeCell ref="F51:J51"/>
    <mergeCell ref="D47:D48"/>
    <mergeCell ref="G49:G50"/>
    <mergeCell ref="H49:H50"/>
    <mergeCell ref="I49:J50"/>
    <mergeCell ref="E47:E48"/>
    <mergeCell ref="F47:F48"/>
    <mergeCell ref="G47:G48"/>
    <mergeCell ref="H47:H48"/>
    <mergeCell ref="I47:J48"/>
    <mergeCell ref="A48:B48"/>
    <mergeCell ref="A49:B49"/>
    <mergeCell ref="A50:B50"/>
    <mergeCell ref="F52:F53"/>
    <mergeCell ref="G52:G53"/>
    <mergeCell ref="H52:I52"/>
    <mergeCell ref="H46:J46"/>
    <mergeCell ref="A47:B47"/>
    <mergeCell ref="A31:B31"/>
    <mergeCell ref="A32:B32"/>
    <mergeCell ref="A33:B33"/>
    <mergeCell ref="A34:B34"/>
    <mergeCell ref="A35:B35"/>
    <mergeCell ref="A36:B36"/>
    <mergeCell ref="A38:B38"/>
    <mergeCell ref="A46:C46"/>
    <mergeCell ref="D2:E2"/>
    <mergeCell ref="A10:J10"/>
    <mergeCell ref="F22:J22"/>
    <mergeCell ref="F24:G25"/>
    <mergeCell ref="H24:H25"/>
    <mergeCell ref="I24:I25"/>
    <mergeCell ref="J24:J25"/>
    <mergeCell ref="F20:G21"/>
    <mergeCell ref="F23:G23"/>
    <mergeCell ref="F28:G29"/>
    <mergeCell ref="A28:B28"/>
    <mergeCell ref="A29:B29"/>
    <mergeCell ref="A27:B27"/>
    <mergeCell ref="F32:G33"/>
    <mergeCell ref="H32:H33"/>
    <mergeCell ref="I32:I33"/>
    <mergeCell ref="A26:B26"/>
    <mergeCell ref="C8:D8"/>
    <mergeCell ref="C7:D7"/>
    <mergeCell ref="F2:H2"/>
    <mergeCell ref="I2:J2"/>
    <mergeCell ref="F3:H3"/>
    <mergeCell ref="I3:J3"/>
    <mergeCell ref="F4:H4"/>
    <mergeCell ref="I4:J4"/>
    <mergeCell ref="F5:H5"/>
    <mergeCell ref="I5:J5"/>
    <mergeCell ref="A3:A4"/>
    <mergeCell ref="B3:E4"/>
    <mergeCell ref="F6:H6"/>
    <mergeCell ref="I6:J6"/>
    <mergeCell ref="I1:J1"/>
    <mergeCell ref="B5:E5"/>
    <mergeCell ref="B6:E6"/>
    <mergeCell ref="F7:H7"/>
    <mergeCell ref="I7:J7"/>
    <mergeCell ref="C9:D9"/>
    <mergeCell ref="A23:C24"/>
    <mergeCell ref="D23:E24"/>
    <mergeCell ref="A25:B25"/>
  </mergeCells>
  <printOptions horizontalCentered="1" verticalCentered="1"/>
  <pageMargins left="0.27559055118110237" right="0.11811023622047245" top="0.19685039370078741" bottom="0" header="0.15748031496062992" footer="0.1181102362204724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4"/>
  <sheetViews>
    <sheetView view="pageBreakPreview" topLeftCell="A36" zoomScale="70" zoomScaleNormal="70" zoomScaleSheetLayoutView="70" zoomScalePageLayoutView="60" workbookViewId="0">
      <selection activeCell="C42" sqref="C42:O44"/>
    </sheetView>
  </sheetViews>
  <sheetFormatPr baseColWidth="10" defaultRowHeight="12.75" x14ac:dyDescent="0.2"/>
  <cols>
    <col min="1" max="1" width="10" style="1" customWidth="1"/>
    <col min="2" max="2" width="4.28515625" style="1" customWidth="1"/>
    <col min="3" max="3" width="7.42578125" style="1" customWidth="1"/>
    <col min="4" max="4" width="18.5703125" style="1" customWidth="1"/>
    <col min="5" max="5" width="16.42578125" style="1" customWidth="1"/>
    <col min="6" max="6" width="4.28515625" style="1" customWidth="1"/>
    <col min="7" max="7" width="4.7109375" style="1" customWidth="1"/>
    <col min="8" max="8" width="5.5703125" style="1" customWidth="1"/>
    <col min="9" max="9" width="2.28515625" style="1" customWidth="1"/>
    <col min="10" max="10" width="5.140625" style="1" customWidth="1"/>
    <col min="11" max="11" width="1.28515625" style="1" customWidth="1"/>
    <col min="12" max="12" width="4.28515625" style="1" customWidth="1"/>
    <col min="13" max="13" width="2.7109375" style="1" customWidth="1"/>
    <col min="14" max="14" width="6.5703125" style="1" customWidth="1"/>
    <col min="15" max="15" width="9.42578125" style="1" customWidth="1"/>
    <col min="16" max="16" width="10.5703125" style="1" customWidth="1"/>
    <col min="17" max="17" width="3.140625" style="1" customWidth="1"/>
    <col min="18" max="18" width="8" style="1" customWidth="1"/>
    <col min="19" max="19" width="10.42578125" style="1" customWidth="1"/>
    <col min="20" max="20" width="3" style="1" customWidth="1"/>
    <col min="21" max="21" width="6" style="1" customWidth="1"/>
    <col min="22" max="22" width="0.140625" style="1" customWidth="1"/>
    <col min="23" max="23" width="5" style="1" customWidth="1"/>
    <col min="24" max="24" width="4.5703125" style="1" customWidth="1"/>
    <col min="25" max="25" width="3.7109375" style="1" customWidth="1"/>
    <col min="26" max="26" width="9.42578125" style="1" customWidth="1"/>
    <col min="27" max="27" width="5" style="1" customWidth="1"/>
    <col min="28" max="28" width="5.140625" style="1" customWidth="1"/>
    <col min="29" max="29" width="8.140625" style="1" customWidth="1"/>
    <col min="30" max="30" width="3.5703125" style="1" customWidth="1"/>
    <col min="31" max="16384" width="11.42578125" style="1"/>
  </cols>
  <sheetData>
    <row r="1" spans="1:35" ht="22.15" customHeight="1" x14ac:dyDescent="0.2"/>
    <row r="2" spans="1:35" ht="23.25" customHeight="1" x14ac:dyDescent="0.2"/>
    <row r="3" spans="1:35" ht="22.15" customHeight="1" x14ac:dyDescent="0.2"/>
    <row r="4" spans="1:35" ht="16.5" customHeight="1" x14ac:dyDescent="0.25">
      <c r="X4" s="297" t="str">
        <f>CALCULO!B1</f>
        <v>INFORME 602</v>
      </c>
      <c r="Y4" s="297"/>
      <c r="Z4" s="297"/>
      <c r="AA4" s="297"/>
      <c r="AB4" s="297"/>
      <c r="AC4" s="297"/>
      <c r="AD4" s="297"/>
    </row>
    <row r="5" spans="1:35" ht="6" customHeight="1" x14ac:dyDescent="0.2"/>
    <row r="6" spans="1:35" ht="22.15" customHeight="1" x14ac:dyDescent="0.35">
      <c r="A6" s="298" t="s">
        <v>184</v>
      </c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</row>
    <row r="7" spans="1:35" ht="22.15" customHeight="1" x14ac:dyDescent="0.35">
      <c r="A7" s="298" t="s">
        <v>185</v>
      </c>
      <c r="B7" s="298"/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</row>
    <row r="8" spans="1:35" ht="14.25" customHeight="1" x14ac:dyDescent="0.25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</row>
    <row r="9" spans="1:35" ht="7.9" customHeight="1" x14ac:dyDescent="0.25">
      <c r="A9" s="299" t="s">
        <v>75</v>
      </c>
      <c r="B9" s="299"/>
      <c r="C9" s="299"/>
      <c r="D9" s="300" t="str">
        <f>CALCULO!B3</f>
        <v>CAMINO CANUTILLO AL ENCINO DE LA PAZ EN EL MNPIO. DE OCAMPO, DURANGO.</v>
      </c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2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5"/>
    </row>
    <row r="10" spans="1:35" ht="18.75" x14ac:dyDescent="0.3">
      <c r="A10" s="299"/>
      <c r="B10" s="299"/>
      <c r="C10" s="299"/>
      <c r="D10" s="303"/>
      <c r="E10" s="304"/>
      <c r="F10" s="304"/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5"/>
      <c r="R10" s="76" t="s">
        <v>128</v>
      </c>
      <c r="S10" s="76"/>
      <c r="T10" s="309">
        <f>CALCULO!B2</f>
        <v>760</v>
      </c>
      <c r="U10" s="309"/>
      <c r="V10" s="309"/>
      <c r="W10" s="309"/>
      <c r="X10" s="309"/>
      <c r="Y10" s="309"/>
      <c r="Z10" s="309"/>
      <c r="AA10" s="309"/>
      <c r="AB10" s="309"/>
      <c r="AC10" s="309"/>
      <c r="AD10" s="77"/>
    </row>
    <row r="11" spans="1:35" ht="18.75" x14ac:dyDescent="0.3">
      <c r="A11" s="299"/>
      <c r="B11" s="299"/>
      <c r="C11" s="299"/>
      <c r="D11" s="303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5"/>
      <c r="R11" s="76" t="s">
        <v>129</v>
      </c>
      <c r="S11" s="76"/>
      <c r="T11" s="76"/>
      <c r="U11" s="78"/>
      <c r="V11" s="79" t="e">
        <f>#REF!</f>
        <v>#REF!</v>
      </c>
      <c r="W11" s="310">
        <f>CALCULO!D2</f>
        <v>42185</v>
      </c>
      <c r="X11" s="310"/>
      <c r="Y11" s="310"/>
      <c r="Z11" s="310"/>
      <c r="AA11" s="310"/>
      <c r="AB11" s="310"/>
      <c r="AC11" s="310"/>
      <c r="AD11" s="77"/>
      <c r="AE11" s="73"/>
      <c r="AF11" s="73"/>
      <c r="AG11" s="73"/>
      <c r="AH11" s="73"/>
      <c r="AI11" s="73"/>
    </row>
    <row r="12" spans="1:35" ht="18.75" x14ac:dyDescent="0.3">
      <c r="A12" s="299"/>
      <c r="B12" s="299"/>
      <c r="C12" s="299"/>
      <c r="D12" s="303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5"/>
      <c r="R12" s="76" t="s">
        <v>130</v>
      </c>
      <c r="S12" s="76"/>
      <c r="T12" s="76"/>
      <c r="U12" s="311">
        <f>W11+3</f>
        <v>42188</v>
      </c>
      <c r="V12" s="312"/>
      <c r="W12" s="312"/>
      <c r="X12" s="312"/>
      <c r="Y12" s="312"/>
      <c r="Z12" s="312"/>
      <c r="AA12" s="312"/>
      <c r="AB12" s="312"/>
      <c r="AC12" s="312"/>
      <c r="AD12" s="77"/>
      <c r="AE12" s="73"/>
      <c r="AF12" s="73"/>
      <c r="AG12" s="73"/>
      <c r="AH12" s="73"/>
      <c r="AI12" s="73"/>
    </row>
    <row r="13" spans="1:35" ht="7.5" customHeight="1" x14ac:dyDescent="0.3">
      <c r="A13" s="299"/>
      <c r="B13" s="299"/>
      <c r="C13" s="299"/>
      <c r="D13" s="306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8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1"/>
      <c r="AE13" s="73"/>
      <c r="AF13" s="73"/>
      <c r="AG13" s="73"/>
      <c r="AH13" s="73"/>
      <c r="AI13" s="73"/>
    </row>
    <row r="14" spans="1:35" ht="15" customHeight="1" x14ac:dyDescent="0.3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3"/>
      <c r="AE14" s="73"/>
      <c r="AF14" s="73"/>
      <c r="AG14" s="73"/>
      <c r="AH14" s="73"/>
      <c r="AI14" s="73"/>
    </row>
    <row r="15" spans="1:35" ht="28.9" customHeight="1" x14ac:dyDescent="0.3">
      <c r="A15" s="281" t="s">
        <v>131</v>
      </c>
      <c r="B15" s="282"/>
      <c r="C15" s="287" t="s">
        <v>132</v>
      </c>
      <c r="D15" s="288"/>
      <c r="E15" s="288"/>
      <c r="F15" s="289" t="s">
        <v>133</v>
      </c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84"/>
      <c r="AE15" s="73"/>
      <c r="AF15" s="73"/>
      <c r="AG15" s="73"/>
      <c r="AH15" s="73"/>
      <c r="AI15" s="73"/>
    </row>
    <row r="16" spans="1:35" ht="21.75" customHeight="1" x14ac:dyDescent="0.3">
      <c r="A16" s="283"/>
      <c r="B16" s="284"/>
      <c r="C16" s="291" t="s">
        <v>134</v>
      </c>
      <c r="D16" s="292"/>
      <c r="E16" s="292"/>
      <c r="F16" s="292"/>
      <c r="G16" s="292"/>
      <c r="H16" s="292"/>
      <c r="I16" s="293" t="s">
        <v>135</v>
      </c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77"/>
      <c r="AE16" s="73"/>
      <c r="AF16" s="73"/>
      <c r="AG16" s="73"/>
      <c r="AH16" s="73"/>
      <c r="AI16" s="73"/>
    </row>
    <row r="17" spans="1:35" ht="35.25" customHeight="1" x14ac:dyDescent="0.3">
      <c r="A17" s="285"/>
      <c r="B17" s="286"/>
      <c r="C17" s="294" t="s">
        <v>136</v>
      </c>
      <c r="D17" s="295"/>
      <c r="E17" s="295"/>
      <c r="F17" s="295"/>
      <c r="G17" s="295"/>
      <c r="H17" s="296" t="str">
        <f>CALCULO!B5</f>
        <v>ENVIADO AL LABORATORIO POR EL CLIENTE</v>
      </c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81"/>
      <c r="AE17" s="73"/>
      <c r="AF17" s="73"/>
      <c r="AG17" s="73"/>
      <c r="AH17" s="73"/>
      <c r="AI17" s="73"/>
    </row>
    <row r="18" spans="1:35" ht="15" customHeight="1" x14ac:dyDescent="0.3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3"/>
      <c r="AE18" s="73"/>
      <c r="AF18" s="73"/>
      <c r="AG18" s="73"/>
      <c r="AH18" s="73"/>
      <c r="AI18" s="73"/>
    </row>
    <row r="19" spans="1:35" ht="28.5" customHeight="1" x14ac:dyDescent="0.25">
      <c r="A19" s="265" t="s">
        <v>137</v>
      </c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7"/>
      <c r="AE19" s="73"/>
      <c r="AF19" s="73"/>
      <c r="AG19" s="73"/>
      <c r="AH19" s="73"/>
      <c r="AI19" s="73"/>
    </row>
    <row r="20" spans="1:35" ht="34.5" customHeight="1" x14ac:dyDescent="0.3">
      <c r="A20" s="268" t="s">
        <v>138</v>
      </c>
      <c r="B20" s="268"/>
      <c r="C20" s="268"/>
      <c r="D20" s="268"/>
      <c r="E20" s="269" t="s">
        <v>139</v>
      </c>
      <c r="F20" s="270"/>
      <c r="G20" s="270"/>
      <c r="H20" s="270"/>
      <c r="I20" s="270"/>
      <c r="J20" s="271"/>
      <c r="K20" s="85"/>
      <c r="L20" s="134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84"/>
      <c r="AE20" s="73"/>
      <c r="AF20" s="73"/>
      <c r="AG20" s="73"/>
      <c r="AH20" s="73"/>
      <c r="AI20" s="73"/>
    </row>
    <row r="21" spans="1:35" ht="41.25" customHeight="1" x14ac:dyDescent="0.3">
      <c r="A21" s="268"/>
      <c r="B21" s="268"/>
      <c r="C21" s="268"/>
      <c r="D21" s="268"/>
      <c r="E21" s="87">
        <f>CALCULO!I7</f>
        <v>0</v>
      </c>
      <c r="F21" s="273" t="s">
        <v>140</v>
      </c>
      <c r="G21" s="273"/>
      <c r="H21" s="88">
        <f>E21/25.4</f>
        <v>0</v>
      </c>
      <c r="I21" s="89" t="s">
        <v>141</v>
      </c>
      <c r="J21" s="90"/>
      <c r="K21" s="91"/>
      <c r="L21" s="274" t="s">
        <v>142</v>
      </c>
      <c r="M21" s="92"/>
      <c r="N21" s="93"/>
      <c r="O21" s="92"/>
      <c r="P21" s="92"/>
      <c r="Q21" s="92"/>
      <c r="R21" s="92"/>
      <c r="S21" s="135"/>
      <c r="T21" s="135"/>
      <c r="U21" s="135"/>
      <c r="V21" s="135"/>
      <c r="W21" s="135"/>
      <c r="X21" s="135"/>
      <c r="Y21" s="135"/>
      <c r="Z21" s="275"/>
      <c r="AA21" s="275"/>
      <c r="AB21" s="135"/>
      <c r="AC21" s="135"/>
      <c r="AD21" s="77"/>
      <c r="AE21" s="73"/>
      <c r="AF21" s="73"/>
      <c r="AG21" s="73"/>
      <c r="AH21" s="73"/>
      <c r="AI21" s="73"/>
    </row>
    <row r="22" spans="1:35" ht="21" customHeight="1" x14ac:dyDescent="0.3">
      <c r="A22" s="276" t="s">
        <v>143</v>
      </c>
      <c r="B22" s="276"/>
      <c r="C22" s="277" t="s">
        <v>144</v>
      </c>
      <c r="D22" s="277"/>
      <c r="E22" s="278" t="s">
        <v>27</v>
      </c>
      <c r="F22" s="279"/>
      <c r="G22" s="279"/>
      <c r="H22" s="279"/>
      <c r="I22" s="279"/>
      <c r="J22" s="280"/>
      <c r="K22" s="91"/>
      <c r="L22" s="274"/>
      <c r="M22" s="92"/>
      <c r="N22" s="92" t="s">
        <v>145</v>
      </c>
      <c r="O22" s="92" t="s">
        <v>146</v>
      </c>
      <c r="P22" s="92" t="s">
        <v>147</v>
      </c>
      <c r="Q22" s="92"/>
      <c r="R22" s="92"/>
      <c r="S22" s="135"/>
      <c r="T22" s="135"/>
      <c r="U22" s="135"/>
      <c r="V22" s="135"/>
      <c r="W22" s="135"/>
      <c r="X22" s="135"/>
      <c r="Y22" s="135"/>
      <c r="Z22" s="260"/>
      <c r="AA22" s="260"/>
      <c r="AB22" s="135"/>
      <c r="AC22" s="135"/>
      <c r="AD22" s="77"/>
      <c r="AE22" s="73"/>
      <c r="AF22" s="73"/>
      <c r="AG22" s="73"/>
      <c r="AH22" s="73"/>
      <c r="AI22" s="73"/>
    </row>
    <row r="23" spans="1:35" ht="21" customHeight="1" x14ac:dyDescent="0.3">
      <c r="A23" s="276"/>
      <c r="B23" s="276"/>
      <c r="C23" s="277"/>
      <c r="D23" s="277"/>
      <c r="E23" s="95" t="s">
        <v>93</v>
      </c>
      <c r="F23" s="261" t="s">
        <v>148</v>
      </c>
      <c r="G23" s="261"/>
      <c r="H23" s="261"/>
      <c r="I23" s="261"/>
      <c r="J23" s="261"/>
      <c r="K23" s="91"/>
      <c r="L23" s="274"/>
      <c r="M23" s="92"/>
      <c r="N23" s="92">
        <v>75</v>
      </c>
      <c r="O23" s="92">
        <v>100</v>
      </c>
      <c r="P23" s="92">
        <v>100</v>
      </c>
      <c r="Q23" s="92"/>
      <c r="R23" s="92"/>
      <c r="S23" s="135"/>
      <c r="T23" s="135"/>
      <c r="U23" s="135"/>
      <c r="V23" s="135"/>
      <c r="W23" s="135"/>
      <c r="X23" s="135"/>
      <c r="Y23" s="135"/>
      <c r="Z23" s="260"/>
      <c r="AA23" s="260"/>
      <c r="AB23" s="135"/>
      <c r="AC23" s="135"/>
      <c r="AD23" s="77"/>
      <c r="AE23" s="73"/>
      <c r="AF23" s="73"/>
      <c r="AG23" s="73"/>
      <c r="AH23" s="73"/>
      <c r="AI23" s="73"/>
    </row>
    <row r="24" spans="1:35" ht="21" customHeight="1" x14ac:dyDescent="0.3">
      <c r="A24" s="262">
        <v>75</v>
      </c>
      <c r="B24" s="262"/>
      <c r="C24" s="263" t="s">
        <v>84</v>
      </c>
      <c r="D24" s="263"/>
      <c r="E24" s="96" t="e">
        <f>CALCULO!E12</f>
        <v>#DIV/0!</v>
      </c>
      <c r="F24" s="264">
        <v>100</v>
      </c>
      <c r="G24" s="264"/>
      <c r="H24" s="264"/>
      <c r="I24" s="264"/>
      <c r="J24" s="264"/>
      <c r="K24" s="91"/>
      <c r="L24" s="274"/>
      <c r="M24" s="92"/>
      <c r="N24" s="92">
        <v>50</v>
      </c>
      <c r="O24" s="92">
        <v>85</v>
      </c>
      <c r="P24" s="92">
        <v>100</v>
      </c>
      <c r="Q24" s="92"/>
      <c r="R24" s="92"/>
      <c r="S24" s="135"/>
      <c r="T24" s="135"/>
      <c r="U24" s="135"/>
      <c r="V24" s="135"/>
      <c r="W24" s="135"/>
      <c r="X24" s="135"/>
      <c r="Y24" s="135"/>
      <c r="Z24" s="254"/>
      <c r="AA24" s="254"/>
      <c r="AB24" s="135"/>
      <c r="AC24" s="135"/>
      <c r="AD24" s="77"/>
      <c r="AE24" s="73"/>
      <c r="AF24" s="73"/>
      <c r="AG24" s="73"/>
      <c r="AH24" s="73"/>
      <c r="AI24" s="73"/>
    </row>
    <row r="25" spans="1:35" ht="21" customHeight="1" x14ac:dyDescent="0.3">
      <c r="A25" s="255">
        <v>50</v>
      </c>
      <c r="B25" s="256"/>
      <c r="C25" s="257" t="s">
        <v>28</v>
      </c>
      <c r="D25" s="257"/>
      <c r="E25" s="96" t="e">
        <f>CALCULO!E13</f>
        <v>#DIV/0!</v>
      </c>
      <c r="F25" s="251" t="s">
        <v>149</v>
      </c>
      <c r="G25" s="253"/>
      <c r="H25" s="253"/>
      <c r="I25" s="253"/>
      <c r="J25" s="252"/>
      <c r="K25" s="91"/>
      <c r="L25" s="274"/>
      <c r="M25" s="92"/>
      <c r="N25" s="92">
        <v>37.5</v>
      </c>
      <c r="O25" s="92">
        <v>75</v>
      </c>
      <c r="P25" s="92">
        <v>100</v>
      </c>
      <c r="Q25" s="92"/>
      <c r="R25" s="92"/>
      <c r="S25" s="135"/>
      <c r="T25" s="135"/>
      <c r="U25" s="135"/>
      <c r="V25" s="135"/>
      <c r="W25" s="135"/>
      <c r="X25" s="135"/>
      <c r="Y25" s="135"/>
      <c r="Z25" s="254"/>
      <c r="AA25" s="254"/>
      <c r="AB25" s="135"/>
      <c r="AC25" s="135"/>
      <c r="AD25" s="77"/>
      <c r="AE25" s="73"/>
      <c r="AF25" s="73"/>
      <c r="AG25" s="73"/>
      <c r="AH25" s="73"/>
      <c r="AI25" s="73"/>
    </row>
    <row r="26" spans="1:35" ht="21" customHeight="1" x14ac:dyDescent="0.3">
      <c r="A26" s="255">
        <v>37.5</v>
      </c>
      <c r="B26" s="256"/>
      <c r="C26" s="258" t="s">
        <v>0</v>
      </c>
      <c r="D26" s="259"/>
      <c r="E26" s="133" t="e">
        <f>CALCULO!E14</f>
        <v>#DIV/0!</v>
      </c>
      <c r="F26" s="251" t="s">
        <v>150</v>
      </c>
      <c r="G26" s="253"/>
      <c r="H26" s="253"/>
      <c r="I26" s="253"/>
      <c r="J26" s="252"/>
      <c r="K26" s="91"/>
      <c r="L26" s="274"/>
      <c r="M26" s="92"/>
      <c r="N26" s="92">
        <v>25</v>
      </c>
      <c r="O26" s="92">
        <v>66</v>
      </c>
      <c r="P26" s="92">
        <v>100</v>
      </c>
      <c r="Q26" s="92"/>
      <c r="R26" s="98"/>
      <c r="S26" s="135"/>
      <c r="T26" s="135"/>
      <c r="U26" s="135"/>
      <c r="V26" s="135"/>
      <c r="W26" s="136"/>
      <c r="X26" s="135"/>
      <c r="Y26" s="135"/>
      <c r="Z26" s="254"/>
      <c r="AA26" s="254"/>
      <c r="AB26" s="135"/>
      <c r="AC26" s="135"/>
      <c r="AD26" s="77"/>
      <c r="AE26" s="73"/>
      <c r="AF26" s="73"/>
      <c r="AG26" s="73"/>
      <c r="AH26" s="73"/>
      <c r="AI26" s="73"/>
    </row>
    <row r="27" spans="1:35" ht="21.6" customHeight="1" x14ac:dyDescent="0.3">
      <c r="A27" s="249">
        <v>25</v>
      </c>
      <c r="B27" s="250"/>
      <c r="C27" s="251" t="s">
        <v>1</v>
      </c>
      <c r="D27" s="252"/>
      <c r="E27" s="133" t="e">
        <f>CALCULO!E15</f>
        <v>#DIV/0!</v>
      </c>
      <c r="F27" s="251" t="s">
        <v>175</v>
      </c>
      <c r="G27" s="253"/>
      <c r="H27" s="253"/>
      <c r="I27" s="253"/>
      <c r="J27" s="252"/>
      <c r="K27" s="91"/>
      <c r="L27" s="274"/>
      <c r="M27" s="92"/>
      <c r="N27" s="92">
        <v>19</v>
      </c>
      <c r="O27" s="92">
        <v>61</v>
      </c>
      <c r="P27" s="92">
        <v>100</v>
      </c>
      <c r="Q27" s="92"/>
      <c r="R27" s="98"/>
      <c r="S27" s="135"/>
      <c r="T27" s="135"/>
      <c r="U27" s="135"/>
      <c r="V27" s="135"/>
      <c r="W27" s="136"/>
      <c r="X27" s="135"/>
      <c r="Y27" s="135"/>
      <c r="Z27" s="254"/>
      <c r="AA27" s="254"/>
      <c r="AB27" s="135"/>
      <c r="AC27" s="135"/>
      <c r="AD27" s="77"/>
      <c r="AE27" s="73"/>
      <c r="AF27" s="73"/>
      <c r="AG27" s="73"/>
      <c r="AH27" s="73"/>
      <c r="AI27" s="73"/>
    </row>
    <row r="28" spans="1:35" ht="21.6" customHeight="1" x14ac:dyDescent="0.3">
      <c r="A28" s="249">
        <v>19</v>
      </c>
      <c r="B28" s="250"/>
      <c r="C28" s="251" t="s">
        <v>2</v>
      </c>
      <c r="D28" s="252"/>
      <c r="E28" s="133" t="e">
        <f>CALCULO!E16</f>
        <v>#DIV/0!</v>
      </c>
      <c r="F28" s="251" t="s">
        <v>176</v>
      </c>
      <c r="G28" s="253"/>
      <c r="H28" s="253"/>
      <c r="I28" s="253"/>
      <c r="J28" s="252"/>
      <c r="K28" s="91"/>
      <c r="L28" s="274"/>
      <c r="M28" s="92"/>
      <c r="N28" s="92">
        <v>12.5</v>
      </c>
      <c r="O28" s="92">
        <v>54</v>
      </c>
      <c r="P28" s="92">
        <v>100</v>
      </c>
      <c r="Q28" s="92"/>
      <c r="R28" s="98"/>
      <c r="S28" s="135"/>
      <c r="T28" s="135"/>
      <c r="U28" s="135"/>
      <c r="V28" s="135"/>
      <c r="W28" s="136"/>
      <c r="X28" s="135"/>
      <c r="Y28" s="135"/>
      <c r="Z28" s="254"/>
      <c r="AA28" s="254"/>
      <c r="AB28" s="135"/>
      <c r="AC28" s="135"/>
      <c r="AD28" s="77"/>
      <c r="AE28" s="73"/>
      <c r="AF28" s="73"/>
      <c r="AG28" s="73"/>
      <c r="AH28" s="73"/>
      <c r="AI28" s="73"/>
    </row>
    <row r="29" spans="1:35" ht="21.6" customHeight="1" x14ac:dyDescent="0.3">
      <c r="A29" s="249">
        <v>12.5</v>
      </c>
      <c r="B29" s="250"/>
      <c r="C29" s="251" t="s">
        <v>29</v>
      </c>
      <c r="D29" s="252"/>
      <c r="E29" s="133" t="e">
        <f>CALCULO!E17</f>
        <v>#DIV/0!</v>
      </c>
      <c r="F29" s="251"/>
      <c r="G29" s="253"/>
      <c r="H29" s="253"/>
      <c r="I29" s="253"/>
      <c r="J29" s="252"/>
      <c r="K29" s="91"/>
      <c r="L29" s="274"/>
      <c r="M29" s="92"/>
      <c r="N29" s="92">
        <v>9.5</v>
      </c>
      <c r="O29" s="92">
        <v>50</v>
      </c>
      <c r="P29" s="92">
        <v>100</v>
      </c>
      <c r="Q29" s="92"/>
      <c r="R29" s="98"/>
      <c r="S29" s="135"/>
      <c r="T29" s="135"/>
      <c r="U29" s="135"/>
      <c r="V29" s="135"/>
      <c r="W29" s="136"/>
      <c r="X29" s="135"/>
      <c r="Y29" s="135"/>
      <c r="Z29" s="254"/>
      <c r="AA29" s="254"/>
      <c r="AB29" s="135"/>
      <c r="AC29" s="135"/>
      <c r="AD29" s="77"/>
      <c r="AE29" s="73"/>
      <c r="AF29" s="73"/>
      <c r="AG29" s="73"/>
      <c r="AH29" s="73"/>
      <c r="AI29" s="73"/>
    </row>
    <row r="30" spans="1:35" ht="21.6" customHeight="1" x14ac:dyDescent="0.3">
      <c r="A30" s="249">
        <v>9.5</v>
      </c>
      <c r="B30" s="250"/>
      <c r="C30" s="251" t="s">
        <v>3</v>
      </c>
      <c r="D30" s="252"/>
      <c r="E30" s="133" t="e">
        <f>CALCULO!E18</f>
        <v>#DIV/0!</v>
      </c>
      <c r="F30" s="251" t="s">
        <v>177</v>
      </c>
      <c r="G30" s="253"/>
      <c r="H30" s="253"/>
      <c r="I30" s="253"/>
      <c r="J30" s="252"/>
      <c r="K30" s="91"/>
      <c r="L30" s="274"/>
      <c r="M30" s="92"/>
      <c r="N30" s="92">
        <v>6.3</v>
      </c>
      <c r="O30" s="92">
        <v>44</v>
      </c>
      <c r="P30" s="92">
        <v>88</v>
      </c>
      <c r="Q30" s="92"/>
      <c r="R30" s="98"/>
      <c r="S30" s="135"/>
      <c r="T30" s="135"/>
      <c r="U30" s="135"/>
      <c r="V30" s="135"/>
      <c r="W30" s="136"/>
      <c r="X30" s="135"/>
      <c r="Y30" s="135"/>
      <c r="Z30" s="254"/>
      <c r="AA30" s="254"/>
      <c r="AB30" s="135"/>
      <c r="AC30" s="135"/>
      <c r="AD30" s="77"/>
      <c r="AE30" s="73"/>
      <c r="AF30" s="73"/>
      <c r="AG30" s="73"/>
      <c r="AH30" s="73"/>
      <c r="AI30" s="73"/>
    </row>
    <row r="31" spans="1:35" ht="21.6" customHeight="1" x14ac:dyDescent="0.3">
      <c r="A31" s="249">
        <v>6.3</v>
      </c>
      <c r="B31" s="250"/>
      <c r="C31" s="251" t="s">
        <v>30</v>
      </c>
      <c r="D31" s="252"/>
      <c r="E31" s="133" t="e">
        <f>CALCULO!E19</f>
        <v>#DIV/0!</v>
      </c>
      <c r="F31" s="251"/>
      <c r="G31" s="253"/>
      <c r="H31" s="253"/>
      <c r="I31" s="253"/>
      <c r="J31" s="252"/>
      <c r="K31" s="91"/>
      <c r="L31" s="274"/>
      <c r="M31" s="92"/>
      <c r="N31" s="92">
        <v>4.75</v>
      </c>
      <c r="O31" s="92">
        <v>40</v>
      </c>
      <c r="P31" s="92">
        <v>80</v>
      </c>
      <c r="Q31" s="92"/>
      <c r="R31" s="98"/>
      <c r="S31" s="135"/>
      <c r="T31" s="135"/>
      <c r="U31" s="135"/>
      <c r="V31" s="135"/>
      <c r="W31" s="136"/>
      <c r="X31" s="135"/>
      <c r="Y31" s="135"/>
      <c r="Z31" s="254"/>
      <c r="AA31" s="254"/>
      <c r="AB31" s="135"/>
      <c r="AC31" s="135"/>
      <c r="AD31" s="77"/>
      <c r="AE31" s="73"/>
      <c r="AF31" s="73"/>
      <c r="AG31" s="73"/>
      <c r="AH31" s="73"/>
      <c r="AI31" s="73"/>
    </row>
    <row r="32" spans="1:35" ht="21.6" customHeight="1" x14ac:dyDescent="0.3">
      <c r="A32" s="249">
        <v>4.75</v>
      </c>
      <c r="B32" s="250"/>
      <c r="C32" s="251" t="s">
        <v>151</v>
      </c>
      <c r="D32" s="252"/>
      <c r="E32" s="97" t="e">
        <f>CALCULO!E20</f>
        <v>#DIV/0!</v>
      </c>
      <c r="F32" s="251" t="s">
        <v>178</v>
      </c>
      <c r="G32" s="253"/>
      <c r="H32" s="253"/>
      <c r="I32" s="253"/>
      <c r="J32" s="252"/>
      <c r="K32" s="91"/>
      <c r="L32" s="274"/>
      <c r="M32" s="92"/>
      <c r="N32" s="92">
        <v>2</v>
      </c>
      <c r="O32" s="92">
        <v>30</v>
      </c>
      <c r="P32" s="92">
        <v>60</v>
      </c>
      <c r="Q32" s="92"/>
      <c r="R32" s="98"/>
      <c r="S32" s="135"/>
      <c r="T32" s="135"/>
      <c r="U32" s="135"/>
      <c r="V32" s="135"/>
      <c r="W32" s="136"/>
      <c r="X32" s="135"/>
      <c r="Y32" s="135"/>
      <c r="Z32" s="254"/>
      <c r="AA32" s="254"/>
      <c r="AB32" s="135"/>
      <c r="AC32" s="135"/>
      <c r="AD32" s="77"/>
      <c r="AE32" s="73"/>
      <c r="AF32" s="73"/>
      <c r="AG32" s="73"/>
      <c r="AH32" s="73"/>
      <c r="AI32" s="73"/>
    </row>
    <row r="33" spans="1:35" ht="21.6" customHeight="1" x14ac:dyDescent="0.3">
      <c r="A33" s="249">
        <v>2</v>
      </c>
      <c r="B33" s="250"/>
      <c r="C33" s="251" t="s">
        <v>152</v>
      </c>
      <c r="D33" s="252"/>
      <c r="E33" s="97" t="e">
        <f>CALCULO!J12</f>
        <v>#DIV/0!</v>
      </c>
      <c r="F33" s="251" t="s">
        <v>179</v>
      </c>
      <c r="G33" s="253"/>
      <c r="H33" s="253"/>
      <c r="I33" s="253"/>
      <c r="J33" s="252"/>
      <c r="K33" s="91"/>
      <c r="L33" s="274"/>
      <c r="M33" s="92"/>
      <c r="N33" s="92">
        <v>0.85</v>
      </c>
      <c r="O33" s="92">
        <v>20</v>
      </c>
      <c r="P33" s="92">
        <v>44</v>
      </c>
      <c r="Q33" s="92"/>
      <c r="R33" s="98"/>
      <c r="S33" s="135"/>
      <c r="T33" s="135"/>
      <c r="U33" s="135"/>
      <c r="V33" s="135"/>
      <c r="W33" s="136"/>
      <c r="X33" s="135"/>
      <c r="Y33" s="135"/>
      <c r="Z33" s="254"/>
      <c r="AA33" s="254"/>
      <c r="AB33" s="135"/>
      <c r="AC33" s="135"/>
      <c r="AD33" s="77"/>
      <c r="AE33" s="73"/>
      <c r="AF33" s="73"/>
      <c r="AG33" s="73"/>
      <c r="AH33" s="73"/>
      <c r="AI33" s="73"/>
    </row>
    <row r="34" spans="1:35" ht="21.6" customHeight="1" x14ac:dyDescent="0.3">
      <c r="A34" s="249">
        <v>0.85</v>
      </c>
      <c r="B34" s="250"/>
      <c r="C34" s="251" t="s">
        <v>153</v>
      </c>
      <c r="D34" s="252"/>
      <c r="E34" s="97" t="e">
        <f>CALCULO!J13</f>
        <v>#DIV/0!</v>
      </c>
      <c r="F34" s="251" t="s">
        <v>180</v>
      </c>
      <c r="G34" s="253"/>
      <c r="H34" s="253"/>
      <c r="I34" s="253"/>
      <c r="J34" s="252"/>
      <c r="K34" s="91"/>
      <c r="L34" s="274"/>
      <c r="M34" s="92"/>
      <c r="N34" s="92">
        <v>0.42499999999999999</v>
      </c>
      <c r="O34" s="92">
        <v>14</v>
      </c>
      <c r="P34" s="92">
        <v>32</v>
      </c>
      <c r="Q34" s="92"/>
      <c r="R34" s="98"/>
      <c r="S34" s="135"/>
      <c r="T34" s="135"/>
      <c r="U34" s="135"/>
      <c r="V34" s="135"/>
      <c r="W34" s="136"/>
      <c r="X34" s="135"/>
      <c r="Y34" s="135"/>
      <c r="Z34" s="254"/>
      <c r="AA34" s="254"/>
      <c r="AB34" s="135"/>
      <c r="AC34" s="135"/>
      <c r="AD34" s="77"/>
      <c r="AE34" s="73"/>
      <c r="AF34" s="73"/>
      <c r="AG34" s="73"/>
      <c r="AH34" s="73"/>
      <c r="AI34" s="73"/>
    </row>
    <row r="35" spans="1:35" ht="21.6" customHeight="1" x14ac:dyDescent="0.3">
      <c r="A35" s="249">
        <v>0.42499999999999999</v>
      </c>
      <c r="B35" s="250"/>
      <c r="C35" s="251" t="s">
        <v>154</v>
      </c>
      <c r="D35" s="252"/>
      <c r="E35" s="97" t="e">
        <f>CALCULO!J14</f>
        <v>#DIV/0!</v>
      </c>
      <c r="F35" s="251" t="s">
        <v>181</v>
      </c>
      <c r="G35" s="253"/>
      <c r="H35" s="253"/>
      <c r="I35" s="253"/>
      <c r="J35" s="252"/>
      <c r="K35" s="91"/>
      <c r="L35" s="274"/>
      <c r="M35" s="92"/>
      <c r="N35" s="92">
        <v>0.25</v>
      </c>
      <c r="O35" s="92">
        <v>10</v>
      </c>
      <c r="P35" s="92">
        <v>25</v>
      </c>
      <c r="Q35" s="92"/>
      <c r="R35" s="98"/>
      <c r="S35" s="135"/>
      <c r="T35" s="135"/>
      <c r="U35" s="135"/>
      <c r="V35" s="135"/>
      <c r="W35" s="136"/>
      <c r="X35" s="135"/>
      <c r="Y35" s="135"/>
      <c r="Z35" s="254"/>
      <c r="AA35" s="254"/>
      <c r="AB35" s="135"/>
      <c r="AC35" s="135"/>
      <c r="AD35" s="77"/>
      <c r="AE35" s="73"/>
      <c r="AF35" s="73"/>
      <c r="AG35" s="73"/>
      <c r="AH35" s="73"/>
      <c r="AI35" s="73"/>
    </row>
    <row r="36" spans="1:35" ht="21.6" customHeight="1" x14ac:dyDescent="0.3">
      <c r="A36" s="249">
        <v>0.25</v>
      </c>
      <c r="B36" s="250"/>
      <c r="C36" s="251" t="s">
        <v>155</v>
      </c>
      <c r="D36" s="252"/>
      <c r="E36" s="97" t="e">
        <f>CALCULO!J15</f>
        <v>#DIV/0!</v>
      </c>
      <c r="F36" s="251" t="s">
        <v>182</v>
      </c>
      <c r="G36" s="253"/>
      <c r="H36" s="253"/>
      <c r="I36" s="253"/>
      <c r="J36" s="252"/>
      <c r="K36" s="91"/>
      <c r="L36" s="274"/>
      <c r="M36" s="92"/>
      <c r="N36" s="92">
        <v>0.15</v>
      </c>
      <c r="O36" s="92">
        <v>7</v>
      </c>
      <c r="P36" s="92">
        <v>20</v>
      </c>
      <c r="Q36" s="92"/>
      <c r="R36" s="98"/>
      <c r="S36" s="135"/>
      <c r="T36" s="135"/>
      <c r="U36" s="135"/>
      <c r="V36" s="135"/>
      <c r="W36" s="136"/>
      <c r="X36" s="135"/>
      <c r="Y36" s="135"/>
      <c r="Z36" s="135"/>
      <c r="AA36" s="135"/>
      <c r="AB36" s="135"/>
      <c r="AC36" s="135"/>
      <c r="AD36" s="77"/>
      <c r="AE36" s="73"/>
      <c r="AF36" s="73"/>
      <c r="AG36" s="73"/>
      <c r="AH36" s="73"/>
      <c r="AI36" s="73"/>
    </row>
    <row r="37" spans="1:35" ht="20.45" customHeight="1" x14ac:dyDescent="0.3">
      <c r="A37" s="249">
        <v>0.15</v>
      </c>
      <c r="B37" s="250"/>
      <c r="C37" s="251" t="s">
        <v>156</v>
      </c>
      <c r="D37" s="252"/>
      <c r="E37" s="97" t="e">
        <f>CALCULO!J16</f>
        <v>#DIV/0!</v>
      </c>
      <c r="F37" s="251" t="s">
        <v>183</v>
      </c>
      <c r="G37" s="253"/>
      <c r="H37" s="253"/>
      <c r="I37" s="253"/>
      <c r="J37" s="252"/>
      <c r="K37" s="91"/>
      <c r="L37" s="274"/>
      <c r="M37" s="93"/>
      <c r="N37" s="92">
        <v>7.4999999999999997E-2</v>
      </c>
      <c r="O37" s="99">
        <v>5</v>
      </c>
      <c r="P37" s="99">
        <v>15</v>
      </c>
      <c r="Q37" s="99"/>
      <c r="R37" s="99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77"/>
      <c r="AE37" s="73"/>
      <c r="AF37" s="73"/>
      <c r="AG37" s="73"/>
      <c r="AH37" s="73"/>
      <c r="AI37" s="73"/>
    </row>
    <row r="38" spans="1:35" ht="20.25" customHeight="1" x14ac:dyDescent="0.3">
      <c r="A38" s="249">
        <v>7.4999999999999997E-2</v>
      </c>
      <c r="B38" s="250"/>
      <c r="C38" s="251" t="s">
        <v>157</v>
      </c>
      <c r="D38" s="252"/>
      <c r="E38" s="101" t="e">
        <f>CALCULO!J17</f>
        <v>#DIV/0!</v>
      </c>
      <c r="F38" s="251" t="s">
        <v>174</v>
      </c>
      <c r="G38" s="253"/>
      <c r="H38" s="253"/>
      <c r="I38" s="253"/>
      <c r="J38" s="252"/>
      <c r="K38" s="102"/>
      <c r="L38" s="103"/>
      <c r="M38" s="238" t="s">
        <v>158</v>
      </c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81"/>
      <c r="AE38" s="73"/>
      <c r="AF38" s="73"/>
      <c r="AG38" s="73"/>
      <c r="AH38" s="73"/>
      <c r="AI38" s="73"/>
    </row>
    <row r="39" spans="1:35" ht="15" customHeight="1" x14ac:dyDescent="0.3">
      <c r="A39" s="138"/>
      <c r="B39" s="139"/>
      <c r="C39" s="104"/>
      <c r="D39" s="104"/>
      <c r="E39" s="105"/>
      <c r="F39" s="106"/>
      <c r="G39" s="106"/>
      <c r="H39" s="106"/>
      <c r="I39" s="106"/>
      <c r="J39" s="106"/>
      <c r="K39" s="83"/>
      <c r="L39" s="83"/>
      <c r="M39" s="83"/>
      <c r="N39" s="83"/>
      <c r="O39" s="140"/>
      <c r="P39" s="83"/>
      <c r="Q39" s="83"/>
      <c r="R39" s="83"/>
      <c r="S39" s="83"/>
      <c r="T39" s="83"/>
      <c r="U39" s="83"/>
      <c r="V39" s="83"/>
      <c r="W39" s="83"/>
      <c r="X39" s="86"/>
      <c r="Y39" s="86"/>
      <c r="Z39" s="86"/>
      <c r="AA39" s="86"/>
      <c r="AB39" s="86"/>
      <c r="AC39" s="86"/>
      <c r="AD39" s="84"/>
      <c r="AE39" s="73"/>
      <c r="AF39" s="73"/>
      <c r="AG39" s="73"/>
      <c r="AH39" s="73"/>
      <c r="AI39" s="73"/>
    </row>
    <row r="40" spans="1:35" ht="27.75" customHeight="1" x14ac:dyDescent="0.25">
      <c r="A40" s="141"/>
      <c r="B40" s="107"/>
      <c r="C40" s="239" t="s">
        <v>159</v>
      </c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108"/>
      <c r="Y40" s="109"/>
      <c r="Z40" s="109"/>
      <c r="AA40" s="109"/>
      <c r="AB40" s="109"/>
      <c r="AC40" s="109"/>
      <c r="AD40" s="107"/>
      <c r="AE40" s="73"/>
      <c r="AF40" s="73"/>
      <c r="AG40" s="73"/>
      <c r="AH40" s="73"/>
      <c r="AI40" s="73"/>
    </row>
    <row r="41" spans="1:35" ht="41.25" customHeight="1" x14ac:dyDescent="0.3">
      <c r="A41" s="142"/>
      <c r="B41" s="110"/>
      <c r="C41" s="241" t="s">
        <v>160</v>
      </c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2" t="s">
        <v>64</v>
      </c>
      <c r="Q41" s="243"/>
      <c r="R41" s="244"/>
      <c r="S41" s="245" t="s">
        <v>161</v>
      </c>
      <c r="T41" s="246"/>
      <c r="U41" s="246"/>
      <c r="V41" s="246"/>
      <c r="W41" s="247"/>
      <c r="X41" s="110"/>
      <c r="Y41" s="110"/>
      <c r="Z41" s="110"/>
      <c r="AA41" s="110"/>
      <c r="AB41" s="110"/>
      <c r="AC41" s="110"/>
      <c r="AD41" s="143"/>
      <c r="AE41" s="73"/>
      <c r="AF41" s="73"/>
      <c r="AG41" s="73"/>
      <c r="AH41" s="73"/>
      <c r="AI41" s="73"/>
    </row>
    <row r="42" spans="1:35" ht="20.45" customHeight="1" x14ac:dyDescent="0.3">
      <c r="A42" s="108"/>
      <c r="B42" s="109"/>
      <c r="C42" s="248" t="s">
        <v>162</v>
      </c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36" t="e">
        <f>CALCULO!E32</f>
        <v>#DIV/0!</v>
      </c>
      <c r="Q42" s="236"/>
      <c r="R42" s="236"/>
      <c r="S42" s="236">
        <v>30</v>
      </c>
      <c r="T42" s="236"/>
      <c r="U42" s="236"/>
      <c r="V42" s="236"/>
      <c r="W42" s="236"/>
      <c r="X42" s="100"/>
      <c r="Y42" s="100"/>
      <c r="Z42" s="100"/>
      <c r="AA42" s="100"/>
      <c r="AB42" s="100"/>
      <c r="AC42" s="100"/>
      <c r="AD42" s="144"/>
      <c r="AE42" s="73"/>
      <c r="AF42" s="73"/>
      <c r="AG42" s="73"/>
      <c r="AH42" s="73"/>
      <c r="AI42" s="73"/>
    </row>
    <row r="43" spans="1:35" ht="20.45" customHeight="1" x14ac:dyDescent="0.3">
      <c r="A43" s="141"/>
      <c r="B43" s="109"/>
      <c r="C43" s="237" t="s">
        <v>163</v>
      </c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6" t="e">
        <f>CALCULO!E41</f>
        <v>#DIV/0!</v>
      </c>
      <c r="Q43" s="236"/>
      <c r="R43" s="236"/>
      <c r="S43" s="236">
        <v>15</v>
      </c>
      <c r="T43" s="236"/>
      <c r="U43" s="236"/>
      <c r="V43" s="236"/>
      <c r="W43" s="236"/>
      <c r="X43" s="100"/>
      <c r="Y43" s="100"/>
      <c r="Z43" s="100"/>
      <c r="AA43" s="100"/>
      <c r="AB43" s="100"/>
      <c r="AC43" s="100"/>
      <c r="AD43" s="144"/>
      <c r="AE43" s="73"/>
      <c r="AF43" s="73"/>
      <c r="AG43" s="73"/>
      <c r="AH43" s="73"/>
      <c r="AI43" s="73"/>
    </row>
    <row r="44" spans="1:35" ht="20.45" customHeight="1" x14ac:dyDescent="0.3">
      <c r="A44" s="108"/>
      <c r="B44" s="109"/>
      <c r="C44" s="237" t="s">
        <v>164</v>
      </c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6" t="e">
        <f>CALCULO!I49</f>
        <v>#DIV/0!</v>
      </c>
      <c r="Q44" s="236"/>
      <c r="R44" s="236"/>
      <c r="S44" s="236">
        <v>30</v>
      </c>
      <c r="T44" s="236"/>
      <c r="U44" s="236"/>
      <c r="V44" s="236"/>
      <c r="W44" s="236"/>
      <c r="X44" s="100"/>
      <c r="Y44" s="100"/>
      <c r="Z44" s="100"/>
      <c r="AA44" s="100"/>
      <c r="AB44" s="100"/>
      <c r="AC44" s="100"/>
      <c r="AD44" s="144"/>
      <c r="AE44" s="73"/>
      <c r="AF44" s="73"/>
      <c r="AG44" s="73"/>
      <c r="AH44" s="73"/>
      <c r="AI44" s="73"/>
    </row>
    <row r="45" spans="1:35" ht="20.45" customHeight="1" x14ac:dyDescent="0.3">
      <c r="A45" s="108"/>
      <c r="B45" s="109"/>
      <c r="C45" s="233" t="s">
        <v>165</v>
      </c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5"/>
      <c r="P45" s="236">
        <f>CALCULO!C37</f>
        <v>0</v>
      </c>
      <c r="Q45" s="236"/>
      <c r="R45" s="236"/>
      <c r="S45" s="236">
        <v>50</v>
      </c>
      <c r="T45" s="236"/>
      <c r="U45" s="236"/>
      <c r="V45" s="236"/>
      <c r="W45" s="236"/>
      <c r="X45" s="100"/>
      <c r="Y45" s="100"/>
      <c r="Z45" s="100"/>
      <c r="AA45" s="100"/>
      <c r="AB45" s="100"/>
      <c r="AC45" s="100"/>
      <c r="AD45" s="144"/>
      <c r="AE45" s="73"/>
      <c r="AF45" s="73"/>
      <c r="AG45" s="73"/>
      <c r="AH45" s="73"/>
      <c r="AI45" s="73"/>
    </row>
    <row r="46" spans="1:35" ht="20.25" customHeight="1" x14ac:dyDescent="0.25">
      <c r="A46" s="145"/>
      <c r="B46" s="111"/>
      <c r="C46" s="223" t="s">
        <v>166</v>
      </c>
      <c r="D46" s="224"/>
      <c r="E46" s="229" t="s">
        <v>167</v>
      </c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30" t="e">
        <f>CALCULO!B9</f>
        <v>#DIV/0!</v>
      </c>
      <c r="Q46" s="231"/>
      <c r="R46" s="231"/>
      <c r="S46" s="231"/>
      <c r="T46" s="231"/>
      <c r="U46" s="231"/>
      <c r="V46" s="231"/>
      <c r="W46" s="231"/>
      <c r="X46" s="111"/>
      <c r="Y46" s="111"/>
      <c r="Z46" s="111"/>
      <c r="AA46" s="111"/>
      <c r="AB46" s="111"/>
      <c r="AC46" s="111"/>
      <c r="AD46" s="146"/>
      <c r="AE46" s="73"/>
      <c r="AF46" s="73"/>
      <c r="AG46" s="73"/>
      <c r="AH46" s="73"/>
      <c r="AI46" s="73"/>
    </row>
    <row r="47" spans="1:35" ht="19.5" hidden="1" customHeight="1" x14ac:dyDescent="0.3">
      <c r="A47" s="122"/>
      <c r="B47" s="100"/>
      <c r="C47" s="225"/>
      <c r="D47" s="226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31"/>
      <c r="Q47" s="231"/>
      <c r="R47" s="231"/>
      <c r="S47" s="112"/>
      <c r="T47" s="112"/>
      <c r="U47" s="112"/>
      <c r="V47" s="113"/>
      <c r="W47" s="114"/>
      <c r="X47" s="109"/>
      <c r="Y47" s="109"/>
      <c r="Z47" s="109"/>
      <c r="AA47" s="109"/>
      <c r="AB47" s="115"/>
      <c r="AC47" s="115"/>
      <c r="AD47" s="147"/>
      <c r="AE47" s="73"/>
      <c r="AF47" s="73"/>
      <c r="AG47" s="73"/>
      <c r="AH47" s="73"/>
      <c r="AI47" s="73"/>
    </row>
    <row r="48" spans="1:35" ht="19.5" hidden="1" customHeight="1" x14ac:dyDescent="0.3">
      <c r="A48" s="148"/>
      <c r="B48" s="116"/>
      <c r="C48" s="225"/>
      <c r="D48" s="226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31"/>
      <c r="Q48" s="231"/>
      <c r="R48" s="231"/>
      <c r="S48" s="112"/>
      <c r="T48" s="112"/>
      <c r="U48" s="112"/>
      <c r="V48" s="113"/>
      <c r="W48" s="114"/>
      <c r="X48" s="109"/>
      <c r="Y48" s="109"/>
      <c r="Z48" s="109"/>
      <c r="AA48" s="109"/>
      <c r="AB48" s="115"/>
      <c r="AC48" s="115"/>
      <c r="AD48" s="147"/>
      <c r="AE48" s="73"/>
      <c r="AF48" s="73"/>
      <c r="AG48" s="73"/>
      <c r="AH48" s="73"/>
      <c r="AI48" s="73"/>
    </row>
    <row r="49" spans="1:35" ht="19.5" hidden="1" customHeight="1" x14ac:dyDescent="0.3">
      <c r="A49" s="148"/>
      <c r="B49" s="116"/>
      <c r="C49" s="225"/>
      <c r="D49" s="226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31"/>
      <c r="Q49" s="231"/>
      <c r="R49" s="231"/>
      <c r="S49" s="117"/>
      <c r="T49" s="117"/>
      <c r="U49" s="117"/>
      <c r="V49" s="113"/>
      <c r="W49" s="114"/>
      <c r="X49" s="109"/>
      <c r="Y49" s="109"/>
      <c r="Z49" s="109"/>
      <c r="AA49" s="109"/>
      <c r="AB49" s="115"/>
      <c r="AC49" s="115"/>
      <c r="AD49" s="147"/>
      <c r="AE49" s="73"/>
      <c r="AF49" s="73"/>
      <c r="AG49" s="73"/>
      <c r="AH49" s="73"/>
      <c r="AI49" s="73"/>
    </row>
    <row r="50" spans="1:35" ht="19.5" hidden="1" customHeight="1" x14ac:dyDescent="0.3">
      <c r="A50" s="148"/>
      <c r="B50" s="116"/>
      <c r="C50" s="225"/>
      <c r="D50" s="226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31"/>
      <c r="Q50" s="231"/>
      <c r="R50" s="231"/>
      <c r="S50" s="117"/>
      <c r="T50" s="117"/>
      <c r="U50" s="117"/>
      <c r="V50" s="113"/>
      <c r="W50" s="114"/>
      <c r="X50" s="109"/>
      <c r="Y50" s="109"/>
      <c r="Z50" s="109"/>
      <c r="AA50" s="109"/>
      <c r="AB50" s="115"/>
      <c r="AC50" s="115"/>
      <c r="AD50" s="147"/>
      <c r="AE50" s="73"/>
      <c r="AF50" s="73"/>
      <c r="AG50" s="73"/>
      <c r="AH50" s="73"/>
      <c r="AI50" s="73"/>
    </row>
    <row r="51" spans="1:35" ht="19.5" hidden="1" customHeight="1" x14ac:dyDescent="0.3">
      <c r="A51" s="122"/>
      <c r="B51" s="100"/>
      <c r="C51" s="225"/>
      <c r="D51" s="226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31"/>
      <c r="Q51" s="231"/>
      <c r="R51" s="231"/>
      <c r="S51" s="112"/>
      <c r="T51" s="112"/>
      <c r="U51" s="112"/>
      <c r="V51" s="113"/>
      <c r="W51" s="114"/>
      <c r="X51" s="109"/>
      <c r="Y51" s="109"/>
      <c r="Z51" s="109"/>
      <c r="AA51" s="109"/>
      <c r="AB51" s="115"/>
      <c r="AC51" s="115"/>
      <c r="AD51" s="147"/>
      <c r="AE51" s="73"/>
      <c r="AF51" s="73"/>
      <c r="AG51" s="73"/>
      <c r="AH51" s="73"/>
      <c r="AI51" s="73"/>
    </row>
    <row r="52" spans="1:35" ht="7.5" hidden="1" customHeight="1" x14ac:dyDescent="0.3">
      <c r="A52" s="91"/>
      <c r="B52" s="94"/>
      <c r="C52" s="225"/>
      <c r="D52" s="226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31"/>
      <c r="Q52" s="231"/>
      <c r="R52" s="231"/>
      <c r="S52" s="113"/>
      <c r="T52" s="113"/>
      <c r="U52" s="113"/>
      <c r="V52" s="113"/>
      <c r="W52" s="113"/>
      <c r="X52" s="94"/>
      <c r="Y52" s="94"/>
      <c r="Z52" s="94"/>
      <c r="AA52" s="94"/>
      <c r="AB52" s="94"/>
      <c r="AC52" s="94"/>
      <c r="AD52" s="77"/>
      <c r="AE52" s="73"/>
      <c r="AF52" s="73"/>
      <c r="AG52" s="73"/>
      <c r="AH52" s="73"/>
      <c r="AI52" s="73"/>
    </row>
    <row r="53" spans="1:35" ht="20.25" customHeight="1" x14ac:dyDescent="0.2">
      <c r="A53" s="141"/>
      <c r="B53" s="2"/>
      <c r="C53" s="225"/>
      <c r="D53" s="226"/>
      <c r="E53" s="229" t="s">
        <v>168</v>
      </c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30" t="e">
        <f>CALCULO!C35</f>
        <v>#DIV/0!</v>
      </c>
      <c r="Q53" s="231"/>
      <c r="R53" s="231"/>
      <c r="S53" s="231"/>
      <c r="T53" s="231"/>
      <c r="U53" s="231"/>
      <c r="V53" s="231"/>
      <c r="W53" s="231"/>
      <c r="X53" s="2"/>
      <c r="Y53" s="2"/>
      <c r="Z53" s="2"/>
      <c r="AA53" s="2"/>
      <c r="AB53" s="2"/>
      <c r="AC53" s="2"/>
      <c r="AD53" s="149"/>
    </row>
    <row r="54" spans="1:35" ht="20.25" customHeight="1" x14ac:dyDescent="0.3">
      <c r="A54" s="118"/>
      <c r="B54" s="119"/>
      <c r="C54" s="227"/>
      <c r="D54" s="228"/>
      <c r="E54" s="229" t="s">
        <v>51</v>
      </c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32" t="e">
        <f>CALCULO!C36</f>
        <v>#DIV/0!</v>
      </c>
      <c r="Q54" s="232"/>
      <c r="R54" s="232"/>
      <c r="S54" s="232"/>
      <c r="T54" s="232"/>
      <c r="U54" s="232"/>
      <c r="V54" s="232"/>
      <c r="W54" s="232"/>
      <c r="X54" s="94"/>
      <c r="Y54" s="94"/>
      <c r="Z54" s="94"/>
      <c r="AA54" s="94"/>
      <c r="AB54" s="94"/>
      <c r="AC54" s="94"/>
      <c r="AD54" s="77"/>
      <c r="AE54" s="73"/>
      <c r="AF54" s="73"/>
      <c r="AG54" s="73"/>
      <c r="AH54" s="73"/>
      <c r="AI54" s="73"/>
    </row>
    <row r="55" spans="1:35" ht="12.75" customHeight="1" x14ac:dyDescent="0.3">
      <c r="A55" s="150"/>
      <c r="B55" s="151"/>
      <c r="C55" s="151"/>
      <c r="D55" s="151"/>
      <c r="E55" s="151"/>
      <c r="F55" s="151"/>
      <c r="G55" s="151"/>
      <c r="H55" s="151"/>
      <c r="I55" s="151"/>
      <c r="J55" s="151"/>
      <c r="K55" s="103"/>
      <c r="L55" s="103"/>
      <c r="M55" s="103"/>
      <c r="N55" s="103"/>
      <c r="O55" s="103"/>
      <c r="P55" s="103"/>
      <c r="Q55" s="103"/>
      <c r="R55" s="152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81"/>
      <c r="AE55" s="73"/>
      <c r="AF55" s="73"/>
      <c r="AG55" s="73"/>
      <c r="AH55" s="73"/>
      <c r="AI55" s="73"/>
    </row>
    <row r="56" spans="1:35" ht="23.45" customHeight="1" x14ac:dyDescent="0.3">
      <c r="A56" s="203" t="s">
        <v>169</v>
      </c>
      <c r="B56" s="204"/>
      <c r="C56" s="204"/>
      <c r="D56" s="204"/>
      <c r="E56" s="204"/>
      <c r="F56" s="204"/>
      <c r="G56" s="204"/>
      <c r="H56" s="204"/>
      <c r="I56" s="204"/>
      <c r="J56" s="204"/>
      <c r="K56" s="86"/>
      <c r="L56" s="86"/>
      <c r="M56" s="86"/>
      <c r="N56" s="86"/>
      <c r="O56" s="86"/>
      <c r="P56" s="86"/>
      <c r="Q56" s="86"/>
      <c r="R56" s="120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4"/>
      <c r="AE56" s="73"/>
      <c r="AF56" s="73"/>
      <c r="AG56" s="73"/>
      <c r="AH56" s="73"/>
      <c r="AI56" s="73"/>
    </row>
    <row r="57" spans="1:35" ht="23.45" customHeight="1" x14ac:dyDescent="0.25">
      <c r="A57" s="205" t="s">
        <v>192</v>
      </c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7"/>
      <c r="AE57" s="73"/>
      <c r="AF57" s="73"/>
      <c r="AG57" s="73"/>
      <c r="AH57" s="73"/>
      <c r="AI57" s="73"/>
    </row>
    <row r="58" spans="1:35" ht="14.25" customHeight="1" x14ac:dyDescent="0.25">
      <c r="A58" s="208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10"/>
      <c r="AE58" s="73"/>
      <c r="AF58" s="73"/>
      <c r="AG58" s="73"/>
      <c r="AH58" s="73"/>
      <c r="AI58" s="73"/>
    </row>
    <row r="59" spans="1:35" ht="15" customHeight="1" x14ac:dyDescent="0.3">
      <c r="A59" s="83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83"/>
      <c r="AE59" s="73"/>
      <c r="AF59" s="73"/>
      <c r="AG59" s="73"/>
      <c r="AH59" s="73"/>
      <c r="AI59" s="73"/>
    </row>
    <row r="60" spans="1:35" ht="17.45" customHeight="1" x14ac:dyDescent="0.3">
      <c r="A60" s="211" t="s">
        <v>170</v>
      </c>
      <c r="B60" s="212"/>
      <c r="C60" s="212"/>
      <c r="D60" s="212"/>
      <c r="E60" s="213"/>
      <c r="F60" s="211" t="s">
        <v>69</v>
      </c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3"/>
      <c r="R60" s="214" t="s">
        <v>189</v>
      </c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6"/>
      <c r="AE60" s="73"/>
      <c r="AF60" s="73"/>
      <c r="AG60" s="73"/>
      <c r="AH60" s="73"/>
      <c r="AI60" s="73"/>
    </row>
    <row r="61" spans="1:35" ht="51" customHeight="1" x14ac:dyDescent="0.3">
      <c r="A61" s="122"/>
      <c r="B61" s="100"/>
      <c r="C61" s="100"/>
      <c r="D61" s="100"/>
      <c r="E61" s="123"/>
      <c r="F61" s="124"/>
      <c r="G61" s="100"/>
      <c r="H61" s="100"/>
      <c r="I61" s="100"/>
      <c r="J61" s="100"/>
      <c r="K61" s="100"/>
      <c r="L61" s="100"/>
      <c r="M61" s="125"/>
      <c r="N61" s="125"/>
      <c r="O61" s="125"/>
      <c r="P61" s="126"/>
      <c r="Q61" s="126"/>
      <c r="R61" s="127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5"/>
      <c r="AD61" s="77"/>
      <c r="AE61" s="73"/>
      <c r="AF61" s="73"/>
      <c r="AG61" s="73"/>
      <c r="AH61" s="73"/>
      <c r="AI61" s="73"/>
    </row>
    <row r="62" spans="1:35" ht="22.9" customHeight="1" x14ac:dyDescent="0.3">
      <c r="A62" s="217" t="s">
        <v>190</v>
      </c>
      <c r="B62" s="218"/>
      <c r="C62" s="218"/>
      <c r="D62" s="218"/>
      <c r="E62" s="219"/>
      <c r="F62" s="217" t="s">
        <v>70</v>
      </c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9"/>
      <c r="R62" s="220" t="s">
        <v>188</v>
      </c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2"/>
      <c r="AE62" s="73"/>
      <c r="AF62" s="73"/>
      <c r="AG62" s="73"/>
      <c r="AH62" s="73"/>
      <c r="AI62" s="73"/>
    </row>
    <row r="63" spans="1:35" ht="6.6" customHeight="1" x14ac:dyDescent="0.3">
      <c r="A63" s="102"/>
      <c r="B63" s="128"/>
      <c r="C63" s="128"/>
      <c r="D63" s="128"/>
      <c r="E63" s="129"/>
      <c r="F63" s="130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30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81"/>
      <c r="AE63" s="73"/>
      <c r="AF63" s="73"/>
      <c r="AG63" s="73"/>
      <c r="AH63" s="73"/>
      <c r="AI63" s="73"/>
    </row>
    <row r="64" spans="1:35" ht="16.149999999999999" customHeight="1" x14ac:dyDescent="0.25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202" t="s">
        <v>171</v>
      </c>
      <c r="AA64" s="202"/>
      <c r="AB64" s="202"/>
      <c r="AC64" s="202"/>
      <c r="AD64" s="202"/>
      <c r="AE64" s="73"/>
      <c r="AF64" s="73"/>
      <c r="AG64" s="73"/>
      <c r="AH64" s="73"/>
      <c r="AI64" s="73"/>
    </row>
    <row r="65" spans="1:35" ht="18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</row>
    <row r="66" spans="1:35" ht="18" x14ac:dyDescent="0.2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</row>
    <row r="67" spans="1:35" ht="18" x14ac:dyDescent="0.25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</row>
    <row r="68" spans="1:35" ht="18" x14ac:dyDescent="0.25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</row>
    <row r="69" spans="1:35" ht="18" x14ac:dyDescent="0.25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</row>
    <row r="70" spans="1:35" ht="18" x14ac:dyDescent="0.2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</row>
    <row r="71" spans="1:35" ht="18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</row>
    <row r="72" spans="1:35" ht="18" x14ac:dyDescent="0.2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</row>
    <row r="73" spans="1:35" ht="18" x14ac:dyDescent="0.2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132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</row>
    <row r="74" spans="1:35" ht="18" x14ac:dyDescent="0.2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</row>
    <row r="75" spans="1:35" ht="18" x14ac:dyDescent="0.2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</row>
    <row r="76" spans="1:35" ht="18" x14ac:dyDescent="0.2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</row>
    <row r="77" spans="1:35" ht="18" x14ac:dyDescent="0.25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</row>
    <row r="78" spans="1:35" ht="18" x14ac:dyDescent="0.25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</row>
    <row r="79" spans="1:35" ht="18" x14ac:dyDescent="0.25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</row>
    <row r="80" spans="1:35" ht="18" x14ac:dyDescent="0.25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</row>
    <row r="81" spans="1:35" ht="18" x14ac:dyDescent="0.25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</row>
    <row r="82" spans="1:35" ht="18" x14ac:dyDescent="0.25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</row>
    <row r="83" spans="1:35" ht="18" x14ac:dyDescent="0.25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</row>
    <row r="84" spans="1:35" ht="18" x14ac:dyDescent="0.25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</row>
    <row r="85" spans="1:35" ht="18" x14ac:dyDescent="0.2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</row>
    <row r="86" spans="1:35" ht="18" x14ac:dyDescent="0.25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</row>
    <row r="87" spans="1:35" ht="18" x14ac:dyDescent="0.25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</row>
    <row r="88" spans="1:35" ht="18" x14ac:dyDescent="0.25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</row>
    <row r="89" spans="1:35" ht="18" x14ac:dyDescent="0.25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</row>
    <row r="90" spans="1:35" ht="18" x14ac:dyDescent="0.25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</row>
    <row r="91" spans="1:35" ht="18" x14ac:dyDescent="0.25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</row>
    <row r="92" spans="1:35" ht="18" x14ac:dyDescent="0.25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</row>
    <row r="93" spans="1:35" ht="18" x14ac:dyDescent="0.25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</row>
    <row r="94" spans="1:35" ht="18" x14ac:dyDescent="0.25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</row>
    <row r="95" spans="1:35" ht="18" x14ac:dyDescent="0.2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</row>
    <row r="96" spans="1:35" ht="18" x14ac:dyDescent="0.25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</row>
    <row r="97" spans="1:35" ht="18" x14ac:dyDescent="0.25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</row>
    <row r="98" spans="1:35" ht="18" x14ac:dyDescent="0.25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</row>
    <row r="99" spans="1:35" ht="18" x14ac:dyDescent="0.25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</row>
    <row r="100" spans="1:35" ht="18" x14ac:dyDescent="0.25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</row>
    <row r="101" spans="1:35" ht="18" x14ac:dyDescent="0.25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</row>
    <row r="102" spans="1:35" ht="18" x14ac:dyDescent="0.25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</row>
    <row r="103" spans="1:35" ht="18" x14ac:dyDescent="0.25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</row>
    <row r="104" spans="1:35" ht="18" x14ac:dyDescent="0.25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</row>
  </sheetData>
  <mergeCells count="130">
    <mergeCell ref="A15:B17"/>
    <mergeCell ref="C15:E15"/>
    <mergeCell ref="F15:AC15"/>
    <mergeCell ref="C16:H16"/>
    <mergeCell ref="I16:AC16"/>
    <mergeCell ref="C17:G17"/>
    <mergeCell ref="H17:AC17"/>
    <mergeCell ref="X4:AD4"/>
    <mergeCell ref="A6:AD6"/>
    <mergeCell ref="A7:AD7"/>
    <mergeCell ref="A9:C13"/>
    <mergeCell ref="D9:Q13"/>
    <mergeCell ref="T10:AC10"/>
    <mergeCell ref="W11:AC11"/>
    <mergeCell ref="U12:AC12"/>
    <mergeCell ref="Z22:AA22"/>
    <mergeCell ref="F23:J23"/>
    <mergeCell ref="Z23:AA23"/>
    <mergeCell ref="A24:B24"/>
    <mergeCell ref="C24:D24"/>
    <mergeCell ref="F24:J24"/>
    <mergeCell ref="Z24:AA24"/>
    <mergeCell ref="A19:AD19"/>
    <mergeCell ref="A20:D21"/>
    <mergeCell ref="E20:J20"/>
    <mergeCell ref="M20:AC20"/>
    <mergeCell ref="F21:G21"/>
    <mergeCell ref="L21:L37"/>
    <mergeCell ref="Z21:AA21"/>
    <mergeCell ref="A22:B23"/>
    <mergeCell ref="C22:D23"/>
    <mergeCell ref="E22:J22"/>
    <mergeCell ref="A27:B27"/>
    <mergeCell ref="C27:D27"/>
    <mergeCell ref="F27:J27"/>
    <mergeCell ref="Z27:AA27"/>
    <mergeCell ref="A28:B28"/>
    <mergeCell ref="C28:D28"/>
    <mergeCell ref="F28:J28"/>
    <mergeCell ref="Z28:AA28"/>
    <mergeCell ref="A25:B25"/>
    <mergeCell ref="C25:D25"/>
    <mergeCell ref="F25:J25"/>
    <mergeCell ref="Z25:AA25"/>
    <mergeCell ref="A26:B26"/>
    <mergeCell ref="C26:D26"/>
    <mergeCell ref="F26:J26"/>
    <mergeCell ref="Z26:AA26"/>
    <mergeCell ref="A31:B31"/>
    <mergeCell ref="C31:D31"/>
    <mergeCell ref="F31:J31"/>
    <mergeCell ref="Z31:AA31"/>
    <mergeCell ref="A32:B32"/>
    <mergeCell ref="C32:D32"/>
    <mergeCell ref="F32:J32"/>
    <mergeCell ref="Z32:AA32"/>
    <mergeCell ref="A29:B29"/>
    <mergeCell ref="C29:D29"/>
    <mergeCell ref="F29:J29"/>
    <mergeCell ref="Z29:AA29"/>
    <mergeCell ref="A30:B30"/>
    <mergeCell ref="C30:D30"/>
    <mergeCell ref="F30:J30"/>
    <mergeCell ref="Z30:AA30"/>
    <mergeCell ref="A35:B35"/>
    <mergeCell ref="C35:D35"/>
    <mergeCell ref="F35:J35"/>
    <mergeCell ref="Z35:AA35"/>
    <mergeCell ref="A36:B36"/>
    <mergeCell ref="C36:D36"/>
    <mergeCell ref="F36:J36"/>
    <mergeCell ref="A33:B33"/>
    <mergeCell ref="C33:D33"/>
    <mergeCell ref="F33:J33"/>
    <mergeCell ref="Z33:AA33"/>
    <mergeCell ref="A34:B34"/>
    <mergeCell ref="C34:D34"/>
    <mergeCell ref="F34:J34"/>
    <mergeCell ref="Z34:AA34"/>
    <mergeCell ref="M38:AC38"/>
    <mergeCell ref="C40:W40"/>
    <mergeCell ref="C41:O41"/>
    <mergeCell ref="P41:R41"/>
    <mergeCell ref="S41:W41"/>
    <mergeCell ref="C42:O42"/>
    <mergeCell ref="P42:R42"/>
    <mergeCell ref="S42:W42"/>
    <mergeCell ref="A37:B37"/>
    <mergeCell ref="C37:D37"/>
    <mergeCell ref="F37:J37"/>
    <mergeCell ref="A38:B38"/>
    <mergeCell ref="C38:D38"/>
    <mergeCell ref="F38:J38"/>
    <mergeCell ref="C45:O45"/>
    <mergeCell ref="P45:R45"/>
    <mergeCell ref="S45:W45"/>
    <mergeCell ref="C43:O43"/>
    <mergeCell ref="P43:R43"/>
    <mergeCell ref="S43:W43"/>
    <mergeCell ref="C44:O44"/>
    <mergeCell ref="P44:R44"/>
    <mergeCell ref="S44:W44"/>
    <mergeCell ref="C46:D54"/>
    <mergeCell ref="E46:O46"/>
    <mergeCell ref="P46:W46"/>
    <mergeCell ref="E47:O47"/>
    <mergeCell ref="P47:R47"/>
    <mergeCell ref="E48:O48"/>
    <mergeCell ref="P48:R48"/>
    <mergeCell ref="E52:O52"/>
    <mergeCell ref="P52:R52"/>
    <mergeCell ref="E53:O53"/>
    <mergeCell ref="P53:W53"/>
    <mergeCell ref="E54:O54"/>
    <mergeCell ref="P54:W54"/>
    <mergeCell ref="E49:O49"/>
    <mergeCell ref="P49:R49"/>
    <mergeCell ref="E50:O50"/>
    <mergeCell ref="P50:R50"/>
    <mergeCell ref="E51:O51"/>
    <mergeCell ref="P51:R51"/>
    <mergeCell ref="Z64:AD64"/>
    <mergeCell ref="A56:J56"/>
    <mergeCell ref="A57:AD58"/>
    <mergeCell ref="A60:E60"/>
    <mergeCell ref="F60:Q60"/>
    <mergeCell ref="R60:AD60"/>
    <mergeCell ref="A62:E62"/>
    <mergeCell ref="F62:Q62"/>
    <mergeCell ref="R62:AD62"/>
  </mergeCells>
  <printOptions horizontalCentered="1" verticalCentered="1"/>
  <pageMargins left="0.23622047244094491" right="0.23622047244094491" top="0.74803149606299213" bottom="0.51181102362204722" header="0.31496062992125984" footer="0.31496062992125984"/>
  <pageSetup scale="55" orientation="portrait" r:id="rId1"/>
  <headerFooter alignWithMargins="0"/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CALCULO</vt:lpstr>
      <vt:lpstr>REPORTE</vt:lpstr>
      <vt:lpstr>REPORTE!Área_de_impresión</vt:lpstr>
    </vt:vector>
  </TitlesOfParts>
  <Company>LAPTOP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crlome</cp:lastModifiedBy>
  <cp:lastPrinted>2015-02-26T23:25:16Z</cp:lastPrinted>
  <dcterms:created xsi:type="dcterms:W3CDTF">2007-02-26T23:47:56Z</dcterms:created>
  <dcterms:modified xsi:type="dcterms:W3CDTF">2016-03-09T23:43:44Z</dcterms:modified>
</cp:coreProperties>
</file>