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rwaabdulla/Downloads/"/>
    </mc:Choice>
  </mc:AlternateContent>
  <xr:revisionPtr revIDLastSave="0" documentId="13_ncr:1_{091E26F2-BD31-9A41-8E56-69705A74510D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Diffusion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NFjQh01IpsQw1xz5yzQw48KddKg=="/>
    </ext>
  </extLst>
</workbook>
</file>

<file path=xl/calcChain.xml><?xml version="1.0" encoding="utf-8"?>
<calcChain xmlns="http://schemas.openxmlformats.org/spreadsheetml/2006/main">
  <c r="D85" i="7" l="1"/>
  <c r="H84" i="7"/>
  <c r="I84" i="7" s="1"/>
  <c r="H83" i="7"/>
  <c r="I83" i="7" s="1"/>
  <c r="H82" i="7"/>
  <c r="I82" i="7" s="1"/>
  <c r="I81" i="7"/>
  <c r="H81" i="7"/>
  <c r="H80" i="7"/>
  <c r="I80" i="7" s="1"/>
  <c r="I79" i="7"/>
  <c r="H79" i="7"/>
  <c r="G79" i="7"/>
  <c r="G80" i="7" s="1"/>
  <c r="G81" i="7" s="1"/>
  <c r="G82" i="7" s="1"/>
  <c r="G83" i="7" s="1"/>
  <c r="G84" i="7" s="1"/>
  <c r="G85" i="7" s="1"/>
  <c r="H78" i="7"/>
  <c r="I78" i="7" s="1"/>
  <c r="D77" i="7"/>
  <c r="H76" i="7"/>
  <c r="I76" i="7" s="1"/>
  <c r="I75" i="7"/>
  <c r="H75" i="7"/>
  <c r="H74" i="7"/>
  <c r="I74" i="7" s="1"/>
  <c r="I73" i="7"/>
  <c r="H73" i="7"/>
  <c r="G73" i="7"/>
  <c r="G74" i="7" s="1"/>
  <c r="G75" i="7" s="1"/>
  <c r="G76" i="7" s="1"/>
  <c r="G77" i="7" s="1"/>
  <c r="H72" i="7"/>
  <c r="I72" i="7" s="1"/>
  <c r="D71" i="7"/>
  <c r="H70" i="7"/>
  <c r="I70" i="7" s="1"/>
  <c r="I69" i="7"/>
  <c r="H69" i="7"/>
  <c r="H68" i="7"/>
  <c r="I68" i="7" s="1"/>
  <c r="I67" i="7"/>
  <c r="H67" i="7"/>
  <c r="G67" i="7"/>
  <c r="G68" i="7" s="1"/>
  <c r="G69" i="7" s="1"/>
  <c r="G70" i="7" s="1"/>
  <c r="G71" i="7" s="1"/>
  <c r="H66" i="7"/>
  <c r="I66" i="7" s="1"/>
  <c r="G66" i="7"/>
  <c r="I65" i="7"/>
  <c r="H65" i="7"/>
  <c r="D64" i="7"/>
  <c r="H63" i="7"/>
  <c r="H62" i="7"/>
  <c r="H61" i="7"/>
  <c r="H60" i="7"/>
  <c r="H59" i="7"/>
  <c r="H58" i="7"/>
  <c r="H57" i="7"/>
  <c r="E52" i="7"/>
  <c r="E51" i="7"/>
  <c r="E50" i="7"/>
  <c r="E49" i="7"/>
  <c r="F48" i="7"/>
  <c r="F49" i="7" s="1"/>
  <c r="F50" i="7" s="1"/>
  <c r="F51" i="7" s="1"/>
  <c r="F52" i="7" s="1"/>
  <c r="E48" i="7"/>
  <c r="F47" i="7"/>
  <c r="E47" i="7"/>
  <c r="E46" i="7"/>
  <c r="A46" i="7"/>
  <c r="E45" i="7"/>
  <c r="E44" i="7"/>
  <c r="E43" i="7"/>
  <c r="E42" i="7"/>
  <c r="E41" i="7"/>
  <c r="F40" i="7"/>
  <c r="F41" i="7" s="1"/>
  <c r="F42" i="7" s="1"/>
  <c r="F43" i="7" s="1"/>
  <c r="F44" i="7" s="1"/>
  <c r="F45" i="7" s="1"/>
  <c r="E40" i="7"/>
  <c r="E39" i="7"/>
  <c r="A39" i="7"/>
  <c r="E38" i="7"/>
  <c r="E37" i="7"/>
  <c r="F36" i="7"/>
  <c r="F37" i="7" s="1"/>
  <c r="F38" i="7" s="1"/>
  <c r="E36" i="7"/>
  <c r="F35" i="7"/>
  <c r="E35" i="7"/>
  <c r="L34" i="7"/>
  <c r="E34" i="7"/>
  <c r="A34" i="7"/>
  <c r="L33" i="7"/>
  <c r="E33" i="7"/>
  <c r="L32" i="7"/>
  <c r="E32" i="7"/>
  <c r="L31" i="7"/>
  <c r="E31" i="7"/>
  <c r="F30" i="7"/>
  <c r="F31" i="7" s="1"/>
  <c r="F32" i="7" s="1"/>
  <c r="F33" i="7" s="1"/>
  <c r="E30" i="7"/>
  <c r="E29" i="7"/>
  <c r="A29" i="7"/>
  <c r="E28" i="7"/>
  <c r="E27" i="7"/>
  <c r="F26" i="7"/>
  <c r="F27" i="7" s="1"/>
  <c r="F28" i="7" s="1"/>
  <c r="E26" i="7"/>
  <c r="F25" i="7"/>
  <c r="E25" i="7"/>
  <c r="F24" i="7"/>
  <c r="E24" i="7"/>
  <c r="E23" i="7"/>
  <c r="A23" i="7"/>
  <c r="E22" i="7"/>
  <c r="E21" i="7"/>
  <c r="E20" i="7"/>
  <c r="E19" i="7"/>
  <c r="F18" i="7"/>
  <c r="F19" i="7" s="1"/>
  <c r="F20" i="7" s="1"/>
  <c r="F21" i="7" s="1"/>
  <c r="F22" i="7" s="1"/>
  <c r="E18" i="7"/>
  <c r="E17" i="7"/>
  <c r="A17" i="7"/>
  <c r="I3" i="7"/>
</calcChain>
</file>

<file path=xl/sharedStrings.xml><?xml version="1.0" encoding="utf-8"?>
<sst xmlns="http://schemas.openxmlformats.org/spreadsheetml/2006/main" count="109" uniqueCount="29">
  <si>
    <t>Virus</t>
  </si>
  <si>
    <t>T3wt</t>
  </si>
  <si>
    <t>SV5</t>
  </si>
  <si>
    <t>Experiment</t>
  </si>
  <si>
    <t>Hours</t>
  </si>
  <si>
    <t xml:space="preserve"> </t>
  </si>
  <si>
    <t>Fraction</t>
  </si>
  <si>
    <t>Percentage of virus</t>
  </si>
  <si>
    <t>Height</t>
  </si>
  <si>
    <t>Midpoint</t>
  </si>
  <si>
    <t>Day</t>
  </si>
  <si>
    <t>Experiment done in 1 mL (1cc) syringes, each fraction corresponds to 100 μL</t>
  </si>
  <si>
    <t>Virus was added on top of the syringe directly over fraction 1. In the first experiment fraction 1 was removed because it was too  saturated</t>
  </si>
  <si>
    <t>Total Percentage</t>
  </si>
  <si>
    <t>syringes length maybe 6.5 cm!!</t>
  </si>
  <si>
    <t>No</t>
  </si>
  <si>
    <t>Each fraction is 0.55cm</t>
  </si>
  <si>
    <t>8 Fraction</t>
  </si>
  <si>
    <t>cm</t>
  </si>
  <si>
    <t>6 Fraction</t>
  </si>
  <si>
    <t>5 Fraction</t>
  </si>
  <si>
    <t>7 Fraction</t>
  </si>
  <si>
    <t>interval middle</t>
  </si>
  <si>
    <t>height of the point</t>
  </si>
  <si>
    <t>sum of the above</t>
  </si>
  <si>
    <t>x</t>
  </si>
  <si>
    <t>y</t>
  </si>
  <si>
    <t>ln(y)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</si>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</sst>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ADB9CA"/>
        <bgColor rgb="FFADB9CA"/>
      </patternFill>
    </fill>
    <fill>
      <patternFill patternType="solid">
        <fgColor rgb="FFFEF2CB"/>
        <bgColor rgb="FFFEF2CB"/>
      </patternFill>
    </fill>
    <fill>
      <patternFill patternType="solid">
        <fgColor rgb="FFF6B26B"/>
        <bgColor rgb="FFF6B26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1" fillId="6" borderId="1" xfId="0" applyFont="1" applyFill="1" applyBorder="1"/>
    <xf numFmtId="0" fontId="0" fillId="0" borderId="0" xfId="0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5</xdr:row>
      <xdr:rowOff>161925</xdr:rowOff>
    </xdr:from>
    <xdr:ext cx="4114800" cy="41433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9128125" y="1165225"/>
          <a:ext cx="4114800" cy="4143375"/>
          <a:chOff x="3288600" y="1708313"/>
          <a:chExt cx="4114800" cy="41433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pSpPr/>
        </xdr:nvGrpSpPr>
        <xdr:grpSpPr>
          <a:xfrm>
            <a:off x="3288600" y="1708313"/>
            <a:ext cx="4114800" cy="4143375"/>
            <a:chOff x="207960" y="1552913"/>
            <a:chExt cx="3683551" cy="4206689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/>
          </xdr:nvSpPr>
          <xdr:spPr>
            <a:xfrm>
              <a:off x="207960" y="1552913"/>
              <a:ext cx="3683550" cy="4206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 descr="A pink pen on a white surface&#10;&#10;Description automatically generated with medium confidence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 l="21244" t="44251" r="30093" b="39297"/>
            <a:stretch/>
          </xdr:blipFill>
          <xdr:spPr>
            <a:xfrm>
              <a:off x="1084516" y="1552913"/>
              <a:ext cx="2806995" cy="711822"/>
            </a:xfrm>
            <a:prstGeom prst="rect">
              <a:avLst/>
            </a:prstGeom>
            <a:noFill/>
            <a:ln>
              <a:noFill/>
            </a:ln>
          </xdr:spPr>
        </xdr:pic>
        <xdr:cxnSp macro="">
          <xdr:nvCxnSpPr>
            <xdr:cNvPr id="6" name="Shape 6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CxnSpPr/>
          </xdr:nvCxnSpPr>
          <xdr:spPr>
            <a:xfrm rot="10800000">
              <a:off x="1550278" y="1967025"/>
              <a:ext cx="0" cy="187046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7" name="Shape 7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CxnSpPr/>
          </xdr:nvCxnSpPr>
          <xdr:spPr>
            <a:xfrm rot="10800000">
              <a:off x="1874871" y="1967025"/>
              <a:ext cx="0" cy="187046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8" name="Shape 8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CxnSpPr/>
          </xdr:nvCxnSpPr>
          <xdr:spPr>
            <a:xfrm rot="10800000">
              <a:off x="2227476" y="1967025"/>
              <a:ext cx="0" cy="187046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9" name="Shape 9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CxnSpPr/>
          </xdr:nvCxnSpPr>
          <xdr:spPr>
            <a:xfrm rot="10800000">
              <a:off x="2574805" y="1967025"/>
              <a:ext cx="0" cy="187046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10" name="Shape 10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CxnSpPr/>
          </xdr:nvCxnSpPr>
          <xdr:spPr>
            <a:xfrm rot="10800000">
              <a:off x="2884958" y="1967025"/>
              <a:ext cx="0" cy="187046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11" name="Shape 11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CxnSpPr/>
          </xdr:nvCxnSpPr>
          <xdr:spPr>
            <a:xfrm rot="10800000">
              <a:off x="3225203" y="1967025"/>
              <a:ext cx="0" cy="187046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12" name="Shape 12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CxnSpPr/>
          </xdr:nvCxnSpPr>
          <xdr:spPr>
            <a:xfrm rot="10800000">
              <a:off x="3554815" y="1967025"/>
              <a:ext cx="0" cy="187046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 txBox="1"/>
          </xdr:nvSpPr>
          <xdr:spPr>
            <a:xfrm>
              <a:off x="1286532" y="1703004"/>
              <a:ext cx="284052" cy="30777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latin typeface="Helvetica Neue"/>
                  <a:ea typeface="Helvetica Neue"/>
                  <a:cs typeface="Helvetica Neue"/>
                  <a:sym typeface="Helvetica Neue"/>
                </a:rPr>
                <a:t>1</a:t>
              </a:r>
              <a:endParaRPr sz="1100">
                <a:latin typeface="Helvetica Neue"/>
                <a:ea typeface="Helvetica Neue"/>
                <a:cs typeface="Helvetica Neue"/>
                <a:sym typeface="Helvetica Neue"/>
              </a:endParaRPr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/>
          </xdr:nvSpPr>
          <xdr:spPr>
            <a:xfrm>
              <a:off x="1588317" y="1703004"/>
              <a:ext cx="284052" cy="30777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latin typeface="Helvetica Neue"/>
                  <a:ea typeface="Helvetica Neue"/>
                  <a:cs typeface="Helvetica Neue"/>
                  <a:sym typeface="Helvetica Neue"/>
                </a:rPr>
                <a:t>2</a:t>
              </a:r>
              <a:endParaRPr sz="1100">
                <a:latin typeface="Helvetica Neue"/>
                <a:ea typeface="Helvetica Neue"/>
                <a:cs typeface="Helvetica Neue"/>
                <a:sym typeface="Helvetica Neue"/>
              </a:endParaRPr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600-00000F000000}"/>
                </a:ext>
              </a:extLst>
            </xdr:cNvPr>
            <xdr:cNvSpPr txBox="1"/>
          </xdr:nvSpPr>
          <xdr:spPr>
            <a:xfrm>
              <a:off x="1917324" y="1703004"/>
              <a:ext cx="284052" cy="30777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latin typeface="Helvetica Neue"/>
                  <a:ea typeface="Helvetica Neue"/>
                  <a:cs typeface="Helvetica Neue"/>
                  <a:sym typeface="Helvetica Neue"/>
                </a:rPr>
                <a:t>3</a:t>
              </a:r>
              <a:endParaRPr sz="1100">
                <a:latin typeface="Helvetica Neue"/>
                <a:ea typeface="Helvetica Neue"/>
                <a:cs typeface="Helvetica Neue"/>
                <a:sym typeface="Helvetica Neue"/>
              </a:endParaRPr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600-000010000000}"/>
                </a:ext>
              </a:extLst>
            </xdr:cNvPr>
            <xdr:cNvSpPr txBox="1"/>
          </xdr:nvSpPr>
          <xdr:spPr>
            <a:xfrm>
              <a:off x="2267974" y="1703004"/>
              <a:ext cx="284052" cy="30777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latin typeface="Helvetica Neue"/>
                  <a:ea typeface="Helvetica Neue"/>
                  <a:cs typeface="Helvetica Neue"/>
                  <a:sym typeface="Helvetica Neue"/>
                </a:rPr>
                <a:t>4</a:t>
              </a:r>
              <a:endParaRPr sz="1100">
                <a:latin typeface="Helvetica Neue"/>
                <a:ea typeface="Helvetica Neue"/>
                <a:cs typeface="Helvetica Neue"/>
                <a:sym typeface="Helvetica Neue"/>
              </a:endParaRPr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600-000011000000}"/>
                </a:ext>
              </a:extLst>
            </xdr:cNvPr>
            <xdr:cNvSpPr txBox="1"/>
          </xdr:nvSpPr>
          <xdr:spPr>
            <a:xfrm>
              <a:off x="2586845" y="1703004"/>
              <a:ext cx="284052" cy="30777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latin typeface="Helvetica Neue"/>
                  <a:ea typeface="Helvetica Neue"/>
                  <a:cs typeface="Helvetica Neue"/>
                  <a:sym typeface="Helvetica Neue"/>
                </a:rPr>
                <a:t>5</a:t>
              </a:r>
              <a:endParaRPr sz="1100">
                <a:latin typeface="Helvetica Neue"/>
                <a:ea typeface="Helvetica Neue"/>
                <a:cs typeface="Helvetica Neue"/>
                <a:sym typeface="Helvetica Neue"/>
              </a:endParaRPr>
            </a:p>
          </xdr:txBody>
        </xdr:sp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id="{00000000-0008-0000-0600-000012000000}"/>
                </a:ext>
              </a:extLst>
            </xdr:cNvPr>
            <xdr:cNvSpPr txBox="1"/>
          </xdr:nvSpPr>
          <xdr:spPr>
            <a:xfrm>
              <a:off x="2941151" y="1703004"/>
              <a:ext cx="284052" cy="30777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latin typeface="Helvetica Neue"/>
                  <a:ea typeface="Helvetica Neue"/>
                  <a:cs typeface="Helvetica Neue"/>
                  <a:sym typeface="Helvetica Neue"/>
                </a:rPr>
                <a:t>6</a:t>
              </a:r>
              <a:endParaRPr sz="1100">
                <a:latin typeface="Helvetica Neue"/>
                <a:ea typeface="Helvetica Neue"/>
                <a:cs typeface="Helvetica Neue"/>
                <a:sym typeface="Helvetica Neue"/>
              </a:endParaRPr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:a16="http://schemas.microsoft.com/office/drawing/2014/main" id="{00000000-0008-0000-0600-000013000000}"/>
                </a:ext>
              </a:extLst>
            </xdr:cNvPr>
            <xdr:cNvSpPr txBox="1"/>
          </xdr:nvSpPr>
          <xdr:spPr>
            <a:xfrm>
              <a:off x="3247982" y="1703004"/>
              <a:ext cx="284052" cy="30777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latin typeface="Helvetica Neue"/>
                  <a:ea typeface="Helvetica Neue"/>
                  <a:cs typeface="Helvetica Neue"/>
                  <a:sym typeface="Helvetica Neue"/>
                </a:rPr>
                <a:t>7</a:t>
              </a:r>
              <a:endParaRPr sz="1100">
                <a:latin typeface="Helvetica Neue"/>
                <a:ea typeface="Helvetica Neue"/>
                <a:cs typeface="Helvetica Neue"/>
                <a:sym typeface="Helvetica Neue"/>
              </a:endParaRPr>
            </a:p>
          </xdr:txBody>
        </xdr:sp>
        <xdr:sp macro="" textlink="">
          <xdr:nvSpPr>
            <xdr:cNvPr id="20" name="Shape 20">
              <a:extLst>
                <a:ext uri="{FF2B5EF4-FFF2-40B4-BE49-F238E27FC236}">
                  <a16:creationId xmlns:a16="http://schemas.microsoft.com/office/drawing/2014/main" id="{00000000-0008-0000-0600-000014000000}"/>
                </a:ext>
              </a:extLst>
            </xdr:cNvPr>
            <xdr:cNvSpPr txBox="1"/>
          </xdr:nvSpPr>
          <xdr:spPr>
            <a:xfrm>
              <a:off x="3519358" y="1703004"/>
              <a:ext cx="284052" cy="30777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latin typeface="Helvetica Neue"/>
                  <a:ea typeface="Helvetica Neue"/>
                  <a:cs typeface="Helvetica Neue"/>
                  <a:sym typeface="Helvetica Neue"/>
                </a:rPr>
                <a:t>8</a:t>
              </a:r>
              <a:endParaRPr sz="1100">
                <a:latin typeface="Helvetica Neue"/>
                <a:ea typeface="Helvetica Neue"/>
                <a:cs typeface="Helvetica Neue"/>
                <a:sym typeface="Helvetica Neue"/>
              </a:endParaRPr>
            </a:p>
          </xdr:txBody>
        </xdr:sp>
        <xdr:pic>
          <xdr:nvPicPr>
            <xdr:cNvPr id="21" name="Shape 21">
              <a:extLst>
                <a:ext uri="{FF2B5EF4-FFF2-40B4-BE49-F238E27FC236}">
                  <a16:creationId xmlns:a16="http://schemas.microsoft.com/office/drawing/2014/main" id="{00000000-0008-0000-0600-00001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 l="7914" r="31034"/>
            <a:stretch/>
          </xdr:blipFill>
          <xdr:spPr>
            <a:xfrm>
              <a:off x="446567" y="2274802"/>
              <a:ext cx="3444944" cy="3484800"/>
            </a:xfrm>
            <a:prstGeom prst="rect">
              <a:avLst/>
            </a:prstGeom>
            <a:noFill/>
            <a:ln>
              <a:noFill/>
            </a:ln>
          </xdr:spPr>
        </xdr:pic>
        <xdr:cxnSp macro="">
          <xdr:nvCxnSpPr>
            <xdr:cNvPr id="22" name="Shape 22">
              <a:extLst>
                <a:ext uri="{FF2B5EF4-FFF2-40B4-BE49-F238E27FC236}">
                  <a16:creationId xmlns:a16="http://schemas.microsoft.com/office/drawing/2014/main" id="{00000000-0008-0000-0600-000016000000}"/>
                </a:ext>
              </a:extLst>
            </xdr:cNvPr>
            <xdr:cNvCxnSpPr/>
          </xdr:nvCxnSpPr>
          <xdr:spPr>
            <a:xfrm>
              <a:off x="836093" y="1838089"/>
              <a:ext cx="324000" cy="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pic>
          <xdr:nvPicPr>
            <xdr:cNvPr id="23" name="Shape 23">
              <a:extLst>
                <a:ext uri="{FF2B5EF4-FFF2-40B4-BE49-F238E27FC236}">
                  <a16:creationId xmlns:a16="http://schemas.microsoft.com/office/drawing/2014/main" id="{00000000-0008-0000-0600-00001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207960" y="1605770"/>
              <a:ext cx="588993" cy="52322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4" name="Shape 24">
              <a:extLst>
                <a:ext uri="{FF2B5EF4-FFF2-40B4-BE49-F238E27FC236}">
                  <a16:creationId xmlns:a16="http://schemas.microsoft.com/office/drawing/2014/main" id="{00000000-0008-0000-0600-000018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 l="72671" t="28748" r="10180" b="45165"/>
            <a:stretch/>
          </xdr:blipFill>
          <xdr:spPr>
            <a:xfrm>
              <a:off x="2934481" y="2447493"/>
              <a:ext cx="793935" cy="74595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15</xdr:col>
      <xdr:colOff>171450</xdr:colOff>
      <xdr:row>6</xdr:row>
      <xdr:rowOff>19050</xdr:rowOff>
    </xdr:from>
    <xdr:ext cx="2362200" cy="2819400"/>
    <xdr:pic>
      <xdr:nvPicPr>
        <xdr:cNvPr id="25" name="image2.png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</xdr:row>
      <xdr:rowOff>66675</xdr:rowOff>
    </xdr:from>
    <xdr:ext cx="4191000" cy="2781300"/>
    <xdr:pic>
      <xdr:nvPicPr>
        <xdr:cNvPr id="26" name="image1.jp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000"/>
  <sheetViews>
    <sheetView tabSelected="1" workbookViewId="0">
      <selection activeCell="W1" sqref="W1"/>
    </sheetView>
  </sheetViews>
  <sheetFormatPr baseColWidth="10" defaultColWidth="11.1640625" defaultRowHeight="15" customHeight="1" x14ac:dyDescent="0.2"/>
  <cols>
    <col min="1" max="1" width="12.83203125" customWidth="1"/>
    <col min="2" max="3" width="10.83203125" customWidth="1"/>
    <col min="4" max="4" width="17.1640625" customWidth="1"/>
    <col min="5" max="6" width="10.83203125" customWidth="1"/>
    <col min="7" max="7" width="11.83203125" customWidth="1"/>
    <col min="8" max="28" width="10.83203125" customWidth="1"/>
  </cols>
  <sheetData>
    <row r="2" spans="1:11" ht="16" x14ac:dyDescent="0.2">
      <c r="B2" s="4" t="s">
        <v>0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3</v>
      </c>
      <c r="I2" s="4" t="s">
        <v>4</v>
      </c>
      <c r="J2" s="2"/>
      <c r="K2" s="2" t="s">
        <v>11</v>
      </c>
    </row>
    <row r="3" spans="1:11" ht="16" x14ac:dyDescent="0.2">
      <c r="B3" s="5" t="s">
        <v>1</v>
      </c>
      <c r="C3" s="5">
        <v>2</v>
      </c>
      <c r="D3" s="5">
        <v>19.2453307</v>
      </c>
      <c r="E3" s="5"/>
      <c r="F3" s="5"/>
      <c r="G3" s="5">
        <v>5</v>
      </c>
      <c r="H3" s="5">
        <v>1</v>
      </c>
      <c r="I3" s="5">
        <f>5*24</f>
        <v>120</v>
      </c>
      <c r="J3" s="3"/>
    </row>
    <row r="4" spans="1:11" ht="16" x14ac:dyDescent="0.2">
      <c r="B4" s="5" t="s">
        <v>1</v>
      </c>
      <c r="C4" s="5">
        <v>3</v>
      </c>
      <c r="D4" s="5">
        <v>12.425176860000001</v>
      </c>
      <c r="E4" s="5"/>
      <c r="F4" s="5"/>
      <c r="G4" s="5">
        <v>5</v>
      </c>
      <c r="H4" s="5">
        <v>1</v>
      </c>
      <c r="I4" s="5">
        <v>120</v>
      </c>
      <c r="J4" s="3"/>
      <c r="K4" s="1" t="s">
        <v>12</v>
      </c>
    </row>
    <row r="5" spans="1:11" ht="16" x14ac:dyDescent="0.2">
      <c r="B5" s="5" t="s">
        <v>1</v>
      </c>
      <c r="C5" s="5">
        <v>4</v>
      </c>
      <c r="D5" s="5">
        <v>10.66979439</v>
      </c>
      <c r="E5" s="5"/>
      <c r="F5" s="5"/>
      <c r="G5" s="5">
        <v>5</v>
      </c>
      <c r="H5" s="5">
        <v>1</v>
      </c>
      <c r="I5" s="5">
        <v>120</v>
      </c>
      <c r="J5" s="3"/>
    </row>
    <row r="6" spans="1:11" ht="16" x14ac:dyDescent="0.2">
      <c r="B6" s="5" t="s">
        <v>1</v>
      </c>
      <c r="C6" s="5">
        <v>5</v>
      </c>
      <c r="D6" s="5">
        <v>12.236154989999999</v>
      </c>
      <c r="E6" s="5"/>
      <c r="F6" s="5"/>
      <c r="G6" s="5">
        <v>5</v>
      </c>
      <c r="H6" s="5">
        <v>1</v>
      </c>
      <c r="I6" s="5">
        <v>120</v>
      </c>
      <c r="J6" s="3"/>
    </row>
    <row r="7" spans="1:11" ht="16" x14ac:dyDescent="0.2">
      <c r="B7" s="5" t="s">
        <v>1</v>
      </c>
      <c r="C7" s="5">
        <v>6</v>
      </c>
      <c r="D7" s="5">
        <v>13.94702382</v>
      </c>
      <c r="E7" s="5"/>
      <c r="F7" s="5"/>
      <c r="G7" s="5">
        <v>5</v>
      </c>
      <c r="H7" s="5">
        <v>1</v>
      </c>
      <c r="I7" s="5">
        <v>120</v>
      </c>
      <c r="J7" s="3"/>
    </row>
    <row r="8" spans="1:11" ht="16" x14ac:dyDescent="0.2">
      <c r="B8" s="5" t="s">
        <v>1</v>
      </c>
      <c r="C8" s="5">
        <v>7</v>
      </c>
      <c r="D8" s="5">
        <v>13.592629609999999</v>
      </c>
      <c r="E8" s="5"/>
      <c r="F8" s="5"/>
      <c r="G8" s="5">
        <v>5</v>
      </c>
      <c r="H8" s="5">
        <v>1</v>
      </c>
      <c r="I8" s="5">
        <v>120</v>
      </c>
      <c r="J8" s="3"/>
    </row>
    <row r="9" spans="1:11" ht="16" x14ac:dyDescent="0.2">
      <c r="B9" s="5" t="s">
        <v>1</v>
      </c>
      <c r="C9" s="5">
        <v>8</v>
      </c>
      <c r="D9" s="5">
        <v>17.883889629999999</v>
      </c>
      <c r="E9" s="5"/>
      <c r="F9" s="5"/>
      <c r="G9" s="5">
        <v>5</v>
      </c>
      <c r="H9" s="5">
        <v>1</v>
      </c>
      <c r="I9" s="5">
        <v>120</v>
      </c>
      <c r="J9" s="3"/>
    </row>
    <row r="10" spans="1:11" ht="16" x14ac:dyDescent="0.2">
      <c r="B10" s="5" t="s">
        <v>2</v>
      </c>
      <c r="C10" s="5">
        <v>2</v>
      </c>
      <c r="D10" s="5">
        <v>16.912852919999999</v>
      </c>
      <c r="E10" s="5"/>
      <c r="F10" s="5"/>
      <c r="G10" s="5">
        <v>5</v>
      </c>
      <c r="H10" s="5">
        <v>1</v>
      </c>
      <c r="I10" s="5">
        <v>120</v>
      </c>
      <c r="J10" s="3"/>
    </row>
    <row r="11" spans="1:11" ht="16" x14ac:dyDescent="0.2">
      <c r="B11" s="5" t="s">
        <v>2</v>
      </c>
      <c r="C11" s="5">
        <v>3</v>
      </c>
      <c r="D11" s="5">
        <v>14.25756797</v>
      </c>
      <c r="E11" s="5"/>
      <c r="F11" s="5"/>
      <c r="G11" s="5">
        <v>5</v>
      </c>
      <c r="H11" s="5">
        <v>1</v>
      </c>
      <c r="I11" s="5">
        <v>120</v>
      </c>
      <c r="J11" s="3"/>
    </row>
    <row r="12" spans="1:11" ht="16" x14ac:dyDescent="0.2">
      <c r="B12" s="5" t="s">
        <v>2</v>
      </c>
      <c r="C12" s="5">
        <v>4</v>
      </c>
      <c r="D12" s="5">
        <v>14.17353576</v>
      </c>
      <c r="E12" s="5"/>
      <c r="F12" s="5"/>
      <c r="G12" s="5">
        <v>5</v>
      </c>
      <c r="H12" s="5">
        <v>1</v>
      </c>
      <c r="I12" s="5">
        <v>120</v>
      </c>
      <c r="J12" s="3"/>
    </row>
    <row r="13" spans="1:11" ht="16" x14ac:dyDescent="0.2">
      <c r="B13" s="5" t="s">
        <v>2</v>
      </c>
      <c r="C13" s="5">
        <v>5</v>
      </c>
      <c r="D13" s="5">
        <v>17.7763411</v>
      </c>
      <c r="E13" s="5"/>
      <c r="F13" s="5"/>
      <c r="G13" s="5">
        <v>5</v>
      </c>
      <c r="H13" s="5">
        <v>1</v>
      </c>
      <c r="I13" s="5">
        <v>120</v>
      </c>
      <c r="J13" s="3"/>
    </row>
    <row r="14" spans="1:11" ht="16" x14ac:dyDescent="0.2">
      <c r="B14" s="5" t="s">
        <v>2</v>
      </c>
      <c r="C14" s="5">
        <v>6</v>
      </c>
      <c r="D14" s="5">
        <v>13.98816426</v>
      </c>
      <c r="E14" s="5"/>
      <c r="F14" s="5"/>
      <c r="G14" s="5">
        <v>5</v>
      </c>
      <c r="H14" s="5">
        <v>1</v>
      </c>
      <c r="I14" s="5">
        <v>120</v>
      </c>
      <c r="J14" s="3"/>
    </row>
    <row r="15" spans="1:11" ht="16" x14ac:dyDescent="0.2">
      <c r="B15" s="5" t="s">
        <v>2</v>
      </c>
      <c r="C15" s="5">
        <v>7</v>
      </c>
      <c r="D15" s="5">
        <v>11.064428700000001</v>
      </c>
      <c r="E15" s="5"/>
      <c r="F15" s="5"/>
      <c r="G15" s="5">
        <v>5</v>
      </c>
      <c r="H15" s="5">
        <v>1</v>
      </c>
      <c r="I15" s="5">
        <v>120</v>
      </c>
      <c r="J15" s="3"/>
    </row>
    <row r="16" spans="1:11" ht="16" x14ac:dyDescent="0.2">
      <c r="A16" s="1" t="s">
        <v>13</v>
      </c>
      <c r="B16" s="5" t="s">
        <v>2</v>
      </c>
      <c r="C16" s="5">
        <v>8</v>
      </c>
      <c r="D16" s="5">
        <v>11.827109289999999</v>
      </c>
      <c r="E16" s="5"/>
      <c r="F16" s="5"/>
      <c r="G16" s="5">
        <v>5</v>
      </c>
      <c r="H16" s="5">
        <v>1</v>
      </c>
      <c r="I16" s="5">
        <v>120</v>
      </c>
      <c r="J16" s="3"/>
    </row>
    <row r="17" spans="1:14" ht="16" x14ac:dyDescent="0.2">
      <c r="A17" s="1">
        <f>SUM(D17:D22)</f>
        <v>100</v>
      </c>
      <c r="B17" s="6" t="s">
        <v>1</v>
      </c>
      <c r="C17" s="6">
        <v>1</v>
      </c>
      <c r="D17" s="6">
        <v>54.918082846649327</v>
      </c>
      <c r="E17" s="7">
        <f t="shared" ref="E17:E52" si="0">D17/0.55</f>
        <v>99.85105972118059</v>
      </c>
      <c r="F17" s="7">
        <v>0.27500000000000002</v>
      </c>
      <c r="G17" s="7">
        <v>5</v>
      </c>
      <c r="H17" s="6">
        <v>2</v>
      </c>
      <c r="I17" s="6">
        <v>120</v>
      </c>
      <c r="J17" s="3"/>
    </row>
    <row r="18" spans="1:14" ht="16" x14ac:dyDescent="0.2">
      <c r="B18" s="6" t="s">
        <v>1</v>
      </c>
      <c r="C18" s="6">
        <v>2</v>
      </c>
      <c r="D18" s="6">
        <v>6.3205860225443669</v>
      </c>
      <c r="E18" s="7">
        <f t="shared" si="0"/>
        <v>11.491974586444302</v>
      </c>
      <c r="F18" s="7">
        <f t="shared" ref="F18:F22" si="1">F17+0.55</f>
        <v>0.82500000000000007</v>
      </c>
      <c r="G18" s="7">
        <v>5</v>
      </c>
      <c r="H18" s="6">
        <v>2</v>
      </c>
      <c r="I18" s="6">
        <v>120</v>
      </c>
      <c r="J18" s="3"/>
    </row>
    <row r="19" spans="1:14" ht="16" x14ac:dyDescent="0.2">
      <c r="B19" s="6" t="s">
        <v>1</v>
      </c>
      <c r="C19" s="6">
        <v>3</v>
      </c>
      <c r="D19" s="6">
        <v>5.3386030674434322</v>
      </c>
      <c r="E19" s="7">
        <f t="shared" si="0"/>
        <v>9.7065510317153301</v>
      </c>
      <c r="F19" s="7">
        <f t="shared" si="1"/>
        <v>1.375</v>
      </c>
      <c r="G19" s="7">
        <v>5</v>
      </c>
      <c r="H19" s="6">
        <v>2</v>
      </c>
      <c r="I19" s="6">
        <v>120</v>
      </c>
      <c r="J19" s="3"/>
    </row>
    <row r="20" spans="1:14" ht="16" x14ac:dyDescent="0.2">
      <c r="B20" s="6" t="s">
        <v>1</v>
      </c>
      <c r="C20" s="6">
        <v>4</v>
      </c>
      <c r="D20" s="6">
        <v>4.2136239960184252</v>
      </c>
      <c r="E20" s="7">
        <f t="shared" si="0"/>
        <v>7.6611345382153182</v>
      </c>
      <c r="F20" s="7">
        <f t="shared" si="1"/>
        <v>1.925</v>
      </c>
      <c r="G20" s="7">
        <v>5</v>
      </c>
      <c r="H20" s="6">
        <v>2</v>
      </c>
      <c r="I20" s="6">
        <v>120</v>
      </c>
      <c r="J20" s="3"/>
    </row>
    <row r="21" spans="1:14" ht="15.75" customHeight="1" x14ac:dyDescent="0.2">
      <c r="B21" s="6" t="s">
        <v>1</v>
      </c>
      <c r="C21" s="6">
        <v>5</v>
      </c>
      <c r="D21" s="6">
        <v>14.854772424717137</v>
      </c>
      <c r="E21" s="7">
        <f t="shared" si="0"/>
        <v>27.008677135849336</v>
      </c>
      <c r="F21" s="7">
        <f t="shared" si="1"/>
        <v>2.4750000000000001</v>
      </c>
      <c r="G21" s="7">
        <v>5</v>
      </c>
      <c r="H21" s="6">
        <v>2</v>
      </c>
      <c r="I21" s="6">
        <v>120</v>
      </c>
      <c r="J21" s="3"/>
    </row>
    <row r="22" spans="1:14" ht="15.75" customHeight="1" x14ac:dyDescent="0.2">
      <c r="B22" s="6" t="s">
        <v>1</v>
      </c>
      <c r="C22" s="6">
        <v>6</v>
      </c>
      <c r="D22" s="6">
        <v>14.354331642627296</v>
      </c>
      <c r="E22" s="7">
        <f t="shared" si="0"/>
        <v>26.098784804776898</v>
      </c>
      <c r="F22" s="7">
        <f t="shared" si="1"/>
        <v>3.0250000000000004</v>
      </c>
      <c r="G22" s="7">
        <v>5</v>
      </c>
      <c r="H22" s="6">
        <v>2</v>
      </c>
      <c r="I22" s="6">
        <v>120</v>
      </c>
      <c r="J22" s="3"/>
    </row>
    <row r="23" spans="1:14" ht="15.75" customHeight="1" x14ac:dyDescent="0.2">
      <c r="A23" s="1">
        <f>SUM(D23:D28)</f>
        <v>99.999999999999986</v>
      </c>
      <c r="B23" s="6" t="s">
        <v>2</v>
      </c>
      <c r="C23" s="6">
        <v>1</v>
      </c>
      <c r="D23" s="6">
        <v>28.255735324566011</v>
      </c>
      <c r="E23" s="7">
        <f t="shared" si="0"/>
        <v>51.374064226483654</v>
      </c>
      <c r="F23" s="7">
        <v>0.27500000000000002</v>
      </c>
      <c r="G23" s="7">
        <v>5</v>
      </c>
      <c r="H23" s="6">
        <v>2</v>
      </c>
      <c r="I23" s="6">
        <v>120</v>
      </c>
      <c r="J23" s="3"/>
    </row>
    <row r="24" spans="1:14" ht="15.75" customHeight="1" x14ac:dyDescent="0.2">
      <c r="B24" s="6" t="s">
        <v>2</v>
      </c>
      <c r="C24" s="6">
        <v>2</v>
      </c>
      <c r="D24" s="6">
        <v>21.756206128380374</v>
      </c>
      <c r="E24" s="7">
        <f t="shared" si="0"/>
        <v>39.556738415237042</v>
      </c>
      <c r="F24" s="7">
        <f t="shared" ref="F24:F28" si="2">F23+0.55</f>
        <v>0.82500000000000007</v>
      </c>
      <c r="G24" s="7">
        <v>5</v>
      </c>
      <c r="H24" s="6">
        <v>2</v>
      </c>
      <c r="I24" s="6">
        <v>120</v>
      </c>
      <c r="J24" s="3"/>
    </row>
    <row r="25" spans="1:14" ht="15.75" customHeight="1" x14ac:dyDescent="0.2">
      <c r="B25" s="6" t="s">
        <v>2</v>
      </c>
      <c r="C25" s="6">
        <v>3</v>
      </c>
      <c r="D25" s="6">
        <v>19.155788493692206</v>
      </c>
      <c r="E25" s="7">
        <f t="shared" si="0"/>
        <v>34.828706352167643</v>
      </c>
      <c r="F25" s="7">
        <f t="shared" si="2"/>
        <v>1.375</v>
      </c>
      <c r="G25" s="7">
        <v>5</v>
      </c>
      <c r="H25" s="6">
        <v>2</v>
      </c>
      <c r="I25" s="6">
        <v>120</v>
      </c>
      <c r="J25" s="3"/>
    </row>
    <row r="26" spans="1:14" ht="15.75" customHeight="1" x14ac:dyDescent="0.2">
      <c r="B26" s="6" t="s">
        <v>2</v>
      </c>
      <c r="C26" s="6">
        <v>4</v>
      </c>
      <c r="D26" s="6">
        <v>18.272614265169551</v>
      </c>
      <c r="E26" s="7">
        <f t="shared" si="0"/>
        <v>33.222935027581002</v>
      </c>
      <c r="F26" s="7">
        <f t="shared" si="2"/>
        <v>1.925</v>
      </c>
      <c r="G26" s="7">
        <v>5</v>
      </c>
      <c r="H26" s="6">
        <v>2</v>
      </c>
      <c r="I26" s="6">
        <v>120</v>
      </c>
      <c r="J26" s="3"/>
    </row>
    <row r="27" spans="1:14" ht="15.75" customHeight="1" x14ac:dyDescent="0.2">
      <c r="B27" s="6" t="s">
        <v>2</v>
      </c>
      <c r="C27" s="6">
        <v>5</v>
      </c>
      <c r="D27" s="6">
        <v>6.5895205079845738</v>
      </c>
      <c r="E27" s="7">
        <f t="shared" si="0"/>
        <v>11.980946378153769</v>
      </c>
      <c r="F27" s="7">
        <f t="shared" si="2"/>
        <v>2.4750000000000001</v>
      </c>
      <c r="G27" s="7">
        <v>5</v>
      </c>
      <c r="H27" s="6">
        <v>2</v>
      </c>
      <c r="I27" s="6">
        <v>120</v>
      </c>
      <c r="J27" s="3"/>
    </row>
    <row r="28" spans="1:14" ht="15.75" customHeight="1" x14ac:dyDescent="0.2">
      <c r="B28" s="6" t="s">
        <v>2</v>
      </c>
      <c r="C28" s="6">
        <v>6</v>
      </c>
      <c r="D28" s="6">
        <v>5.9701352802072796</v>
      </c>
      <c r="E28" s="7">
        <f t="shared" si="0"/>
        <v>10.854791418558689</v>
      </c>
      <c r="F28" s="7">
        <f t="shared" si="2"/>
        <v>3.0250000000000004</v>
      </c>
      <c r="G28" s="7">
        <v>5</v>
      </c>
      <c r="H28" s="6">
        <v>2</v>
      </c>
      <c r="I28" s="6">
        <v>120</v>
      </c>
      <c r="J28" s="3"/>
      <c r="K28" s="16" t="s">
        <v>14</v>
      </c>
      <c r="L28" s="15"/>
      <c r="M28" s="15"/>
      <c r="N28" s="1" t="s">
        <v>15</v>
      </c>
    </row>
    <row r="29" spans="1:14" ht="15.75" customHeight="1" x14ac:dyDescent="0.2">
      <c r="A29" s="1">
        <f>SUM(D29:D33)</f>
        <v>100</v>
      </c>
      <c r="B29" s="8" t="s">
        <v>1</v>
      </c>
      <c r="C29" s="8">
        <v>1</v>
      </c>
      <c r="D29" s="8">
        <v>86.38675606117944</v>
      </c>
      <c r="E29" s="9">
        <f t="shared" si="0"/>
        <v>157.06682920214442</v>
      </c>
      <c r="F29" s="9">
        <v>0.27500000000000002</v>
      </c>
      <c r="G29" s="9">
        <v>5</v>
      </c>
      <c r="H29" s="8">
        <v>3</v>
      </c>
      <c r="I29" s="8">
        <v>120</v>
      </c>
      <c r="J29" s="3"/>
    </row>
    <row r="30" spans="1:14" ht="15.75" customHeight="1" x14ac:dyDescent="0.2">
      <c r="B30" s="8" t="s">
        <v>1</v>
      </c>
      <c r="C30" s="8">
        <v>2</v>
      </c>
      <c r="D30" s="8">
        <v>2.9456848659045729</v>
      </c>
      <c r="E30" s="9">
        <f t="shared" si="0"/>
        <v>5.3557906652810416</v>
      </c>
      <c r="F30" s="9">
        <f t="shared" ref="F30:F33" si="3">F29+0.55</f>
        <v>0.82500000000000007</v>
      </c>
      <c r="G30" s="9">
        <v>5</v>
      </c>
      <c r="H30" s="8">
        <v>3</v>
      </c>
      <c r="I30" s="8">
        <v>120</v>
      </c>
      <c r="J30" s="3"/>
      <c r="K30" s="16" t="s">
        <v>16</v>
      </c>
      <c r="L30" s="15"/>
      <c r="M30" s="15"/>
    </row>
    <row r="31" spans="1:14" ht="15.75" customHeight="1" x14ac:dyDescent="0.2">
      <c r="B31" s="8" t="s">
        <v>1</v>
      </c>
      <c r="C31" s="8">
        <v>3</v>
      </c>
      <c r="D31" s="8">
        <v>1.616179968477651</v>
      </c>
      <c r="E31" s="9">
        <f t="shared" si="0"/>
        <v>2.9385090335957287</v>
      </c>
      <c r="F31" s="9">
        <f t="shared" si="3"/>
        <v>1.375</v>
      </c>
      <c r="G31" s="9">
        <v>5</v>
      </c>
      <c r="H31" s="8">
        <v>3</v>
      </c>
      <c r="I31" s="8">
        <v>120</v>
      </c>
      <c r="J31" s="3"/>
      <c r="K31" s="1" t="s">
        <v>17</v>
      </c>
      <c r="L31" s="1">
        <f>0.55*8</f>
        <v>4.4000000000000004</v>
      </c>
      <c r="M31" s="1" t="s">
        <v>18</v>
      </c>
    </row>
    <row r="32" spans="1:14" ht="15.75" customHeight="1" x14ac:dyDescent="0.2">
      <c r="B32" s="8" t="s">
        <v>1</v>
      </c>
      <c r="C32" s="8">
        <v>4</v>
      </c>
      <c r="D32" s="8">
        <v>2.3994660255519</v>
      </c>
      <c r="E32" s="9">
        <f t="shared" si="0"/>
        <v>4.3626655010034545</v>
      </c>
      <c r="F32" s="9">
        <f t="shared" si="3"/>
        <v>1.925</v>
      </c>
      <c r="G32" s="9">
        <v>5</v>
      </c>
      <c r="H32" s="8">
        <v>3</v>
      </c>
      <c r="I32" s="8">
        <v>120</v>
      </c>
      <c r="J32" s="3"/>
      <c r="K32" s="1" t="s">
        <v>19</v>
      </c>
      <c r="L32" s="1">
        <f>0.55*6</f>
        <v>3.3000000000000003</v>
      </c>
      <c r="M32" s="1" t="s">
        <v>18</v>
      </c>
    </row>
    <row r="33" spans="1:13" ht="15.75" customHeight="1" x14ac:dyDescent="0.2">
      <c r="B33" s="8" t="s">
        <v>1</v>
      </c>
      <c r="C33" s="8">
        <v>5</v>
      </c>
      <c r="D33" s="8">
        <v>6.6519130788864329</v>
      </c>
      <c r="E33" s="9">
        <f t="shared" si="0"/>
        <v>12.094387416157149</v>
      </c>
      <c r="F33" s="9">
        <f t="shared" si="3"/>
        <v>2.4750000000000001</v>
      </c>
      <c r="G33" s="9">
        <v>5</v>
      </c>
      <c r="H33" s="8">
        <v>3</v>
      </c>
      <c r="I33" s="8">
        <v>120</v>
      </c>
      <c r="J33" s="3"/>
      <c r="K33" s="1" t="s">
        <v>20</v>
      </c>
      <c r="L33" s="1">
        <f>0.55*5</f>
        <v>2.75</v>
      </c>
      <c r="M33" s="1" t="s">
        <v>18</v>
      </c>
    </row>
    <row r="34" spans="1:13" ht="15.75" customHeight="1" x14ac:dyDescent="0.2">
      <c r="A34" s="1">
        <f>SUM(D34:D38)</f>
        <v>99.999999999999972</v>
      </c>
      <c r="B34" s="8" t="s">
        <v>2</v>
      </c>
      <c r="C34" s="8">
        <v>1</v>
      </c>
      <c r="D34" s="8">
        <v>75.313448116004409</v>
      </c>
      <c r="E34" s="9">
        <f t="shared" si="0"/>
        <v>136.9335420290989</v>
      </c>
      <c r="F34" s="9">
        <v>0.27500000000000002</v>
      </c>
      <c r="G34" s="9">
        <v>5</v>
      </c>
      <c r="H34" s="8">
        <v>3</v>
      </c>
      <c r="I34" s="8">
        <v>120</v>
      </c>
      <c r="J34" s="3"/>
      <c r="K34" s="1" t="s">
        <v>21</v>
      </c>
      <c r="L34" s="1">
        <f>0.55*7</f>
        <v>3.8500000000000005</v>
      </c>
      <c r="M34" s="1" t="s">
        <v>18</v>
      </c>
    </row>
    <row r="35" spans="1:13" ht="15.75" customHeight="1" x14ac:dyDescent="0.2">
      <c r="B35" s="8" t="s">
        <v>2</v>
      </c>
      <c r="C35" s="8">
        <v>2</v>
      </c>
      <c r="D35" s="8">
        <v>9.8744454164909747</v>
      </c>
      <c r="E35" s="9">
        <f t="shared" si="0"/>
        <v>17.95353712089268</v>
      </c>
      <c r="F35" s="9">
        <f t="shared" ref="F35:F38" si="4">F34+0.55</f>
        <v>0.82500000000000007</v>
      </c>
      <c r="G35" s="9">
        <v>5</v>
      </c>
      <c r="H35" s="8">
        <v>3</v>
      </c>
      <c r="I35" s="8">
        <v>120</v>
      </c>
      <c r="J35" s="3"/>
    </row>
    <row r="36" spans="1:13" ht="15.75" customHeight="1" x14ac:dyDescent="0.2">
      <c r="B36" s="8" t="s">
        <v>2</v>
      </c>
      <c r="C36" s="8">
        <v>3</v>
      </c>
      <c r="D36" s="8">
        <v>4.4899023989083471</v>
      </c>
      <c r="E36" s="9">
        <f t="shared" si="0"/>
        <v>8.1634589071060848</v>
      </c>
      <c r="F36" s="9">
        <f t="shared" si="4"/>
        <v>1.375</v>
      </c>
      <c r="G36" s="9">
        <v>5</v>
      </c>
      <c r="H36" s="8">
        <v>3</v>
      </c>
      <c r="I36" s="8">
        <v>120</v>
      </c>
      <c r="J36" s="3"/>
    </row>
    <row r="37" spans="1:13" ht="15.75" customHeight="1" x14ac:dyDescent="0.2">
      <c r="B37" s="8" t="s">
        <v>2</v>
      </c>
      <c r="C37" s="8">
        <v>4</v>
      </c>
      <c r="D37" s="8">
        <v>3.3231035189834848</v>
      </c>
      <c r="E37" s="9">
        <f t="shared" si="0"/>
        <v>6.0420063981517904</v>
      </c>
      <c r="F37" s="9">
        <f t="shared" si="4"/>
        <v>1.925</v>
      </c>
      <c r="G37" s="9">
        <v>5</v>
      </c>
      <c r="H37" s="8">
        <v>3</v>
      </c>
      <c r="I37" s="8">
        <v>120</v>
      </c>
      <c r="J37" s="3"/>
    </row>
    <row r="38" spans="1:13" ht="15.75" customHeight="1" x14ac:dyDescent="0.2">
      <c r="B38" s="8" t="s">
        <v>2</v>
      </c>
      <c r="C38" s="8">
        <v>5</v>
      </c>
      <c r="D38" s="8">
        <v>6.9991005496127672</v>
      </c>
      <c r="E38" s="9">
        <f t="shared" si="0"/>
        <v>12.725637362932304</v>
      </c>
      <c r="F38" s="9">
        <f t="shared" si="4"/>
        <v>2.4750000000000001</v>
      </c>
      <c r="G38" s="9">
        <v>5</v>
      </c>
      <c r="H38" s="8">
        <v>3</v>
      </c>
      <c r="I38" s="8">
        <v>120</v>
      </c>
      <c r="J38" s="3"/>
    </row>
    <row r="39" spans="1:13" ht="15.75" customHeight="1" x14ac:dyDescent="0.2">
      <c r="A39" s="1">
        <f>SUM(D39:D45)</f>
        <v>100</v>
      </c>
      <c r="B39" s="10" t="s">
        <v>1</v>
      </c>
      <c r="C39" s="10">
        <v>1</v>
      </c>
      <c r="D39" s="10">
        <v>20.707034374489574</v>
      </c>
      <c r="E39" s="11">
        <f t="shared" si="0"/>
        <v>37.64915340816286</v>
      </c>
      <c r="F39" s="11">
        <v>0.27500000000000002</v>
      </c>
      <c r="G39" s="11">
        <v>5</v>
      </c>
      <c r="H39" s="10">
        <v>4</v>
      </c>
      <c r="I39" s="10">
        <v>120</v>
      </c>
      <c r="J39" s="3"/>
    </row>
    <row r="40" spans="1:13" ht="15.75" customHeight="1" x14ac:dyDescent="0.2">
      <c r="B40" s="10" t="s">
        <v>1</v>
      </c>
      <c r="C40" s="10">
        <v>2</v>
      </c>
      <c r="D40" s="10">
        <v>13.147345977635787</v>
      </c>
      <c r="E40" s="11">
        <f t="shared" si="0"/>
        <v>23.904265413883248</v>
      </c>
      <c r="F40" s="11">
        <f t="shared" ref="F40:F45" si="5">F39+0.55</f>
        <v>0.82500000000000007</v>
      </c>
      <c r="G40" s="11">
        <v>5</v>
      </c>
      <c r="H40" s="10">
        <v>4</v>
      </c>
      <c r="I40" s="10">
        <v>120</v>
      </c>
      <c r="J40" s="3"/>
    </row>
    <row r="41" spans="1:13" ht="15.75" customHeight="1" x14ac:dyDescent="0.2">
      <c r="B41" s="10" t="s">
        <v>1</v>
      </c>
      <c r="C41" s="10">
        <v>3</v>
      </c>
      <c r="D41" s="10">
        <v>13.813999232394298</v>
      </c>
      <c r="E41" s="11">
        <f t="shared" si="0"/>
        <v>25.116362240716903</v>
      </c>
      <c r="F41" s="11">
        <f t="shared" si="5"/>
        <v>1.375</v>
      </c>
      <c r="G41" s="11">
        <v>5</v>
      </c>
      <c r="H41" s="10">
        <v>4</v>
      </c>
      <c r="I41" s="10">
        <v>120</v>
      </c>
      <c r="J41" s="3"/>
    </row>
    <row r="42" spans="1:13" ht="15.75" customHeight="1" x14ac:dyDescent="0.2">
      <c r="B42" s="10" t="s">
        <v>1</v>
      </c>
      <c r="C42" s="10">
        <v>4</v>
      </c>
      <c r="D42" s="10">
        <v>5.836731138988263</v>
      </c>
      <c r="E42" s="11">
        <f t="shared" si="0"/>
        <v>10.612238434524114</v>
      </c>
      <c r="F42" s="11">
        <f t="shared" si="5"/>
        <v>1.925</v>
      </c>
      <c r="G42" s="11">
        <v>5</v>
      </c>
      <c r="H42" s="10">
        <v>4</v>
      </c>
      <c r="I42" s="10">
        <v>120</v>
      </c>
      <c r="J42" s="3"/>
    </row>
    <row r="43" spans="1:13" ht="15.75" customHeight="1" x14ac:dyDescent="0.2">
      <c r="B43" s="10" t="s">
        <v>1</v>
      </c>
      <c r="C43" s="10">
        <v>5</v>
      </c>
      <c r="D43" s="10">
        <v>6.7834379938694145</v>
      </c>
      <c r="E43" s="11">
        <f t="shared" si="0"/>
        <v>12.333523625217117</v>
      </c>
      <c r="F43" s="11">
        <f t="shared" si="5"/>
        <v>2.4750000000000001</v>
      </c>
      <c r="G43" s="11">
        <v>5</v>
      </c>
      <c r="H43" s="10">
        <v>4</v>
      </c>
      <c r="I43" s="10">
        <v>120</v>
      </c>
      <c r="J43" s="3"/>
    </row>
    <row r="44" spans="1:13" ht="15.75" customHeight="1" x14ac:dyDescent="0.2">
      <c r="B44" s="10" t="s">
        <v>1</v>
      </c>
      <c r="C44" s="10">
        <v>6</v>
      </c>
      <c r="D44" s="10">
        <v>10.25744003234481</v>
      </c>
      <c r="E44" s="11">
        <f t="shared" si="0"/>
        <v>18.649890967899655</v>
      </c>
      <c r="F44" s="11">
        <f t="shared" si="5"/>
        <v>3.0250000000000004</v>
      </c>
      <c r="G44" s="11">
        <v>5</v>
      </c>
      <c r="H44" s="10">
        <v>4</v>
      </c>
      <c r="I44" s="10">
        <v>120</v>
      </c>
      <c r="J44" s="3"/>
    </row>
    <row r="45" spans="1:13" ht="15.75" customHeight="1" x14ac:dyDescent="0.2">
      <c r="B45" s="10" t="s">
        <v>1</v>
      </c>
      <c r="C45" s="10">
        <v>7</v>
      </c>
      <c r="D45" s="10">
        <v>29.454011250277851</v>
      </c>
      <c r="E45" s="11">
        <f t="shared" si="0"/>
        <v>53.552747727777906</v>
      </c>
      <c r="F45" s="11">
        <f t="shared" si="5"/>
        <v>3.5750000000000002</v>
      </c>
      <c r="G45" s="11">
        <v>5</v>
      </c>
      <c r="H45" s="10">
        <v>4</v>
      </c>
      <c r="I45" s="10">
        <v>120</v>
      </c>
      <c r="J45" s="3"/>
    </row>
    <row r="46" spans="1:13" ht="15.75" customHeight="1" x14ac:dyDescent="0.2">
      <c r="A46" s="1">
        <f>SUM(D46:D52)</f>
        <v>100.00000000000001</v>
      </c>
      <c r="B46" s="10" t="s">
        <v>2</v>
      </c>
      <c r="C46" s="10">
        <v>1</v>
      </c>
      <c r="D46" s="10">
        <v>50.34902496516532</v>
      </c>
      <c r="E46" s="11">
        <f t="shared" si="0"/>
        <v>91.543681754846034</v>
      </c>
      <c r="F46" s="11">
        <v>0.27500000000000002</v>
      </c>
      <c r="G46" s="11">
        <v>5</v>
      </c>
      <c r="H46" s="10">
        <v>4</v>
      </c>
      <c r="I46" s="10">
        <v>120</v>
      </c>
      <c r="J46" s="3"/>
    </row>
    <row r="47" spans="1:13" ht="15.75" customHeight="1" x14ac:dyDescent="0.2">
      <c r="B47" s="10" t="s">
        <v>2</v>
      </c>
      <c r="C47" s="10">
        <v>2</v>
      </c>
      <c r="D47" s="10">
        <v>19.33082599359755</v>
      </c>
      <c r="E47" s="11">
        <f t="shared" si="0"/>
        <v>35.146956351995541</v>
      </c>
      <c r="F47" s="11">
        <f t="shared" ref="F47:F52" si="6">F46+0.55</f>
        <v>0.82500000000000007</v>
      </c>
      <c r="G47" s="11">
        <v>5</v>
      </c>
      <c r="H47" s="10">
        <v>4</v>
      </c>
      <c r="I47" s="10">
        <v>120</v>
      </c>
      <c r="J47" s="3"/>
    </row>
    <row r="48" spans="1:13" ht="15.75" customHeight="1" x14ac:dyDescent="0.2">
      <c r="B48" s="10" t="s">
        <v>2</v>
      </c>
      <c r="C48" s="10">
        <v>3</v>
      </c>
      <c r="D48" s="10">
        <v>12.546630848300957</v>
      </c>
      <c r="E48" s="11">
        <f t="shared" si="0"/>
        <v>22.812056087819919</v>
      </c>
      <c r="F48" s="11">
        <f t="shared" si="6"/>
        <v>1.375</v>
      </c>
      <c r="G48" s="11">
        <v>5</v>
      </c>
      <c r="H48" s="10">
        <v>4</v>
      </c>
      <c r="I48" s="10">
        <v>120</v>
      </c>
      <c r="J48" s="3"/>
    </row>
    <row r="49" spans="2:10" ht="15.75" customHeight="1" x14ac:dyDescent="0.2">
      <c r="B49" s="10" t="s">
        <v>2</v>
      </c>
      <c r="C49" s="10">
        <v>4</v>
      </c>
      <c r="D49" s="10">
        <v>7.2878150595274489</v>
      </c>
      <c r="E49" s="11">
        <f t="shared" si="0"/>
        <v>13.250572835504451</v>
      </c>
      <c r="F49" s="11">
        <f t="shared" si="6"/>
        <v>1.925</v>
      </c>
      <c r="G49" s="11">
        <v>5</v>
      </c>
      <c r="H49" s="10">
        <v>4</v>
      </c>
      <c r="I49" s="10">
        <v>120</v>
      </c>
      <c r="J49" s="3"/>
    </row>
    <row r="50" spans="2:10" ht="15.75" customHeight="1" x14ac:dyDescent="0.2">
      <c r="B50" s="10" t="s">
        <v>2</v>
      </c>
      <c r="C50" s="10">
        <v>5</v>
      </c>
      <c r="D50" s="10">
        <v>4.5927607319625245</v>
      </c>
      <c r="E50" s="11">
        <f t="shared" si="0"/>
        <v>8.3504740581136812</v>
      </c>
      <c r="F50" s="11">
        <f t="shared" si="6"/>
        <v>2.4750000000000001</v>
      </c>
      <c r="G50" s="11">
        <v>5</v>
      </c>
      <c r="H50" s="10">
        <v>4</v>
      </c>
      <c r="I50" s="10">
        <v>120</v>
      </c>
      <c r="J50" s="3"/>
    </row>
    <row r="51" spans="2:10" ht="15.75" customHeight="1" x14ac:dyDescent="0.2">
      <c r="B51" s="10" t="s">
        <v>2</v>
      </c>
      <c r="C51" s="10">
        <v>6</v>
      </c>
      <c r="D51" s="10">
        <v>3.6996227592055559</v>
      </c>
      <c r="E51" s="11">
        <f t="shared" si="0"/>
        <v>6.7265868349191917</v>
      </c>
      <c r="F51" s="11">
        <f t="shared" si="6"/>
        <v>3.0250000000000004</v>
      </c>
      <c r="G51" s="11">
        <v>5</v>
      </c>
      <c r="H51" s="10">
        <v>4</v>
      </c>
      <c r="I51" s="10">
        <v>120</v>
      </c>
      <c r="J51" s="3"/>
    </row>
    <row r="52" spans="2:10" ht="15.75" customHeight="1" x14ac:dyDescent="0.2">
      <c r="B52" s="10" t="s">
        <v>2</v>
      </c>
      <c r="C52" s="10">
        <v>7</v>
      </c>
      <c r="D52" s="10">
        <v>2.1933196422406462</v>
      </c>
      <c r="E52" s="11">
        <f t="shared" si="0"/>
        <v>3.9878538949829929</v>
      </c>
      <c r="F52" s="11">
        <f t="shared" si="6"/>
        <v>3.5750000000000002</v>
      </c>
      <c r="G52" s="11">
        <v>5</v>
      </c>
      <c r="H52" s="10">
        <v>4</v>
      </c>
      <c r="I52" s="10">
        <v>120</v>
      </c>
      <c r="J52" s="3"/>
    </row>
    <row r="53" spans="2:10" ht="15.75" customHeight="1" x14ac:dyDescent="0.2"/>
    <row r="54" spans="2:10" ht="15.75" customHeight="1" x14ac:dyDescent="0.2"/>
    <row r="55" spans="2:10" ht="15.75" customHeight="1" x14ac:dyDescent="0.2"/>
    <row r="56" spans="2:10" ht="15.75" customHeight="1" x14ac:dyDescent="0.2">
      <c r="E56" s="1"/>
      <c r="F56" s="1"/>
      <c r="G56" s="1" t="s">
        <v>22</v>
      </c>
      <c r="H56" s="1" t="s">
        <v>23</v>
      </c>
    </row>
    <row r="57" spans="2:10" ht="15.75" customHeight="1" x14ac:dyDescent="0.2">
      <c r="B57" s="5" t="s">
        <v>1</v>
      </c>
      <c r="C57" s="5">
        <v>2</v>
      </c>
      <c r="D57" s="5">
        <v>19.2453307</v>
      </c>
      <c r="H57" s="1">
        <f t="shared" ref="H57:H63" si="7">D57/0.55</f>
        <v>34.991510363636358</v>
      </c>
    </row>
    <row r="58" spans="2:10" ht="15.75" customHeight="1" x14ac:dyDescent="0.2">
      <c r="B58" s="5" t="s">
        <v>1</v>
      </c>
      <c r="C58" s="5">
        <v>3</v>
      </c>
      <c r="D58" s="5">
        <v>12.425176860000001</v>
      </c>
      <c r="H58" s="1">
        <f t="shared" si="7"/>
        <v>22.591230654545452</v>
      </c>
    </row>
    <row r="59" spans="2:10" ht="15.75" customHeight="1" x14ac:dyDescent="0.2">
      <c r="B59" s="5" t="s">
        <v>1</v>
      </c>
      <c r="C59" s="5">
        <v>4</v>
      </c>
      <c r="D59" s="5">
        <v>10.66979439</v>
      </c>
      <c r="H59" s="1">
        <f t="shared" si="7"/>
        <v>19.399626163636363</v>
      </c>
    </row>
    <row r="60" spans="2:10" ht="15.75" customHeight="1" x14ac:dyDescent="0.2">
      <c r="B60" s="5" t="s">
        <v>1</v>
      </c>
      <c r="C60" s="5">
        <v>5</v>
      </c>
      <c r="D60" s="5">
        <v>12.236154989999999</v>
      </c>
      <c r="H60" s="1">
        <f t="shared" si="7"/>
        <v>22.247554527272722</v>
      </c>
    </row>
    <row r="61" spans="2:10" ht="15.75" customHeight="1" x14ac:dyDescent="0.2">
      <c r="B61" s="5" t="s">
        <v>1</v>
      </c>
      <c r="C61" s="5">
        <v>6</v>
      </c>
      <c r="D61" s="5">
        <v>13.94702382</v>
      </c>
      <c r="H61" s="1">
        <f t="shared" si="7"/>
        <v>25.358225127272725</v>
      </c>
    </row>
    <row r="62" spans="2:10" ht="15.75" customHeight="1" x14ac:dyDescent="0.2">
      <c r="B62" s="5" t="s">
        <v>1</v>
      </c>
      <c r="C62" s="5">
        <v>7</v>
      </c>
      <c r="D62" s="5">
        <v>13.592629609999999</v>
      </c>
      <c r="H62" s="1">
        <f t="shared" si="7"/>
        <v>24.713872018181814</v>
      </c>
    </row>
    <row r="63" spans="2:10" ht="15.75" customHeight="1" x14ac:dyDescent="0.2">
      <c r="B63" s="5" t="s">
        <v>1</v>
      </c>
      <c r="C63" s="5">
        <v>8</v>
      </c>
      <c r="D63" s="5">
        <v>17.883889629999999</v>
      </c>
      <c r="H63" s="1">
        <f t="shared" si="7"/>
        <v>32.516162963636361</v>
      </c>
    </row>
    <row r="64" spans="2:10" ht="15.75" customHeight="1" x14ac:dyDescent="0.2">
      <c r="B64" s="1" t="s">
        <v>24</v>
      </c>
      <c r="D64" s="1">
        <f>SUM(D57:D63)</f>
        <v>100</v>
      </c>
      <c r="G64" s="12" t="s">
        <v>25</v>
      </c>
      <c r="H64" s="12" t="s">
        <v>26</v>
      </c>
      <c r="I64" s="12" t="s">
        <v>27</v>
      </c>
    </row>
    <row r="65" spans="2:9" ht="15.75" customHeight="1" x14ac:dyDescent="0.2">
      <c r="B65" s="6" t="s">
        <v>1</v>
      </c>
      <c r="C65" s="6">
        <v>1</v>
      </c>
      <c r="D65" s="6">
        <v>54.918082846649327</v>
      </c>
      <c r="E65" s="1"/>
      <c r="F65" s="1"/>
      <c r="G65" s="13">
        <v>0.27500000000000002</v>
      </c>
      <c r="H65" s="13">
        <f t="shared" ref="H65:H70" si="8">D65/0.55</f>
        <v>99.85105972118059</v>
      </c>
      <c r="I65" s="13">
        <f t="shared" ref="I65:I70" si="9">LN(H65)</f>
        <v>4.6036796729370089</v>
      </c>
    </row>
    <row r="66" spans="2:9" ht="15.75" customHeight="1" x14ac:dyDescent="0.2">
      <c r="B66" s="6" t="s">
        <v>1</v>
      </c>
      <c r="C66" s="6">
        <v>2</v>
      </c>
      <c r="D66" s="6">
        <v>6.3205860225443669</v>
      </c>
      <c r="G66" s="13">
        <f t="shared" ref="G66:G70" si="10">G65+0.55</f>
        <v>0.82500000000000007</v>
      </c>
      <c r="H66" s="13">
        <f t="shared" si="8"/>
        <v>11.491974586444302</v>
      </c>
      <c r="I66" s="13">
        <f t="shared" si="9"/>
        <v>2.4416489297018154</v>
      </c>
    </row>
    <row r="67" spans="2:9" ht="15.75" customHeight="1" x14ac:dyDescent="0.2">
      <c r="B67" s="6" t="s">
        <v>1</v>
      </c>
      <c r="C67" s="6">
        <v>3</v>
      </c>
      <c r="D67" s="6">
        <v>5.3386030674434322</v>
      </c>
      <c r="G67" s="13">
        <f t="shared" si="10"/>
        <v>1.375</v>
      </c>
      <c r="H67" s="13">
        <f t="shared" si="8"/>
        <v>9.7065510317153301</v>
      </c>
      <c r="I67" s="13">
        <f t="shared" si="9"/>
        <v>2.2728010216480006</v>
      </c>
    </row>
    <row r="68" spans="2:9" ht="15.75" customHeight="1" x14ac:dyDescent="0.2">
      <c r="B68" s="6" t="s">
        <v>1</v>
      </c>
      <c r="C68" s="6">
        <v>4</v>
      </c>
      <c r="D68" s="6">
        <v>4.2136239960184252</v>
      </c>
      <c r="G68" s="13">
        <f t="shared" si="10"/>
        <v>1.925</v>
      </c>
      <c r="H68" s="13">
        <f t="shared" si="8"/>
        <v>7.6611345382153182</v>
      </c>
      <c r="I68" s="13">
        <f t="shared" si="9"/>
        <v>2.0361600848235484</v>
      </c>
    </row>
    <row r="69" spans="2:9" ht="15.75" customHeight="1" x14ac:dyDescent="0.2">
      <c r="B69" s="6" t="s">
        <v>1</v>
      </c>
      <c r="C69" s="6">
        <v>5</v>
      </c>
      <c r="D69" s="6">
        <v>14.854772424717137</v>
      </c>
      <c r="G69" s="13">
        <f t="shared" si="10"/>
        <v>2.4750000000000001</v>
      </c>
      <c r="H69" s="13">
        <f t="shared" si="8"/>
        <v>27.008677135849336</v>
      </c>
      <c r="I69" s="13">
        <f t="shared" si="9"/>
        <v>3.2961581897761434</v>
      </c>
    </row>
    <row r="70" spans="2:9" ht="15.75" customHeight="1" x14ac:dyDescent="0.2">
      <c r="B70" s="6" t="s">
        <v>1</v>
      </c>
      <c r="C70" s="6">
        <v>6</v>
      </c>
      <c r="D70" s="6">
        <v>14.354331642627296</v>
      </c>
      <c r="G70" s="13">
        <f t="shared" si="10"/>
        <v>3.0250000000000004</v>
      </c>
      <c r="H70" s="13">
        <f t="shared" si="8"/>
        <v>26.098784804776898</v>
      </c>
      <c r="I70" s="13">
        <f t="shared" si="9"/>
        <v>3.2618887540407839</v>
      </c>
    </row>
    <row r="71" spans="2:9" ht="15.75" customHeight="1" x14ac:dyDescent="0.2">
      <c r="B71" s="1" t="s">
        <v>28</v>
      </c>
      <c r="D71" s="1">
        <f>SUM(D65:D70)</f>
        <v>100</v>
      </c>
      <c r="G71" s="14">
        <f>G70+0.275</f>
        <v>3.3000000000000003</v>
      </c>
      <c r="H71" s="13" t="s">
        <v>5</v>
      </c>
      <c r="I71" s="13"/>
    </row>
    <row r="72" spans="2:9" ht="15.75" customHeight="1" x14ac:dyDescent="0.2">
      <c r="B72" s="8" t="s">
        <v>1</v>
      </c>
      <c r="C72" s="8">
        <v>1</v>
      </c>
      <c r="D72" s="8">
        <v>86.38675606117944</v>
      </c>
      <c r="E72" s="1"/>
      <c r="F72" s="1"/>
      <c r="G72" s="13">
        <v>0.27500000000000002</v>
      </c>
      <c r="H72" s="13">
        <f t="shared" ref="H72:H76" si="11">D72/0.55</f>
        <v>157.06682920214442</v>
      </c>
      <c r="I72" s="13">
        <f t="shared" ref="I72:I76" si="12">LN(H72)</f>
        <v>5.0566713784871382</v>
      </c>
    </row>
    <row r="73" spans="2:9" ht="15.75" customHeight="1" x14ac:dyDescent="0.2">
      <c r="B73" s="8" t="s">
        <v>1</v>
      </c>
      <c r="C73" s="8">
        <v>2</v>
      </c>
      <c r="D73" s="8">
        <v>2.9456848659045729</v>
      </c>
      <c r="G73" s="13">
        <f t="shared" ref="G73:G76" si="13">G72+0.55</f>
        <v>0.82500000000000007</v>
      </c>
      <c r="H73" s="13">
        <f t="shared" si="11"/>
        <v>5.3557906652810416</v>
      </c>
      <c r="I73" s="13">
        <f t="shared" si="12"/>
        <v>1.6781783429129626</v>
      </c>
    </row>
    <row r="74" spans="2:9" ht="15.75" customHeight="1" x14ac:dyDescent="0.2">
      <c r="B74" s="8" t="s">
        <v>1</v>
      </c>
      <c r="C74" s="8">
        <v>3</v>
      </c>
      <c r="D74" s="8">
        <v>1.616179968477651</v>
      </c>
      <c r="G74" s="13">
        <f t="shared" si="13"/>
        <v>1.375</v>
      </c>
      <c r="H74" s="13">
        <f t="shared" si="11"/>
        <v>2.9385090335957287</v>
      </c>
      <c r="I74" s="13">
        <f t="shared" si="12"/>
        <v>1.0779023212859307</v>
      </c>
    </row>
    <row r="75" spans="2:9" ht="15.75" customHeight="1" x14ac:dyDescent="0.2">
      <c r="B75" s="8" t="s">
        <v>1</v>
      </c>
      <c r="C75" s="8">
        <v>4</v>
      </c>
      <c r="D75" s="8">
        <v>2.3994660255519</v>
      </c>
      <c r="G75" s="13">
        <f t="shared" si="13"/>
        <v>1.925</v>
      </c>
      <c r="H75" s="13">
        <f t="shared" si="11"/>
        <v>4.3626655010034545</v>
      </c>
      <c r="I75" s="13">
        <f t="shared" si="12"/>
        <v>1.4730832240017173</v>
      </c>
    </row>
    <row r="76" spans="2:9" ht="15.75" customHeight="1" x14ac:dyDescent="0.2">
      <c r="B76" s="8" t="s">
        <v>1</v>
      </c>
      <c r="C76" s="8">
        <v>5</v>
      </c>
      <c r="D76" s="8">
        <v>6.6519130788864329</v>
      </c>
      <c r="G76" s="13">
        <f t="shared" si="13"/>
        <v>2.4750000000000001</v>
      </c>
      <c r="H76" s="13">
        <f t="shared" si="11"/>
        <v>12.094387416157149</v>
      </c>
      <c r="I76" s="13">
        <f t="shared" si="12"/>
        <v>2.4927414950866824</v>
      </c>
    </row>
    <row r="77" spans="2:9" ht="15.75" customHeight="1" x14ac:dyDescent="0.2">
      <c r="B77" s="1" t="s">
        <v>28</v>
      </c>
      <c r="D77" s="1">
        <f>SUM(D72:D76)</f>
        <v>100</v>
      </c>
      <c r="G77" s="14">
        <f>G76+0.275</f>
        <v>2.75</v>
      </c>
      <c r="H77" s="13" t="s">
        <v>5</v>
      </c>
      <c r="I77" s="13"/>
    </row>
    <row r="78" spans="2:9" ht="15.75" customHeight="1" x14ac:dyDescent="0.2">
      <c r="B78" s="10" t="s">
        <v>1</v>
      </c>
      <c r="C78" s="10">
        <v>1</v>
      </c>
      <c r="D78" s="10">
        <v>20.707034374489574</v>
      </c>
      <c r="E78" s="1"/>
      <c r="F78" s="1"/>
      <c r="G78" s="13">
        <v>0.27500000000000002</v>
      </c>
      <c r="H78" s="13">
        <f t="shared" ref="H78:H84" si="14">D78/0.55</f>
        <v>37.64915340816286</v>
      </c>
      <c r="I78" s="13">
        <f t="shared" ref="I78:I84" si="15">LN(H78)</f>
        <v>3.6283104681541243</v>
      </c>
    </row>
    <row r="79" spans="2:9" ht="15.75" customHeight="1" x14ac:dyDescent="0.2">
      <c r="B79" s="10" t="s">
        <v>1</v>
      </c>
      <c r="C79" s="10">
        <v>2</v>
      </c>
      <c r="D79" s="10">
        <v>13.147345977635787</v>
      </c>
      <c r="G79" s="13">
        <f t="shared" ref="G79:G84" si="16">G78+0.55</f>
        <v>0.82500000000000007</v>
      </c>
      <c r="H79" s="13">
        <f t="shared" si="14"/>
        <v>23.904265413883248</v>
      </c>
      <c r="I79" s="13">
        <f t="shared" si="15"/>
        <v>3.1740569122138678</v>
      </c>
    </row>
    <row r="80" spans="2:9" ht="15.75" customHeight="1" x14ac:dyDescent="0.2">
      <c r="B80" s="10" t="s">
        <v>1</v>
      </c>
      <c r="C80" s="10">
        <v>3</v>
      </c>
      <c r="D80" s="10">
        <v>13.813999232394298</v>
      </c>
      <c r="G80" s="13">
        <f t="shared" si="16"/>
        <v>1.375</v>
      </c>
      <c r="H80" s="13">
        <f t="shared" si="14"/>
        <v>25.116362240716903</v>
      </c>
      <c r="I80" s="13">
        <f t="shared" si="15"/>
        <v>3.223519515855171</v>
      </c>
    </row>
    <row r="81" spans="2:9" ht="15.75" customHeight="1" x14ac:dyDescent="0.2">
      <c r="B81" s="10" t="s">
        <v>1</v>
      </c>
      <c r="C81" s="10">
        <v>4</v>
      </c>
      <c r="D81" s="10">
        <v>5.836731138988263</v>
      </c>
      <c r="G81" s="13">
        <f t="shared" si="16"/>
        <v>1.925</v>
      </c>
      <c r="H81" s="13">
        <f t="shared" si="14"/>
        <v>10.612238434524114</v>
      </c>
      <c r="I81" s="13">
        <f t="shared" si="15"/>
        <v>2.3620079044102025</v>
      </c>
    </row>
    <row r="82" spans="2:9" ht="15.75" customHeight="1" x14ac:dyDescent="0.2">
      <c r="B82" s="10" t="s">
        <v>1</v>
      </c>
      <c r="C82" s="10">
        <v>5</v>
      </c>
      <c r="D82" s="10">
        <v>6.7834379938694145</v>
      </c>
      <c r="G82" s="13">
        <f t="shared" si="16"/>
        <v>2.4750000000000001</v>
      </c>
      <c r="H82" s="13">
        <f t="shared" si="14"/>
        <v>12.333523625217117</v>
      </c>
      <c r="I82" s="13">
        <f t="shared" si="15"/>
        <v>2.5123210529287459</v>
      </c>
    </row>
    <row r="83" spans="2:9" ht="15.75" customHeight="1" x14ac:dyDescent="0.2">
      <c r="B83" s="10" t="s">
        <v>1</v>
      </c>
      <c r="C83" s="10">
        <v>6</v>
      </c>
      <c r="D83" s="10">
        <v>10.25744003234481</v>
      </c>
      <c r="G83" s="13">
        <f t="shared" si="16"/>
        <v>3.0250000000000004</v>
      </c>
      <c r="H83" s="13">
        <f t="shared" si="14"/>
        <v>18.649890967899655</v>
      </c>
      <c r="I83" s="13">
        <f t="shared" si="15"/>
        <v>2.9258402998475157</v>
      </c>
    </row>
    <row r="84" spans="2:9" ht="15.75" customHeight="1" x14ac:dyDescent="0.2">
      <c r="B84" s="10" t="s">
        <v>1</v>
      </c>
      <c r="C84" s="10">
        <v>7</v>
      </c>
      <c r="D84" s="10">
        <v>29.454011250277851</v>
      </c>
      <c r="G84" s="13">
        <f t="shared" si="16"/>
        <v>3.5750000000000002</v>
      </c>
      <c r="H84" s="13">
        <f t="shared" si="14"/>
        <v>53.552747727777906</v>
      </c>
      <c r="I84" s="13">
        <f t="shared" si="15"/>
        <v>3.9806671070204689</v>
      </c>
    </row>
    <row r="85" spans="2:9" ht="15.75" customHeight="1" x14ac:dyDescent="0.2">
      <c r="B85" s="1" t="s">
        <v>28</v>
      </c>
      <c r="D85" s="1">
        <f>SUM(D78:D84)</f>
        <v>100</v>
      </c>
      <c r="G85" s="14">
        <f>G84+0.275</f>
        <v>3.85</v>
      </c>
      <c r="H85" s="13" t="s">
        <v>5</v>
      </c>
      <c r="I85" s="13"/>
    </row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/>
    <row r="95" spans="2:9" ht="15.75" customHeight="1" x14ac:dyDescent="0.2"/>
    <row r="96" spans="2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K28:M28"/>
    <mergeCell ref="K30:M3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Cristi Munoz</dc:creator>
  <cp:lastModifiedBy>Arwa Baabdulla</cp:lastModifiedBy>
  <dcterms:created xsi:type="dcterms:W3CDTF">2022-04-27T05:41:11Z</dcterms:created>
  <dcterms:modified xsi:type="dcterms:W3CDTF">2024-12-27T08:29:52Z</dcterms:modified>
</cp:coreProperties>
</file>