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sserobertsphd/Library/CloudStorage/OneDrive-TennesseeTechUniversity/TnTech/Capstone Assessment and Rubrics/"/>
    </mc:Choice>
  </mc:AlternateContent>
  <xr:revisionPtr revIDLastSave="0" documentId="13_ncr:1_{5C7A3210-7955-F245-B1B0-01081D3718B4}" xr6:coauthVersionLast="47" xr6:coauthVersionMax="47" xr10:uidLastSave="{00000000-0000-0000-0000-000000000000}"/>
  <bookViews>
    <workbookView xWindow="0" yWindow="500" windowWidth="28800" windowHeight="16120" xr2:uid="{C46EEEAD-8911-3D4D-8A96-05A9C4C74DCE}"/>
  </bookViews>
  <sheets>
    <sheet name="Cumulative" sheetId="4" r:id="rId1"/>
    <sheet name="Supervisor" sheetId="1" r:id="rId2"/>
    <sheet name="Coordinator" sheetId="2" r:id="rId3"/>
    <sheet name="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 l="1"/>
  <c r="H10" i="3" s="1"/>
  <c r="F9" i="3"/>
  <c r="F10" i="3" s="1"/>
  <c r="C9" i="3"/>
  <c r="C10" i="3" s="1"/>
  <c r="D9" i="3"/>
  <c r="D10" i="3" s="1"/>
  <c r="E9" i="3"/>
  <c r="E10" i="3" s="1"/>
  <c r="B9" i="3"/>
  <c r="G9" i="3"/>
  <c r="G10" i="3" s="1"/>
  <c r="J7" i="3"/>
  <c r="J6" i="3"/>
  <c r="I6" i="3"/>
  <c r="J5" i="3"/>
  <c r="I5" i="3"/>
  <c r="F10" i="2"/>
  <c r="F12" i="2" s="1"/>
  <c r="F13" i="2" s="1"/>
  <c r="E10" i="2"/>
  <c r="E12" i="2" s="1"/>
  <c r="E13" i="2" s="1"/>
  <c r="D10" i="2"/>
  <c r="D12" i="2" s="1"/>
  <c r="D13" i="2" s="1"/>
  <c r="C10" i="2"/>
  <c r="C12" i="2" s="1"/>
  <c r="C13" i="2" s="1"/>
  <c r="B10" i="2"/>
  <c r="B12" i="2" s="1"/>
  <c r="G9" i="2"/>
  <c r="B13" i="2" l="1"/>
  <c r="G13" i="2" s="1"/>
  <c r="G12" i="2"/>
  <c r="I7" i="3"/>
  <c r="I9" i="3"/>
  <c r="B10" i="3"/>
  <c r="I10" i="3" s="1"/>
  <c r="G10" i="2"/>
  <c r="G10" i="1"/>
  <c r="G12" i="1" s="1"/>
  <c r="G13" i="1" s="1"/>
  <c r="F10" i="1"/>
  <c r="F12" i="1" s="1"/>
  <c r="F13" i="1" s="1"/>
  <c r="E10" i="1"/>
  <c r="E12" i="1" s="1"/>
  <c r="E13" i="1" s="1"/>
  <c r="D10" i="1"/>
  <c r="D12" i="1" s="1"/>
  <c r="D13" i="1" s="1"/>
  <c r="C10" i="1"/>
  <c r="C12" i="1" s="1"/>
  <c r="C13" i="1" s="1"/>
  <c r="B10" i="1"/>
  <c r="B12" i="1" s="1"/>
  <c r="B13" i="1" s="1"/>
  <c r="H9" i="1"/>
  <c r="H13" i="1" l="1"/>
  <c r="H12" i="1"/>
  <c r="H10" i="1"/>
  <c r="B2" i="4"/>
  <c r="B1" i="4" l="1"/>
  <c r="B3" i="4" s="1"/>
  <c r="B5" i="4" s="1"/>
  <c r="B7" i="4" s="1"/>
  <c r="B4" i="4" l="1"/>
</calcChain>
</file>

<file path=xl/sharedStrings.xml><?xml version="1.0" encoding="utf-8"?>
<sst xmlns="http://schemas.openxmlformats.org/spreadsheetml/2006/main" count="126" uniqueCount="96">
  <si>
    <t>Rubric</t>
  </si>
  <si>
    <t>The objective must be searched for because it was not clearly stated.</t>
  </si>
  <si>
    <t>The background information is trivial or does not exist. No references are used.</t>
  </si>
  <si>
    <t>No (or trivially few) constraints beyond the direct objective are stated.</t>
  </si>
  <si>
    <t>Literature and existing solutions were not discussed.</t>
  </si>
  <si>
    <t>Measures of success aren’t specifically discussed. Or they are discussed trivially.</t>
  </si>
  <si>
    <t>I would not allow this project to proceed due to multiple major concerns.</t>
  </si>
  <si>
    <t>The objective is stated in loose terms with little to no specification.</t>
  </si>
  <si>
    <t>The background information exists but it may be scattered or misused. The discussion may lack structure. Few references are used.</t>
  </si>
  <si>
    <t>Constraints beyond the direct objective are stated with some notable exceptions. Ie. Obvious standards are missing, or expected constraints from broader implications are missing.</t>
  </si>
  <si>
    <t>Existing solutions were discussed in a manner that seems to have been an afterthought.</t>
  </si>
  <si>
    <t>Imprecisely stated measures of success are present for some relevant constraints. However, there are notable exclusions.</t>
  </si>
  <si>
    <t>I would not allow this project to proceed due to some limited concerns.</t>
  </si>
  <si>
    <t>The objective is clearly stated with sufficient specification.</t>
  </si>
  <si>
    <t>Background information is present and appropriate with some structure. Acceptable citations. Some citations are missing for assumptions.</t>
  </si>
  <si>
    <t>Constraints beyond the direct objective are present and treated sufficiently. However, the constraints are not precise.</t>
  </si>
  <si>
    <t>Existing solutions were only discussed at the top level of the project. Ie. Solutions to the entire project rather than considering solutions to sub problems.</t>
  </si>
  <si>
    <t>Measures of success are somewhat precise (could be experimentally evaluated) and are appropriate to the constraints. However, there are notable omissions of constraints.</t>
  </si>
  <si>
    <t>The project seems to be feasible and (in general) a good idea. However, I have concerns about the preparedness of the team represented by the proposal.</t>
  </si>
  <si>
    <t>The level of specification is such that constraints could be easily measured.</t>
  </si>
  <si>
    <t>Structured and well cited background information. Most assumptions are based on background research.</t>
  </si>
  <si>
    <t>Constraints beyond the direct objective are present sufficiently and are precise and measurable.</t>
  </si>
  <si>
    <t>Solutions were discussed at the top level problem and solutions to sub problems were discussed.</t>
  </si>
  <si>
    <t>Most constraints have appropriate measures of success defined with no notable omissions. The measures are relevantly precise.</t>
  </si>
  <si>
    <t>I am convinced that the project is worthwhile, feasible, and the team is prepared to move forward.</t>
  </si>
  <si>
    <t>Exceptional (up to 100% of points)</t>
  </si>
  <si>
    <t>Any notable professionalism and well placed effort beyond good.</t>
  </si>
  <si>
    <t>Supervisor Grade (in percentage):</t>
  </si>
  <si>
    <t>Supervisor Comments</t>
  </si>
  <si>
    <t>Totals</t>
  </si>
  <si>
    <t>Points Possible</t>
  </si>
  <si>
    <t>Points Awarded</t>
  </si>
  <si>
    <t>An introduction exists but it is not used to persuasively state an executive summary.</t>
  </si>
  <si>
    <t>Unknowns are considered but may be trivial or as an afterthought.</t>
  </si>
  <si>
    <t>Implicit consideration without direct mention.</t>
  </si>
  <si>
    <t>Considered implicitly.</t>
  </si>
  <si>
    <t>There is an executive summary. However, it is not appropriate and does little to persuade the reader of the value of the project.</t>
  </si>
  <si>
    <t>Unknowns are identified. Most are irrelevant.</t>
  </si>
  <si>
    <t>Explicit consideration, though they are treated as an afterthought.</t>
  </si>
  <si>
    <t>Considered explicitly with focus on personnel, finances, and time. However, it lacks significant detail.</t>
  </si>
  <si>
    <t>Unknowns are considered in a manner that may be helpful to the project.</t>
  </si>
  <si>
    <t>Broader considerations are considered heavily enough to be aware of at least one relevant concern.</t>
  </si>
  <si>
    <t>Seems to have been significantly considered.</t>
  </si>
  <si>
    <t>Acceptable + good support</t>
  </si>
  <si>
    <t>Most are relevant.</t>
  </si>
  <si>
    <t>More than one relevant concern from broader implications is identified.</t>
  </si>
  <si>
    <t>Consideration with analysis suggesting the project is feasible.</t>
  </si>
  <si>
    <t>Rubric Item</t>
  </si>
  <si>
    <t>Guidance</t>
  </si>
  <si>
    <t>Find and mark all grammatical errors. Look for punctuation, indentation, spelling, etc.</t>
  </si>
  <si>
    <t>First person like I, we, our is bad. These result in deductions.</t>
  </si>
  <si>
    <t>Check ilearn to validate when the proposal link was submitted.</t>
  </si>
  <si>
    <t>Oppinions of the authors are fine unless they make a claim that is intended to be understood as true beyond simply being an opinion.</t>
  </si>
  <si>
    <t>This is easy points. No reason for a deduction here.</t>
  </si>
  <si>
    <t>Look for style deviations. Use the conference format template as a reference. It is ok to have Title deviation and author deviation. However, if the font or margins or any other style is incorrect, deduct points for each.</t>
  </si>
  <si>
    <t>Easy points. No need for deduction if they submitted a pdf in their github.</t>
  </si>
  <si>
    <t>Grade (in percentage):</t>
  </si>
  <si>
    <t>Comments</t>
  </si>
  <si>
    <t>Deductions</t>
  </si>
  <si>
    <t>Points</t>
  </si>
  <si>
    <t>Grade as is</t>
  </si>
  <si>
    <t>Grade possible with all revisions</t>
  </si>
  <si>
    <t xml:space="preserve">The executive summary is appropriate and somewhat persuasive with some support </t>
  </si>
  <si>
    <t>(up to 30% of points)</t>
  </si>
  <si>
    <t>(up to 50% of points)</t>
  </si>
  <si>
    <t>Acceptable (up to 70% of points)</t>
  </si>
  <si>
    <t>Good (up to 90% of points)</t>
  </si>
  <si>
    <t>Points Possible to regain</t>
  </si>
  <si>
    <t xml:space="preserve">Grade recommended by TA with revisions (percentage) </t>
  </si>
  <si>
    <t>Points Regained</t>
  </si>
  <si>
    <t>Grade with revisions</t>
  </si>
  <si>
    <t>Regained Totals</t>
  </si>
  <si>
    <t>Recommended new grade for this item with revisions</t>
  </si>
  <si>
    <t>Grade with curve</t>
  </si>
  <si>
    <t>Curve</t>
  </si>
  <si>
    <t>The fact that this section was labeled resources prevented it from being 100</t>
  </si>
  <si>
    <t>Summary exists</t>
  </si>
  <si>
    <t>The summary captures relevant constraints</t>
  </si>
  <si>
    <t>Q1. Does this proposal clearly state the objective/problem? (supervisor) (+7 max)</t>
  </si>
  <si>
    <t>Q2. Does this proposal sufficiently discuss the background information necessary to understand any and all objectives, specifications, constraints, context, desired outcomes, and measures of success? (supervisor) (+10 max)</t>
  </si>
  <si>
    <t>Q3. Does this proposal clearly formulate and consider all constraints arising from stakeholders, standards, and broader considerations? (supervisor) (+10 max)</t>
  </si>
  <si>
    <t>Q4. Does the proposal significantly discuss existing solutions and relevant literature? (supervisor) (+7 max)</t>
  </si>
  <si>
    <t>Q5. Does the proposal develop appropriate measures of success that are justified based on the constraints? (supervisor) (+7 max)</t>
  </si>
  <si>
    <t>Q6. Does the project proposal work together to establish that the project (objective, background, desired outcomes, measures of success, required resources, timeline, feasibility, and broader impacts) is worth undertaking and that they are the right group to undertake the project? (supervisor) (+7 max)</t>
  </si>
  <si>
    <t>Q1. Does this proposal clearly present the elevator pitch of the project (persuasive summary) in the introduction? (+8 max)</t>
  </si>
  <si>
    <t>Q2. Is the formulated problem summarized well? (+3 max)</t>
  </si>
  <si>
    <t>Q3. Does the proposal consider unknowns and sources of risk and how to address them? (+5 max)</t>
  </si>
  <si>
    <t>Q4. Does the proposal consider the broader implications? (+7 max)</t>
  </si>
  <si>
    <t>Q5. Is the feasibility of the project considered (Resources, personnel, and timeline)? (+7 max)</t>
  </si>
  <si>
    <t>Q1. Was the project proposal written without grammatical errors? (TA) (-1 per or -5 max)</t>
  </si>
  <si>
    <t>Q2. Was first person perspective used where not appropriate? (TA) (-1 per or -5 max)</t>
  </si>
  <si>
    <t>Q3. Was the project proposal submitted late? (TA) (-4 per week)</t>
  </si>
  <si>
    <t>Q4. Are claims made or information included that is not appropriately supported by citation? (TA) (-2 per or -8 max)</t>
  </si>
  <si>
    <t>Q5. Was a proposal submitted? (TA) (+10)</t>
  </si>
  <si>
    <t>Q6. Was the project proposal submitted in IEEE format? (TA) (+7)</t>
  </si>
  <si>
    <t>Q7. Was the project proposal submitted as a pdf? (TA)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</si>
</sst>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249977111117893"/>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57">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0" fillId="0" borderId="0" xfId="0"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horizontal="center" vertical="center" wrapText="1"/>
    </xf>
    <xf numFmtId="0" fontId="0" fillId="0" borderId="9" xfId="0" applyBorder="1" applyAlignment="1">
      <alignment wrapText="1"/>
    </xf>
    <xf numFmtId="0" fontId="0" fillId="0" borderId="6" xfId="0" applyBorder="1" applyAlignment="1">
      <alignment wrapText="1"/>
    </xf>
    <xf numFmtId="0" fontId="0" fillId="0" borderId="12" xfId="0" applyBorder="1" applyAlignment="1">
      <alignment wrapText="1"/>
    </xf>
    <xf numFmtId="0" fontId="0" fillId="0" borderId="9" xfId="0" applyBorder="1"/>
    <xf numFmtId="0" fontId="0" fillId="0" borderId="4" xfId="0" applyBorder="1"/>
    <xf numFmtId="0" fontId="0" fillId="0" borderId="14" xfId="0" applyBorder="1"/>
    <xf numFmtId="0" fontId="0" fillId="0" borderId="5" xfId="0" applyBorder="1"/>
    <xf numFmtId="0" fontId="0" fillId="0" borderId="6" xfId="0" applyBorder="1"/>
    <xf numFmtId="0" fontId="0" fillId="0" borderId="15" xfId="0" applyBorder="1"/>
    <xf numFmtId="0" fontId="0" fillId="0" borderId="7" xfId="0" applyBorder="1"/>
    <xf numFmtId="0" fontId="0" fillId="0" borderId="8" xfId="0" applyBorder="1"/>
    <xf numFmtId="0" fontId="1" fillId="0" borderId="9" xfId="0" applyFont="1" applyBorder="1"/>
    <xf numFmtId="0" fontId="1" fillId="0" borderId="4" xfId="0" applyFont="1" applyBorder="1"/>
    <xf numFmtId="0" fontId="1" fillId="0" borderId="6" xfId="0" applyFont="1" applyBorder="1"/>
    <xf numFmtId="0" fontId="0" fillId="0" borderId="12" xfId="0" applyBorder="1"/>
    <xf numFmtId="0" fontId="0" fillId="0" borderId="2" xfId="0"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3" borderId="9" xfId="0" applyFill="1" applyBorder="1" applyAlignment="1">
      <alignment wrapText="1"/>
    </xf>
    <xf numFmtId="0" fontId="0" fillId="3" borderId="10" xfId="0" applyFill="1" applyBorder="1" applyAlignment="1">
      <alignment wrapText="1"/>
    </xf>
    <xf numFmtId="0" fontId="0" fillId="3" borderId="11" xfId="0"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3" borderId="13" xfId="0" applyFill="1" applyBorder="1"/>
    <xf numFmtId="0" fontId="0" fillId="3" borderId="10" xfId="0" applyFill="1" applyBorder="1"/>
    <xf numFmtId="0" fontId="0" fillId="3" borderId="15" xfId="0" applyFill="1" applyBorder="1"/>
    <xf numFmtId="0" fontId="0" fillId="3" borderId="7" xfId="0" applyFill="1" applyBorder="1"/>
    <xf numFmtId="0" fontId="0" fillId="2" borderId="9" xfId="0" applyFill="1" applyBorder="1"/>
    <xf numFmtId="0" fontId="0" fillId="2" borderId="13" xfId="0" applyFill="1" applyBorder="1"/>
    <xf numFmtId="0" fontId="0" fillId="2" borderId="10" xfId="0" applyFill="1" applyBorder="1"/>
    <xf numFmtId="0" fontId="0" fillId="2" borderId="11" xfId="0" applyFill="1" applyBorder="1" applyAlignment="1">
      <alignment wrapText="1"/>
    </xf>
    <xf numFmtId="0" fontId="0" fillId="2" borderId="13"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1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1" xfId="0" applyFill="1" applyBorder="1"/>
    <xf numFmtId="0" fontId="0" fillId="3" borderId="14" xfId="0" applyFill="1" applyBorder="1"/>
    <xf numFmtId="0" fontId="0" fillId="3" borderId="5" xfId="0" applyFill="1" applyBorder="1"/>
    <xf numFmtId="0" fontId="0" fillId="3"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1</xdr:col>
      <xdr:colOff>352215</xdr:colOff>
      <xdr:row>7</xdr:row>
      <xdr:rowOff>761520</xdr:rowOff>
    </xdr:from>
    <xdr:to>
      <xdr:col>1</xdr:col>
      <xdr:colOff>352575</xdr:colOff>
      <xdr:row>7</xdr:row>
      <xdr:rowOff>761880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19D6906-DF8F-964D-A6C7-38445DC5481E}"/>
                </a:ext>
              </a:extLst>
            </xdr14:cNvPr>
            <xdr14:cNvContentPartPr/>
          </xdr14:nvContentPartPr>
          <xdr14:nvPr macro=""/>
          <xdr14:xfrm>
            <a:off x="2609640" y="3580920"/>
            <a:ext cx="360" cy="360"/>
          </xdr14:xfrm>
        </xdr:contentPart>
      </mc:Choice>
      <mc:Fallback xmlns="">
        <xdr:pic>
          <xdr:nvPicPr>
            <xdr:cNvPr id="3" name="Ink 2">
              <a:extLst>
                <a:ext uri="{FF2B5EF4-FFF2-40B4-BE49-F238E27FC236}">
                  <a16:creationId xmlns:a16="http://schemas.microsoft.com/office/drawing/2014/main" id="{F22DEB26-D602-430F-8AFC-193345D9EB2B}"/>
                </a:ext>
              </a:extLst>
            </xdr:cNvPr>
            <xdr:cNvPicPr/>
          </xdr:nvPicPr>
          <xdr:blipFill>
            <a:blip xmlns:r="http://schemas.openxmlformats.org/officeDocument/2006/relationships" r:embed="rId2"/>
            <a:stretch>
              <a:fillRect/>
            </a:stretch>
          </xdr:blipFill>
          <xdr:spPr>
            <a:xfrm>
              <a:off x="2600640" y="3571920"/>
              <a:ext cx="18000" cy="18000"/>
            </a:xfrm>
            <a:prstGeom prst="rect">
              <a:avLst/>
            </a:prstGeom>
          </xdr:spPr>
        </xdr:pic>
      </mc:Fallback>
    </mc:AlternateContent>
    <xdr:clientData/>
  </xdr:twoCellAnchor>
  <xdr:twoCellAnchor>
    <xdr:from>
      <xdr:col>1</xdr:col>
      <xdr:colOff>352215</xdr:colOff>
      <xdr:row>7</xdr:row>
      <xdr:rowOff>761520</xdr:rowOff>
    </xdr:from>
    <xdr:to>
      <xdr:col>1</xdr:col>
      <xdr:colOff>352575</xdr:colOff>
      <xdr:row>7</xdr:row>
      <xdr:rowOff>761880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B43191BD-C008-4646-A50E-46683E2BFCD8}"/>
                </a:ext>
              </a:extLst>
            </xdr14:cNvPr>
            <xdr14:cNvContentPartPr/>
          </xdr14:nvContentPartPr>
          <xdr14:nvPr macro=""/>
          <xdr14:xfrm>
            <a:off x="2609640" y="3580920"/>
            <a:ext cx="360" cy="360"/>
          </xdr14:xfrm>
        </xdr:contentPart>
      </mc:Choice>
      <mc:Fallback xmlns="">
        <xdr:pic>
          <xdr:nvPicPr>
            <xdr:cNvPr id="3" name="Ink 2">
              <a:extLst>
                <a:ext uri="{FF2B5EF4-FFF2-40B4-BE49-F238E27FC236}">
                  <a16:creationId xmlns:a16="http://schemas.microsoft.com/office/drawing/2014/main" id="{F22DEB26-D602-430F-8AFC-193345D9EB2B}"/>
                </a:ext>
              </a:extLst>
            </xdr:cNvPr>
            <xdr:cNvPicPr/>
          </xdr:nvPicPr>
          <xdr:blipFill>
            <a:blip xmlns:r="http://schemas.openxmlformats.org/officeDocument/2006/relationships" r:embed="rId2"/>
            <a:stretch>
              <a:fillRect/>
            </a:stretch>
          </xdr:blipFill>
          <xdr:spPr>
            <a:xfrm>
              <a:off x="2600640" y="3571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15T20:08:21.216"/>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15T20:08:21.218"/>
    </inkml:context>
    <inkml:brush xml:id="br0">
      <inkml:brushProperty name="width" value="0.05" units="cm"/>
      <inkml:brushProperty name="height" value="0.05" units="cm"/>
      <inkml:brushProperty name="ignorePressure" value="1"/>
    </inkml:brush>
  </inkml:definitions>
  <inkml:trace contextRef="#ctx0" brushRef="#br0">0 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E123D-04BF-F34C-9F2B-32BAAE8219E1}">
  <dimension ref="A1:B7"/>
  <sheetViews>
    <sheetView tabSelected="1" workbookViewId="0">
      <selection activeCell="C10" sqref="C10"/>
    </sheetView>
  </sheetViews>
  <sheetFormatPr baseColWidth="10" defaultRowHeight="16" x14ac:dyDescent="0.2"/>
  <cols>
    <col min="1" max="1" width="28.1640625" bestFit="1" customWidth="1"/>
  </cols>
  <sheetData>
    <row r="1" spans="1:2" x14ac:dyDescent="0.2">
      <c r="A1" s="36" t="s">
        <v>59</v>
      </c>
      <c r="B1" s="53">
        <f>_xlfn.CEILING.MATH(Supervisor!H10)+_xlfn.CEILING.MATH(Coordinator!G10)+_xlfn.CEILING.MATH(TA!I7)</f>
        <v>0</v>
      </c>
    </row>
    <row r="2" spans="1:2" x14ac:dyDescent="0.2">
      <c r="A2" s="54" t="s">
        <v>58</v>
      </c>
      <c r="B2" s="55">
        <f>TA!I5</f>
        <v>0</v>
      </c>
    </row>
    <row r="3" spans="1:2" ht="17" thickBot="1" x14ac:dyDescent="0.25">
      <c r="A3" s="38" t="s">
        <v>60</v>
      </c>
      <c r="B3" s="56">
        <f>SUM(B1:B2)</f>
        <v>0</v>
      </c>
    </row>
    <row r="4" spans="1:2" x14ac:dyDescent="0.2">
      <c r="A4" s="36" t="s">
        <v>61</v>
      </c>
      <c r="B4" s="53">
        <f>B3+(100-B3)*0.5</f>
        <v>50</v>
      </c>
    </row>
    <row r="5" spans="1:2" ht="17" thickBot="1" x14ac:dyDescent="0.25">
      <c r="A5" s="38" t="s">
        <v>70</v>
      </c>
      <c r="B5" s="56">
        <f>_xlfn.CEILING.MATH(Cumulative!B3+Supervisor!H13+Coordinator!G13+TA!I10)</f>
        <v>0</v>
      </c>
    </row>
    <row r="6" spans="1:2" x14ac:dyDescent="0.2">
      <c r="A6" s="36" t="s">
        <v>74</v>
      </c>
      <c r="B6" s="53">
        <v>3</v>
      </c>
    </row>
    <row r="7" spans="1:2" ht="17" thickBot="1" x14ac:dyDescent="0.25">
      <c r="A7" s="38" t="s">
        <v>73</v>
      </c>
      <c r="B7" s="56">
        <f>B5+B6</f>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BFDA-C0BE-4A47-9B61-16EC6B04EC87}">
  <dimension ref="A1:H13"/>
  <sheetViews>
    <sheetView workbookViewId="0">
      <selection activeCell="B12" sqref="B12"/>
    </sheetView>
  </sheetViews>
  <sheetFormatPr baseColWidth="10" defaultRowHeight="16" x14ac:dyDescent="0.2"/>
  <cols>
    <col min="1" max="1" width="29.6640625" style="4" bestFit="1" customWidth="1"/>
    <col min="2" max="2" width="66" style="4" bestFit="1" customWidth="1"/>
    <col min="3" max="3" width="70.5" style="4" customWidth="1"/>
    <col min="4" max="4" width="77.33203125" style="4" customWidth="1"/>
    <col min="5" max="5" width="60.83203125" style="4" customWidth="1"/>
    <col min="6" max="6" width="100.6640625" style="4" customWidth="1"/>
    <col min="7" max="7" width="143.5" style="4" customWidth="1"/>
    <col min="8" max="8" width="10.83203125" style="4"/>
  </cols>
  <sheetData>
    <row r="1" spans="1:8" ht="52" thickBot="1" x14ac:dyDescent="0.25">
      <c r="A1" s="1" t="s">
        <v>0</v>
      </c>
      <c r="B1" s="2" t="s">
        <v>78</v>
      </c>
      <c r="C1" s="2" t="s">
        <v>79</v>
      </c>
      <c r="D1" s="2" t="s">
        <v>80</v>
      </c>
      <c r="E1" s="2" t="s">
        <v>81</v>
      </c>
      <c r="F1" s="2" t="s">
        <v>82</v>
      </c>
      <c r="G1" s="3" t="s">
        <v>83</v>
      </c>
    </row>
    <row r="2" spans="1:8" ht="17" x14ac:dyDescent="0.2">
      <c r="A2" s="23" t="s">
        <v>63</v>
      </c>
      <c r="B2" s="4" t="s">
        <v>1</v>
      </c>
      <c r="C2" s="4" t="s">
        <v>2</v>
      </c>
      <c r="D2" s="4" t="s">
        <v>3</v>
      </c>
      <c r="E2" s="4" t="s">
        <v>4</v>
      </c>
      <c r="F2" s="4" t="s">
        <v>5</v>
      </c>
      <c r="G2" s="5" t="s">
        <v>6</v>
      </c>
    </row>
    <row r="3" spans="1:8" ht="51" x14ac:dyDescent="0.2">
      <c r="A3" s="24" t="s">
        <v>64</v>
      </c>
      <c r="B3" s="4" t="s">
        <v>7</v>
      </c>
      <c r="C3" s="4" t="s">
        <v>8</v>
      </c>
      <c r="D3" s="4" t="s">
        <v>9</v>
      </c>
      <c r="E3" s="4" t="s">
        <v>10</v>
      </c>
      <c r="F3" s="4" t="s">
        <v>11</v>
      </c>
      <c r="G3" s="5" t="s">
        <v>12</v>
      </c>
    </row>
    <row r="4" spans="1:8" ht="51" x14ac:dyDescent="0.2">
      <c r="A4" s="24" t="s">
        <v>65</v>
      </c>
      <c r="B4" s="4" t="s">
        <v>13</v>
      </c>
      <c r="C4" s="4" t="s">
        <v>14</v>
      </c>
      <c r="D4" s="4" t="s">
        <v>15</v>
      </c>
      <c r="E4" s="4" t="s">
        <v>16</v>
      </c>
      <c r="F4" s="4" t="s">
        <v>17</v>
      </c>
      <c r="G4" s="5" t="s">
        <v>18</v>
      </c>
    </row>
    <row r="5" spans="1:8" ht="34" x14ac:dyDescent="0.2">
      <c r="A5" s="24" t="s">
        <v>66</v>
      </c>
      <c r="B5" s="4" t="s">
        <v>19</v>
      </c>
      <c r="C5" s="4" t="s">
        <v>20</v>
      </c>
      <c r="D5" s="4" t="s">
        <v>21</v>
      </c>
      <c r="E5" s="4" t="s">
        <v>22</v>
      </c>
      <c r="F5" s="4" t="s">
        <v>23</v>
      </c>
      <c r="G5" s="5" t="s">
        <v>24</v>
      </c>
    </row>
    <row r="6" spans="1:8" ht="18" thickBot="1" x14ac:dyDescent="0.25">
      <c r="A6" s="25" t="s">
        <v>25</v>
      </c>
      <c r="B6" s="6" t="s">
        <v>26</v>
      </c>
      <c r="C6" s="6" t="s">
        <v>26</v>
      </c>
      <c r="D6" s="6" t="s">
        <v>26</v>
      </c>
      <c r="E6" s="6" t="s">
        <v>26</v>
      </c>
      <c r="F6" s="6" t="s">
        <v>26</v>
      </c>
      <c r="G6" s="7" t="s">
        <v>26</v>
      </c>
    </row>
    <row r="7" spans="1:8" ht="18" thickBot="1" x14ac:dyDescent="0.25">
      <c r="A7" s="8" t="s">
        <v>27</v>
      </c>
      <c r="B7" s="9"/>
      <c r="C7" s="9"/>
      <c r="D7" s="9"/>
      <c r="E7" s="9"/>
      <c r="F7" s="9"/>
      <c r="G7" s="10"/>
    </row>
    <row r="8" spans="1:8" ht="35" thickBot="1" x14ac:dyDescent="0.25">
      <c r="A8" s="11" t="s">
        <v>28</v>
      </c>
      <c r="B8" s="28"/>
      <c r="C8" s="28"/>
      <c r="D8" s="28"/>
      <c r="E8" s="28" t="s">
        <v>75</v>
      </c>
      <c r="F8" s="28"/>
      <c r="G8" s="29"/>
      <c r="H8" s="8" t="s">
        <v>29</v>
      </c>
    </row>
    <row r="9" spans="1:8" ht="17" x14ac:dyDescent="0.2">
      <c r="A9" s="30" t="s">
        <v>30</v>
      </c>
      <c r="B9" s="31">
        <v>7</v>
      </c>
      <c r="C9" s="31">
        <v>10</v>
      </c>
      <c r="D9" s="31">
        <v>10</v>
      </c>
      <c r="E9" s="31">
        <v>7</v>
      </c>
      <c r="F9" s="31">
        <v>7</v>
      </c>
      <c r="G9" s="31">
        <v>7</v>
      </c>
      <c r="H9" s="32">
        <f>SUM(B9:G9)</f>
        <v>48</v>
      </c>
    </row>
    <row r="10" spans="1:8" ht="18" thickBot="1" x14ac:dyDescent="0.25">
      <c r="A10" s="33" t="s">
        <v>31</v>
      </c>
      <c r="B10" s="34">
        <f>B9*B7/100</f>
        <v>0</v>
      </c>
      <c r="C10" s="34">
        <f t="shared" ref="C10:G10" si="0">C9*C7/100</f>
        <v>0</v>
      </c>
      <c r="D10" s="34">
        <f t="shared" si="0"/>
        <v>0</v>
      </c>
      <c r="E10" s="34">
        <f t="shared" si="0"/>
        <v>0</v>
      </c>
      <c r="F10" s="34">
        <f t="shared" si="0"/>
        <v>0</v>
      </c>
      <c r="G10" s="34">
        <f t="shared" si="0"/>
        <v>0</v>
      </c>
      <c r="H10" s="35">
        <f>SUM(B10:G10)</f>
        <v>0</v>
      </c>
    </row>
    <row r="11" spans="1:8" ht="35" thickBot="1" x14ac:dyDescent="0.25">
      <c r="A11" s="8" t="s">
        <v>72</v>
      </c>
      <c r="B11" s="9"/>
      <c r="C11" s="9"/>
      <c r="D11" s="9"/>
      <c r="E11" s="9"/>
      <c r="F11" s="9"/>
      <c r="G11" s="9"/>
      <c r="H11" s="10" t="s">
        <v>71</v>
      </c>
    </row>
    <row r="12" spans="1:8" ht="17" x14ac:dyDescent="0.2">
      <c r="A12" s="30" t="s">
        <v>67</v>
      </c>
      <c r="B12" s="31">
        <f>(B9-B10)/2</f>
        <v>3.5</v>
      </c>
      <c r="C12" s="31">
        <f t="shared" ref="C12:G12" si="1">(C9-C10)/2</f>
        <v>5</v>
      </c>
      <c r="D12" s="31">
        <f t="shared" si="1"/>
        <v>5</v>
      </c>
      <c r="E12" s="31">
        <f t="shared" si="1"/>
        <v>3.5</v>
      </c>
      <c r="F12" s="31">
        <f t="shared" si="1"/>
        <v>3.5</v>
      </c>
      <c r="G12" s="31">
        <f t="shared" si="1"/>
        <v>3.5</v>
      </c>
      <c r="H12" s="32">
        <f>SUM(B12:G12)</f>
        <v>24</v>
      </c>
    </row>
    <row r="13" spans="1:8" ht="18" thickBot="1" x14ac:dyDescent="0.25">
      <c r="A13" s="33" t="s">
        <v>69</v>
      </c>
      <c r="B13" s="34">
        <f>(IF(B11-B7 &gt; 0, B11-B7, 0)*B12/(100-B7))</f>
        <v>0</v>
      </c>
      <c r="C13" s="34">
        <f t="shared" ref="C13:E13" si="2">(IF(C11-C7 &gt; 0, C11-C7, 0)*C12/(100-C7))</f>
        <v>0</v>
      </c>
      <c r="D13" s="34">
        <f t="shared" si="2"/>
        <v>0</v>
      </c>
      <c r="E13" s="34">
        <f t="shared" si="2"/>
        <v>0</v>
      </c>
      <c r="F13" s="34">
        <f>(IF(F11-F7 &gt; 0, F11-F7, 0)*F12/(100-F7))</f>
        <v>0</v>
      </c>
      <c r="G13" s="34">
        <f>(IF(G11-G7 &gt; 0, G11-G7, 0)*G12/(100-G7))</f>
        <v>0</v>
      </c>
      <c r="H13" s="35">
        <f>SUM(B13:G13)</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54DE-1D7B-A049-BC44-27746FB713F3}">
  <dimension ref="A1:G13"/>
  <sheetViews>
    <sheetView workbookViewId="0">
      <selection activeCell="B11" sqref="B11:F11"/>
    </sheetView>
  </sheetViews>
  <sheetFormatPr baseColWidth="10" defaultRowHeight="16" x14ac:dyDescent="0.2"/>
  <cols>
    <col min="1" max="1" width="29.6640625" style="4" bestFit="1" customWidth="1"/>
    <col min="2" max="2" width="66" style="4" bestFit="1" customWidth="1"/>
    <col min="3" max="3" width="70.5" style="4" customWidth="1"/>
    <col min="4" max="4" width="77.33203125" style="4" customWidth="1"/>
    <col min="5" max="5" width="60.83203125" style="4" customWidth="1"/>
    <col min="6" max="6" width="100.6640625" style="4" customWidth="1"/>
    <col min="7" max="7" width="10.83203125" style="4"/>
  </cols>
  <sheetData>
    <row r="1" spans="1:7" ht="35" thickBot="1" x14ac:dyDescent="0.25">
      <c r="A1" s="1" t="s">
        <v>0</v>
      </c>
      <c r="B1" s="2" t="s">
        <v>84</v>
      </c>
      <c r="C1" s="2" t="s">
        <v>85</v>
      </c>
      <c r="D1" s="2" t="s">
        <v>86</v>
      </c>
      <c r="E1" s="2" t="s">
        <v>87</v>
      </c>
      <c r="F1" s="3" t="s">
        <v>88</v>
      </c>
    </row>
    <row r="2" spans="1:7" ht="34" x14ac:dyDescent="0.2">
      <c r="A2" s="23" t="s">
        <v>63</v>
      </c>
      <c r="B2" s="4" t="s">
        <v>32</v>
      </c>
      <c r="D2" s="4" t="s">
        <v>33</v>
      </c>
      <c r="E2" s="4" t="s">
        <v>34</v>
      </c>
      <c r="F2" s="5" t="s">
        <v>35</v>
      </c>
    </row>
    <row r="3" spans="1:7" ht="34" x14ac:dyDescent="0.2">
      <c r="A3" s="24" t="s">
        <v>64</v>
      </c>
      <c r="B3" s="4" t="s">
        <v>36</v>
      </c>
      <c r="C3" s="4" t="s">
        <v>76</v>
      </c>
      <c r="D3" s="4" t="s">
        <v>37</v>
      </c>
      <c r="E3" s="4" t="s">
        <v>38</v>
      </c>
      <c r="F3" s="5" t="s">
        <v>39</v>
      </c>
    </row>
    <row r="4" spans="1:7" ht="34" x14ac:dyDescent="0.2">
      <c r="A4" s="24" t="s">
        <v>65</v>
      </c>
      <c r="B4" s="4" t="s">
        <v>62</v>
      </c>
      <c r="D4" s="4" t="s">
        <v>40</v>
      </c>
      <c r="E4" s="4" t="s">
        <v>41</v>
      </c>
      <c r="F4" s="5" t="s">
        <v>42</v>
      </c>
    </row>
    <row r="5" spans="1:7" ht="34" x14ac:dyDescent="0.2">
      <c r="A5" s="24" t="s">
        <v>66</v>
      </c>
      <c r="B5" s="4" t="s">
        <v>43</v>
      </c>
      <c r="C5" s="4" t="s">
        <v>77</v>
      </c>
      <c r="D5" s="4" t="s">
        <v>44</v>
      </c>
      <c r="E5" s="4" t="s">
        <v>45</v>
      </c>
      <c r="F5" s="5" t="s">
        <v>46</v>
      </c>
    </row>
    <row r="6" spans="1:7" ht="18" thickBot="1" x14ac:dyDescent="0.25">
      <c r="A6" s="25" t="s">
        <v>25</v>
      </c>
      <c r="B6" s="6" t="s">
        <v>26</v>
      </c>
      <c r="C6" s="6"/>
      <c r="D6" s="6" t="s">
        <v>26</v>
      </c>
      <c r="E6" s="6" t="s">
        <v>26</v>
      </c>
      <c r="F6" s="7" t="s">
        <v>26</v>
      </c>
    </row>
    <row r="7" spans="1:7" ht="18" thickBot="1" x14ac:dyDescent="0.25">
      <c r="A7" s="8" t="s">
        <v>27</v>
      </c>
      <c r="B7" s="9"/>
      <c r="C7" s="9"/>
      <c r="D7" s="9"/>
      <c r="E7" s="9"/>
      <c r="F7" s="10"/>
    </row>
    <row r="8" spans="1:7" ht="18" thickBot="1" x14ac:dyDescent="0.25">
      <c r="A8" s="11" t="s">
        <v>28</v>
      </c>
      <c r="B8" s="9"/>
      <c r="C8" s="9"/>
      <c r="D8" s="9"/>
      <c r="E8" s="9"/>
      <c r="F8" s="9"/>
      <c r="G8" s="8" t="s">
        <v>29</v>
      </c>
    </row>
    <row r="9" spans="1:7" ht="17" x14ac:dyDescent="0.2">
      <c r="A9" s="30" t="s">
        <v>30</v>
      </c>
      <c r="B9" s="31">
        <v>8</v>
      </c>
      <c r="C9" s="31">
        <v>3</v>
      </c>
      <c r="D9" s="31">
        <v>5</v>
      </c>
      <c r="E9" s="31">
        <v>7</v>
      </c>
      <c r="F9" s="31">
        <v>7</v>
      </c>
      <c r="G9" s="32">
        <f>SUM(B9:F9)</f>
        <v>30</v>
      </c>
    </row>
    <row r="10" spans="1:7" ht="18" thickBot="1" x14ac:dyDescent="0.25">
      <c r="A10" s="33" t="s">
        <v>31</v>
      </c>
      <c r="B10" s="34">
        <f>B9*B7/100</f>
        <v>0</v>
      </c>
      <c r="C10" s="34">
        <f t="shared" ref="C10:F10" si="0">C9*C7/100</f>
        <v>0</v>
      </c>
      <c r="D10" s="34">
        <f t="shared" si="0"/>
        <v>0</v>
      </c>
      <c r="E10" s="34">
        <f t="shared" si="0"/>
        <v>0</v>
      </c>
      <c r="F10" s="34">
        <f t="shared" si="0"/>
        <v>0</v>
      </c>
      <c r="G10" s="35">
        <f>SUM(B10:F10)</f>
        <v>0</v>
      </c>
    </row>
    <row r="11" spans="1:7" ht="35" thickBot="1" x14ac:dyDescent="0.25">
      <c r="A11" s="8" t="s">
        <v>72</v>
      </c>
      <c r="B11" s="9"/>
      <c r="C11" s="9"/>
      <c r="D11" s="9"/>
      <c r="E11" s="9"/>
      <c r="F11" s="9"/>
      <c r="G11" s="10" t="s">
        <v>71</v>
      </c>
    </row>
    <row r="12" spans="1:7" ht="17" x14ac:dyDescent="0.2">
      <c r="A12" s="30" t="s">
        <v>67</v>
      </c>
      <c r="B12" s="31">
        <f>(B9-B10)/2</f>
        <v>4</v>
      </c>
      <c r="C12" s="31">
        <f t="shared" ref="C12:F12" si="1">(C9-C10)/2</f>
        <v>1.5</v>
      </c>
      <c r="D12" s="31">
        <f t="shared" si="1"/>
        <v>2.5</v>
      </c>
      <c r="E12" s="31">
        <f t="shared" si="1"/>
        <v>3.5</v>
      </c>
      <c r="F12" s="31">
        <f t="shared" si="1"/>
        <v>3.5</v>
      </c>
      <c r="G12" s="32">
        <f>SUM(B12:F12)</f>
        <v>15</v>
      </c>
    </row>
    <row r="13" spans="1:7" ht="18" thickBot="1" x14ac:dyDescent="0.25">
      <c r="A13" s="33" t="s">
        <v>69</v>
      </c>
      <c r="B13" s="34">
        <f t="shared" ref="B13:D13" si="2">(IF(B11-B7&gt;0,B11-B7,0)*B12/(IF(100-B7&gt;0,100-B7,100000000)))</f>
        <v>0</v>
      </c>
      <c r="C13" s="34">
        <f t="shared" si="2"/>
        <v>0</v>
      </c>
      <c r="D13" s="34">
        <f t="shared" si="2"/>
        <v>0</v>
      </c>
      <c r="E13" s="34">
        <f>(IF(E11-E7&gt;0,E11-E7,0)*E12/(IF(100-E7&gt;0,100-E7,100000000)))</f>
        <v>0</v>
      </c>
      <c r="F13" s="34">
        <f t="shared" ref="F13" si="3">(IF(F11-F7&gt;0,F11-F7,0)*F12/(IF(100-F7&gt;0,100-F7,100000000)))</f>
        <v>0</v>
      </c>
      <c r="G13" s="35">
        <f>SUM(A13:F13)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6A19-EADA-8C4A-90F8-BAF1937BEBDD}">
  <dimension ref="A1:J10"/>
  <sheetViews>
    <sheetView workbookViewId="0">
      <selection activeCell="G6" sqref="G6"/>
    </sheetView>
  </sheetViews>
  <sheetFormatPr baseColWidth="10" defaultRowHeight="16" x14ac:dyDescent="0.2"/>
  <cols>
    <col min="1" max="1" width="19.83203125" style="4" bestFit="1" customWidth="1"/>
    <col min="2" max="2" width="27" style="4" bestFit="1" customWidth="1"/>
    <col min="3" max="4" width="10.83203125" style="4"/>
    <col min="5" max="5" width="30.1640625" style="4" customWidth="1"/>
    <col min="6" max="6" width="10.6640625" style="4" bestFit="1" customWidth="1"/>
    <col min="7" max="7" width="38.6640625" style="4" customWidth="1"/>
    <col min="8" max="8" width="10.83203125" style="4"/>
    <col min="9" max="9" width="6.1640625" style="4" bestFit="1" customWidth="1"/>
    <col min="10" max="10" width="10.1640625" style="4" bestFit="1" customWidth="1"/>
  </cols>
  <sheetData>
    <row r="1" spans="1:10" ht="154" thickBot="1" x14ac:dyDescent="0.25">
      <c r="A1" s="12" t="s">
        <v>47</v>
      </c>
      <c r="B1" s="14" t="s">
        <v>89</v>
      </c>
      <c r="C1" s="9" t="s">
        <v>90</v>
      </c>
      <c r="D1" s="9" t="s">
        <v>91</v>
      </c>
      <c r="E1" s="9" t="s">
        <v>92</v>
      </c>
      <c r="F1" s="9" t="s">
        <v>93</v>
      </c>
      <c r="G1" s="9" t="s">
        <v>94</v>
      </c>
      <c r="H1" s="10" t="s">
        <v>95</v>
      </c>
    </row>
    <row r="2" spans="1:10" ht="137" thickBot="1" x14ac:dyDescent="0.25">
      <c r="A2" s="13" t="s">
        <v>48</v>
      </c>
      <c r="B2" s="6" t="s">
        <v>49</v>
      </c>
      <c r="C2" s="6" t="s">
        <v>50</v>
      </c>
      <c r="D2" s="6" t="s">
        <v>51</v>
      </c>
      <c r="E2" s="6" t="s">
        <v>52</v>
      </c>
      <c r="F2" s="6" t="s">
        <v>53</v>
      </c>
      <c r="G2" s="6" t="s">
        <v>54</v>
      </c>
      <c r="H2" s="10" t="s">
        <v>55</v>
      </c>
    </row>
    <row r="3" spans="1:10" ht="17" thickBot="1" x14ac:dyDescent="0.25">
      <c r="A3" s="40" t="s">
        <v>56</v>
      </c>
      <c r="B3" s="44"/>
      <c r="C3" s="45"/>
      <c r="D3" s="45"/>
      <c r="E3" s="46"/>
      <c r="F3" s="41"/>
      <c r="G3" s="42"/>
      <c r="H3" s="43"/>
    </row>
    <row r="4" spans="1:10" x14ac:dyDescent="0.2">
      <c r="A4" s="16" t="s">
        <v>57</v>
      </c>
      <c r="B4" s="17"/>
      <c r="C4"/>
      <c r="D4"/>
      <c r="E4" s="18"/>
      <c r="F4" s="17"/>
      <c r="H4" s="5"/>
      <c r="I4" s="15" t="s">
        <v>29</v>
      </c>
    </row>
    <row r="5" spans="1:10" ht="17" x14ac:dyDescent="0.2">
      <c r="A5" s="16" t="s">
        <v>58</v>
      </c>
      <c r="B5" s="17"/>
      <c r="C5"/>
      <c r="D5"/>
      <c r="E5" s="18"/>
      <c r="F5" s="47"/>
      <c r="G5" s="48"/>
      <c r="H5" s="49"/>
      <c r="I5" s="16">
        <f>SUM(B5:E5)</f>
        <v>0</v>
      </c>
      <c r="J5" s="4" t="str">
        <f>A5</f>
        <v>Deductions</v>
      </c>
    </row>
    <row r="6" spans="1:10" ht="34" x14ac:dyDescent="0.2">
      <c r="A6" s="16" t="s">
        <v>30</v>
      </c>
      <c r="B6" s="47"/>
      <c r="C6" s="48"/>
      <c r="D6" s="48"/>
      <c r="E6" s="49"/>
      <c r="F6" s="17">
        <v>10</v>
      </c>
      <c r="G6" s="4">
        <v>7</v>
      </c>
      <c r="H6" s="5">
        <v>5</v>
      </c>
      <c r="I6" s="16">
        <f>SUM(F6:H6)</f>
        <v>22</v>
      </c>
      <c r="J6" s="4" t="str">
        <f t="shared" ref="J6:J7" si="0">A6</f>
        <v>Points Possible</v>
      </c>
    </row>
    <row r="7" spans="1:10" ht="35" thickBot="1" x14ac:dyDescent="0.25">
      <c r="A7" s="19" t="s">
        <v>31</v>
      </c>
      <c r="B7" s="50"/>
      <c r="C7" s="51"/>
      <c r="D7" s="51"/>
      <c r="E7" s="52"/>
      <c r="F7" s="20"/>
      <c r="G7" s="21"/>
      <c r="H7" s="22"/>
      <c r="I7" s="19">
        <f>SUM(F7:H7)</f>
        <v>0</v>
      </c>
      <c r="J7" s="4" t="str">
        <f t="shared" si="0"/>
        <v>Points Awarded</v>
      </c>
    </row>
    <row r="8" spans="1:10" ht="52" thickBot="1" x14ac:dyDescent="0.25">
      <c r="A8" s="8" t="s">
        <v>68</v>
      </c>
      <c r="B8" s="26"/>
      <c r="C8" s="27"/>
      <c r="D8" s="27"/>
      <c r="E8" s="27"/>
      <c r="F8" s="9"/>
      <c r="G8" s="9"/>
      <c r="H8" s="9"/>
      <c r="I8" s="10"/>
    </row>
    <row r="9" spans="1:10" ht="34" x14ac:dyDescent="0.2">
      <c r="A9" s="12" t="s">
        <v>67</v>
      </c>
      <c r="B9" s="36">
        <f>-(B5)/2</f>
        <v>0</v>
      </c>
      <c r="C9" s="37">
        <f t="shared" ref="C9:E9" si="1">-(C5)/2</f>
        <v>0</v>
      </c>
      <c r="D9" s="37">
        <f t="shared" si="1"/>
        <v>0</v>
      </c>
      <c r="E9" s="37">
        <f t="shared" si="1"/>
        <v>0</v>
      </c>
      <c r="F9" s="31">
        <f>(F6-F7)/2</f>
        <v>5</v>
      </c>
      <c r="G9" s="31">
        <f t="shared" ref="G9:H9" si="2">(G6-G7)/2</f>
        <v>3.5</v>
      </c>
      <c r="H9" s="31">
        <f t="shared" si="2"/>
        <v>2.5</v>
      </c>
      <c r="I9" s="32">
        <f>SUM(B9:H9)</f>
        <v>11</v>
      </c>
    </row>
    <row r="10" spans="1:10" ht="18" thickBot="1" x14ac:dyDescent="0.25">
      <c r="A10" s="13" t="s">
        <v>69</v>
      </c>
      <c r="B10" s="38">
        <f t="shared" ref="B10" si="3">(B8*B9/100)</f>
        <v>0</v>
      </c>
      <c r="C10" s="39">
        <f t="shared" ref="C10" si="4">(C8*C9/100)</f>
        <v>0</v>
      </c>
      <c r="D10" s="39">
        <f t="shared" ref="D10" si="5">(D8*D9/100)</f>
        <v>0</v>
      </c>
      <c r="E10" s="39">
        <f t="shared" ref="E10" si="6">(E8*E9/100)</f>
        <v>0</v>
      </c>
      <c r="F10" s="34">
        <f>(IF(F8-F3&gt;0,F8-F3,0)*F9/(IF(100-F3&gt;0,100-F3,100000000)))</f>
        <v>0</v>
      </c>
      <c r="G10" s="34">
        <f t="shared" ref="G10:H10" si="7">(IF(G8-G3&gt;0,G8-G3,0)*G9/(IF(100-G3&gt;0,100-G3,100000000)))</f>
        <v>0</v>
      </c>
      <c r="H10" s="34">
        <f t="shared" si="7"/>
        <v>0</v>
      </c>
      <c r="I10" s="35">
        <f>SUM(B10:H10)</f>
        <v>0</v>
      </c>
    </row>
  </sheetData>
  <mergeCells count="3">
    <mergeCell ref="B3:E3"/>
    <mergeCell ref="F5:H5"/>
    <mergeCell ref="B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Cumulative</vt:lpstr>
      <vt:lpstr>Supervisor</vt:lpstr>
      <vt:lpstr>Coordinator</vt:lpstr>
      <vt:lpstr>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Roberts, Jesse</dc:creator>
  <cp:lastModifiedBy>Roberts, Jesse</cp:lastModifiedBy>
  <dcterms:created xsi:type="dcterms:W3CDTF">2022-10-03T23:26:09Z</dcterms:created>
  <dcterms:modified xsi:type="dcterms:W3CDTF">2023-03-22T16:33:52Z</dcterms:modified>
</cp:coreProperties>
</file>