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xr:revisionPtr revIDLastSave="0" documentId="8_{A3F629A7-FE5A-4923-81E3-6C99A47BB90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7" sheetId="15" r:id="rId1"/>
    <sheet name="Simulador_Investimento" sheetId="14" r:id="rId2"/>
  </sheets>
  <definedNames>
    <definedName name="_xlnm._FilterDatabase" localSheetId="1" hidden="1">Simulador_Investimento!$C$33:$C$33</definedName>
    <definedName name="Rendimento_carteira">Simulador_Investimento!$C$12:$C$12</definedName>
    <definedName name="tabela_Aul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4" l="1"/>
  <c r="C39" i="14"/>
  <c r="C40" i="14"/>
  <c r="C41" i="14"/>
  <c r="C42" i="14"/>
  <c r="C37" i="14"/>
  <c r="D37" i="14" s="1"/>
  <c r="C37" i="15"/>
  <c r="G6" i="15"/>
  <c r="A15" i="15"/>
  <c r="A16" i="15"/>
  <c r="A17" i="15"/>
  <c r="A18" i="15"/>
  <c r="A19" i="15"/>
  <c r="A14" i="15"/>
  <c r="A9" i="15"/>
  <c r="A10" i="15"/>
  <c r="A11" i="15"/>
  <c r="A12" i="15"/>
  <c r="A13" i="15"/>
  <c r="A8" i="15"/>
  <c r="A3" i="15"/>
  <c r="A4" i="15"/>
  <c r="A5" i="15"/>
  <c r="A6" i="15"/>
  <c r="A7" i="15"/>
  <c r="A2" i="15"/>
  <c r="D38" i="14"/>
  <c r="D39" i="14"/>
  <c r="D40" i="14"/>
  <c r="D41" i="14"/>
  <c r="D42" i="14"/>
  <c r="C13" i="14"/>
  <c r="C22" i="14"/>
  <c r="C30" i="14"/>
  <c r="D30" i="14" s="1"/>
  <c r="C29" i="14"/>
  <c r="D29" i="14" s="1"/>
  <c r="C28" i="14"/>
  <c r="D28" i="14" s="1"/>
  <c r="C27" i="14"/>
  <c r="D27" i="14" s="1"/>
  <c r="C26" i="14"/>
  <c r="D26" i="14" s="1"/>
  <c r="D43" i="14" l="1"/>
  <c r="C23" i="14"/>
</calcChain>
</file>

<file path=xl/sharedStrings.xml><?xml version="1.0" encoding="utf-8"?>
<sst xmlns="http://schemas.openxmlformats.org/spreadsheetml/2006/main" count="69" uniqueCount="35">
  <si>
    <t>PERFII</t>
  </si>
  <si>
    <t>TIPO DE FILL</t>
  </si>
  <si>
    <t>%</t>
  </si>
  <si>
    <t>Conservador</t>
  </si>
  <si>
    <t xml:space="preserve">PAPEL </t>
  </si>
  <si>
    <t xml:space="preserve">TIJOLO </t>
  </si>
  <si>
    <t xml:space="preserve">HÍBRIDOS </t>
  </si>
  <si>
    <t>FOFs</t>
  </si>
  <si>
    <t xml:space="preserve">DESENVOLVIMENTO </t>
  </si>
  <si>
    <t xml:space="preserve">Moderado-TIJOLO </t>
  </si>
  <si>
    <t xml:space="preserve">HOTELARIAS </t>
  </si>
  <si>
    <t>Moderado</t>
  </si>
  <si>
    <t>Agressivo</t>
  </si>
  <si>
    <t xml:space="preserve">CONFIGURAÇÕES </t>
  </si>
  <si>
    <t xml:space="preserve">Salário </t>
  </si>
  <si>
    <t xml:space="preserve">Rendimento Carteira </t>
  </si>
  <si>
    <t>Sugestão de Investimento</t>
  </si>
  <si>
    <t>INVESTIMENTO DO MENSAL</t>
  </si>
  <si>
    <t>Investimento do mês ?</t>
  </si>
  <si>
    <t>Por Quantos Anos ?</t>
  </si>
  <si>
    <t>Taxa de rendimento mensal ?</t>
  </si>
  <si>
    <t>Patrimônio Acumulado ?</t>
  </si>
  <si>
    <t>Dividendos Mensais ?</t>
  </si>
  <si>
    <t xml:space="preserve">Cenários </t>
  </si>
  <si>
    <t>Didividendo</t>
  </si>
  <si>
    <t>Quanto em 2 anos ?</t>
  </si>
  <si>
    <t>Quanto em 5 anos ?</t>
  </si>
  <si>
    <t>Quanto em 10 anos ?</t>
  </si>
  <si>
    <t>Quanto em 20 anos ?</t>
  </si>
  <si>
    <t>Quan em 30 anos ?</t>
  </si>
  <si>
    <t xml:space="preserve">Perfil </t>
  </si>
  <si>
    <t xml:space="preserve">VALOR A SER INVESTIDO POR MÊS </t>
  </si>
  <si>
    <t>TIPO DE FII</t>
  </si>
  <si>
    <t>Percentual Sugerido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</si>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</sst>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28"/>
      <color rgb="FFFFFFFF"/>
      <name val="Aptos Narrow"/>
      <scheme val="minor"/>
    </font>
    <font>
      <b/>
      <sz val="28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thick">
        <color theme="2"/>
      </left>
      <right/>
      <top style="thick">
        <color theme="2"/>
      </top>
      <bottom style="thick">
        <color theme="2"/>
      </bottom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2"/>
      </left>
      <right style="thick">
        <color theme="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ck">
        <color theme="2"/>
      </left>
      <right style="thick">
        <color theme="2"/>
      </right>
      <top style="medium">
        <color theme="0" tint="-4.9989318521683403E-2"/>
      </top>
      <bottom/>
      <diagonal/>
    </border>
    <border>
      <left style="thick">
        <color theme="2"/>
      </left>
      <right/>
      <top style="medium">
        <color theme="0" tint="-4.9989318521683403E-2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thick">
        <color theme="2"/>
      </left>
      <right/>
      <top/>
      <bottom/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 style="thick">
        <color theme="2"/>
      </left>
      <right style="thick">
        <color theme="2"/>
      </right>
      <top/>
      <bottom style="medium">
        <color theme="0" tint="-4.9989318521683403E-2"/>
      </bottom>
      <diagonal/>
    </border>
    <border>
      <left style="thick">
        <color theme="1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2"/>
      </left>
      <right style="thick">
        <color theme="1"/>
      </right>
      <top style="thick">
        <color theme="2"/>
      </top>
      <bottom style="thick">
        <color theme="2"/>
      </bottom>
      <diagonal/>
    </border>
    <border>
      <left style="thick">
        <color theme="1"/>
      </left>
      <right style="thick">
        <color theme="2"/>
      </right>
      <top style="thick">
        <color theme="2"/>
      </top>
      <bottom style="thick">
        <color theme="1"/>
      </bottom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1"/>
      </bottom>
      <diagonal/>
    </border>
    <border>
      <left style="thick">
        <color theme="2"/>
      </left>
      <right style="thick">
        <color theme="1"/>
      </right>
      <top style="thick">
        <color theme="2"/>
      </top>
      <bottom style="thick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0" tint="-4.9989318521683403E-2"/>
      </bottom>
      <diagonal/>
    </border>
    <border>
      <left/>
      <right style="medium">
        <color theme="1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1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1"/>
      </right>
      <top style="medium">
        <color theme="0" tint="-4.9989318521683403E-2"/>
      </top>
      <bottom/>
      <diagonal/>
    </border>
    <border>
      <left style="medium">
        <color theme="1"/>
      </left>
      <right/>
      <top style="medium">
        <color theme="0" tint="-4.9989318521683403E-2"/>
      </top>
      <bottom/>
      <diagonal/>
    </border>
    <border>
      <left/>
      <right style="medium">
        <color theme="1"/>
      </right>
      <top style="thick">
        <color theme="2"/>
      </top>
      <bottom style="thick">
        <color theme="2"/>
      </bottom>
      <diagonal/>
    </border>
    <border>
      <left style="medium">
        <color theme="1"/>
      </left>
      <right style="thick">
        <color theme="2"/>
      </right>
      <top style="thick">
        <color theme="2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thick">
        <color theme="2"/>
      </top>
      <bottom style="thick">
        <color theme="2"/>
      </bottom>
      <diagonal/>
    </border>
    <border>
      <left style="medium">
        <color theme="1"/>
      </left>
      <right/>
      <top style="thick">
        <color theme="2"/>
      </top>
      <bottom style="thin">
        <color theme="0" tint="-4.9989318521683403E-2"/>
      </bottom>
      <diagonal/>
    </border>
    <border>
      <left/>
      <right style="medium">
        <color theme="1"/>
      </right>
      <top style="thick">
        <color theme="0" tint="-4.9989318521683403E-2"/>
      </top>
      <bottom/>
      <diagonal/>
    </border>
    <border>
      <left style="medium">
        <color theme="1"/>
      </left>
      <right/>
      <top style="thin">
        <color theme="0" tint="-4.9989318521683403E-2"/>
      </top>
      <bottom style="medium">
        <color theme="1"/>
      </bottom>
      <diagonal/>
    </border>
    <border>
      <left style="thick">
        <color theme="0" tint="-4.9989318521683403E-2"/>
      </left>
      <right/>
      <top style="thick">
        <color theme="2"/>
      </top>
      <bottom style="medium">
        <color theme="1"/>
      </bottom>
      <diagonal/>
    </border>
    <border>
      <left/>
      <right style="medium">
        <color theme="1"/>
      </right>
      <top style="thick">
        <color theme="2"/>
      </top>
      <bottom style="medium">
        <color theme="1"/>
      </bottom>
      <diagonal/>
    </border>
    <border>
      <left/>
      <right/>
      <top/>
      <bottom style="double">
        <color theme="1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Border="1"/>
    <xf numFmtId="9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0" borderId="19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6" borderId="19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6" borderId="21" xfId="0" applyFont="1" applyFill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24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25" xfId="0" applyFont="1" applyFill="1" applyBorder="1" applyAlignment="1">
      <alignment horizontal="center"/>
    </xf>
    <xf numFmtId="0" fontId="7" fillId="5" borderId="26" xfId="0" applyFont="1" applyFill="1" applyBorder="1"/>
    <xf numFmtId="8" fontId="7" fillId="5" borderId="18" xfId="0" applyNumberFormat="1" applyFont="1" applyFill="1" applyBorder="1" applyAlignment="1">
      <alignment horizontal="center"/>
    </xf>
    <xf numFmtId="8" fontId="7" fillId="5" borderId="27" xfId="0" applyNumberFormat="1" applyFont="1" applyFill="1" applyBorder="1" applyAlignment="1">
      <alignment horizontal="center"/>
    </xf>
    <xf numFmtId="8" fontId="7" fillId="5" borderId="10" xfId="0" applyNumberFormat="1" applyFont="1" applyFill="1" applyBorder="1" applyAlignment="1">
      <alignment horizontal="center"/>
    </xf>
    <xf numFmtId="8" fontId="7" fillId="5" borderId="11" xfId="0" applyNumberFormat="1" applyFont="1" applyFill="1" applyBorder="1" applyAlignment="1">
      <alignment horizontal="center"/>
    </xf>
    <xf numFmtId="8" fontId="7" fillId="5" borderId="28" xfId="0" applyNumberFormat="1" applyFont="1" applyFill="1" applyBorder="1" applyAlignment="1">
      <alignment horizontal="center"/>
    </xf>
    <xf numFmtId="0" fontId="7" fillId="5" borderId="29" xfId="0" applyFont="1" applyFill="1" applyBorder="1"/>
    <xf numFmtId="8" fontId="7" fillId="5" borderId="9" xfId="0" applyNumberFormat="1" applyFont="1" applyFill="1" applyBorder="1" applyAlignment="1">
      <alignment horizontal="center"/>
    </xf>
    <xf numFmtId="8" fontId="7" fillId="5" borderId="30" xfId="0" applyNumberFormat="1" applyFont="1" applyFill="1" applyBorder="1" applyAlignment="1">
      <alignment horizontal="center"/>
    </xf>
    <xf numFmtId="0" fontId="7" fillId="5" borderId="31" xfId="0" applyFont="1" applyFill="1" applyBorder="1"/>
    <xf numFmtId="8" fontId="7" fillId="5" borderId="5" xfId="0" applyNumberFormat="1" applyFont="1" applyFill="1" applyBorder="1" applyAlignment="1">
      <alignment horizontal="center"/>
    </xf>
    <xf numFmtId="8" fontId="8" fillId="5" borderId="6" xfId="0" applyNumberFormat="1" applyFont="1" applyFill="1" applyBorder="1" applyAlignment="1">
      <alignment horizontal="center"/>
    </xf>
    <xf numFmtId="0" fontId="6" fillId="0" borderId="29" xfId="0" applyFont="1" applyBorder="1" applyAlignment="1">
      <alignment wrapText="1"/>
    </xf>
    <xf numFmtId="0" fontId="7" fillId="0" borderId="33" xfId="0" applyFont="1" applyBorder="1"/>
    <xf numFmtId="0" fontId="7" fillId="0" borderId="3" xfId="0" applyFont="1" applyBorder="1"/>
    <xf numFmtId="0" fontId="8" fillId="5" borderId="34" xfId="0" applyFont="1" applyFill="1" applyBorder="1"/>
    <xf numFmtId="0" fontId="8" fillId="5" borderId="36" xfId="0" applyFont="1" applyFill="1" applyBorder="1"/>
    <xf numFmtId="0" fontId="0" fillId="3" borderId="0" xfId="0" applyFill="1"/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/>
    </xf>
    <xf numFmtId="0" fontId="0" fillId="0" borderId="0" xfId="0" applyBorder="1" applyAlignment="1">
      <alignment horizontal="center"/>
    </xf>
    <xf numFmtId="0" fontId="0" fillId="0" borderId="39" xfId="0" applyBorder="1"/>
    <xf numFmtId="9" fontId="0" fillId="0" borderId="0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9" fontId="0" fillId="0" borderId="0" xfId="0" applyNumberFormat="1" applyBorder="1"/>
    <xf numFmtId="9" fontId="0" fillId="0" borderId="39" xfId="0" applyNumberFormat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39" xfId="0" applyBorder="1" applyAlignment="1">
      <alignment horizontal="center"/>
    </xf>
    <xf numFmtId="0" fontId="0" fillId="8" borderId="0" xfId="0" applyFill="1"/>
    <xf numFmtId="164" fontId="0" fillId="9" borderId="0" xfId="0" applyNumberFormat="1" applyFill="1"/>
    <xf numFmtId="10" fontId="0" fillId="8" borderId="0" xfId="0" applyNumberFormat="1" applyFill="1"/>
    <xf numFmtId="0" fontId="0" fillId="3" borderId="0" xfId="0" applyFill="1" applyBorder="1" applyAlignment="1">
      <alignment horizontal="center" wrapText="1"/>
    </xf>
    <xf numFmtId="164" fontId="1" fillId="6" borderId="0" xfId="0" applyNumberFormat="1" applyFont="1" applyFill="1" applyAlignment="1">
      <alignment horizontal="center"/>
    </xf>
    <xf numFmtId="8" fontId="8" fillId="5" borderId="17" xfId="0" applyNumberFormat="1" applyFont="1" applyFill="1" applyBorder="1" applyAlignment="1">
      <alignment horizontal="center"/>
    </xf>
    <xf numFmtId="8" fontId="8" fillId="5" borderId="35" xfId="0" applyNumberFormat="1" applyFont="1" applyFill="1" applyBorder="1" applyAlignment="1">
      <alignment horizontal="center"/>
    </xf>
    <xf numFmtId="8" fontId="8" fillId="5" borderId="37" xfId="0" applyNumberFormat="1" applyFont="1" applyFill="1" applyBorder="1" applyAlignment="1">
      <alignment horizontal="center"/>
    </xf>
    <xf numFmtId="8" fontId="8" fillId="5" borderId="38" xfId="0" applyNumberFormat="1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0" borderId="8" xfId="0" quotePrefix="1" applyFont="1" applyBorder="1" applyAlignment="1">
      <alignment horizontal="center"/>
    </xf>
    <xf numFmtId="0" fontId="8" fillId="0" borderId="30" xfId="0" quotePrefix="1" applyFont="1" applyBorder="1" applyAlignment="1">
      <alignment horizontal="center"/>
    </xf>
    <xf numFmtId="10" fontId="8" fillId="0" borderId="16" xfId="0" applyNumberFormat="1" applyFont="1" applyBorder="1" applyAlignment="1">
      <alignment horizontal="center"/>
    </xf>
    <xf numFmtId="10" fontId="8" fillId="0" borderId="4" xfId="0" applyNumberFormat="1" applyFont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3" borderId="15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3" borderId="1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7" fillId="0" borderId="9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7" fillId="0" borderId="20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0" fontId="7" fillId="0" borderId="9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0" fontId="7" fillId="0" borderId="20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7" fillId="0" borderId="22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7" fillId="0" borderId="23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8" fillId="0" borderId="12" xfId="0" applyNumberFormat="1" applyFont="1" applyBorder="1" applyAlignment="1">
      <alignment horizontal="center"/>
    </xf>
    <xf numFmtId="164" fontId="8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92-44D2-AE8B-AB8DE9E36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92-44D2-AE8B-AB8DE9E36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92-44D2-AE8B-AB8DE9E368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92-44D2-AE8B-AB8DE9E368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92-44D2-AE8B-AB8DE9E368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92-44D2-AE8B-AB8DE9E36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Simulador_Investimento!$B$37:$B$42</c:f>
              <c:strCache>
                <c:ptCount val="6"/>
                <c:pt idx="0">
                  <c:v>PAPEL </c:v>
                </c:pt>
                <c:pt idx="1">
                  <c:v>TIJOLO 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 </c:v>
                </c:pt>
                <c:pt idx="5">
                  <c:v>HOTELARIAS </c:v>
                </c:pt>
              </c:strCache>
            </c:strRef>
          </c:cat>
          <c:val>
            <c:numRef>
              <c:f>Simulador_Investimento!$C$37:$C$42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B-4141-954F-EB205C11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171450</xdr:rowOff>
    </xdr:from>
    <xdr:to>
      <xdr:col>4</xdr:col>
      <xdr:colOff>95250</xdr:colOff>
      <xdr:row>7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8E305FA-E593-7DBA-0F7F-DABEB9F46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8422" b="40498"/>
        <a:stretch>
          <a:fillRect/>
        </a:stretch>
      </xdr:blipFill>
      <xdr:spPr>
        <a:xfrm>
          <a:off x="381000" y="171450"/>
          <a:ext cx="6315075" cy="1276350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43</xdr:row>
      <xdr:rowOff>161925</xdr:rowOff>
    </xdr:from>
    <xdr:to>
      <xdr:col>3</xdr:col>
      <xdr:colOff>85725</xdr:colOff>
      <xdr:row>60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046429-7C1E-DD00-8C9C-4AE75FA5DCCA}"/>
            </a:ext>
            <a:ext uri="{147F2762-F138-4A5C-976F-8EAC2B608ADB}">
              <a16:predDERef xmlns:a16="http://schemas.microsoft.com/office/drawing/2014/main" pred="{28E305FA-E593-7DBA-0F7F-DABEB9F46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4E4D-219C-48A6-A1F8-67ED934BC0AC}">
  <dimension ref="A1:G37"/>
  <sheetViews>
    <sheetView tabSelected="1" workbookViewId="0">
      <selection activeCell="D11" sqref="D11"/>
    </sheetView>
  </sheetViews>
  <sheetFormatPr defaultRowHeight="15"/>
  <cols>
    <col min="1" max="1" width="18.140625" customWidth="1"/>
    <col min="2" max="2" width="11.85546875" bestFit="1" customWidth="1"/>
    <col min="3" max="3" width="18.85546875" bestFit="1" customWidth="1"/>
    <col min="7" max="7" width="19" bestFit="1" customWidth="1"/>
  </cols>
  <sheetData>
    <row r="1" spans="1:7">
      <c r="B1" s="44" t="s">
        <v>0</v>
      </c>
      <c r="C1" s="44" t="s">
        <v>1</v>
      </c>
      <c r="D1" s="45" t="s">
        <v>2</v>
      </c>
    </row>
    <row r="2" spans="1:7" ht="15" customHeight="1">
      <c r="A2" s="4" t="str">
        <f>B$2&amp;"-"&amp;C2</f>
        <v xml:space="preserve">Conservador-PAPEL </v>
      </c>
      <c r="B2" s="4" t="s">
        <v>3</v>
      </c>
      <c r="C2" s="38" t="s">
        <v>4</v>
      </c>
      <c r="D2" s="40">
        <v>40</v>
      </c>
    </row>
    <row r="3" spans="1:7">
      <c r="A3" s="4" t="str">
        <f t="shared" ref="A3:A7" si="0">B$2&amp;"-"&amp;C3</f>
        <v xml:space="preserve">Conservador-TIJOLO </v>
      </c>
      <c r="B3" s="4" t="s">
        <v>3</v>
      </c>
      <c r="C3" s="38" t="s">
        <v>5</v>
      </c>
      <c r="D3" s="40">
        <v>0.5</v>
      </c>
    </row>
    <row r="4" spans="1:7">
      <c r="A4" s="4" t="str">
        <f t="shared" si="0"/>
        <v xml:space="preserve">Conservador-HÍBRIDOS </v>
      </c>
      <c r="B4" s="4" t="s">
        <v>3</v>
      </c>
      <c r="C4" s="38" t="s">
        <v>6</v>
      </c>
      <c r="D4" s="40">
        <v>0.1</v>
      </c>
    </row>
    <row r="5" spans="1:7">
      <c r="A5" s="4" t="str">
        <f t="shared" si="0"/>
        <v>Conservador-FOFs</v>
      </c>
      <c r="B5" s="4" t="s">
        <v>3</v>
      </c>
      <c r="C5" s="38" t="s">
        <v>7</v>
      </c>
      <c r="D5" s="40">
        <v>0.1</v>
      </c>
    </row>
    <row r="6" spans="1:7">
      <c r="A6" s="4" t="str">
        <f t="shared" si="0"/>
        <v xml:space="preserve">Conservador-DESENVOLVIMENTO </v>
      </c>
      <c r="B6" s="4" t="s">
        <v>3</v>
      </c>
      <c r="C6" s="38" t="s">
        <v>8</v>
      </c>
      <c r="D6" s="40">
        <v>0</v>
      </c>
      <c r="F6" s="47" t="s">
        <v>9</v>
      </c>
      <c r="G6" s="49">
        <f>VLOOKUP(F6,A$2:D$19,4,FALSE)</f>
        <v>0.35</v>
      </c>
    </row>
    <row r="7" spans="1:7">
      <c r="A7" s="39" t="str">
        <f t="shared" si="0"/>
        <v xml:space="preserve">Conservador-HOTELARIAS </v>
      </c>
      <c r="B7" s="39" t="s">
        <v>3</v>
      </c>
      <c r="C7" s="46" t="s">
        <v>10</v>
      </c>
      <c r="D7" s="41">
        <v>0</v>
      </c>
    </row>
    <row r="8" spans="1:7">
      <c r="A8" s="4" t="str">
        <f>B$8&amp;"-"&amp;C8</f>
        <v xml:space="preserve">Moderado-PAPEL </v>
      </c>
      <c r="B8" s="4" t="s">
        <v>11</v>
      </c>
      <c r="C8" s="38" t="s">
        <v>4</v>
      </c>
      <c r="D8" s="42">
        <v>0.32</v>
      </c>
    </row>
    <row r="9" spans="1:7">
      <c r="A9" s="4" t="str">
        <f t="shared" ref="A9:A13" si="1">B$8&amp;"-"&amp;C9</f>
        <v xml:space="preserve">Moderado-TIJOLO </v>
      </c>
      <c r="B9" s="4" t="s">
        <v>11</v>
      </c>
      <c r="C9" s="38" t="s">
        <v>5</v>
      </c>
      <c r="D9" s="42">
        <v>0.35</v>
      </c>
    </row>
    <row r="10" spans="1:7">
      <c r="A10" s="4" t="str">
        <f t="shared" si="1"/>
        <v xml:space="preserve">Moderado-HÍBRIDOS </v>
      </c>
      <c r="B10" s="4" t="s">
        <v>11</v>
      </c>
      <c r="C10" s="38" t="s">
        <v>6</v>
      </c>
      <c r="D10" s="42">
        <v>0.02</v>
      </c>
    </row>
    <row r="11" spans="1:7">
      <c r="A11" s="4" t="str">
        <f t="shared" si="1"/>
        <v>Moderado-FOFs</v>
      </c>
      <c r="B11" s="4" t="s">
        <v>11</v>
      </c>
      <c r="C11" s="38" t="s">
        <v>7</v>
      </c>
      <c r="D11" s="42">
        <v>0.05</v>
      </c>
    </row>
    <row r="12" spans="1:7">
      <c r="A12" s="4" t="str">
        <f t="shared" si="1"/>
        <v xml:space="preserve">Moderado-DESENVOLVIMENTO </v>
      </c>
      <c r="B12" s="4" t="s">
        <v>11</v>
      </c>
      <c r="C12" s="38" t="s">
        <v>8</v>
      </c>
      <c r="D12" s="42">
        <v>0.1</v>
      </c>
    </row>
    <row r="13" spans="1:7">
      <c r="A13" s="39" t="str">
        <f t="shared" si="1"/>
        <v xml:space="preserve">Moderado-HOTELARIAS </v>
      </c>
      <c r="B13" s="39" t="s">
        <v>11</v>
      </c>
      <c r="C13" s="46" t="s">
        <v>10</v>
      </c>
      <c r="D13" s="43">
        <v>0.1</v>
      </c>
    </row>
    <row r="14" spans="1:7">
      <c r="A14" t="str">
        <f>B$14&amp;"-"&amp;C14</f>
        <v xml:space="preserve">Agressivo-PAPEL </v>
      </c>
      <c r="B14" t="s">
        <v>12</v>
      </c>
      <c r="C14" s="2" t="s">
        <v>4</v>
      </c>
      <c r="D14" s="3">
        <v>0.5</v>
      </c>
    </row>
    <row r="15" spans="1:7">
      <c r="A15" t="str">
        <f t="shared" ref="A15:A19" si="2">B$14&amp;"-"&amp;C15</f>
        <v xml:space="preserve">Agressivo-TIJOLO </v>
      </c>
      <c r="B15" t="s">
        <v>12</v>
      </c>
      <c r="C15" s="2" t="s">
        <v>5</v>
      </c>
      <c r="D15" s="3">
        <v>0.1</v>
      </c>
    </row>
    <row r="16" spans="1:7">
      <c r="A16" t="str">
        <f t="shared" si="2"/>
        <v xml:space="preserve">Agressivo-HÍBRIDOS </v>
      </c>
      <c r="B16" t="s">
        <v>12</v>
      </c>
      <c r="C16" s="2" t="s">
        <v>6</v>
      </c>
      <c r="D16" s="3">
        <v>0.05</v>
      </c>
    </row>
    <row r="17" spans="1:4">
      <c r="A17" t="str">
        <f t="shared" si="2"/>
        <v>Agressivo-FOFs</v>
      </c>
      <c r="B17" t="s">
        <v>12</v>
      </c>
      <c r="C17" s="2" t="s">
        <v>7</v>
      </c>
      <c r="D17" s="3">
        <v>0.05</v>
      </c>
    </row>
    <row r="18" spans="1:4">
      <c r="A18" t="str">
        <f t="shared" si="2"/>
        <v xml:space="preserve">Agressivo-DESENVOLVIMENTO </v>
      </c>
      <c r="B18" t="s">
        <v>12</v>
      </c>
      <c r="C18" s="2" t="s">
        <v>8</v>
      </c>
      <c r="D18" s="3">
        <v>0.2</v>
      </c>
    </row>
    <row r="19" spans="1:4">
      <c r="A19" t="str">
        <f t="shared" si="2"/>
        <v xml:space="preserve">Agressivo-HOTELARIAS </v>
      </c>
      <c r="B19" t="s">
        <v>12</v>
      </c>
      <c r="C19" s="2" t="s">
        <v>10</v>
      </c>
      <c r="D19" s="3">
        <v>0.1</v>
      </c>
    </row>
    <row r="37" spans="3:3">
      <c r="C37" t="e">
        <f>VLOOKUP(C$33&amp;"-"&amp;B37,Planilha7!A2:D19,4,FALSE)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D0E1-FC32-4985-B1C1-EB5BF1206AEA}">
  <sheetPr>
    <tabColor theme="9" tint="-0.499984740745262"/>
  </sheetPr>
  <dimension ref="A10:H43"/>
  <sheetViews>
    <sheetView showGridLines="0" workbookViewId="0">
      <selection activeCell="D59" sqref="A1:D59"/>
    </sheetView>
  </sheetViews>
  <sheetFormatPr defaultColWidth="0" defaultRowHeight="15"/>
  <cols>
    <col min="1" max="1" width="9.140625" customWidth="1"/>
    <col min="2" max="2" width="39.5703125" customWidth="1"/>
    <col min="3" max="3" width="26.7109375" customWidth="1"/>
    <col min="4" max="4" width="23.5703125" customWidth="1"/>
    <col min="5" max="5" width="22.7109375" bestFit="1" customWidth="1"/>
    <col min="6" max="6" width="15.42578125" customWidth="1"/>
    <col min="7" max="8" width="9.140625" customWidth="1"/>
  </cols>
  <sheetData>
    <row r="10" spans="2:4" ht="42.75" customHeight="1">
      <c r="B10" s="62" t="s">
        <v>13</v>
      </c>
      <c r="C10" s="63"/>
      <c r="D10" s="64"/>
    </row>
    <row r="11" spans="2:4" ht="15" customHeight="1">
      <c r="B11" s="10" t="s">
        <v>14</v>
      </c>
      <c r="C11" s="65">
        <v>4200</v>
      </c>
      <c r="D11" s="66"/>
    </row>
    <row r="12" spans="2:4" ht="15" customHeight="1">
      <c r="B12" s="11" t="s">
        <v>15</v>
      </c>
      <c r="C12" s="67">
        <v>6.0000000000000001E-3</v>
      </c>
      <c r="D12" s="68"/>
    </row>
    <row r="13" spans="2:4" ht="21.75" customHeight="1">
      <c r="B13" s="12" t="s">
        <v>16</v>
      </c>
      <c r="C13" s="69">
        <f>C11*30%</f>
        <v>1260</v>
      </c>
      <c r="D13" s="70"/>
    </row>
    <row r="18" spans="1:8" ht="32.25" customHeight="1">
      <c r="B18" s="9" t="s">
        <v>17</v>
      </c>
      <c r="C18" s="56"/>
      <c r="D18" s="57"/>
      <c r="G18" s="8"/>
      <c r="H18" s="8"/>
    </row>
    <row r="19" spans="1:8" ht="15.75">
      <c r="B19" s="28" t="s">
        <v>18</v>
      </c>
      <c r="C19" s="71">
        <v>1260</v>
      </c>
      <c r="D19" s="72"/>
    </row>
    <row r="20" spans="1:8" ht="15.75">
      <c r="B20" s="29" t="s">
        <v>19</v>
      </c>
      <c r="C20" s="58">
        <v>10</v>
      </c>
      <c r="D20" s="59"/>
    </row>
    <row r="21" spans="1:8" ht="18.75" customHeight="1">
      <c r="B21" s="30" t="s">
        <v>20</v>
      </c>
      <c r="C21" s="60">
        <v>1.0800000000000001E-2</v>
      </c>
      <c r="D21" s="61"/>
      <c r="E21" s="4"/>
    </row>
    <row r="22" spans="1:8" ht="15.75">
      <c r="B22" s="31" t="s">
        <v>21</v>
      </c>
      <c r="C22" s="52">
        <f>FV(C21,C20*12,C19*-1)</f>
        <v>306756.65948104812</v>
      </c>
      <c r="D22" s="53"/>
    </row>
    <row r="23" spans="1:8" ht="15.75">
      <c r="B23" s="32" t="s">
        <v>22</v>
      </c>
      <c r="C23" s="54">
        <f>C22*C21</f>
        <v>3312.9719223953198</v>
      </c>
      <c r="D23" s="55"/>
    </row>
    <row r="25" spans="1:8" ht="36">
      <c r="B25" s="13" t="s">
        <v>23</v>
      </c>
      <c r="C25" s="14"/>
      <c r="D25" s="15" t="s">
        <v>24</v>
      </c>
    </row>
    <row r="26" spans="1:8" ht="15.75">
      <c r="A26" s="6">
        <v>2</v>
      </c>
      <c r="B26" s="16" t="s">
        <v>25</v>
      </c>
      <c r="C26" s="17">
        <f>FV(C$21,A26*12,$C19*-1)</f>
        <v>34310.888212332808</v>
      </c>
      <c r="D26" s="18">
        <f>C26*C12</f>
        <v>205.86532927399685</v>
      </c>
    </row>
    <row r="27" spans="1:8" ht="15.75">
      <c r="A27" s="7">
        <v>5</v>
      </c>
      <c r="B27" s="16" t="s">
        <v>26</v>
      </c>
      <c r="C27" s="19">
        <f>FV(C$21,A27*12,C$19*-1)</f>
        <v>105593.06439266562</v>
      </c>
      <c r="D27" s="18">
        <f>C27*C12</f>
        <v>633.55838635599378</v>
      </c>
    </row>
    <row r="28" spans="1:8" ht="15.75">
      <c r="A28" s="6">
        <v>10</v>
      </c>
      <c r="B28" s="16" t="s">
        <v>27</v>
      </c>
      <c r="C28" s="20">
        <f>FV(C$21,A28*12,C$19*-1)</f>
        <v>306756.65948104812</v>
      </c>
      <c r="D28" s="21">
        <f>C28*C$12</f>
        <v>1840.5399568862888</v>
      </c>
    </row>
    <row r="29" spans="1:8" ht="15.75">
      <c r="A29" s="7">
        <v>20</v>
      </c>
      <c r="B29" s="22" t="s">
        <v>28</v>
      </c>
      <c r="C29" s="23">
        <f>FV(C$21,A29*12,C$19*-1)</f>
        <v>1420081.7315561394</v>
      </c>
      <c r="D29" s="24">
        <f>C29*C$12</f>
        <v>8520.4903893368373</v>
      </c>
    </row>
    <row r="30" spans="1:8" ht="15.75">
      <c r="A30" s="7">
        <v>30</v>
      </c>
      <c r="B30" s="25" t="s">
        <v>29</v>
      </c>
      <c r="C30" s="26">
        <f>FV(C$21,A30*12,C$19*-1)</f>
        <v>5460720.0609991066</v>
      </c>
      <c r="D30" s="27">
        <f>C30*C$12</f>
        <v>32764.320365994641</v>
      </c>
    </row>
    <row r="32" spans="1:8">
      <c r="D32" s="4"/>
    </row>
    <row r="33" spans="2:4">
      <c r="B33" s="33" t="s">
        <v>30</v>
      </c>
      <c r="C33" s="50" t="s">
        <v>11</v>
      </c>
      <c r="D33" s="50"/>
    </row>
    <row r="34" spans="2:4">
      <c r="B34" s="34" t="s">
        <v>31</v>
      </c>
      <c r="C34" s="51">
        <v>1260</v>
      </c>
      <c r="D34" s="51"/>
    </row>
    <row r="36" spans="2:4">
      <c r="B36" s="35" t="s">
        <v>32</v>
      </c>
      <c r="C36" s="36" t="s">
        <v>33</v>
      </c>
      <c r="D36" s="37" t="s">
        <v>34</v>
      </c>
    </row>
    <row r="37" spans="2:4">
      <c r="B37" s="2" t="s">
        <v>4</v>
      </c>
      <c r="C37" s="5">
        <f>VLOOKUP(C$33&amp;"-"&amp;B37,Planilha7!A$2:D$19,4,FALSE)</f>
        <v>0.32</v>
      </c>
      <c r="D37" s="1">
        <f>C37*C$34</f>
        <v>403.2</v>
      </c>
    </row>
    <row r="38" spans="2:4">
      <c r="B38" s="2" t="s">
        <v>5</v>
      </c>
      <c r="C38" s="5">
        <f>VLOOKUP(C$33&amp;"-"&amp;B38,Planilha7!A$2:D$19,4,FALSE)</f>
        <v>0.35</v>
      </c>
      <c r="D38" s="1">
        <f t="shared" ref="D38:D42" si="0">C38*C$34</f>
        <v>441</v>
      </c>
    </row>
    <row r="39" spans="2:4">
      <c r="B39" s="2" t="s">
        <v>6</v>
      </c>
      <c r="C39" s="5">
        <f>VLOOKUP(C$33&amp;"-"&amp;B39,Planilha7!A$2:D$19,4,FALSE)</f>
        <v>0.02</v>
      </c>
      <c r="D39" s="1">
        <f t="shared" si="0"/>
        <v>25.2</v>
      </c>
    </row>
    <row r="40" spans="2:4">
      <c r="B40" s="2" t="s">
        <v>7</v>
      </c>
      <c r="C40" s="5">
        <f>VLOOKUP(C$33&amp;"-"&amp;B40,Planilha7!A$2:D$19,4,FALSE)</f>
        <v>0.05</v>
      </c>
      <c r="D40" s="1">
        <f t="shared" si="0"/>
        <v>63</v>
      </c>
    </row>
    <row r="41" spans="2:4">
      <c r="B41" s="2" t="s">
        <v>8</v>
      </c>
      <c r="C41" s="5">
        <f>VLOOKUP(C$33&amp;"-"&amp;B41,Planilha7!A$2:D$19,4,FALSE)</f>
        <v>0.1</v>
      </c>
      <c r="D41" s="1">
        <f t="shared" si="0"/>
        <v>126</v>
      </c>
    </row>
    <row r="42" spans="2:4">
      <c r="B42" s="2" t="s">
        <v>10</v>
      </c>
      <c r="C42" s="5">
        <f>VLOOKUP(C$33&amp;"-"&amp;B42,Planilha7!A$2:D$19,4,FALSE)</f>
        <v>0.1</v>
      </c>
      <c r="D42" s="1">
        <f t="shared" si="0"/>
        <v>126</v>
      </c>
    </row>
    <row r="43" spans="2:4">
      <c r="B43" s="44"/>
      <c r="C43" s="44"/>
      <c r="D43" s="48">
        <f>SUM(D37:D42)</f>
        <v>1184.4000000000001</v>
      </c>
    </row>
  </sheetData>
  <mergeCells count="12">
    <mergeCell ref="B10:D10"/>
    <mergeCell ref="C11:D11"/>
    <mergeCell ref="C12:D12"/>
    <mergeCell ref="C13:D13"/>
    <mergeCell ref="C19:D19"/>
    <mergeCell ref="C33:D33"/>
    <mergeCell ref="C34:D34"/>
    <mergeCell ref="C22:D22"/>
    <mergeCell ref="C23:D23"/>
    <mergeCell ref="C18:D18"/>
    <mergeCell ref="C20:D20"/>
    <mergeCell ref="C21:D21"/>
  </mergeCells>
  <dataValidations count="1">
    <dataValidation type="list" allowBlank="1" showInputMessage="1" showErrorMessage="1" sqref="C33" xr:uid="{DB5C25BD-E237-407C-BF91-734DFC71987A}">
      <formula1>"Agressivo,Conservador,Moderado"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fa4c719caf2f07c9</cp:lastModifiedBy>
  <cp:revision/>
  <dcterms:created xsi:type="dcterms:W3CDTF">2025-05-15T22:57:00Z</dcterms:created>
  <dcterms:modified xsi:type="dcterms:W3CDTF">2025-06-26T18:20:47Z</dcterms:modified>
  <cp:category/>
  <cp:contentStatus/>
</cp:coreProperties>
</file>