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B6562F8-7D02-4EB6-943E-527FECE077DB}" xr6:coauthVersionLast="36" xr6:coauthVersionMax="36" xr10:uidLastSave="{00000000-0000-0000-0000-000000000000}"/>
  <bookViews>
    <workbookView xWindow="0" yWindow="0" windowWidth="23040" windowHeight="102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5" i="1" l="1"/>
  <c r="G24" i="1"/>
  <c r="N34" i="1"/>
  <c r="M26" i="1" l="1"/>
  <c r="M28" i="1"/>
  <c r="M22" i="1"/>
  <c r="M27" i="1"/>
  <c r="M21" i="1"/>
  <c r="M24" i="1"/>
  <c r="M23" i="1"/>
  <c r="L15" i="1"/>
  <c r="M20" i="1"/>
  <c r="M8" i="1"/>
  <c r="M18" i="1"/>
  <c r="M19" i="1"/>
  <c r="M15" i="1"/>
  <c r="M17" i="1" l="1"/>
  <c r="M16" i="1"/>
  <c r="M13" i="1"/>
  <c r="M12" i="1"/>
  <c r="L12" i="1"/>
  <c r="L11" i="1"/>
  <c r="M7" i="1"/>
  <c r="M6" i="1"/>
  <c r="L5" i="1"/>
  <c r="L6" i="1"/>
  <c r="M14" i="1" s="1"/>
  <c r="L7" i="1"/>
  <c r="L8" i="1"/>
  <c r="L9" i="1"/>
  <c r="L10" i="1"/>
  <c r="L13" i="1"/>
  <c r="L4" i="1"/>
  <c r="M4" i="1" l="1"/>
  <c r="M11" i="1"/>
  <c r="M10" i="1"/>
  <c r="M5" i="1"/>
  <c r="M9" i="1"/>
</calcChain>
</file>

<file path=xl/sharedStrings.xml><?xml version="1.0" encoding="utf-8"?>
<sst xmlns="http://schemas.openxmlformats.org/spreadsheetml/2006/main" count="105" uniqueCount="79">
  <si>
    <t>E-commerce Data</t>
  </si>
  <si>
    <t>Order ID</t>
  </si>
  <si>
    <t>Customer Name</t>
  </si>
  <si>
    <t>City</t>
  </si>
  <si>
    <t>Category</t>
  </si>
  <si>
    <t>Product</t>
  </si>
  <si>
    <t>Price</t>
  </si>
  <si>
    <t>Quantity</t>
  </si>
  <si>
    <t>Date of Purchase</t>
  </si>
  <si>
    <t>Payment Method</t>
  </si>
  <si>
    <t>Discount (%)</t>
  </si>
  <si>
    <t>Delivery Status</t>
  </si>
  <si>
    <t>Rajesh Sharma</t>
  </si>
  <si>
    <t>Mumbai</t>
  </si>
  <si>
    <t>Electronics</t>
  </si>
  <si>
    <t>Mobile Phone</t>
  </si>
  <si>
    <t>Credit Card</t>
  </si>
  <si>
    <t>Delivered</t>
  </si>
  <si>
    <t>Priya Kapoor</t>
  </si>
  <si>
    <t>Delhi</t>
  </si>
  <si>
    <t>Fashion</t>
  </si>
  <si>
    <t>T-shirt</t>
  </si>
  <si>
    <t>UPI</t>
  </si>
  <si>
    <t>Ankit Verma</t>
  </si>
  <si>
    <t>Bangalore</t>
  </si>
  <si>
    <t>Headphones</t>
  </si>
  <si>
    <t>Cash</t>
  </si>
  <si>
    <t>Pending</t>
  </si>
  <si>
    <t>Sneha Agarwal</t>
  </si>
  <si>
    <t>Home Decor</t>
  </si>
  <si>
    <t>Wall Clock</t>
  </si>
  <si>
    <t>Debit Card</t>
  </si>
  <si>
    <t>Sunil Patel</t>
  </si>
  <si>
    <t>Ahmedabad</t>
  </si>
  <si>
    <t>Jeans</t>
  </si>
  <si>
    <t>Meena Reddy</t>
  </si>
  <si>
    <t>Hyderabad</t>
  </si>
  <si>
    <t>Laptop</t>
  </si>
  <si>
    <t>Ramesh Iyer</t>
  </si>
  <si>
    <t>Chennai</t>
  </si>
  <si>
    <t>Groceries</t>
  </si>
  <si>
    <t>Rice Bag</t>
  </si>
  <si>
    <t>Pooja Sinha</t>
  </si>
  <si>
    <t>Kolkata</t>
  </si>
  <si>
    <t>Jacket</t>
  </si>
  <si>
    <t>Ajay Bhatt</t>
  </si>
  <si>
    <t>Smartwatch</t>
  </si>
  <si>
    <t>Kavita Jain</t>
  </si>
  <si>
    <t>Jaipur</t>
  </si>
  <si>
    <t>Lamp</t>
  </si>
  <si>
    <t>total sales</t>
  </si>
  <si>
    <t>total</t>
  </si>
  <si>
    <t xml:space="preserve"> </t>
  </si>
  <si>
    <t>max</t>
  </si>
  <si>
    <t>maximum sales</t>
  </si>
  <si>
    <t>min</t>
  </si>
  <si>
    <t>COUNT</t>
  </si>
  <si>
    <t>COUNTA</t>
  </si>
  <si>
    <t>NUMERICAL DATA</t>
  </si>
  <si>
    <t>TEXT,NUMERICAL DATA</t>
  </si>
  <si>
    <t xml:space="preserve">NUMERICAL DATA </t>
  </si>
  <si>
    <t>COUNTBLANK</t>
  </si>
  <si>
    <t>AVERAGE</t>
  </si>
  <si>
    <t xml:space="preserve">FIND OUT THE TOTAL SALE OF ELECTRONIC </t>
  </si>
  <si>
    <t>SUMIF /MOBILE PHONE OF TOTAL SALES</t>
  </si>
  <si>
    <t>SUMIF/ELECRONICS OF TOTAL SALES</t>
  </si>
  <si>
    <t>SUMIF /ELECRONICS SALE OF MUMBAI TOTAL SALES</t>
  </si>
  <si>
    <t xml:space="preserve">FIND THE TOTAL SALE OF CITY  BENGALORE IF THE PAYMENT DON BY CASH </t>
  </si>
  <si>
    <t>find out the sale if the payment is done by credit cad</t>
  </si>
  <si>
    <t>find out the total quantity has been sold in city mumbai</t>
  </si>
  <si>
    <t>find out the total sale for city mumbai and bangalore</t>
  </si>
  <si>
    <t>find ou the total sale of home decore</t>
  </si>
  <si>
    <t>count if/find out the count of total pending</t>
  </si>
  <si>
    <t>countifs/ how many coustmer used to credit card and delivered</t>
  </si>
  <si>
    <t>how may coustmer used  have used upi and delivery status is devliered</t>
  </si>
  <si>
    <t>find out the total sale if coustmer have order more then two quantity</t>
  </si>
  <si>
    <t>how many coustmer get more Than 5 %</t>
  </si>
  <si>
    <t>find out the total slae mumbai if the coustmer purchase elecronic and &lt;=5discount</t>
  </si>
  <si>
    <t>how many coustmer have used credit card payment methed  and they got discount more =to 5 % and product has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</si>
</sst>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F2" zoomScale="111" workbookViewId="0">
      <selection activeCell="N33" sqref="N33"/>
    </sheetView>
  </sheetViews>
  <sheetFormatPr defaultColWidth="14.44140625" defaultRowHeight="15" customHeight="1" x14ac:dyDescent="0.3"/>
  <cols>
    <col min="1" max="3" width="12.33203125" customWidth="1"/>
    <col min="4" max="4" width="13.88671875" customWidth="1"/>
    <col min="5" max="12" width="12.33203125" customWidth="1"/>
    <col min="13" max="13" width="43.88671875" customWidth="1"/>
    <col min="14" max="14" width="93.5546875" customWidth="1"/>
    <col min="15" max="15" width="28.21875" customWidth="1"/>
  </cols>
  <sheetData>
    <row r="1" spans="1:15" ht="14.25" customHeight="1" thickBot="1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N1" s="6"/>
    </row>
    <row r="2" spans="1:15" ht="14.25" customHeight="1" x14ac:dyDescent="0.3"/>
    <row r="3" spans="1:15" ht="14.25" customHeight="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50</v>
      </c>
      <c r="M3" s="9" t="s">
        <v>54</v>
      </c>
      <c r="N3" s="7"/>
      <c r="O3" s="11"/>
    </row>
    <row r="4" spans="1:15" ht="20.399999999999999" customHeight="1" x14ac:dyDescent="0.3">
      <c r="A4" s="2">
        <v>101</v>
      </c>
      <c r="B4" s="2" t="s">
        <v>12</v>
      </c>
      <c r="C4" s="2" t="s">
        <v>13</v>
      </c>
      <c r="D4" s="2" t="s">
        <v>14</v>
      </c>
      <c r="E4" s="2" t="s">
        <v>15</v>
      </c>
      <c r="F4" s="2">
        <v>15000</v>
      </c>
      <c r="G4" s="2">
        <v>2</v>
      </c>
      <c r="H4" s="3">
        <v>45597</v>
      </c>
      <c r="I4" s="2" t="s">
        <v>16</v>
      </c>
      <c r="J4" s="2">
        <v>5</v>
      </c>
      <c r="K4" s="2" t="s">
        <v>17</v>
      </c>
      <c r="L4" s="4">
        <f>F4*G4</f>
        <v>30000</v>
      </c>
      <c r="M4" s="10">
        <f>MAX(L4:L13)</f>
        <v>45000</v>
      </c>
      <c r="N4" s="8" t="s">
        <v>53</v>
      </c>
      <c r="O4" s="12" t="s">
        <v>60</v>
      </c>
    </row>
    <row r="5" spans="1:15" ht="14.25" customHeight="1" x14ac:dyDescent="0.3">
      <c r="A5" s="2">
        <v>102</v>
      </c>
      <c r="B5" s="2" t="s">
        <v>18</v>
      </c>
      <c r="C5" s="2" t="s">
        <v>19</v>
      </c>
      <c r="D5" s="2" t="s">
        <v>20</v>
      </c>
      <c r="E5" s="2" t="s">
        <v>21</v>
      </c>
      <c r="F5" s="2">
        <v>500</v>
      </c>
      <c r="G5" s="2">
        <v>3</v>
      </c>
      <c r="H5" s="3">
        <v>45598</v>
      </c>
      <c r="I5" s="2" t="s">
        <v>22</v>
      </c>
      <c r="J5" s="2">
        <v>10</v>
      </c>
      <c r="K5" s="2" t="s">
        <v>17</v>
      </c>
      <c r="L5" s="4">
        <f t="shared" ref="L5:L13" si="0">F5*G5</f>
        <v>1500</v>
      </c>
      <c r="M5" s="10">
        <f>MIN(L4:L13)</f>
        <v>800</v>
      </c>
      <c r="N5" s="8" t="s">
        <v>55</v>
      </c>
      <c r="O5" s="12" t="s">
        <v>58</v>
      </c>
    </row>
    <row r="6" spans="1:15" ht="14.25" customHeight="1" x14ac:dyDescent="0.3">
      <c r="A6" s="2">
        <v>103</v>
      </c>
      <c r="B6" s="2" t="s">
        <v>23</v>
      </c>
      <c r="C6" s="2" t="s">
        <v>24</v>
      </c>
      <c r="D6" s="2" t="s">
        <v>14</v>
      </c>
      <c r="E6" s="2" t="s">
        <v>25</v>
      </c>
      <c r="F6" s="2">
        <v>2000</v>
      </c>
      <c r="G6" s="2">
        <v>1</v>
      </c>
      <c r="H6" s="3">
        <v>45601</v>
      </c>
      <c r="I6" s="2" t="s">
        <v>26</v>
      </c>
      <c r="J6" s="2">
        <v>0</v>
      </c>
      <c r="K6" s="2" t="s">
        <v>27</v>
      </c>
      <c r="L6" s="4">
        <f t="shared" si="0"/>
        <v>2000</v>
      </c>
      <c r="M6" s="10">
        <f>COUNT(A4:A13)</f>
        <v>10</v>
      </c>
      <c r="N6" s="8" t="s">
        <v>56</v>
      </c>
      <c r="O6" s="12" t="s">
        <v>58</v>
      </c>
    </row>
    <row r="7" spans="1:15" ht="14.25" customHeight="1" x14ac:dyDescent="0.3">
      <c r="A7" s="2">
        <v>104</v>
      </c>
      <c r="B7" s="2" t="s">
        <v>28</v>
      </c>
      <c r="C7" s="2" t="s">
        <v>13</v>
      </c>
      <c r="D7" s="2" t="s">
        <v>29</v>
      </c>
      <c r="E7" s="2" t="s">
        <v>30</v>
      </c>
      <c r="F7" s="2">
        <v>1200</v>
      </c>
      <c r="G7" s="2">
        <v>1</v>
      </c>
      <c r="H7" s="3">
        <v>45602</v>
      </c>
      <c r="I7" s="2" t="s">
        <v>31</v>
      </c>
      <c r="J7" s="2">
        <v>15</v>
      </c>
      <c r="K7" s="2" t="s">
        <v>17</v>
      </c>
      <c r="L7" s="4">
        <f t="shared" si="0"/>
        <v>1200</v>
      </c>
      <c r="M7" s="10">
        <f>COUNTA(K4:K13)</f>
        <v>10</v>
      </c>
      <c r="N7" s="8" t="s">
        <v>57</v>
      </c>
      <c r="O7" s="12" t="s">
        <v>59</v>
      </c>
    </row>
    <row r="8" spans="1:15" ht="14.25" customHeight="1" x14ac:dyDescent="0.3">
      <c r="A8" s="2">
        <v>105</v>
      </c>
      <c r="B8" s="2" t="s">
        <v>32</v>
      </c>
      <c r="C8" s="2" t="s">
        <v>33</v>
      </c>
      <c r="D8" s="2" t="s">
        <v>20</v>
      </c>
      <c r="E8" s="2" t="s">
        <v>34</v>
      </c>
      <c r="F8" s="2">
        <v>1200</v>
      </c>
      <c r="G8" s="2">
        <v>2</v>
      </c>
      <c r="H8" s="3">
        <v>45603</v>
      </c>
      <c r="I8" s="2" t="s">
        <v>22</v>
      </c>
      <c r="J8" s="2">
        <v>5</v>
      </c>
      <c r="K8" s="2" t="s">
        <v>17</v>
      </c>
      <c r="L8" s="4">
        <f t="shared" si="0"/>
        <v>2400</v>
      </c>
      <c r="M8" s="10">
        <f>COUNTBLANK(K4:K13)</f>
        <v>0</v>
      </c>
      <c r="N8" s="8" t="s">
        <v>61</v>
      </c>
      <c r="O8" s="12"/>
    </row>
    <row r="9" spans="1:15" ht="14.25" customHeight="1" x14ac:dyDescent="0.3">
      <c r="A9" s="2">
        <v>106</v>
      </c>
      <c r="B9" s="2" t="s">
        <v>35</v>
      </c>
      <c r="C9" s="2" t="s">
        <v>36</v>
      </c>
      <c r="D9" s="2" t="s">
        <v>14</v>
      </c>
      <c r="E9" s="2" t="s">
        <v>37</v>
      </c>
      <c r="F9" s="2">
        <v>45000</v>
      </c>
      <c r="G9" s="2">
        <v>1</v>
      </c>
      <c r="H9" s="3">
        <v>45604</v>
      </c>
      <c r="I9" s="2" t="s">
        <v>16</v>
      </c>
      <c r="J9" s="2">
        <v>8</v>
      </c>
      <c r="K9" s="2" t="s">
        <v>17</v>
      </c>
      <c r="L9" s="4">
        <f t="shared" si="0"/>
        <v>45000</v>
      </c>
      <c r="M9" s="10">
        <f>AVERAGE(L15/M6)</f>
        <v>10020</v>
      </c>
      <c r="N9" s="8" t="s">
        <v>62</v>
      </c>
      <c r="O9" s="12"/>
    </row>
    <row r="10" spans="1:15" ht="14.25" customHeight="1" x14ac:dyDescent="0.3">
      <c r="A10" s="2">
        <v>107</v>
      </c>
      <c r="B10" s="2" t="s">
        <v>38</v>
      </c>
      <c r="C10" s="2" t="s">
        <v>39</v>
      </c>
      <c r="D10" s="2" t="s">
        <v>40</v>
      </c>
      <c r="E10" s="2" t="s">
        <v>41</v>
      </c>
      <c r="F10" s="2">
        <v>1200</v>
      </c>
      <c r="G10" s="2">
        <v>4</v>
      </c>
      <c r="H10" s="3">
        <v>45605</v>
      </c>
      <c r="I10" s="2" t="s">
        <v>26</v>
      </c>
      <c r="J10" s="2">
        <v>0</v>
      </c>
      <c r="K10" s="2" t="s">
        <v>27</v>
      </c>
      <c r="L10" s="4">
        <f t="shared" si="0"/>
        <v>4800</v>
      </c>
      <c r="M10" s="10">
        <f>AVERAGE(L4:L13)</f>
        <v>10020</v>
      </c>
      <c r="N10" s="8" t="s">
        <v>62</v>
      </c>
      <c r="O10" s="12"/>
    </row>
    <row r="11" spans="1:15" ht="14.25" customHeight="1" x14ac:dyDescent="0.3">
      <c r="A11" s="2">
        <v>108</v>
      </c>
      <c r="B11" s="2" t="s">
        <v>42</v>
      </c>
      <c r="C11" s="2" t="s">
        <v>43</v>
      </c>
      <c r="D11" s="2" t="s">
        <v>20</v>
      </c>
      <c r="E11" s="2" t="s">
        <v>44</v>
      </c>
      <c r="F11" s="2">
        <v>2500</v>
      </c>
      <c r="G11" s="2">
        <v>1</v>
      </c>
      <c r="H11" s="3">
        <v>45606</v>
      </c>
      <c r="I11" s="2" t="s">
        <v>22</v>
      </c>
      <c r="J11" s="2">
        <v>20</v>
      </c>
      <c r="K11" s="2" t="s">
        <v>17</v>
      </c>
      <c r="L11" s="4">
        <f>F11*G11</f>
        <v>2500</v>
      </c>
      <c r="M11" s="10">
        <f>SUMIF(D4:D13,"ELECTRONICS",L4:L13)</f>
        <v>87000</v>
      </c>
      <c r="N11" s="8" t="s">
        <v>65</v>
      </c>
      <c r="O11" s="12"/>
    </row>
    <row r="12" spans="1:15" ht="14.25" customHeight="1" x14ac:dyDescent="0.3">
      <c r="A12" s="2">
        <v>109</v>
      </c>
      <c r="B12" s="2" t="s">
        <v>45</v>
      </c>
      <c r="C12" s="2" t="s">
        <v>13</v>
      </c>
      <c r="D12" s="2" t="s">
        <v>14</v>
      </c>
      <c r="E12" s="2" t="s">
        <v>46</v>
      </c>
      <c r="F12" s="2">
        <v>5000</v>
      </c>
      <c r="G12" s="2">
        <v>2</v>
      </c>
      <c r="H12" s="3">
        <v>45608</v>
      </c>
      <c r="I12" s="2" t="s">
        <v>16</v>
      </c>
      <c r="J12" s="2">
        <v>10</v>
      </c>
      <c r="K12" s="2" t="s">
        <v>17</v>
      </c>
      <c r="L12" s="4">
        <f>F12*G12</f>
        <v>10000</v>
      </c>
      <c r="M12" s="10">
        <f>SUMIF(E4:E13,"MOBILE PHONE",L4:L13)</f>
        <v>30000</v>
      </c>
      <c r="N12" s="8" t="s">
        <v>64</v>
      </c>
      <c r="O12" s="12"/>
    </row>
    <row r="13" spans="1:15" ht="14.25" customHeight="1" x14ac:dyDescent="0.3">
      <c r="A13" s="2">
        <v>110</v>
      </c>
      <c r="B13" s="2" t="s">
        <v>47</v>
      </c>
      <c r="C13" s="2" t="s">
        <v>48</v>
      </c>
      <c r="D13" s="2" t="s">
        <v>29</v>
      </c>
      <c r="E13" s="2" t="s">
        <v>49</v>
      </c>
      <c r="F13" s="2">
        <v>800</v>
      </c>
      <c r="G13" s="2">
        <v>1</v>
      </c>
      <c r="H13" s="3">
        <v>45609</v>
      </c>
      <c r="I13" s="2" t="s">
        <v>16</v>
      </c>
      <c r="J13" s="2">
        <v>5</v>
      </c>
      <c r="K13" s="2" t="s">
        <v>27</v>
      </c>
      <c r="L13" s="4">
        <f t="shared" si="0"/>
        <v>800</v>
      </c>
      <c r="M13">
        <f>SUMIFS(L4:L13,D4:D13,"ELECTRONICS",C4:C13,"MUMBAI")</f>
        <v>40000</v>
      </c>
      <c r="N13" t="s">
        <v>66</v>
      </c>
    </row>
    <row r="14" spans="1:15" ht="14.25" customHeight="1" x14ac:dyDescent="0.3">
      <c r="E14" s="2"/>
      <c r="F14" s="4"/>
      <c r="M14">
        <f>SUMIFS(L4:L13,C4:C13,"Bangalore",I4:I13,"cash")</f>
        <v>2000</v>
      </c>
      <c r="N14" t="s">
        <v>67</v>
      </c>
    </row>
    <row r="15" spans="1:15" ht="14.25" customHeight="1" x14ac:dyDescent="0.3">
      <c r="K15" s="2" t="s">
        <v>51</v>
      </c>
      <c r="L15">
        <f>SUM(L4:L13)</f>
        <v>100200</v>
      </c>
      <c r="M15">
        <f>SUMIFS(L4:L13,I4:I13,"credit card")</f>
        <v>85800</v>
      </c>
      <c r="N15" t="s">
        <v>68</v>
      </c>
    </row>
    <row r="16" spans="1:15" ht="14.25" customHeight="1" x14ac:dyDescent="0.3">
      <c r="L16" t="s">
        <v>52</v>
      </c>
      <c r="M16">
        <f>SUMIFS(G4:G13,C4:C13,"MUMBAI")</f>
        <v>5</v>
      </c>
      <c r="N16" t="s">
        <v>69</v>
      </c>
    </row>
    <row r="17" spans="7:18" ht="14.25" customHeight="1" x14ac:dyDescent="0.3">
      <c r="M17">
        <f>SUMIF(C4:C13,"MUMBAI",G4:G13)</f>
        <v>5</v>
      </c>
      <c r="N17" t="s">
        <v>69</v>
      </c>
    </row>
    <row r="18" spans="7:18" ht="14.25" customHeight="1" x14ac:dyDescent="0.3">
      <c r="M18">
        <f>SUMIF(C4:C13,"BANGALORE",L4:L13)+SUMIF(C4:C13,"MUMBAI",L4:L13)</f>
        <v>43200</v>
      </c>
      <c r="N18" t="s">
        <v>70</v>
      </c>
    </row>
    <row r="19" spans="7:18" ht="14.25" customHeight="1" x14ac:dyDescent="0.3">
      <c r="M19">
        <f>SUM(SUMIF(C4:C13,{"mumbai","bangalore"},L4:L13))</f>
        <v>43200</v>
      </c>
      <c r="N19" s="5" t="s">
        <v>70</v>
      </c>
    </row>
    <row r="20" spans="7:18" ht="14.25" customHeight="1" x14ac:dyDescent="0.3">
      <c r="M20">
        <f>SUMIF(D4:D13,"home decor",L4:L13)</f>
        <v>2000</v>
      </c>
      <c r="N20" s="5" t="s">
        <v>71</v>
      </c>
    </row>
    <row r="21" spans="7:18" ht="14.25" customHeight="1" x14ac:dyDescent="0.3">
      <c r="M21">
        <f>COUNTIF(K4:K13,"pending")</f>
        <v>3</v>
      </c>
      <c r="N21" s="5" t="s">
        <v>72</v>
      </c>
      <c r="R21" t="s">
        <v>63</v>
      </c>
    </row>
    <row r="22" spans="7:18" ht="14.25" customHeight="1" x14ac:dyDescent="0.3">
      <c r="M22">
        <f>COUNTIFS(I4:I13,"credit card",K4:K13,"delivered")</f>
        <v>3</v>
      </c>
      <c r="N22" s="5" t="s">
        <v>73</v>
      </c>
    </row>
    <row r="23" spans="7:18" ht="14.25" customHeight="1" x14ac:dyDescent="0.3">
      <c r="M23">
        <f>COUNTIFS(I4:I13,"upi",K4:K13,"delivered")</f>
        <v>3</v>
      </c>
      <c r="N23" s="5" t="s">
        <v>74</v>
      </c>
    </row>
    <row r="24" spans="7:18" ht="14.25" customHeight="1" x14ac:dyDescent="0.3">
      <c r="G24">
        <f>COUNTA(K4:K13,"delivered")</f>
        <v>11</v>
      </c>
      <c r="M24">
        <f>SUMIF(G4:G13,3,L4:L13)+SUMIF(G4:G13,4,L4:L13)</f>
        <v>6300</v>
      </c>
      <c r="N24" s="5" t="s">
        <v>75</v>
      </c>
    </row>
    <row r="25" spans="7:18" ht="14.25" customHeight="1" x14ac:dyDescent="0.3"/>
    <row r="26" spans="7:18" ht="14.25" customHeight="1" x14ac:dyDescent="0.3">
      <c r="M26">
        <f>COUNTIF(J4:J13,"&gt;5")</f>
        <v>5</v>
      </c>
      <c r="N26" t="s">
        <v>76</v>
      </c>
    </row>
    <row r="27" spans="7:18" ht="14.25" customHeight="1" x14ac:dyDescent="0.3">
      <c r="M27">
        <f>SUMIFS(L4:L13,C4:C13,"mumbai",D4:D13,"electronics",J4:J13,"&lt;=5")</f>
        <v>30000</v>
      </c>
      <c r="N27" t="s">
        <v>77</v>
      </c>
    </row>
    <row r="28" spans="7:18" ht="14.25" customHeight="1" x14ac:dyDescent="0.3">
      <c r="M28">
        <f>COUNTIFS(I4:I13,"CREDIT CARD",J4:J13,"&gt;=5",K4:K13,"delivered")</f>
        <v>3</v>
      </c>
      <c r="N28" t="s">
        <v>78</v>
      </c>
    </row>
    <row r="29" spans="7:18" ht="14.25" customHeight="1" x14ac:dyDescent="0.3"/>
    <row r="30" spans="7:18" ht="14.25" customHeight="1" x14ac:dyDescent="0.3"/>
    <row r="31" spans="7:18" ht="14.25" customHeight="1" x14ac:dyDescent="0.3"/>
    <row r="32" spans="7:18" ht="14.25" customHeight="1" x14ac:dyDescent="0.3"/>
    <row r="33" spans="14:14" ht="14.25" customHeight="1" x14ac:dyDescent="0.3"/>
    <row r="34" spans="14:14" ht="14.25" customHeight="1" x14ac:dyDescent="0.3">
      <c r="N34">
        <f>COUNTIF(D4:D13,"electronics")</f>
        <v>4</v>
      </c>
    </row>
    <row r="35" spans="14:14" ht="14.25" customHeight="1" x14ac:dyDescent="0.3">
      <c r="N35">
        <f>SUMIFS(L4:L13,I4:I13,"cash",J4:J13,"&gt;2",K4:K13,"pending")</f>
        <v>0</v>
      </c>
    </row>
    <row r="36" spans="14:14" ht="14.25" customHeight="1" x14ac:dyDescent="0.3"/>
    <row r="37" spans="14:14" ht="14.25" customHeight="1" x14ac:dyDescent="0.3"/>
    <row r="38" spans="14:14" ht="14.25" customHeight="1" x14ac:dyDescent="0.3"/>
    <row r="39" spans="14:14" ht="14.25" customHeight="1" x14ac:dyDescent="0.3"/>
    <row r="40" spans="14:14" ht="14.25" customHeight="1" x14ac:dyDescent="0.3"/>
    <row r="41" spans="14:14" ht="14.25" customHeight="1" x14ac:dyDescent="0.3"/>
    <row r="42" spans="14:14" ht="14.25" customHeight="1" x14ac:dyDescent="0.3"/>
    <row r="43" spans="14:14" ht="14.25" customHeight="1" x14ac:dyDescent="0.3"/>
    <row r="44" spans="14:14" ht="14.25" customHeight="1" x14ac:dyDescent="0.3"/>
    <row r="45" spans="14:14" ht="14.25" customHeight="1" x14ac:dyDescent="0.3"/>
    <row r="46" spans="14:14" ht="14.25" customHeight="1" x14ac:dyDescent="0.3"/>
    <row r="47" spans="14:14" ht="14.25" customHeight="1" x14ac:dyDescent="0.3"/>
    <row r="48" spans="14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">
    <mergeCell ref="A1:K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2025-08-08T05:55:42Z</dcterms:modified>
</cp:coreProperties>
</file>