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ocuments\SEMESTER 4\Sistem Pendukung Keputusan\"/>
    </mc:Choice>
  </mc:AlternateContent>
  <xr:revisionPtr revIDLastSave="0" documentId="13_ncr:1_{712A4DB5-078C-4160-9F2F-729B9A2F72D2}" xr6:coauthVersionLast="47" xr6:coauthVersionMax="47" xr10:uidLastSave="{00000000-0000-0000-0000-000000000000}"/>
  <bookViews>
    <workbookView xWindow="-110" yWindow="-110" windowWidth="19420" windowHeight="10300" firstSheet="3" activeTab="6" xr2:uid="{00000000-000D-0000-FFFF-FFFF00000000}"/>
  </bookViews>
  <sheets>
    <sheet name="Criteria" sheetId="1" r:id="rId1"/>
    <sheet name="Status Aktif SIswa" sheetId="2" r:id="rId2"/>
    <sheet name="Kelengkapan Berkas" sheetId="3" r:id="rId3"/>
    <sheet name="Kondisi Yatim Piatu" sheetId="4" r:id="rId4"/>
    <sheet name="Penghasilan Orang Tua" sheetId="5" r:id="rId5"/>
    <sheet name="Tanggungan" sheetId="6" r:id="rId6"/>
    <sheet name="Hasi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22" i="7"/>
  <c r="C21" i="7"/>
  <c r="C20" i="7"/>
  <c r="C19" i="7"/>
  <c r="C18" i="7"/>
  <c r="H17" i="7"/>
  <c r="G17" i="7"/>
  <c r="F17" i="7"/>
  <c r="E17" i="7"/>
  <c r="D17" i="7"/>
  <c r="C13" i="7"/>
  <c r="C12" i="7"/>
  <c r="C11" i="7"/>
  <c r="C10" i="7"/>
  <c r="C9" i="7"/>
  <c r="H8" i="7"/>
  <c r="G8" i="7"/>
  <c r="F8" i="7"/>
  <c r="E8" i="7"/>
  <c r="D8" i="7"/>
  <c r="H4" i="7"/>
  <c r="G4" i="7"/>
  <c r="F4" i="7"/>
  <c r="E4" i="7"/>
  <c r="D4" i="7"/>
  <c r="H5" i="6"/>
  <c r="G5" i="6"/>
  <c r="F5" i="6"/>
  <c r="E5" i="6"/>
  <c r="D5" i="6"/>
  <c r="H4" i="6"/>
  <c r="G4" i="6"/>
  <c r="F4" i="6"/>
  <c r="E4" i="6"/>
  <c r="D4" i="6"/>
  <c r="H5" i="5"/>
  <c r="G5" i="5"/>
  <c r="F5" i="5"/>
  <c r="E5" i="5"/>
  <c r="D5" i="5"/>
  <c r="H4" i="5"/>
  <c r="G4" i="5"/>
  <c r="F4" i="5"/>
  <c r="E4" i="5"/>
  <c r="D4" i="5"/>
  <c r="H5" i="4"/>
  <c r="G5" i="4"/>
  <c r="F5" i="4"/>
  <c r="E5" i="4"/>
  <c r="D5" i="4"/>
  <c r="H4" i="4"/>
  <c r="G4" i="4"/>
  <c r="F4" i="4"/>
  <c r="E4" i="4"/>
  <c r="D4" i="4"/>
  <c r="H5" i="3"/>
  <c r="G5" i="3"/>
  <c r="F5" i="3"/>
  <c r="E5" i="3"/>
  <c r="D5" i="3"/>
  <c r="H4" i="3"/>
  <c r="G4" i="3"/>
  <c r="F4" i="3"/>
  <c r="E4" i="3"/>
  <c r="D4" i="3"/>
  <c r="H5" i="2"/>
  <c r="G5" i="2"/>
  <c r="F5" i="2"/>
  <c r="E5" i="2"/>
  <c r="D5" i="2"/>
  <c r="H4" i="2"/>
  <c r="G4" i="2"/>
  <c r="F4" i="2"/>
  <c r="E4" i="2"/>
  <c r="D4" i="2"/>
  <c r="C42" i="1"/>
  <c r="C41" i="1"/>
  <c r="C40" i="1"/>
  <c r="C39" i="1"/>
  <c r="C38" i="1"/>
  <c r="C33" i="1"/>
  <c r="C32" i="1"/>
  <c r="C31" i="1"/>
  <c r="C30" i="1"/>
  <c r="C29" i="1"/>
  <c r="H28" i="1"/>
  <c r="G28" i="1"/>
  <c r="F28" i="1"/>
  <c r="E28" i="1"/>
  <c r="D28" i="1"/>
  <c r="H25" i="1"/>
  <c r="H32" i="1" s="1"/>
  <c r="G25" i="1"/>
  <c r="C24" i="1"/>
  <c r="C23" i="1"/>
  <c r="C22" i="1"/>
  <c r="C21" i="1"/>
  <c r="C20" i="1"/>
  <c r="H19" i="1"/>
  <c r="G19" i="1"/>
  <c r="F19" i="1"/>
  <c r="E19" i="1"/>
  <c r="D19" i="1"/>
  <c r="C16" i="1"/>
  <c r="C15" i="1"/>
  <c r="C14" i="1"/>
  <c r="C13" i="1"/>
  <c r="H11" i="1"/>
  <c r="G11" i="1"/>
  <c r="F11" i="1"/>
  <c r="E11" i="1"/>
  <c r="D11" i="1"/>
  <c r="F6" i="4" l="1"/>
  <c r="H29" i="1"/>
  <c r="H31" i="1"/>
  <c r="F25" i="1"/>
  <c r="F29" i="1" s="1"/>
  <c r="H33" i="1"/>
  <c r="H6" i="5"/>
  <c r="G6" i="4"/>
  <c r="D6" i="4"/>
  <c r="F6" i="2"/>
  <c r="F6" i="6"/>
  <c r="E6" i="3"/>
  <c r="G6" i="6"/>
  <c r="F6" i="3"/>
  <c r="D6" i="6"/>
  <c r="E6" i="5"/>
  <c r="F6" i="5"/>
  <c r="H6" i="3"/>
  <c r="G6" i="2"/>
  <c r="E6" i="2"/>
  <c r="G32" i="1"/>
  <c r="G30" i="1"/>
  <c r="G34" i="1"/>
  <c r="G31" i="1"/>
  <c r="G29" i="1"/>
  <c r="F30" i="1"/>
  <c r="F34" i="1"/>
  <c r="F31" i="1"/>
  <c r="E25" i="1"/>
  <c r="E32" i="1" s="1"/>
  <c r="E6" i="4"/>
  <c r="E6" i="6"/>
  <c r="H6" i="2"/>
  <c r="D6" i="3"/>
  <c r="H6" i="4"/>
  <c r="D6" i="5"/>
  <c r="H6" i="6"/>
  <c r="F33" i="1"/>
  <c r="G33" i="1"/>
  <c r="G6" i="3"/>
  <c r="G6" i="5"/>
  <c r="D25" i="1"/>
  <c r="D33" i="1" s="1"/>
  <c r="D6" i="2"/>
  <c r="H34" i="1"/>
  <c r="H30" i="1"/>
  <c r="F7" i="6" l="1"/>
  <c r="H10" i="7" s="1"/>
  <c r="F7" i="5"/>
  <c r="G11" i="7" s="1"/>
  <c r="F32" i="1"/>
  <c r="D31" i="1"/>
  <c r="H7" i="5"/>
  <c r="G13" i="7" s="1"/>
  <c r="H7" i="4"/>
  <c r="F13" i="7" s="1"/>
  <c r="G7" i="5"/>
  <c r="G12" i="7" s="1"/>
  <c r="E33" i="1"/>
  <c r="D42" i="1" s="1"/>
  <c r="E42" i="1" s="1"/>
  <c r="E31" i="1"/>
  <c r="D7" i="3"/>
  <c r="E9" i="7" s="1"/>
  <c r="G7" i="4"/>
  <c r="F12" i="7" s="1"/>
  <c r="H7" i="2"/>
  <c r="D13" i="7" s="1"/>
  <c r="H7" i="6"/>
  <c r="H13" i="7" s="1"/>
  <c r="F7" i="4"/>
  <c r="F11" i="7" s="1"/>
  <c r="E7" i="3"/>
  <c r="E10" i="7" s="1"/>
  <c r="G7" i="2"/>
  <c r="D12" i="7" s="1"/>
  <c r="E7" i="2"/>
  <c r="D10" i="7" s="1"/>
  <c r="F7" i="2"/>
  <c r="D11" i="7" s="1"/>
  <c r="D29" i="1"/>
  <c r="D32" i="1"/>
  <c r="D30" i="1"/>
  <c r="D34" i="1"/>
  <c r="E7" i="6"/>
  <c r="H9" i="7" s="1"/>
  <c r="D7" i="4"/>
  <c r="F9" i="7" s="1"/>
  <c r="D7" i="5"/>
  <c r="G9" i="7" s="1"/>
  <c r="E7" i="4"/>
  <c r="F10" i="7" s="1"/>
  <c r="D7" i="6"/>
  <c r="H7" i="3"/>
  <c r="E13" i="7" s="1"/>
  <c r="D7" i="2"/>
  <c r="D9" i="7" s="1"/>
  <c r="G7" i="3"/>
  <c r="E12" i="7" s="1"/>
  <c r="E30" i="1"/>
  <c r="E34" i="1"/>
  <c r="E29" i="1"/>
  <c r="F7" i="3"/>
  <c r="E11" i="7" s="1"/>
  <c r="G7" i="6"/>
  <c r="H11" i="7" s="1"/>
  <c r="E7" i="5"/>
  <c r="G10" i="7" s="1"/>
  <c r="I33" i="1" l="1"/>
  <c r="D40" i="1"/>
  <c r="E40" i="1" s="1"/>
  <c r="N29" i="1" s="1"/>
  <c r="I31" i="1"/>
  <c r="H12" i="7"/>
  <c r="H14" i="7" s="1"/>
  <c r="F14" i="7"/>
  <c r="I29" i="1"/>
  <c r="D38" i="1"/>
  <c r="E38" i="1" s="1"/>
  <c r="E14" i="7"/>
  <c r="I32" i="1"/>
  <c r="D41" i="1"/>
  <c r="E41" i="1" s="1"/>
  <c r="H5" i="7"/>
  <c r="H19" i="7" s="1"/>
  <c r="P33" i="1"/>
  <c r="P31" i="1"/>
  <c r="P29" i="1"/>
  <c r="P32" i="1"/>
  <c r="P30" i="1"/>
  <c r="D14" i="7"/>
  <c r="I34" i="1"/>
  <c r="D43" i="1"/>
  <c r="E43" i="1" s="1"/>
  <c r="G14" i="7"/>
  <c r="D39" i="1"/>
  <c r="E39" i="1" s="1"/>
  <c r="I30" i="1"/>
  <c r="N32" i="1"/>
  <c r="N33" i="1" l="1"/>
  <c r="F5" i="7"/>
  <c r="F18" i="7" s="1"/>
  <c r="N31" i="1"/>
  <c r="N30" i="1"/>
  <c r="H20" i="7"/>
  <c r="H21" i="7"/>
  <c r="M29" i="1"/>
  <c r="E5" i="7"/>
  <c r="M30" i="1"/>
  <c r="M31" i="1"/>
  <c r="M32" i="1"/>
  <c r="M33" i="1"/>
  <c r="H22" i="7"/>
  <c r="H18" i="7"/>
  <c r="G5" i="7"/>
  <c r="O32" i="1"/>
  <c r="O30" i="1"/>
  <c r="O31" i="1"/>
  <c r="O29" i="1"/>
  <c r="O33" i="1"/>
  <c r="L29" i="1"/>
  <c r="F40" i="1"/>
  <c r="L46" i="1" s="1"/>
  <c r="D5" i="7"/>
  <c r="F42" i="1"/>
  <c r="N46" i="1" s="1"/>
  <c r="L33" i="1"/>
  <c r="L31" i="1"/>
  <c r="F38" i="1"/>
  <c r="L30" i="1"/>
  <c r="F39" i="1"/>
  <c r="K46" i="1" s="1"/>
  <c r="F41" i="1"/>
  <c r="M46" i="1" s="1"/>
  <c r="L32" i="1"/>
  <c r="F20" i="7" l="1"/>
  <c r="F22" i="7"/>
  <c r="F21" i="7"/>
  <c r="F19" i="7"/>
  <c r="E18" i="7"/>
  <c r="E22" i="7"/>
  <c r="E19" i="7"/>
  <c r="E20" i="7"/>
  <c r="E21" i="7"/>
  <c r="D46" i="1"/>
  <c r="D47" i="1" s="1"/>
  <c r="D49" i="1" s="1"/>
  <c r="E49" i="1" s="1"/>
  <c r="F43" i="1"/>
  <c r="J46" i="1"/>
  <c r="O46" i="1" s="1"/>
  <c r="P46" i="1" s="1"/>
  <c r="D22" i="7"/>
  <c r="D21" i="7"/>
  <c r="D18" i="7"/>
  <c r="D19" i="7"/>
  <c r="D20" i="7"/>
  <c r="G20" i="7"/>
  <c r="G22" i="7"/>
  <c r="G21" i="7"/>
  <c r="G19" i="7"/>
  <c r="G18" i="7"/>
  <c r="I22" i="7" l="1"/>
  <c r="I20" i="7"/>
  <c r="I19" i="7"/>
  <c r="I18" i="7"/>
  <c r="I21" i="7"/>
</calcChain>
</file>

<file path=xl/sharedStrings.xml><?xml version="1.0" encoding="utf-8"?>
<sst xmlns="http://schemas.openxmlformats.org/spreadsheetml/2006/main" count="77" uniqueCount="46">
  <si>
    <t>Alternative</t>
  </si>
  <si>
    <t>Code</t>
  </si>
  <si>
    <t>Criteria</t>
  </si>
  <si>
    <t>A1</t>
  </si>
  <si>
    <t>C1</t>
  </si>
  <si>
    <t>A2</t>
  </si>
  <si>
    <t>C2</t>
  </si>
  <si>
    <t>A3</t>
  </si>
  <si>
    <t>C3</t>
  </si>
  <si>
    <t>A4</t>
  </si>
  <si>
    <t>C4</t>
  </si>
  <si>
    <t>A5</t>
  </si>
  <si>
    <t>C5</t>
  </si>
  <si>
    <t>Alternatives</t>
  </si>
  <si>
    <t>A / C</t>
  </si>
  <si>
    <t>Pair-wise comparison matrix</t>
  </si>
  <si>
    <t>Total</t>
  </si>
  <si>
    <t>Normalized pair-wise comparison matrix</t>
  </si>
  <si>
    <t>Average</t>
  </si>
  <si>
    <t>...</t>
  </si>
  <si>
    <t>Vector</t>
  </si>
  <si>
    <t>Weight</t>
  </si>
  <si>
    <t>Eigen value</t>
  </si>
  <si>
    <t>t</t>
  </si>
  <si>
    <t>CI</t>
  </si>
  <si>
    <t>RI</t>
  </si>
  <si>
    <t>CR</t>
  </si>
  <si>
    <t>Alternative (-)</t>
  </si>
  <si>
    <t>Value</t>
  </si>
  <si>
    <t>Weight / Avg</t>
  </si>
  <si>
    <t>Alternative (+)</t>
  </si>
  <si>
    <t>Criteria weight</t>
  </si>
  <si>
    <t>Alternative weight</t>
  </si>
  <si>
    <t>Rankingization</t>
  </si>
  <si>
    <t>Score</t>
  </si>
  <si>
    <t>Rank</t>
  </si>
  <si>
    <t>Yoga Bin Yoyok Suparyo</t>
  </si>
  <si>
    <t>Arya Bin Wawan</t>
  </si>
  <si>
    <t>Zakhi Mangkupurel</t>
  </si>
  <si>
    <t>Afif Bin Sangin</t>
  </si>
  <si>
    <t>Andreas Bin Berlian</t>
  </si>
  <si>
    <t>Status Aktif Siswa (Benefit)</t>
  </si>
  <si>
    <t>Kelengkapan Berkas (Benefit)</t>
  </si>
  <si>
    <t>Kondisi Yatim Piatu (Benefit)</t>
  </si>
  <si>
    <t>Penghasilan Orang Tua (Cost)</t>
  </si>
  <si>
    <t>Tanggungan (Cost)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</si>
</sst>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p]#,##0"/>
    <numFmt numFmtId="165" formatCode="0.000"/>
  </numFmts>
  <fonts count="5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9"/>
      <color rgb="FF000000"/>
      <name val="&quot;Google Sans Mono&quot;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2" borderId="3" xfId="0" applyFont="1" applyFill="1" applyBorder="1"/>
    <xf numFmtId="0" fontId="1" fillId="0" borderId="3" xfId="0" applyFon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4" fillId="3" borderId="0" xfId="0" applyFont="1" applyFill="1"/>
    <xf numFmtId="0" fontId="1" fillId="2" borderId="0" xfId="0" applyFont="1" applyFill="1"/>
    <xf numFmtId="0" fontId="2" fillId="2" borderId="4" xfId="0" applyFont="1" applyFill="1" applyBorder="1"/>
    <xf numFmtId="0" fontId="2" fillId="2" borderId="4" xfId="0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0" fontId="1" fillId="4" borderId="0" xfId="0" applyFont="1" applyFill="1"/>
    <xf numFmtId="0" fontId="2" fillId="2" borderId="1" xfId="0" applyFont="1" applyFill="1" applyBorder="1"/>
    <xf numFmtId="0" fontId="3" fillId="0" borderId="3" xfId="0" applyFont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5" xfId="0" applyFont="1" applyBorder="1"/>
    <xf numFmtId="0" fontId="1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E13" zoomScale="75" zoomScaleNormal="100" workbookViewId="0">
      <selection activeCell="O33" sqref="O33"/>
    </sheetView>
  </sheetViews>
  <sheetFormatPr defaultColWidth="12.6328125" defaultRowHeight="15.75" customHeight="1"/>
  <cols>
    <col min="3" max="3" width="28" customWidth="1"/>
    <col min="4" max="4" width="25" customWidth="1"/>
    <col min="5" max="5" width="27.36328125" customWidth="1"/>
    <col min="6" max="6" width="26.36328125" customWidth="1"/>
    <col min="7" max="7" width="27.54296875" customWidth="1"/>
    <col min="8" max="8" width="18.363281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2"/>
      <c r="D2" s="2"/>
      <c r="E2" s="2"/>
      <c r="F2" s="1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">
      <c r="A3" s="1"/>
      <c r="B3" s="3"/>
      <c r="C3" s="18" t="s">
        <v>0</v>
      </c>
      <c r="D3" s="19"/>
      <c r="E3" s="4" t="s">
        <v>1</v>
      </c>
      <c r="F3" s="3"/>
      <c r="G3" s="18" t="s">
        <v>2</v>
      </c>
      <c r="H3" s="19"/>
      <c r="I3" s="4" t="s">
        <v>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3"/>
      <c r="C4" s="20" t="s">
        <v>36</v>
      </c>
      <c r="D4" s="19"/>
      <c r="E4" s="5" t="s">
        <v>3</v>
      </c>
      <c r="F4" s="3"/>
      <c r="G4" s="20" t="s">
        <v>41</v>
      </c>
      <c r="H4" s="19"/>
      <c r="I4" s="5" t="s">
        <v>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3"/>
      <c r="C5" s="20" t="s">
        <v>37</v>
      </c>
      <c r="D5" s="19"/>
      <c r="E5" s="5" t="s">
        <v>5</v>
      </c>
      <c r="F5" s="3"/>
      <c r="G5" s="20" t="s">
        <v>42</v>
      </c>
      <c r="H5" s="19"/>
      <c r="I5" s="5" t="s">
        <v>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3"/>
      <c r="C6" s="20" t="s">
        <v>38</v>
      </c>
      <c r="D6" s="19"/>
      <c r="E6" s="5" t="s">
        <v>7</v>
      </c>
      <c r="F6" s="3"/>
      <c r="G6" s="20" t="s">
        <v>43</v>
      </c>
      <c r="H6" s="19"/>
      <c r="I6" s="5" t="s">
        <v>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3"/>
      <c r="C7" s="20" t="s">
        <v>39</v>
      </c>
      <c r="D7" s="19"/>
      <c r="E7" s="5" t="s">
        <v>9</v>
      </c>
      <c r="F7" s="3"/>
      <c r="G7" s="20" t="s">
        <v>44</v>
      </c>
      <c r="H7" s="19"/>
      <c r="I7" s="5" t="s">
        <v>10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3"/>
      <c r="C8" s="20" t="s">
        <v>40</v>
      </c>
      <c r="D8" s="19"/>
      <c r="E8" s="5" t="s">
        <v>11</v>
      </c>
      <c r="F8" s="3"/>
      <c r="G8" s="20" t="s">
        <v>45</v>
      </c>
      <c r="H8" s="19"/>
      <c r="I8" s="5" t="s">
        <v>12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2"/>
      <c r="D9" s="2"/>
      <c r="E9" s="2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">
      <c r="A10" s="1"/>
      <c r="B10" s="3"/>
      <c r="C10" s="21" t="s">
        <v>13</v>
      </c>
      <c r="D10" s="22"/>
      <c r="E10" s="22"/>
      <c r="F10" s="22"/>
      <c r="G10" s="22"/>
      <c r="H10" s="1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">
      <c r="A11" s="1"/>
      <c r="B11" s="3"/>
      <c r="C11" s="4" t="s">
        <v>14</v>
      </c>
      <c r="D11" s="4" t="str">
        <f>$G$4</f>
        <v>Status Aktif Siswa (Benefit)</v>
      </c>
      <c r="E11" s="4" t="str">
        <f>$G$5</f>
        <v>Kelengkapan Berkas (Benefit)</v>
      </c>
      <c r="F11" s="4" t="str">
        <f>$G$6</f>
        <v>Kondisi Yatim Piatu (Benefit)</v>
      </c>
      <c r="G11" s="4" t="str">
        <f>$G$7</f>
        <v>Penghasilan Orang Tua (Cost)</v>
      </c>
      <c r="H11" s="4" t="str">
        <f>$G$8</f>
        <v>Tanggungan (Cost)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">
      <c r="A12" s="1"/>
      <c r="B12" s="3"/>
      <c r="C12" s="4" t="str">
        <f>$C$4</f>
        <v>Yoga Bin Yoyok Suparyo</v>
      </c>
      <c r="D12" s="27">
        <v>3</v>
      </c>
      <c r="E12" s="6">
        <v>2</v>
      </c>
      <c r="F12" s="7">
        <v>1</v>
      </c>
      <c r="G12" s="7">
        <v>3</v>
      </c>
      <c r="H12" s="7">
        <v>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">
      <c r="A13" s="1"/>
      <c r="B13" s="3"/>
      <c r="C13" s="4" t="str">
        <f>$C$5</f>
        <v>Arya Bin Wawan</v>
      </c>
      <c r="D13" s="27">
        <v>1</v>
      </c>
      <c r="E13" s="8">
        <v>1</v>
      </c>
      <c r="F13" s="9">
        <v>1</v>
      </c>
      <c r="G13" s="9">
        <v>2</v>
      </c>
      <c r="H13" s="9">
        <v>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">
      <c r="A14" s="1"/>
      <c r="B14" s="3"/>
      <c r="C14" s="4" t="str">
        <f>$C$6</f>
        <v>Zakhi Mangkupurel</v>
      </c>
      <c r="D14" s="27">
        <v>2</v>
      </c>
      <c r="E14" s="8">
        <v>2</v>
      </c>
      <c r="F14" s="9">
        <v>1</v>
      </c>
      <c r="G14" s="9">
        <v>2</v>
      </c>
      <c r="H14" s="9">
        <v>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">
      <c r="A15" s="1"/>
      <c r="B15" s="3"/>
      <c r="C15" s="4" t="str">
        <f>$C$7</f>
        <v>Afif Bin Sangin</v>
      </c>
      <c r="D15" s="27">
        <v>2</v>
      </c>
      <c r="E15" s="8">
        <v>2</v>
      </c>
      <c r="F15" s="9">
        <v>1</v>
      </c>
      <c r="G15" s="9">
        <v>1</v>
      </c>
      <c r="H15" s="9">
        <v>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">
      <c r="A16" s="1"/>
      <c r="B16" s="3"/>
      <c r="C16" s="4" t="str">
        <f>$C$8</f>
        <v>Andreas Bin Berlian</v>
      </c>
      <c r="D16" s="27">
        <v>3</v>
      </c>
      <c r="E16" s="8">
        <v>2</v>
      </c>
      <c r="F16" s="9">
        <v>1</v>
      </c>
      <c r="G16" s="9">
        <v>3</v>
      </c>
      <c r="H16" s="9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2"/>
      <c r="D17" s="2"/>
      <c r="E17" s="2"/>
      <c r="F17" s="2"/>
      <c r="G17" s="2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">
      <c r="A18" s="1"/>
      <c r="B18" s="3"/>
      <c r="C18" s="21" t="s">
        <v>15</v>
      </c>
      <c r="D18" s="22"/>
      <c r="E18" s="22"/>
      <c r="F18" s="22"/>
      <c r="G18" s="22"/>
      <c r="H18" s="1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">
      <c r="A19" s="1"/>
      <c r="B19" s="3"/>
      <c r="C19" s="4" t="s">
        <v>2</v>
      </c>
      <c r="D19" s="4" t="str">
        <f>$G$4</f>
        <v>Status Aktif Siswa (Benefit)</v>
      </c>
      <c r="E19" s="4" t="str">
        <f>$G$5</f>
        <v>Kelengkapan Berkas (Benefit)</v>
      </c>
      <c r="F19" s="4" t="str">
        <f>$G$6</f>
        <v>Kondisi Yatim Piatu (Benefit)</v>
      </c>
      <c r="G19" s="4" t="str">
        <f>$G$7</f>
        <v>Penghasilan Orang Tua (Cost)</v>
      </c>
      <c r="H19" s="4" t="str">
        <f>$G$8</f>
        <v>Tanggungan (Cost)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">
      <c r="A20" s="1"/>
      <c r="B20" s="3"/>
      <c r="C20" s="4" t="str">
        <f>$G$4</f>
        <v>Status Aktif Siswa (Benefit)</v>
      </c>
      <c r="D20" s="10">
        <v>1</v>
      </c>
      <c r="E20" s="9">
        <v>0.5</v>
      </c>
      <c r="F20" s="9">
        <v>0.33</v>
      </c>
      <c r="G20" s="9">
        <v>0.25</v>
      </c>
      <c r="H20" s="9">
        <v>0.2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">
      <c r="A21" s="1"/>
      <c r="B21" s="3"/>
      <c r="C21" s="4" t="str">
        <f>$G$5</f>
        <v>Kelengkapan Berkas (Benefit)</v>
      </c>
      <c r="D21" s="9">
        <v>2</v>
      </c>
      <c r="E21" s="10">
        <v>1</v>
      </c>
      <c r="F21" s="9">
        <v>1</v>
      </c>
      <c r="G21" s="9">
        <v>1</v>
      </c>
      <c r="H21" s="9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">
      <c r="A22" s="1"/>
      <c r="B22" s="3"/>
      <c r="C22" s="4" t="str">
        <f>$G$6</f>
        <v>Kondisi Yatim Piatu (Benefit)</v>
      </c>
      <c r="D22" s="9">
        <v>3</v>
      </c>
      <c r="E22" s="9">
        <v>1</v>
      </c>
      <c r="F22" s="10">
        <v>1</v>
      </c>
      <c r="G22" s="9">
        <v>1</v>
      </c>
      <c r="H22" s="9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">
      <c r="A23" s="1"/>
      <c r="B23" s="3"/>
      <c r="C23" s="4" t="str">
        <f>$G$7</f>
        <v>Penghasilan Orang Tua (Cost)</v>
      </c>
      <c r="D23" s="9">
        <v>4</v>
      </c>
      <c r="E23" s="9">
        <v>1</v>
      </c>
      <c r="F23" s="9">
        <v>1</v>
      </c>
      <c r="G23" s="10">
        <v>1</v>
      </c>
      <c r="H23" s="9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">
      <c r="A24" s="1"/>
      <c r="B24" s="3"/>
      <c r="C24" s="4" t="str">
        <f>$G$8</f>
        <v>Tanggungan (Cost)</v>
      </c>
      <c r="D24" s="9">
        <v>5</v>
      </c>
      <c r="E24" s="9">
        <v>1</v>
      </c>
      <c r="F24" s="9">
        <v>1</v>
      </c>
      <c r="G24" s="9">
        <v>1</v>
      </c>
      <c r="H24" s="10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">
      <c r="A25" s="1"/>
      <c r="B25" s="3"/>
      <c r="C25" s="4" t="s">
        <v>16</v>
      </c>
      <c r="D25" s="9">
        <f t="shared" ref="D25:H25" si="0">SUM(D20:D24)</f>
        <v>15</v>
      </c>
      <c r="E25" s="9">
        <f t="shared" si="0"/>
        <v>4.5</v>
      </c>
      <c r="F25" s="9">
        <f t="shared" si="0"/>
        <v>4.33</v>
      </c>
      <c r="G25" s="9">
        <f t="shared" si="0"/>
        <v>4.25</v>
      </c>
      <c r="H25" s="9">
        <f t="shared" si="0"/>
        <v>4.2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>
      <c r="A26" s="1"/>
      <c r="B26" s="1"/>
      <c r="C26" s="2"/>
      <c r="D26" s="2"/>
      <c r="E26" s="2"/>
      <c r="F26" s="2"/>
      <c r="G26" s="2"/>
      <c r="H26" s="2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">
      <c r="A27" s="1"/>
      <c r="B27" s="3"/>
      <c r="C27" s="21" t="s">
        <v>17</v>
      </c>
      <c r="D27" s="22"/>
      <c r="E27" s="22"/>
      <c r="F27" s="22"/>
      <c r="G27" s="22"/>
      <c r="H27" s="22"/>
      <c r="I27" s="1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>
      <c r="A28" s="1"/>
      <c r="B28" s="3"/>
      <c r="C28" s="4" t="s">
        <v>2</v>
      </c>
      <c r="D28" s="4" t="str">
        <f>$G$4</f>
        <v>Status Aktif Siswa (Benefit)</v>
      </c>
      <c r="E28" s="4" t="str">
        <f>$G$5</f>
        <v>Kelengkapan Berkas (Benefit)</v>
      </c>
      <c r="F28" s="4" t="str">
        <f>$G$6</f>
        <v>Kondisi Yatim Piatu (Benefit)</v>
      </c>
      <c r="G28" s="4" t="str">
        <f>$G$7</f>
        <v>Penghasilan Orang Tua (Cost)</v>
      </c>
      <c r="H28" s="4" t="str">
        <f>$G$8</f>
        <v>Tanggungan (Cost)</v>
      </c>
      <c r="I28" s="4" t="s">
        <v>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">
      <c r="A29" s="1"/>
      <c r="B29" s="3"/>
      <c r="C29" s="4" t="str">
        <f>$G$4</f>
        <v>Status Aktif Siswa (Benefit)</v>
      </c>
      <c r="D29" s="9">
        <f t="shared" ref="D29:H29" si="1">D20/D$25</f>
        <v>6.6666666666666666E-2</v>
      </c>
      <c r="E29" s="9">
        <f t="shared" si="1"/>
        <v>0.1111111111111111</v>
      </c>
      <c r="F29" s="9">
        <f t="shared" si="1"/>
        <v>7.6212471131639731E-2</v>
      </c>
      <c r="G29" s="9">
        <f t="shared" si="1"/>
        <v>5.8823529411764705E-2</v>
      </c>
      <c r="H29" s="9">
        <f t="shared" si="1"/>
        <v>4.7619047619047616E-2</v>
      </c>
      <c r="I29" s="9">
        <f t="shared" ref="I29:I34" si="2">AVERAGE(D29:H29)</f>
        <v>7.2086565188045959E-2</v>
      </c>
      <c r="J29" s="1"/>
      <c r="K29" s="1"/>
      <c r="L29" s="11">
        <f t="shared" ref="L29:L33" si="3">($D20*E$38)</f>
        <v>7.2086565188045959E-2</v>
      </c>
      <c r="M29" s="1">
        <f t="shared" ref="M29:M33" si="4">($E20*E$39)</f>
        <v>0.10598917935149425</v>
      </c>
      <c r="N29" s="1">
        <f t="shared" ref="N29:N33" si="5">($F20*E$40)</f>
        <v>7.4352858371986214E-2</v>
      </c>
      <c r="O29" s="11">
        <f t="shared" ref="O29:O33" si="6">($G20*E$41)</f>
        <v>5.9661256342413795E-2</v>
      </c>
      <c r="P29" s="1">
        <f>($H20*E$42)</f>
        <v>5.0395671740597704E-2</v>
      </c>
      <c r="Q29" s="12">
        <v>1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13">
      <c r="A30" s="1"/>
      <c r="B30" s="3"/>
      <c r="C30" s="4" t="str">
        <f>$G$5</f>
        <v>Kelengkapan Berkas (Benefit)</v>
      </c>
      <c r="D30" s="9">
        <f t="shared" ref="D30:H30" si="7">D21/D$25</f>
        <v>0.13333333333333333</v>
      </c>
      <c r="E30" s="9">
        <f t="shared" si="7"/>
        <v>0.22222222222222221</v>
      </c>
      <c r="F30" s="9">
        <f t="shared" si="7"/>
        <v>0.23094688221709006</v>
      </c>
      <c r="G30" s="9">
        <f t="shared" si="7"/>
        <v>0.23529411764705882</v>
      </c>
      <c r="H30" s="9">
        <f t="shared" si="7"/>
        <v>0.23809523809523808</v>
      </c>
      <c r="I30" s="9">
        <f t="shared" si="2"/>
        <v>0.21197835870298851</v>
      </c>
      <c r="J30" s="1"/>
      <c r="K30" s="1"/>
      <c r="L30" s="1">
        <f t="shared" si="3"/>
        <v>0.14417313037609192</v>
      </c>
      <c r="M30" s="1">
        <f t="shared" si="4"/>
        <v>0.21197835870298851</v>
      </c>
      <c r="N30" s="1">
        <f t="shared" si="5"/>
        <v>0.22531169203632184</v>
      </c>
      <c r="O30" s="1">
        <f t="shared" si="6"/>
        <v>0.23864502536965518</v>
      </c>
      <c r="P30" s="1">
        <f>$H21*E$42</f>
        <v>0.25197835870298851</v>
      </c>
      <c r="Q30" s="12"/>
      <c r="R30" s="1"/>
      <c r="S30" s="1"/>
      <c r="T30" s="1"/>
      <c r="U30" s="1"/>
      <c r="V30" s="1"/>
      <c r="W30" s="1"/>
      <c r="X30" s="1"/>
      <c r="Y30" s="1"/>
      <c r="Z30" s="1"/>
    </row>
    <row r="31" spans="1:26" ht="13">
      <c r="A31" s="1"/>
      <c r="B31" s="3"/>
      <c r="C31" s="4" t="str">
        <f>$G$6</f>
        <v>Kondisi Yatim Piatu (Benefit)</v>
      </c>
      <c r="D31" s="9">
        <f t="shared" ref="D31:H31" si="8">D22/D$25</f>
        <v>0.2</v>
      </c>
      <c r="E31" s="9">
        <f t="shared" si="8"/>
        <v>0.22222222222222221</v>
      </c>
      <c r="F31" s="9">
        <f t="shared" si="8"/>
        <v>0.23094688221709006</v>
      </c>
      <c r="G31" s="9">
        <f t="shared" si="8"/>
        <v>0.23529411764705882</v>
      </c>
      <c r="H31" s="9">
        <f t="shared" si="8"/>
        <v>0.23809523809523808</v>
      </c>
      <c r="I31" s="9">
        <f t="shared" si="2"/>
        <v>0.22531169203632184</v>
      </c>
      <c r="J31" s="1"/>
      <c r="K31" s="1"/>
      <c r="L31" s="1">
        <f t="shared" si="3"/>
        <v>0.21625969556413788</v>
      </c>
      <c r="M31" s="1">
        <f t="shared" si="4"/>
        <v>0.21197835870298851</v>
      </c>
      <c r="N31" s="1">
        <f t="shared" si="5"/>
        <v>0.22531169203632184</v>
      </c>
      <c r="O31" s="1">
        <f t="shared" si="6"/>
        <v>0.23864502536965518</v>
      </c>
      <c r="P31" s="1">
        <f t="shared" ref="P31:P33" si="9">($H22*E$42)</f>
        <v>0.25197835870298851</v>
      </c>
      <c r="Q31" s="12"/>
      <c r="R31" s="1"/>
      <c r="S31" s="1"/>
      <c r="T31" s="1"/>
      <c r="U31" s="1"/>
      <c r="V31" s="1"/>
      <c r="W31" s="1"/>
      <c r="X31" s="1"/>
      <c r="Y31" s="1"/>
      <c r="Z31" s="1"/>
    </row>
    <row r="32" spans="1:26" ht="13">
      <c r="A32" s="1"/>
      <c r="B32" s="3"/>
      <c r="C32" s="4" t="str">
        <f>$G$7</f>
        <v>Penghasilan Orang Tua (Cost)</v>
      </c>
      <c r="D32" s="9">
        <f t="shared" ref="D32:H32" si="10">D23/D$25</f>
        <v>0.26666666666666666</v>
      </c>
      <c r="E32" s="9">
        <f t="shared" si="10"/>
        <v>0.22222222222222221</v>
      </c>
      <c r="F32" s="9">
        <f t="shared" si="10"/>
        <v>0.23094688221709006</v>
      </c>
      <c r="G32" s="9">
        <f t="shared" si="10"/>
        <v>0.23529411764705882</v>
      </c>
      <c r="H32" s="9">
        <f t="shared" si="10"/>
        <v>0.23809523809523808</v>
      </c>
      <c r="I32" s="9">
        <f t="shared" si="2"/>
        <v>0.23864502536965518</v>
      </c>
      <c r="J32" s="1"/>
      <c r="K32" s="1"/>
      <c r="L32" s="1">
        <f t="shared" si="3"/>
        <v>0.28834626075218384</v>
      </c>
      <c r="M32" s="1">
        <f t="shared" si="4"/>
        <v>0.21197835870298851</v>
      </c>
      <c r="N32" s="1">
        <f t="shared" si="5"/>
        <v>0.22531169203632184</v>
      </c>
      <c r="O32" s="1">
        <f t="shared" si="6"/>
        <v>0.23864502536965518</v>
      </c>
      <c r="P32" s="1">
        <f t="shared" si="9"/>
        <v>0.25197835870298851</v>
      </c>
      <c r="Q32" s="12"/>
      <c r="R32" s="1"/>
      <c r="S32" s="1"/>
      <c r="T32" s="1"/>
      <c r="U32" s="1"/>
      <c r="V32" s="1"/>
      <c r="W32" s="1"/>
      <c r="X32" s="1"/>
      <c r="Y32" s="1"/>
      <c r="Z32" s="1"/>
    </row>
    <row r="33" spans="1:26" ht="13">
      <c r="A33" s="1"/>
      <c r="B33" s="3"/>
      <c r="C33" s="4" t="str">
        <f>$G$8</f>
        <v>Tanggungan (Cost)</v>
      </c>
      <c r="D33" s="9">
        <f t="shared" ref="D33:H33" si="11">D24/D$25</f>
        <v>0.33333333333333331</v>
      </c>
      <c r="E33" s="9">
        <f t="shared" si="11"/>
        <v>0.22222222222222221</v>
      </c>
      <c r="F33" s="9">
        <f t="shared" si="11"/>
        <v>0.23094688221709006</v>
      </c>
      <c r="G33" s="9">
        <f t="shared" si="11"/>
        <v>0.23529411764705882</v>
      </c>
      <c r="H33" s="9">
        <f t="shared" si="11"/>
        <v>0.23809523809523808</v>
      </c>
      <c r="I33" s="9">
        <f t="shared" si="2"/>
        <v>0.25197835870298851</v>
      </c>
      <c r="J33" s="1"/>
      <c r="K33" s="1"/>
      <c r="L33" s="1">
        <f t="shared" si="3"/>
        <v>0.3604328259402298</v>
      </c>
      <c r="M33" s="1">
        <f t="shared" si="4"/>
        <v>0.21197835870298851</v>
      </c>
      <c r="N33" s="1">
        <f t="shared" si="5"/>
        <v>0.22531169203632184</v>
      </c>
      <c r="O33" s="1">
        <f t="shared" si="6"/>
        <v>0.23864502536965518</v>
      </c>
      <c r="P33" s="1">
        <f t="shared" si="9"/>
        <v>0.25197835870298851</v>
      </c>
      <c r="Q33" s="12"/>
      <c r="R33" s="1"/>
      <c r="S33" s="1"/>
      <c r="T33" s="1"/>
      <c r="U33" s="1"/>
      <c r="V33" s="1"/>
      <c r="W33" s="1"/>
      <c r="X33" s="1"/>
      <c r="Y33" s="1"/>
      <c r="Z33" s="1"/>
    </row>
    <row r="34" spans="1:26" ht="13">
      <c r="A34" s="1"/>
      <c r="B34" s="3"/>
      <c r="C34" s="4" t="s">
        <v>16</v>
      </c>
      <c r="D34" s="9">
        <f t="shared" ref="D34:H34" si="12">D25/D$25</f>
        <v>1</v>
      </c>
      <c r="E34" s="9">
        <f t="shared" si="12"/>
        <v>1</v>
      </c>
      <c r="F34" s="9">
        <f t="shared" si="12"/>
        <v>1</v>
      </c>
      <c r="G34" s="9">
        <f t="shared" si="12"/>
        <v>1</v>
      </c>
      <c r="H34" s="9">
        <f t="shared" si="12"/>
        <v>1</v>
      </c>
      <c r="I34" s="9">
        <f t="shared" si="2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>
      <c r="A35" s="1"/>
      <c r="B35" s="1"/>
      <c r="C35" s="2"/>
      <c r="D35" s="2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>
      <c r="A36" s="1"/>
      <c r="B36" s="3"/>
      <c r="C36" s="23" t="s">
        <v>19</v>
      </c>
      <c r="D36" s="22"/>
      <c r="E36" s="22"/>
      <c r="F36" s="1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>
      <c r="A37" s="1"/>
      <c r="B37" s="3"/>
      <c r="C37" s="4" t="s">
        <v>2</v>
      </c>
      <c r="D37" s="4" t="s">
        <v>20</v>
      </c>
      <c r="E37" s="4" t="s">
        <v>21</v>
      </c>
      <c r="F37" s="4" t="s">
        <v>22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>
      <c r="A38" s="1"/>
      <c r="B38" s="3"/>
      <c r="C38" s="4" t="str">
        <f>$G$4</f>
        <v>Status Aktif Siswa (Benefit)</v>
      </c>
      <c r="D38" s="9">
        <f t="shared" ref="D38:D43" si="13">SUM(D29:H29)</f>
        <v>0.3604328259402298</v>
      </c>
      <c r="E38" s="9">
        <f t="shared" ref="E38:E43" si="14">D38/5</f>
        <v>7.2086565188045959E-2</v>
      </c>
      <c r="F38" s="9">
        <f t="shared" ref="F38:F42" si="15">($D20*E$38)+($E20*E$39)+($F20*E$40)+($G20*E$41)+($H20*E$42)</f>
        <v>0.36248553099453801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>
      <c r="A39" s="1"/>
      <c r="B39" s="3"/>
      <c r="C39" s="4" t="str">
        <f>$G$5</f>
        <v>Kelengkapan Berkas (Benefit)</v>
      </c>
      <c r="D39" s="9">
        <f t="shared" si="13"/>
        <v>1.0598917935149426</v>
      </c>
      <c r="E39" s="9">
        <f t="shared" si="14"/>
        <v>0.21197835870298851</v>
      </c>
      <c r="F39" s="9">
        <f t="shared" si="15"/>
        <v>1.072086565188046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>
      <c r="A40" s="1"/>
      <c r="B40" s="3"/>
      <c r="C40" s="4" t="str">
        <f>$G$6</f>
        <v>Kondisi Yatim Piatu (Benefit)</v>
      </c>
      <c r="D40" s="9">
        <f t="shared" si="13"/>
        <v>1.1265584601816092</v>
      </c>
      <c r="E40" s="9">
        <f t="shared" si="14"/>
        <v>0.22531169203632184</v>
      </c>
      <c r="F40" s="9">
        <f t="shared" si="15"/>
        <v>1.1441731303760918</v>
      </c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>
      <c r="A41" s="1"/>
      <c r="B41" s="3"/>
      <c r="C41" s="4" t="str">
        <f>$G$7</f>
        <v>Penghasilan Orang Tua (Cost)</v>
      </c>
      <c r="D41" s="9">
        <f t="shared" si="13"/>
        <v>1.1932251268482759</v>
      </c>
      <c r="E41" s="9">
        <f t="shared" si="14"/>
        <v>0.23864502536965518</v>
      </c>
      <c r="F41" s="9">
        <f t="shared" si="15"/>
        <v>1.2162596955641378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>
      <c r="A42" s="1"/>
      <c r="B42" s="3"/>
      <c r="C42" s="4" t="str">
        <f>$G$8</f>
        <v>Tanggungan (Cost)</v>
      </c>
      <c r="D42" s="9">
        <f t="shared" si="13"/>
        <v>1.2598917935149425</v>
      </c>
      <c r="E42" s="9">
        <f t="shared" si="14"/>
        <v>0.25197835870298851</v>
      </c>
      <c r="F42" s="9">
        <f t="shared" si="15"/>
        <v>1.2883462607521838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>
      <c r="A43" s="1"/>
      <c r="B43" s="3"/>
      <c r="C43" s="4" t="s">
        <v>16</v>
      </c>
      <c r="D43" s="9">
        <f t="shared" si="13"/>
        <v>5</v>
      </c>
      <c r="E43" s="9">
        <f t="shared" si="14"/>
        <v>1</v>
      </c>
      <c r="F43" s="9">
        <f>SUM(F38:F42)</f>
        <v>5.0833511828749973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>
      <c r="A44" s="1"/>
      <c r="B44" s="1"/>
      <c r="C44" s="2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>
      <c r="A45" s="1"/>
      <c r="B45" s="3"/>
      <c r="C45" s="23" t="s">
        <v>19</v>
      </c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>
      <c r="A46" s="1"/>
      <c r="B46" s="3"/>
      <c r="C46" s="4" t="s">
        <v>23</v>
      </c>
      <c r="D46" s="9">
        <f>((F38/E38)+(F39/E39)+(F40/E40)+(F41/E41)+(F42/E42))/5</f>
        <v>5.074725923436243</v>
      </c>
      <c r="E46" s="1"/>
      <c r="F46" s="1"/>
      <c r="G46" s="1"/>
      <c r="H46" s="1"/>
      <c r="I46" s="1"/>
      <c r="J46" s="1">
        <f>F38/E38</f>
        <v>5.0284755564223858</v>
      </c>
      <c r="K46" s="1">
        <f>F39/E39</f>
        <v>5.0575283804805284</v>
      </c>
      <c r="L46" s="1">
        <f>F40/E40</f>
        <v>5.0781791217103951</v>
      </c>
      <c r="M46" s="1">
        <f>F41/E41</f>
        <v>5.0965223083120295</v>
      </c>
      <c r="N46" s="1">
        <f>F42/E42</f>
        <v>5.112924250255876</v>
      </c>
      <c r="O46" s="1">
        <f>SUM(J46:N46)</f>
        <v>25.373629617181216</v>
      </c>
      <c r="P46" s="1">
        <f>O46/5</f>
        <v>5.074725923436243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>
      <c r="A47" s="1"/>
      <c r="B47" s="3"/>
      <c r="C47" s="4" t="s">
        <v>24</v>
      </c>
      <c r="D47" s="9">
        <f>(D46-5)/(5-1)</f>
        <v>1.868148085906074E-2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>
      <c r="A48" s="1"/>
      <c r="B48" s="3"/>
      <c r="C48" s="4" t="s">
        <v>25</v>
      </c>
      <c r="D48" s="9">
        <v>1.1200000000000001</v>
      </c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>
      <c r="A49" s="1"/>
      <c r="B49" s="3"/>
      <c r="C49" s="4" t="s">
        <v>26</v>
      </c>
      <c r="D49" s="9">
        <f>D47/D48</f>
        <v>1.6679893624161373E-2</v>
      </c>
      <c r="E49" s="5" t="str">
        <f>IF(D49&lt;=0.1,"Consistent","Unconsistent")</f>
        <v>Consistent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C6:D6"/>
    <mergeCell ref="C7:D7"/>
    <mergeCell ref="C8:D8"/>
    <mergeCell ref="G7:H7"/>
    <mergeCell ref="G8:H8"/>
    <mergeCell ref="G6:H6"/>
    <mergeCell ref="C10:H10"/>
    <mergeCell ref="C18:H18"/>
    <mergeCell ref="C27:I27"/>
    <mergeCell ref="C36:F36"/>
    <mergeCell ref="C45:D45"/>
    <mergeCell ref="C3:D3"/>
    <mergeCell ref="G3:H3"/>
    <mergeCell ref="C4:D4"/>
    <mergeCell ref="G4:H4"/>
    <mergeCell ref="C5:D5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topLeftCell="B1" zoomScale="99" workbookViewId="0"/>
  </sheetViews>
  <sheetFormatPr defaultColWidth="12.6328125" defaultRowHeight="15.75" customHeight="1"/>
  <sheetData>
    <row r="1" spans="1:24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>
      <c r="A2" s="1"/>
      <c r="B2" s="1"/>
      <c r="C2" s="2"/>
      <c r="D2" s="2"/>
      <c r="E2" s="2"/>
      <c r="F2" s="2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3">
      <c r="A3" s="1"/>
      <c r="B3" s="3"/>
      <c r="C3" s="24" t="s">
        <v>19</v>
      </c>
      <c r="D3" s="25"/>
      <c r="E3" s="25"/>
      <c r="F3" s="25"/>
      <c r="G3" s="25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3">
      <c r="A4" s="1"/>
      <c r="B4" s="3"/>
      <c r="C4" s="13" t="s">
        <v>27</v>
      </c>
      <c r="D4" s="13" t="str">
        <f>Criteria!$C$4</f>
        <v>Yoga Bin Yoyok Suparyo</v>
      </c>
      <c r="E4" s="13" t="str">
        <f>Criteria!$C$5</f>
        <v>Arya Bin Wawan</v>
      </c>
      <c r="F4" s="13" t="str">
        <f>Criteria!$C$6</f>
        <v>Zakhi Mangkupurel</v>
      </c>
      <c r="G4" s="13" t="str">
        <f>Criteria!$C$7</f>
        <v>Afif Bin Sangin</v>
      </c>
      <c r="H4" s="13" t="str">
        <f>Criteria!$C$8</f>
        <v>Andreas Bin Berlian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3">
      <c r="A5" s="1"/>
      <c r="B5" s="3"/>
      <c r="C5" s="14" t="s">
        <v>28</v>
      </c>
      <c r="D5" s="15">
        <f>Criteria!$D12</f>
        <v>3</v>
      </c>
      <c r="E5" s="15">
        <f>Criteria!$D13</f>
        <v>1</v>
      </c>
      <c r="F5" s="15">
        <f>Criteria!$D14</f>
        <v>2</v>
      </c>
      <c r="G5" s="15">
        <f>Criteria!$D15</f>
        <v>2</v>
      </c>
      <c r="H5" s="15">
        <f>Criteria!$D16</f>
        <v>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ht="13">
      <c r="A6" s="1"/>
      <c r="B6" s="3"/>
      <c r="C6" s="15" t="s">
        <v>20</v>
      </c>
      <c r="D6" s="6">
        <f t="shared" ref="D6:H6" si="0">MIN($D$5:$H$5)/D$5</f>
        <v>0.33333333333333331</v>
      </c>
      <c r="E6" s="6">
        <f t="shared" si="0"/>
        <v>1</v>
      </c>
      <c r="F6" s="6">
        <f t="shared" si="0"/>
        <v>0.5</v>
      </c>
      <c r="G6" s="6">
        <f t="shared" si="0"/>
        <v>0.5</v>
      </c>
      <c r="H6" s="6">
        <f t="shared" si="0"/>
        <v>0.33333333333333331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ht="13">
      <c r="A7" s="1"/>
      <c r="B7" s="3"/>
      <c r="C7" s="15" t="s">
        <v>29</v>
      </c>
      <c r="D7" s="6">
        <f t="shared" ref="D7:H7" si="1">D$6/SUM($D$6:$H$6)</f>
        <v>0.125</v>
      </c>
      <c r="E7" s="6">
        <f t="shared" si="1"/>
        <v>0.375</v>
      </c>
      <c r="F7" s="6">
        <f t="shared" si="1"/>
        <v>0.1875</v>
      </c>
      <c r="G7" s="6">
        <f t="shared" si="1"/>
        <v>0.1875</v>
      </c>
      <c r="H7" s="6">
        <f t="shared" si="1"/>
        <v>0.125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4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4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24" ht="15.75" customHeight="1">
      <c r="A11" s="1"/>
      <c r="B11" s="1"/>
      <c r="C11" s="1"/>
      <c r="D11" s="1"/>
      <c r="E11" s="1"/>
      <c r="F11" s="1"/>
      <c r="G11" s="1"/>
    </row>
    <row r="12" spans="1:24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4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4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4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2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2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2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2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2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2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2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2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2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2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2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2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2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25" ht="12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25" ht="12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25" ht="12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25" ht="12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25" ht="12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25" ht="1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25" ht="1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25" ht="1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25" ht="1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25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">
    <mergeCell ref="C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2.6328125" defaultRowHeight="15.75" customHeight="1"/>
  <sheetData>
    <row r="1" spans="1:25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25" ht="13">
      <c r="A3" s="1"/>
      <c r="B3" s="1"/>
      <c r="C3" s="24" t="s">
        <v>19</v>
      </c>
      <c r="D3" s="25"/>
      <c r="E3" s="25"/>
      <c r="F3" s="25"/>
      <c r="G3" s="25"/>
      <c r="H3" s="26"/>
      <c r="I3" s="1"/>
      <c r="J3" s="1"/>
      <c r="K3" s="1"/>
      <c r="L3" s="1"/>
    </row>
    <row r="4" spans="1:25" ht="13">
      <c r="A4" s="1"/>
      <c r="B4" s="1"/>
      <c r="C4" s="13" t="s">
        <v>30</v>
      </c>
      <c r="D4" s="13" t="str">
        <f>Criteria!$C$4</f>
        <v>Yoga Bin Yoyok Suparyo</v>
      </c>
      <c r="E4" s="13" t="str">
        <f>Criteria!$C$5</f>
        <v>Arya Bin Wawan</v>
      </c>
      <c r="F4" s="13" t="str">
        <f>Criteria!$C$6</f>
        <v>Zakhi Mangkupurel</v>
      </c>
      <c r="G4" s="13" t="str">
        <f>Criteria!$C$7</f>
        <v>Afif Bin Sangin</v>
      </c>
      <c r="H4" s="13" t="str">
        <f>Criteria!$C$8</f>
        <v>Andreas Bin Berlian</v>
      </c>
      <c r="I4" s="1"/>
      <c r="J4" s="1"/>
      <c r="K4" s="1"/>
      <c r="L4" s="1"/>
    </row>
    <row r="5" spans="1:25" ht="13">
      <c r="A5" s="1"/>
      <c r="B5" s="1"/>
      <c r="C5" s="14" t="s">
        <v>28</v>
      </c>
      <c r="D5" s="14">
        <f>Criteria!$E12</f>
        <v>2</v>
      </c>
      <c r="E5" s="14">
        <f>Criteria!$E13</f>
        <v>1</v>
      </c>
      <c r="F5" s="14">
        <f>Criteria!$E14</f>
        <v>2</v>
      </c>
      <c r="G5" s="14">
        <f>Criteria!$E15</f>
        <v>2</v>
      </c>
      <c r="H5" s="14">
        <f>Criteria!$E16</f>
        <v>2</v>
      </c>
      <c r="I5" s="1"/>
      <c r="J5" s="1"/>
      <c r="K5" s="1"/>
      <c r="L5" s="1"/>
    </row>
    <row r="6" spans="1:25" ht="13">
      <c r="A6" s="1"/>
      <c r="B6" s="1"/>
      <c r="C6" s="15" t="s">
        <v>19</v>
      </c>
      <c r="D6" s="6">
        <f t="shared" ref="D6:H6" si="0">D$5/MAX($D$5:$H$5)</f>
        <v>1</v>
      </c>
      <c r="E6" s="6">
        <f t="shared" si="0"/>
        <v>0.5</v>
      </c>
      <c r="F6" s="6">
        <f t="shared" si="0"/>
        <v>1</v>
      </c>
      <c r="G6" s="6">
        <f t="shared" si="0"/>
        <v>1</v>
      </c>
      <c r="H6" s="6">
        <f t="shared" si="0"/>
        <v>1</v>
      </c>
      <c r="I6" s="1"/>
      <c r="J6" s="1"/>
      <c r="K6" s="1"/>
      <c r="L6" s="1"/>
    </row>
    <row r="7" spans="1:25" ht="13">
      <c r="A7" s="1"/>
      <c r="B7" s="1"/>
      <c r="C7" s="15" t="s">
        <v>29</v>
      </c>
      <c r="D7" s="6">
        <f t="shared" ref="D7:H7" si="1">D$6/SUM($D$6:$H$6)</f>
        <v>0.22222222222222221</v>
      </c>
      <c r="E7" s="6">
        <f t="shared" si="1"/>
        <v>0.1111111111111111</v>
      </c>
      <c r="F7" s="6">
        <f t="shared" si="1"/>
        <v>0.22222222222222221</v>
      </c>
      <c r="G7" s="6">
        <f t="shared" si="1"/>
        <v>0.22222222222222221</v>
      </c>
      <c r="H7" s="6">
        <f t="shared" si="1"/>
        <v>0.22222222222222221</v>
      </c>
      <c r="I7" s="1"/>
      <c r="J7" s="1"/>
      <c r="K7" s="1"/>
      <c r="L7" s="1"/>
    </row>
    <row r="8" spans="1:2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25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25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25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25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25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25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2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2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2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2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2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2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2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2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2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2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2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2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2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2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2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25" ht="12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25" ht="12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25" ht="12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25" ht="12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25" ht="12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5" ht="1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">
    <mergeCell ref="C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/>
  </sheetViews>
  <sheetFormatPr defaultColWidth="12.6328125" defaultRowHeight="15.75" customHeight="1"/>
  <sheetData>
    <row r="1" spans="1:15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3">
      <c r="B3" s="1"/>
      <c r="C3" s="24" t="s">
        <v>19</v>
      </c>
      <c r="D3" s="25"/>
      <c r="E3" s="25"/>
      <c r="F3" s="25"/>
      <c r="G3" s="25"/>
      <c r="H3" s="26"/>
    </row>
    <row r="4" spans="1:15" ht="13">
      <c r="B4" s="1"/>
      <c r="C4" s="13" t="s">
        <v>30</v>
      </c>
      <c r="D4" s="13" t="str">
        <f>Criteria!$C$4</f>
        <v>Yoga Bin Yoyok Suparyo</v>
      </c>
      <c r="E4" s="13" t="str">
        <f>Criteria!$C$5</f>
        <v>Arya Bin Wawan</v>
      </c>
      <c r="F4" s="13" t="str">
        <f>Criteria!$C$6</f>
        <v>Zakhi Mangkupurel</v>
      </c>
      <c r="G4" s="13" t="str">
        <f>Criteria!$C$7</f>
        <v>Afif Bin Sangin</v>
      </c>
      <c r="H4" s="13" t="str">
        <f>Criteria!$C$8</f>
        <v>Andreas Bin Berlian</v>
      </c>
    </row>
    <row r="5" spans="1:15" ht="13">
      <c r="B5" s="1"/>
      <c r="C5" s="14" t="s">
        <v>28</v>
      </c>
      <c r="D5" s="14">
        <f>Criteria!$F12</f>
        <v>1</v>
      </c>
      <c r="E5" s="14">
        <f>Criteria!$F13</f>
        <v>1</v>
      </c>
      <c r="F5" s="14">
        <f>Criteria!$F14</f>
        <v>1</v>
      </c>
      <c r="G5" s="14">
        <f>Criteria!$F15</f>
        <v>1</v>
      </c>
      <c r="H5" s="14">
        <f>Criteria!$F16</f>
        <v>1</v>
      </c>
    </row>
    <row r="6" spans="1:15" ht="13">
      <c r="B6" s="1"/>
      <c r="C6" s="15" t="s">
        <v>19</v>
      </c>
      <c r="D6" s="6">
        <f t="shared" ref="D6:H6" si="0">D$5/MAX($D$5:$H$5)</f>
        <v>1</v>
      </c>
      <c r="E6" s="6">
        <f t="shared" si="0"/>
        <v>1</v>
      </c>
      <c r="F6" s="6">
        <f t="shared" si="0"/>
        <v>1</v>
      </c>
      <c r="G6" s="6">
        <f t="shared" si="0"/>
        <v>1</v>
      </c>
      <c r="H6" s="6">
        <f t="shared" si="0"/>
        <v>1</v>
      </c>
    </row>
    <row r="7" spans="1:15" ht="13">
      <c r="B7" s="1"/>
      <c r="C7" s="15" t="s">
        <v>29</v>
      </c>
      <c r="D7" s="6">
        <f t="shared" ref="D7:H7" si="1">D$6/SUM($D$6:$H$6)</f>
        <v>0.2</v>
      </c>
      <c r="E7" s="6">
        <f t="shared" si="1"/>
        <v>0.2</v>
      </c>
      <c r="F7" s="6">
        <f t="shared" si="1"/>
        <v>0.2</v>
      </c>
      <c r="G7" s="6">
        <f t="shared" si="1"/>
        <v>0.2</v>
      </c>
      <c r="H7" s="6">
        <f t="shared" si="1"/>
        <v>0.2</v>
      </c>
    </row>
    <row r="8" spans="1:15" ht="15.75" customHeight="1">
      <c r="B8" s="1"/>
      <c r="C8" s="1"/>
      <c r="D8" s="1"/>
      <c r="E8" s="1"/>
      <c r="F8" s="1"/>
      <c r="G8" s="1"/>
      <c r="H8" s="1"/>
    </row>
    <row r="9" spans="1:15" ht="15.75" customHeight="1">
      <c r="B9" s="1"/>
      <c r="C9" s="1"/>
      <c r="D9" s="1"/>
      <c r="E9" s="1"/>
      <c r="F9" s="1"/>
      <c r="G9" s="1"/>
      <c r="H9" s="1"/>
    </row>
    <row r="10" spans="1:15" ht="15.75" customHeight="1">
      <c r="B10" s="1"/>
      <c r="C10" s="1"/>
      <c r="D10" s="1"/>
      <c r="E10" s="1"/>
      <c r="F10" s="1"/>
      <c r="G10" s="1"/>
      <c r="H10" s="1"/>
    </row>
    <row r="11" spans="1:15" ht="15.75" customHeight="1">
      <c r="A11" s="1"/>
      <c r="B11" s="1"/>
      <c r="C11" s="1"/>
      <c r="D11" s="1"/>
      <c r="E11" s="1"/>
      <c r="F11" s="1"/>
      <c r="G11" s="1"/>
    </row>
    <row r="12" spans="1:15" ht="15.75" customHeight="1">
      <c r="A12" s="1"/>
      <c r="B12" s="1"/>
      <c r="C12" s="1"/>
      <c r="D12" s="1"/>
      <c r="E12" s="1"/>
      <c r="F12" s="1"/>
      <c r="G12" s="1"/>
    </row>
    <row r="13" spans="1:15" ht="15.75" customHeight="1">
      <c r="A13" s="1"/>
      <c r="B13" s="1"/>
      <c r="C13" s="1"/>
      <c r="D13" s="1"/>
      <c r="E13" s="1"/>
      <c r="F13" s="1"/>
      <c r="G13" s="1"/>
    </row>
    <row r="14" spans="1:15" ht="15.75" customHeight="1">
      <c r="A14" s="1"/>
      <c r="B14" s="1"/>
      <c r="C14" s="1"/>
      <c r="D14" s="1"/>
      <c r="E14" s="1"/>
      <c r="F14" s="1"/>
      <c r="G14" s="1"/>
    </row>
    <row r="15" spans="1:15" ht="15.75" customHeight="1">
      <c r="A15" s="1"/>
      <c r="B15" s="1"/>
      <c r="C15" s="1"/>
      <c r="D15" s="1"/>
      <c r="E15" s="1"/>
      <c r="F15" s="1"/>
      <c r="G15" s="1"/>
    </row>
    <row r="16" spans="1:15" ht="15.75" customHeight="1">
      <c r="A16" s="1"/>
      <c r="B16" s="1"/>
      <c r="C16" s="1"/>
      <c r="D16" s="1"/>
      <c r="E16" s="1"/>
      <c r="F16" s="1"/>
      <c r="G16" s="1"/>
    </row>
    <row r="17" spans="1:25" ht="15.75" customHeight="1">
      <c r="A17" s="1"/>
      <c r="B17" s="1"/>
      <c r="C17" s="1"/>
      <c r="D17" s="1"/>
      <c r="E17" s="1"/>
      <c r="F17" s="1"/>
      <c r="G17" s="1"/>
    </row>
    <row r="18" spans="1:25" ht="15.75" customHeight="1">
      <c r="A18" s="1"/>
      <c r="B18" s="1"/>
      <c r="C18" s="1"/>
      <c r="D18" s="1"/>
      <c r="E18" s="1"/>
      <c r="F18" s="1"/>
      <c r="G18" s="1"/>
    </row>
    <row r="19" spans="1:25" ht="15.75" customHeight="1">
      <c r="A19" s="1"/>
      <c r="B19" s="1"/>
      <c r="C19" s="1"/>
      <c r="D19" s="1"/>
      <c r="E19" s="1"/>
      <c r="F19" s="1"/>
      <c r="G19" s="1"/>
    </row>
    <row r="20" spans="1:25" ht="12.5">
      <c r="A20" s="1"/>
      <c r="B20" s="1"/>
      <c r="C20" s="1"/>
      <c r="D20" s="1"/>
      <c r="E20" s="1"/>
      <c r="F20" s="1"/>
      <c r="G20" s="1"/>
    </row>
    <row r="21" spans="1:25" ht="12.5">
      <c r="A21" s="1"/>
      <c r="B21" s="1"/>
      <c r="C21" s="1"/>
      <c r="D21" s="1"/>
      <c r="E21" s="1"/>
      <c r="F21" s="1"/>
      <c r="G21" s="1"/>
    </row>
    <row r="22" spans="1:25" ht="12.5">
      <c r="A22" s="1"/>
      <c r="B22" s="1"/>
      <c r="C22" s="1"/>
      <c r="D22" s="1"/>
      <c r="E22" s="1"/>
      <c r="F22" s="1"/>
      <c r="G22" s="1"/>
    </row>
    <row r="23" spans="1:25" ht="12.5">
      <c r="A23" s="1"/>
      <c r="B23" s="1"/>
      <c r="C23" s="1"/>
      <c r="D23" s="1"/>
      <c r="E23" s="1"/>
      <c r="F23" s="1"/>
      <c r="G23" s="1"/>
    </row>
    <row r="24" spans="1:25" ht="12.5">
      <c r="A24" s="1"/>
      <c r="B24" s="1"/>
      <c r="C24" s="1"/>
      <c r="D24" s="1"/>
      <c r="E24" s="1"/>
      <c r="F24" s="1"/>
      <c r="G24" s="1"/>
    </row>
    <row r="25" spans="1:25" ht="12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25" ht="12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25" ht="12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25" ht="12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25" ht="12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25" ht="12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25" ht="12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5" ht="12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5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5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5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5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5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5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5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5:25" ht="12.5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5:25" ht="12.5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5:25" ht="12.5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5:25" ht="12.5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5:25" ht="12.5"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5:25" ht="12.5"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5:25" ht="12.5"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5:25" ht="12.5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">
    <mergeCell ref="C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/>
  </sheetViews>
  <sheetFormatPr defaultColWidth="12.6328125" defaultRowHeight="15.75" customHeight="1"/>
  <sheetData>
    <row r="1" spans="1:12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3">
      <c r="A3" s="1"/>
      <c r="B3" s="1"/>
      <c r="C3" s="24" t="s">
        <v>19</v>
      </c>
      <c r="D3" s="25"/>
      <c r="E3" s="25"/>
      <c r="F3" s="25"/>
      <c r="G3" s="25"/>
      <c r="H3" s="26"/>
      <c r="I3" s="1"/>
      <c r="J3" s="1"/>
      <c r="K3" s="1"/>
      <c r="L3" s="1"/>
    </row>
    <row r="4" spans="1:12" ht="13">
      <c r="A4" s="1"/>
      <c r="B4" s="1"/>
      <c r="C4" s="13" t="s">
        <v>30</v>
      </c>
      <c r="D4" s="13" t="str">
        <f>Criteria!$C$4</f>
        <v>Yoga Bin Yoyok Suparyo</v>
      </c>
      <c r="E4" s="13" t="str">
        <f>Criteria!$C$5</f>
        <v>Arya Bin Wawan</v>
      </c>
      <c r="F4" s="13" t="str">
        <f>Criteria!$C$6</f>
        <v>Zakhi Mangkupurel</v>
      </c>
      <c r="G4" s="13" t="str">
        <f>Criteria!$C$7</f>
        <v>Afif Bin Sangin</v>
      </c>
      <c r="H4" s="13" t="str">
        <f>Criteria!$C$8</f>
        <v>Andreas Bin Berlian</v>
      </c>
      <c r="I4" s="1"/>
      <c r="J4" s="1"/>
      <c r="K4" s="1"/>
      <c r="L4" s="1"/>
    </row>
    <row r="5" spans="1:12" ht="13">
      <c r="A5" s="1"/>
      <c r="B5" s="1"/>
      <c r="C5" s="14" t="s">
        <v>28</v>
      </c>
      <c r="D5" s="14">
        <f>Criteria!$G12</f>
        <v>3</v>
      </c>
      <c r="E5" s="14">
        <f>Criteria!$G13</f>
        <v>2</v>
      </c>
      <c r="F5" s="14">
        <f>Criteria!$G14</f>
        <v>2</v>
      </c>
      <c r="G5" s="14">
        <f>Criteria!$G15</f>
        <v>1</v>
      </c>
      <c r="H5" s="14">
        <f>Criteria!$G16</f>
        <v>3</v>
      </c>
      <c r="I5" s="1"/>
      <c r="J5" s="1"/>
      <c r="K5" s="1"/>
      <c r="L5" s="1"/>
    </row>
    <row r="6" spans="1:12" ht="13">
      <c r="A6" s="1"/>
      <c r="B6" s="1"/>
      <c r="C6" s="15" t="s">
        <v>19</v>
      </c>
      <c r="D6" s="6">
        <f t="shared" ref="D6:H6" si="0">D$5/MAX($D$5:$H$5)</f>
        <v>1</v>
      </c>
      <c r="E6" s="6">
        <f t="shared" si="0"/>
        <v>0.66666666666666663</v>
      </c>
      <c r="F6" s="6">
        <f t="shared" si="0"/>
        <v>0.66666666666666663</v>
      </c>
      <c r="G6" s="6">
        <f t="shared" si="0"/>
        <v>0.33333333333333331</v>
      </c>
      <c r="H6" s="6">
        <f t="shared" si="0"/>
        <v>1</v>
      </c>
      <c r="I6" s="1"/>
      <c r="J6" s="1"/>
      <c r="K6" s="1"/>
      <c r="L6" s="1"/>
    </row>
    <row r="7" spans="1:12" ht="13">
      <c r="A7" s="1"/>
      <c r="B7" s="1"/>
      <c r="C7" s="15" t="s">
        <v>29</v>
      </c>
      <c r="D7" s="6">
        <f t="shared" ref="D7:H7" si="1">D$6/SUM($D$6:$H$6)</f>
        <v>0.27272727272727276</v>
      </c>
      <c r="E7" s="6">
        <f t="shared" si="1"/>
        <v>0.18181818181818182</v>
      </c>
      <c r="F7" s="6">
        <f t="shared" si="1"/>
        <v>0.18181818181818182</v>
      </c>
      <c r="G7" s="6">
        <f t="shared" si="1"/>
        <v>9.0909090909090912E-2</v>
      </c>
      <c r="H7" s="6">
        <f t="shared" si="1"/>
        <v>0.27272727272727276</v>
      </c>
      <c r="I7" s="1"/>
      <c r="J7" s="1"/>
      <c r="K7" s="1"/>
      <c r="L7" s="1"/>
    </row>
    <row r="8" spans="1:12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2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2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2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2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2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2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2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2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2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2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2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2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2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25" ht="12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25" ht="12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25" ht="12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5">
      <c r="A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5">
      <c r="A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5">
      <c r="A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5">
      <c r="A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5">
      <c r="A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">
    <mergeCell ref="C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/>
  </sheetViews>
  <sheetFormatPr defaultColWidth="12.6328125" defaultRowHeight="15.75" customHeight="1"/>
  <sheetData>
    <row r="1" spans="1:9" ht="15.75" customHeight="1">
      <c r="A1" s="1"/>
      <c r="B1" s="1"/>
      <c r="C1" s="1"/>
      <c r="D1" s="1"/>
      <c r="E1" s="1"/>
      <c r="F1" s="1"/>
      <c r="G1" s="1"/>
      <c r="H1" s="1"/>
      <c r="I1" s="1"/>
    </row>
    <row r="2" spans="1:9" ht="15.75" customHeight="1">
      <c r="A2" s="1"/>
      <c r="B2" s="1"/>
      <c r="C2" s="1"/>
      <c r="D2" s="1"/>
      <c r="E2" s="1"/>
      <c r="F2" s="1"/>
      <c r="G2" s="1"/>
      <c r="H2" s="1"/>
      <c r="I2" s="1"/>
    </row>
    <row r="3" spans="1:9" ht="13">
      <c r="B3" s="1"/>
      <c r="C3" s="24" t="s">
        <v>19</v>
      </c>
      <c r="D3" s="25"/>
      <c r="E3" s="25"/>
      <c r="F3" s="25"/>
      <c r="G3" s="25"/>
      <c r="H3" s="26"/>
      <c r="I3" s="1"/>
    </row>
    <row r="4" spans="1:9" ht="13">
      <c r="B4" s="1"/>
      <c r="C4" s="13" t="s">
        <v>30</v>
      </c>
      <c r="D4" s="13" t="str">
        <f>Criteria!$C$4</f>
        <v>Yoga Bin Yoyok Suparyo</v>
      </c>
      <c r="E4" s="13" t="str">
        <f>Criteria!$C$5</f>
        <v>Arya Bin Wawan</v>
      </c>
      <c r="F4" s="13" t="str">
        <f>Criteria!$C$6</f>
        <v>Zakhi Mangkupurel</v>
      </c>
      <c r="G4" s="13" t="str">
        <f>Criteria!$C$7</f>
        <v>Afif Bin Sangin</v>
      </c>
      <c r="H4" s="13" t="str">
        <f>Criteria!$C$8</f>
        <v>Andreas Bin Berlian</v>
      </c>
      <c r="I4" s="1"/>
    </row>
    <row r="5" spans="1:9" ht="13">
      <c r="B5" s="1"/>
      <c r="C5" s="14" t="s">
        <v>28</v>
      </c>
      <c r="D5" s="14">
        <f>Criteria!$H12</f>
        <v>5</v>
      </c>
      <c r="E5" s="14">
        <f>Criteria!$H13</f>
        <v>3</v>
      </c>
      <c r="F5" s="14">
        <f>Criteria!$H14</f>
        <v>2</v>
      </c>
      <c r="G5" s="14">
        <f>Criteria!$H15</f>
        <v>3</v>
      </c>
      <c r="H5" s="14">
        <f>Criteria!$H16</f>
        <v>2</v>
      </c>
      <c r="I5" s="1"/>
    </row>
    <row r="6" spans="1:9" ht="13">
      <c r="B6" s="1"/>
      <c r="C6" s="15" t="s">
        <v>19</v>
      </c>
      <c r="D6" s="6">
        <f t="shared" ref="D6:H6" si="0">D$5/MAX($D$5:$I$5)</f>
        <v>1</v>
      </c>
      <c r="E6" s="6">
        <f t="shared" si="0"/>
        <v>0.6</v>
      </c>
      <c r="F6" s="6">
        <f t="shared" si="0"/>
        <v>0.4</v>
      </c>
      <c r="G6" s="6">
        <f t="shared" si="0"/>
        <v>0.6</v>
      </c>
      <c r="H6" s="6">
        <f t="shared" si="0"/>
        <v>0.4</v>
      </c>
      <c r="I6" s="1"/>
    </row>
    <row r="7" spans="1:9" ht="13">
      <c r="B7" s="1"/>
      <c r="C7" s="15" t="s">
        <v>29</v>
      </c>
      <c r="D7" s="6">
        <f t="shared" ref="D7:H7" si="1">D$6/SUM($D$6:$I$6)</f>
        <v>0.33333333333333331</v>
      </c>
      <c r="E7" s="6">
        <f t="shared" si="1"/>
        <v>0.19999999999999998</v>
      </c>
      <c r="F7" s="6">
        <f t="shared" si="1"/>
        <v>0.13333333333333333</v>
      </c>
      <c r="G7" s="6">
        <f t="shared" si="1"/>
        <v>0.19999999999999998</v>
      </c>
      <c r="H7" s="6">
        <f t="shared" si="1"/>
        <v>0.13333333333333333</v>
      </c>
      <c r="I7" s="1"/>
    </row>
    <row r="8" spans="1:9" ht="15.75" customHeight="1">
      <c r="B8" s="1"/>
      <c r="C8" s="1"/>
      <c r="D8" s="1"/>
      <c r="E8" s="1"/>
      <c r="F8" s="1"/>
      <c r="G8" s="1"/>
      <c r="H8" s="1"/>
      <c r="I8" s="1"/>
    </row>
    <row r="9" spans="1:9" ht="15.75" customHeight="1">
      <c r="A9" s="1"/>
      <c r="B9" s="1"/>
      <c r="C9" s="1"/>
      <c r="D9" s="1"/>
      <c r="E9" s="1"/>
      <c r="F9" s="1"/>
      <c r="G9" s="1"/>
      <c r="H9" s="1"/>
      <c r="I9" s="1"/>
    </row>
    <row r="10" spans="1:9" ht="15.75" customHeight="1">
      <c r="A10" s="1"/>
      <c r="B10" s="1"/>
      <c r="C10" s="1"/>
      <c r="D10" s="1"/>
      <c r="E10" s="1"/>
      <c r="F10" s="1"/>
      <c r="G10" s="1"/>
      <c r="H10" s="1"/>
      <c r="I10" s="1"/>
    </row>
    <row r="11" spans="1:9" ht="15.75" customHeight="1">
      <c r="A11" s="1"/>
      <c r="B11" s="1"/>
      <c r="C11" s="1"/>
      <c r="D11" s="1"/>
      <c r="E11" s="1"/>
      <c r="F11" s="1"/>
      <c r="G11" s="1"/>
      <c r="H11" s="1"/>
      <c r="I11" s="1"/>
    </row>
    <row r="12" spans="1:9" ht="15.75" customHeight="1">
      <c r="A12" s="1"/>
      <c r="B12" s="1"/>
      <c r="C12" s="1"/>
      <c r="D12" s="1"/>
      <c r="E12" s="1"/>
      <c r="F12" s="1"/>
      <c r="G12" s="1"/>
      <c r="H12" s="1"/>
      <c r="I12" s="1"/>
    </row>
    <row r="13" spans="1:9" ht="15.75" customHeight="1">
      <c r="A13" s="1"/>
      <c r="B13" s="1"/>
      <c r="C13" s="1"/>
      <c r="D13" s="1"/>
      <c r="E13" s="1"/>
      <c r="F13" s="1"/>
      <c r="G13" s="1"/>
      <c r="H13" s="1"/>
      <c r="I13" s="1"/>
    </row>
    <row r="14" spans="1:9" ht="15.75" customHeight="1">
      <c r="A14" s="1"/>
      <c r="B14" s="1"/>
      <c r="C14" s="1"/>
      <c r="D14" s="1"/>
      <c r="E14" s="1"/>
      <c r="F14" s="1"/>
      <c r="G14" s="1"/>
      <c r="H14" s="1"/>
      <c r="I14" s="1"/>
    </row>
    <row r="15" spans="1:9" ht="15.75" customHeight="1">
      <c r="A15" s="1"/>
      <c r="B15" s="1"/>
      <c r="C15" s="1"/>
      <c r="D15" s="1"/>
      <c r="E15" s="1"/>
      <c r="F15" s="1"/>
      <c r="G15" s="1"/>
      <c r="H15" s="1"/>
      <c r="I15" s="1"/>
    </row>
    <row r="16" spans="1:9" ht="15.75" customHeight="1">
      <c r="A16" s="1"/>
      <c r="B16" s="1"/>
      <c r="C16" s="1"/>
      <c r="D16" s="1"/>
      <c r="E16" s="1"/>
      <c r="F16" s="1"/>
      <c r="G16" s="1"/>
      <c r="H16" s="1"/>
      <c r="I16" s="1"/>
    </row>
    <row r="17" spans="1:9" ht="15.75" customHeight="1">
      <c r="A17" s="1"/>
      <c r="B17" s="1"/>
      <c r="C17" s="1"/>
      <c r="D17" s="1"/>
      <c r="E17" s="1"/>
      <c r="F17" s="1"/>
      <c r="G17" s="1"/>
      <c r="H17" s="1"/>
      <c r="I17" s="1"/>
    </row>
    <row r="18" spans="1:9" ht="15.75" customHeight="1">
      <c r="A18" s="1"/>
      <c r="B18" s="1"/>
      <c r="C18" s="1"/>
      <c r="D18" s="1"/>
      <c r="E18" s="1"/>
      <c r="F18" s="1"/>
      <c r="G18" s="1"/>
      <c r="H18" s="1"/>
      <c r="I18" s="1"/>
    </row>
    <row r="19" spans="1:9" ht="15.75" customHeight="1">
      <c r="A19" s="1"/>
      <c r="B19" s="1"/>
      <c r="C19" s="1"/>
      <c r="D19" s="1"/>
      <c r="E19" s="1"/>
      <c r="F19" s="1"/>
      <c r="G19" s="1"/>
      <c r="H19" s="1"/>
      <c r="I19" s="1"/>
    </row>
    <row r="20" spans="1:9" ht="12.5">
      <c r="A20" s="1"/>
      <c r="B20" s="1"/>
      <c r="C20" s="1"/>
      <c r="D20" s="1"/>
      <c r="E20" s="1"/>
      <c r="F20" s="1"/>
      <c r="G20" s="1"/>
      <c r="H20" s="1"/>
      <c r="I20" s="1"/>
    </row>
    <row r="21" spans="1:9" ht="12.5">
      <c r="A21" s="1"/>
      <c r="B21" s="1"/>
      <c r="C21" s="1"/>
      <c r="D21" s="1"/>
      <c r="E21" s="1"/>
      <c r="F21" s="1"/>
      <c r="G21" s="1"/>
      <c r="H21" s="1"/>
      <c r="I21" s="1"/>
    </row>
    <row r="22" spans="1:9" ht="12.5">
      <c r="A22" s="1"/>
      <c r="B22" s="1"/>
      <c r="C22" s="1"/>
      <c r="D22" s="1"/>
      <c r="E22" s="1"/>
      <c r="F22" s="1"/>
      <c r="G22" s="1"/>
      <c r="H22" s="1"/>
      <c r="I22" s="1"/>
    </row>
    <row r="23" spans="1:9" ht="12.5">
      <c r="A23" s="1"/>
      <c r="B23" s="1"/>
      <c r="C23" s="1"/>
      <c r="D23" s="1"/>
      <c r="E23" s="1"/>
      <c r="F23" s="1"/>
      <c r="G23" s="1"/>
      <c r="H23" s="1"/>
      <c r="I23" s="1"/>
    </row>
    <row r="24" spans="1:9" ht="12.5">
      <c r="A24" s="1"/>
      <c r="B24" s="1"/>
      <c r="C24" s="1"/>
      <c r="D24" s="1"/>
      <c r="E24" s="1"/>
      <c r="F24" s="1"/>
      <c r="G24" s="1"/>
      <c r="H24" s="1"/>
      <c r="I24" s="1"/>
    </row>
    <row r="25" spans="1:9" ht="12.5">
      <c r="A25" s="1"/>
      <c r="B25" s="1"/>
      <c r="C25" s="1"/>
      <c r="D25" s="1"/>
      <c r="E25" s="1"/>
      <c r="F25" s="1"/>
      <c r="G25" s="1"/>
      <c r="H25" s="1"/>
      <c r="I25" s="1"/>
    </row>
    <row r="26" spans="1:9" ht="12.5">
      <c r="A26" s="1"/>
      <c r="B26" s="1"/>
      <c r="C26" s="1"/>
      <c r="D26" s="1"/>
      <c r="E26" s="1"/>
      <c r="F26" s="1"/>
      <c r="G26" s="1"/>
      <c r="H26" s="1"/>
      <c r="I26" s="1"/>
    </row>
    <row r="27" spans="1:9" ht="12.5">
      <c r="A27" s="1"/>
      <c r="B27" s="1"/>
      <c r="C27" s="1"/>
      <c r="D27" s="1"/>
      <c r="E27" s="1"/>
      <c r="F27" s="1"/>
      <c r="G27" s="1"/>
      <c r="H27" s="1"/>
      <c r="I27" s="1"/>
    </row>
    <row r="28" spans="1:9" ht="12.5">
      <c r="A28" s="1"/>
      <c r="B28" s="1"/>
      <c r="C28" s="1"/>
      <c r="D28" s="1"/>
      <c r="E28" s="1"/>
      <c r="F28" s="1"/>
      <c r="G28" s="1"/>
      <c r="H28" s="1"/>
      <c r="I28" s="1"/>
    </row>
    <row r="29" spans="1:9" ht="12.5">
      <c r="A29" s="1"/>
      <c r="B29" s="1"/>
      <c r="C29" s="1"/>
      <c r="D29" s="1"/>
      <c r="E29" s="1"/>
      <c r="F29" s="1"/>
      <c r="G29" s="1"/>
      <c r="H29" s="1"/>
      <c r="I29" s="1"/>
    </row>
    <row r="30" spans="1:9" ht="12.5">
      <c r="A30" s="1"/>
      <c r="B30" s="1"/>
      <c r="C30" s="1"/>
      <c r="D30" s="1"/>
      <c r="E30" s="1"/>
      <c r="F30" s="1"/>
      <c r="G30" s="1"/>
      <c r="H30" s="1"/>
      <c r="I30" s="1"/>
    </row>
    <row r="31" spans="1:9" ht="12.5">
      <c r="A31" s="1"/>
      <c r="B31" s="1"/>
      <c r="C31" s="1"/>
      <c r="D31" s="1"/>
      <c r="E31" s="1"/>
      <c r="F31" s="1"/>
      <c r="G31" s="1"/>
      <c r="H31" s="1"/>
      <c r="I31" s="1"/>
    </row>
    <row r="32" spans="1:9" ht="12.5">
      <c r="A32" s="1"/>
      <c r="B32" s="1"/>
      <c r="C32" s="1"/>
      <c r="D32" s="1"/>
      <c r="E32" s="1"/>
      <c r="F32" s="1"/>
      <c r="G32" s="1"/>
      <c r="H32" s="1"/>
      <c r="I32" s="1"/>
    </row>
    <row r="33" spans="1:25" ht="12.5">
      <c r="A33" s="1"/>
      <c r="B33" s="1"/>
      <c r="C33" s="1"/>
      <c r="D33" s="1"/>
      <c r="E33" s="1"/>
      <c r="F33" s="1"/>
      <c r="G33" s="1"/>
      <c r="H33" s="1"/>
      <c r="I33" s="1"/>
    </row>
    <row r="34" spans="1:25" ht="12.5">
      <c r="A34" s="1"/>
      <c r="B34" s="1"/>
      <c r="C34" s="1"/>
      <c r="D34" s="1"/>
      <c r="E34" s="1"/>
      <c r="F34" s="1"/>
      <c r="G34" s="1"/>
      <c r="H34" s="1"/>
      <c r="I34" s="1"/>
    </row>
    <row r="35" spans="1:25" ht="12.5">
      <c r="A35" s="1"/>
      <c r="B35" s="1"/>
      <c r="C35" s="1"/>
      <c r="D35" s="1"/>
      <c r="E35" s="1"/>
      <c r="F35" s="1"/>
      <c r="G35" s="1"/>
      <c r="H35" s="1"/>
      <c r="I35" s="1"/>
    </row>
    <row r="36" spans="1:25" ht="12.5">
      <c r="A36" s="1"/>
      <c r="B36" s="1"/>
      <c r="C36" s="1"/>
      <c r="D36" s="1"/>
      <c r="E36" s="1"/>
      <c r="F36" s="1"/>
      <c r="G36" s="1"/>
      <c r="H36" s="1"/>
      <c r="I36" s="1"/>
    </row>
    <row r="37" spans="1:25" ht="12.5">
      <c r="A37" s="1"/>
      <c r="B37" s="1"/>
      <c r="C37" s="1"/>
      <c r="D37" s="1"/>
      <c r="E37" s="1"/>
      <c r="F37" s="1"/>
      <c r="G37" s="1"/>
      <c r="H37" s="1"/>
      <c r="I37" s="1"/>
    </row>
    <row r="38" spans="1:25" ht="1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">
    <mergeCell ref="C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1000"/>
  <sheetViews>
    <sheetView tabSelected="1" topLeftCell="A15" workbookViewId="0"/>
  </sheetViews>
  <sheetFormatPr defaultColWidth="12.6328125" defaultRowHeight="15.75" customHeight="1"/>
  <sheetData>
    <row r="1" spans="1:25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1"/>
      <c r="B2" s="1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">
      <c r="A3" s="1"/>
      <c r="C3" s="3"/>
      <c r="D3" s="24" t="s">
        <v>31</v>
      </c>
      <c r="E3" s="25"/>
      <c r="F3" s="25"/>
      <c r="G3" s="25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">
      <c r="A4" s="1"/>
      <c r="C4" s="3"/>
      <c r="D4" s="4" t="str">
        <f>Criteria!$G$4</f>
        <v>Status Aktif Siswa (Benefit)</v>
      </c>
      <c r="E4" s="4" t="str">
        <f>Criteria!$G$5</f>
        <v>Kelengkapan Berkas (Benefit)</v>
      </c>
      <c r="F4" s="4" t="str">
        <f>Criteria!$G$6</f>
        <v>Kondisi Yatim Piatu (Benefit)</v>
      </c>
      <c r="G4" s="4" t="str">
        <f>Criteria!$G$7</f>
        <v>Penghasilan Orang Tua (Cost)</v>
      </c>
      <c r="H4" s="4" t="str">
        <f>Criteria!$G$8</f>
        <v>Tanggungan (Cost)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1"/>
      <c r="C5" s="3"/>
      <c r="D5" s="9">
        <f>Criteria!$E38</f>
        <v>7.2086565188045959E-2</v>
      </c>
      <c r="E5" s="9">
        <f>Criteria!$E39</f>
        <v>0.21197835870298851</v>
      </c>
      <c r="F5" s="9">
        <f>Criteria!$E40</f>
        <v>0.22531169203632184</v>
      </c>
      <c r="G5" s="9">
        <f>Criteria!$E41</f>
        <v>0.23864502536965518</v>
      </c>
      <c r="H5" s="9">
        <f>Criteria!$E42</f>
        <v>0.25197835870298851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1"/>
      <c r="B6" s="1"/>
      <c r="C6" s="2"/>
      <c r="D6" s="2"/>
      <c r="E6" s="2"/>
      <c r="F6" s="2"/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">
      <c r="A7" s="1"/>
      <c r="B7" s="3"/>
      <c r="C7" s="21" t="s">
        <v>32</v>
      </c>
      <c r="D7" s="22"/>
      <c r="E7" s="22"/>
      <c r="F7" s="22"/>
      <c r="G7" s="22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">
      <c r="A8" s="1"/>
      <c r="B8" s="3"/>
      <c r="C8" s="4" t="s">
        <v>14</v>
      </c>
      <c r="D8" s="4" t="str">
        <f>Criteria!$G$4</f>
        <v>Status Aktif Siswa (Benefit)</v>
      </c>
      <c r="E8" s="4" t="str">
        <f>Criteria!$G$5</f>
        <v>Kelengkapan Berkas (Benefit)</v>
      </c>
      <c r="F8" s="4" t="str">
        <f>Criteria!$G$6</f>
        <v>Kondisi Yatim Piatu (Benefit)</v>
      </c>
      <c r="G8" s="4" t="str">
        <f>Criteria!$G$7</f>
        <v>Penghasilan Orang Tua (Cost)</v>
      </c>
      <c r="H8" s="4" t="str">
        <f>Criteria!$G$8</f>
        <v>Tanggungan (Cost)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">
      <c r="A9" s="1"/>
      <c r="B9" s="3"/>
      <c r="C9" s="4" t="str">
        <f>Criteria!$C$4</f>
        <v>Yoga Bin Yoyok Suparyo</v>
      </c>
      <c r="D9" s="9">
        <f>'Status Aktif SIswa'!$D$7</f>
        <v>0.125</v>
      </c>
      <c r="E9" s="9">
        <f>'Kelengkapan Berkas'!$D$7</f>
        <v>0.22222222222222221</v>
      </c>
      <c r="F9" s="9">
        <f>'Kondisi Yatim Piatu'!$D$7</f>
        <v>0.2</v>
      </c>
      <c r="G9" s="9">
        <f>'Penghasilan Orang Tua'!$D$7</f>
        <v>0.27272727272727276</v>
      </c>
      <c r="H9" s="9">
        <f>Tanggungan!$E$7</f>
        <v>0.19999999999999998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">
      <c r="A10" s="1"/>
      <c r="B10" s="3"/>
      <c r="C10" s="4" t="str">
        <f>Criteria!$C$5</f>
        <v>Arya Bin Wawan</v>
      </c>
      <c r="D10" s="9">
        <f>'Status Aktif SIswa'!$E$7</f>
        <v>0.375</v>
      </c>
      <c r="E10" s="9">
        <f>'Kelengkapan Berkas'!$E$7</f>
        <v>0.1111111111111111</v>
      </c>
      <c r="F10" s="9">
        <f>'Kondisi Yatim Piatu'!$E$7</f>
        <v>0.2</v>
      </c>
      <c r="G10" s="9">
        <f>'Penghasilan Orang Tua'!$E$7</f>
        <v>0.18181818181818182</v>
      </c>
      <c r="H10" s="9">
        <f>Tanggungan!$F$7</f>
        <v>0.13333333333333333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">
      <c r="A11" s="1"/>
      <c r="B11" s="3"/>
      <c r="C11" s="4" t="str">
        <f>Criteria!$C$6</f>
        <v>Zakhi Mangkupurel</v>
      </c>
      <c r="D11" s="9">
        <f>'Status Aktif SIswa'!$F$7</f>
        <v>0.1875</v>
      </c>
      <c r="E11" s="9">
        <f>'Kelengkapan Berkas'!$F$7</f>
        <v>0.22222222222222221</v>
      </c>
      <c r="F11" s="9">
        <f>'Kondisi Yatim Piatu'!$F$7</f>
        <v>0.2</v>
      </c>
      <c r="G11" s="9">
        <f>'Penghasilan Orang Tua'!$F$7</f>
        <v>0.18181818181818182</v>
      </c>
      <c r="H11" s="9">
        <f>Tanggungan!$G$7</f>
        <v>0.19999999999999998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3">
      <c r="A12" s="1"/>
      <c r="B12" s="3"/>
      <c r="C12" s="4" t="str">
        <f>Criteria!$C$7</f>
        <v>Afif Bin Sangin</v>
      </c>
      <c r="D12" s="9">
        <f>'Status Aktif SIswa'!$G$7</f>
        <v>0.1875</v>
      </c>
      <c r="E12" s="9">
        <f>'Kelengkapan Berkas'!$G$7</f>
        <v>0.22222222222222221</v>
      </c>
      <c r="F12" s="9">
        <f>'Kondisi Yatim Piatu'!$G$7</f>
        <v>0.2</v>
      </c>
      <c r="G12" s="9">
        <f>'Penghasilan Orang Tua'!$G$7</f>
        <v>9.0909090909090912E-2</v>
      </c>
      <c r="H12" s="9">
        <f>Tanggungan!$H$7</f>
        <v>0.13333333333333333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">
      <c r="A13" s="1"/>
      <c r="B13" s="3"/>
      <c r="C13" s="4" t="str">
        <f>Criteria!$C$8</f>
        <v>Andreas Bin Berlian</v>
      </c>
      <c r="D13" s="9">
        <f>'Status Aktif SIswa'!$H$7</f>
        <v>0.125</v>
      </c>
      <c r="E13" s="9">
        <f>'Kelengkapan Berkas'!$H$7</f>
        <v>0.22222222222222221</v>
      </c>
      <c r="F13" s="9">
        <f>'Kondisi Yatim Piatu'!$H$7</f>
        <v>0.2</v>
      </c>
      <c r="G13" s="9">
        <f>'Penghasilan Orang Tua'!$H$7</f>
        <v>0.27272727272727276</v>
      </c>
      <c r="H13" s="9">
        <f>Tanggungan!$H$7</f>
        <v>0.13333333333333333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">
      <c r="A14" s="1"/>
      <c r="B14" s="3"/>
      <c r="C14" s="4" t="s">
        <v>16</v>
      </c>
      <c r="D14" s="9">
        <f t="shared" ref="D14:H14" si="0">SUM(D9:D13)</f>
        <v>1</v>
      </c>
      <c r="E14" s="9">
        <f t="shared" si="0"/>
        <v>1</v>
      </c>
      <c r="F14" s="9">
        <f t="shared" si="0"/>
        <v>1</v>
      </c>
      <c r="G14" s="9">
        <f t="shared" si="0"/>
        <v>1.0000000000000002</v>
      </c>
      <c r="H14" s="9">
        <f t="shared" si="0"/>
        <v>0.79999999999999993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1"/>
      <c r="B15" s="1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">
      <c r="A16" s="1"/>
      <c r="B16" s="3"/>
      <c r="C16" s="21" t="s">
        <v>33</v>
      </c>
      <c r="D16" s="22"/>
      <c r="E16" s="22"/>
      <c r="F16" s="22"/>
      <c r="G16" s="22"/>
      <c r="H16" s="22"/>
      <c r="I16" s="22"/>
      <c r="J16" s="1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">
      <c r="A17" s="1"/>
      <c r="B17" s="3"/>
      <c r="C17" s="4" t="s">
        <v>0</v>
      </c>
      <c r="D17" s="4" t="str">
        <f>Criteria!$C$4</f>
        <v>Yoga Bin Yoyok Suparyo</v>
      </c>
      <c r="E17" s="4" t="str">
        <f>Criteria!$C$5</f>
        <v>Arya Bin Wawan</v>
      </c>
      <c r="F17" s="4" t="str">
        <f>Criteria!$C$6</f>
        <v>Zakhi Mangkupurel</v>
      </c>
      <c r="G17" s="4" t="str">
        <f>Criteria!$C$7</f>
        <v>Afif Bin Sangin</v>
      </c>
      <c r="H17" s="4" t="str">
        <f>Criteria!$C$8</f>
        <v>Andreas Bin Berlian</v>
      </c>
      <c r="I17" s="4" t="s">
        <v>34</v>
      </c>
      <c r="J17" s="4" t="s">
        <v>35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">
      <c r="A18" s="1"/>
      <c r="B18" s="3"/>
      <c r="C18" s="4" t="str">
        <f>Criteria!$C$4</f>
        <v>Yoga Bin Yoyok Suparyo</v>
      </c>
      <c r="D18" s="9">
        <f t="shared" ref="D18:H18" si="1">D9*D$5</f>
        <v>9.0108206485057449E-3</v>
      </c>
      <c r="E18" s="9">
        <f t="shared" si="1"/>
        <v>4.7106301933997445E-2</v>
      </c>
      <c r="F18" s="9">
        <f t="shared" si="1"/>
        <v>4.5062338407264368E-2</v>
      </c>
      <c r="G18" s="9">
        <f t="shared" si="1"/>
        <v>6.5085006918996879E-2</v>
      </c>
      <c r="H18" s="9">
        <f t="shared" si="1"/>
        <v>5.0395671740597697E-2</v>
      </c>
      <c r="I18" s="16">
        <f t="shared" ref="I18:I22" si="2">SUM(D18:H18)</f>
        <v>0.21666013964936212</v>
      </c>
      <c r="J18" s="9">
        <v>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">
      <c r="A19" s="1"/>
      <c r="B19" s="3"/>
      <c r="C19" s="4" t="str">
        <f>Criteria!$C$5</f>
        <v>Arya Bin Wawan</v>
      </c>
      <c r="D19" s="9">
        <f t="shared" ref="D19:H19" si="3">D10*D$5</f>
        <v>2.7032461945517235E-2</v>
      </c>
      <c r="E19" s="9">
        <f t="shared" si="3"/>
        <v>2.3553150966998723E-2</v>
      </c>
      <c r="F19" s="9">
        <f t="shared" si="3"/>
        <v>4.5062338407264368E-2</v>
      </c>
      <c r="G19" s="9">
        <f t="shared" si="3"/>
        <v>4.3390004612664582E-2</v>
      </c>
      <c r="H19" s="9">
        <f t="shared" si="3"/>
        <v>3.3597114493731803E-2</v>
      </c>
      <c r="I19" s="16">
        <f t="shared" si="2"/>
        <v>0.17263507042617671</v>
      </c>
      <c r="J19" s="9">
        <v>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">
      <c r="A20" s="1"/>
      <c r="B20" s="3"/>
      <c r="C20" s="4" t="str">
        <f>Criteria!$C$6</f>
        <v>Zakhi Mangkupurel</v>
      </c>
      <c r="D20" s="9">
        <f t="shared" ref="D20:H20" si="4">D11*D$5</f>
        <v>1.3516230972758617E-2</v>
      </c>
      <c r="E20" s="9">
        <f t="shared" si="4"/>
        <v>4.7106301933997445E-2</v>
      </c>
      <c r="F20" s="9">
        <f t="shared" si="4"/>
        <v>4.5062338407264368E-2</v>
      </c>
      <c r="G20" s="9">
        <f t="shared" si="4"/>
        <v>4.3390004612664582E-2</v>
      </c>
      <c r="H20" s="9">
        <f t="shared" si="4"/>
        <v>5.0395671740597697E-2</v>
      </c>
      <c r="I20" s="16">
        <f t="shared" si="2"/>
        <v>0.1994705476672827</v>
      </c>
      <c r="J20" s="9"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">
      <c r="A21" s="1"/>
      <c r="B21" s="3"/>
      <c r="C21" s="4" t="str">
        <f>Criteria!$C$7</f>
        <v>Afif Bin Sangin</v>
      </c>
      <c r="D21" s="9">
        <f t="shared" ref="D21:H21" si="5">D12*D$5</f>
        <v>1.3516230972758617E-2</v>
      </c>
      <c r="E21" s="9">
        <f t="shared" si="5"/>
        <v>4.7106301933997445E-2</v>
      </c>
      <c r="F21" s="9">
        <f t="shared" si="5"/>
        <v>4.5062338407264368E-2</v>
      </c>
      <c r="G21" s="9">
        <f t="shared" si="5"/>
        <v>2.1695002306332291E-2</v>
      </c>
      <c r="H21" s="9">
        <f t="shared" si="5"/>
        <v>3.3597114493731803E-2</v>
      </c>
      <c r="I21" s="16">
        <f t="shared" si="2"/>
        <v>0.16097698811408451</v>
      </c>
      <c r="J21" s="9">
        <v>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">
      <c r="A22" s="1"/>
      <c r="B22" s="3"/>
      <c r="C22" s="4" t="str">
        <f>Criteria!$C$8</f>
        <v>Andreas Bin Berlian</v>
      </c>
      <c r="D22" s="9">
        <f t="shared" ref="D22:H22" si="6">D13*D$5</f>
        <v>9.0108206485057449E-3</v>
      </c>
      <c r="E22" s="9">
        <f t="shared" si="6"/>
        <v>4.7106301933997445E-2</v>
      </c>
      <c r="F22" s="9">
        <f t="shared" si="6"/>
        <v>4.5062338407264368E-2</v>
      </c>
      <c r="G22" s="9">
        <f t="shared" si="6"/>
        <v>6.5085006918996879E-2</v>
      </c>
      <c r="H22" s="9">
        <f t="shared" si="6"/>
        <v>3.3597114493731803E-2</v>
      </c>
      <c r="I22" s="16">
        <f t="shared" si="2"/>
        <v>0.19986158240249624</v>
      </c>
      <c r="J22" s="9">
        <v>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"/>
    </row>
    <row r="202" spans="1:25" ht="12.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"/>
    </row>
    <row r="203" spans="1:25" ht="12.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"/>
    </row>
    <row r="204" spans="1:25" ht="12.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"/>
    </row>
    <row r="205" spans="1:25" ht="12.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"/>
    </row>
    <row r="206" spans="1:25" ht="12.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"/>
    </row>
    <row r="207" spans="1:25" ht="12.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"/>
    </row>
    <row r="208" spans="1:25" ht="12.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"/>
    </row>
    <row r="209" spans="1:25" ht="12.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"/>
    </row>
    <row r="210" spans="1:25" ht="12.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"/>
    </row>
    <row r="211" spans="1:25" ht="12.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"/>
    </row>
    <row r="212" spans="1:25" ht="12.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"/>
    </row>
    <row r="213" spans="1:25" ht="12.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"/>
    </row>
    <row r="214" spans="1:25" ht="12.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"/>
    </row>
    <row r="215" spans="1:25" ht="12.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"/>
    </row>
    <row r="216" spans="1:25" ht="12.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"/>
    </row>
    <row r="217" spans="1:25" ht="12.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"/>
    </row>
    <row r="218" spans="1:25" ht="12.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"/>
    </row>
    <row r="219" spans="1:25" ht="12.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"/>
    </row>
    <row r="220" spans="1:25" ht="12.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"/>
    </row>
    <row r="221" spans="1:25" ht="12.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"/>
    </row>
    <row r="222" spans="1:25" ht="12.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"/>
    </row>
    <row r="223" spans="1:25" ht="12.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"/>
    </row>
    <row r="224" spans="1:25" ht="12.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"/>
    </row>
    <row r="225" spans="1:25" ht="12.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"/>
    </row>
    <row r="226" spans="1:25" ht="12.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"/>
    </row>
    <row r="227" spans="1:25" ht="12.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"/>
    </row>
    <row r="228" spans="1:25" ht="12.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"/>
    </row>
    <row r="229" spans="1:25" ht="12.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"/>
    </row>
    <row r="230" spans="1:25" ht="12.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"/>
    </row>
    <row r="231" spans="1:25" ht="12.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"/>
    </row>
    <row r="232" spans="1:25" ht="12.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"/>
    </row>
    <row r="233" spans="1:25" ht="12.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"/>
    </row>
    <row r="234" spans="1:25" ht="12.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"/>
    </row>
    <row r="235" spans="1:25" ht="12.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"/>
    </row>
    <row r="236" spans="1:25" ht="12.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"/>
    </row>
    <row r="237" spans="1:25" ht="12.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"/>
    </row>
    <row r="238" spans="1:25" ht="12.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"/>
    </row>
    <row r="239" spans="1:25" ht="12.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"/>
    </row>
    <row r="240" spans="1:25" ht="12.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"/>
    </row>
    <row r="241" spans="1:25" ht="12.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"/>
    </row>
    <row r="242" spans="1:25" ht="12.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"/>
    </row>
    <row r="243" spans="1:25" ht="12.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"/>
    </row>
    <row r="244" spans="1:25" ht="12.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"/>
    </row>
    <row r="245" spans="1:25" ht="12.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"/>
    </row>
    <row r="246" spans="1:25" ht="12.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"/>
    </row>
    <row r="247" spans="1:25" ht="12.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"/>
    </row>
    <row r="248" spans="1:25" ht="12.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"/>
    </row>
    <row r="249" spans="1:25" ht="12.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"/>
    </row>
    <row r="250" spans="1:25" ht="12.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"/>
    </row>
    <row r="251" spans="1:25" ht="12.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"/>
    </row>
    <row r="252" spans="1:25" ht="12.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"/>
    </row>
    <row r="253" spans="1:25" ht="12.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"/>
    </row>
    <row r="254" spans="1:25" ht="12.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"/>
    </row>
    <row r="255" spans="1:25" ht="12.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"/>
    </row>
    <row r="256" spans="1:25" ht="12.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"/>
    </row>
    <row r="257" spans="1:25" ht="12.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"/>
    </row>
    <row r="258" spans="1:25" ht="12.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"/>
    </row>
    <row r="259" spans="1:25" ht="12.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"/>
    </row>
    <row r="260" spans="1:25" ht="12.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"/>
    </row>
    <row r="261" spans="1:25" ht="12.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"/>
    </row>
    <row r="262" spans="1:25" ht="12.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"/>
    </row>
    <row r="263" spans="1:25" ht="12.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"/>
    </row>
    <row r="264" spans="1:25" ht="12.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"/>
    </row>
    <row r="265" spans="1:25" ht="12.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"/>
    </row>
    <row r="266" spans="1:25" ht="12.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"/>
    </row>
    <row r="267" spans="1:25" ht="12.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"/>
    </row>
    <row r="268" spans="1:25" ht="12.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"/>
    </row>
    <row r="269" spans="1:25" ht="12.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"/>
    </row>
    <row r="270" spans="1:25" ht="12.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"/>
    </row>
    <row r="271" spans="1:25" ht="12.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"/>
    </row>
    <row r="272" spans="1:25" ht="12.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"/>
    </row>
    <row r="273" spans="1:25" ht="12.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"/>
    </row>
    <row r="274" spans="1:25" ht="12.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"/>
    </row>
    <row r="275" spans="1:25" ht="12.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"/>
    </row>
    <row r="276" spans="1:25" ht="12.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"/>
    </row>
    <row r="277" spans="1:25" ht="12.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"/>
    </row>
    <row r="278" spans="1:25" ht="12.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"/>
    </row>
    <row r="279" spans="1:25" ht="12.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"/>
    </row>
    <row r="280" spans="1:25" ht="12.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"/>
    </row>
    <row r="281" spans="1:25" ht="12.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"/>
    </row>
    <row r="282" spans="1:25" ht="12.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"/>
    </row>
    <row r="283" spans="1:25" ht="12.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"/>
    </row>
    <row r="284" spans="1:25" ht="12.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"/>
    </row>
    <row r="285" spans="1:25" ht="12.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"/>
    </row>
    <row r="286" spans="1:25" ht="12.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"/>
    </row>
    <row r="287" spans="1:25" ht="12.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"/>
    </row>
    <row r="288" spans="1:25" ht="12.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"/>
    </row>
    <row r="289" spans="1:25" ht="12.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"/>
    </row>
    <row r="290" spans="1:25" ht="12.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"/>
    </row>
    <row r="291" spans="1:25" ht="12.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"/>
    </row>
    <row r="292" spans="1:25" ht="12.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"/>
    </row>
    <row r="293" spans="1:25" ht="12.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"/>
    </row>
    <row r="294" spans="1:25" ht="12.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"/>
    </row>
    <row r="295" spans="1:25" ht="12.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"/>
    </row>
    <row r="296" spans="1:25" ht="12.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"/>
    </row>
    <row r="297" spans="1:25" ht="12.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"/>
    </row>
    <row r="298" spans="1:25" ht="12.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"/>
    </row>
    <row r="299" spans="1:25" ht="12.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"/>
    </row>
    <row r="300" spans="1:25" ht="12.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"/>
    </row>
    <row r="301" spans="1:25" ht="12.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"/>
    </row>
    <row r="302" spans="1:25" ht="12.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"/>
    </row>
    <row r="303" spans="1:25" ht="12.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"/>
    </row>
    <row r="304" spans="1:25" ht="12.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"/>
    </row>
    <row r="305" spans="1:25" ht="12.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"/>
    </row>
    <row r="306" spans="1:25" ht="12.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"/>
    </row>
    <row r="307" spans="1:25" ht="12.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"/>
    </row>
    <row r="308" spans="1:25" ht="12.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"/>
    </row>
    <row r="309" spans="1:25" ht="12.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"/>
    </row>
    <row r="310" spans="1:25" ht="12.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"/>
    </row>
    <row r="311" spans="1:25" ht="12.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"/>
    </row>
    <row r="312" spans="1:25" ht="12.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"/>
    </row>
    <row r="313" spans="1:25" ht="12.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"/>
    </row>
    <row r="314" spans="1:25" ht="12.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"/>
    </row>
    <row r="315" spans="1:25" ht="12.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"/>
    </row>
    <row r="316" spans="1:25" ht="12.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"/>
    </row>
    <row r="317" spans="1:25" ht="12.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"/>
    </row>
    <row r="318" spans="1:25" ht="12.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"/>
    </row>
    <row r="319" spans="1:25" ht="12.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"/>
    </row>
    <row r="320" spans="1:25" ht="12.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"/>
    </row>
    <row r="321" spans="1:25" ht="12.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"/>
    </row>
    <row r="322" spans="1:25" ht="12.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"/>
    </row>
    <row r="323" spans="1:25" ht="12.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"/>
    </row>
    <row r="324" spans="1:25" ht="12.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"/>
    </row>
    <row r="325" spans="1:25" ht="12.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"/>
    </row>
    <row r="326" spans="1:25" ht="12.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"/>
    </row>
    <row r="327" spans="1:25" ht="12.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"/>
    </row>
    <row r="328" spans="1:25" ht="12.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"/>
    </row>
    <row r="329" spans="1:25" ht="12.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"/>
    </row>
    <row r="330" spans="1:25" ht="12.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"/>
    </row>
    <row r="331" spans="1:25" ht="12.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"/>
    </row>
    <row r="332" spans="1:25" ht="12.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"/>
    </row>
    <row r="333" spans="1:25" ht="12.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"/>
    </row>
    <row r="334" spans="1:25" ht="12.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"/>
    </row>
    <row r="335" spans="1:25" ht="12.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"/>
    </row>
    <row r="336" spans="1:25" ht="12.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"/>
    </row>
    <row r="337" spans="1:25" ht="12.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"/>
    </row>
    <row r="338" spans="1:25" ht="12.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"/>
    </row>
    <row r="339" spans="1:25" ht="12.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"/>
    </row>
    <row r="340" spans="1:25" ht="12.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"/>
    </row>
    <row r="341" spans="1:25" ht="12.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"/>
    </row>
    <row r="342" spans="1:25" ht="12.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"/>
    </row>
    <row r="343" spans="1:25" ht="12.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"/>
    </row>
    <row r="344" spans="1:25" ht="12.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"/>
    </row>
    <row r="345" spans="1:25" ht="12.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"/>
    </row>
    <row r="346" spans="1:25" ht="12.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"/>
    </row>
    <row r="347" spans="1:25" ht="12.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"/>
    </row>
    <row r="348" spans="1:25" ht="12.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"/>
    </row>
    <row r="349" spans="1:25" ht="12.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"/>
    </row>
    <row r="350" spans="1:25" ht="12.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"/>
    </row>
    <row r="351" spans="1:25" ht="12.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"/>
    </row>
    <row r="352" spans="1:25" ht="12.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"/>
    </row>
    <row r="353" spans="1:25" ht="12.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"/>
    </row>
    <row r="354" spans="1:25" ht="12.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"/>
    </row>
    <row r="355" spans="1:25" ht="12.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"/>
    </row>
    <row r="356" spans="1:25" ht="12.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"/>
    </row>
    <row r="357" spans="1:25" ht="12.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"/>
    </row>
    <row r="358" spans="1:25" ht="12.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"/>
    </row>
    <row r="359" spans="1:25" ht="12.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"/>
    </row>
    <row r="360" spans="1:25" ht="12.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"/>
    </row>
    <row r="361" spans="1:25" ht="12.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"/>
    </row>
    <row r="362" spans="1:25" ht="12.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"/>
    </row>
    <row r="363" spans="1:25" ht="12.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"/>
    </row>
    <row r="364" spans="1:25" ht="12.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"/>
    </row>
    <row r="365" spans="1:25" ht="12.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"/>
    </row>
    <row r="366" spans="1:25" ht="12.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"/>
    </row>
    <row r="367" spans="1:25" ht="12.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"/>
    </row>
    <row r="368" spans="1:25" ht="12.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"/>
    </row>
    <row r="369" spans="1:25" ht="12.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"/>
    </row>
    <row r="370" spans="1:25" ht="12.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"/>
    </row>
    <row r="371" spans="1:25" ht="12.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"/>
    </row>
    <row r="372" spans="1:25" ht="12.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"/>
    </row>
    <row r="373" spans="1:25" ht="12.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"/>
    </row>
    <row r="374" spans="1:25" ht="12.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"/>
    </row>
    <row r="375" spans="1:25" ht="12.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"/>
    </row>
    <row r="376" spans="1:25" ht="12.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"/>
    </row>
    <row r="377" spans="1:25" ht="12.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"/>
    </row>
    <row r="378" spans="1:25" ht="12.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"/>
    </row>
    <row r="379" spans="1:25" ht="12.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"/>
    </row>
    <row r="380" spans="1:25" ht="12.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"/>
    </row>
    <row r="381" spans="1:25" ht="12.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"/>
    </row>
    <row r="382" spans="1:25" ht="12.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"/>
    </row>
    <row r="383" spans="1:25" ht="12.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"/>
    </row>
    <row r="384" spans="1:25" ht="12.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"/>
    </row>
    <row r="385" spans="1:25" ht="12.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"/>
    </row>
    <row r="386" spans="1:25" ht="12.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"/>
    </row>
    <row r="387" spans="1:25" ht="12.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"/>
    </row>
    <row r="388" spans="1:25" ht="12.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"/>
    </row>
    <row r="389" spans="1:25" ht="12.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"/>
    </row>
    <row r="390" spans="1:25" ht="12.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"/>
    </row>
    <row r="391" spans="1:25" ht="12.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"/>
    </row>
    <row r="392" spans="1:25" ht="12.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"/>
    </row>
    <row r="393" spans="1:25" ht="12.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"/>
    </row>
    <row r="394" spans="1:25" ht="12.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"/>
    </row>
    <row r="395" spans="1:25" ht="12.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"/>
    </row>
    <row r="396" spans="1:25" ht="12.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"/>
    </row>
    <row r="397" spans="1:25" ht="12.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"/>
    </row>
    <row r="398" spans="1:25" ht="12.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"/>
    </row>
    <row r="399" spans="1:25" ht="12.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"/>
    </row>
    <row r="400" spans="1:25" ht="12.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"/>
    </row>
    <row r="401" spans="1:25" ht="12.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"/>
    </row>
    <row r="402" spans="1:25" ht="12.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"/>
    </row>
    <row r="403" spans="1:25" ht="12.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"/>
    </row>
    <row r="404" spans="1:25" ht="12.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"/>
    </row>
    <row r="405" spans="1:25" ht="12.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"/>
    </row>
    <row r="406" spans="1:25" ht="12.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"/>
    </row>
    <row r="407" spans="1:25" ht="12.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"/>
    </row>
    <row r="408" spans="1:25" ht="12.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"/>
    </row>
    <row r="409" spans="1:25" ht="12.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"/>
    </row>
    <row r="410" spans="1:25" ht="12.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"/>
    </row>
    <row r="411" spans="1:25" ht="12.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"/>
    </row>
    <row r="412" spans="1:25" ht="12.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"/>
    </row>
    <row r="413" spans="1:25" ht="12.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"/>
    </row>
    <row r="414" spans="1:25" ht="12.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"/>
    </row>
    <row r="415" spans="1:25" ht="12.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"/>
    </row>
    <row r="416" spans="1:25" ht="12.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"/>
    </row>
    <row r="417" spans="1:25" ht="12.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"/>
    </row>
    <row r="418" spans="1:25" ht="12.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"/>
    </row>
    <row r="419" spans="1:25" ht="12.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"/>
    </row>
    <row r="420" spans="1:25" ht="12.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"/>
    </row>
    <row r="421" spans="1:25" ht="12.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"/>
    </row>
    <row r="422" spans="1:25" ht="12.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"/>
    </row>
    <row r="423" spans="1:25" ht="12.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"/>
    </row>
    <row r="424" spans="1:25" ht="12.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"/>
    </row>
    <row r="425" spans="1:25" ht="12.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"/>
    </row>
    <row r="426" spans="1:25" ht="12.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"/>
    </row>
    <row r="427" spans="1:25" ht="12.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"/>
    </row>
    <row r="428" spans="1:25" ht="12.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"/>
    </row>
    <row r="429" spans="1:25" ht="12.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"/>
    </row>
    <row r="430" spans="1:25" ht="12.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"/>
    </row>
    <row r="431" spans="1:25" ht="12.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"/>
    </row>
    <row r="432" spans="1:25" ht="12.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"/>
    </row>
    <row r="433" spans="1:25" ht="12.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"/>
    </row>
    <row r="434" spans="1:25" ht="12.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"/>
    </row>
    <row r="435" spans="1:25" ht="12.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"/>
    </row>
    <row r="436" spans="1:25" ht="12.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"/>
    </row>
    <row r="437" spans="1:25" ht="12.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"/>
    </row>
    <row r="438" spans="1:25" ht="12.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"/>
    </row>
    <row r="439" spans="1:25" ht="12.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"/>
    </row>
    <row r="440" spans="1:25" ht="12.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"/>
    </row>
    <row r="441" spans="1:25" ht="12.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"/>
    </row>
    <row r="442" spans="1:25" ht="12.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"/>
    </row>
    <row r="443" spans="1:25" ht="12.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"/>
    </row>
    <row r="444" spans="1:25" ht="12.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"/>
    </row>
    <row r="445" spans="1:25" ht="12.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"/>
    </row>
    <row r="446" spans="1:25" ht="12.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"/>
    </row>
    <row r="447" spans="1:25" ht="12.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"/>
    </row>
    <row r="448" spans="1:25" ht="12.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"/>
    </row>
    <row r="449" spans="1:25" ht="12.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"/>
    </row>
    <row r="450" spans="1:25" ht="12.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"/>
    </row>
    <row r="451" spans="1:25" ht="12.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"/>
    </row>
    <row r="452" spans="1:25" ht="12.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"/>
    </row>
    <row r="453" spans="1:25" ht="12.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"/>
    </row>
    <row r="454" spans="1:25" ht="12.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"/>
    </row>
    <row r="455" spans="1:25" ht="12.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"/>
    </row>
    <row r="456" spans="1:25" ht="12.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"/>
    </row>
    <row r="457" spans="1:25" ht="12.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"/>
    </row>
    <row r="458" spans="1:25" ht="12.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"/>
    </row>
    <row r="459" spans="1:25" ht="12.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"/>
    </row>
    <row r="460" spans="1:25" ht="12.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"/>
    </row>
    <row r="461" spans="1:25" ht="12.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"/>
    </row>
    <row r="462" spans="1:25" ht="12.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"/>
    </row>
    <row r="463" spans="1:25" ht="12.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"/>
    </row>
    <row r="464" spans="1:25" ht="12.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"/>
    </row>
    <row r="465" spans="1:25" ht="12.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"/>
    </row>
    <row r="466" spans="1:25" ht="12.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"/>
    </row>
    <row r="467" spans="1:25" ht="12.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"/>
    </row>
    <row r="468" spans="1:25" ht="12.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"/>
    </row>
    <row r="469" spans="1:25" ht="12.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"/>
    </row>
    <row r="470" spans="1:25" ht="12.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"/>
    </row>
    <row r="471" spans="1:25" ht="12.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"/>
    </row>
    <row r="472" spans="1:25" ht="12.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"/>
    </row>
    <row r="473" spans="1:25" ht="12.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"/>
    </row>
    <row r="474" spans="1:25" ht="12.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"/>
    </row>
    <row r="475" spans="1:25" ht="12.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"/>
    </row>
    <row r="476" spans="1:25" ht="12.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"/>
    </row>
    <row r="477" spans="1:25" ht="12.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"/>
    </row>
    <row r="478" spans="1:25" ht="12.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"/>
    </row>
    <row r="479" spans="1:25" ht="12.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"/>
    </row>
    <row r="480" spans="1:25" ht="12.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"/>
    </row>
    <row r="481" spans="1:25" ht="12.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"/>
    </row>
    <row r="482" spans="1:25" ht="12.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"/>
    </row>
    <row r="483" spans="1:25" ht="12.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"/>
    </row>
    <row r="484" spans="1:25" ht="12.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"/>
    </row>
    <row r="485" spans="1:25" ht="12.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"/>
    </row>
    <row r="486" spans="1:25" ht="12.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"/>
    </row>
    <row r="487" spans="1:25" ht="12.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"/>
    </row>
    <row r="488" spans="1:25" ht="12.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"/>
    </row>
    <row r="489" spans="1:25" ht="12.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"/>
    </row>
    <row r="490" spans="1:25" ht="12.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"/>
    </row>
    <row r="491" spans="1:25" ht="12.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"/>
    </row>
    <row r="492" spans="1:25" ht="12.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"/>
    </row>
    <row r="493" spans="1:25" ht="12.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"/>
    </row>
    <row r="494" spans="1:25" ht="12.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"/>
    </row>
    <row r="495" spans="1:25" ht="12.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"/>
    </row>
    <row r="496" spans="1:25" ht="12.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"/>
    </row>
    <row r="497" spans="1:25" ht="12.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"/>
    </row>
    <row r="498" spans="1:25" ht="12.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"/>
    </row>
    <row r="499" spans="1:25" ht="12.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"/>
    </row>
    <row r="500" spans="1:25" ht="12.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"/>
    </row>
    <row r="501" spans="1:25" ht="12.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"/>
    </row>
    <row r="502" spans="1:25" ht="12.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"/>
    </row>
    <row r="503" spans="1:25" ht="12.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"/>
    </row>
    <row r="504" spans="1:25" ht="12.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"/>
    </row>
    <row r="505" spans="1:25" ht="12.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"/>
    </row>
    <row r="506" spans="1:25" ht="12.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"/>
    </row>
    <row r="507" spans="1:25" ht="12.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"/>
    </row>
    <row r="508" spans="1:25" ht="12.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"/>
    </row>
    <row r="509" spans="1:25" ht="12.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"/>
    </row>
    <row r="510" spans="1:25" ht="12.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"/>
    </row>
    <row r="511" spans="1:25" ht="12.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"/>
    </row>
    <row r="512" spans="1:25" ht="12.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"/>
    </row>
    <row r="513" spans="1:25" ht="12.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"/>
    </row>
    <row r="514" spans="1:25" ht="12.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"/>
    </row>
    <row r="515" spans="1:25" ht="12.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"/>
    </row>
    <row r="516" spans="1:25" ht="12.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"/>
    </row>
    <row r="517" spans="1:25" ht="12.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"/>
    </row>
    <row r="518" spans="1:25" ht="12.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"/>
    </row>
    <row r="519" spans="1:25" ht="12.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"/>
    </row>
    <row r="520" spans="1:25" ht="12.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"/>
    </row>
    <row r="521" spans="1:25" ht="12.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"/>
    </row>
    <row r="522" spans="1:25" ht="12.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"/>
    </row>
    <row r="523" spans="1:25" ht="12.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"/>
    </row>
    <row r="524" spans="1:25" ht="12.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"/>
    </row>
    <row r="525" spans="1:25" ht="12.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"/>
    </row>
    <row r="526" spans="1:25" ht="12.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"/>
    </row>
    <row r="527" spans="1:25" ht="12.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"/>
    </row>
    <row r="528" spans="1:25" ht="12.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"/>
    </row>
    <row r="529" spans="1:25" ht="12.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"/>
    </row>
    <row r="530" spans="1:25" ht="12.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"/>
    </row>
    <row r="531" spans="1:25" ht="12.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"/>
    </row>
    <row r="532" spans="1:25" ht="12.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"/>
    </row>
    <row r="533" spans="1:25" ht="12.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"/>
    </row>
    <row r="534" spans="1:25" ht="12.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"/>
    </row>
    <row r="535" spans="1:25" ht="12.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"/>
    </row>
    <row r="536" spans="1:25" ht="12.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"/>
    </row>
    <row r="537" spans="1:25" ht="12.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"/>
    </row>
    <row r="538" spans="1:25" ht="12.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"/>
    </row>
    <row r="539" spans="1:25" ht="12.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"/>
    </row>
    <row r="540" spans="1:25" ht="12.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"/>
    </row>
    <row r="541" spans="1:25" ht="12.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"/>
    </row>
    <row r="542" spans="1:25" ht="12.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"/>
    </row>
    <row r="543" spans="1:25" ht="12.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"/>
    </row>
    <row r="544" spans="1:25" ht="12.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"/>
    </row>
    <row r="545" spans="1:25" ht="12.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"/>
    </row>
    <row r="546" spans="1:25" ht="12.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"/>
    </row>
    <row r="547" spans="1:25" ht="12.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"/>
    </row>
    <row r="548" spans="1:25" ht="12.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"/>
    </row>
    <row r="549" spans="1:25" ht="12.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"/>
    </row>
    <row r="550" spans="1:25" ht="12.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"/>
    </row>
    <row r="551" spans="1:25" ht="12.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"/>
    </row>
    <row r="552" spans="1:25" ht="12.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"/>
    </row>
    <row r="553" spans="1:25" ht="12.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"/>
    </row>
    <row r="554" spans="1:25" ht="12.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"/>
    </row>
    <row r="555" spans="1:25" ht="12.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"/>
    </row>
    <row r="556" spans="1:25" ht="12.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"/>
    </row>
    <row r="557" spans="1:25" ht="12.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"/>
    </row>
    <row r="558" spans="1:25" ht="12.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"/>
    </row>
    <row r="559" spans="1:25" ht="12.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"/>
    </row>
    <row r="560" spans="1:25" ht="12.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"/>
    </row>
    <row r="561" spans="1:25" ht="12.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"/>
    </row>
    <row r="562" spans="1:25" ht="12.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"/>
    </row>
    <row r="563" spans="1:25" ht="12.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"/>
    </row>
    <row r="564" spans="1:25" ht="12.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"/>
    </row>
    <row r="565" spans="1:25" ht="12.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"/>
    </row>
    <row r="566" spans="1:25" ht="12.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"/>
    </row>
    <row r="567" spans="1:25" ht="12.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"/>
    </row>
    <row r="568" spans="1:25" ht="12.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"/>
    </row>
    <row r="569" spans="1:25" ht="12.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"/>
    </row>
    <row r="570" spans="1:25" ht="12.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"/>
    </row>
    <row r="571" spans="1:25" ht="12.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"/>
    </row>
    <row r="572" spans="1:25" ht="12.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"/>
    </row>
    <row r="573" spans="1:25" ht="12.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"/>
    </row>
    <row r="574" spans="1:25" ht="12.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"/>
    </row>
    <row r="575" spans="1:25" ht="12.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"/>
    </row>
    <row r="576" spans="1:25" ht="12.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"/>
    </row>
    <row r="577" spans="1:25" ht="12.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"/>
    </row>
    <row r="578" spans="1:25" ht="12.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"/>
    </row>
    <row r="579" spans="1:25" ht="12.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"/>
    </row>
    <row r="580" spans="1:25" ht="12.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"/>
    </row>
    <row r="581" spans="1:25" ht="12.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"/>
    </row>
    <row r="582" spans="1:25" ht="12.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"/>
    </row>
    <row r="583" spans="1:25" ht="12.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"/>
    </row>
    <row r="584" spans="1:25" ht="12.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"/>
    </row>
    <row r="585" spans="1:25" ht="12.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"/>
    </row>
    <row r="586" spans="1:25" ht="12.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"/>
    </row>
    <row r="587" spans="1:25" ht="12.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"/>
    </row>
    <row r="588" spans="1:25" ht="12.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"/>
    </row>
    <row r="589" spans="1:25" ht="12.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"/>
    </row>
    <row r="590" spans="1:25" ht="12.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"/>
    </row>
    <row r="591" spans="1:25" ht="12.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"/>
    </row>
    <row r="592" spans="1:25" ht="12.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"/>
    </row>
    <row r="593" spans="1:25" ht="12.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"/>
    </row>
    <row r="594" spans="1:25" ht="12.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"/>
    </row>
    <row r="595" spans="1:25" ht="12.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"/>
    </row>
    <row r="596" spans="1:25" ht="12.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"/>
    </row>
    <row r="597" spans="1:25" ht="12.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"/>
    </row>
    <row r="598" spans="1:25" ht="12.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"/>
    </row>
    <row r="599" spans="1:25" ht="12.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"/>
    </row>
    <row r="600" spans="1:25" ht="12.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"/>
    </row>
    <row r="601" spans="1:25" ht="12.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"/>
    </row>
    <row r="602" spans="1:25" ht="12.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"/>
    </row>
    <row r="603" spans="1:25" ht="12.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"/>
    </row>
    <row r="604" spans="1:25" ht="12.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"/>
    </row>
    <row r="605" spans="1:25" ht="12.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"/>
    </row>
    <row r="606" spans="1:25" ht="12.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"/>
    </row>
    <row r="607" spans="1:25" ht="12.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"/>
    </row>
    <row r="608" spans="1:25" ht="12.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"/>
    </row>
    <row r="609" spans="1:25" ht="12.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"/>
    </row>
    <row r="610" spans="1:25" ht="12.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"/>
    </row>
    <row r="611" spans="1:25" ht="12.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"/>
    </row>
    <row r="612" spans="1:25" ht="12.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"/>
    </row>
    <row r="613" spans="1:25" ht="12.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"/>
    </row>
    <row r="614" spans="1:25" ht="12.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"/>
    </row>
    <row r="615" spans="1:25" ht="12.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"/>
    </row>
    <row r="616" spans="1:25" ht="12.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"/>
    </row>
    <row r="617" spans="1:25" ht="12.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"/>
    </row>
    <row r="618" spans="1:25" ht="12.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"/>
    </row>
    <row r="619" spans="1:25" ht="12.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"/>
    </row>
    <row r="620" spans="1:25" ht="12.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"/>
    </row>
    <row r="621" spans="1:25" ht="12.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"/>
    </row>
    <row r="622" spans="1:25" ht="12.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"/>
    </row>
    <row r="623" spans="1:25" ht="12.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"/>
    </row>
    <row r="624" spans="1:25" ht="12.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"/>
    </row>
    <row r="625" spans="1:25" ht="12.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"/>
    </row>
    <row r="626" spans="1:25" ht="12.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"/>
    </row>
    <row r="627" spans="1:25" ht="12.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"/>
    </row>
    <row r="628" spans="1:25" ht="12.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"/>
    </row>
    <row r="629" spans="1:25" ht="12.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"/>
    </row>
    <row r="630" spans="1:25" ht="12.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"/>
    </row>
    <row r="631" spans="1:25" ht="12.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"/>
    </row>
    <row r="632" spans="1:25" ht="12.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"/>
    </row>
    <row r="633" spans="1:25" ht="12.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"/>
    </row>
    <row r="634" spans="1:25" ht="12.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"/>
    </row>
    <row r="635" spans="1:25" ht="12.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"/>
    </row>
    <row r="636" spans="1:25" ht="12.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"/>
    </row>
    <row r="637" spans="1:25" ht="12.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"/>
    </row>
    <row r="638" spans="1:25" ht="12.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"/>
    </row>
    <row r="639" spans="1:25" ht="12.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"/>
    </row>
    <row r="640" spans="1:25" ht="12.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"/>
    </row>
    <row r="641" spans="1:25" ht="12.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"/>
    </row>
    <row r="642" spans="1:25" ht="12.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"/>
    </row>
    <row r="643" spans="1:25" ht="12.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"/>
    </row>
    <row r="644" spans="1:25" ht="12.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"/>
    </row>
    <row r="645" spans="1:25" ht="12.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"/>
    </row>
    <row r="646" spans="1:25" ht="12.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"/>
    </row>
    <row r="647" spans="1:25" ht="12.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"/>
    </row>
    <row r="648" spans="1:25" ht="12.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"/>
    </row>
    <row r="649" spans="1:25" ht="12.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"/>
    </row>
    <row r="650" spans="1:25" ht="12.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"/>
    </row>
    <row r="651" spans="1:25" ht="12.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"/>
    </row>
    <row r="652" spans="1:25" ht="12.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"/>
    </row>
    <row r="653" spans="1:25" ht="12.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"/>
    </row>
    <row r="654" spans="1:25" ht="12.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"/>
    </row>
    <row r="655" spans="1:25" ht="12.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"/>
    </row>
    <row r="656" spans="1:25" ht="12.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"/>
    </row>
    <row r="657" spans="1:25" ht="12.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"/>
    </row>
    <row r="658" spans="1:25" ht="12.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"/>
    </row>
    <row r="659" spans="1:25" ht="12.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"/>
    </row>
    <row r="660" spans="1:25" ht="12.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"/>
    </row>
    <row r="661" spans="1:25" ht="12.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"/>
    </row>
    <row r="662" spans="1:25" ht="12.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"/>
    </row>
    <row r="663" spans="1:25" ht="12.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"/>
    </row>
    <row r="664" spans="1:25" ht="12.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"/>
    </row>
    <row r="665" spans="1:25" ht="12.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"/>
    </row>
    <row r="666" spans="1:25" ht="12.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"/>
    </row>
    <row r="667" spans="1:25" ht="12.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"/>
    </row>
    <row r="668" spans="1:25" ht="12.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"/>
    </row>
    <row r="669" spans="1:25" ht="12.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"/>
    </row>
    <row r="670" spans="1:25" ht="12.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"/>
    </row>
    <row r="671" spans="1:25" ht="12.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"/>
    </row>
    <row r="672" spans="1:25" ht="12.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"/>
    </row>
    <row r="673" spans="1:25" ht="12.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"/>
    </row>
    <row r="674" spans="1:25" ht="12.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"/>
    </row>
    <row r="675" spans="1:25" ht="12.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"/>
    </row>
    <row r="676" spans="1:25" ht="12.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"/>
    </row>
    <row r="677" spans="1:25" ht="12.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"/>
    </row>
    <row r="678" spans="1:25" ht="12.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"/>
    </row>
    <row r="679" spans="1:25" ht="12.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"/>
    </row>
    <row r="680" spans="1:25" ht="12.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"/>
    </row>
    <row r="681" spans="1:25" ht="12.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"/>
    </row>
    <row r="682" spans="1:25" ht="12.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"/>
    </row>
    <row r="683" spans="1:25" ht="12.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"/>
    </row>
    <row r="684" spans="1:25" ht="12.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"/>
    </row>
    <row r="685" spans="1:25" ht="12.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"/>
    </row>
    <row r="686" spans="1:25" ht="12.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"/>
    </row>
    <row r="687" spans="1:25" ht="12.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"/>
    </row>
    <row r="688" spans="1:25" ht="12.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"/>
    </row>
    <row r="689" spans="1:25" ht="12.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"/>
    </row>
    <row r="690" spans="1:25" ht="12.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"/>
    </row>
    <row r="691" spans="1:25" ht="12.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"/>
    </row>
    <row r="692" spans="1:25" ht="12.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"/>
    </row>
    <row r="693" spans="1:25" ht="12.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"/>
    </row>
    <row r="694" spans="1:25" ht="12.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"/>
    </row>
    <row r="695" spans="1:25" ht="12.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"/>
    </row>
    <row r="696" spans="1:25" ht="12.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"/>
    </row>
    <row r="697" spans="1:25" ht="12.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"/>
    </row>
    <row r="698" spans="1:25" ht="12.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"/>
    </row>
    <row r="699" spans="1:25" ht="12.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"/>
    </row>
    <row r="700" spans="1:25" ht="12.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"/>
    </row>
    <row r="701" spans="1:25" ht="12.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"/>
    </row>
    <row r="702" spans="1:25" ht="12.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"/>
    </row>
    <row r="703" spans="1:25" ht="12.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"/>
    </row>
    <row r="704" spans="1:25" ht="12.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"/>
    </row>
    <row r="705" spans="1:25" ht="12.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"/>
    </row>
    <row r="706" spans="1:25" ht="12.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"/>
    </row>
    <row r="707" spans="1:25" ht="12.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"/>
    </row>
    <row r="708" spans="1:25" ht="12.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"/>
    </row>
    <row r="709" spans="1:25" ht="12.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"/>
    </row>
    <row r="710" spans="1:25" ht="12.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"/>
    </row>
    <row r="711" spans="1:25" ht="12.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"/>
    </row>
    <row r="712" spans="1:25" ht="12.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"/>
    </row>
    <row r="713" spans="1:25" ht="12.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"/>
    </row>
    <row r="714" spans="1:25" ht="12.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"/>
    </row>
    <row r="715" spans="1:25" ht="12.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"/>
    </row>
    <row r="716" spans="1:25" ht="12.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"/>
    </row>
    <row r="717" spans="1:25" ht="12.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"/>
    </row>
    <row r="718" spans="1:25" ht="12.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"/>
    </row>
    <row r="719" spans="1:25" ht="12.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"/>
    </row>
    <row r="720" spans="1:25" ht="12.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"/>
    </row>
    <row r="721" spans="1:25" ht="12.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"/>
    </row>
    <row r="722" spans="1:25" ht="12.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"/>
    </row>
    <row r="723" spans="1:25" ht="12.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"/>
    </row>
    <row r="724" spans="1:25" ht="12.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"/>
    </row>
    <row r="725" spans="1:25" ht="12.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"/>
    </row>
    <row r="726" spans="1:25" ht="12.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"/>
    </row>
    <row r="727" spans="1:25" ht="12.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"/>
    </row>
    <row r="728" spans="1:25" ht="12.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"/>
    </row>
    <row r="729" spans="1:25" ht="12.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"/>
    </row>
    <row r="730" spans="1:25" ht="12.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"/>
    </row>
    <row r="731" spans="1:25" ht="12.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"/>
    </row>
    <row r="732" spans="1:25" ht="12.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"/>
    </row>
    <row r="733" spans="1:25" ht="12.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"/>
    </row>
    <row r="734" spans="1:25" ht="12.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"/>
    </row>
    <row r="735" spans="1:25" ht="12.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"/>
    </row>
    <row r="736" spans="1:25" ht="12.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"/>
    </row>
    <row r="737" spans="1:25" ht="12.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"/>
    </row>
    <row r="738" spans="1:25" ht="12.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"/>
    </row>
    <row r="739" spans="1:25" ht="12.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"/>
    </row>
    <row r="740" spans="1:25" ht="12.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"/>
    </row>
    <row r="741" spans="1:25" ht="12.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"/>
    </row>
    <row r="742" spans="1:25" ht="12.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"/>
    </row>
    <row r="743" spans="1:25" ht="12.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"/>
    </row>
    <row r="744" spans="1:25" ht="12.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"/>
    </row>
    <row r="745" spans="1:25" ht="12.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"/>
    </row>
    <row r="746" spans="1:25" ht="12.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"/>
    </row>
    <row r="747" spans="1:25" ht="12.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"/>
    </row>
    <row r="748" spans="1:25" ht="12.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"/>
    </row>
    <row r="749" spans="1:25" ht="12.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"/>
    </row>
    <row r="750" spans="1:25" ht="12.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"/>
    </row>
    <row r="751" spans="1:25" ht="12.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"/>
    </row>
    <row r="752" spans="1:25" ht="12.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"/>
    </row>
    <row r="753" spans="1:25" ht="12.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"/>
    </row>
    <row r="754" spans="1:25" ht="12.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"/>
    </row>
    <row r="755" spans="1:25" ht="12.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"/>
    </row>
    <row r="756" spans="1:25" ht="12.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"/>
    </row>
    <row r="757" spans="1:25" ht="12.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"/>
    </row>
    <row r="758" spans="1:25" ht="12.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"/>
    </row>
    <row r="759" spans="1:25" ht="12.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"/>
    </row>
    <row r="760" spans="1:25" ht="12.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"/>
    </row>
    <row r="761" spans="1:25" ht="12.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"/>
    </row>
    <row r="762" spans="1:25" ht="12.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"/>
    </row>
    <row r="763" spans="1:25" ht="12.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"/>
    </row>
    <row r="764" spans="1:25" ht="12.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"/>
    </row>
    <row r="765" spans="1:25" ht="12.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"/>
    </row>
    <row r="766" spans="1:25" ht="12.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"/>
    </row>
    <row r="767" spans="1:25" ht="12.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"/>
    </row>
    <row r="768" spans="1:25" ht="12.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"/>
    </row>
    <row r="769" spans="1:25" ht="12.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"/>
    </row>
    <row r="770" spans="1:25" ht="12.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"/>
    </row>
    <row r="771" spans="1:25" ht="12.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"/>
    </row>
    <row r="772" spans="1:25" ht="12.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"/>
    </row>
    <row r="773" spans="1:25" ht="12.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"/>
    </row>
    <row r="774" spans="1:25" ht="12.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"/>
    </row>
    <row r="775" spans="1:25" ht="12.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"/>
    </row>
    <row r="776" spans="1:25" ht="12.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"/>
    </row>
    <row r="777" spans="1:25" ht="12.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"/>
    </row>
    <row r="778" spans="1:25" ht="12.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"/>
    </row>
    <row r="779" spans="1:25" ht="12.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"/>
    </row>
    <row r="780" spans="1:25" ht="12.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"/>
    </row>
    <row r="781" spans="1:25" ht="12.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"/>
    </row>
    <row r="782" spans="1:25" ht="12.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"/>
    </row>
    <row r="783" spans="1:25" ht="12.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"/>
    </row>
    <row r="784" spans="1:25" ht="12.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"/>
    </row>
    <row r="785" spans="1:25" ht="12.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"/>
    </row>
    <row r="786" spans="1:25" ht="12.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"/>
    </row>
    <row r="787" spans="1:25" ht="12.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"/>
    </row>
    <row r="788" spans="1:25" ht="12.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"/>
    </row>
    <row r="789" spans="1:25" ht="12.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"/>
    </row>
    <row r="790" spans="1:25" ht="12.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"/>
    </row>
    <row r="791" spans="1:25" ht="12.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"/>
    </row>
    <row r="792" spans="1:25" ht="12.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"/>
    </row>
    <row r="793" spans="1:25" ht="12.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"/>
    </row>
    <row r="794" spans="1:25" ht="12.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"/>
    </row>
    <row r="795" spans="1:25" ht="12.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"/>
    </row>
    <row r="796" spans="1:25" ht="12.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"/>
    </row>
    <row r="797" spans="1:25" ht="12.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"/>
    </row>
    <row r="798" spans="1:25" ht="12.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"/>
    </row>
    <row r="799" spans="1:25" ht="12.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"/>
    </row>
    <row r="800" spans="1:25" ht="12.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"/>
    </row>
    <row r="801" spans="1:25" ht="12.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"/>
    </row>
    <row r="802" spans="1:25" ht="12.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"/>
    </row>
    <row r="803" spans="1:25" ht="12.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"/>
    </row>
    <row r="804" spans="1:25" ht="12.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"/>
    </row>
    <row r="805" spans="1:25" ht="12.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"/>
    </row>
    <row r="806" spans="1:25" ht="12.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"/>
    </row>
    <row r="807" spans="1:25" ht="12.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"/>
    </row>
    <row r="808" spans="1:25" ht="12.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"/>
    </row>
    <row r="809" spans="1:25" ht="12.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"/>
    </row>
    <row r="810" spans="1:25" ht="12.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"/>
    </row>
    <row r="811" spans="1:25" ht="12.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"/>
    </row>
    <row r="812" spans="1:25" ht="12.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"/>
    </row>
    <row r="813" spans="1:25" ht="12.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"/>
    </row>
    <row r="814" spans="1:25" ht="12.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"/>
    </row>
    <row r="815" spans="1:25" ht="12.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"/>
    </row>
    <row r="816" spans="1:25" ht="12.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"/>
    </row>
    <row r="817" spans="1:25" ht="12.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"/>
    </row>
    <row r="818" spans="1:25" ht="12.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"/>
    </row>
    <row r="819" spans="1:25" ht="12.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"/>
    </row>
    <row r="820" spans="1:25" ht="12.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"/>
    </row>
    <row r="821" spans="1:25" ht="12.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"/>
    </row>
    <row r="822" spans="1:25" ht="12.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"/>
    </row>
    <row r="823" spans="1:25" ht="12.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"/>
    </row>
    <row r="824" spans="1:25" ht="12.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"/>
    </row>
    <row r="825" spans="1:25" ht="12.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"/>
    </row>
    <row r="826" spans="1:25" ht="12.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"/>
    </row>
    <row r="827" spans="1:25" ht="12.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"/>
    </row>
    <row r="828" spans="1:25" ht="12.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"/>
    </row>
    <row r="829" spans="1:25" ht="12.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"/>
    </row>
    <row r="830" spans="1:25" ht="12.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"/>
    </row>
    <row r="831" spans="1:25" ht="12.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"/>
    </row>
    <row r="832" spans="1:25" ht="12.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"/>
    </row>
    <row r="833" spans="1:25" ht="12.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"/>
    </row>
    <row r="834" spans="1:25" ht="12.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"/>
    </row>
    <row r="835" spans="1:25" ht="12.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"/>
    </row>
    <row r="836" spans="1:25" ht="12.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"/>
    </row>
    <row r="837" spans="1:25" ht="12.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"/>
    </row>
    <row r="838" spans="1:25" ht="12.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"/>
    </row>
    <row r="839" spans="1:25" ht="12.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"/>
    </row>
    <row r="840" spans="1:25" ht="12.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"/>
    </row>
    <row r="841" spans="1:25" ht="12.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"/>
    </row>
    <row r="842" spans="1:25" ht="12.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"/>
    </row>
    <row r="843" spans="1:25" ht="12.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"/>
    </row>
    <row r="844" spans="1:25" ht="12.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"/>
    </row>
    <row r="845" spans="1:25" ht="12.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"/>
    </row>
    <row r="846" spans="1:25" ht="12.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"/>
    </row>
    <row r="847" spans="1:25" ht="12.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"/>
    </row>
    <row r="848" spans="1:25" ht="12.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"/>
    </row>
    <row r="849" spans="1:25" ht="12.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"/>
    </row>
    <row r="850" spans="1:25" ht="12.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"/>
    </row>
    <row r="851" spans="1:25" ht="12.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"/>
    </row>
    <row r="852" spans="1:25" ht="12.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"/>
    </row>
    <row r="853" spans="1:25" ht="12.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"/>
    </row>
    <row r="854" spans="1:25" ht="12.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"/>
    </row>
    <row r="855" spans="1:25" ht="12.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"/>
    </row>
    <row r="856" spans="1:25" ht="12.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"/>
    </row>
    <row r="857" spans="1:25" ht="12.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"/>
    </row>
    <row r="858" spans="1:25" ht="12.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"/>
    </row>
    <row r="859" spans="1:25" ht="12.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"/>
    </row>
    <row r="860" spans="1:25" ht="12.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"/>
    </row>
    <row r="861" spans="1:25" ht="12.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"/>
    </row>
    <row r="862" spans="1:25" ht="12.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"/>
    </row>
    <row r="863" spans="1:25" ht="12.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"/>
    </row>
    <row r="864" spans="1:25" ht="12.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"/>
    </row>
    <row r="865" spans="1:25" ht="12.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"/>
    </row>
    <row r="866" spans="1:25" ht="12.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"/>
    </row>
    <row r="867" spans="1:25" ht="12.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"/>
    </row>
    <row r="868" spans="1:25" ht="12.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"/>
    </row>
    <row r="869" spans="1:25" ht="12.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"/>
    </row>
    <row r="870" spans="1:25" ht="12.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"/>
    </row>
    <row r="871" spans="1:25" ht="12.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"/>
    </row>
    <row r="872" spans="1:25" ht="12.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"/>
    </row>
    <row r="873" spans="1:25" ht="12.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"/>
    </row>
    <row r="874" spans="1:25" ht="12.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"/>
    </row>
    <row r="875" spans="1:25" ht="12.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"/>
    </row>
    <row r="876" spans="1:25" ht="12.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"/>
    </row>
    <row r="877" spans="1:25" ht="12.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"/>
    </row>
    <row r="878" spans="1:25" ht="12.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"/>
    </row>
    <row r="879" spans="1:25" ht="12.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"/>
    </row>
    <row r="880" spans="1:25" ht="12.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"/>
    </row>
    <row r="881" spans="1:25" ht="12.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"/>
    </row>
    <row r="882" spans="1:25" ht="12.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"/>
    </row>
    <row r="883" spans="1:25" ht="12.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"/>
    </row>
    <row r="884" spans="1:25" ht="12.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"/>
    </row>
    <row r="885" spans="1:25" ht="12.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"/>
    </row>
    <row r="886" spans="1:25" ht="12.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"/>
    </row>
    <row r="887" spans="1:25" ht="12.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"/>
    </row>
    <row r="888" spans="1:25" ht="12.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"/>
    </row>
    <row r="889" spans="1:25" ht="12.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"/>
    </row>
    <row r="890" spans="1:25" ht="12.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"/>
    </row>
    <row r="891" spans="1:25" ht="12.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"/>
    </row>
    <row r="892" spans="1:25" ht="12.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"/>
    </row>
    <row r="893" spans="1:25" ht="12.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"/>
    </row>
    <row r="894" spans="1:25" ht="12.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"/>
    </row>
    <row r="895" spans="1:25" ht="12.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"/>
    </row>
    <row r="896" spans="1:25" ht="12.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"/>
    </row>
    <row r="897" spans="1:25" ht="12.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"/>
    </row>
    <row r="898" spans="1:25" ht="12.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"/>
    </row>
    <row r="899" spans="1:25" ht="12.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"/>
    </row>
    <row r="900" spans="1:25" ht="12.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"/>
    </row>
    <row r="901" spans="1:25" ht="12.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"/>
    </row>
    <row r="902" spans="1:25" ht="12.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"/>
    </row>
    <row r="903" spans="1:25" ht="12.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"/>
    </row>
    <row r="904" spans="1:25" ht="12.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"/>
    </row>
    <row r="905" spans="1:25" ht="12.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"/>
    </row>
    <row r="906" spans="1:25" ht="12.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"/>
    </row>
    <row r="907" spans="1:25" ht="12.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"/>
    </row>
    <row r="908" spans="1:25" ht="12.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"/>
    </row>
    <row r="909" spans="1:25" ht="12.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"/>
    </row>
    <row r="910" spans="1:25" ht="12.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"/>
    </row>
    <row r="911" spans="1:25" ht="12.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"/>
    </row>
    <row r="912" spans="1:25" ht="12.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"/>
    </row>
    <row r="913" spans="1:25" ht="12.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"/>
    </row>
    <row r="914" spans="1:25" ht="12.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"/>
    </row>
    <row r="915" spans="1:25" ht="12.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"/>
    </row>
    <row r="916" spans="1:25" ht="12.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"/>
    </row>
    <row r="917" spans="1:25" ht="12.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"/>
    </row>
    <row r="918" spans="1:25" ht="12.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"/>
    </row>
    <row r="919" spans="1:25" ht="12.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"/>
    </row>
    <row r="920" spans="1:25" ht="12.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"/>
    </row>
    <row r="921" spans="1:25" ht="12.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"/>
    </row>
    <row r="922" spans="1:25" ht="12.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"/>
    </row>
    <row r="923" spans="1:25" ht="12.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"/>
    </row>
    <row r="924" spans="1:25" ht="12.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"/>
    </row>
    <row r="925" spans="1:25" ht="12.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"/>
    </row>
    <row r="926" spans="1:25" ht="12.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"/>
    </row>
    <row r="927" spans="1:25" ht="12.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"/>
    </row>
    <row r="928" spans="1:25" ht="12.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"/>
    </row>
    <row r="929" spans="1:25" ht="12.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"/>
    </row>
    <row r="930" spans="1:25" ht="12.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"/>
    </row>
    <row r="931" spans="1:25" ht="12.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"/>
    </row>
    <row r="932" spans="1:25" ht="12.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"/>
    </row>
    <row r="933" spans="1:25" ht="12.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"/>
    </row>
    <row r="934" spans="1:25" ht="12.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"/>
    </row>
    <row r="935" spans="1:25" ht="12.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"/>
    </row>
    <row r="936" spans="1:25" ht="12.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"/>
    </row>
    <row r="937" spans="1:25" ht="12.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"/>
    </row>
    <row r="938" spans="1:25" ht="12.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"/>
    </row>
    <row r="939" spans="1:25" ht="12.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"/>
    </row>
    <row r="940" spans="1:25" ht="12.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"/>
    </row>
    <row r="941" spans="1:25" ht="12.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"/>
    </row>
    <row r="942" spans="1:25" ht="12.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"/>
    </row>
    <row r="943" spans="1:25" ht="12.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"/>
    </row>
    <row r="944" spans="1:25" ht="12.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"/>
    </row>
    <row r="945" spans="1:25" ht="12.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"/>
    </row>
    <row r="946" spans="1:25" ht="12.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"/>
    </row>
    <row r="947" spans="1:25" ht="12.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"/>
    </row>
    <row r="948" spans="1:25" ht="12.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"/>
    </row>
    <row r="949" spans="1:25" ht="12.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"/>
    </row>
    <row r="950" spans="1:25" ht="12.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"/>
    </row>
    <row r="951" spans="1:25" ht="12.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"/>
    </row>
    <row r="952" spans="1:25" ht="12.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"/>
    </row>
    <row r="953" spans="1:25" ht="12.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"/>
    </row>
    <row r="954" spans="1:25" ht="12.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"/>
    </row>
    <row r="955" spans="1:25" ht="12.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"/>
    </row>
    <row r="956" spans="1:25" ht="12.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"/>
    </row>
    <row r="957" spans="1:25" ht="12.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"/>
    </row>
    <row r="958" spans="1:25" ht="12.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"/>
    </row>
    <row r="959" spans="1:25" ht="12.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"/>
    </row>
    <row r="960" spans="1:25" ht="12.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"/>
    </row>
    <row r="961" spans="1:25" ht="12.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"/>
    </row>
    <row r="962" spans="1:25" ht="12.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"/>
    </row>
    <row r="963" spans="1:25" ht="12.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"/>
    </row>
    <row r="964" spans="1:25" ht="12.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"/>
    </row>
    <row r="965" spans="1:25" ht="12.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"/>
    </row>
    <row r="966" spans="1:25" ht="12.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"/>
    </row>
    <row r="967" spans="1:25" ht="12.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"/>
    </row>
    <row r="968" spans="1:25" ht="12.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"/>
    </row>
    <row r="969" spans="1:25" ht="12.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"/>
    </row>
    <row r="970" spans="1:25" ht="12.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"/>
    </row>
    <row r="971" spans="1:25" ht="12.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"/>
    </row>
    <row r="972" spans="1:25" ht="12.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"/>
    </row>
    <row r="973" spans="1:25" ht="12.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"/>
    </row>
    <row r="974" spans="1:25" ht="12.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"/>
    </row>
    <row r="975" spans="1:25" ht="12.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"/>
    </row>
    <row r="976" spans="1:25" ht="12.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"/>
    </row>
    <row r="977" spans="1:25" ht="12.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"/>
    </row>
    <row r="978" spans="1:25" ht="12.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"/>
    </row>
    <row r="979" spans="1:25" ht="12.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"/>
    </row>
    <row r="980" spans="1:25" ht="12.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"/>
    </row>
    <row r="981" spans="1:25" ht="12.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"/>
    </row>
    <row r="982" spans="1:25" ht="12.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"/>
    </row>
    <row r="983" spans="1:25" ht="12.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"/>
    </row>
    <row r="984" spans="1:25" ht="12.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"/>
    </row>
    <row r="985" spans="1:25" ht="12.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"/>
    </row>
    <row r="986" spans="1:25" ht="12.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"/>
    </row>
    <row r="987" spans="1:25" ht="12.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"/>
    </row>
    <row r="988" spans="1:25" ht="12.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"/>
    </row>
    <row r="989" spans="1:25" ht="12.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"/>
    </row>
    <row r="990" spans="1:25" ht="12.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"/>
    </row>
    <row r="991" spans="1:25" ht="12.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"/>
    </row>
    <row r="992" spans="1:25" ht="12.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"/>
    </row>
    <row r="993" spans="1:25" ht="12.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"/>
    </row>
    <row r="994" spans="1:25" ht="12.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"/>
    </row>
    <row r="995" spans="1:25" ht="12.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"/>
    </row>
    <row r="996" spans="1:25" ht="12.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"/>
    </row>
    <row r="997" spans="1:25" ht="12.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"/>
    </row>
    <row r="998" spans="1:25" ht="12.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"/>
    </row>
    <row r="999" spans="1:25" ht="12.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"/>
    </row>
    <row r="1000" spans="1:25" ht="12.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"/>
    </row>
  </sheetData>
  <mergeCells count="3">
    <mergeCell ref="D3:H3"/>
    <mergeCell ref="C7:H7"/>
    <mergeCell ref="C16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7</vt:i4>
      </vt:variant>
    </vt:vector>
  </HeadingPairs>
  <TitlesOfParts>
    <vt:vector size="7" baseType="lpstr">
      <vt:lpstr>Criteria</vt:lpstr>
      <vt:lpstr>Status Aktif SIswa</vt:lpstr>
      <vt:lpstr>Kelengkapan Berkas</vt:lpstr>
      <vt:lpstr>Kondisi Yatim Piatu</vt:lpstr>
      <vt:lpstr>Penghasilan Orang Tua</vt:lpstr>
      <vt:lpstr>Tanggungan</vt:lpstr>
      <vt:lpstr>Hasil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 P</cp:lastModifiedBy>
  <dcterms:created xsi:type="dcterms:W3CDTF">2024-07-14T07:51:46Z</dcterms:created>
  <dcterms:modified xsi:type="dcterms:W3CDTF">2024-07-14T08:15:15Z</dcterms:modified>
</cp:coreProperties>
</file>