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"/>
  </bookViews>
  <sheets>
    <sheet name="Summary" sheetId="6" r:id="rId1"/>
    <sheet name="Trade List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/>
  <c r="F9" s="1"/>
  <c r="D8"/>
  <c r="H8" l="1"/>
  <c r="T392" i="2"/>
  <c r="V392" s="1"/>
  <c r="O392"/>
  <c r="P392" s="1"/>
  <c r="Q392" s="1"/>
  <c r="L392"/>
  <c r="K392"/>
  <c r="J392"/>
  <c r="I392"/>
  <c r="H392"/>
  <c r="C392"/>
  <c r="O391"/>
  <c r="T391" s="1"/>
  <c r="V391" s="1"/>
  <c r="L391"/>
  <c r="K391"/>
  <c r="J391"/>
  <c r="I391"/>
  <c r="H391"/>
  <c r="C391"/>
  <c r="T390"/>
  <c r="V390" s="1"/>
  <c r="O390"/>
  <c r="L390"/>
  <c r="K390"/>
  <c r="J390"/>
  <c r="I390"/>
  <c r="H390"/>
  <c r="C390"/>
  <c r="T389"/>
  <c r="V389" s="1"/>
  <c r="O389"/>
  <c r="P389" s="1"/>
  <c r="Q389" s="1"/>
  <c r="L389"/>
  <c r="K389"/>
  <c r="J389"/>
  <c r="I389"/>
  <c r="H389"/>
  <c r="C389"/>
  <c r="T388"/>
  <c r="V388" s="1"/>
  <c r="O388"/>
  <c r="P388" s="1"/>
  <c r="Q388" s="1"/>
  <c r="L388"/>
  <c r="K388"/>
  <c r="J388"/>
  <c r="I388"/>
  <c r="H388"/>
  <c r="C388"/>
  <c r="O387"/>
  <c r="T387" s="1"/>
  <c r="V387" s="1"/>
  <c r="L387"/>
  <c r="K387"/>
  <c r="J387"/>
  <c r="I387"/>
  <c r="H387"/>
  <c r="C387"/>
  <c r="O386"/>
  <c r="T386" s="1"/>
  <c r="V386" s="1"/>
  <c r="L386"/>
  <c r="K386"/>
  <c r="J386"/>
  <c r="I386"/>
  <c r="H386"/>
  <c r="C386"/>
  <c r="O385"/>
  <c r="P385" s="1"/>
  <c r="Q385" s="1"/>
  <c r="L385"/>
  <c r="K385"/>
  <c r="J385"/>
  <c r="I385"/>
  <c r="H385"/>
  <c r="C385"/>
  <c r="T384"/>
  <c r="V384" s="1"/>
  <c r="O384"/>
  <c r="P384" s="1"/>
  <c r="Q384" s="1"/>
  <c r="L384"/>
  <c r="K384"/>
  <c r="J384"/>
  <c r="I384"/>
  <c r="H384"/>
  <c r="C384"/>
  <c r="O383"/>
  <c r="T383" s="1"/>
  <c r="V383" s="1"/>
  <c r="L383"/>
  <c r="K383"/>
  <c r="J383"/>
  <c r="I383"/>
  <c r="H383"/>
  <c r="C383"/>
  <c r="O382"/>
  <c r="T382" s="1"/>
  <c r="V382" s="1"/>
  <c r="L382"/>
  <c r="K382"/>
  <c r="J382"/>
  <c r="I382"/>
  <c r="H382"/>
  <c r="C382"/>
  <c r="T381"/>
  <c r="V381" s="1"/>
  <c r="O381"/>
  <c r="P381" s="1"/>
  <c r="Q381" s="1"/>
  <c r="L381"/>
  <c r="K381"/>
  <c r="J381"/>
  <c r="I381"/>
  <c r="H381"/>
  <c r="C381"/>
  <c r="T380"/>
  <c r="V380" s="1"/>
  <c r="O380"/>
  <c r="P380" s="1"/>
  <c r="Q380" s="1"/>
  <c r="L380"/>
  <c r="K380"/>
  <c r="J380"/>
  <c r="I380"/>
  <c r="H380"/>
  <c r="C380"/>
  <c r="O379"/>
  <c r="T379" s="1"/>
  <c r="V379" s="1"/>
  <c r="L379"/>
  <c r="K379"/>
  <c r="J379"/>
  <c r="I379"/>
  <c r="H379"/>
  <c r="C379"/>
  <c r="T378"/>
  <c r="V378" s="1"/>
  <c r="O378"/>
  <c r="L378"/>
  <c r="K378"/>
  <c r="J378"/>
  <c r="I378"/>
  <c r="H378"/>
  <c r="C378"/>
  <c r="O377"/>
  <c r="P377" s="1"/>
  <c r="Q377" s="1"/>
  <c r="L377"/>
  <c r="K377"/>
  <c r="J377"/>
  <c r="I377"/>
  <c r="H377"/>
  <c r="C377"/>
  <c r="T376"/>
  <c r="V376" s="1"/>
  <c r="O376"/>
  <c r="P376" s="1"/>
  <c r="Q376" s="1"/>
  <c r="L376"/>
  <c r="K376"/>
  <c r="J376"/>
  <c r="I376"/>
  <c r="H376"/>
  <c r="C376"/>
  <c r="O375"/>
  <c r="T375" s="1"/>
  <c r="V375" s="1"/>
  <c r="L375"/>
  <c r="K375"/>
  <c r="J375"/>
  <c r="I375"/>
  <c r="H375"/>
  <c r="C375"/>
  <c r="T374"/>
  <c r="V374" s="1"/>
  <c r="O374"/>
  <c r="L374"/>
  <c r="K374"/>
  <c r="J374"/>
  <c r="I374"/>
  <c r="H374"/>
  <c r="C374"/>
  <c r="O373"/>
  <c r="P373" s="1"/>
  <c r="Q373" s="1"/>
  <c r="L373"/>
  <c r="K373"/>
  <c r="J373"/>
  <c r="I373"/>
  <c r="H373"/>
  <c r="C373"/>
  <c r="O372"/>
  <c r="P372" s="1"/>
  <c r="Q372" s="1"/>
  <c r="L372"/>
  <c r="K372"/>
  <c r="J372"/>
  <c r="I372"/>
  <c r="H372"/>
  <c r="C372"/>
  <c r="O371"/>
  <c r="T371" s="1"/>
  <c r="V371" s="1"/>
  <c r="L371"/>
  <c r="K371"/>
  <c r="J371"/>
  <c r="I371"/>
  <c r="H371"/>
  <c r="C371"/>
  <c r="T370"/>
  <c r="V370" s="1"/>
  <c r="O370"/>
  <c r="L370"/>
  <c r="K370"/>
  <c r="J370"/>
  <c r="I370"/>
  <c r="H370"/>
  <c r="C370"/>
  <c r="O369"/>
  <c r="P369" s="1"/>
  <c r="Q369" s="1"/>
  <c r="L369"/>
  <c r="K369"/>
  <c r="J369"/>
  <c r="I369"/>
  <c r="H369"/>
  <c r="C369"/>
  <c r="O368"/>
  <c r="P368" s="1"/>
  <c r="Q368" s="1"/>
  <c r="L368"/>
  <c r="K368"/>
  <c r="J368"/>
  <c r="I368"/>
  <c r="H368"/>
  <c r="C368"/>
  <c r="T367"/>
  <c r="V367" s="1"/>
  <c r="O367"/>
  <c r="L367"/>
  <c r="K367"/>
  <c r="J367"/>
  <c r="I367"/>
  <c r="H367"/>
  <c r="C367"/>
  <c r="T366"/>
  <c r="V366" s="1"/>
  <c r="O366"/>
  <c r="L366"/>
  <c r="K366"/>
  <c r="J366"/>
  <c r="I366"/>
  <c r="H366"/>
  <c r="C366"/>
  <c r="O365"/>
  <c r="P365" s="1"/>
  <c r="Q365" s="1"/>
  <c r="L365"/>
  <c r="K365"/>
  <c r="J365"/>
  <c r="I365"/>
  <c r="H365"/>
  <c r="C365"/>
  <c r="O364"/>
  <c r="P364" s="1"/>
  <c r="Q364" s="1"/>
  <c r="L364"/>
  <c r="K364"/>
  <c r="J364"/>
  <c r="I364"/>
  <c r="H364"/>
  <c r="C364"/>
  <c r="O363"/>
  <c r="T363" s="1"/>
  <c r="V363" s="1"/>
  <c r="L363"/>
  <c r="K363"/>
  <c r="J363"/>
  <c r="I363"/>
  <c r="H363"/>
  <c r="C363"/>
  <c r="T362"/>
  <c r="V362" s="1"/>
  <c r="O362"/>
  <c r="L362"/>
  <c r="K362"/>
  <c r="J362"/>
  <c r="I362"/>
  <c r="H362"/>
  <c r="C362"/>
  <c r="O361"/>
  <c r="P361" s="1"/>
  <c r="Q361" s="1"/>
  <c r="L361"/>
  <c r="K361"/>
  <c r="J361"/>
  <c r="I361"/>
  <c r="H361"/>
  <c r="C361"/>
  <c r="T360"/>
  <c r="V360" s="1"/>
  <c r="O360"/>
  <c r="P360" s="1"/>
  <c r="Q360" s="1"/>
  <c r="L360"/>
  <c r="K360"/>
  <c r="J360"/>
  <c r="I360"/>
  <c r="H360"/>
  <c r="C360"/>
  <c r="T359"/>
  <c r="V359" s="1"/>
  <c r="O359"/>
  <c r="L359"/>
  <c r="K359"/>
  <c r="J359"/>
  <c r="I359"/>
  <c r="H359"/>
  <c r="C359"/>
  <c r="O358"/>
  <c r="T358" s="1"/>
  <c r="V358" s="1"/>
  <c r="L358"/>
  <c r="K358"/>
  <c r="J358"/>
  <c r="I358"/>
  <c r="H358"/>
  <c r="C358"/>
  <c r="O357"/>
  <c r="P357" s="1"/>
  <c r="Q357" s="1"/>
  <c r="L357"/>
  <c r="K357"/>
  <c r="J357"/>
  <c r="I357"/>
  <c r="H357"/>
  <c r="C357"/>
  <c r="O356"/>
  <c r="P356" s="1"/>
  <c r="Q356" s="1"/>
  <c r="L356"/>
  <c r="K356"/>
  <c r="J356"/>
  <c r="I356"/>
  <c r="H356"/>
  <c r="C356"/>
  <c r="O355"/>
  <c r="T355" s="1"/>
  <c r="V355" s="1"/>
  <c r="L355"/>
  <c r="K355"/>
  <c r="J355"/>
  <c r="I355"/>
  <c r="H355"/>
  <c r="C355"/>
  <c r="O354"/>
  <c r="T354" s="1"/>
  <c r="V354" s="1"/>
  <c r="L354"/>
  <c r="K354"/>
  <c r="J354"/>
  <c r="I354"/>
  <c r="H354"/>
  <c r="C354"/>
  <c r="O353"/>
  <c r="P353" s="1"/>
  <c r="Q353" s="1"/>
  <c r="L353"/>
  <c r="K353"/>
  <c r="J353"/>
  <c r="I353"/>
  <c r="H353"/>
  <c r="C353"/>
  <c r="O352"/>
  <c r="P352" s="1"/>
  <c r="Q352" s="1"/>
  <c r="L352"/>
  <c r="K352"/>
  <c r="J352"/>
  <c r="I352"/>
  <c r="H352"/>
  <c r="C352"/>
  <c r="O351"/>
  <c r="T351" s="1"/>
  <c r="V351" s="1"/>
  <c r="L351"/>
  <c r="K351"/>
  <c r="J351"/>
  <c r="I351"/>
  <c r="H351"/>
  <c r="C351"/>
  <c r="O350"/>
  <c r="T350" s="1"/>
  <c r="V350" s="1"/>
  <c r="L350"/>
  <c r="K350"/>
  <c r="J350"/>
  <c r="I350"/>
  <c r="H350"/>
  <c r="C350"/>
  <c r="T349"/>
  <c r="V349" s="1"/>
  <c r="O349"/>
  <c r="P349" s="1"/>
  <c r="Q349" s="1"/>
  <c r="L349"/>
  <c r="K349"/>
  <c r="J349"/>
  <c r="I349"/>
  <c r="H349"/>
  <c r="C349"/>
  <c r="O348"/>
  <c r="P348" s="1"/>
  <c r="Q348" s="1"/>
  <c r="L348"/>
  <c r="K348"/>
  <c r="J348"/>
  <c r="I348"/>
  <c r="H348"/>
  <c r="C348"/>
  <c r="O347"/>
  <c r="T347" s="1"/>
  <c r="V347" s="1"/>
  <c r="L347"/>
  <c r="K347"/>
  <c r="J347"/>
  <c r="I347"/>
  <c r="H347"/>
  <c r="C347"/>
  <c r="T346"/>
  <c r="V346" s="1"/>
  <c r="O346"/>
  <c r="L346"/>
  <c r="K346"/>
  <c r="J346"/>
  <c r="I346"/>
  <c r="H346"/>
  <c r="C346"/>
  <c r="T345"/>
  <c r="V345" s="1"/>
  <c r="O345"/>
  <c r="P345" s="1"/>
  <c r="Q345" s="1"/>
  <c r="L345"/>
  <c r="K345"/>
  <c r="J345"/>
  <c r="I345"/>
  <c r="H345"/>
  <c r="C345"/>
  <c r="T344"/>
  <c r="V344" s="1"/>
  <c r="O344"/>
  <c r="P344" s="1"/>
  <c r="Q344" s="1"/>
  <c r="L344"/>
  <c r="K344"/>
  <c r="J344"/>
  <c r="I344"/>
  <c r="H344"/>
  <c r="C344"/>
  <c r="O343"/>
  <c r="T343" s="1"/>
  <c r="V343" s="1"/>
  <c r="L343"/>
  <c r="K343"/>
  <c r="J343"/>
  <c r="I343"/>
  <c r="H343"/>
  <c r="C343"/>
  <c r="O342"/>
  <c r="T342" s="1"/>
  <c r="V342" s="1"/>
  <c r="L342"/>
  <c r="K342"/>
  <c r="J342"/>
  <c r="I342"/>
  <c r="H342"/>
  <c r="C342"/>
  <c r="O341"/>
  <c r="P341" s="1"/>
  <c r="Q341" s="1"/>
  <c r="L341"/>
  <c r="K341"/>
  <c r="J341"/>
  <c r="I341"/>
  <c r="H341"/>
  <c r="C341"/>
  <c r="O340"/>
  <c r="P340" s="1"/>
  <c r="Q340" s="1"/>
  <c r="L340"/>
  <c r="K340"/>
  <c r="J340"/>
  <c r="I340"/>
  <c r="H340"/>
  <c r="C340"/>
  <c r="O339"/>
  <c r="T339" s="1"/>
  <c r="V339" s="1"/>
  <c r="L339"/>
  <c r="K339"/>
  <c r="J339"/>
  <c r="I339"/>
  <c r="H339"/>
  <c r="C339"/>
  <c r="O338"/>
  <c r="T338" s="1"/>
  <c r="V338" s="1"/>
  <c r="L338"/>
  <c r="K338"/>
  <c r="J338"/>
  <c r="I338"/>
  <c r="H338"/>
  <c r="C338"/>
  <c r="O337"/>
  <c r="P337" s="1"/>
  <c r="Q337" s="1"/>
  <c r="L337"/>
  <c r="K337"/>
  <c r="J337"/>
  <c r="I337"/>
  <c r="H337"/>
  <c r="C337"/>
  <c r="T336"/>
  <c r="V336" s="1"/>
  <c r="O336"/>
  <c r="P336" s="1"/>
  <c r="Q336" s="1"/>
  <c r="L336"/>
  <c r="K336"/>
  <c r="J336"/>
  <c r="I336"/>
  <c r="H336"/>
  <c r="C336"/>
  <c r="O335"/>
  <c r="T335" s="1"/>
  <c r="V335" s="1"/>
  <c r="L335"/>
  <c r="K335"/>
  <c r="J335"/>
  <c r="I335"/>
  <c r="H335"/>
  <c r="C335"/>
  <c r="T334"/>
  <c r="V334" s="1"/>
  <c r="O334"/>
  <c r="L334"/>
  <c r="K334"/>
  <c r="J334"/>
  <c r="I334"/>
  <c r="H334"/>
  <c r="C334"/>
  <c r="T333"/>
  <c r="V333" s="1"/>
  <c r="O333"/>
  <c r="P333" s="1"/>
  <c r="Q333" s="1"/>
  <c r="L333"/>
  <c r="K333"/>
  <c r="J333"/>
  <c r="I333"/>
  <c r="H333"/>
  <c r="C333"/>
  <c r="O332"/>
  <c r="P332" s="1"/>
  <c r="Q332" s="1"/>
  <c r="L332"/>
  <c r="K332"/>
  <c r="J332"/>
  <c r="I332"/>
  <c r="H332"/>
  <c r="C332"/>
  <c r="O331"/>
  <c r="T331" s="1"/>
  <c r="V331" s="1"/>
  <c r="L331"/>
  <c r="K331"/>
  <c r="J331"/>
  <c r="I331"/>
  <c r="H331"/>
  <c r="C331"/>
  <c r="O330"/>
  <c r="T330" s="1"/>
  <c r="V330" s="1"/>
  <c r="L330"/>
  <c r="K330"/>
  <c r="J330"/>
  <c r="I330"/>
  <c r="H330"/>
  <c r="C330"/>
  <c r="O329"/>
  <c r="P329" s="1"/>
  <c r="Q329" s="1"/>
  <c r="L329"/>
  <c r="K329"/>
  <c r="J329"/>
  <c r="I329"/>
  <c r="H329"/>
  <c r="C329"/>
  <c r="T328"/>
  <c r="V328" s="1"/>
  <c r="O328"/>
  <c r="P328" s="1"/>
  <c r="Q328" s="1"/>
  <c r="L328"/>
  <c r="K328"/>
  <c r="J328"/>
  <c r="I328"/>
  <c r="H328"/>
  <c r="C328"/>
  <c r="T327"/>
  <c r="V327" s="1"/>
  <c r="O327"/>
  <c r="L327"/>
  <c r="K327"/>
  <c r="J327"/>
  <c r="I327"/>
  <c r="H327"/>
  <c r="C327"/>
  <c r="O326"/>
  <c r="T326" s="1"/>
  <c r="V326" s="1"/>
  <c r="L326"/>
  <c r="K326"/>
  <c r="J326"/>
  <c r="I326"/>
  <c r="H326"/>
  <c r="C326"/>
  <c r="O325"/>
  <c r="P325" s="1"/>
  <c r="Q325" s="1"/>
  <c r="L325"/>
  <c r="K325"/>
  <c r="J325"/>
  <c r="I325"/>
  <c r="H325"/>
  <c r="C325"/>
  <c r="T324"/>
  <c r="V324" s="1"/>
  <c r="O324"/>
  <c r="P324" s="1"/>
  <c r="Q324" s="1"/>
  <c r="L324"/>
  <c r="K324"/>
  <c r="J324"/>
  <c r="I324"/>
  <c r="H324"/>
  <c r="C324"/>
  <c r="O323"/>
  <c r="T323" s="1"/>
  <c r="V323" s="1"/>
  <c r="L323"/>
  <c r="K323"/>
  <c r="J323"/>
  <c r="I323"/>
  <c r="H323"/>
  <c r="C323"/>
  <c r="O322"/>
  <c r="T322" s="1"/>
  <c r="V322" s="1"/>
  <c r="L322"/>
  <c r="K322"/>
  <c r="J322"/>
  <c r="I322"/>
  <c r="H322"/>
  <c r="C322"/>
  <c r="O321"/>
  <c r="P321" s="1"/>
  <c r="Q321" s="1"/>
  <c r="L321"/>
  <c r="K321"/>
  <c r="J321"/>
  <c r="I321"/>
  <c r="H321"/>
  <c r="C321"/>
  <c r="O320"/>
  <c r="P320" s="1"/>
  <c r="Q320" s="1"/>
  <c r="L320"/>
  <c r="K320"/>
  <c r="J320"/>
  <c r="I320"/>
  <c r="H320"/>
  <c r="C320"/>
  <c r="T319"/>
  <c r="V319" s="1"/>
  <c r="O319"/>
  <c r="L319"/>
  <c r="K319"/>
  <c r="J319"/>
  <c r="I319"/>
  <c r="H319"/>
  <c r="C319"/>
  <c r="O318"/>
  <c r="T318" s="1"/>
  <c r="V318" s="1"/>
  <c r="L318"/>
  <c r="K318"/>
  <c r="J318"/>
  <c r="I318"/>
  <c r="H318"/>
  <c r="C318"/>
  <c r="O317"/>
  <c r="P317" s="1"/>
  <c r="Q317" s="1"/>
  <c r="L317"/>
  <c r="K317"/>
  <c r="J317"/>
  <c r="I317"/>
  <c r="H317"/>
  <c r="C317"/>
  <c r="T316"/>
  <c r="V316" s="1"/>
  <c r="O316"/>
  <c r="P316" s="1"/>
  <c r="Q316" s="1"/>
  <c r="L316"/>
  <c r="K316"/>
  <c r="J316"/>
  <c r="I316"/>
  <c r="H316"/>
  <c r="C316"/>
  <c r="O315"/>
  <c r="T315" s="1"/>
  <c r="V315" s="1"/>
  <c r="L315"/>
  <c r="K315"/>
  <c r="J315"/>
  <c r="I315"/>
  <c r="H315"/>
  <c r="C315"/>
  <c r="O314"/>
  <c r="T314" s="1"/>
  <c r="V314" s="1"/>
  <c r="L314"/>
  <c r="K314"/>
  <c r="J314"/>
  <c r="I314"/>
  <c r="H314"/>
  <c r="C314"/>
  <c r="O313"/>
  <c r="P313" s="1"/>
  <c r="Q313" s="1"/>
  <c r="L313"/>
  <c r="K313"/>
  <c r="J313"/>
  <c r="I313"/>
  <c r="H313"/>
  <c r="C313"/>
  <c r="T312"/>
  <c r="V312" s="1"/>
  <c r="O312"/>
  <c r="P312" s="1"/>
  <c r="Q312" s="1"/>
  <c r="L312"/>
  <c r="K312"/>
  <c r="J312"/>
  <c r="I312"/>
  <c r="H312"/>
  <c r="C312"/>
  <c r="O311"/>
  <c r="T311" s="1"/>
  <c r="V311" s="1"/>
  <c r="L311"/>
  <c r="K311"/>
  <c r="J311"/>
  <c r="I311"/>
  <c r="H311"/>
  <c r="C311"/>
  <c r="T310"/>
  <c r="V310" s="1"/>
  <c r="O310"/>
  <c r="L310"/>
  <c r="K310"/>
  <c r="J310"/>
  <c r="I310"/>
  <c r="H310"/>
  <c r="C310"/>
  <c r="O309"/>
  <c r="P309" s="1"/>
  <c r="Q309" s="1"/>
  <c r="L309"/>
  <c r="K309"/>
  <c r="J309"/>
  <c r="I309"/>
  <c r="H309"/>
  <c r="C309"/>
  <c r="T308"/>
  <c r="V308" s="1"/>
  <c r="O308"/>
  <c r="P308" s="1"/>
  <c r="Q308" s="1"/>
  <c r="L308"/>
  <c r="K308"/>
  <c r="J308"/>
  <c r="I308"/>
  <c r="H308"/>
  <c r="C308"/>
  <c r="O307"/>
  <c r="T307" s="1"/>
  <c r="V307" s="1"/>
  <c r="L307"/>
  <c r="K307"/>
  <c r="J307"/>
  <c r="I307"/>
  <c r="H307"/>
  <c r="C307"/>
  <c r="T306"/>
  <c r="V306" s="1"/>
  <c r="O306"/>
  <c r="L306"/>
  <c r="K306"/>
  <c r="J306"/>
  <c r="I306"/>
  <c r="H306"/>
  <c r="C306"/>
  <c r="O305"/>
  <c r="P305" s="1"/>
  <c r="Q305" s="1"/>
  <c r="L305"/>
  <c r="K305"/>
  <c r="J305"/>
  <c r="I305"/>
  <c r="H305"/>
  <c r="C305"/>
  <c r="T304"/>
  <c r="V304" s="1"/>
  <c r="O304"/>
  <c r="P304" s="1"/>
  <c r="Q304" s="1"/>
  <c r="L304"/>
  <c r="K304"/>
  <c r="J304"/>
  <c r="I304"/>
  <c r="H304"/>
  <c r="C304"/>
  <c r="O303"/>
  <c r="T303" s="1"/>
  <c r="V303" s="1"/>
  <c r="L303"/>
  <c r="K303"/>
  <c r="J303"/>
  <c r="I303"/>
  <c r="H303"/>
  <c r="C303"/>
  <c r="O302"/>
  <c r="T302" s="1"/>
  <c r="V302" s="1"/>
  <c r="L302"/>
  <c r="K302"/>
  <c r="J302"/>
  <c r="I302"/>
  <c r="H302"/>
  <c r="C302"/>
  <c r="O301"/>
  <c r="P301" s="1"/>
  <c r="Q301" s="1"/>
  <c r="L301"/>
  <c r="K301"/>
  <c r="J301"/>
  <c r="I301"/>
  <c r="H301"/>
  <c r="C301"/>
  <c r="T300"/>
  <c r="V300" s="1"/>
  <c r="O300"/>
  <c r="P300" s="1"/>
  <c r="Q300" s="1"/>
  <c r="L300"/>
  <c r="K300"/>
  <c r="J300"/>
  <c r="I300"/>
  <c r="H300"/>
  <c r="C300"/>
  <c r="O299"/>
  <c r="T299" s="1"/>
  <c r="V299" s="1"/>
  <c r="L299"/>
  <c r="K299"/>
  <c r="J299"/>
  <c r="I299"/>
  <c r="H299"/>
  <c r="C299"/>
  <c r="O298"/>
  <c r="T298" s="1"/>
  <c r="V298" s="1"/>
  <c r="L298"/>
  <c r="K298"/>
  <c r="J298"/>
  <c r="I298"/>
  <c r="H298"/>
  <c r="C298"/>
  <c r="O297"/>
  <c r="P297" s="1"/>
  <c r="Q297" s="1"/>
  <c r="L297"/>
  <c r="K297"/>
  <c r="J297"/>
  <c r="I297"/>
  <c r="H297"/>
  <c r="C297"/>
  <c r="T296"/>
  <c r="V296" s="1"/>
  <c r="O296"/>
  <c r="P296" s="1"/>
  <c r="Q296" s="1"/>
  <c r="L296"/>
  <c r="K296"/>
  <c r="J296"/>
  <c r="I296"/>
  <c r="H296"/>
  <c r="C296"/>
  <c r="T295"/>
  <c r="V295" s="1"/>
  <c r="O295"/>
  <c r="L295"/>
  <c r="K295"/>
  <c r="J295"/>
  <c r="I295"/>
  <c r="H295"/>
  <c r="C295"/>
  <c r="O294"/>
  <c r="T294" s="1"/>
  <c r="V294" s="1"/>
  <c r="L294"/>
  <c r="K294"/>
  <c r="J294"/>
  <c r="I294"/>
  <c r="H294"/>
  <c r="C294"/>
  <c r="O293"/>
  <c r="P293" s="1"/>
  <c r="Q293" s="1"/>
  <c r="L293"/>
  <c r="K293"/>
  <c r="J293"/>
  <c r="I293"/>
  <c r="H293"/>
  <c r="C293"/>
  <c r="T292"/>
  <c r="V292" s="1"/>
  <c r="O292"/>
  <c r="P292" s="1"/>
  <c r="Q292" s="1"/>
  <c r="L292"/>
  <c r="K292"/>
  <c r="J292"/>
  <c r="I292"/>
  <c r="H292"/>
  <c r="C292"/>
  <c r="O291"/>
  <c r="T291" s="1"/>
  <c r="V291" s="1"/>
  <c r="L291"/>
  <c r="K291"/>
  <c r="J291"/>
  <c r="I291"/>
  <c r="H291"/>
  <c r="C291"/>
  <c r="O290"/>
  <c r="T290" s="1"/>
  <c r="V290" s="1"/>
  <c r="L290"/>
  <c r="K290"/>
  <c r="J290"/>
  <c r="I290"/>
  <c r="H290"/>
  <c r="C290"/>
  <c r="O289"/>
  <c r="P289" s="1"/>
  <c r="Q289" s="1"/>
  <c r="L289"/>
  <c r="K289"/>
  <c r="J289"/>
  <c r="I289"/>
  <c r="H289"/>
  <c r="C289"/>
  <c r="O288"/>
  <c r="P288" s="1"/>
  <c r="Q288" s="1"/>
  <c r="L288"/>
  <c r="K288"/>
  <c r="J288"/>
  <c r="I288"/>
  <c r="H288"/>
  <c r="C288"/>
  <c r="T287"/>
  <c r="V287" s="1"/>
  <c r="O287"/>
  <c r="L287"/>
  <c r="K287"/>
  <c r="J287"/>
  <c r="I287"/>
  <c r="H287"/>
  <c r="C287"/>
  <c r="T286"/>
  <c r="V286" s="1"/>
  <c r="O286"/>
  <c r="L286"/>
  <c r="K286"/>
  <c r="J286"/>
  <c r="I286"/>
  <c r="H286"/>
  <c r="C286"/>
  <c r="O285"/>
  <c r="P285" s="1"/>
  <c r="Q285" s="1"/>
  <c r="L285"/>
  <c r="K285"/>
  <c r="J285"/>
  <c r="I285"/>
  <c r="H285"/>
  <c r="C285"/>
  <c r="T284"/>
  <c r="V284" s="1"/>
  <c r="O284"/>
  <c r="P284" s="1"/>
  <c r="Q284" s="1"/>
  <c r="L284"/>
  <c r="K284"/>
  <c r="J284"/>
  <c r="I284"/>
  <c r="H284"/>
  <c r="C284"/>
  <c r="O283"/>
  <c r="T283" s="1"/>
  <c r="V283" s="1"/>
  <c r="L283"/>
  <c r="K283"/>
  <c r="J283"/>
  <c r="I283"/>
  <c r="H283"/>
  <c r="C283"/>
  <c r="O282"/>
  <c r="T282" s="1"/>
  <c r="V282" s="1"/>
  <c r="L282"/>
  <c r="K282"/>
  <c r="J282"/>
  <c r="I282"/>
  <c r="H282"/>
  <c r="C282"/>
  <c r="T281"/>
  <c r="V281" s="1"/>
  <c r="O281"/>
  <c r="P281" s="1"/>
  <c r="Q281" s="1"/>
  <c r="L281"/>
  <c r="K281"/>
  <c r="J281"/>
  <c r="I281"/>
  <c r="H281"/>
  <c r="C281"/>
  <c r="T280"/>
  <c r="V280" s="1"/>
  <c r="O280"/>
  <c r="P280" s="1"/>
  <c r="Q280" s="1"/>
  <c r="L280"/>
  <c r="K280"/>
  <c r="J280"/>
  <c r="I280"/>
  <c r="H280"/>
  <c r="C280"/>
  <c r="O279"/>
  <c r="T279" s="1"/>
  <c r="V279" s="1"/>
  <c r="L279"/>
  <c r="K279"/>
  <c r="J279"/>
  <c r="I279"/>
  <c r="H279"/>
  <c r="C279"/>
  <c r="O278"/>
  <c r="T278" s="1"/>
  <c r="V278" s="1"/>
  <c r="L278"/>
  <c r="K278"/>
  <c r="J278"/>
  <c r="I278"/>
  <c r="H278"/>
  <c r="C278"/>
  <c r="T277"/>
  <c r="V277" s="1"/>
  <c r="O277"/>
  <c r="P277" s="1"/>
  <c r="Q277" s="1"/>
  <c r="L277"/>
  <c r="K277"/>
  <c r="J277"/>
  <c r="I277"/>
  <c r="H277"/>
  <c r="C277"/>
  <c r="T276"/>
  <c r="V276" s="1"/>
  <c r="O276"/>
  <c r="P276" s="1"/>
  <c r="Q276" s="1"/>
  <c r="L276"/>
  <c r="K276"/>
  <c r="J276"/>
  <c r="I276"/>
  <c r="H276"/>
  <c r="C276"/>
  <c r="T275"/>
  <c r="V275" s="1"/>
  <c r="O275"/>
  <c r="L275"/>
  <c r="K275"/>
  <c r="J275"/>
  <c r="I275"/>
  <c r="H275"/>
  <c r="C275"/>
  <c r="O274"/>
  <c r="T274" s="1"/>
  <c r="V274" s="1"/>
  <c r="L274"/>
  <c r="K274"/>
  <c r="J274"/>
  <c r="I274"/>
  <c r="H274"/>
  <c r="C274"/>
  <c r="O273"/>
  <c r="P273" s="1"/>
  <c r="Q273" s="1"/>
  <c r="L273"/>
  <c r="K273"/>
  <c r="J273"/>
  <c r="I273"/>
  <c r="H273"/>
  <c r="C273"/>
  <c r="T272"/>
  <c r="V272" s="1"/>
  <c r="O272"/>
  <c r="P272" s="1"/>
  <c r="Q272" s="1"/>
  <c r="L272"/>
  <c r="K272"/>
  <c r="J272"/>
  <c r="I272"/>
  <c r="H272"/>
  <c r="C272"/>
  <c r="T271"/>
  <c r="V271" s="1"/>
  <c r="O271"/>
  <c r="L271"/>
  <c r="K271"/>
  <c r="J271"/>
  <c r="I271"/>
  <c r="H271"/>
  <c r="C271"/>
  <c r="O270"/>
  <c r="L270"/>
  <c r="K270"/>
  <c r="J270"/>
  <c r="I270"/>
  <c r="H270"/>
  <c r="C270"/>
  <c r="T269"/>
  <c r="V269" s="1"/>
  <c r="O269"/>
  <c r="P269" s="1"/>
  <c r="Q269" s="1"/>
  <c r="L269"/>
  <c r="K269"/>
  <c r="J269"/>
  <c r="I269"/>
  <c r="H269"/>
  <c r="C269"/>
  <c r="O268"/>
  <c r="P268" s="1"/>
  <c r="Q268" s="1"/>
  <c r="L268"/>
  <c r="K268"/>
  <c r="J268"/>
  <c r="I268"/>
  <c r="H268"/>
  <c r="C268"/>
  <c r="O267"/>
  <c r="T267" s="1"/>
  <c r="V267" s="1"/>
  <c r="L267"/>
  <c r="K267"/>
  <c r="J267"/>
  <c r="I267"/>
  <c r="H267"/>
  <c r="C267"/>
  <c r="O266"/>
  <c r="T266" s="1"/>
  <c r="V266" s="1"/>
  <c r="L266"/>
  <c r="K266"/>
  <c r="J266"/>
  <c r="I266"/>
  <c r="H266"/>
  <c r="C266"/>
  <c r="O265"/>
  <c r="P265" s="1"/>
  <c r="Q265" s="1"/>
  <c r="L265"/>
  <c r="K265"/>
  <c r="J265"/>
  <c r="I265"/>
  <c r="H265"/>
  <c r="C265"/>
  <c r="T264"/>
  <c r="V264" s="1"/>
  <c r="O264"/>
  <c r="P264" s="1"/>
  <c r="Q264" s="1"/>
  <c r="L264"/>
  <c r="K264"/>
  <c r="J264"/>
  <c r="I264"/>
  <c r="H264"/>
  <c r="C264"/>
  <c r="T263"/>
  <c r="V263" s="1"/>
  <c r="O263"/>
  <c r="P263" s="1"/>
  <c r="Q263" s="1"/>
  <c r="L263"/>
  <c r="K263"/>
  <c r="J263"/>
  <c r="I263"/>
  <c r="H263"/>
  <c r="C263"/>
  <c r="T262"/>
  <c r="V262" s="1"/>
  <c r="P262"/>
  <c r="O262"/>
  <c r="L262"/>
  <c r="K262"/>
  <c r="J262"/>
  <c r="I262"/>
  <c r="H262"/>
  <c r="C262"/>
  <c r="O261"/>
  <c r="T261" s="1"/>
  <c r="V261" s="1"/>
  <c r="L261"/>
  <c r="K261"/>
  <c r="J261"/>
  <c r="I261"/>
  <c r="H261"/>
  <c r="C261"/>
  <c r="T260"/>
  <c r="V260" s="1"/>
  <c r="O260"/>
  <c r="P260" s="1"/>
  <c r="Q260" s="1"/>
  <c r="L260"/>
  <c r="K260"/>
  <c r="J260"/>
  <c r="I260"/>
  <c r="H260"/>
  <c r="C260"/>
  <c r="O259"/>
  <c r="T259" s="1"/>
  <c r="V259" s="1"/>
  <c r="L259"/>
  <c r="K259"/>
  <c r="J259"/>
  <c r="I259"/>
  <c r="H259"/>
  <c r="C259"/>
  <c r="T258"/>
  <c r="V258" s="1"/>
  <c r="P258"/>
  <c r="O258"/>
  <c r="L258"/>
  <c r="K258"/>
  <c r="J258"/>
  <c r="I258"/>
  <c r="H258"/>
  <c r="C258"/>
  <c r="O257"/>
  <c r="T257" s="1"/>
  <c r="V257" s="1"/>
  <c r="L257"/>
  <c r="K257"/>
  <c r="J257"/>
  <c r="I257"/>
  <c r="H257"/>
  <c r="C257"/>
  <c r="O256"/>
  <c r="P256" s="1"/>
  <c r="Q256" s="1"/>
  <c r="L256"/>
  <c r="K256"/>
  <c r="J256"/>
  <c r="I256"/>
  <c r="H256"/>
  <c r="C256"/>
  <c r="T255"/>
  <c r="V255" s="1"/>
  <c r="P255"/>
  <c r="O255"/>
  <c r="Q255" s="1"/>
  <c r="L255"/>
  <c r="K255"/>
  <c r="J255"/>
  <c r="I255"/>
  <c r="H255"/>
  <c r="C255"/>
  <c r="O254"/>
  <c r="L254"/>
  <c r="K254"/>
  <c r="J254"/>
  <c r="I254"/>
  <c r="H254"/>
  <c r="C254"/>
  <c r="T253"/>
  <c r="V253" s="1"/>
  <c r="O253"/>
  <c r="L253"/>
  <c r="K253"/>
  <c r="J253"/>
  <c r="I253"/>
  <c r="H253"/>
  <c r="C253"/>
  <c r="O252"/>
  <c r="P252" s="1"/>
  <c r="Q252" s="1"/>
  <c r="L252"/>
  <c r="K252"/>
  <c r="J252"/>
  <c r="I252"/>
  <c r="H252"/>
  <c r="C252"/>
  <c r="T251"/>
  <c r="V251" s="1"/>
  <c r="P251"/>
  <c r="Q251" s="1"/>
  <c r="O251"/>
  <c r="L251"/>
  <c r="K251"/>
  <c r="J251"/>
  <c r="I251"/>
  <c r="H251"/>
  <c r="C251"/>
  <c r="T250"/>
  <c r="V250" s="1"/>
  <c r="O250"/>
  <c r="P250" s="1"/>
  <c r="L250"/>
  <c r="K250"/>
  <c r="J250"/>
  <c r="I250"/>
  <c r="H250"/>
  <c r="C250"/>
  <c r="O249"/>
  <c r="T249" s="1"/>
  <c r="V249" s="1"/>
  <c r="L249"/>
  <c r="K249"/>
  <c r="J249"/>
  <c r="I249"/>
  <c r="H249"/>
  <c r="C249"/>
  <c r="T248"/>
  <c r="V248" s="1"/>
  <c r="O248"/>
  <c r="P248" s="1"/>
  <c r="Q248" s="1"/>
  <c r="L248"/>
  <c r="K248"/>
  <c r="J248"/>
  <c r="I248"/>
  <c r="H248"/>
  <c r="C248"/>
  <c r="T247"/>
  <c r="V247" s="1"/>
  <c r="O247"/>
  <c r="P247" s="1"/>
  <c r="L247"/>
  <c r="K247"/>
  <c r="J247"/>
  <c r="I247"/>
  <c r="H247"/>
  <c r="C247"/>
  <c r="O246"/>
  <c r="L246"/>
  <c r="K246"/>
  <c r="J246"/>
  <c r="I246"/>
  <c r="H246"/>
  <c r="C246"/>
  <c r="O245"/>
  <c r="T245" s="1"/>
  <c r="V245" s="1"/>
  <c r="L245"/>
  <c r="K245"/>
  <c r="J245"/>
  <c r="I245"/>
  <c r="H245"/>
  <c r="C245"/>
  <c r="T244"/>
  <c r="V244" s="1"/>
  <c r="O244"/>
  <c r="P244" s="1"/>
  <c r="Q244" s="1"/>
  <c r="L244"/>
  <c r="K244"/>
  <c r="J244"/>
  <c r="I244"/>
  <c r="H244"/>
  <c r="C244"/>
  <c r="T243"/>
  <c r="V243" s="1"/>
  <c r="P243"/>
  <c r="Q243" s="1"/>
  <c r="O243"/>
  <c r="L243"/>
  <c r="K243"/>
  <c r="J243"/>
  <c r="I243"/>
  <c r="H243"/>
  <c r="C243"/>
  <c r="T242"/>
  <c r="V242" s="1"/>
  <c r="O242"/>
  <c r="P242" s="1"/>
  <c r="L242"/>
  <c r="K242"/>
  <c r="J242"/>
  <c r="I242"/>
  <c r="H242"/>
  <c r="C242"/>
  <c r="O241"/>
  <c r="T241" s="1"/>
  <c r="V241" s="1"/>
  <c r="L241"/>
  <c r="K241"/>
  <c r="J241"/>
  <c r="I241"/>
  <c r="H241"/>
  <c r="C241"/>
  <c r="O240"/>
  <c r="P240" s="1"/>
  <c r="Q240" s="1"/>
  <c r="L240"/>
  <c r="K240"/>
  <c r="J240"/>
  <c r="I240"/>
  <c r="H240"/>
  <c r="C240"/>
  <c r="T239"/>
  <c r="V239" s="1"/>
  <c r="O239"/>
  <c r="P239" s="1"/>
  <c r="Q239" s="1"/>
  <c r="L239"/>
  <c r="K239"/>
  <c r="J239"/>
  <c r="I239"/>
  <c r="H239"/>
  <c r="C239"/>
  <c r="T238"/>
  <c r="V238" s="1"/>
  <c r="O238"/>
  <c r="P238" s="1"/>
  <c r="Q238" s="1"/>
  <c r="L238"/>
  <c r="K238"/>
  <c r="J238"/>
  <c r="I238"/>
  <c r="H238"/>
  <c r="C238"/>
  <c r="O237"/>
  <c r="T237" s="1"/>
  <c r="V237" s="1"/>
  <c r="L237"/>
  <c r="K237"/>
  <c r="J237"/>
  <c r="I237"/>
  <c r="H237"/>
  <c r="C237"/>
  <c r="O236"/>
  <c r="P236" s="1"/>
  <c r="Q236" s="1"/>
  <c r="L236"/>
  <c r="K236"/>
  <c r="J236"/>
  <c r="I236"/>
  <c r="H236"/>
  <c r="C236"/>
  <c r="T235"/>
  <c r="V235" s="1"/>
  <c r="O235"/>
  <c r="P235" s="1"/>
  <c r="L235"/>
  <c r="K235"/>
  <c r="J235"/>
  <c r="I235"/>
  <c r="H235"/>
  <c r="C235"/>
  <c r="O234"/>
  <c r="P234" s="1"/>
  <c r="Q234" s="1"/>
  <c r="L234"/>
  <c r="K234"/>
  <c r="J234"/>
  <c r="I234"/>
  <c r="H234"/>
  <c r="C234"/>
  <c r="O233"/>
  <c r="T233" s="1"/>
  <c r="V233" s="1"/>
  <c r="L233"/>
  <c r="K233"/>
  <c r="J233"/>
  <c r="I233"/>
  <c r="H233"/>
  <c r="C233"/>
  <c r="O232"/>
  <c r="P232" s="1"/>
  <c r="Q232" s="1"/>
  <c r="L232"/>
  <c r="K232"/>
  <c r="J232"/>
  <c r="I232"/>
  <c r="H232"/>
  <c r="C232"/>
  <c r="O231"/>
  <c r="P231" s="1"/>
  <c r="L231"/>
  <c r="K231"/>
  <c r="J231"/>
  <c r="I231"/>
  <c r="H231"/>
  <c r="C231"/>
  <c r="T230"/>
  <c r="V230" s="1"/>
  <c r="P230"/>
  <c r="O230"/>
  <c r="L230"/>
  <c r="K230"/>
  <c r="J230"/>
  <c r="I230"/>
  <c r="H230"/>
  <c r="C230"/>
  <c r="O229"/>
  <c r="T229" s="1"/>
  <c r="V229" s="1"/>
  <c r="L229"/>
  <c r="K229"/>
  <c r="J229"/>
  <c r="I229"/>
  <c r="H229"/>
  <c r="C229"/>
  <c r="T228"/>
  <c r="V228" s="1"/>
  <c r="O228"/>
  <c r="P228" s="1"/>
  <c r="Q228" s="1"/>
  <c r="L228"/>
  <c r="K228"/>
  <c r="J228"/>
  <c r="I228"/>
  <c r="H228"/>
  <c r="C228"/>
  <c r="T227"/>
  <c r="V227" s="1"/>
  <c r="O227"/>
  <c r="P227" s="1"/>
  <c r="Q227" s="1"/>
  <c r="L227"/>
  <c r="K227"/>
  <c r="J227"/>
  <c r="I227"/>
  <c r="H227"/>
  <c r="C227"/>
  <c r="O226"/>
  <c r="P226" s="1"/>
  <c r="L226"/>
  <c r="K226"/>
  <c r="J226"/>
  <c r="I226"/>
  <c r="H226"/>
  <c r="C226"/>
  <c r="T225"/>
  <c r="V225" s="1"/>
  <c r="O225"/>
  <c r="L225"/>
  <c r="K225"/>
  <c r="J225"/>
  <c r="I225"/>
  <c r="H225"/>
  <c r="C225"/>
  <c r="T224"/>
  <c r="V224" s="1"/>
  <c r="O224"/>
  <c r="P224" s="1"/>
  <c r="Q224" s="1"/>
  <c r="L224"/>
  <c r="K224"/>
  <c r="J224"/>
  <c r="I224"/>
  <c r="H224"/>
  <c r="C224"/>
  <c r="T223"/>
  <c r="V223" s="1"/>
  <c r="P223"/>
  <c r="Q223" s="1"/>
  <c r="O223"/>
  <c r="L223"/>
  <c r="K223"/>
  <c r="J223"/>
  <c r="I223"/>
  <c r="H223"/>
  <c r="C223"/>
  <c r="T222"/>
  <c r="V222" s="1"/>
  <c r="O222"/>
  <c r="P222" s="1"/>
  <c r="L222"/>
  <c r="K222"/>
  <c r="J222"/>
  <c r="I222"/>
  <c r="H222"/>
  <c r="C222"/>
  <c r="O221"/>
  <c r="T221" s="1"/>
  <c r="V221" s="1"/>
  <c r="L221"/>
  <c r="K221"/>
  <c r="J221"/>
  <c r="I221"/>
  <c r="H221"/>
  <c r="C221"/>
  <c r="O220"/>
  <c r="P220" s="1"/>
  <c r="Q220" s="1"/>
  <c r="L220"/>
  <c r="K220"/>
  <c r="J220"/>
  <c r="I220"/>
  <c r="H220"/>
  <c r="C220"/>
  <c r="T219"/>
  <c r="V219" s="1"/>
  <c r="O219"/>
  <c r="P219" s="1"/>
  <c r="Q219" s="1"/>
  <c r="L219"/>
  <c r="K219"/>
  <c r="J219"/>
  <c r="I219"/>
  <c r="H219"/>
  <c r="C219"/>
  <c r="O218"/>
  <c r="P218" s="1"/>
  <c r="Q218" s="1"/>
  <c r="L218"/>
  <c r="K218"/>
  <c r="J218"/>
  <c r="I218"/>
  <c r="H218"/>
  <c r="C218"/>
  <c r="O217"/>
  <c r="T217" s="1"/>
  <c r="V217" s="1"/>
  <c r="L217"/>
  <c r="K217"/>
  <c r="J217"/>
  <c r="I217"/>
  <c r="H217"/>
  <c r="C217"/>
  <c r="O216"/>
  <c r="P216" s="1"/>
  <c r="Q216" s="1"/>
  <c r="L216"/>
  <c r="K216"/>
  <c r="J216"/>
  <c r="I216"/>
  <c r="H216"/>
  <c r="C216"/>
  <c r="O215"/>
  <c r="T215" s="1"/>
  <c r="V215" s="1"/>
  <c r="L215"/>
  <c r="K215"/>
  <c r="J215"/>
  <c r="I215"/>
  <c r="H215"/>
  <c r="C215"/>
  <c r="O214"/>
  <c r="P214" s="1"/>
  <c r="Q214" s="1"/>
  <c r="L214"/>
  <c r="K214"/>
  <c r="J214"/>
  <c r="I214"/>
  <c r="H214"/>
  <c r="C214"/>
  <c r="T213"/>
  <c r="V213" s="1"/>
  <c r="O213"/>
  <c r="L213"/>
  <c r="K213"/>
  <c r="J213"/>
  <c r="I213"/>
  <c r="H213"/>
  <c r="C213"/>
  <c r="O212"/>
  <c r="P212" s="1"/>
  <c r="Q212" s="1"/>
  <c r="L212"/>
  <c r="K212"/>
  <c r="J212"/>
  <c r="I212"/>
  <c r="H212"/>
  <c r="C212"/>
  <c r="O211"/>
  <c r="T211" s="1"/>
  <c r="V211" s="1"/>
  <c r="L211"/>
  <c r="K211"/>
  <c r="J211"/>
  <c r="I211"/>
  <c r="H211"/>
  <c r="C211"/>
  <c r="O210"/>
  <c r="T210" s="1"/>
  <c r="V210" s="1"/>
  <c r="L210"/>
  <c r="K210"/>
  <c r="J210"/>
  <c r="I210"/>
  <c r="H210"/>
  <c r="C210"/>
  <c r="O209"/>
  <c r="T209" s="1"/>
  <c r="V209" s="1"/>
  <c r="L209"/>
  <c r="K209"/>
  <c r="J209"/>
  <c r="I209"/>
  <c r="H209"/>
  <c r="C209"/>
  <c r="O208"/>
  <c r="P208" s="1"/>
  <c r="Q208" s="1"/>
  <c r="L208"/>
  <c r="K208"/>
  <c r="J208"/>
  <c r="I208"/>
  <c r="H208"/>
  <c r="C208"/>
  <c r="O207"/>
  <c r="T207" s="1"/>
  <c r="V207" s="1"/>
  <c r="L207"/>
  <c r="K207"/>
  <c r="J207"/>
  <c r="I207"/>
  <c r="H207"/>
  <c r="C207"/>
  <c r="T206"/>
  <c r="V206" s="1"/>
  <c r="O206"/>
  <c r="P206" s="1"/>
  <c r="Q206" s="1"/>
  <c r="L206"/>
  <c r="K206"/>
  <c r="J206"/>
  <c r="I206"/>
  <c r="H206"/>
  <c r="C206"/>
  <c r="T205"/>
  <c r="V205" s="1"/>
  <c r="O205"/>
  <c r="L205"/>
  <c r="K205"/>
  <c r="J205"/>
  <c r="I205"/>
  <c r="H205"/>
  <c r="C205"/>
  <c r="O204"/>
  <c r="P204" s="1"/>
  <c r="Q204" s="1"/>
  <c r="L204"/>
  <c r="K204"/>
  <c r="J204"/>
  <c r="I204"/>
  <c r="H204"/>
  <c r="C204"/>
  <c r="T203"/>
  <c r="V203" s="1"/>
  <c r="O203"/>
  <c r="P203" s="1"/>
  <c r="L203"/>
  <c r="K203"/>
  <c r="J203"/>
  <c r="I203"/>
  <c r="H203"/>
  <c r="C203"/>
  <c r="O202"/>
  <c r="P202" s="1"/>
  <c r="Q202" s="1"/>
  <c r="L202"/>
  <c r="K202"/>
  <c r="J202"/>
  <c r="I202"/>
  <c r="H202"/>
  <c r="C202"/>
  <c r="O201"/>
  <c r="T201" s="1"/>
  <c r="V201" s="1"/>
  <c r="L201"/>
  <c r="K201"/>
  <c r="J201"/>
  <c r="I201"/>
  <c r="H201"/>
  <c r="C201"/>
  <c r="O200"/>
  <c r="P200" s="1"/>
  <c r="Q200" s="1"/>
  <c r="L200"/>
  <c r="K200"/>
  <c r="J200"/>
  <c r="I200"/>
  <c r="H200"/>
  <c r="C200"/>
  <c r="O199"/>
  <c r="T199" s="1"/>
  <c r="V199" s="1"/>
  <c r="L199"/>
  <c r="K199"/>
  <c r="J199"/>
  <c r="I199"/>
  <c r="H199"/>
  <c r="C199"/>
  <c r="T198"/>
  <c r="V198" s="1"/>
  <c r="O198"/>
  <c r="P198" s="1"/>
  <c r="Q198" s="1"/>
  <c r="L198"/>
  <c r="K198"/>
  <c r="J198"/>
  <c r="I198"/>
  <c r="H198"/>
  <c r="C198"/>
  <c r="O197"/>
  <c r="T197" s="1"/>
  <c r="V197" s="1"/>
  <c r="L197"/>
  <c r="K197"/>
  <c r="J197"/>
  <c r="I197"/>
  <c r="H197"/>
  <c r="C197"/>
  <c r="T196"/>
  <c r="V196" s="1"/>
  <c r="O196"/>
  <c r="P196" s="1"/>
  <c r="Q196" s="1"/>
  <c r="L196"/>
  <c r="K196"/>
  <c r="J196"/>
  <c r="I196"/>
  <c r="H196"/>
  <c r="C196"/>
  <c r="T195"/>
  <c r="V195" s="1"/>
  <c r="O195"/>
  <c r="P195" s="1"/>
  <c r="L195"/>
  <c r="K195"/>
  <c r="J195"/>
  <c r="I195"/>
  <c r="H195"/>
  <c r="C195"/>
  <c r="O194"/>
  <c r="P194" s="1"/>
  <c r="Q194" s="1"/>
  <c r="L194"/>
  <c r="K194"/>
  <c r="J194"/>
  <c r="I194"/>
  <c r="H194"/>
  <c r="C194"/>
  <c r="O193"/>
  <c r="T193" s="1"/>
  <c r="V193" s="1"/>
  <c r="L193"/>
  <c r="K193"/>
  <c r="J193"/>
  <c r="I193"/>
  <c r="H193"/>
  <c r="C193"/>
  <c r="O192"/>
  <c r="P192" s="1"/>
  <c r="Q192" s="1"/>
  <c r="L192"/>
  <c r="K192"/>
  <c r="J192"/>
  <c r="I192"/>
  <c r="H192"/>
  <c r="C192"/>
  <c r="O191"/>
  <c r="T191" s="1"/>
  <c r="V191" s="1"/>
  <c r="L191"/>
  <c r="K191"/>
  <c r="J191"/>
  <c r="I191"/>
  <c r="H191"/>
  <c r="C191"/>
  <c r="O190"/>
  <c r="P190" s="1"/>
  <c r="Q190" s="1"/>
  <c r="L190"/>
  <c r="K190"/>
  <c r="J190"/>
  <c r="I190"/>
  <c r="H190"/>
  <c r="C190"/>
  <c r="O189"/>
  <c r="T189" s="1"/>
  <c r="V189" s="1"/>
  <c r="L189"/>
  <c r="K189"/>
  <c r="J189"/>
  <c r="I189"/>
  <c r="H189"/>
  <c r="C189"/>
  <c r="T188"/>
  <c r="V188" s="1"/>
  <c r="O188"/>
  <c r="P188" s="1"/>
  <c r="Q188" s="1"/>
  <c r="L188"/>
  <c r="K188"/>
  <c r="J188"/>
  <c r="I188"/>
  <c r="H188"/>
  <c r="C188"/>
  <c r="T187"/>
  <c r="V187" s="1"/>
  <c r="O187"/>
  <c r="P187" s="1"/>
  <c r="L187"/>
  <c r="K187"/>
  <c r="J187"/>
  <c r="I187"/>
  <c r="H187"/>
  <c r="C187"/>
  <c r="T186"/>
  <c r="V186" s="1"/>
  <c r="O186"/>
  <c r="P186" s="1"/>
  <c r="Q186" s="1"/>
  <c r="L186"/>
  <c r="K186"/>
  <c r="J186"/>
  <c r="I186"/>
  <c r="H186"/>
  <c r="C186"/>
  <c r="O185"/>
  <c r="T185" s="1"/>
  <c r="V185" s="1"/>
  <c r="L185"/>
  <c r="K185"/>
  <c r="J185"/>
  <c r="I185"/>
  <c r="H185"/>
  <c r="C185"/>
  <c r="O184"/>
  <c r="P184" s="1"/>
  <c r="Q184" s="1"/>
  <c r="L184"/>
  <c r="K184"/>
  <c r="J184"/>
  <c r="I184"/>
  <c r="H184"/>
  <c r="C184"/>
  <c r="O183"/>
  <c r="T183" s="1"/>
  <c r="V183" s="1"/>
  <c r="L183"/>
  <c r="K183"/>
  <c r="J183"/>
  <c r="I183"/>
  <c r="H183"/>
  <c r="C183"/>
  <c r="O182"/>
  <c r="P182" s="1"/>
  <c r="Q182" s="1"/>
  <c r="L182"/>
  <c r="K182"/>
  <c r="J182"/>
  <c r="I182"/>
  <c r="H182"/>
  <c r="C182"/>
  <c r="O181"/>
  <c r="T181" s="1"/>
  <c r="V181" s="1"/>
  <c r="L181"/>
  <c r="K181"/>
  <c r="J181"/>
  <c r="I181"/>
  <c r="H181"/>
  <c r="C181"/>
  <c r="T180"/>
  <c r="V180" s="1"/>
  <c r="O180"/>
  <c r="P180" s="1"/>
  <c r="Q180" s="1"/>
  <c r="L180"/>
  <c r="K180"/>
  <c r="J180"/>
  <c r="I180"/>
  <c r="H180"/>
  <c r="C180"/>
  <c r="T179"/>
  <c r="V179" s="1"/>
  <c r="O179"/>
  <c r="P179" s="1"/>
  <c r="L179"/>
  <c r="K179"/>
  <c r="J179"/>
  <c r="I179"/>
  <c r="H179"/>
  <c r="C179"/>
  <c r="O178"/>
  <c r="P178" s="1"/>
  <c r="Q178" s="1"/>
  <c r="L178"/>
  <c r="K178"/>
  <c r="J178"/>
  <c r="I178"/>
  <c r="H178"/>
  <c r="C178"/>
  <c r="O177"/>
  <c r="T177" s="1"/>
  <c r="V177" s="1"/>
  <c r="L177"/>
  <c r="K177"/>
  <c r="J177"/>
  <c r="I177"/>
  <c r="H177"/>
  <c r="C177"/>
  <c r="T176"/>
  <c r="V176" s="1"/>
  <c r="O176"/>
  <c r="P176" s="1"/>
  <c r="Q176" s="1"/>
  <c r="L176"/>
  <c r="K176"/>
  <c r="J176"/>
  <c r="I176"/>
  <c r="H176"/>
  <c r="C176"/>
  <c r="O175"/>
  <c r="T175" s="1"/>
  <c r="V175" s="1"/>
  <c r="L175"/>
  <c r="K175"/>
  <c r="J175"/>
  <c r="I175"/>
  <c r="H175"/>
  <c r="C175"/>
  <c r="T174"/>
  <c r="V174" s="1"/>
  <c r="O174"/>
  <c r="P174" s="1"/>
  <c r="Q174" s="1"/>
  <c r="L174"/>
  <c r="K174"/>
  <c r="J174"/>
  <c r="I174"/>
  <c r="H174"/>
  <c r="C174"/>
  <c r="O173"/>
  <c r="T173" s="1"/>
  <c r="V173" s="1"/>
  <c r="L173"/>
  <c r="K173"/>
  <c r="J173"/>
  <c r="I173"/>
  <c r="H173"/>
  <c r="C173"/>
  <c r="O172"/>
  <c r="P172" s="1"/>
  <c r="Q172" s="1"/>
  <c r="L172"/>
  <c r="K172"/>
  <c r="J172"/>
  <c r="I172"/>
  <c r="H172"/>
  <c r="C172"/>
  <c r="O171"/>
  <c r="T171" s="1"/>
  <c r="V171" s="1"/>
  <c r="L171"/>
  <c r="K171"/>
  <c r="J171"/>
  <c r="I171"/>
  <c r="H171"/>
  <c r="C171"/>
  <c r="T170"/>
  <c r="V170" s="1"/>
  <c r="O170"/>
  <c r="P170" s="1"/>
  <c r="Q170" s="1"/>
  <c r="L170"/>
  <c r="K170"/>
  <c r="J170"/>
  <c r="I170"/>
  <c r="H170"/>
  <c r="C170"/>
  <c r="O169"/>
  <c r="T169" s="1"/>
  <c r="V169" s="1"/>
  <c r="L169"/>
  <c r="K169"/>
  <c r="J169"/>
  <c r="I169"/>
  <c r="H169"/>
  <c r="C169"/>
  <c r="O168"/>
  <c r="P168" s="1"/>
  <c r="Q168" s="1"/>
  <c r="L168"/>
  <c r="K168"/>
  <c r="J168"/>
  <c r="I168"/>
  <c r="H168"/>
  <c r="C168"/>
  <c r="O167"/>
  <c r="T167" s="1"/>
  <c r="V167" s="1"/>
  <c r="L167"/>
  <c r="K167"/>
  <c r="J167"/>
  <c r="I167"/>
  <c r="H167"/>
  <c r="C167"/>
  <c r="O166"/>
  <c r="P166" s="1"/>
  <c r="Q166" s="1"/>
  <c r="L166"/>
  <c r="K166"/>
  <c r="J166"/>
  <c r="I166"/>
  <c r="H166"/>
  <c r="C166"/>
  <c r="O165"/>
  <c r="T165" s="1"/>
  <c r="V165" s="1"/>
  <c r="L165"/>
  <c r="K165"/>
  <c r="J165"/>
  <c r="I165"/>
  <c r="H165"/>
  <c r="C165"/>
  <c r="O164"/>
  <c r="P164" s="1"/>
  <c r="Q164" s="1"/>
  <c r="L164"/>
  <c r="K164"/>
  <c r="J164"/>
  <c r="I164"/>
  <c r="H164"/>
  <c r="C164"/>
  <c r="O163"/>
  <c r="T163" s="1"/>
  <c r="V163" s="1"/>
  <c r="L163"/>
  <c r="K163"/>
  <c r="J163"/>
  <c r="I163"/>
  <c r="H163"/>
  <c r="C163"/>
  <c r="O162"/>
  <c r="P162" s="1"/>
  <c r="Q162" s="1"/>
  <c r="L162"/>
  <c r="K162"/>
  <c r="J162"/>
  <c r="I162"/>
  <c r="H162"/>
  <c r="C162"/>
  <c r="O161"/>
  <c r="T161" s="1"/>
  <c r="V161" s="1"/>
  <c r="L161"/>
  <c r="K161"/>
  <c r="J161"/>
  <c r="I161"/>
  <c r="H161"/>
  <c r="C161"/>
  <c r="O160"/>
  <c r="P160" s="1"/>
  <c r="Q160" s="1"/>
  <c r="L160"/>
  <c r="K160"/>
  <c r="J160"/>
  <c r="I160"/>
  <c r="H160"/>
  <c r="C160"/>
  <c r="T159"/>
  <c r="V159" s="1"/>
  <c r="P159"/>
  <c r="Q159" s="1"/>
  <c r="O159"/>
  <c r="L159"/>
  <c r="K159"/>
  <c r="J159"/>
  <c r="I159"/>
  <c r="H159"/>
  <c r="C159"/>
  <c r="T158"/>
  <c r="V158" s="1"/>
  <c r="O158"/>
  <c r="P158" s="1"/>
  <c r="Q158" s="1"/>
  <c r="L158"/>
  <c r="K158"/>
  <c r="J158"/>
  <c r="I158"/>
  <c r="H158"/>
  <c r="C158"/>
  <c r="O157"/>
  <c r="T157" s="1"/>
  <c r="V157" s="1"/>
  <c r="L157"/>
  <c r="K157"/>
  <c r="J157"/>
  <c r="I157"/>
  <c r="H157"/>
  <c r="C157"/>
  <c r="O156"/>
  <c r="P156" s="1"/>
  <c r="Q156" s="1"/>
  <c r="L156"/>
  <c r="K156"/>
  <c r="J156"/>
  <c r="I156"/>
  <c r="H156"/>
  <c r="C156"/>
  <c r="O155"/>
  <c r="T155" s="1"/>
  <c r="V155" s="1"/>
  <c r="L155"/>
  <c r="K155"/>
  <c r="J155"/>
  <c r="I155"/>
  <c r="H155"/>
  <c r="C155"/>
  <c r="O154"/>
  <c r="P154" s="1"/>
  <c r="Q154" s="1"/>
  <c r="L154"/>
  <c r="K154"/>
  <c r="J154"/>
  <c r="I154"/>
  <c r="H154"/>
  <c r="C154"/>
  <c r="T153"/>
  <c r="V153" s="1"/>
  <c r="O153"/>
  <c r="L153"/>
  <c r="K153"/>
  <c r="J153"/>
  <c r="I153"/>
  <c r="H153"/>
  <c r="C153"/>
  <c r="T152"/>
  <c r="V152" s="1"/>
  <c r="O152"/>
  <c r="P152" s="1"/>
  <c r="Q152" s="1"/>
  <c r="L152"/>
  <c r="K152"/>
  <c r="J152"/>
  <c r="I152"/>
  <c r="H152"/>
  <c r="C152"/>
  <c r="T151"/>
  <c r="V151" s="1"/>
  <c r="O151"/>
  <c r="P151" s="1"/>
  <c r="Q151" s="1"/>
  <c r="L151"/>
  <c r="K151"/>
  <c r="J151"/>
  <c r="I151"/>
  <c r="H151"/>
  <c r="C151"/>
  <c r="O150"/>
  <c r="P150" s="1"/>
  <c r="Q150" s="1"/>
  <c r="L150"/>
  <c r="K150"/>
  <c r="J150"/>
  <c r="I150"/>
  <c r="H150"/>
  <c r="C150"/>
  <c r="O149"/>
  <c r="T149" s="1"/>
  <c r="V149" s="1"/>
  <c r="L149"/>
  <c r="K149"/>
  <c r="J149"/>
  <c r="I149"/>
  <c r="H149"/>
  <c r="C149"/>
  <c r="T148"/>
  <c r="V148" s="1"/>
  <c r="O148"/>
  <c r="P148" s="1"/>
  <c r="Q148" s="1"/>
  <c r="L148"/>
  <c r="K148"/>
  <c r="J148"/>
  <c r="I148"/>
  <c r="H148"/>
  <c r="C148"/>
  <c r="P147"/>
  <c r="Q147" s="1"/>
  <c r="O147"/>
  <c r="T147" s="1"/>
  <c r="V147" s="1"/>
  <c r="L147"/>
  <c r="K147"/>
  <c r="J147"/>
  <c r="I147"/>
  <c r="H147"/>
  <c r="C147"/>
  <c r="T146"/>
  <c r="V146" s="1"/>
  <c r="O146"/>
  <c r="P146" s="1"/>
  <c r="Q146" s="1"/>
  <c r="L146"/>
  <c r="K146"/>
  <c r="J146"/>
  <c r="I146"/>
  <c r="H146"/>
  <c r="C146"/>
  <c r="T145"/>
  <c r="V145" s="1"/>
  <c r="O145"/>
  <c r="L145"/>
  <c r="K145"/>
  <c r="J145"/>
  <c r="I145"/>
  <c r="H145"/>
  <c r="C145"/>
  <c r="O144"/>
  <c r="P144" s="1"/>
  <c r="Q144" s="1"/>
  <c r="L144"/>
  <c r="K144"/>
  <c r="J144"/>
  <c r="I144"/>
  <c r="H144"/>
  <c r="C144"/>
  <c r="T143"/>
  <c r="V143" s="1"/>
  <c r="P143"/>
  <c r="Q143" s="1"/>
  <c r="O143"/>
  <c r="L143"/>
  <c r="K143"/>
  <c r="J143"/>
  <c r="I143"/>
  <c r="H143"/>
  <c r="C143"/>
  <c r="T142"/>
  <c r="V142" s="1"/>
  <c r="O142"/>
  <c r="P142" s="1"/>
  <c r="Q142" s="1"/>
  <c r="L142"/>
  <c r="K142"/>
  <c r="J142"/>
  <c r="I142"/>
  <c r="H142"/>
  <c r="C142"/>
  <c r="O141"/>
  <c r="T141" s="1"/>
  <c r="V141" s="1"/>
  <c r="L141"/>
  <c r="K141"/>
  <c r="J141"/>
  <c r="I141"/>
  <c r="H141"/>
  <c r="C141"/>
  <c r="O140"/>
  <c r="P140" s="1"/>
  <c r="Q140" s="1"/>
  <c r="L140"/>
  <c r="K140"/>
  <c r="J140"/>
  <c r="I140"/>
  <c r="H140"/>
  <c r="C140"/>
  <c r="T162" l="1"/>
  <c r="V162" s="1"/>
  <c r="P163"/>
  <c r="Q163" s="1"/>
  <c r="Q179"/>
  <c r="T182"/>
  <c r="V182" s="1"/>
  <c r="P183"/>
  <c r="Q183" s="1"/>
  <c r="Q187"/>
  <c r="T190"/>
  <c r="V190" s="1"/>
  <c r="P191"/>
  <c r="Q191" s="1"/>
  <c r="Q195"/>
  <c r="P199"/>
  <c r="Q199" s="1"/>
  <c r="Q203"/>
  <c r="P207"/>
  <c r="Q207" s="1"/>
  <c r="T214"/>
  <c r="V214" s="1"/>
  <c r="P215"/>
  <c r="Q215" s="1"/>
  <c r="T218"/>
  <c r="V218" s="1"/>
  <c r="T226"/>
  <c r="V226" s="1"/>
  <c r="Q230"/>
  <c r="T231"/>
  <c r="V231" s="1"/>
  <c r="Q235"/>
  <c r="Q247"/>
  <c r="P259"/>
  <c r="Q259" s="1"/>
  <c r="Q262"/>
  <c r="T268"/>
  <c r="V268" s="1"/>
  <c r="T288"/>
  <c r="V288" s="1"/>
  <c r="T320"/>
  <c r="V320" s="1"/>
  <c r="T332"/>
  <c r="V332" s="1"/>
  <c r="T340"/>
  <c r="V340" s="1"/>
  <c r="T348"/>
  <c r="V348" s="1"/>
  <c r="T372"/>
  <c r="V372" s="1"/>
  <c r="T154"/>
  <c r="V154" s="1"/>
  <c r="P155"/>
  <c r="Q155" s="1"/>
  <c r="T166"/>
  <c r="V166" s="1"/>
  <c r="T178"/>
  <c r="V178" s="1"/>
  <c r="T194"/>
  <c r="V194" s="1"/>
  <c r="T202"/>
  <c r="V202" s="1"/>
  <c r="P211"/>
  <c r="Q211" s="1"/>
  <c r="Q222"/>
  <c r="Q231"/>
  <c r="T234"/>
  <c r="V234" s="1"/>
  <c r="Q242"/>
  <c r="T246"/>
  <c r="V246" s="1"/>
  <c r="Q250"/>
  <c r="T254"/>
  <c r="V254" s="1"/>
  <c r="T356"/>
  <c r="V356" s="1"/>
  <c r="T364"/>
  <c r="V364" s="1"/>
  <c r="T150"/>
  <c r="V150" s="1"/>
  <c r="Q226"/>
  <c r="P246"/>
  <c r="Q246" s="1"/>
  <c r="P254"/>
  <c r="Q254" s="1"/>
  <c r="Q258"/>
  <c r="T352"/>
  <c r="V352" s="1"/>
  <c r="T368"/>
  <c r="V368" s="1"/>
  <c r="H9" i="6"/>
  <c r="T265" i="2"/>
  <c r="V265" s="1"/>
  <c r="P266"/>
  <c r="Q266" s="1"/>
  <c r="P270"/>
  <c r="Q270" s="1"/>
  <c r="T273"/>
  <c r="V273" s="1"/>
  <c r="P274"/>
  <c r="P278"/>
  <c r="Q278" s="1"/>
  <c r="P282"/>
  <c r="T285"/>
  <c r="V285" s="1"/>
  <c r="P286"/>
  <c r="Q286" s="1"/>
  <c r="T289"/>
  <c r="V289" s="1"/>
  <c r="P290"/>
  <c r="T293"/>
  <c r="V293" s="1"/>
  <c r="P294"/>
  <c r="T297"/>
  <c r="V297" s="1"/>
  <c r="P298"/>
  <c r="T301"/>
  <c r="V301" s="1"/>
  <c r="P302"/>
  <c r="Q302" s="1"/>
  <c r="T305"/>
  <c r="V305" s="1"/>
  <c r="P306"/>
  <c r="Q306" s="1"/>
  <c r="T309"/>
  <c r="V309" s="1"/>
  <c r="P310"/>
  <c r="Q310" s="1"/>
  <c r="T313"/>
  <c r="V313" s="1"/>
  <c r="P314"/>
  <c r="T317"/>
  <c r="V317" s="1"/>
  <c r="P318"/>
  <c r="T321"/>
  <c r="V321" s="1"/>
  <c r="P322"/>
  <c r="T325"/>
  <c r="V325" s="1"/>
  <c r="P326"/>
  <c r="T329"/>
  <c r="V329" s="1"/>
  <c r="P330"/>
  <c r="P334"/>
  <c r="Q334" s="1"/>
  <c r="T337"/>
  <c r="V337" s="1"/>
  <c r="P338"/>
  <c r="Q338" s="1"/>
  <c r="T341"/>
  <c r="V341" s="1"/>
  <c r="P342"/>
  <c r="Q342" s="1"/>
  <c r="P346"/>
  <c r="Q346" s="1"/>
  <c r="P350"/>
  <c r="Q350" s="1"/>
  <c r="T353"/>
  <c r="V353" s="1"/>
  <c r="P354"/>
  <c r="T357"/>
  <c r="V357" s="1"/>
  <c r="P358"/>
  <c r="T361"/>
  <c r="V361" s="1"/>
  <c r="P362"/>
  <c r="Q362" s="1"/>
  <c r="T365"/>
  <c r="V365" s="1"/>
  <c r="P366"/>
  <c r="Q366" s="1"/>
  <c r="T369"/>
  <c r="V369" s="1"/>
  <c r="P370"/>
  <c r="Q370" s="1"/>
  <c r="T373"/>
  <c r="V373" s="1"/>
  <c r="P374"/>
  <c r="Q374" s="1"/>
  <c r="T377"/>
  <c r="V377" s="1"/>
  <c r="P378"/>
  <c r="Q378" s="1"/>
  <c r="P382"/>
  <c r="Q382" s="1"/>
  <c r="T385"/>
  <c r="V385" s="1"/>
  <c r="P386"/>
  <c r="P390"/>
  <c r="Q390" s="1"/>
  <c r="Q274"/>
  <c r="Q282"/>
  <c r="Q290"/>
  <c r="Q294"/>
  <c r="Q298"/>
  <c r="Q314"/>
  <c r="Q318"/>
  <c r="Q322"/>
  <c r="Q326"/>
  <c r="Q330"/>
  <c r="Q354"/>
  <c r="Q358"/>
  <c r="Q386"/>
  <c r="P267"/>
  <c r="T270"/>
  <c r="V270" s="1"/>
  <c r="P271"/>
  <c r="Q271" s="1"/>
  <c r="P275"/>
  <c r="Q275" s="1"/>
  <c r="P279"/>
  <c r="Q279" s="1"/>
  <c r="P283"/>
  <c r="Q283" s="1"/>
  <c r="P287"/>
  <c r="Q287" s="1"/>
  <c r="P291"/>
  <c r="Q291" s="1"/>
  <c r="P295"/>
  <c r="Q295" s="1"/>
  <c r="P299"/>
  <c r="P303"/>
  <c r="Q303" s="1"/>
  <c r="P307"/>
  <c r="P311"/>
  <c r="P315"/>
  <c r="P319"/>
  <c r="Q319" s="1"/>
  <c r="P323"/>
  <c r="Q323" s="1"/>
  <c r="P327"/>
  <c r="Q327" s="1"/>
  <c r="P331"/>
  <c r="Q331" s="1"/>
  <c r="P335"/>
  <c r="Q335" s="1"/>
  <c r="P339"/>
  <c r="P343"/>
  <c r="Q343" s="1"/>
  <c r="P347"/>
  <c r="P351"/>
  <c r="P355"/>
  <c r="Q355" s="1"/>
  <c r="P359"/>
  <c r="Q359" s="1"/>
  <c r="P363"/>
  <c r="Q363" s="1"/>
  <c r="P367"/>
  <c r="Q367" s="1"/>
  <c r="P371"/>
  <c r="P375"/>
  <c r="P379"/>
  <c r="P383"/>
  <c r="P387"/>
  <c r="P391"/>
  <c r="Q267"/>
  <c r="Q299"/>
  <c r="Q307"/>
  <c r="Q311"/>
  <c r="Q315"/>
  <c r="Q339"/>
  <c r="Q347"/>
  <c r="Q351"/>
  <c r="Q371"/>
  <c r="Q375"/>
  <c r="Q379"/>
  <c r="Q383"/>
  <c r="Q387"/>
  <c r="Q391"/>
  <c r="Q153"/>
  <c r="Q225"/>
  <c r="T140"/>
  <c r="V140" s="1"/>
  <c r="P141"/>
  <c r="T144"/>
  <c r="V144" s="1"/>
  <c r="P145"/>
  <c r="Q145" s="1"/>
  <c r="P149"/>
  <c r="P153"/>
  <c r="T156"/>
  <c r="V156" s="1"/>
  <c r="P157"/>
  <c r="Q157" s="1"/>
  <c r="T160"/>
  <c r="V160" s="1"/>
  <c r="P161"/>
  <c r="T164"/>
  <c r="V164" s="1"/>
  <c r="P165"/>
  <c r="Q165" s="1"/>
  <c r="T168"/>
  <c r="V168" s="1"/>
  <c r="P169"/>
  <c r="T172"/>
  <c r="V172" s="1"/>
  <c r="P173"/>
  <c r="Q173" s="1"/>
  <c r="P177"/>
  <c r="P181"/>
  <c r="T184"/>
  <c r="V184" s="1"/>
  <c r="P185"/>
  <c r="Q185" s="1"/>
  <c r="P189"/>
  <c r="T192"/>
  <c r="V192" s="1"/>
  <c r="P193"/>
  <c r="P197"/>
  <c r="Q197" s="1"/>
  <c r="T200"/>
  <c r="V200" s="1"/>
  <c r="P201"/>
  <c r="Q201" s="1"/>
  <c r="T204"/>
  <c r="V204" s="1"/>
  <c r="P205"/>
  <c r="Q205" s="1"/>
  <c r="T208"/>
  <c r="V208" s="1"/>
  <c r="P209"/>
  <c r="T212"/>
  <c r="V212" s="1"/>
  <c r="P213"/>
  <c r="Q213" s="1"/>
  <c r="T216"/>
  <c r="V216" s="1"/>
  <c r="P217"/>
  <c r="T220"/>
  <c r="V220" s="1"/>
  <c r="P221"/>
  <c r="P225"/>
  <c r="P229"/>
  <c r="Q229" s="1"/>
  <c r="T232"/>
  <c r="V232" s="1"/>
  <c r="P233"/>
  <c r="Q233" s="1"/>
  <c r="T236"/>
  <c r="V236" s="1"/>
  <c r="P237"/>
  <c r="T240"/>
  <c r="V240" s="1"/>
  <c r="P241"/>
  <c r="Q241" s="1"/>
  <c r="P245"/>
  <c r="P249"/>
  <c r="T252"/>
  <c r="V252" s="1"/>
  <c r="P253"/>
  <c r="Q253" s="1"/>
  <c r="T256"/>
  <c r="V256" s="1"/>
  <c r="P257"/>
  <c r="P261"/>
  <c r="Q261" s="1"/>
  <c r="Q141"/>
  <c r="Q149"/>
  <c r="Q161"/>
  <c r="Q169"/>
  <c r="Q177"/>
  <c r="Q181"/>
  <c r="Q189"/>
  <c r="Q193"/>
  <c r="Q209"/>
  <c r="Q217"/>
  <c r="Q221"/>
  <c r="Q237"/>
  <c r="Q245"/>
  <c r="Q249"/>
  <c r="Q257"/>
  <c r="P210"/>
  <c r="Q210" s="1"/>
  <c r="P167"/>
  <c r="Q167" s="1"/>
  <c r="P171"/>
  <c r="Q171" s="1"/>
  <c r="P175"/>
  <c r="Q175" s="1"/>
  <c r="T13"/>
  <c r="V13" s="1"/>
  <c r="T16"/>
  <c r="V16" s="1"/>
  <c r="T17"/>
  <c r="V17" s="1"/>
  <c r="T19"/>
  <c r="V19" s="1"/>
  <c r="T23"/>
  <c r="V23" s="1"/>
  <c r="T27"/>
  <c r="V27" s="1"/>
  <c r="T31"/>
  <c r="V31" s="1"/>
  <c r="T33"/>
  <c r="V33" s="1"/>
  <c r="T36"/>
  <c r="V36" s="1"/>
  <c r="T38"/>
  <c r="V38" s="1"/>
  <c r="T39"/>
  <c r="V39" s="1"/>
  <c r="T46"/>
  <c r="V46" s="1"/>
  <c r="T49"/>
  <c r="V49" s="1"/>
  <c r="T51"/>
  <c r="V51" s="1"/>
  <c r="T54"/>
  <c r="V54" s="1"/>
  <c r="T55"/>
  <c r="V55" s="1"/>
  <c r="T60"/>
  <c r="V60" s="1"/>
  <c r="T61"/>
  <c r="V61" s="1"/>
  <c r="T63"/>
  <c r="V63" s="1"/>
  <c r="T64"/>
  <c r="V64" s="1"/>
  <c r="T65"/>
  <c r="V65" s="1"/>
  <c r="T69"/>
  <c r="V69" s="1"/>
  <c r="T73"/>
  <c r="V73" s="1"/>
  <c r="T74"/>
  <c r="V74" s="1"/>
  <c r="T76"/>
  <c r="V76" s="1"/>
  <c r="T77"/>
  <c r="V77" s="1"/>
  <c r="T78"/>
  <c r="V78" s="1"/>
  <c r="T80"/>
  <c r="V80" s="1"/>
  <c r="T81"/>
  <c r="V81" s="1"/>
  <c r="T83"/>
  <c r="V83" s="1"/>
  <c r="T85"/>
  <c r="V85" s="1"/>
  <c r="T86"/>
  <c r="V86" s="1"/>
  <c r="T87"/>
  <c r="V87" s="1"/>
  <c r="T89"/>
  <c r="V89" s="1"/>
  <c r="T90"/>
  <c r="V90" s="1"/>
  <c r="T92"/>
  <c r="V92" s="1"/>
  <c r="T93"/>
  <c r="V93" s="1"/>
  <c r="T97"/>
  <c r="V97" s="1"/>
  <c r="T99"/>
  <c r="V99" s="1"/>
  <c r="T103"/>
  <c r="V103" s="1"/>
  <c r="T104"/>
  <c r="V104" s="1"/>
  <c r="T108"/>
  <c r="V108" s="1"/>
  <c r="T113"/>
  <c r="V113" s="1"/>
  <c r="T114"/>
  <c r="V114" s="1"/>
  <c r="T119"/>
  <c r="V119" s="1"/>
  <c r="T121"/>
  <c r="V121" s="1"/>
  <c r="T122"/>
  <c r="V122" s="1"/>
  <c r="T124"/>
  <c r="V124" s="1"/>
  <c r="T129"/>
  <c r="V129" s="1"/>
  <c r="T130"/>
  <c r="V130" s="1"/>
  <c r="T133"/>
  <c r="V133" s="1"/>
  <c r="T135"/>
  <c r="V135" s="1"/>
  <c r="T136"/>
  <c r="V136" s="1"/>
  <c r="T137"/>
  <c r="V137" s="1"/>
  <c r="O139"/>
  <c r="P139" s="1"/>
  <c r="O138"/>
  <c r="P138" s="1"/>
  <c r="Q138" s="1"/>
  <c r="O137"/>
  <c r="P137" s="1"/>
  <c r="Q137" s="1"/>
  <c r="O136"/>
  <c r="P136" s="1"/>
  <c r="O135"/>
  <c r="O134"/>
  <c r="P134" s="1"/>
  <c r="O133"/>
  <c r="P133" s="1"/>
  <c r="Q133" s="1"/>
  <c r="O132"/>
  <c r="T132" s="1"/>
  <c r="V132" s="1"/>
  <c r="O131"/>
  <c r="T131" s="1"/>
  <c r="V131" s="1"/>
  <c r="O130"/>
  <c r="P130" s="1"/>
  <c r="Q130" s="1"/>
  <c r="O129"/>
  <c r="P129" s="1"/>
  <c r="Q129" s="1"/>
  <c r="O128"/>
  <c r="P128" s="1"/>
  <c r="O127"/>
  <c r="T127" s="1"/>
  <c r="V127" s="1"/>
  <c r="O126"/>
  <c r="P126" s="1"/>
  <c r="O125"/>
  <c r="P125" s="1"/>
  <c r="Q125" s="1"/>
  <c r="O124"/>
  <c r="O123"/>
  <c r="P123" s="1"/>
  <c r="O122"/>
  <c r="O121"/>
  <c r="P121" s="1"/>
  <c r="Q121" s="1"/>
  <c r="O120"/>
  <c r="P120" s="1"/>
  <c r="O119"/>
  <c r="O118"/>
  <c r="P118" s="1"/>
  <c r="O117"/>
  <c r="P117" s="1"/>
  <c r="Q117" s="1"/>
  <c r="O116"/>
  <c r="P116" s="1"/>
  <c r="O115"/>
  <c r="P115" s="1"/>
  <c r="O114"/>
  <c r="P114" s="1"/>
  <c r="Q114" s="1"/>
  <c r="O113"/>
  <c r="P113" s="1"/>
  <c r="Q113" s="1"/>
  <c r="O112"/>
  <c r="P112" s="1"/>
  <c r="O111"/>
  <c r="T111" s="1"/>
  <c r="V111" s="1"/>
  <c r="O110"/>
  <c r="P110" s="1"/>
  <c r="O109"/>
  <c r="P109" s="1"/>
  <c r="Q109" s="1"/>
  <c r="O108"/>
  <c r="O107"/>
  <c r="P107" s="1"/>
  <c r="O106"/>
  <c r="P106" s="1"/>
  <c r="O105"/>
  <c r="P105" s="1"/>
  <c r="Q105" s="1"/>
  <c r="O104"/>
  <c r="P104" s="1"/>
  <c r="O103"/>
  <c r="O102"/>
  <c r="P102" s="1"/>
  <c r="O101"/>
  <c r="P101" s="1"/>
  <c r="Q101" s="1"/>
  <c r="O100"/>
  <c r="P100" s="1"/>
  <c r="O99"/>
  <c r="O98"/>
  <c r="P98" s="1"/>
  <c r="Q98" s="1"/>
  <c r="O97"/>
  <c r="P97" s="1"/>
  <c r="Q97" s="1"/>
  <c r="O96"/>
  <c r="P96" s="1"/>
  <c r="O95"/>
  <c r="T95" s="1"/>
  <c r="V95" s="1"/>
  <c r="O94"/>
  <c r="P94" s="1"/>
  <c r="O93"/>
  <c r="P93" s="1"/>
  <c r="Q93" s="1"/>
  <c r="O92"/>
  <c r="P92" s="1"/>
  <c r="O91"/>
  <c r="P91" s="1"/>
  <c r="O90"/>
  <c r="O89"/>
  <c r="P89" s="1"/>
  <c r="Q89" s="1"/>
  <c r="O88"/>
  <c r="P88" s="1"/>
  <c r="O87"/>
  <c r="O86"/>
  <c r="P86" s="1"/>
  <c r="O85"/>
  <c r="P85" s="1"/>
  <c r="Q85" s="1"/>
  <c r="O84"/>
  <c r="T84" s="1"/>
  <c r="V84" s="1"/>
  <c r="O83"/>
  <c r="O82"/>
  <c r="P82" s="1"/>
  <c r="Q82" s="1"/>
  <c r="O81"/>
  <c r="O80"/>
  <c r="O79"/>
  <c r="T79" s="1"/>
  <c r="V79" s="1"/>
  <c r="O78"/>
  <c r="P78" s="1"/>
  <c r="O77"/>
  <c r="P77" s="1"/>
  <c r="Q77" s="1"/>
  <c r="O76"/>
  <c r="O75"/>
  <c r="T75" s="1"/>
  <c r="V75" s="1"/>
  <c r="O74"/>
  <c r="P74" s="1"/>
  <c r="Q74" s="1"/>
  <c r="O73"/>
  <c r="P73" s="1"/>
  <c r="Q73" s="1"/>
  <c r="O72"/>
  <c r="P72" s="1"/>
  <c r="O71"/>
  <c r="T71" s="1"/>
  <c r="V71" s="1"/>
  <c r="O70"/>
  <c r="P70" s="1"/>
  <c r="O69"/>
  <c r="P69" s="1"/>
  <c r="Q69" s="1"/>
  <c r="O68"/>
  <c r="T68" s="1"/>
  <c r="V68" s="1"/>
  <c r="O67"/>
  <c r="T67" s="1"/>
  <c r="V67" s="1"/>
  <c r="O66"/>
  <c r="P66" s="1"/>
  <c r="Q66" s="1"/>
  <c r="O65"/>
  <c r="P65" s="1"/>
  <c r="Q65" s="1"/>
  <c r="O64"/>
  <c r="P64" s="1"/>
  <c r="Q64" s="1"/>
  <c r="O63"/>
  <c r="O62"/>
  <c r="P62" s="1"/>
  <c r="O61"/>
  <c r="P61" s="1"/>
  <c r="Q61" s="1"/>
  <c r="O60"/>
  <c r="O59"/>
  <c r="T59" s="1"/>
  <c r="V59" s="1"/>
  <c r="O58"/>
  <c r="T58" s="1"/>
  <c r="V58" s="1"/>
  <c r="O57"/>
  <c r="P57" s="1"/>
  <c r="O56"/>
  <c r="T56" s="1"/>
  <c r="V56" s="1"/>
  <c r="O55"/>
  <c r="P55" s="1"/>
  <c r="O54"/>
  <c r="P54" s="1"/>
  <c r="O53"/>
  <c r="T53" s="1"/>
  <c r="V53" s="1"/>
  <c r="O52"/>
  <c r="P52" s="1"/>
  <c r="O51"/>
  <c r="P51" s="1"/>
  <c r="Q51" s="1"/>
  <c r="O50"/>
  <c r="T50" s="1"/>
  <c r="V50" s="1"/>
  <c r="O49"/>
  <c r="P49" s="1"/>
  <c r="Q49" s="1"/>
  <c r="O48"/>
  <c r="P48" s="1"/>
  <c r="Q48" s="1"/>
  <c r="O47"/>
  <c r="P47" s="1"/>
  <c r="O46"/>
  <c r="P46" s="1"/>
  <c r="Q46" s="1"/>
  <c r="O45"/>
  <c r="T45" s="1"/>
  <c r="V45" s="1"/>
  <c r="O44"/>
  <c r="P44" s="1"/>
  <c r="O43"/>
  <c r="P43" s="1"/>
  <c r="Q43" s="1"/>
  <c r="O42"/>
  <c r="T42" s="1"/>
  <c r="V42" s="1"/>
  <c r="O41"/>
  <c r="P41" s="1"/>
  <c r="Q41" s="1"/>
  <c r="O40"/>
  <c r="P40" s="1"/>
  <c r="Q40" s="1"/>
  <c r="O39"/>
  <c r="P39" s="1"/>
  <c r="O38"/>
  <c r="P38" s="1"/>
  <c r="Q38" s="1"/>
  <c r="O37"/>
  <c r="T37" s="1"/>
  <c r="V37" s="1"/>
  <c r="O36"/>
  <c r="P36" s="1"/>
  <c r="O35"/>
  <c r="P35" s="1"/>
  <c r="Q35" s="1"/>
  <c r="O34"/>
  <c r="T34" s="1"/>
  <c r="V34" s="1"/>
  <c r="O33"/>
  <c r="P33" s="1"/>
  <c r="Q33" s="1"/>
  <c r="O32"/>
  <c r="P32" s="1"/>
  <c r="Q32" s="1"/>
  <c r="O31"/>
  <c r="P31" s="1"/>
  <c r="O30"/>
  <c r="P30" s="1"/>
  <c r="Q30" s="1"/>
  <c r="O29"/>
  <c r="T29" s="1"/>
  <c r="V29" s="1"/>
  <c r="O28"/>
  <c r="T28" s="1"/>
  <c r="V28" s="1"/>
  <c r="O27"/>
  <c r="P27" s="1"/>
  <c r="Q27" s="1"/>
  <c r="O26"/>
  <c r="T26" s="1"/>
  <c r="V26" s="1"/>
  <c r="O25"/>
  <c r="P25" s="1"/>
  <c r="Q25" s="1"/>
  <c r="O24"/>
  <c r="P24" s="1"/>
  <c r="Q24" s="1"/>
  <c r="O23"/>
  <c r="O22"/>
  <c r="P22" s="1"/>
  <c r="Q22" s="1"/>
  <c r="O21"/>
  <c r="T21" s="1"/>
  <c r="V21" s="1"/>
  <c r="O20"/>
  <c r="T20" s="1"/>
  <c r="V20" s="1"/>
  <c r="O19"/>
  <c r="P19" s="1"/>
  <c r="Q19" s="1"/>
  <c r="O18"/>
  <c r="T18" s="1"/>
  <c r="V18" s="1"/>
  <c r="O17"/>
  <c r="P17" s="1"/>
  <c r="Q17" s="1"/>
  <c r="O16"/>
  <c r="P16" s="1"/>
  <c r="Q16" s="1"/>
  <c r="O15"/>
  <c r="P15" s="1"/>
  <c r="O14"/>
  <c r="P14" s="1"/>
  <c r="Q14" s="1"/>
  <c r="O13"/>
  <c r="O12"/>
  <c r="T12" s="1"/>
  <c r="V12" s="1"/>
  <c r="O11"/>
  <c r="P11" s="1"/>
  <c r="Q11" s="1"/>
  <c r="O10"/>
  <c r="T10" s="1"/>
  <c r="V10" s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I9"/>
  <c r="H9"/>
  <c r="O9"/>
  <c r="T9" s="1"/>
  <c r="V9" s="1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9"/>
  <c r="T123" l="1"/>
  <c r="V123" s="1"/>
  <c r="T115"/>
  <c r="V115" s="1"/>
  <c r="T98"/>
  <c r="V98" s="1"/>
  <c r="T94"/>
  <c r="V94" s="1"/>
  <c r="T82"/>
  <c r="V82" s="1"/>
  <c r="T70"/>
  <c r="V70" s="1"/>
  <c r="T66"/>
  <c r="V66" s="1"/>
  <c r="T62"/>
  <c r="V62" s="1"/>
  <c r="T30"/>
  <c r="V30" s="1"/>
  <c r="T22"/>
  <c r="V22" s="1"/>
  <c r="X9"/>
  <c r="T57"/>
  <c r="V57" s="1"/>
  <c r="T41"/>
  <c r="V41" s="1"/>
  <c r="T25"/>
  <c r="V25" s="1"/>
  <c r="T138"/>
  <c r="V138" s="1"/>
  <c r="T91"/>
  <c r="V91" s="1"/>
  <c r="T47"/>
  <c r="V47" s="1"/>
  <c r="T43"/>
  <c r="V43" s="1"/>
  <c r="T35"/>
  <c r="V35" s="1"/>
  <c r="T139"/>
  <c r="V139" s="1"/>
  <c r="T100"/>
  <c r="V100" s="1"/>
  <c r="T96"/>
  <c r="V96" s="1"/>
  <c r="T88"/>
  <c r="V88" s="1"/>
  <c r="T72"/>
  <c r="V72" s="1"/>
  <c r="T52"/>
  <c r="V52" s="1"/>
  <c r="T48"/>
  <c r="V48" s="1"/>
  <c r="T44"/>
  <c r="V44" s="1"/>
  <c r="T40"/>
  <c r="V40" s="1"/>
  <c r="T32"/>
  <c r="V32" s="1"/>
  <c r="T24"/>
  <c r="V24" s="1"/>
  <c r="T105"/>
  <c r="V105" s="1"/>
  <c r="T112"/>
  <c r="V112" s="1"/>
  <c r="T102"/>
  <c r="V102" s="1"/>
  <c r="T101"/>
  <c r="V101" s="1"/>
  <c r="T128"/>
  <c r="V128" s="1"/>
  <c r="T120"/>
  <c r="V120" s="1"/>
  <c r="T134"/>
  <c r="V134" s="1"/>
  <c r="T126"/>
  <c r="V126" s="1"/>
  <c r="T118"/>
  <c r="V118" s="1"/>
  <c r="T110"/>
  <c r="V110" s="1"/>
  <c r="T125"/>
  <c r="V125" s="1"/>
  <c r="T117"/>
  <c r="V117" s="1"/>
  <c r="T109"/>
  <c r="V109" s="1"/>
  <c r="T116"/>
  <c r="V116" s="1"/>
  <c r="T107"/>
  <c r="V107" s="1"/>
  <c r="T106"/>
  <c r="V106" s="1"/>
  <c r="Q88"/>
  <c r="Q57"/>
  <c r="Q110"/>
  <c r="Q106"/>
  <c r="Q139"/>
  <c r="T15"/>
  <c r="V15" s="1"/>
  <c r="P58"/>
  <c r="Q58" s="1"/>
  <c r="P122"/>
  <c r="Q122" s="1"/>
  <c r="Q126"/>
  <c r="T14"/>
  <c r="V14" s="1"/>
  <c r="I15" i="6" s="1"/>
  <c r="Q70" i="2"/>
  <c r="P81"/>
  <c r="Q81" s="1"/>
  <c r="P90"/>
  <c r="Q90" s="1"/>
  <c r="Q104"/>
  <c r="Q115"/>
  <c r="P99"/>
  <c r="Q99" s="1"/>
  <c r="Q123"/>
  <c r="P131"/>
  <c r="Q131" s="1"/>
  <c r="T11"/>
  <c r="V11" s="1"/>
  <c r="P20"/>
  <c r="Q20" s="1"/>
  <c r="P127"/>
  <c r="Q127" s="1"/>
  <c r="P23"/>
  <c r="Q23" s="1"/>
  <c r="Q36"/>
  <c r="Q55"/>
  <c r="P79"/>
  <c r="Q79" s="1"/>
  <c r="Q15"/>
  <c r="P18"/>
  <c r="Q18" s="1"/>
  <c r="P26"/>
  <c r="Q26" s="1"/>
  <c r="Q31"/>
  <c r="P34"/>
  <c r="Q34" s="1"/>
  <c r="Q39"/>
  <c r="P42"/>
  <c r="Q42" s="1"/>
  <c r="Q47"/>
  <c r="P50"/>
  <c r="Q50" s="1"/>
  <c r="Q86"/>
  <c r="Q128"/>
  <c r="P12"/>
  <c r="Q12" s="1"/>
  <c r="Q44"/>
  <c r="P135"/>
  <c r="Q135" s="1"/>
  <c r="P13"/>
  <c r="Q13" s="1"/>
  <c r="P21"/>
  <c r="Q21" s="1"/>
  <c r="P29"/>
  <c r="Q29" s="1"/>
  <c r="P37"/>
  <c r="Q37" s="1"/>
  <c r="P45"/>
  <c r="Q45" s="1"/>
  <c r="P53"/>
  <c r="Q53" s="1"/>
  <c r="P56"/>
  <c r="Q56" s="1"/>
  <c r="Q62"/>
  <c r="P76"/>
  <c r="Q76" s="1"/>
  <c r="P80"/>
  <c r="Q80" s="1"/>
  <c r="P87"/>
  <c r="Q87" s="1"/>
  <c r="Q94"/>
  <c r="P124"/>
  <c r="Q124" s="1"/>
  <c r="Q136"/>
  <c r="Q78"/>
  <c r="Q52"/>
  <c r="P75"/>
  <c r="Q75" s="1"/>
  <c r="P108"/>
  <c r="Q108" s="1"/>
  <c r="Q120"/>
  <c r="P59"/>
  <c r="Q59" s="1"/>
  <c r="P63"/>
  <c r="Q63" s="1"/>
  <c r="P83"/>
  <c r="Q83" s="1"/>
  <c r="Q91"/>
  <c r="P95"/>
  <c r="Q95" s="1"/>
  <c r="Q102"/>
  <c r="P132"/>
  <c r="Q132" s="1"/>
  <c r="Q100"/>
  <c r="P119"/>
  <c r="Q119" s="1"/>
  <c r="P28"/>
  <c r="Q28" s="1"/>
  <c r="P68"/>
  <c r="Q68" s="1"/>
  <c r="Q112"/>
  <c r="Q72"/>
  <c r="Q116"/>
  <c r="P103"/>
  <c r="Q103" s="1"/>
  <c r="Q134"/>
  <c r="Q54"/>
  <c r="P60"/>
  <c r="Q60" s="1"/>
  <c r="P67"/>
  <c r="Q67" s="1"/>
  <c r="P71"/>
  <c r="Q71" s="1"/>
  <c r="P84"/>
  <c r="Q84" s="1"/>
  <c r="Q92"/>
  <c r="Q96"/>
  <c r="Q107"/>
  <c r="P111"/>
  <c r="Q111" s="1"/>
  <c r="Q118"/>
  <c r="P10"/>
  <c r="Q10" s="1"/>
  <c r="P9"/>
  <c r="Q9" s="1"/>
  <c r="L9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Z9" l="1"/>
  <c r="X10"/>
  <c r="G15" i="6"/>
  <c r="E15"/>
  <c r="H15"/>
  <c r="X11" i="2" l="1"/>
  <c r="Z10"/>
  <c r="X12" l="1"/>
  <c r="Z11"/>
  <c r="X13" l="1"/>
  <c r="Z12"/>
  <c r="X14" l="1"/>
  <c r="Z13"/>
  <c r="X15" l="1"/>
  <c r="Z14"/>
  <c r="X16" l="1"/>
  <c r="Z15"/>
  <c r="X17" l="1"/>
  <c r="Z16"/>
  <c r="X18" l="1"/>
  <c r="Z17"/>
  <c r="X19" l="1"/>
  <c r="Z18"/>
  <c r="X20" l="1"/>
  <c r="Z19"/>
  <c r="X21" l="1"/>
  <c r="Z20"/>
  <c r="X22" l="1"/>
  <c r="Z21"/>
  <c r="X23" l="1"/>
  <c r="Z22"/>
  <c r="X24" l="1"/>
  <c r="Z23"/>
  <c r="X25" l="1"/>
  <c r="Z24"/>
  <c r="X26" l="1"/>
  <c r="Z25"/>
  <c r="X27" l="1"/>
  <c r="Z26"/>
  <c r="X28" l="1"/>
  <c r="Z27"/>
  <c r="X29" l="1"/>
  <c r="Z28"/>
  <c r="X30" l="1"/>
  <c r="Z29"/>
  <c r="X31" l="1"/>
  <c r="Z30"/>
  <c r="X32" l="1"/>
  <c r="Z31"/>
  <c r="X33" l="1"/>
  <c r="Z32"/>
  <c r="X34" l="1"/>
  <c r="Z33"/>
  <c r="X35" l="1"/>
  <c r="Z34"/>
  <c r="X36" l="1"/>
  <c r="Z35"/>
  <c r="X37" l="1"/>
  <c r="Z36"/>
  <c r="X38" l="1"/>
  <c r="Z37"/>
  <c r="X39" l="1"/>
  <c r="Z38"/>
  <c r="X40" l="1"/>
  <c r="Z39"/>
  <c r="X41" l="1"/>
  <c r="Z40"/>
  <c r="X42" l="1"/>
  <c r="Z41"/>
  <c r="X43" l="1"/>
  <c r="Z42"/>
  <c r="X44" l="1"/>
  <c r="Z43"/>
  <c r="X45" l="1"/>
  <c r="Z44"/>
  <c r="X46" l="1"/>
  <c r="Z45"/>
  <c r="X47" l="1"/>
  <c r="Z46"/>
  <c r="X48" l="1"/>
  <c r="Z47"/>
  <c r="X49" l="1"/>
  <c r="Z48"/>
  <c r="X50" l="1"/>
  <c r="Z49"/>
  <c r="X51" l="1"/>
  <c r="Z50"/>
  <c r="X52" l="1"/>
  <c r="Z51"/>
  <c r="X53" l="1"/>
  <c r="Z52"/>
  <c r="X54" l="1"/>
  <c r="Z53"/>
  <c r="X55" l="1"/>
  <c r="Z54"/>
  <c r="X56" l="1"/>
  <c r="Z55"/>
  <c r="X57" l="1"/>
  <c r="Z56"/>
  <c r="X58" l="1"/>
  <c r="Z57"/>
  <c r="X59" l="1"/>
  <c r="Z58"/>
  <c r="X60" l="1"/>
  <c r="Z59"/>
  <c r="X61" l="1"/>
  <c r="Z60"/>
  <c r="X62" l="1"/>
  <c r="Z61"/>
  <c r="X63" l="1"/>
  <c r="Z62"/>
  <c r="X64" l="1"/>
  <c r="Z63"/>
  <c r="X65" l="1"/>
  <c r="Z64"/>
  <c r="X66" l="1"/>
  <c r="Z65"/>
  <c r="X67" l="1"/>
  <c r="Z66"/>
  <c r="X68" l="1"/>
  <c r="Z67"/>
  <c r="X69" l="1"/>
  <c r="Z68"/>
  <c r="X70" l="1"/>
  <c r="Z69"/>
  <c r="X71" l="1"/>
  <c r="Z70"/>
  <c r="X72" l="1"/>
  <c r="Z71"/>
  <c r="X73" l="1"/>
  <c r="Z72"/>
  <c r="X74" l="1"/>
  <c r="Z73"/>
  <c r="X75" l="1"/>
  <c r="Z74"/>
  <c r="X76" l="1"/>
  <c r="Z75"/>
  <c r="X77" l="1"/>
  <c r="Z76"/>
  <c r="X78" l="1"/>
  <c r="Z77"/>
  <c r="X79" l="1"/>
  <c r="Z78"/>
  <c r="X80" l="1"/>
  <c r="Z79"/>
  <c r="X81" l="1"/>
  <c r="Z80"/>
  <c r="X82" l="1"/>
  <c r="Z81"/>
  <c r="X83" l="1"/>
  <c r="Z82"/>
  <c r="X84" l="1"/>
  <c r="Z83"/>
  <c r="X85" l="1"/>
  <c r="Z84"/>
  <c r="X86" l="1"/>
  <c r="Z85"/>
  <c r="X87" l="1"/>
  <c r="Z86"/>
  <c r="X88" l="1"/>
  <c r="Z87"/>
  <c r="X89" l="1"/>
  <c r="Z88"/>
  <c r="X90" l="1"/>
  <c r="Z89"/>
  <c r="X91" l="1"/>
  <c r="Z90"/>
  <c r="X92" l="1"/>
  <c r="Z91"/>
  <c r="X93" l="1"/>
  <c r="Z92"/>
  <c r="X94" l="1"/>
  <c r="Z93"/>
  <c r="X95" l="1"/>
  <c r="Z94"/>
  <c r="X96" l="1"/>
  <c r="Z95"/>
  <c r="X97" l="1"/>
  <c r="Z96"/>
  <c r="X98" l="1"/>
  <c r="Z97"/>
  <c r="X99" l="1"/>
  <c r="Z98"/>
  <c r="X100" l="1"/>
  <c r="Z99"/>
  <c r="X101" l="1"/>
  <c r="Z100"/>
  <c r="X102" l="1"/>
  <c r="Z101"/>
  <c r="X103" l="1"/>
  <c r="Z102"/>
  <c r="X104" l="1"/>
  <c r="Z103"/>
  <c r="X105" l="1"/>
  <c r="Z104"/>
  <c r="X106" l="1"/>
  <c r="Z105"/>
  <c r="X107" l="1"/>
  <c r="Z106"/>
  <c r="X108" l="1"/>
  <c r="Z107"/>
  <c r="X109" l="1"/>
  <c r="Z108"/>
  <c r="X110" l="1"/>
  <c r="Z109"/>
  <c r="X111" l="1"/>
  <c r="Z110"/>
  <c r="X112" l="1"/>
  <c r="Z111"/>
  <c r="X113" l="1"/>
  <c r="Z112"/>
  <c r="X114" l="1"/>
  <c r="Z113"/>
  <c r="X115" l="1"/>
  <c r="Z114"/>
  <c r="X116" l="1"/>
  <c r="Z115"/>
  <c r="X117" l="1"/>
  <c r="Z116"/>
  <c r="X118" l="1"/>
  <c r="Z117"/>
  <c r="X119" l="1"/>
  <c r="Z118"/>
  <c r="X120" l="1"/>
  <c r="Z119"/>
  <c r="X121" l="1"/>
  <c r="Z120"/>
  <c r="X122" l="1"/>
  <c r="Z121"/>
  <c r="X123" l="1"/>
  <c r="Z122"/>
  <c r="X124" l="1"/>
  <c r="Z123"/>
  <c r="X125" l="1"/>
  <c r="Z124"/>
  <c r="X126" l="1"/>
  <c r="Z125"/>
  <c r="X127" l="1"/>
  <c r="Z126"/>
  <c r="X128" l="1"/>
  <c r="Z127"/>
  <c r="X129" l="1"/>
  <c r="Z128"/>
  <c r="X130" l="1"/>
  <c r="Z129"/>
  <c r="X131" l="1"/>
  <c r="Z130"/>
  <c r="X132" l="1"/>
  <c r="Z131"/>
  <c r="X133" l="1"/>
  <c r="Z132"/>
  <c r="X134" l="1"/>
  <c r="Z133"/>
  <c r="X135" l="1"/>
  <c r="Z134"/>
  <c r="X136" l="1"/>
  <c r="Z135"/>
  <c r="X137" l="1"/>
  <c r="Z136"/>
  <c r="X138" l="1"/>
  <c r="Z137"/>
  <c r="X139" l="1"/>
  <c r="Z138"/>
  <c r="X140" l="1"/>
  <c r="Z139"/>
  <c r="X141" l="1"/>
  <c r="Z140"/>
  <c r="X142" l="1"/>
  <c r="Z141"/>
  <c r="X143" l="1"/>
  <c r="Z142"/>
  <c r="X144" l="1"/>
  <c r="Z143"/>
  <c r="X145" l="1"/>
  <c r="Z144"/>
  <c r="X146" l="1"/>
  <c r="Z145"/>
  <c r="X147" l="1"/>
  <c r="Z146"/>
  <c r="X148" l="1"/>
  <c r="Z147"/>
  <c r="X149" l="1"/>
  <c r="Z148"/>
  <c r="X150" l="1"/>
  <c r="Z149"/>
  <c r="X151" l="1"/>
  <c r="Z150"/>
  <c r="X152" l="1"/>
  <c r="Z151"/>
  <c r="X153" l="1"/>
  <c r="Z152"/>
  <c r="X154" l="1"/>
  <c r="Z153"/>
  <c r="X155" l="1"/>
  <c r="Z154"/>
  <c r="X156" l="1"/>
  <c r="Z155"/>
  <c r="X157" l="1"/>
  <c r="Z156"/>
  <c r="X158" l="1"/>
  <c r="Z157"/>
  <c r="X159" l="1"/>
  <c r="Z158"/>
  <c r="X160" l="1"/>
  <c r="Z159"/>
  <c r="X161" l="1"/>
  <c r="Z160"/>
  <c r="X162" l="1"/>
  <c r="Z161"/>
  <c r="X163" l="1"/>
  <c r="Z162"/>
  <c r="X164" l="1"/>
  <c r="Z163"/>
  <c r="X165" l="1"/>
  <c r="Z164"/>
  <c r="X166" l="1"/>
  <c r="Z165"/>
  <c r="X167" l="1"/>
  <c r="Z166"/>
  <c r="X168" l="1"/>
  <c r="Z167"/>
  <c r="X169" l="1"/>
  <c r="Z168"/>
  <c r="X170" l="1"/>
  <c r="Z169"/>
  <c r="X171" l="1"/>
  <c r="Z170"/>
  <c r="X172" l="1"/>
  <c r="Z171"/>
  <c r="X173" l="1"/>
  <c r="Z172"/>
  <c r="X174" l="1"/>
  <c r="Z173"/>
  <c r="X175" l="1"/>
  <c r="Z174"/>
  <c r="X176" l="1"/>
  <c r="Z175"/>
  <c r="X177" l="1"/>
  <c r="Z176"/>
  <c r="X178" l="1"/>
  <c r="Z177"/>
  <c r="X179" l="1"/>
  <c r="Z178"/>
  <c r="X180" l="1"/>
  <c r="Z179"/>
  <c r="X181" l="1"/>
  <c r="Z180"/>
  <c r="X182" l="1"/>
  <c r="Z181"/>
  <c r="X183" l="1"/>
  <c r="Z182"/>
  <c r="X184" l="1"/>
  <c r="Z183"/>
  <c r="X185" l="1"/>
  <c r="Z184"/>
  <c r="X186" l="1"/>
  <c r="Z185"/>
  <c r="X187" l="1"/>
  <c r="Z186"/>
  <c r="X188" l="1"/>
  <c r="Z187"/>
  <c r="X189" l="1"/>
  <c r="Z188"/>
  <c r="X190" l="1"/>
  <c r="Z189"/>
  <c r="X191" l="1"/>
  <c r="Z190"/>
  <c r="X192" l="1"/>
  <c r="Z191"/>
  <c r="X193" l="1"/>
  <c r="Z192"/>
  <c r="X194" l="1"/>
  <c r="Z193"/>
  <c r="X195" l="1"/>
  <c r="Z194"/>
  <c r="X196" l="1"/>
  <c r="Z195"/>
  <c r="X197" l="1"/>
  <c r="Z196"/>
  <c r="X198" l="1"/>
  <c r="Z197"/>
  <c r="X199" l="1"/>
  <c r="Z198"/>
  <c r="X200" l="1"/>
  <c r="Z199"/>
  <c r="X201" l="1"/>
  <c r="Z200"/>
  <c r="X202" l="1"/>
  <c r="Z201"/>
  <c r="X203" l="1"/>
  <c r="Z202"/>
  <c r="X204" l="1"/>
  <c r="Z203"/>
  <c r="X205" l="1"/>
  <c r="Z204"/>
  <c r="X206" l="1"/>
  <c r="Z205"/>
  <c r="X207" l="1"/>
  <c r="Z206"/>
  <c r="X208" l="1"/>
  <c r="Z207"/>
  <c r="X209" l="1"/>
  <c r="Z208"/>
  <c r="X210" l="1"/>
  <c r="Z209"/>
  <c r="X211" l="1"/>
  <c r="Z210"/>
  <c r="X212" l="1"/>
  <c r="Z211"/>
  <c r="X213" l="1"/>
  <c r="Z212"/>
  <c r="X214" l="1"/>
  <c r="Z213"/>
  <c r="X215" l="1"/>
  <c r="Z214"/>
  <c r="X216" l="1"/>
  <c r="Z215"/>
  <c r="X217" l="1"/>
  <c r="Z216"/>
  <c r="X218" l="1"/>
  <c r="Z217"/>
  <c r="X219" l="1"/>
  <c r="Z218"/>
  <c r="X220" l="1"/>
  <c r="Z219"/>
  <c r="X221" l="1"/>
  <c r="Z220"/>
  <c r="X222" l="1"/>
  <c r="Z221"/>
  <c r="X223" l="1"/>
  <c r="Z222"/>
  <c r="X224" l="1"/>
  <c r="Z223"/>
  <c r="X225" l="1"/>
  <c r="Z224"/>
  <c r="X226" l="1"/>
  <c r="Z225"/>
  <c r="X227" l="1"/>
  <c r="Z226"/>
  <c r="X228" l="1"/>
  <c r="Z227"/>
  <c r="X229" l="1"/>
  <c r="Z228"/>
  <c r="X230" l="1"/>
  <c r="Z229"/>
  <c r="X231" l="1"/>
  <c r="Z230"/>
  <c r="X232" l="1"/>
  <c r="Z231"/>
  <c r="X233" l="1"/>
  <c r="Z232"/>
  <c r="X234" l="1"/>
  <c r="Z233"/>
  <c r="X235" l="1"/>
  <c r="Z234"/>
  <c r="X236" l="1"/>
  <c r="Z235"/>
  <c r="X237" l="1"/>
  <c r="Z236"/>
  <c r="X238" l="1"/>
  <c r="Z237"/>
  <c r="X239" l="1"/>
  <c r="Z238"/>
  <c r="X240" l="1"/>
  <c r="Z239"/>
  <c r="X241" l="1"/>
  <c r="Z240"/>
  <c r="X242" l="1"/>
  <c r="Z241"/>
  <c r="X243" l="1"/>
  <c r="Z242"/>
  <c r="X244" l="1"/>
  <c r="Z243"/>
  <c r="X245" l="1"/>
  <c r="Z244"/>
  <c r="X246" l="1"/>
  <c r="Z245"/>
  <c r="X247" l="1"/>
  <c r="Z246"/>
  <c r="X248" l="1"/>
  <c r="Z247"/>
  <c r="X249" l="1"/>
  <c r="Z248"/>
  <c r="X250" l="1"/>
  <c r="Z249"/>
  <c r="X251" l="1"/>
  <c r="Z250"/>
  <c r="X252" l="1"/>
  <c r="Z251"/>
  <c r="X253" l="1"/>
  <c r="Z252"/>
  <c r="X254" l="1"/>
  <c r="Z253"/>
  <c r="X255" l="1"/>
  <c r="Z254"/>
  <c r="X256" l="1"/>
  <c r="Z255"/>
  <c r="X257" l="1"/>
  <c r="Z256"/>
  <c r="X258" l="1"/>
  <c r="Z257"/>
  <c r="X259" l="1"/>
  <c r="Z258"/>
  <c r="X260" l="1"/>
  <c r="Z259"/>
  <c r="X261" l="1"/>
  <c r="Z260"/>
  <c r="X262" l="1"/>
  <c r="Z261"/>
  <c r="X263" l="1"/>
  <c r="Z262"/>
  <c r="X264" l="1"/>
  <c r="Z263"/>
  <c r="X265" l="1"/>
  <c r="Z264"/>
  <c r="X266" l="1"/>
  <c r="Z265"/>
  <c r="X267" l="1"/>
  <c r="Z266"/>
  <c r="X268" l="1"/>
  <c r="Z267"/>
  <c r="X269" l="1"/>
  <c r="Z268"/>
  <c r="X270" l="1"/>
  <c r="Z269"/>
  <c r="X271" l="1"/>
  <c r="Z270"/>
  <c r="X272" l="1"/>
  <c r="Z271"/>
  <c r="X273" l="1"/>
  <c r="Z272"/>
  <c r="X274" l="1"/>
  <c r="Z273"/>
  <c r="X275" l="1"/>
  <c r="Z274"/>
  <c r="X276" l="1"/>
  <c r="Z275"/>
  <c r="X277" l="1"/>
  <c r="Z276"/>
  <c r="X278" l="1"/>
  <c r="Z277"/>
  <c r="X279" l="1"/>
  <c r="Z278"/>
  <c r="X280" l="1"/>
  <c r="Z279"/>
  <c r="X281" l="1"/>
  <c r="Z280"/>
  <c r="X282" l="1"/>
  <c r="Z281"/>
  <c r="X283" l="1"/>
  <c r="Z282"/>
  <c r="X284" l="1"/>
  <c r="Z283"/>
  <c r="X285" l="1"/>
  <c r="Z284"/>
  <c r="X286" l="1"/>
  <c r="Z285"/>
  <c r="X287" l="1"/>
  <c r="Z286"/>
  <c r="X288" l="1"/>
  <c r="Z287"/>
  <c r="X289" l="1"/>
  <c r="Z288"/>
  <c r="X290" l="1"/>
  <c r="Z289"/>
  <c r="X291" l="1"/>
  <c r="Z290"/>
  <c r="X292" l="1"/>
  <c r="Z291"/>
  <c r="X293" l="1"/>
  <c r="Z292"/>
  <c r="X294" l="1"/>
  <c r="Z293"/>
  <c r="X295" l="1"/>
  <c r="Z294"/>
  <c r="X296" l="1"/>
  <c r="Z295"/>
  <c r="X297" l="1"/>
  <c r="Z296"/>
  <c r="X298" l="1"/>
  <c r="Z297"/>
  <c r="X299" l="1"/>
  <c r="Z298"/>
  <c r="X300" l="1"/>
  <c r="Z299"/>
  <c r="X301" l="1"/>
  <c r="Z300"/>
  <c r="X302" l="1"/>
  <c r="Z301"/>
  <c r="X303" l="1"/>
  <c r="Z302"/>
  <c r="X304" l="1"/>
  <c r="Z303"/>
  <c r="X305" l="1"/>
  <c r="Z304"/>
  <c r="X306" l="1"/>
  <c r="Z305"/>
  <c r="X307" l="1"/>
  <c r="Z306"/>
  <c r="X308" l="1"/>
  <c r="Z307"/>
  <c r="X309" l="1"/>
  <c r="Z308"/>
  <c r="X310" l="1"/>
  <c r="Z309"/>
  <c r="X311" l="1"/>
  <c r="Z310"/>
  <c r="X312" l="1"/>
  <c r="Z311"/>
  <c r="X313" l="1"/>
  <c r="Z312"/>
  <c r="X314" l="1"/>
  <c r="Z313"/>
  <c r="X315" l="1"/>
  <c r="Z314"/>
  <c r="X316" l="1"/>
  <c r="Z315"/>
  <c r="X317" l="1"/>
  <c r="Z316"/>
  <c r="X318" l="1"/>
  <c r="Z317"/>
  <c r="X319" l="1"/>
  <c r="Z318"/>
  <c r="X320" l="1"/>
  <c r="Z319"/>
  <c r="X321" l="1"/>
  <c r="Z320"/>
  <c r="X322" l="1"/>
  <c r="Z321"/>
  <c r="X323" l="1"/>
  <c r="Z322"/>
  <c r="X324" l="1"/>
  <c r="Z323"/>
  <c r="X325" l="1"/>
  <c r="Z324"/>
  <c r="X326" l="1"/>
  <c r="Z325"/>
  <c r="X327" l="1"/>
  <c r="Z326"/>
  <c r="X328" l="1"/>
  <c r="Z327"/>
  <c r="X329" l="1"/>
  <c r="Z328"/>
  <c r="X330" l="1"/>
  <c r="Z329"/>
  <c r="X331" l="1"/>
  <c r="Z330"/>
  <c r="X332" l="1"/>
  <c r="Z331"/>
  <c r="X333" l="1"/>
  <c r="Z332"/>
  <c r="X334" l="1"/>
  <c r="Z333"/>
  <c r="X335" l="1"/>
  <c r="Z334"/>
  <c r="X336" l="1"/>
  <c r="Z335"/>
  <c r="X337" l="1"/>
  <c r="Z336"/>
  <c r="X338" l="1"/>
  <c r="Z337"/>
  <c r="X339" l="1"/>
  <c r="Z338"/>
  <c r="X340" l="1"/>
  <c r="Z339"/>
  <c r="X341" l="1"/>
  <c r="Z340"/>
  <c r="X342" l="1"/>
  <c r="Z341"/>
  <c r="X343" l="1"/>
  <c r="Z342"/>
  <c r="X344" l="1"/>
  <c r="Z343"/>
  <c r="X345" l="1"/>
  <c r="Z344"/>
  <c r="X346" l="1"/>
  <c r="Z345"/>
  <c r="X347" l="1"/>
  <c r="Z346"/>
  <c r="X348" l="1"/>
  <c r="Z347"/>
  <c r="X349" l="1"/>
  <c r="Z348"/>
  <c r="X350" l="1"/>
  <c r="Z349"/>
  <c r="X351" l="1"/>
  <c r="Z350"/>
  <c r="X352" l="1"/>
  <c r="Z351"/>
  <c r="X353" l="1"/>
  <c r="Z352"/>
  <c r="X354" l="1"/>
  <c r="Z353"/>
  <c r="X355" l="1"/>
  <c r="Z354"/>
  <c r="X356" l="1"/>
  <c r="Z355"/>
  <c r="X357" l="1"/>
  <c r="Z356"/>
  <c r="X358" l="1"/>
  <c r="Z357"/>
  <c r="X359" l="1"/>
  <c r="Z358"/>
  <c r="X360" l="1"/>
  <c r="Z359"/>
  <c r="X361" l="1"/>
  <c r="Z360"/>
  <c r="X362" l="1"/>
  <c r="Z361"/>
  <c r="X363" l="1"/>
  <c r="Z362"/>
  <c r="X364" l="1"/>
  <c r="Z363"/>
  <c r="X365" l="1"/>
  <c r="Z364"/>
  <c r="X366" l="1"/>
  <c r="Z365"/>
  <c r="X367" l="1"/>
  <c r="Z366"/>
  <c r="X368" l="1"/>
  <c r="Z367"/>
  <c r="X369" l="1"/>
  <c r="Z368"/>
  <c r="X370" l="1"/>
  <c r="Z369"/>
  <c r="X371" l="1"/>
  <c r="Z370"/>
  <c r="X372" l="1"/>
  <c r="Z371"/>
  <c r="X373" l="1"/>
  <c r="Z372"/>
  <c r="X374" l="1"/>
  <c r="Z373"/>
  <c r="X375" l="1"/>
  <c r="Z374"/>
  <c r="X376" l="1"/>
  <c r="Z375"/>
  <c r="X377" l="1"/>
  <c r="Z376"/>
  <c r="X378" l="1"/>
  <c r="Z377"/>
  <c r="X379" l="1"/>
  <c r="Z378"/>
  <c r="X380" l="1"/>
  <c r="Z379"/>
  <c r="X381" l="1"/>
  <c r="Z380"/>
  <c r="X382" l="1"/>
  <c r="Z381"/>
  <c r="X383" l="1"/>
  <c r="Z382"/>
  <c r="X384" l="1"/>
  <c r="Z383"/>
  <c r="X385" l="1"/>
  <c r="Z384"/>
  <c r="X386" l="1"/>
  <c r="Z385"/>
  <c r="X387" l="1"/>
  <c r="Z386"/>
  <c r="X388" l="1"/>
  <c r="Z387"/>
  <c r="X389" l="1"/>
  <c r="Z388"/>
  <c r="X390" l="1"/>
  <c r="Z389"/>
  <c r="X391" l="1"/>
  <c r="Z390"/>
  <c r="X392" l="1"/>
  <c r="Z391"/>
  <c r="D15" i="6" l="1"/>
  <c r="Z392" i="2"/>
  <c r="J15" i="6" s="1"/>
  <c r="K15" l="1"/>
  <c r="F15"/>
</calcChain>
</file>

<file path=xl/sharedStrings.xml><?xml version="1.0" encoding="utf-8"?>
<sst xmlns="http://schemas.openxmlformats.org/spreadsheetml/2006/main" count="1208" uniqueCount="56">
  <si>
    <t>Symbol</t>
  </si>
  <si>
    <t>Trade</t>
  </si>
  <si>
    <t>Date</t>
  </si>
  <si>
    <t>Price</t>
  </si>
  <si>
    <t>NIFTY BANK.NSE_IDX</t>
  </si>
  <si>
    <t>Short</t>
  </si>
  <si>
    <t>Long</t>
  </si>
  <si>
    <t>Time</t>
  </si>
  <si>
    <t>ATM</t>
  </si>
  <si>
    <t>Type</t>
  </si>
  <si>
    <t>Expiry Date</t>
  </si>
  <si>
    <t>Day</t>
  </si>
  <si>
    <t>TRADE DATA</t>
  </si>
  <si>
    <t xml:space="preserve">Option Price </t>
  </si>
  <si>
    <t>at DTR Cross</t>
  </si>
  <si>
    <t>SL</t>
  </si>
  <si>
    <t>Target</t>
  </si>
  <si>
    <t>Exit Price</t>
  </si>
  <si>
    <t>P/L</t>
  </si>
  <si>
    <t>Comments</t>
  </si>
  <si>
    <t>No Trade</t>
  </si>
  <si>
    <t xml:space="preserve">SL </t>
  </si>
  <si>
    <t>Trigger Price</t>
  </si>
  <si>
    <t>DTR CROSS DATA  FOR SPOT</t>
  </si>
  <si>
    <t>OPTIONS DATA TO BE USED</t>
  </si>
  <si>
    <t>SECTION A</t>
  </si>
  <si>
    <t>SECTION B</t>
  </si>
  <si>
    <t>SECTION C</t>
  </si>
  <si>
    <t>Exit at 310</t>
  </si>
  <si>
    <t>Cummulative Profits</t>
  </si>
  <si>
    <t>MDD</t>
  </si>
  <si>
    <t>(Points)</t>
  </si>
  <si>
    <t>Profit Per Lot</t>
  </si>
  <si>
    <t>(25)</t>
  </si>
  <si>
    <t>TOTAL BN TRADE SIGNALS</t>
  </si>
  <si>
    <t>NO TRADE DUE TO FILTER</t>
  </si>
  <si>
    <t>TRADES TAKEN ON BN OPTIONS</t>
  </si>
  <si>
    <t>Net Profit</t>
  </si>
  <si>
    <t>Win Rate</t>
  </si>
  <si>
    <t>Expectancy</t>
  </si>
  <si>
    <t>Profit Factor</t>
  </si>
  <si>
    <t>Profit / MDD</t>
  </si>
  <si>
    <t>(Rs)</t>
  </si>
  <si>
    <t>%</t>
  </si>
  <si>
    <t>Rs</t>
  </si>
  <si>
    <t>Ratio</t>
  </si>
  <si>
    <t>Notes</t>
  </si>
  <si>
    <t>Period 1/1/2018 till 31/12/2020</t>
  </si>
  <si>
    <t>Lot Size 25</t>
  </si>
  <si>
    <t>Entries can be taken till 1430 pm</t>
  </si>
  <si>
    <t>Exit is at 1510 pm or when SL is hit</t>
  </si>
  <si>
    <t>Commissions have not been considered</t>
  </si>
  <si>
    <t>Please refer to session recordings to understand entry criteria</t>
  </si>
  <si>
    <t>Av Win  Trade</t>
  </si>
  <si>
    <t>Av Loss  Trade</t>
  </si>
  <si>
    <t>Price at 3:09PM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</si>
</sst>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#,##0_ ;[Red]\-#,##0\ "/>
  </numFmts>
  <fonts count="7">
    <font>
      <sz val="11"/>
      <color theme="1"/>
      <name val="Calibri"/>
      <family val="2"/>
      <scheme val="minor"/>
    </font>
    <font>
      <sz val="10"/>
      <name val="Verdana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0" borderId="0" xfId="0" applyFont="1"/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4" fillId="2" borderId="0" xfId="0" applyFont="1" applyFill="1"/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0" borderId="0" xfId="0" applyNumberFormat="1"/>
    <xf numFmtId="0" fontId="0" fillId="0" borderId="0" xfId="0" quotePrefix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6" fillId="0" borderId="0" xfId="1" applyFont="1" applyAlignment="1">
      <alignment horizontal="center"/>
    </xf>
    <xf numFmtId="165" fontId="2" fillId="5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K27"/>
  <sheetViews>
    <sheetView topLeftCell="A4" workbookViewId="0">
      <selection activeCell="D9" sqref="D9"/>
    </sheetView>
  </sheetViews>
  <sheetFormatPr defaultRowHeight="15"/>
  <cols>
    <col min="4" max="4" width="23.28515625" customWidth="1"/>
    <col min="5" max="5" width="12.28515625" customWidth="1"/>
    <col min="6" max="6" width="21.28515625" customWidth="1"/>
    <col min="7" max="7" width="19.85546875" customWidth="1"/>
    <col min="8" max="8" width="22.5703125" customWidth="1"/>
    <col min="9" max="9" width="17.140625" customWidth="1"/>
    <col min="10" max="10" width="16.85546875" customWidth="1"/>
    <col min="11" max="11" width="19.140625" customWidth="1"/>
  </cols>
  <sheetData>
    <row r="6" spans="4:11" ht="37.5">
      <c r="D6" s="32" t="s">
        <v>34</v>
      </c>
      <c r="E6" s="22"/>
      <c r="F6" s="21" t="s">
        <v>35</v>
      </c>
      <c r="G6" s="22"/>
      <c r="H6" s="21" t="s">
        <v>36</v>
      </c>
      <c r="I6" s="22"/>
    </row>
    <row r="7" spans="4:11" ht="18.75">
      <c r="D7" s="23"/>
      <c r="E7" s="23"/>
      <c r="F7" s="23"/>
      <c r="G7" s="23"/>
      <c r="H7" s="23"/>
      <c r="I7" s="23"/>
    </row>
    <row r="8" spans="4:11" ht="18.75">
      <c r="D8" s="24">
        <f>COUNT('Trade List'!F9:F392)</f>
        <v>384</v>
      </c>
      <c r="E8" s="23"/>
      <c r="F8" s="24">
        <f>COUNTIF('Trade List'!U9:U392,"No Trade")</f>
        <v>118</v>
      </c>
      <c r="G8" s="23"/>
      <c r="H8" s="24">
        <f>D8-F8</f>
        <v>266</v>
      </c>
      <c r="I8" s="23"/>
    </row>
    <row r="9" spans="4:11" ht="18.75">
      <c r="D9" s="23"/>
      <c r="E9" s="23"/>
      <c r="F9" s="25">
        <f>F8/D8</f>
        <v>0.30729166666666669</v>
      </c>
      <c r="G9" s="23"/>
      <c r="H9" s="25">
        <f>H8/D8</f>
        <v>0.69270833333333337</v>
      </c>
      <c r="I9" s="23"/>
    </row>
    <row r="10" spans="4:11" ht="18.75">
      <c r="D10" s="23"/>
      <c r="E10" s="23"/>
      <c r="F10" s="23"/>
      <c r="G10" s="23"/>
      <c r="H10" s="23"/>
      <c r="I10" s="23"/>
    </row>
    <row r="11" spans="4:11" ht="18.75">
      <c r="D11" s="23"/>
      <c r="E11" s="23"/>
      <c r="F11" s="23"/>
      <c r="G11" s="23"/>
      <c r="H11" s="23"/>
      <c r="I11" s="23"/>
    </row>
    <row r="12" spans="4:11" ht="18.75">
      <c r="D12" s="26" t="s">
        <v>37</v>
      </c>
      <c r="E12" s="27" t="s">
        <v>38</v>
      </c>
      <c r="F12" s="27" t="s">
        <v>39</v>
      </c>
      <c r="G12" s="27" t="s">
        <v>53</v>
      </c>
      <c r="H12" s="27" t="s">
        <v>54</v>
      </c>
      <c r="I12" s="27" t="s">
        <v>40</v>
      </c>
      <c r="J12" s="26" t="s">
        <v>30</v>
      </c>
      <c r="K12" s="28" t="s">
        <v>41</v>
      </c>
    </row>
    <row r="13" spans="4:11" ht="18.75">
      <c r="D13" s="26" t="s">
        <v>42</v>
      </c>
      <c r="E13" s="27" t="s">
        <v>43</v>
      </c>
      <c r="F13" s="27" t="s">
        <v>44</v>
      </c>
      <c r="G13" s="27" t="s">
        <v>44</v>
      </c>
      <c r="H13" s="27" t="s">
        <v>44</v>
      </c>
      <c r="I13" s="27" t="s">
        <v>45</v>
      </c>
      <c r="J13" s="26" t="s">
        <v>44</v>
      </c>
      <c r="K13" s="28" t="s">
        <v>45</v>
      </c>
    </row>
    <row r="14" spans="4:11" ht="18.75">
      <c r="D14" s="23"/>
      <c r="E14" s="23"/>
      <c r="F14" s="23"/>
      <c r="I14" s="23"/>
      <c r="J14" s="23"/>
      <c r="K14" s="23"/>
    </row>
    <row r="15" spans="4:11" ht="18.75">
      <c r="D15" s="29">
        <f>'Trade List'!X392</f>
        <v>124856.45000000011</v>
      </c>
      <c r="E15" s="30">
        <f>COUNTIF('Trade List'!V9:V392,".0")/H8</f>
        <v>0.44360902255639095</v>
      </c>
      <c r="F15" s="31">
        <f>D15/H8</f>
        <v>469.38515037594027</v>
      </c>
      <c r="G15" s="31">
        <f>SUMIF('Trade List'!V9:V392,"&gt;0",'Trade List'!V9:V392)/COUNTIF('Trade List'!V9:V392,"&gt;0")</f>
        <v>2312.7187022900766</v>
      </c>
      <c r="H15" s="31">
        <f>SUMIF('Trade List'!V9:V392,"&lt;0",'Trade List'!V9:V392)/COUNTIF('Trade List'!V9:V392,"&lt;0")</f>
        <v>-1319.3311111111109</v>
      </c>
      <c r="I15" s="31">
        <f>ABS(SUMIF('Trade List'!V9:V392,"&gt;0",'Trade List'!V9:V392)/SUMIF('Trade List'!V9:V392,"&lt;0",'Trade List'!V9:V392))</f>
        <v>1.7010087041862405</v>
      </c>
      <c r="J15" s="29">
        <f>MIN('Trade List'!Z9:Z392)</f>
        <v>-16639.450000000004</v>
      </c>
      <c r="K15" s="31">
        <f>ABS(D15/J15)</f>
        <v>7.5036404448464387</v>
      </c>
    </row>
    <row r="16" spans="4:11" ht="18.75">
      <c r="D16" s="23"/>
      <c r="E16" s="23"/>
      <c r="F16" s="23"/>
      <c r="G16" s="23"/>
      <c r="H16" s="23"/>
      <c r="I16" s="23"/>
    </row>
    <row r="17" spans="4:9" ht="18.75">
      <c r="D17" s="23"/>
      <c r="E17" s="23"/>
      <c r="F17" s="23"/>
      <c r="G17" s="23"/>
      <c r="H17" s="23"/>
      <c r="I17" s="23"/>
    </row>
    <row r="18" spans="4:9" ht="18.75">
      <c r="D18" s="23"/>
      <c r="E18" s="23"/>
      <c r="F18" s="23"/>
      <c r="G18" s="23"/>
      <c r="H18" s="23"/>
      <c r="I18" s="23"/>
    </row>
    <row r="19" spans="4:9" ht="18.75">
      <c r="D19" s="23" t="s">
        <v>46</v>
      </c>
      <c r="E19" s="23"/>
      <c r="F19" s="23"/>
      <c r="G19" s="23"/>
      <c r="H19" s="23"/>
      <c r="I19" s="23"/>
    </row>
    <row r="21" spans="4:9" ht="18.75">
      <c r="D21" s="23" t="s">
        <v>47</v>
      </c>
    </row>
    <row r="22" spans="4:9" ht="18.75">
      <c r="D22" s="23" t="s">
        <v>48</v>
      </c>
    </row>
    <row r="23" spans="4:9" ht="18.75">
      <c r="D23" s="23" t="s">
        <v>49</v>
      </c>
    </row>
    <row r="24" spans="4:9" ht="18.75">
      <c r="D24" s="23" t="s">
        <v>50</v>
      </c>
    </row>
    <row r="25" spans="4:9" ht="18.75">
      <c r="D25" s="23" t="s">
        <v>51</v>
      </c>
    </row>
    <row r="26" spans="4:9" ht="18.75">
      <c r="D26" s="23" t="s">
        <v>52</v>
      </c>
    </row>
    <row r="27" spans="4:9" ht="18.75">
      <c r="D27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Z392"/>
  <sheetViews>
    <sheetView tabSelected="1" zoomScale="90" zoomScaleNormal="90" workbookViewId="0">
      <selection activeCell="J16" sqref="J16"/>
    </sheetView>
  </sheetViews>
  <sheetFormatPr defaultRowHeight="15"/>
  <cols>
    <col min="1" max="1" width="19.7109375" bestFit="1" customWidth="1"/>
    <col min="2" max="2" width="6.5703125" bestFit="1" customWidth="1"/>
    <col min="3" max="3" width="5.7109375" bestFit="1" customWidth="1"/>
    <col min="4" max="4" width="11.28515625" style="5" bestFit="1" customWidth="1"/>
    <col min="5" max="5" width="8.7109375" style="6" bestFit="1" customWidth="1"/>
    <col min="6" max="6" width="10" bestFit="1" customWidth="1"/>
    <col min="7" max="7" width="2.28515625" style="8" customWidth="1"/>
    <col min="8" max="8" width="11.28515625" bestFit="1" customWidth="1"/>
    <col min="9" max="9" width="8.7109375" bestFit="1" customWidth="1"/>
    <col min="10" max="10" width="6.7109375" style="4" bestFit="1" customWidth="1"/>
    <col min="11" max="11" width="5.7109375" style="4" bestFit="1" customWidth="1"/>
    <col min="12" max="12" width="12.140625" style="4" bestFit="1" customWidth="1"/>
    <col min="13" max="13" width="3.7109375" style="8" customWidth="1"/>
    <col min="14" max="14" width="14" style="4" bestFit="1" customWidth="1"/>
    <col min="15" max="15" width="13.42578125" style="7" bestFit="1" customWidth="1"/>
    <col min="16" max="16" width="7.140625" style="7" bestFit="1" customWidth="1"/>
    <col min="17" max="17" width="9.140625" style="7"/>
    <col min="18" max="18" width="10" style="7" bestFit="1" customWidth="1"/>
    <col min="19" max="19" width="16.42578125" style="7" bestFit="1" customWidth="1"/>
    <col min="20" max="20" width="8.5703125" style="7" bestFit="1" customWidth="1"/>
    <col min="21" max="21" width="17.5703125" style="4" customWidth="1"/>
    <col min="22" max="22" width="13.85546875" customWidth="1"/>
    <col min="23" max="23" width="18.42578125" customWidth="1"/>
    <col min="24" max="24" width="19.42578125" bestFit="1" customWidth="1"/>
    <col min="26" max="26" width="10.42578125" bestFit="1" customWidth="1"/>
  </cols>
  <sheetData>
    <row r="2" spans="1:26" ht="18.75">
      <c r="A2" s="33" t="s">
        <v>25</v>
      </c>
      <c r="B2" s="33"/>
      <c r="C2" s="33"/>
      <c r="D2" s="33"/>
      <c r="E2" s="33"/>
      <c r="F2" s="33"/>
      <c r="G2" s="16"/>
      <c r="H2" s="33" t="s">
        <v>26</v>
      </c>
      <c r="I2" s="33"/>
      <c r="J2" s="33"/>
      <c r="K2" s="33"/>
      <c r="L2" s="33"/>
      <c r="M2" s="16"/>
      <c r="N2" s="33" t="s">
        <v>27</v>
      </c>
      <c r="O2" s="33"/>
      <c r="P2" s="33"/>
      <c r="Q2" s="33"/>
      <c r="R2" s="33"/>
      <c r="S2" s="33"/>
      <c r="T2" s="33"/>
      <c r="U2" s="33"/>
    </row>
    <row r="4" spans="1:26" ht="18.75">
      <c r="A4" s="34" t="s">
        <v>23</v>
      </c>
      <c r="B4" s="34"/>
      <c r="C4" s="34"/>
      <c r="D4" s="34"/>
      <c r="E4" s="34"/>
      <c r="F4" s="34"/>
      <c r="G4" s="9"/>
      <c r="H4" s="34" t="s">
        <v>24</v>
      </c>
      <c r="I4" s="34"/>
      <c r="J4" s="34"/>
      <c r="K4" s="34"/>
      <c r="L4" s="34"/>
      <c r="M4" s="9"/>
      <c r="N4" s="34" t="s">
        <v>12</v>
      </c>
      <c r="O4" s="34"/>
      <c r="P4" s="34"/>
      <c r="Q4" s="34"/>
      <c r="R4" s="34"/>
      <c r="S4" s="34"/>
      <c r="T4" s="34"/>
      <c r="U4" s="34"/>
    </row>
    <row r="6" spans="1:26" ht="15.75">
      <c r="A6" s="10" t="s">
        <v>0</v>
      </c>
      <c r="B6" s="10" t="s">
        <v>1</v>
      </c>
      <c r="C6" s="10" t="s">
        <v>11</v>
      </c>
      <c r="D6" s="11" t="s">
        <v>2</v>
      </c>
      <c r="E6" s="12" t="s">
        <v>7</v>
      </c>
      <c r="F6" s="10" t="s">
        <v>3</v>
      </c>
      <c r="G6" s="13"/>
      <c r="H6" s="10" t="s">
        <v>2</v>
      </c>
      <c r="I6" s="10" t="s">
        <v>7</v>
      </c>
      <c r="J6" s="14" t="s">
        <v>8</v>
      </c>
      <c r="K6" s="14" t="s">
        <v>9</v>
      </c>
      <c r="L6" s="14" t="s">
        <v>10</v>
      </c>
      <c r="M6" s="13"/>
      <c r="N6" s="14" t="s">
        <v>13</v>
      </c>
      <c r="O6" s="15" t="s">
        <v>22</v>
      </c>
      <c r="P6" s="15" t="s">
        <v>15</v>
      </c>
      <c r="Q6" s="15" t="s">
        <v>16</v>
      </c>
      <c r="R6" s="15" t="s">
        <v>17</v>
      </c>
      <c r="S6" s="15" t="s">
        <v>55</v>
      </c>
      <c r="T6" s="15" t="s">
        <v>18</v>
      </c>
      <c r="U6" s="14" t="s">
        <v>19</v>
      </c>
      <c r="V6" s="15" t="s">
        <v>32</v>
      </c>
      <c r="X6" t="s">
        <v>29</v>
      </c>
      <c r="Z6" t="s">
        <v>30</v>
      </c>
    </row>
    <row r="7" spans="1:26" ht="15.75">
      <c r="A7" s="10"/>
      <c r="B7" s="10"/>
      <c r="C7" s="10"/>
      <c r="D7" s="11"/>
      <c r="E7" s="12"/>
      <c r="F7" s="10"/>
      <c r="G7" s="13"/>
      <c r="H7" s="10"/>
      <c r="I7" s="10"/>
      <c r="J7" s="14"/>
      <c r="K7" s="14"/>
      <c r="L7" s="14"/>
      <c r="M7" s="13"/>
      <c r="N7" s="14" t="s">
        <v>14</v>
      </c>
      <c r="O7" s="15"/>
      <c r="P7" s="15"/>
      <c r="Q7" s="15"/>
      <c r="R7" s="15"/>
      <c r="S7" s="15"/>
      <c r="T7" s="15" t="s">
        <v>31</v>
      </c>
      <c r="U7" s="14"/>
      <c r="V7" s="20" t="s">
        <v>33</v>
      </c>
    </row>
    <row r="9" spans="1:26">
      <c r="A9" t="s">
        <v>4</v>
      </c>
      <c r="B9" t="s">
        <v>5</v>
      </c>
      <c r="C9" s="3" t="str">
        <f>CHOOSE(WEEKDAY(D9),"Sun","Mon","Tue","Wed","Thu","Fri","Sat")</f>
        <v>Tue</v>
      </c>
      <c r="D9" s="5">
        <v>43109.395833333336</v>
      </c>
      <c r="E9" s="6">
        <v>43109.395833333336</v>
      </c>
      <c r="F9">
        <v>25657.200000000001</v>
      </c>
      <c r="H9" s="2">
        <f>D9</f>
        <v>43109.395833333336</v>
      </c>
      <c r="I9" s="1">
        <f>E9</f>
        <v>43109.395833333336</v>
      </c>
      <c r="J9" s="4">
        <f t="shared" ref="J9:J40" si="0">ROUND(F9,-2)</f>
        <v>25700</v>
      </c>
      <c r="K9" s="4" t="str">
        <f t="shared" ref="K9:K40" si="1">IF(B9="Short","PE","CE")</f>
        <v>PE</v>
      </c>
      <c r="L9" s="5">
        <f t="shared" ref="L9:L40" si="2">D9+7-WEEKDAY(D9+2)</f>
        <v>43111.395833333336</v>
      </c>
      <c r="N9" s="17">
        <v>65.7</v>
      </c>
      <c r="O9" s="7">
        <f>N9*1.16</f>
        <v>76.212000000000003</v>
      </c>
      <c r="P9" s="7">
        <f>O9*0.7</f>
        <v>53.348399999999998</v>
      </c>
      <c r="Q9" s="7">
        <f>(O9-P9)*2+O9</f>
        <v>121.93920000000001</v>
      </c>
      <c r="R9" s="18">
        <v>77.7</v>
      </c>
      <c r="S9" s="18"/>
      <c r="T9" s="7">
        <f>IF(R9&gt;0,R9-O9,0)</f>
        <v>1.4879999999999995</v>
      </c>
      <c r="U9" s="17" t="s">
        <v>28</v>
      </c>
      <c r="V9">
        <f>T9*25</f>
        <v>37.199999999999989</v>
      </c>
      <c r="X9" s="19">
        <f>V9</f>
        <v>37.199999999999989</v>
      </c>
      <c r="Z9" s="19">
        <f>X9-MAX($X$9:X9)</f>
        <v>0</v>
      </c>
    </row>
    <row r="10" spans="1:26">
      <c r="A10" t="s">
        <v>4</v>
      </c>
      <c r="B10" t="s">
        <v>5</v>
      </c>
      <c r="C10" s="3" t="str">
        <f t="shared" ref="C10:C73" si="3">CHOOSE(WEEKDAY(D10),"Sun","Mon","Tue","Wed","Thu","Fri","Sat")</f>
        <v>Wed</v>
      </c>
      <c r="D10" s="5">
        <v>43110.46875</v>
      </c>
      <c r="E10" s="6">
        <v>43110.46875</v>
      </c>
      <c r="F10">
        <v>25588.9</v>
      </c>
      <c r="H10" s="2">
        <f t="shared" ref="H10:H73" si="4">D10</f>
        <v>43110.46875</v>
      </c>
      <c r="I10" s="1">
        <f t="shared" ref="I10:I73" si="5">E10</f>
        <v>43110.46875</v>
      </c>
      <c r="J10" s="4">
        <f t="shared" si="0"/>
        <v>25600</v>
      </c>
      <c r="K10" s="4" t="str">
        <f t="shared" si="1"/>
        <v>PE</v>
      </c>
      <c r="L10" s="5">
        <f t="shared" si="2"/>
        <v>43111.46875</v>
      </c>
      <c r="N10" s="17">
        <v>77.45</v>
      </c>
      <c r="O10" s="7">
        <f>N10*1.16</f>
        <v>89.841999999999999</v>
      </c>
      <c r="P10" s="7">
        <f>O10*0.7</f>
        <v>62.889399999999995</v>
      </c>
      <c r="Q10" s="7">
        <f>(O10-P10)*2+O10</f>
        <v>143.74720000000002</v>
      </c>
      <c r="R10" s="18">
        <v>62.8</v>
      </c>
      <c r="S10" s="18"/>
      <c r="T10" s="7">
        <f t="shared" ref="T10:T73" si="6">IF(R10&gt;0,R10-O10,0)</f>
        <v>-27.042000000000002</v>
      </c>
      <c r="U10" s="17" t="s">
        <v>21</v>
      </c>
      <c r="V10">
        <f t="shared" ref="V10:V73" si="7">T10*25</f>
        <v>-676.05000000000007</v>
      </c>
      <c r="X10" s="19">
        <f>X9+V10</f>
        <v>-638.85000000000014</v>
      </c>
      <c r="Z10" s="19">
        <f>X10-MAX($X$9:X10)</f>
        <v>-676.05000000000018</v>
      </c>
    </row>
    <row r="11" spans="1:26">
      <c r="A11" t="s">
        <v>4</v>
      </c>
      <c r="B11" t="s">
        <v>5</v>
      </c>
      <c r="C11" s="3" t="str">
        <f t="shared" si="3"/>
        <v>Fri</v>
      </c>
      <c r="D11" s="5">
        <v>43112.520833333336</v>
      </c>
      <c r="E11" s="6">
        <v>43112.520833333336</v>
      </c>
      <c r="F11">
        <v>25563.55</v>
      </c>
      <c r="H11" s="2">
        <f t="shared" si="4"/>
        <v>43112.520833333336</v>
      </c>
      <c r="I11" s="1">
        <f t="shared" si="5"/>
        <v>43112.520833333336</v>
      </c>
      <c r="J11" s="4">
        <f t="shared" si="0"/>
        <v>25600</v>
      </c>
      <c r="K11" s="4" t="str">
        <f t="shared" si="1"/>
        <v>PE</v>
      </c>
      <c r="L11" s="5">
        <f t="shared" si="2"/>
        <v>43118.520833333336</v>
      </c>
      <c r="N11" s="17">
        <v>88.15</v>
      </c>
      <c r="O11" s="7">
        <f t="shared" ref="O11:O74" si="8">N11*1.16</f>
        <v>102.254</v>
      </c>
      <c r="P11" s="7">
        <f t="shared" ref="P11:P74" si="9">O11*0.7</f>
        <v>71.577799999999996</v>
      </c>
      <c r="Q11" s="7">
        <f t="shared" ref="Q11:Q74" si="10">(O11-P11)*2+O11</f>
        <v>163.60640000000001</v>
      </c>
      <c r="R11" s="18">
        <v>71.5</v>
      </c>
      <c r="S11" s="18"/>
      <c r="T11" s="7">
        <f t="shared" si="6"/>
        <v>-30.754000000000005</v>
      </c>
      <c r="U11" s="17" t="s">
        <v>21</v>
      </c>
      <c r="V11">
        <f t="shared" si="7"/>
        <v>-768.85000000000014</v>
      </c>
      <c r="X11" s="19">
        <f t="shared" ref="X11:X74" si="11">X10+V11</f>
        <v>-1407.7000000000003</v>
      </c>
      <c r="Z11" s="19">
        <f>X11-MAX($X$9:X11)</f>
        <v>-1444.9000000000003</v>
      </c>
    </row>
    <row r="12" spans="1:26">
      <c r="A12" t="s">
        <v>4</v>
      </c>
      <c r="B12" t="s">
        <v>6</v>
      </c>
      <c r="C12" s="3" t="str">
        <f t="shared" si="3"/>
        <v>Mon</v>
      </c>
      <c r="D12" s="5">
        <v>43115.427083333336</v>
      </c>
      <c r="E12" s="6">
        <v>43115.427083333336</v>
      </c>
      <c r="F12">
        <v>25985.15</v>
      </c>
      <c r="H12" s="2">
        <f t="shared" si="4"/>
        <v>43115.427083333336</v>
      </c>
      <c r="I12" s="1">
        <f t="shared" si="5"/>
        <v>43115.427083333336</v>
      </c>
      <c r="J12" s="4">
        <f t="shared" si="0"/>
        <v>26000</v>
      </c>
      <c r="K12" s="4" t="str">
        <f t="shared" si="1"/>
        <v>CE</v>
      </c>
      <c r="L12" s="5">
        <f t="shared" si="2"/>
        <v>43118.427083333336</v>
      </c>
      <c r="N12" s="17">
        <v>345.6</v>
      </c>
      <c r="O12" s="7">
        <f t="shared" si="8"/>
        <v>400.89600000000002</v>
      </c>
      <c r="P12" s="7">
        <f t="shared" si="9"/>
        <v>280.62720000000002</v>
      </c>
      <c r="Q12" s="7">
        <f t="shared" si="10"/>
        <v>641.43360000000007</v>
      </c>
      <c r="R12" s="18">
        <v>454.8</v>
      </c>
      <c r="S12" s="18"/>
      <c r="T12" s="7">
        <f t="shared" si="6"/>
        <v>53.903999999999996</v>
      </c>
      <c r="U12" s="17" t="s">
        <v>28</v>
      </c>
      <c r="V12">
        <f t="shared" si="7"/>
        <v>1347.6</v>
      </c>
      <c r="X12" s="19">
        <f t="shared" si="11"/>
        <v>-60.100000000000364</v>
      </c>
      <c r="Z12" s="19">
        <f>X12-MAX($X$9:X12)</f>
        <v>-97.300000000000352</v>
      </c>
    </row>
    <row r="13" spans="1:26">
      <c r="A13" t="s">
        <v>4</v>
      </c>
      <c r="B13" t="s">
        <v>5</v>
      </c>
      <c r="C13" s="3" t="str">
        <f t="shared" si="3"/>
        <v>Tue</v>
      </c>
      <c r="D13" s="5">
        <v>43116.4375</v>
      </c>
      <c r="E13" s="6">
        <v>43116.4375</v>
      </c>
      <c r="F13">
        <v>25984.55</v>
      </c>
      <c r="H13" s="2">
        <f t="shared" si="4"/>
        <v>43116.4375</v>
      </c>
      <c r="I13" s="1">
        <f t="shared" si="5"/>
        <v>43116.4375</v>
      </c>
      <c r="J13" s="4">
        <f t="shared" si="0"/>
        <v>26000</v>
      </c>
      <c r="K13" s="4" t="str">
        <f t="shared" si="1"/>
        <v>PE</v>
      </c>
      <c r="L13" s="5">
        <f t="shared" si="2"/>
        <v>43118.4375</v>
      </c>
      <c r="N13" s="17">
        <v>90.6</v>
      </c>
      <c r="O13" s="7">
        <f t="shared" si="8"/>
        <v>105.09599999999999</v>
      </c>
      <c r="P13" s="7">
        <f t="shared" si="9"/>
        <v>73.567199999999985</v>
      </c>
      <c r="Q13" s="7">
        <f t="shared" si="10"/>
        <v>168.15359999999998</v>
      </c>
      <c r="R13" s="18"/>
      <c r="S13" s="18"/>
      <c r="T13" s="7">
        <f t="shared" si="6"/>
        <v>0</v>
      </c>
      <c r="U13" s="17" t="s">
        <v>20</v>
      </c>
      <c r="V13">
        <f t="shared" si="7"/>
        <v>0</v>
      </c>
      <c r="X13" s="19">
        <f t="shared" si="11"/>
        <v>-60.100000000000364</v>
      </c>
      <c r="Z13" s="19">
        <f>X13-MAX($X$9:X13)</f>
        <v>-97.300000000000352</v>
      </c>
    </row>
    <row r="14" spans="1:26">
      <c r="A14" t="s">
        <v>4</v>
      </c>
      <c r="B14" t="s">
        <v>6</v>
      </c>
      <c r="C14" s="3" t="str">
        <f t="shared" si="3"/>
        <v>Wed</v>
      </c>
      <c r="D14" s="5">
        <v>43117.395833333336</v>
      </c>
      <c r="E14" s="6">
        <v>43117.395833333336</v>
      </c>
      <c r="F14">
        <v>26071.65</v>
      </c>
      <c r="H14" s="2">
        <f t="shared" si="4"/>
        <v>43117.395833333336</v>
      </c>
      <c r="I14" s="1">
        <f t="shared" si="5"/>
        <v>43117.395833333336</v>
      </c>
      <c r="J14" s="4">
        <f t="shared" si="0"/>
        <v>26100</v>
      </c>
      <c r="K14" s="4" t="str">
        <f t="shared" si="1"/>
        <v>CE</v>
      </c>
      <c r="L14" s="5">
        <f t="shared" si="2"/>
        <v>43118.395833333336</v>
      </c>
      <c r="N14" s="17">
        <v>23.5</v>
      </c>
      <c r="O14" s="7">
        <f t="shared" si="8"/>
        <v>27.259999999999998</v>
      </c>
      <c r="P14" s="7">
        <f t="shared" si="9"/>
        <v>19.081999999999997</v>
      </c>
      <c r="Q14" s="7">
        <f t="shared" si="10"/>
        <v>43.616</v>
      </c>
      <c r="R14" s="18">
        <v>43.6</v>
      </c>
      <c r="S14" s="18"/>
      <c r="T14" s="7">
        <f t="shared" si="6"/>
        <v>16.340000000000003</v>
      </c>
      <c r="U14" s="17" t="s">
        <v>16</v>
      </c>
      <c r="V14">
        <f t="shared" si="7"/>
        <v>408.50000000000011</v>
      </c>
      <c r="X14" s="19">
        <f t="shared" si="11"/>
        <v>348.39999999999975</v>
      </c>
      <c r="Z14" s="19">
        <f>X14-MAX($X$9:X14)</f>
        <v>0</v>
      </c>
    </row>
    <row r="15" spans="1:26">
      <c r="A15" t="s">
        <v>4</v>
      </c>
      <c r="B15" t="s">
        <v>6</v>
      </c>
      <c r="C15" s="3" t="str">
        <f t="shared" si="3"/>
        <v>Tue</v>
      </c>
      <c r="D15" s="5">
        <v>43123.510416666664</v>
      </c>
      <c r="E15" s="6">
        <v>43123.510416666664</v>
      </c>
      <c r="F15">
        <v>27232.35</v>
      </c>
      <c r="H15" s="2">
        <f t="shared" si="4"/>
        <v>43123.510416666664</v>
      </c>
      <c r="I15" s="1">
        <f t="shared" si="5"/>
        <v>43123.510416666664</v>
      </c>
      <c r="J15" s="4">
        <f t="shared" si="0"/>
        <v>27200</v>
      </c>
      <c r="K15" s="4" t="str">
        <f t="shared" si="1"/>
        <v>CE</v>
      </c>
      <c r="L15" s="5">
        <f t="shared" si="2"/>
        <v>43125.510416666664</v>
      </c>
      <c r="N15" s="17">
        <v>150.25</v>
      </c>
      <c r="O15" s="7">
        <f t="shared" si="8"/>
        <v>174.29</v>
      </c>
      <c r="P15" s="7">
        <f t="shared" si="9"/>
        <v>122.00299999999999</v>
      </c>
      <c r="Q15" s="7">
        <f t="shared" si="10"/>
        <v>278.86400000000003</v>
      </c>
      <c r="R15" s="18">
        <v>278.85000000000002</v>
      </c>
      <c r="S15" s="18"/>
      <c r="T15" s="7">
        <f t="shared" si="6"/>
        <v>104.56000000000003</v>
      </c>
      <c r="U15" s="17" t="s">
        <v>16</v>
      </c>
      <c r="V15">
        <f t="shared" si="7"/>
        <v>2614.0000000000009</v>
      </c>
      <c r="X15" s="19">
        <f t="shared" si="11"/>
        <v>2962.4000000000005</v>
      </c>
      <c r="Z15" s="19">
        <f>X15-MAX($X$9:X15)</f>
        <v>0</v>
      </c>
    </row>
    <row r="16" spans="1:26">
      <c r="A16" t="s">
        <v>4</v>
      </c>
      <c r="B16" t="s">
        <v>6</v>
      </c>
      <c r="C16" s="3" t="str">
        <f t="shared" si="3"/>
        <v>Mon</v>
      </c>
      <c r="D16" s="5">
        <v>43129.458333333336</v>
      </c>
      <c r="E16" s="6">
        <v>43129.458333333336</v>
      </c>
      <c r="F16">
        <v>27642.35</v>
      </c>
      <c r="H16" s="2">
        <f t="shared" si="4"/>
        <v>43129.458333333336</v>
      </c>
      <c r="I16" s="1">
        <f t="shared" si="5"/>
        <v>43129.458333333336</v>
      </c>
      <c r="J16" s="4">
        <f t="shared" si="0"/>
        <v>27600</v>
      </c>
      <c r="K16" s="4" t="str">
        <f t="shared" si="1"/>
        <v>CE</v>
      </c>
      <c r="L16" s="5">
        <f t="shared" si="2"/>
        <v>43132.458333333336</v>
      </c>
      <c r="N16" s="17">
        <v>328.65</v>
      </c>
      <c r="O16" s="7">
        <f t="shared" si="8"/>
        <v>381.23399999999992</v>
      </c>
      <c r="P16" s="7">
        <f t="shared" si="9"/>
        <v>266.86379999999991</v>
      </c>
      <c r="Q16" s="7">
        <f t="shared" si="10"/>
        <v>609.97439999999995</v>
      </c>
      <c r="R16" s="18"/>
      <c r="S16" s="18"/>
      <c r="T16" s="7">
        <f t="shared" si="6"/>
        <v>0</v>
      </c>
      <c r="U16" s="17" t="s">
        <v>20</v>
      </c>
      <c r="V16">
        <f t="shared" si="7"/>
        <v>0</v>
      </c>
      <c r="X16" s="19">
        <f t="shared" si="11"/>
        <v>2962.4000000000005</v>
      </c>
      <c r="Z16" s="19">
        <f>X16-MAX($X$9:X16)</f>
        <v>0</v>
      </c>
    </row>
    <row r="17" spans="1:26">
      <c r="A17" t="s">
        <v>4</v>
      </c>
      <c r="B17" t="s">
        <v>5</v>
      </c>
      <c r="C17" s="3" t="str">
        <f t="shared" si="3"/>
        <v>Tue</v>
      </c>
      <c r="D17" s="5">
        <v>43130.395833333336</v>
      </c>
      <c r="E17" s="6">
        <v>43130.395833333336</v>
      </c>
      <c r="F17">
        <v>27328.55</v>
      </c>
      <c r="H17" s="2">
        <f t="shared" si="4"/>
        <v>43130.395833333336</v>
      </c>
      <c r="I17" s="1">
        <f t="shared" si="5"/>
        <v>43130.395833333336</v>
      </c>
      <c r="J17" s="4">
        <f t="shared" si="0"/>
        <v>27300</v>
      </c>
      <c r="K17" s="4" t="str">
        <f t="shared" si="1"/>
        <v>PE</v>
      </c>
      <c r="L17" s="5">
        <f t="shared" si="2"/>
        <v>43132.395833333336</v>
      </c>
      <c r="N17" s="17">
        <v>289.2</v>
      </c>
      <c r="O17" s="7">
        <f t="shared" si="8"/>
        <v>335.47199999999998</v>
      </c>
      <c r="P17" s="7">
        <f t="shared" si="9"/>
        <v>234.83039999999997</v>
      </c>
      <c r="Q17" s="7">
        <f t="shared" si="10"/>
        <v>536.75520000000006</v>
      </c>
      <c r="R17" s="18"/>
      <c r="S17" s="18"/>
      <c r="T17" s="7">
        <f t="shared" si="6"/>
        <v>0</v>
      </c>
      <c r="U17" s="17" t="s">
        <v>20</v>
      </c>
      <c r="V17">
        <f t="shared" si="7"/>
        <v>0</v>
      </c>
      <c r="X17" s="19">
        <f t="shared" si="11"/>
        <v>2962.4000000000005</v>
      </c>
      <c r="Z17" s="19">
        <f>X17-MAX($X$9:X17)</f>
        <v>0</v>
      </c>
    </row>
    <row r="18" spans="1:26">
      <c r="A18" t="s">
        <v>4</v>
      </c>
      <c r="B18" t="s">
        <v>6</v>
      </c>
      <c r="C18" s="3" t="str">
        <f t="shared" si="3"/>
        <v>Wed</v>
      </c>
      <c r="D18" s="5">
        <v>43131.395833333336</v>
      </c>
      <c r="E18" s="6">
        <v>43131.395833333336</v>
      </c>
      <c r="F18">
        <v>27314.5</v>
      </c>
      <c r="H18" s="2">
        <f t="shared" si="4"/>
        <v>43131.395833333336</v>
      </c>
      <c r="I18" s="1">
        <f t="shared" si="5"/>
        <v>43131.395833333336</v>
      </c>
      <c r="J18" s="4">
        <f t="shared" si="0"/>
        <v>27300</v>
      </c>
      <c r="K18" s="4" t="str">
        <f t="shared" si="1"/>
        <v>CE</v>
      </c>
      <c r="L18" s="5">
        <f t="shared" si="2"/>
        <v>43132.395833333336</v>
      </c>
      <c r="N18" s="17">
        <v>218</v>
      </c>
      <c r="O18" s="7">
        <f t="shared" si="8"/>
        <v>252.88</v>
      </c>
      <c r="P18" s="7">
        <f t="shared" si="9"/>
        <v>177.01599999999999</v>
      </c>
      <c r="Q18" s="7">
        <f t="shared" si="10"/>
        <v>404.608</v>
      </c>
      <c r="R18" s="18">
        <v>177</v>
      </c>
      <c r="S18" s="18"/>
      <c r="T18" s="7">
        <f t="shared" si="6"/>
        <v>-75.88</v>
      </c>
      <c r="U18" s="17" t="s">
        <v>21</v>
      </c>
      <c r="V18">
        <f t="shared" si="7"/>
        <v>-1897</v>
      </c>
      <c r="X18" s="19">
        <f t="shared" si="11"/>
        <v>1065.4000000000005</v>
      </c>
      <c r="Z18" s="19">
        <f>X18-MAX($X$9:X18)</f>
        <v>-1897</v>
      </c>
    </row>
    <row r="19" spans="1:26">
      <c r="A19" t="s">
        <v>4</v>
      </c>
      <c r="B19" t="s">
        <v>6</v>
      </c>
      <c r="C19" s="3" t="str">
        <f t="shared" si="3"/>
        <v>Thu</v>
      </c>
      <c r="D19" s="5">
        <v>43132.458333333336</v>
      </c>
      <c r="E19" s="6">
        <v>43132.458333333336</v>
      </c>
      <c r="F19">
        <v>27554.25</v>
      </c>
      <c r="H19" s="2">
        <f t="shared" si="4"/>
        <v>43132.458333333336</v>
      </c>
      <c r="I19" s="1">
        <f t="shared" si="5"/>
        <v>43132.458333333336</v>
      </c>
      <c r="J19" s="4">
        <f t="shared" si="0"/>
        <v>27600</v>
      </c>
      <c r="K19" s="4" t="str">
        <f t="shared" si="1"/>
        <v>CE</v>
      </c>
      <c r="L19" s="5">
        <f t="shared" si="2"/>
        <v>43132.458333333336</v>
      </c>
      <c r="N19" s="17">
        <v>199.5</v>
      </c>
      <c r="O19" s="7">
        <f t="shared" si="8"/>
        <v>231.42</v>
      </c>
      <c r="P19" s="7">
        <f t="shared" si="9"/>
        <v>161.99399999999997</v>
      </c>
      <c r="Q19" s="7">
        <f t="shared" si="10"/>
        <v>370.27200000000005</v>
      </c>
      <c r="R19" s="18"/>
      <c r="S19" s="18"/>
      <c r="T19" s="7">
        <f t="shared" si="6"/>
        <v>0</v>
      </c>
      <c r="U19" s="17" t="s">
        <v>20</v>
      </c>
      <c r="V19">
        <f t="shared" si="7"/>
        <v>0</v>
      </c>
      <c r="X19" s="19">
        <f t="shared" si="11"/>
        <v>1065.4000000000005</v>
      </c>
      <c r="Z19" s="19">
        <f>X19-MAX($X$9:X19)</f>
        <v>-1897</v>
      </c>
    </row>
    <row r="20" spans="1:26">
      <c r="A20" t="s">
        <v>4</v>
      </c>
      <c r="B20" t="s">
        <v>5</v>
      </c>
      <c r="C20" s="3" t="str">
        <f t="shared" si="3"/>
        <v>Fri</v>
      </c>
      <c r="D20" s="5">
        <v>43133.427083333336</v>
      </c>
      <c r="E20" s="6">
        <v>43133.427083333336</v>
      </c>
      <c r="F20">
        <v>26656.9</v>
      </c>
      <c r="H20" s="2">
        <f t="shared" si="4"/>
        <v>43133.427083333336</v>
      </c>
      <c r="I20" s="1">
        <f t="shared" si="5"/>
        <v>43133.427083333336</v>
      </c>
      <c r="J20" s="4">
        <f t="shared" si="0"/>
        <v>26700</v>
      </c>
      <c r="K20" s="4" t="str">
        <f t="shared" si="1"/>
        <v>PE</v>
      </c>
      <c r="L20" s="5">
        <f t="shared" si="2"/>
        <v>43139.427083333336</v>
      </c>
      <c r="N20" s="17">
        <v>268.64999999999998</v>
      </c>
      <c r="O20" s="7">
        <f t="shared" si="8"/>
        <v>311.63399999999996</v>
      </c>
      <c r="P20" s="7">
        <f t="shared" si="9"/>
        <v>218.14379999999997</v>
      </c>
      <c r="Q20" s="7">
        <f t="shared" si="10"/>
        <v>498.61439999999993</v>
      </c>
      <c r="R20" s="18">
        <v>315.5</v>
      </c>
      <c r="S20" s="18"/>
      <c r="T20" s="7">
        <f t="shared" si="6"/>
        <v>3.8660000000000423</v>
      </c>
      <c r="U20" s="17" t="s">
        <v>28</v>
      </c>
      <c r="V20">
        <f t="shared" si="7"/>
        <v>96.650000000001057</v>
      </c>
      <c r="X20" s="19">
        <f t="shared" si="11"/>
        <v>1162.0500000000015</v>
      </c>
      <c r="Z20" s="19">
        <f>X20-MAX($X$9:X20)</f>
        <v>-1800.349999999999</v>
      </c>
    </row>
    <row r="21" spans="1:26">
      <c r="A21" t="s">
        <v>4</v>
      </c>
      <c r="B21" t="s">
        <v>6</v>
      </c>
      <c r="C21" s="3" t="str">
        <f t="shared" si="3"/>
        <v>Tue</v>
      </c>
      <c r="D21" s="5">
        <v>43137.520833333336</v>
      </c>
      <c r="E21" s="6">
        <v>43137.520833333336</v>
      </c>
      <c r="F21">
        <v>25346.1</v>
      </c>
      <c r="H21" s="2">
        <f t="shared" si="4"/>
        <v>43137.520833333336</v>
      </c>
      <c r="I21" s="1">
        <f t="shared" si="5"/>
        <v>43137.520833333336</v>
      </c>
      <c r="J21" s="4">
        <f t="shared" si="0"/>
        <v>25300</v>
      </c>
      <c r="K21" s="4" t="str">
        <f t="shared" si="1"/>
        <v>CE</v>
      </c>
      <c r="L21" s="5">
        <f t="shared" si="2"/>
        <v>43139.520833333336</v>
      </c>
      <c r="N21" s="17">
        <v>315.35000000000002</v>
      </c>
      <c r="O21" s="7">
        <f t="shared" si="8"/>
        <v>365.80599999999998</v>
      </c>
      <c r="P21" s="7">
        <f t="shared" si="9"/>
        <v>256.06419999999997</v>
      </c>
      <c r="Q21" s="7">
        <f t="shared" si="10"/>
        <v>585.28960000000006</v>
      </c>
      <c r="R21" s="18">
        <v>585.29999999999995</v>
      </c>
      <c r="S21" s="18"/>
      <c r="T21" s="7">
        <f t="shared" si="6"/>
        <v>219.49399999999997</v>
      </c>
      <c r="U21" s="17" t="s">
        <v>16</v>
      </c>
      <c r="V21">
        <f t="shared" si="7"/>
        <v>5487.3499999999995</v>
      </c>
      <c r="X21" s="19">
        <f t="shared" si="11"/>
        <v>6649.4000000000015</v>
      </c>
      <c r="Z21" s="19">
        <f>X21-MAX($X$9:X21)</f>
        <v>0</v>
      </c>
    </row>
    <row r="22" spans="1:26">
      <c r="A22" t="s">
        <v>4</v>
      </c>
      <c r="B22" t="s">
        <v>6</v>
      </c>
      <c r="C22" s="3" t="str">
        <f t="shared" si="3"/>
        <v>Thu</v>
      </c>
      <c r="D22" s="5">
        <v>43139.5625</v>
      </c>
      <c r="E22" s="6">
        <v>43139.5625</v>
      </c>
      <c r="F22">
        <v>26081.85</v>
      </c>
      <c r="H22" s="2">
        <f t="shared" si="4"/>
        <v>43139.5625</v>
      </c>
      <c r="I22" s="1">
        <f t="shared" si="5"/>
        <v>43139.5625</v>
      </c>
      <c r="J22" s="4">
        <f t="shared" si="0"/>
        <v>26100</v>
      </c>
      <c r="K22" s="4" t="str">
        <f t="shared" si="1"/>
        <v>CE</v>
      </c>
      <c r="L22" s="5">
        <f t="shared" si="2"/>
        <v>43139.5625</v>
      </c>
      <c r="N22" s="17">
        <v>45.85</v>
      </c>
      <c r="O22" s="7">
        <f t="shared" si="8"/>
        <v>53.186</v>
      </c>
      <c r="P22" s="7">
        <f t="shared" si="9"/>
        <v>37.230199999999996</v>
      </c>
      <c r="Q22" s="7">
        <f t="shared" si="10"/>
        <v>85.0976</v>
      </c>
      <c r="R22" s="18">
        <v>37.200000000000003</v>
      </c>
      <c r="S22" s="18"/>
      <c r="T22" s="7">
        <f t="shared" si="6"/>
        <v>-15.985999999999997</v>
      </c>
      <c r="U22" s="17" t="s">
        <v>15</v>
      </c>
      <c r="V22">
        <f t="shared" si="7"/>
        <v>-399.64999999999992</v>
      </c>
      <c r="X22" s="19">
        <f t="shared" si="11"/>
        <v>6249.7500000000018</v>
      </c>
      <c r="Z22" s="19">
        <f>X22-MAX($X$9:X22)</f>
        <v>-399.64999999999964</v>
      </c>
    </row>
    <row r="23" spans="1:26">
      <c r="A23" t="s">
        <v>4</v>
      </c>
      <c r="B23" t="s">
        <v>6</v>
      </c>
      <c r="C23" s="3" t="str">
        <f t="shared" si="3"/>
        <v>Mon</v>
      </c>
      <c r="D23" s="5">
        <v>43143.583333333336</v>
      </c>
      <c r="E23" s="6">
        <v>43143.583333333336</v>
      </c>
      <c r="F23">
        <v>25675.25</v>
      </c>
      <c r="H23" s="2">
        <f t="shared" si="4"/>
        <v>43143.583333333336</v>
      </c>
      <c r="I23" s="1">
        <f t="shared" si="5"/>
        <v>43143.583333333336</v>
      </c>
      <c r="J23" s="4">
        <f t="shared" si="0"/>
        <v>25700</v>
      </c>
      <c r="K23" s="4" t="str">
        <f t="shared" si="1"/>
        <v>CE</v>
      </c>
      <c r="L23" s="5">
        <f t="shared" si="2"/>
        <v>43146.583333333336</v>
      </c>
      <c r="N23" s="17">
        <v>203.35</v>
      </c>
      <c r="O23" s="7">
        <f t="shared" si="8"/>
        <v>235.88599999999997</v>
      </c>
      <c r="P23" s="7">
        <f t="shared" si="9"/>
        <v>165.12019999999995</v>
      </c>
      <c r="Q23" s="7">
        <f t="shared" si="10"/>
        <v>377.41759999999999</v>
      </c>
      <c r="R23" s="18"/>
      <c r="S23" s="18"/>
      <c r="T23" s="7">
        <f t="shared" si="6"/>
        <v>0</v>
      </c>
      <c r="U23" s="17" t="s">
        <v>20</v>
      </c>
      <c r="V23">
        <f t="shared" si="7"/>
        <v>0</v>
      </c>
      <c r="X23" s="19">
        <f t="shared" si="11"/>
        <v>6249.7500000000018</v>
      </c>
      <c r="Z23" s="19">
        <f>X23-MAX($X$9:X23)</f>
        <v>-399.64999999999964</v>
      </c>
    </row>
    <row r="24" spans="1:26">
      <c r="A24" t="s">
        <v>4</v>
      </c>
      <c r="B24" t="s">
        <v>5</v>
      </c>
      <c r="C24" s="3" t="str">
        <f t="shared" si="3"/>
        <v>Wed</v>
      </c>
      <c r="D24" s="5">
        <v>43145.395833333336</v>
      </c>
      <c r="E24" s="6">
        <v>43145.395833333336</v>
      </c>
      <c r="F24">
        <v>25559.85</v>
      </c>
      <c r="H24" s="2">
        <f t="shared" si="4"/>
        <v>43145.395833333336</v>
      </c>
      <c r="I24" s="1">
        <f t="shared" si="5"/>
        <v>43145.395833333336</v>
      </c>
      <c r="J24" s="4">
        <f t="shared" si="0"/>
        <v>25600</v>
      </c>
      <c r="K24" s="4" t="str">
        <f t="shared" si="1"/>
        <v>PE</v>
      </c>
      <c r="L24" s="5">
        <f t="shared" si="2"/>
        <v>43146.395833333336</v>
      </c>
      <c r="N24" s="17">
        <v>162.30000000000001</v>
      </c>
      <c r="O24" s="7">
        <f t="shared" si="8"/>
        <v>188.268</v>
      </c>
      <c r="P24" s="7">
        <f t="shared" si="9"/>
        <v>131.7876</v>
      </c>
      <c r="Q24" s="7">
        <f t="shared" si="10"/>
        <v>301.22879999999998</v>
      </c>
      <c r="R24" s="18">
        <v>131.80000000000001</v>
      </c>
      <c r="S24" s="18"/>
      <c r="T24" s="7">
        <f t="shared" si="6"/>
        <v>-56.467999999999989</v>
      </c>
      <c r="U24" s="17" t="s">
        <v>21</v>
      </c>
      <c r="V24">
        <f t="shared" si="7"/>
        <v>-1411.6999999999998</v>
      </c>
      <c r="X24" s="19">
        <f t="shared" si="11"/>
        <v>4838.050000000002</v>
      </c>
      <c r="Z24" s="19">
        <f>X24-MAX($X$9:X24)</f>
        <v>-1811.3499999999995</v>
      </c>
    </row>
    <row r="25" spans="1:26">
      <c r="A25" t="s">
        <v>4</v>
      </c>
      <c r="B25" t="s">
        <v>5</v>
      </c>
      <c r="C25" s="3" t="str">
        <f t="shared" si="3"/>
        <v>Fri</v>
      </c>
      <c r="D25" s="5">
        <v>43147.46875</v>
      </c>
      <c r="E25" s="6">
        <v>43147.46875</v>
      </c>
      <c r="F25">
        <v>25323.65</v>
      </c>
      <c r="H25" s="2">
        <f t="shared" si="4"/>
        <v>43147.46875</v>
      </c>
      <c r="I25" s="1">
        <f t="shared" si="5"/>
        <v>43147.46875</v>
      </c>
      <c r="J25" s="4">
        <f t="shared" si="0"/>
        <v>25300</v>
      </c>
      <c r="K25" s="4" t="str">
        <f t="shared" si="1"/>
        <v>PE</v>
      </c>
      <c r="L25" s="5">
        <f t="shared" si="2"/>
        <v>43153.46875</v>
      </c>
      <c r="N25" s="17">
        <v>223.95</v>
      </c>
      <c r="O25" s="7">
        <f t="shared" si="8"/>
        <v>259.78199999999998</v>
      </c>
      <c r="P25" s="7">
        <f t="shared" si="9"/>
        <v>181.84739999999996</v>
      </c>
      <c r="Q25" s="7">
        <f t="shared" si="10"/>
        <v>415.65120000000002</v>
      </c>
      <c r="R25" s="18">
        <v>289.5</v>
      </c>
      <c r="S25" s="18"/>
      <c r="T25" s="7">
        <f t="shared" si="6"/>
        <v>29.718000000000018</v>
      </c>
      <c r="U25" s="17" t="s">
        <v>28</v>
      </c>
      <c r="V25">
        <f t="shared" si="7"/>
        <v>742.9500000000005</v>
      </c>
      <c r="X25" s="19">
        <f t="shared" si="11"/>
        <v>5581.0000000000027</v>
      </c>
      <c r="Z25" s="19">
        <f>X25-MAX($X$9:X25)</f>
        <v>-1068.3999999999987</v>
      </c>
    </row>
    <row r="26" spans="1:26">
      <c r="A26" t="s">
        <v>4</v>
      </c>
      <c r="B26" t="s">
        <v>5</v>
      </c>
      <c r="C26" s="3" t="str">
        <f t="shared" si="3"/>
        <v>Mon</v>
      </c>
      <c r="D26" s="5">
        <v>43150.40625</v>
      </c>
      <c r="E26" s="6">
        <v>43150.40625</v>
      </c>
      <c r="F26">
        <v>24972.05</v>
      </c>
      <c r="H26" s="2">
        <f t="shared" si="4"/>
        <v>43150.40625</v>
      </c>
      <c r="I26" s="1">
        <f t="shared" si="5"/>
        <v>43150.40625</v>
      </c>
      <c r="J26" s="4">
        <f t="shared" si="0"/>
        <v>25000</v>
      </c>
      <c r="K26" s="4" t="str">
        <f t="shared" si="1"/>
        <v>PE</v>
      </c>
      <c r="L26" s="5">
        <f t="shared" si="2"/>
        <v>43153.40625</v>
      </c>
      <c r="N26" s="17">
        <v>234.9</v>
      </c>
      <c r="O26" s="7">
        <f t="shared" si="8"/>
        <v>272.48399999999998</v>
      </c>
      <c r="P26" s="7">
        <f t="shared" si="9"/>
        <v>190.73879999999997</v>
      </c>
      <c r="Q26" s="7">
        <f t="shared" si="10"/>
        <v>435.9744</v>
      </c>
      <c r="R26" s="18">
        <v>190.75</v>
      </c>
      <c r="S26" s="18"/>
      <c r="T26" s="7">
        <f t="shared" si="6"/>
        <v>-81.73399999999998</v>
      </c>
      <c r="U26" s="17" t="s">
        <v>15</v>
      </c>
      <c r="V26">
        <f t="shared" si="7"/>
        <v>-2043.3499999999995</v>
      </c>
      <c r="X26" s="19">
        <f t="shared" si="11"/>
        <v>3537.6500000000033</v>
      </c>
      <c r="Z26" s="19">
        <f>X26-MAX($X$9:X26)</f>
        <v>-3111.7499999999982</v>
      </c>
    </row>
    <row r="27" spans="1:26">
      <c r="A27" t="s">
        <v>4</v>
      </c>
      <c r="B27" t="s">
        <v>5</v>
      </c>
      <c r="C27" s="3" t="str">
        <f t="shared" si="3"/>
        <v>Wed</v>
      </c>
      <c r="D27" s="5">
        <v>43152.552083333336</v>
      </c>
      <c r="E27" s="6">
        <v>43152.552083333336</v>
      </c>
      <c r="F27">
        <v>24818.1</v>
      </c>
      <c r="H27" s="2">
        <f t="shared" si="4"/>
        <v>43152.552083333336</v>
      </c>
      <c r="I27" s="1">
        <f t="shared" si="5"/>
        <v>43152.552083333336</v>
      </c>
      <c r="J27" s="4">
        <f t="shared" si="0"/>
        <v>24800</v>
      </c>
      <c r="K27" s="4" t="str">
        <f t="shared" si="1"/>
        <v>PE</v>
      </c>
      <c r="L27" s="5">
        <f t="shared" si="2"/>
        <v>43153.552083333336</v>
      </c>
      <c r="N27" s="17">
        <v>125.45</v>
      </c>
      <c r="O27" s="7">
        <f t="shared" si="8"/>
        <v>145.52199999999999</v>
      </c>
      <c r="P27" s="7">
        <f t="shared" si="9"/>
        <v>101.86539999999999</v>
      </c>
      <c r="Q27" s="7">
        <f t="shared" si="10"/>
        <v>232.83519999999999</v>
      </c>
      <c r="R27" s="18"/>
      <c r="S27" s="18"/>
      <c r="T27" s="7">
        <f t="shared" si="6"/>
        <v>0</v>
      </c>
      <c r="U27" s="17" t="s">
        <v>20</v>
      </c>
      <c r="V27">
        <f t="shared" si="7"/>
        <v>0</v>
      </c>
      <c r="X27" s="19">
        <f t="shared" si="11"/>
        <v>3537.6500000000033</v>
      </c>
      <c r="Z27" s="19">
        <f>X27-MAX($X$9:X27)</f>
        <v>-3111.7499999999982</v>
      </c>
    </row>
    <row r="28" spans="1:26">
      <c r="A28" t="s">
        <v>4</v>
      </c>
      <c r="B28" t="s">
        <v>6</v>
      </c>
      <c r="C28" s="3" t="str">
        <f t="shared" si="3"/>
        <v>Fri</v>
      </c>
      <c r="D28" s="5">
        <v>43154.385416666664</v>
      </c>
      <c r="E28" s="6">
        <v>43154.385416666664</v>
      </c>
      <c r="F28">
        <v>25115.25</v>
      </c>
      <c r="H28" s="2">
        <f t="shared" si="4"/>
        <v>43154.385416666664</v>
      </c>
      <c r="I28" s="1">
        <f t="shared" si="5"/>
        <v>43154.385416666664</v>
      </c>
      <c r="J28" s="4">
        <f t="shared" si="0"/>
        <v>25100</v>
      </c>
      <c r="K28" s="4" t="str">
        <f t="shared" si="1"/>
        <v>CE</v>
      </c>
      <c r="L28" s="5">
        <f t="shared" si="2"/>
        <v>43160.385416666664</v>
      </c>
      <c r="N28" s="17">
        <v>192</v>
      </c>
      <c r="O28" s="7">
        <f t="shared" si="8"/>
        <v>222.71999999999997</v>
      </c>
      <c r="P28" s="7">
        <f t="shared" si="9"/>
        <v>155.90399999999997</v>
      </c>
      <c r="Q28" s="7">
        <f t="shared" si="10"/>
        <v>356.35199999999998</v>
      </c>
      <c r="R28" s="18">
        <v>277.7</v>
      </c>
      <c r="S28" s="18"/>
      <c r="T28" s="7">
        <f t="shared" si="6"/>
        <v>54.980000000000018</v>
      </c>
      <c r="U28" s="17" t="s">
        <v>28</v>
      </c>
      <c r="V28">
        <f t="shared" si="7"/>
        <v>1374.5000000000005</v>
      </c>
      <c r="X28" s="19">
        <f t="shared" si="11"/>
        <v>4912.1500000000033</v>
      </c>
      <c r="Z28" s="19">
        <f>X28-MAX($X$9:X28)</f>
        <v>-1737.2499999999982</v>
      </c>
    </row>
    <row r="29" spans="1:26">
      <c r="A29" t="s">
        <v>4</v>
      </c>
      <c r="B29" t="s">
        <v>6</v>
      </c>
      <c r="C29" s="3" t="str">
        <f t="shared" si="3"/>
        <v>Mon</v>
      </c>
      <c r="D29" s="5">
        <v>43157.5625</v>
      </c>
      <c r="E29" s="6">
        <v>43157.5625</v>
      </c>
      <c r="F29">
        <v>25669.9</v>
      </c>
      <c r="H29" s="2">
        <f t="shared" si="4"/>
        <v>43157.5625</v>
      </c>
      <c r="I29" s="1">
        <f t="shared" si="5"/>
        <v>43157.5625</v>
      </c>
      <c r="J29" s="4">
        <f t="shared" si="0"/>
        <v>25700</v>
      </c>
      <c r="K29" s="4" t="str">
        <f t="shared" si="1"/>
        <v>CE</v>
      </c>
      <c r="L29" s="5">
        <f t="shared" si="2"/>
        <v>43160.5625</v>
      </c>
      <c r="N29" s="17">
        <v>119.9</v>
      </c>
      <c r="O29" s="7">
        <f t="shared" si="8"/>
        <v>139.084</v>
      </c>
      <c r="P29" s="7">
        <f t="shared" si="9"/>
        <v>97.358800000000002</v>
      </c>
      <c r="Q29" s="7">
        <f t="shared" si="10"/>
        <v>222.53440000000001</v>
      </c>
      <c r="R29" s="18">
        <v>126</v>
      </c>
      <c r="S29" s="18"/>
      <c r="T29" s="7">
        <f t="shared" si="6"/>
        <v>-13.084000000000003</v>
      </c>
      <c r="U29" s="17" t="s">
        <v>28</v>
      </c>
      <c r="V29">
        <f t="shared" si="7"/>
        <v>-327.10000000000008</v>
      </c>
      <c r="X29" s="19">
        <f t="shared" si="11"/>
        <v>4585.0500000000029</v>
      </c>
      <c r="Z29" s="19">
        <f>X29-MAX($X$9:X29)</f>
        <v>-2064.3499999999985</v>
      </c>
    </row>
    <row r="30" spans="1:26">
      <c r="A30" t="s">
        <v>4</v>
      </c>
      <c r="B30" t="s">
        <v>5</v>
      </c>
      <c r="C30" s="3" t="str">
        <f t="shared" si="3"/>
        <v>Tue</v>
      </c>
      <c r="D30" s="5">
        <v>43158.416666666664</v>
      </c>
      <c r="E30" s="6">
        <v>43158.416666666664</v>
      </c>
      <c r="F30">
        <v>25470.05</v>
      </c>
      <c r="H30" s="2">
        <f t="shared" si="4"/>
        <v>43158.416666666664</v>
      </c>
      <c r="I30" s="1">
        <f t="shared" si="5"/>
        <v>43158.416666666664</v>
      </c>
      <c r="J30" s="4">
        <f t="shared" si="0"/>
        <v>25500</v>
      </c>
      <c r="K30" s="4" t="str">
        <f t="shared" si="1"/>
        <v>PE</v>
      </c>
      <c r="L30" s="5">
        <f t="shared" si="2"/>
        <v>43160.416666666664</v>
      </c>
      <c r="N30" s="17">
        <v>146.35</v>
      </c>
      <c r="O30" s="7">
        <f t="shared" si="8"/>
        <v>169.76599999999999</v>
      </c>
      <c r="P30" s="7">
        <f t="shared" si="9"/>
        <v>118.83619999999999</v>
      </c>
      <c r="Q30" s="7">
        <f t="shared" si="10"/>
        <v>271.62559999999996</v>
      </c>
      <c r="R30" s="18">
        <v>185.55</v>
      </c>
      <c r="S30" s="18"/>
      <c r="T30" s="7">
        <f t="shared" si="6"/>
        <v>15.78400000000002</v>
      </c>
      <c r="U30" s="17" t="s">
        <v>28</v>
      </c>
      <c r="V30">
        <f t="shared" si="7"/>
        <v>394.60000000000048</v>
      </c>
      <c r="X30" s="19">
        <f t="shared" si="11"/>
        <v>4979.6500000000033</v>
      </c>
      <c r="Z30" s="19">
        <f>X30-MAX($X$9:X30)</f>
        <v>-1669.7499999999982</v>
      </c>
    </row>
    <row r="31" spans="1:26">
      <c r="A31" t="s">
        <v>4</v>
      </c>
      <c r="B31" t="s">
        <v>6</v>
      </c>
      <c r="C31" s="3" t="str">
        <f t="shared" si="3"/>
        <v>Thu</v>
      </c>
      <c r="D31" s="5">
        <v>43160.385416666664</v>
      </c>
      <c r="E31" s="6">
        <v>43160.385416666664</v>
      </c>
      <c r="F31">
        <v>25190.05</v>
      </c>
      <c r="H31" s="2">
        <f t="shared" si="4"/>
        <v>43160.385416666664</v>
      </c>
      <c r="I31" s="1">
        <f t="shared" si="5"/>
        <v>43160.385416666664</v>
      </c>
      <c r="J31" s="4">
        <f t="shared" si="0"/>
        <v>25200</v>
      </c>
      <c r="K31" s="4" t="str">
        <f t="shared" si="1"/>
        <v>CE</v>
      </c>
      <c r="L31" s="5">
        <f t="shared" si="2"/>
        <v>43160.385416666664</v>
      </c>
      <c r="N31" s="17">
        <v>61.4</v>
      </c>
      <c r="O31" s="7">
        <f t="shared" si="8"/>
        <v>71.22399999999999</v>
      </c>
      <c r="P31" s="7">
        <f t="shared" si="9"/>
        <v>49.856799999999993</v>
      </c>
      <c r="Q31" s="7">
        <f t="shared" si="10"/>
        <v>113.95839999999998</v>
      </c>
      <c r="R31" s="18"/>
      <c r="S31" s="18"/>
      <c r="T31" s="7">
        <f t="shared" si="6"/>
        <v>0</v>
      </c>
      <c r="U31" s="17" t="s">
        <v>20</v>
      </c>
      <c r="V31">
        <f t="shared" si="7"/>
        <v>0</v>
      </c>
      <c r="X31" s="19">
        <f t="shared" si="11"/>
        <v>4979.6500000000033</v>
      </c>
      <c r="Z31" s="19">
        <f>X31-MAX($X$9:X31)</f>
        <v>-1669.7499999999982</v>
      </c>
    </row>
    <row r="32" spans="1:26">
      <c r="A32" t="s">
        <v>4</v>
      </c>
      <c r="B32" t="s">
        <v>5</v>
      </c>
      <c r="C32" s="3" t="str">
        <f t="shared" si="3"/>
        <v>Tue</v>
      </c>
      <c r="D32" s="5">
        <v>43165.46875</v>
      </c>
      <c r="E32" s="6">
        <v>43165.46875</v>
      </c>
      <c r="F32">
        <v>24840.25</v>
      </c>
      <c r="H32" s="2">
        <f t="shared" si="4"/>
        <v>43165.46875</v>
      </c>
      <c r="I32" s="1">
        <f t="shared" si="5"/>
        <v>43165.46875</v>
      </c>
      <c r="J32" s="4">
        <f t="shared" si="0"/>
        <v>24800</v>
      </c>
      <c r="K32" s="4" t="str">
        <f t="shared" si="1"/>
        <v>PE</v>
      </c>
      <c r="L32" s="5">
        <f t="shared" si="2"/>
        <v>43167.46875</v>
      </c>
      <c r="N32" s="17">
        <v>126.85</v>
      </c>
      <c r="O32" s="7">
        <f t="shared" si="8"/>
        <v>147.14599999999999</v>
      </c>
      <c r="P32" s="7">
        <f t="shared" si="9"/>
        <v>103.00219999999999</v>
      </c>
      <c r="Q32" s="7">
        <f t="shared" si="10"/>
        <v>235.43359999999998</v>
      </c>
      <c r="R32" s="18">
        <v>235.45</v>
      </c>
      <c r="S32" s="18"/>
      <c r="T32" s="7">
        <f t="shared" si="6"/>
        <v>88.304000000000002</v>
      </c>
      <c r="U32" s="17" t="s">
        <v>16</v>
      </c>
      <c r="V32">
        <f t="shared" si="7"/>
        <v>2207.6</v>
      </c>
      <c r="X32" s="19">
        <f t="shared" si="11"/>
        <v>7187.2500000000036</v>
      </c>
      <c r="Z32" s="19">
        <f>X32-MAX($X$9:X32)</f>
        <v>0</v>
      </c>
    </row>
    <row r="33" spans="1:26">
      <c r="A33" t="s">
        <v>4</v>
      </c>
      <c r="B33" t="s">
        <v>5</v>
      </c>
      <c r="C33" s="3" t="str">
        <f t="shared" si="3"/>
        <v>Thu</v>
      </c>
      <c r="D33" s="5">
        <v>43167.427083333336</v>
      </c>
      <c r="E33" s="6">
        <v>43167.427083333336</v>
      </c>
      <c r="F33">
        <v>24067.35</v>
      </c>
      <c r="H33" s="2">
        <f t="shared" si="4"/>
        <v>43167.427083333336</v>
      </c>
      <c r="I33" s="1">
        <f t="shared" si="5"/>
        <v>43167.427083333336</v>
      </c>
      <c r="J33" s="4">
        <f t="shared" si="0"/>
        <v>24100</v>
      </c>
      <c r="K33" s="4" t="str">
        <f t="shared" si="1"/>
        <v>PE</v>
      </c>
      <c r="L33" s="5">
        <f t="shared" si="2"/>
        <v>43167.427083333336</v>
      </c>
      <c r="N33" s="17">
        <v>86.3</v>
      </c>
      <c r="O33" s="7">
        <f t="shared" si="8"/>
        <v>100.10799999999999</v>
      </c>
      <c r="P33" s="7">
        <f t="shared" si="9"/>
        <v>70.075599999999994</v>
      </c>
      <c r="Q33" s="7">
        <f t="shared" si="10"/>
        <v>160.1728</v>
      </c>
      <c r="R33" s="18"/>
      <c r="S33" s="18"/>
      <c r="T33" s="7">
        <f t="shared" si="6"/>
        <v>0</v>
      </c>
      <c r="U33" s="17" t="s">
        <v>20</v>
      </c>
      <c r="V33">
        <f t="shared" si="7"/>
        <v>0</v>
      </c>
      <c r="X33" s="19">
        <f t="shared" si="11"/>
        <v>7187.2500000000036</v>
      </c>
      <c r="Z33" s="19">
        <f>X33-MAX($X$9:X33)</f>
        <v>0</v>
      </c>
    </row>
    <row r="34" spans="1:26">
      <c r="A34" t="s">
        <v>4</v>
      </c>
      <c r="B34" t="s">
        <v>6</v>
      </c>
      <c r="C34" s="3" t="str">
        <f t="shared" si="3"/>
        <v>Tue</v>
      </c>
      <c r="D34" s="5">
        <v>43172.40625</v>
      </c>
      <c r="E34" s="6">
        <v>43172.40625</v>
      </c>
      <c r="F34">
        <v>24912.55</v>
      </c>
      <c r="H34" s="2">
        <f t="shared" si="4"/>
        <v>43172.40625</v>
      </c>
      <c r="I34" s="1">
        <f t="shared" si="5"/>
        <v>43172.40625</v>
      </c>
      <c r="J34" s="4">
        <f t="shared" si="0"/>
        <v>24900</v>
      </c>
      <c r="K34" s="4" t="str">
        <f t="shared" si="1"/>
        <v>CE</v>
      </c>
      <c r="L34" s="5">
        <f t="shared" si="2"/>
        <v>43174.40625</v>
      </c>
      <c r="N34" s="17">
        <v>195</v>
      </c>
      <c r="O34" s="7">
        <f t="shared" si="8"/>
        <v>226.2</v>
      </c>
      <c r="P34" s="7">
        <f t="shared" si="9"/>
        <v>158.33999999999997</v>
      </c>
      <c r="Q34" s="7">
        <f t="shared" si="10"/>
        <v>361.92</v>
      </c>
      <c r="R34" s="18">
        <v>158.35</v>
      </c>
      <c r="S34" s="18"/>
      <c r="T34" s="7">
        <f t="shared" si="6"/>
        <v>-67.849999999999994</v>
      </c>
      <c r="U34" s="17" t="s">
        <v>15</v>
      </c>
      <c r="V34">
        <f t="shared" si="7"/>
        <v>-1696.2499999999998</v>
      </c>
      <c r="X34" s="19">
        <f t="shared" si="11"/>
        <v>5491.0000000000036</v>
      </c>
      <c r="Z34" s="19">
        <f>X34-MAX($X$9:X34)</f>
        <v>-1696.25</v>
      </c>
    </row>
    <row r="35" spans="1:26">
      <c r="A35" t="s">
        <v>4</v>
      </c>
      <c r="B35" t="s">
        <v>5</v>
      </c>
      <c r="C35" s="3" t="str">
        <f t="shared" si="3"/>
        <v>Mon</v>
      </c>
      <c r="D35" s="5">
        <v>43178.479166666664</v>
      </c>
      <c r="E35" s="6">
        <v>43178.479166666664</v>
      </c>
      <c r="F35">
        <v>24340.6</v>
      </c>
      <c r="H35" s="2">
        <f t="shared" si="4"/>
        <v>43178.479166666664</v>
      </c>
      <c r="I35" s="1">
        <f t="shared" si="5"/>
        <v>43178.479166666664</v>
      </c>
      <c r="J35" s="4">
        <f t="shared" si="0"/>
        <v>24300</v>
      </c>
      <c r="K35" s="4" t="str">
        <f t="shared" si="1"/>
        <v>PE</v>
      </c>
      <c r="L35" s="5">
        <f t="shared" si="2"/>
        <v>43181.479166666664</v>
      </c>
      <c r="N35" s="17">
        <v>186</v>
      </c>
      <c r="O35" s="7">
        <f t="shared" si="8"/>
        <v>215.76</v>
      </c>
      <c r="P35" s="7">
        <f t="shared" si="9"/>
        <v>151.03199999999998</v>
      </c>
      <c r="Q35" s="7">
        <f t="shared" si="10"/>
        <v>345.21600000000001</v>
      </c>
      <c r="R35" s="18">
        <v>206.9</v>
      </c>
      <c r="S35" s="18"/>
      <c r="T35" s="7">
        <f t="shared" si="6"/>
        <v>-8.8599999999999852</v>
      </c>
      <c r="U35" s="17" t="s">
        <v>28</v>
      </c>
      <c r="V35">
        <f t="shared" si="7"/>
        <v>-221.49999999999963</v>
      </c>
      <c r="X35" s="19">
        <f t="shared" si="11"/>
        <v>5269.5000000000036</v>
      </c>
      <c r="Z35" s="19">
        <f>X35-MAX($X$9:X35)</f>
        <v>-1917.75</v>
      </c>
    </row>
    <row r="36" spans="1:26">
      <c r="A36" t="s">
        <v>4</v>
      </c>
      <c r="B36" t="s">
        <v>5</v>
      </c>
      <c r="C36" s="3" t="str">
        <f t="shared" si="3"/>
        <v>Fri</v>
      </c>
      <c r="D36" s="5">
        <v>43182.46875</v>
      </c>
      <c r="E36" s="6">
        <v>43182.46875</v>
      </c>
      <c r="F36">
        <v>23645.9</v>
      </c>
      <c r="H36" s="2">
        <f t="shared" si="4"/>
        <v>43182.46875</v>
      </c>
      <c r="I36" s="1">
        <f t="shared" si="5"/>
        <v>43182.46875</v>
      </c>
      <c r="J36" s="4">
        <f t="shared" si="0"/>
        <v>23600</v>
      </c>
      <c r="K36" s="4" t="str">
        <f t="shared" si="1"/>
        <v>PE</v>
      </c>
      <c r="L36" s="5">
        <f t="shared" si="2"/>
        <v>43188.46875</v>
      </c>
      <c r="N36" s="17">
        <v>178.35</v>
      </c>
      <c r="O36" s="7">
        <f t="shared" si="8"/>
        <v>206.88599999999997</v>
      </c>
      <c r="P36" s="7">
        <f t="shared" si="9"/>
        <v>144.82019999999997</v>
      </c>
      <c r="Q36" s="7">
        <f t="shared" si="10"/>
        <v>331.01759999999996</v>
      </c>
      <c r="R36" s="18"/>
      <c r="S36" s="18"/>
      <c r="T36" s="7">
        <f t="shared" si="6"/>
        <v>0</v>
      </c>
      <c r="U36" s="17" t="s">
        <v>20</v>
      </c>
      <c r="V36">
        <f t="shared" si="7"/>
        <v>0</v>
      </c>
      <c r="X36" s="19">
        <f t="shared" si="11"/>
        <v>5269.5000000000036</v>
      </c>
      <c r="Z36" s="19">
        <f>X36-MAX($X$9:X36)</f>
        <v>-1917.75</v>
      </c>
    </row>
    <row r="37" spans="1:26">
      <c r="A37" t="s">
        <v>4</v>
      </c>
      <c r="B37" t="s">
        <v>6</v>
      </c>
      <c r="C37" s="3" t="str">
        <f t="shared" si="3"/>
        <v>Mon</v>
      </c>
      <c r="D37" s="5">
        <v>43185.489583333336</v>
      </c>
      <c r="E37" s="6">
        <v>43185.489583333336</v>
      </c>
      <c r="F37">
        <v>23809.15</v>
      </c>
      <c r="H37" s="2">
        <f t="shared" si="4"/>
        <v>43185.489583333336</v>
      </c>
      <c r="I37" s="1">
        <f t="shared" si="5"/>
        <v>43185.489583333336</v>
      </c>
      <c r="J37" s="4">
        <f t="shared" si="0"/>
        <v>23800</v>
      </c>
      <c r="K37" s="4" t="str">
        <f t="shared" si="1"/>
        <v>CE</v>
      </c>
      <c r="L37" s="5">
        <f t="shared" si="2"/>
        <v>43188.489583333336</v>
      </c>
      <c r="N37" s="17">
        <v>186.4</v>
      </c>
      <c r="O37" s="7">
        <f t="shared" si="8"/>
        <v>216.22399999999999</v>
      </c>
      <c r="P37" s="7">
        <f t="shared" si="9"/>
        <v>151.35679999999999</v>
      </c>
      <c r="Q37" s="7">
        <f t="shared" si="10"/>
        <v>345.95839999999998</v>
      </c>
      <c r="R37" s="18">
        <v>346</v>
      </c>
      <c r="S37" s="18"/>
      <c r="T37" s="7">
        <f t="shared" si="6"/>
        <v>129.77600000000001</v>
      </c>
      <c r="U37" s="17" t="s">
        <v>16</v>
      </c>
      <c r="V37">
        <f t="shared" si="7"/>
        <v>3244.4</v>
      </c>
      <c r="X37" s="19">
        <f t="shared" si="11"/>
        <v>8513.9000000000033</v>
      </c>
      <c r="Z37" s="19">
        <f>X37-MAX($X$9:X37)</f>
        <v>0</v>
      </c>
    </row>
    <row r="38" spans="1:26">
      <c r="A38" t="s">
        <v>4</v>
      </c>
      <c r="B38" t="s">
        <v>5</v>
      </c>
      <c r="C38" s="3" t="str">
        <f t="shared" si="3"/>
        <v>Mon</v>
      </c>
      <c r="D38" s="5">
        <v>43192.40625</v>
      </c>
      <c r="E38" s="6">
        <v>43192.40625</v>
      </c>
      <c r="F38">
        <v>24102.25</v>
      </c>
      <c r="H38" s="2">
        <f t="shared" si="4"/>
        <v>43192.40625</v>
      </c>
      <c r="I38" s="1">
        <f t="shared" si="5"/>
        <v>43192.40625</v>
      </c>
      <c r="J38" s="4">
        <f t="shared" si="0"/>
        <v>24100</v>
      </c>
      <c r="K38" s="4" t="str">
        <f t="shared" si="1"/>
        <v>PE</v>
      </c>
      <c r="L38" s="5">
        <f t="shared" si="2"/>
        <v>43195.40625</v>
      </c>
      <c r="N38" s="17">
        <v>207.95</v>
      </c>
      <c r="O38" s="7">
        <f t="shared" si="8"/>
        <v>241.22199999999998</v>
      </c>
      <c r="P38" s="7">
        <f t="shared" si="9"/>
        <v>168.85539999999997</v>
      </c>
      <c r="Q38" s="7">
        <f t="shared" si="10"/>
        <v>385.95519999999999</v>
      </c>
      <c r="R38" s="18"/>
      <c r="S38" s="18"/>
      <c r="T38" s="7">
        <f t="shared" si="6"/>
        <v>0</v>
      </c>
      <c r="U38" s="17" t="s">
        <v>20</v>
      </c>
      <c r="V38">
        <f t="shared" si="7"/>
        <v>0</v>
      </c>
      <c r="X38" s="19">
        <f t="shared" si="11"/>
        <v>8513.9000000000033</v>
      </c>
      <c r="Z38" s="19">
        <f>X38-MAX($X$9:X38)</f>
        <v>0</v>
      </c>
    </row>
    <row r="39" spans="1:26">
      <c r="A39" t="s">
        <v>4</v>
      </c>
      <c r="B39" t="s">
        <v>6</v>
      </c>
      <c r="C39" s="3" t="str">
        <f t="shared" si="3"/>
        <v>Wed</v>
      </c>
      <c r="D39" s="5">
        <v>43194.4375</v>
      </c>
      <c r="E39" s="6">
        <v>43194.4375</v>
      </c>
      <c r="F39">
        <v>24640.85</v>
      </c>
      <c r="H39" s="2">
        <f t="shared" si="4"/>
        <v>43194.4375</v>
      </c>
      <c r="I39" s="1">
        <f t="shared" si="5"/>
        <v>43194.4375</v>
      </c>
      <c r="J39" s="4">
        <f t="shared" si="0"/>
        <v>24600</v>
      </c>
      <c r="K39" s="4" t="str">
        <f t="shared" si="1"/>
        <v>CE</v>
      </c>
      <c r="L39" s="5">
        <f t="shared" si="2"/>
        <v>43195.4375</v>
      </c>
      <c r="N39" s="17">
        <v>138.4</v>
      </c>
      <c r="O39" s="7">
        <f t="shared" si="8"/>
        <v>160.54399999999998</v>
      </c>
      <c r="P39" s="7">
        <f t="shared" si="9"/>
        <v>112.38079999999998</v>
      </c>
      <c r="Q39" s="7">
        <f t="shared" si="10"/>
        <v>256.87040000000002</v>
      </c>
      <c r="R39" s="18"/>
      <c r="S39" s="18"/>
      <c r="T39" s="7">
        <f t="shared" si="6"/>
        <v>0</v>
      </c>
      <c r="U39" s="17" t="s">
        <v>20</v>
      </c>
      <c r="V39">
        <f t="shared" si="7"/>
        <v>0</v>
      </c>
      <c r="X39" s="19">
        <f t="shared" si="11"/>
        <v>8513.9000000000033</v>
      </c>
      <c r="Z39" s="19">
        <f>X39-MAX($X$9:X39)</f>
        <v>0</v>
      </c>
    </row>
    <row r="40" spans="1:26">
      <c r="A40" t="s">
        <v>4</v>
      </c>
      <c r="B40" t="s">
        <v>5</v>
      </c>
      <c r="C40" s="3" t="str">
        <f t="shared" si="3"/>
        <v>Wed</v>
      </c>
      <c r="D40" s="5">
        <v>43194.552083333336</v>
      </c>
      <c r="E40" s="6">
        <v>43194.552083333336</v>
      </c>
      <c r="F40">
        <v>24271.15</v>
      </c>
      <c r="H40" s="2">
        <f t="shared" si="4"/>
        <v>43194.552083333336</v>
      </c>
      <c r="I40" s="1">
        <f t="shared" si="5"/>
        <v>43194.552083333336</v>
      </c>
      <c r="J40" s="4">
        <f t="shared" si="0"/>
        <v>24300</v>
      </c>
      <c r="K40" s="4" t="str">
        <f t="shared" si="1"/>
        <v>PE</v>
      </c>
      <c r="L40" s="5">
        <f t="shared" si="2"/>
        <v>43195.552083333336</v>
      </c>
      <c r="N40" s="17">
        <v>135</v>
      </c>
      <c r="O40" s="7">
        <f t="shared" si="8"/>
        <v>156.6</v>
      </c>
      <c r="P40" s="7">
        <f t="shared" si="9"/>
        <v>109.61999999999999</v>
      </c>
      <c r="Q40" s="7">
        <f t="shared" si="10"/>
        <v>250.56</v>
      </c>
      <c r="R40" s="18">
        <v>205.6</v>
      </c>
      <c r="S40" s="18"/>
      <c r="T40" s="7">
        <f t="shared" si="6"/>
        <v>49</v>
      </c>
      <c r="U40" s="17" t="s">
        <v>28</v>
      </c>
      <c r="V40">
        <f t="shared" si="7"/>
        <v>1225</v>
      </c>
      <c r="X40" s="19">
        <f t="shared" si="11"/>
        <v>9738.9000000000033</v>
      </c>
      <c r="Z40" s="19">
        <f>X40-MAX($X$9:X40)</f>
        <v>0</v>
      </c>
    </row>
    <row r="41" spans="1:26">
      <c r="A41" t="s">
        <v>4</v>
      </c>
      <c r="B41" t="s">
        <v>6</v>
      </c>
      <c r="C41" s="3" t="str">
        <f t="shared" si="3"/>
        <v>Mon</v>
      </c>
      <c r="D41" s="5">
        <v>43199.4375</v>
      </c>
      <c r="E41" s="6">
        <v>43199.4375</v>
      </c>
      <c r="F41">
        <v>25037.4</v>
      </c>
      <c r="H41" s="2">
        <f t="shared" si="4"/>
        <v>43199.4375</v>
      </c>
      <c r="I41" s="1">
        <f t="shared" si="5"/>
        <v>43199.4375</v>
      </c>
      <c r="J41" s="4">
        <f t="shared" ref="J41:J72" si="12">ROUND(F41,-2)</f>
        <v>25000</v>
      </c>
      <c r="K41" s="4" t="str">
        <f t="shared" ref="K41:K72" si="13">IF(B41="Short","PE","CE")</f>
        <v>CE</v>
      </c>
      <c r="L41" s="5">
        <f t="shared" ref="L41:L72" si="14">D41+7-WEEKDAY(D41+2)</f>
        <v>43202.4375</v>
      </c>
      <c r="N41" s="17">
        <v>181.85</v>
      </c>
      <c r="O41" s="7">
        <f t="shared" si="8"/>
        <v>210.94599999999997</v>
      </c>
      <c r="P41" s="7">
        <f t="shared" si="9"/>
        <v>147.66219999999996</v>
      </c>
      <c r="Q41" s="7">
        <f t="shared" si="10"/>
        <v>337.5136</v>
      </c>
      <c r="R41" s="18">
        <v>216.7</v>
      </c>
      <c r="S41" s="18"/>
      <c r="T41" s="7">
        <f t="shared" si="6"/>
        <v>5.7540000000000191</v>
      </c>
      <c r="U41" s="17" t="s">
        <v>28</v>
      </c>
      <c r="V41">
        <f t="shared" si="7"/>
        <v>143.85000000000048</v>
      </c>
      <c r="X41" s="19">
        <f t="shared" si="11"/>
        <v>9882.7500000000036</v>
      </c>
      <c r="Z41" s="19">
        <f>X41-MAX($X$9:X41)</f>
        <v>0</v>
      </c>
    </row>
    <row r="42" spans="1:26">
      <c r="A42" t="s">
        <v>4</v>
      </c>
      <c r="B42" t="s">
        <v>5</v>
      </c>
      <c r="C42" s="3" t="str">
        <f t="shared" si="3"/>
        <v>Wed</v>
      </c>
      <c r="D42" s="5">
        <v>43201.385416666664</v>
      </c>
      <c r="E42" s="6">
        <v>43201.385416666664</v>
      </c>
      <c r="F42">
        <v>25101.9</v>
      </c>
      <c r="H42" s="2">
        <f t="shared" si="4"/>
        <v>43201.385416666664</v>
      </c>
      <c r="I42" s="1">
        <f t="shared" si="5"/>
        <v>43201.385416666664</v>
      </c>
      <c r="J42" s="4">
        <f t="shared" si="12"/>
        <v>25100</v>
      </c>
      <c r="K42" s="4" t="str">
        <f t="shared" si="13"/>
        <v>PE</v>
      </c>
      <c r="L42" s="5">
        <f t="shared" si="14"/>
        <v>43202.385416666664</v>
      </c>
      <c r="N42" s="17">
        <v>138.85</v>
      </c>
      <c r="O42" s="7">
        <f t="shared" si="8"/>
        <v>161.06599999999997</v>
      </c>
      <c r="P42" s="7">
        <f t="shared" si="9"/>
        <v>112.74619999999997</v>
      </c>
      <c r="Q42" s="7">
        <f t="shared" si="10"/>
        <v>257.7056</v>
      </c>
      <c r="R42" s="18">
        <v>112.75</v>
      </c>
      <c r="S42" s="18"/>
      <c r="T42" s="7">
        <f t="shared" si="6"/>
        <v>-48.315999999999974</v>
      </c>
      <c r="U42" s="17" t="s">
        <v>15</v>
      </c>
      <c r="V42">
        <f t="shared" si="7"/>
        <v>-1207.8999999999994</v>
      </c>
      <c r="X42" s="19">
        <f t="shared" si="11"/>
        <v>8674.850000000004</v>
      </c>
      <c r="Z42" s="19">
        <f>X42-MAX($X$9:X42)</f>
        <v>-1207.8999999999996</v>
      </c>
    </row>
    <row r="43" spans="1:26">
      <c r="A43" t="s">
        <v>4</v>
      </c>
      <c r="B43" t="s">
        <v>6</v>
      </c>
      <c r="C43" s="3" t="str">
        <f t="shared" si="3"/>
        <v>Mon</v>
      </c>
      <c r="D43" s="5">
        <v>43206.583333333336</v>
      </c>
      <c r="E43" s="6">
        <v>43206.583333333336</v>
      </c>
      <c r="F43">
        <v>25286.2</v>
      </c>
      <c r="H43" s="2">
        <f t="shared" si="4"/>
        <v>43206.583333333336</v>
      </c>
      <c r="I43" s="1">
        <f t="shared" si="5"/>
        <v>43206.583333333336</v>
      </c>
      <c r="J43" s="4">
        <f t="shared" si="12"/>
        <v>25300</v>
      </c>
      <c r="K43" s="4" t="str">
        <f t="shared" si="13"/>
        <v>CE</v>
      </c>
      <c r="L43" s="5">
        <f t="shared" si="14"/>
        <v>43209.583333333336</v>
      </c>
      <c r="N43" s="17">
        <v>145.80000000000001</v>
      </c>
      <c r="O43" s="7">
        <f t="shared" si="8"/>
        <v>169.12800000000001</v>
      </c>
      <c r="P43" s="7">
        <f t="shared" si="9"/>
        <v>118.3896</v>
      </c>
      <c r="Q43" s="7">
        <f t="shared" si="10"/>
        <v>270.60480000000007</v>
      </c>
      <c r="R43" s="18">
        <v>156.94999999999999</v>
      </c>
      <c r="S43" s="18"/>
      <c r="T43" s="7">
        <f t="shared" si="6"/>
        <v>-12.178000000000026</v>
      </c>
      <c r="U43" s="17" t="s">
        <v>28</v>
      </c>
      <c r="V43">
        <f t="shared" si="7"/>
        <v>-304.45000000000061</v>
      </c>
      <c r="X43" s="19">
        <f t="shared" si="11"/>
        <v>8370.4000000000033</v>
      </c>
      <c r="Z43" s="19">
        <f>X43-MAX($X$9:X43)</f>
        <v>-1512.3500000000004</v>
      </c>
    </row>
    <row r="44" spans="1:26">
      <c r="A44" t="s">
        <v>4</v>
      </c>
      <c r="B44" t="s">
        <v>5</v>
      </c>
      <c r="C44" s="3" t="str">
        <f t="shared" si="3"/>
        <v>Wed</v>
      </c>
      <c r="D44" s="5">
        <v>43208.385416666664</v>
      </c>
      <c r="E44" s="6">
        <v>43208.385416666664</v>
      </c>
      <c r="F44">
        <v>25306.15</v>
      </c>
      <c r="H44" s="2">
        <f t="shared" si="4"/>
        <v>43208.385416666664</v>
      </c>
      <c r="I44" s="1">
        <f t="shared" si="5"/>
        <v>43208.385416666664</v>
      </c>
      <c r="J44" s="4">
        <f t="shared" si="12"/>
        <v>25300</v>
      </c>
      <c r="K44" s="4" t="str">
        <f t="shared" si="13"/>
        <v>PE</v>
      </c>
      <c r="L44" s="5">
        <f t="shared" si="14"/>
        <v>43209.385416666664</v>
      </c>
      <c r="N44" s="17">
        <v>230</v>
      </c>
      <c r="O44" s="7">
        <f t="shared" si="8"/>
        <v>266.79999999999995</v>
      </c>
      <c r="P44" s="7">
        <f t="shared" si="9"/>
        <v>186.75999999999996</v>
      </c>
      <c r="Q44" s="7">
        <f t="shared" si="10"/>
        <v>426.87999999999994</v>
      </c>
      <c r="R44" s="18">
        <v>321.7</v>
      </c>
      <c r="S44" s="18"/>
      <c r="T44" s="7">
        <f t="shared" si="6"/>
        <v>54.900000000000034</v>
      </c>
      <c r="U44" s="17" t="s">
        <v>28</v>
      </c>
      <c r="V44">
        <f t="shared" si="7"/>
        <v>1372.5000000000009</v>
      </c>
      <c r="X44" s="19">
        <f t="shared" si="11"/>
        <v>9742.9000000000051</v>
      </c>
      <c r="Z44" s="19">
        <f>X44-MAX($X$9:X44)</f>
        <v>-139.84999999999854</v>
      </c>
    </row>
    <row r="45" spans="1:26">
      <c r="A45" t="s">
        <v>4</v>
      </c>
      <c r="B45" t="s">
        <v>5</v>
      </c>
      <c r="C45" s="3" t="str">
        <f t="shared" si="3"/>
        <v>Fri</v>
      </c>
      <c r="D45" s="5">
        <v>43210.385416666664</v>
      </c>
      <c r="E45" s="6">
        <v>43210.385416666664</v>
      </c>
      <c r="F45">
        <v>25012.75</v>
      </c>
      <c r="H45" s="2">
        <f t="shared" si="4"/>
        <v>43210.385416666664</v>
      </c>
      <c r="I45" s="1">
        <f t="shared" si="5"/>
        <v>43210.385416666664</v>
      </c>
      <c r="J45" s="4">
        <f t="shared" si="12"/>
        <v>25000</v>
      </c>
      <c r="K45" s="4" t="str">
        <f t="shared" si="13"/>
        <v>PE</v>
      </c>
      <c r="L45" s="5">
        <f t="shared" si="14"/>
        <v>43216.385416666664</v>
      </c>
      <c r="N45" s="17">
        <v>182.25</v>
      </c>
      <c r="O45" s="7">
        <f t="shared" si="8"/>
        <v>211.41</v>
      </c>
      <c r="P45" s="7">
        <f t="shared" si="9"/>
        <v>147.98699999999999</v>
      </c>
      <c r="Q45" s="7">
        <f t="shared" si="10"/>
        <v>338.25599999999997</v>
      </c>
      <c r="R45" s="18">
        <v>206.5</v>
      </c>
      <c r="S45" s="18"/>
      <c r="T45" s="7">
        <f t="shared" si="6"/>
        <v>-4.9099999999999966</v>
      </c>
      <c r="U45" s="17" t="s">
        <v>28</v>
      </c>
      <c r="V45">
        <f t="shared" si="7"/>
        <v>-122.74999999999991</v>
      </c>
      <c r="X45" s="19">
        <f t="shared" si="11"/>
        <v>9620.1500000000051</v>
      </c>
      <c r="Z45" s="19">
        <f>X45-MAX($X$9:X45)</f>
        <v>-262.59999999999854</v>
      </c>
    </row>
    <row r="46" spans="1:26">
      <c r="A46" t="s">
        <v>4</v>
      </c>
      <c r="B46" t="s">
        <v>5</v>
      </c>
      <c r="C46" s="3" t="str">
        <f t="shared" si="3"/>
        <v>Mon</v>
      </c>
      <c r="D46" s="5">
        <v>43213.395833333336</v>
      </c>
      <c r="E46" s="6">
        <v>43213.395833333336</v>
      </c>
      <c r="F46">
        <v>24855.200000000001</v>
      </c>
      <c r="H46" s="2">
        <f t="shared" si="4"/>
        <v>43213.395833333336</v>
      </c>
      <c r="I46" s="1">
        <f t="shared" si="5"/>
        <v>43213.395833333336</v>
      </c>
      <c r="J46" s="4">
        <f t="shared" si="12"/>
        <v>24900</v>
      </c>
      <c r="K46" s="4" t="str">
        <f t="shared" si="13"/>
        <v>PE</v>
      </c>
      <c r="L46" s="5">
        <f t="shared" si="14"/>
        <v>43216.395833333336</v>
      </c>
      <c r="N46" s="17">
        <v>189.1</v>
      </c>
      <c r="O46" s="7">
        <f t="shared" si="8"/>
        <v>219.35599999999997</v>
      </c>
      <c r="P46" s="7">
        <f t="shared" si="9"/>
        <v>153.54919999999996</v>
      </c>
      <c r="Q46" s="7">
        <f t="shared" si="10"/>
        <v>350.96960000000001</v>
      </c>
      <c r="R46" s="18"/>
      <c r="S46" s="18"/>
      <c r="T46" s="7">
        <f t="shared" si="6"/>
        <v>0</v>
      </c>
      <c r="U46" s="17" t="s">
        <v>20</v>
      </c>
      <c r="V46">
        <f t="shared" si="7"/>
        <v>0</v>
      </c>
      <c r="X46" s="19">
        <f t="shared" si="11"/>
        <v>9620.1500000000051</v>
      </c>
      <c r="Z46" s="19">
        <f>X46-MAX($X$9:X46)</f>
        <v>-262.59999999999854</v>
      </c>
    </row>
    <row r="47" spans="1:26">
      <c r="A47" t="s">
        <v>4</v>
      </c>
      <c r="B47" t="s">
        <v>5</v>
      </c>
      <c r="C47" s="3" t="str">
        <f t="shared" si="3"/>
        <v>Wed</v>
      </c>
      <c r="D47" s="5">
        <v>43215.572916666664</v>
      </c>
      <c r="E47" s="6">
        <v>43215.572916666664</v>
      </c>
      <c r="F47">
        <v>24872.35</v>
      </c>
      <c r="H47" s="2">
        <f t="shared" si="4"/>
        <v>43215.572916666664</v>
      </c>
      <c r="I47" s="1">
        <f t="shared" si="5"/>
        <v>43215.572916666664</v>
      </c>
      <c r="J47" s="4">
        <f t="shared" si="12"/>
        <v>24900</v>
      </c>
      <c r="K47" s="4" t="str">
        <f t="shared" si="13"/>
        <v>PE</v>
      </c>
      <c r="L47" s="5">
        <f t="shared" si="14"/>
        <v>43216.572916666664</v>
      </c>
      <c r="N47" s="17">
        <v>122.2</v>
      </c>
      <c r="O47" s="7">
        <f t="shared" si="8"/>
        <v>141.75199999999998</v>
      </c>
      <c r="P47" s="7">
        <f t="shared" si="9"/>
        <v>99.226399999999984</v>
      </c>
      <c r="Q47" s="7">
        <f t="shared" si="10"/>
        <v>226.80319999999998</v>
      </c>
      <c r="R47" s="18">
        <v>148.94999999999999</v>
      </c>
      <c r="S47" s="18"/>
      <c r="T47" s="7">
        <f t="shared" si="6"/>
        <v>7.1980000000000075</v>
      </c>
      <c r="U47" s="17" t="s">
        <v>28</v>
      </c>
      <c r="V47">
        <f t="shared" si="7"/>
        <v>179.95000000000019</v>
      </c>
      <c r="X47" s="19">
        <f t="shared" si="11"/>
        <v>9800.1000000000058</v>
      </c>
      <c r="Z47" s="19">
        <f>X47-MAX($X$9:X47)</f>
        <v>-82.649999999997817</v>
      </c>
    </row>
    <row r="48" spans="1:26">
      <c r="A48" t="s">
        <v>4</v>
      </c>
      <c r="B48" t="s">
        <v>6</v>
      </c>
      <c r="C48" s="3" t="str">
        <f t="shared" si="3"/>
        <v>Fri</v>
      </c>
      <c r="D48" s="5">
        <v>43217.40625</v>
      </c>
      <c r="E48" s="6">
        <v>43217.40625</v>
      </c>
      <c r="F48">
        <v>25329.95</v>
      </c>
      <c r="H48" s="2">
        <f t="shared" si="4"/>
        <v>43217.40625</v>
      </c>
      <c r="I48" s="1">
        <f t="shared" si="5"/>
        <v>43217.40625</v>
      </c>
      <c r="J48" s="4">
        <f t="shared" si="12"/>
        <v>25300</v>
      </c>
      <c r="K48" s="4" t="str">
        <f t="shared" si="13"/>
        <v>CE</v>
      </c>
      <c r="L48" s="5">
        <f t="shared" si="14"/>
        <v>43223.40625</v>
      </c>
      <c r="N48" s="17">
        <v>160.1</v>
      </c>
      <c r="O48" s="7">
        <f t="shared" si="8"/>
        <v>185.71599999999998</v>
      </c>
      <c r="P48" s="7">
        <f t="shared" si="9"/>
        <v>130.00119999999998</v>
      </c>
      <c r="Q48" s="7">
        <f t="shared" si="10"/>
        <v>297.14559999999994</v>
      </c>
      <c r="R48" s="18">
        <v>184.1</v>
      </c>
      <c r="S48" s="18"/>
      <c r="T48" s="7">
        <f t="shared" si="6"/>
        <v>-1.6159999999999854</v>
      </c>
      <c r="U48" s="17" t="s">
        <v>28</v>
      </c>
      <c r="V48">
        <f t="shared" si="7"/>
        <v>-40.399999999999636</v>
      </c>
      <c r="X48" s="19">
        <f t="shared" si="11"/>
        <v>9759.7000000000062</v>
      </c>
      <c r="Z48" s="19">
        <f>X48-MAX($X$9:X48)</f>
        <v>-123.04999999999745</v>
      </c>
    </row>
    <row r="49" spans="1:26">
      <c r="A49" t="s">
        <v>4</v>
      </c>
      <c r="B49" t="s">
        <v>5</v>
      </c>
      <c r="C49" s="3" t="str">
        <f t="shared" si="3"/>
        <v>Wed</v>
      </c>
      <c r="D49" s="5">
        <v>43222.416666666664</v>
      </c>
      <c r="E49" s="6">
        <v>43222.416666666664</v>
      </c>
      <c r="F49">
        <v>25508.400000000001</v>
      </c>
      <c r="H49" s="2">
        <f t="shared" si="4"/>
        <v>43222.416666666664</v>
      </c>
      <c r="I49" s="1">
        <f t="shared" si="5"/>
        <v>43222.416666666664</v>
      </c>
      <c r="J49" s="4">
        <f t="shared" si="12"/>
        <v>25500</v>
      </c>
      <c r="K49" s="4" t="str">
        <f t="shared" si="13"/>
        <v>PE</v>
      </c>
      <c r="L49" s="5">
        <f t="shared" si="14"/>
        <v>43223.416666666664</v>
      </c>
      <c r="N49" s="17">
        <v>67</v>
      </c>
      <c r="O49" s="7">
        <f t="shared" si="8"/>
        <v>77.72</v>
      </c>
      <c r="P49" s="7">
        <f t="shared" si="9"/>
        <v>54.403999999999996</v>
      </c>
      <c r="Q49" s="7">
        <f t="shared" si="10"/>
        <v>124.352</v>
      </c>
      <c r="R49" s="18"/>
      <c r="S49" s="18"/>
      <c r="T49" s="7">
        <f t="shared" si="6"/>
        <v>0</v>
      </c>
      <c r="U49" s="17" t="s">
        <v>20</v>
      </c>
      <c r="V49">
        <f t="shared" si="7"/>
        <v>0</v>
      </c>
      <c r="X49" s="19">
        <f t="shared" si="11"/>
        <v>9759.7000000000062</v>
      </c>
      <c r="Z49" s="19">
        <f>X49-MAX($X$9:X49)</f>
        <v>-123.04999999999745</v>
      </c>
    </row>
    <row r="50" spans="1:26">
      <c r="A50" t="s">
        <v>4</v>
      </c>
      <c r="B50" t="s">
        <v>6</v>
      </c>
      <c r="C50" s="3" t="str">
        <f t="shared" si="3"/>
        <v>Wed</v>
      </c>
      <c r="D50" s="5">
        <v>43222.5625</v>
      </c>
      <c r="E50" s="6">
        <v>43222.5625</v>
      </c>
      <c r="F50">
        <v>25698.15</v>
      </c>
      <c r="H50" s="2">
        <f t="shared" si="4"/>
        <v>43222.5625</v>
      </c>
      <c r="I50" s="1">
        <f t="shared" si="5"/>
        <v>43222.5625</v>
      </c>
      <c r="J50" s="4">
        <f t="shared" si="12"/>
        <v>25700</v>
      </c>
      <c r="K50" s="4" t="str">
        <f t="shared" si="13"/>
        <v>CE</v>
      </c>
      <c r="L50" s="5">
        <f t="shared" si="14"/>
        <v>43223.5625</v>
      </c>
      <c r="N50" s="17">
        <v>87.85</v>
      </c>
      <c r="O50" s="7">
        <f t="shared" si="8"/>
        <v>101.90599999999999</v>
      </c>
      <c r="P50" s="7">
        <f t="shared" si="9"/>
        <v>71.334199999999996</v>
      </c>
      <c r="Q50" s="7">
        <f t="shared" si="10"/>
        <v>163.0496</v>
      </c>
      <c r="R50" s="18">
        <v>163.05000000000001</v>
      </c>
      <c r="S50" s="18"/>
      <c r="T50" s="7">
        <f t="shared" si="6"/>
        <v>61.14400000000002</v>
      </c>
      <c r="U50" s="17" t="s">
        <v>16</v>
      </c>
      <c r="V50">
        <f t="shared" si="7"/>
        <v>1528.6000000000006</v>
      </c>
      <c r="X50" s="19">
        <f t="shared" si="11"/>
        <v>11288.300000000007</v>
      </c>
      <c r="Z50" s="19">
        <f>X50-MAX($X$9:X50)</f>
        <v>0</v>
      </c>
    </row>
    <row r="51" spans="1:26">
      <c r="A51" t="s">
        <v>4</v>
      </c>
      <c r="B51" t="s">
        <v>6</v>
      </c>
      <c r="C51" s="3" t="str">
        <f t="shared" si="3"/>
        <v>Mon</v>
      </c>
      <c r="D51" s="5">
        <v>43227.520833333336</v>
      </c>
      <c r="E51" s="6">
        <v>43227.520833333336</v>
      </c>
      <c r="F51">
        <v>25800.799999999999</v>
      </c>
      <c r="H51" s="2">
        <f t="shared" si="4"/>
        <v>43227.520833333336</v>
      </c>
      <c r="I51" s="1">
        <f t="shared" si="5"/>
        <v>43227.520833333336</v>
      </c>
      <c r="J51" s="4">
        <f t="shared" si="12"/>
        <v>25800</v>
      </c>
      <c r="K51" s="4" t="str">
        <f t="shared" si="13"/>
        <v>CE</v>
      </c>
      <c r="L51" s="5">
        <f t="shared" si="14"/>
        <v>43230.520833333336</v>
      </c>
      <c r="N51" s="17">
        <v>122.75</v>
      </c>
      <c r="O51" s="7">
        <f t="shared" si="8"/>
        <v>142.38999999999999</v>
      </c>
      <c r="P51" s="7">
        <f t="shared" si="9"/>
        <v>99.672999999999988</v>
      </c>
      <c r="Q51" s="7">
        <f t="shared" si="10"/>
        <v>227.82399999999998</v>
      </c>
      <c r="R51" s="18"/>
      <c r="S51" s="18"/>
      <c r="T51" s="7">
        <f t="shared" si="6"/>
        <v>0</v>
      </c>
      <c r="U51" s="17" t="s">
        <v>20</v>
      </c>
      <c r="V51">
        <f t="shared" si="7"/>
        <v>0</v>
      </c>
      <c r="X51" s="19">
        <f t="shared" si="11"/>
        <v>11288.300000000007</v>
      </c>
      <c r="Z51" s="19">
        <f>X51-MAX($X$9:X51)</f>
        <v>0</v>
      </c>
    </row>
    <row r="52" spans="1:26">
      <c r="A52" t="s">
        <v>4</v>
      </c>
      <c r="B52" t="s">
        <v>6</v>
      </c>
      <c r="C52" s="3" t="str">
        <f t="shared" si="3"/>
        <v>Wed</v>
      </c>
      <c r="D52" s="5">
        <v>43229.4375</v>
      </c>
      <c r="E52" s="6">
        <v>43229.4375</v>
      </c>
      <c r="F52">
        <v>26100.55</v>
      </c>
      <c r="H52" s="2">
        <f t="shared" si="4"/>
        <v>43229.4375</v>
      </c>
      <c r="I52" s="1">
        <f t="shared" si="5"/>
        <v>43229.4375</v>
      </c>
      <c r="J52" s="4">
        <f t="shared" si="12"/>
        <v>26100</v>
      </c>
      <c r="K52" s="4" t="str">
        <f t="shared" si="13"/>
        <v>CE</v>
      </c>
      <c r="L52" s="5">
        <f t="shared" si="14"/>
        <v>43230.4375</v>
      </c>
      <c r="N52" s="17">
        <v>59.3</v>
      </c>
      <c r="O52" s="7">
        <f t="shared" si="8"/>
        <v>68.787999999999997</v>
      </c>
      <c r="P52" s="7">
        <f t="shared" si="9"/>
        <v>48.151599999999995</v>
      </c>
      <c r="Q52" s="7">
        <f t="shared" si="10"/>
        <v>110.0608</v>
      </c>
      <c r="R52" s="18">
        <v>72.75</v>
      </c>
      <c r="S52" s="18"/>
      <c r="T52" s="7">
        <f t="shared" si="6"/>
        <v>3.9620000000000033</v>
      </c>
      <c r="U52" s="17" t="s">
        <v>28</v>
      </c>
      <c r="V52">
        <f t="shared" si="7"/>
        <v>99.050000000000082</v>
      </c>
      <c r="X52" s="19">
        <f t="shared" si="11"/>
        <v>11387.350000000006</v>
      </c>
      <c r="Z52" s="19">
        <f>X52-MAX($X$9:X52)</f>
        <v>0</v>
      </c>
    </row>
    <row r="53" spans="1:26">
      <c r="A53" t="s">
        <v>4</v>
      </c>
      <c r="B53" t="s">
        <v>6</v>
      </c>
      <c r="C53" s="3" t="str">
        <f t="shared" si="3"/>
        <v>Tue</v>
      </c>
      <c r="D53" s="5">
        <v>43235.385416666664</v>
      </c>
      <c r="E53" s="6">
        <v>43235.385416666664</v>
      </c>
      <c r="F53">
        <v>26677.4</v>
      </c>
      <c r="H53" s="2">
        <f t="shared" si="4"/>
        <v>43235.385416666664</v>
      </c>
      <c r="I53" s="1">
        <f t="shared" si="5"/>
        <v>43235.385416666664</v>
      </c>
      <c r="J53" s="4">
        <f t="shared" si="12"/>
        <v>26700</v>
      </c>
      <c r="K53" s="4" t="str">
        <f t="shared" si="13"/>
        <v>CE</v>
      </c>
      <c r="L53" s="5">
        <f t="shared" si="14"/>
        <v>43237.385416666664</v>
      </c>
      <c r="N53" s="17">
        <v>162.15</v>
      </c>
      <c r="O53" s="7">
        <f t="shared" si="8"/>
        <v>188.09399999999999</v>
      </c>
      <c r="P53" s="7">
        <f t="shared" si="9"/>
        <v>131.66579999999999</v>
      </c>
      <c r="Q53" s="7">
        <f t="shared" si="10"/>
        <v>300.9504</v>
      </c>
      <c r="R53" s="18">
        <v>131.65</v>
      </c>
      <c r="S53" s="18"/>
      <c r="T53" s="7">
        <f t="shared" si="6"/>
        <v>-56.443999999999988</v>
      </c>
      <c r="U53" s="17" t="s">
        <v>15</v>
      </c>
      <c r="V53">
        <f t="shared" si="7"/>
        <v>-1411.0999999999997</v>
      </c>
      <c r="X53" s="19">
        <f t="shared" si="11"/>
        <v>9976.2500000000055</v>
      </c>
      <c r="Z53" s="19">
        <f>X53-MAX($X$9:X53)</f>
        <v>-1411.1000000000004</v>
      </c>
    </row>
    <row r="54" spans="1:26">
      <c r="A54" t="s">
        <v>4</v>
      </c>
      <c r="B54" t="s">
        <v>5</v>
      </c>
      <c r="C54" s="3" t="str">
        <f t="shared" si="3"/>
        <v>Thu</v>
      </c>
      <c r="D54" s="5">
        <v>43237.572916666664</v>
      </c>
      <c r="E54" s="6">
        <v>43237.572916666664</v>
      </c>
      <c r="F54">
        <v>26042.55</v>
      </c>
      <c r="H54" s="2">
        <f t="shared" si="4"/>
        <v>43237.572916666664</v>
      </c>
      <c r="I54" s="1">
        <f t="shared" si="5"/>
        <v>43237.572916666664</v>
      </c>
      <c r="J54" s="4">
        <f t="shared" si="12"/>
        <v>26000</v>
      </c>
      <c r="K54" s="4" t="str">
        <f t="shared" si="13"/>
        <v>PE</v>
      </c>
      <c r="L54" s="5">
        <f t="shared" si="14"/>
        <v>43237.572916666664</v>
      </c>
      <c r="N54" s="17">
        <v>12.2</v>
      </c>
      <c r="O54" s="7">
        <f t="shared" si="8"/>
        <v>14.151999999999997</v>
      </c>
      <c r="P54" s="7">
        <f t="shared" si="9"/>
        <v>9.9063999999999979</v>
      </c>
      <c r="Q54" s="7">
        <f t="shared" si="10"/>
        <v>22.643199999999997</v>
      </c>
      <c r="R54" s="18"/>
      <c r="S54" s="18"/>
      <c r="T54" s="7">
        <f t="shared" si="6"/>
        <v>0</v>
      </c>
      <c r="U54" s="17" t="s">
        <v>20</v>
      </c>
      <c r="V54">
        <f t="shared" si="7"/>
        <v>0</v>
      </c>
      <c r="X54" s="19">
        <f t="shared" si="11"/>
        <v>9976.2500000000055</v>
      </c>
      <c r="Z54" s="19">
        <f>X54-MAX($X$9:X54)</f>
        <v>-1411.1000000000004</v>
      </c>
    </row>
    <row r="55" spans="1:26">
      <c r="A55" t="s">
        <v>4</v>
      </c>
      <c r="B55" t="s">
        <v>5</v>
      </c>
      <c r="C55" s="3" t="str">
        <f t="shared" si="3"/>
        <v>Fri</v>
      </c>
      <c r="D55" s="5">
        <v>43238.541666666664</v>
      </c>
      <c r="E55" s="6">
        <v>43238.541666666664</v>
      </c>
      <c r="F55">
        <v>25875</v>
      </c>
      <c r="H55" s="2">
        <f t="shared" si="4"/>
        <v>43238.541666666664</v>
      </c>
      <c r="I55" s="1">
        <f t="shared" si="5"/>
        <v>43238.541666666664</v>
      </c>
      <c r="J55" s="4">
        <f t="shared" si="12"/>
        <v>25900</v>
      </c>
      <c r="K55" s="4" t="str">
        <f t="shared" si="13"/>
        <v>PE</v>
      </c>
      <c r="L55" s="5">
        <f t="shared" si="14"/>
        <v>43244.541666666664</v>
      </c>
      <c r="N55" s="17">
        <v>207.95</v>
      </c>
      <c r="O55" s="7">
        <f t="shared" si="8"/>
        <v>241.22199999999998</v>
      </c>
      <c r="P55" s="7">
        <f t="shared" si="9"/>
        <v>168.85539999999997</v>
      </c>
      <c r="Q55" s="7">
        <f t="shared" si="10"/>
        <v>385.95519999999999</v>
      </c>
      <c r="R55" s="18"/>
      <c r="S55" s="18"/>
      <c r="T55" s="7">
        <f t="shared" si="6"/>
        <v>0</v>
      </c>
      <c r="U55" s="17" t="s">
        <v>20</v>
      </c>
      <c r="V55">
        <f t="shared" si="7"/>
        <v>0</v>
      </c>
      <c r="X55" s="19">
        <f t="shared" si="11"/>
        <v>9976.2500000000055</v>
      </c>
      <c r="Z55" s="19">
        <f>X55-MAX($X$9:X55)</f>
        <v>-1411.1000000000004</v>
      </c>
    </row>
    <row r="56" spans="1:26">
      <c r="A56" t="s">
        <v>4</v>
      </c>
      <c r="B56" t="s">
        <v>5</v>
      </c>
      <c r="C56" s="3" t="str">
        <f t="shared" si="3"/>
        <v>Mon</v>
      </c>
      <c r="D56" s="5">
        <v>43241.416666666664</v>
      </c>
      <c r="E56" s="6">
        <v>43241.416666666664</v>
      </c>
      <c r="F56">
        <v>25853.75</v>
      </c>
      <c r="H56" s="2">
        <f t="shared" si="4"/>
        <v>43241.416666666664</v>
      </c>
      <c r="I56" s="1">
        <f t="shared" si="5"/>
        <v>43241.416666666664</v>
      </c>
      <c r="J56" s="4">
        <f t="shared" si="12"/>
        <v>25900</v>
      </c>
      <c r="K56" s="4" t="str">
        <f t="shared" si="13"/>
        <v>PE</v>
      </c>
      <c r="L56" s="5">
        <f t="shared" si="14"/>
        <v>43244.416666666664</v>
      </c>
      <c r="N56" s="17">
        <v>193.15</v>
      </c>
      <c r="O56" s="7">
        <f t="shared" si="8"/>
        <v>224.054</v>
      </c>
      <c r="P56" s="7">
        <f t="shared" si="9"/>
        <v>156.83779999999999</v>
      </c>
      <c r="Q56" s="7">
        <f t="shared" si="10"/>
        <v>358.4864</v>
      </c>
      <c r="R56" s="18">
        <v>203.9</v>
      </c>
      <c r="S56" s="18"/>
      <c r="T56" s="7">
        <f t="shared" si="6"/>
        <v>-20.153999999999996</v>
      </c>
      <c r="U56" s="17" t="s">
        <v>28</v>
      </c>
      <c r="V56">
        <f t="shared" si="7"/>
        <v>-503.84999999999991</v>
      </c>
      <c r="X56" s="19">
        <f t="shared" si="11"/>
        <v>9472.4000000000051</v>
      </c>
      <c r="Z56" s="19">
        <f>X56-MAX($X$9:X56)</f>
        <v>-1914.9500000000007</v>
      </c>
    </row>
    <row r="57" spans="1:26">
      <c r="A57" t="s">
        <v>4</v>
      </c>
      <c r="B57" t="s">
        <v>6</v>
      </c>
      <c r="C57" s="3" t="str">
        <f t="shared" si="3"/>
        <v>Wed</v>
      </c>
      <c r="D57" s="5">
        <v>43243.489583333336</v>
      </c>
      <c r="E57" s="6">
        <v>43243.489583333336</v>
      </c>
      <c r="F57">
        <v>25864.75</v>
      </c>
      <c r="H57" s="2">
        <f t="shared" si="4"/>
        <v>43243.489583333336</v>
      </c>
      <c r="I57" s="1">
        <f t="shared" si="5"/>
        <v>43243.489583333336</v>
      </c>
      <c r="J57" s="4">
        <f t="shared" si="12"/>
        <v>25900</v>
      </c>
      <c r="K57" s="4" t="str">
        <f t="shared" si="13"/>
        <v>CE</v>
      </c>
      <c r="L57" s="5">
        <f t="shared" si="14"/>
        <v>43244.489583333336</v>
      </c>
      <c r="N57" s="17">
        <v>50.8</v>
      </c>
      <c r="O57" s="7">
        <f t="shared" si="8"/>
        <v>58.92799999999999</v>
      </c>
      <c r="P57" s="7">
        <f t="shared" si="9"/>
        <v>41.249599999999994</v>
      </c>
      <c r="Q57" s="7">
        <f t="shared" si="10"/>
        <v>94.28479999999999</v>
      </c>
      <c r="R57" s="18">
        <v>41.25</v>
      </c>
      <c r="S57" s="18"/>
      <c r="T57" s="7">
        <f t="shared" si="6"/>
        <v>-17.67799999999999</v>
      </c>
      <c r="U57" s="17" t="s">
        <v>15</v>
      </c>
      <c r="V57">
        <f t="shared" si="7"/>
        <v>-441.94999999999976</v>
      </c>
      <c r="X57" s="19">
        <f t="shared" si="11"/>
        <v>9030.4500000000062</v>
      </c>
      <c r="Z57" s="19">
        <f>X57-MAX($X$9:X57)</f>
        <v>-2356.8999999999996</v>
      </c>
    </row>
    <row r="58" spans="1:26">
      <c r="A58" t="s">
        <v>4</v>
      </c>
      <c r="B58" t="s">
        <v>6</v>
      </c>
      <c r="C58" s="3" t="str">
        <f t="shared" si="3"/>
        <v>Thu</v>
      </c>
      <c r="D58" s="5">
        <v>43244.552083333336</v>
      </c>
      <c r="E58" s="6">
        <v>43244.552083333336</v>
      </c>
      <c r="F58">
        <v>25895.4</v>
      </c>
      <c r="H58" s="2">
        <f t="shared" si="4"/>
        <v>43244.552083333336</v>
      </c>
      <c r="I58" s="1">
        <f t="shared" si="5"/>
        <v>43244.552083333336</v>
      </c>
      <c r="J58" s="4">
        <f t="shared" si="12"/>
        <v>25900</v>
      </c>
      <c r="K58" s="4" t="str">
        <f t="shared" si="13"/>
        <v>CE</v>
      </c>
      <c r="L58" s="5">
        <f t="shared" si="14"/>
        <v>43244.552083333336</v>
      </c>
      <c r="N58" s="17">
        <v>13.75</v>
      </c>
      <c r="O58" s="7">
        <f t="shared" si="8"/>
        <v>15.95</v>
      </c>
      <c r="P58" s="7">
        <f t="shared" si="9"/>
        <v>11.164999999999999</v>
      </c>
      <c r="Q58" s="7">
        <f t="shared" si="10"/>
        <v>25.52</v>
      </c>
      <c r="R58" s="18">
        <v>11.2</v>
      </c>
      <c r="S58" s="18"/>
      <c r="T58" s="7">
        <f t="shared" si="6"/>
        <v>-4.75</v>
      </c>
      <c r="U58" s="17" t="s">
        <v>15</v>
      </c>
      <c r="V58">
        <f t="shared" si="7"/>
        <v>-118.75</v>
      </c>
      <c r="X58" s="19">
        <f t="shared" si="11"/>
        <v>8911.7000000000062</v>
      </c>
      <c r="Z58" s="19">
        <f>X58-MAX($X$9:X58)</f>
        <v>-2475.6499999999996</v>
      </c>
    </row>
    <row r="59" spans="1:26">
      <c r="A59" t="s">
        <v>4</v>
      </c>
      <c r="B59" t="s">
        <v>6</v>
      </c>
      <c r="C59" s="3" t="str">
        <f t="shared" si="3"/>
        <v>Mon</v>
      </c>
      <c r="D59" s="5">
        <v>43248.385416666664</v>
      </c>
      <c r="E59" s="6">
        <v>43248.385416666664</v>
      </c>
      <c r="F59">
        <v>26473.25</v>
      </c>
      <c r="H59" s="2">
        <f t="shared" si="4"/>
        <v>43248.385416666664</v>
      </c>
      <c r="I59" s="1">
        <f t="shared" si="5"/>
        <v>43248.385416666664</v>
      </c>
      <c r="J59" s="4">
        <f t="shared" si="12"/>
        <v>26500</v>
      </c>
      <c r="K59" s="4" t="str">
        <f t="shared" si="13"/>
        <v>CE</v>
      </c>
      <c r="L59" s="5">
        <f t="shared" si="14"/>
        <v>43251.385416666664</v>
      </c>
      <c r="N59" s="17">
        <v>95</v>
      </c>
      <c r="O59" s="7">
        <f t="shared" si="8"/>
        <v>110.19999999999999</v>
      </c>
      <c r="P59" s="7">
        <f t="shared" si="9"/>
        <v>77.139999999999986</v>
      </c>
      <c r="Q59" s="7">
        <f t="shared" si="10"/>
        <v>176.32</v>
      </c>
      <c r="R59" s="18">
        <v>176.3</v>
      </c>
      <c r="S59" s="18"/>
      <c r="T59" s="7">
        <f t="shared" si="6"/>
        <v>66.100000000000023</v>
      </c>
      <c r="U59" s="17" t="s">
        <v>16</v>
      </c>
      <c r="V59">
        <f t="shared" si="7"/>
        <v>1652.5000000000005</v>
      </c>
      <c r="X59" s="19">
        <f t="shared" si="11"/>
        <v>10564.200000000006</v>
      </c>
      <c r="Z59" s="19">
        <f>X59-MAX($X$9:X59)</f>
        <v>-823.14999999999964</v>
      </c>
    </row>
    <row r="60" spans="1:26">
      <c r="A60" t="s">
        <v>4</v>
      </c>
      <c r="B60" t="s">
        <v>5</v>
      </c>
      <c r="C60" s="3" t="str">
        <f t="shared" si="3"/>
        <v>Tue</v>
      </c>
      <c r="D60" s="5">
        <v>43249.583333333336</v>
      </c>
      <c r="E60" s="6">
        <v>43249.583333333336</v>
      </c>
      <c r="F60">
        <v>26270.5</v>
      </c>
      <c r="H60" s="2">
        <f t="shared" si="4"/>
        <v>43249.583333333336</v>
      </c>
      <c r="I60" s="1">
        <f t="shared" si="5"/>
        <v>43249.583333333336</v>
      </c>
      <c r="J60" s="4">
        <f t="shared" si="12"/>
        <v>26300</v>
      </c>
      <c r="K60" s="4" t="str">
        <f t="shared" si="13"/>
        <v>PE</v>
      </c>
      <c r="L60" s="5">
        <f t="shared" si="14"/>
        <v>43251.583333333336</v>
      </c>
      <c r="N60" s="17">
        <v>185</v>
      </c>
      <c r="O60" s="7">
        <f t="shared" si="8"/>
        <v>214.6</v>
      </c>
      <c r="P60" s="7">
        <f t="shared" si="9"/>
        <v>150.22</v>
      </c>
      <c r="Q60" s="7">
        <f t="shared" si="10"/>
        <v>343.36</v>
      </c>
      <c r="R60" s="18"/>
      <c r="S60" s="18"/>
      <c r="T60" s="7">
        <f t="shared" si="6"/>
        <v>0</v>
      </c>
      <c r="U60" s="17" t="s">
        <v>20</v>
      </c>
      <c r="V60">
        <f t="shared" si="7"/>
        <v>0</v>
      </c>
      <c r="X60" s="19">
        <f t="shared" si="11"/>
        <v>10564.200000000006</v>
      </c>
      <c r="Z60" s="19">
        <f>X60-MAX($X$9:X60)</f>
        <v>-823.14999999999964</v>
      </c>
    </row>
    <row r="61" spans="1:26">
      <c r="A61" t="s">
        <v>4</v>
      </c>
      <c r="B61" t="s">
        <v>6</v>
      </c>
      <c r="C61" s="3" t="str">
        <f t="shared" si="3"/>
        <v>Wed</v>
      </c>
      <c r="D61" s="5">
        <v>43250.53125</v>
      </c>
      <c r="E61" s="6">
        <v>43250.53125</v>
      </c>
      <c r="F61">
        <v>26278</v>
      </c>
      <c r="H61" s="2">
        <f t="shared" si="4"/>
        <v>43250.53125</v>
      </c>
      <c r="I61" s="1">
        <f t="shared" si="5"/>
        <v>43250.53125</v>
      </c>
      <c r="J61" s="4">
        <f t="shared" si="12"/>
        <v>26300</v>
      </c>
      <c r="K61" s="4" t="str">
        <f t="shared" si="13"/>
        <v>CE</v>
      </c>
      <c r="L61" s="5">
        <f t="shared" si="14"/>
        <v>43251.53125</v>
      </c>
      <c r="N61" s="17">
        <v>75</v>
      </c>
      <c r="O61" s="7">
        <f t="shared" si="8"/>
        <v>87</v>
      </c>
      <c r="P61" s="7">
        <f t="shared" si="9"/>
        <v>60.9</v>
      </c>
      <c r="Q61" s="7">
        <f t="shared" si="10"/>
        <v>139.19999999999999</v>
      </c>
      <c r="R61" s="18">
        <v>139.19999999999999</v>
      </c>
      <c r="S61" s="18"/>
      <c r="T61" s="7">
        <f t="shared" si="6"/>
        <v>52.199999999999989</v>
      </c>
      <c r="U61" s="17" t="s">
        <v>16</v>
      </c>
      <c r="V61">
        <f t="shared" si="7"/>
        <v>1304.9999999999998</v>
      </c>
      <c r="X61" s="19">
        <f t="shared" si="11"/>
        <v>11869.200000000006</v>
      </c>
      <c r="Z61" s="19">
        <f>X61-MAX($X$9:X61)</f>
        <v>0</v>
      </c>
    </row>
    <row r="62" spans="1:26">
      <c r="A62" t="s">
        <v>4</v>
      </c>
      <c r="B62" t="s">
        <v>5</v>
      </c>
      <c r="C62" s="3" t="str">
        <f t="shared" si="3"/>
        <v>Mon</v>
      </c>
      <c r="D62" s="5">
        <v>43255.385416666664</v>
      </c>
      <c r="E62" s="6">
        <v>43255.385416666664</v>
      </c>
      <c r="F62">
        <v>26719.05</v>
      </c>
      <c r="H62" s="2">
        <f t="shared" si="4"/>
        <v>43255.385416666664</v>
      </c>
      <c r="I62" s="1">
        <f t="shared" si="5"/>
        <v>43255.385416666664</v>
      </c>
      <c r="J62" s="4">
        <f t="shared" si="12"/>
        <v>26700</v>
      </c>
      <c r="K62" s="4" t="str">
        <f t="shared" si="13"/>
        <v>PE</v>
      </c>
      <c r="L62" s="5">
        <f t="shared" si="14"/>
        <v>43258.385416666664</v>
      </c>
      <c r="N62" s="17">
        <v>228.15</v>
      </c>
      <c r="O62" s="7">
        <f t="shared" si="8"/>
        <v>264.654</v>
      </c>
      <c r="P62" s="7">
        <f t="shared" si="9"/>
        <v>185.25779999999997</v>
      </c>
      <c r="Q62" s="7">
        <f t="shared" si="10"/>
        <v>423.44640000000004</v>
      </c>
      <c r="R62" s="18">
        <v>423.45</v>
      </c>
      <c r="S62" s="18"/>
      <c r="T62" s="7">
        <f t="shared" si="6"/>
        <v>158.79599999999999</v>
      </c>
      <c r="U62" s="17" t="s">
        <v>16</v>
      </c>
      <c r="V62">
        <f t="shared" si="7"/>
        <v>3969.8999999999996</v>
      </c>
      <c r="X62" s="19">
        <f t="shared" si="11"/>
        <v>15839.100000000006</v>
      </c>
      <c r="Z62" s="19">
        <f>X62-MAX($X$9:X62)</f>
        <v>0</v>
      </c>
    </row>
    <row r="63" spans="1:26">
      <c r="A63" t="s">
        <v>4</v>
      </c>
      <c r="B63" t="s">
        <v>6</v>
      </c>
      <c r="C63" s="3" t="str">
        <f t="shared" si="3"/>
        <v>Thu</v>
      </c>
      <c r="D63" s="5">
        <v>43258.541666666664</v>
      </c>
      <c r="E63" s="6">
        <v>43258.541666666664</v>
      </c>
      <c r="F63">
        <v>26747.15</v>
      </c>
      <c r="H63" s="2">
        <f t="shared" si="4"/>
        <v>43258.541666666664</v>
      </c>
      <c r="I63" s="1">
        <f t="shared" si="5"/>
        <v>43258.541666666664</v>
      </c>
      <c r="J63" s="4">
        <f t="shared" si="12"/>
        <v>26700</v>
      </c>
      <c r="K63" s="4" t="str">
        <f t="shared" si="13"/>
        <v>CE</v>
      </c>
      <c r="L63" s="5">
        <f t="shared" si="14"/>
        <v>43258.541666666664</v>
      </c>
      <c r="N63" s="17">
        <v>105.5</v>
      </c>
      <c r="O63" s="7">
        <f t="shared" si="8"/>
        <v>122.38</v>
      </c>
      <c r="P63" s="7">
        <f t="shared" si="9"/>
        <v>85.665999999999997</v>
      </c>
      <c r="Q63" s="7">
        <f t="shared" si="10"/>
        <v>195.80799999999999</v>
      </c>
      <c r="R63" s="18"/>
      <c r="S63" s="18"/>
      <c r="T63" s="7">
        <f t="shared" si="6"/>
        <v>0</v>
      </c>
      <c r="U63" s="17" t="s">
        <v>20</v>
      </c>
      <c r="V63">
        <f t="shared" si="7"/>
        <v>0</v>
      </c>
      <c r="X63" s="19">
        <f t="shared" si="11"/>
        <v>15839.100000000006</v>
      </c>
      <c r="Z63" s="19">
        <f>X63-MAX($X$9:X63)</f>
        <v>0</v>
      </c>
    </row>
    <row r="64" spans="1:26">
      <c r="A64" t="s">
        <v>4</v>
      </c>
      <c r="B64" t="s">
        <v>6</v>
      </c>
      <c r="C64" s="3" t="str">
        <f t="shared" si="3"/>
        <v>Mon</v>
      </c>
      <c r="D64" s="5">
        <v>43262.416666666664</v>
      </c>
      <c r="E64" s="6">
        <v>43262.416666666664</v>
      </c>
      <c r="F64">
        <v>26607.55</v>
      </c>
      <c r="H64" s="2">
        <f t="shared" si="4"/>
        <v>43262.416666666664</v>
      </c>
      <c r="I64" s="1">
        <f t="shared" si="5"/>
        <v>43262.416666666664</v>
      </c>
      <c r="J64" s="4">
        <f t="shared" si="12"/>
        <v>26600</v>
      </c>
      <c r="K64" s="4" t="str">
        <f t="shared" si="13"/>
        <v>CE</v>
      </c>
      <c r="L64" s="5">
        <f t="shared" si="14"/>
        <v>43265.416666666664</v>
      </c>
      <c r="N64" s="17">
        <v>180.05</v>
      </c>
      <c r="O64" s="7">
        <f t="shared" si="8"/>
        <v>208.858</v>
      </c>
      <c r="P64" s="7">
        <f t="shared" si="9"/>
        <v>146.20059999999998</v>
      </c>
      <c r="Q64" s="7">
        <f t="shared" si="10"/>
        <v>334.17280000000005</v>
      </c>
      <c r="R64" s="18"/>
      <c r="S64" s="18"/>
      <c r="T64" s="7">
        <f t="shared" si="6"/>
        <v>0</v>
      </c>
      <c r="U64" s="17" t="s">
        <v>20</v>
      </c>
      <c r="V64">
        <f t="shared" si="7"/>
        <v>0</v>
      </c>
      <c r="X64" s="19">
        <f t="shared" si="11"/>
        <v>15839.100000000006</v>
      </c>
      <c r="Z64" s="19">
        <f>X64-MAX($X$9:X64)</f>
        <v>0</v>
      </c>
    </row>
    <row r="65" spans="1:26">
      <c r="A65" t="s">
        <v>4</v>
      </c>
      <c r="B65" t="s">
        <v>5</v>
      </c>
      <c r="C65" s="3" t="str">
        <f t="shared" si="3"/>
        <v>Fri</v>
      </c>
      <c r="D65" s="5">
        <v>43266.510416666664</v>
      </c>
      <c r="E65" s="6">
        <v>43266.510416666664</v>
      </c>
      <c r="F65">
        <v>26482.6</v>
      </c>
      <c r="H65" s="2">
        <f t="shared" si="4"/>
        <v>43266.510416666664</v>
      </c>
      <c r="I65" s="1">
        <f t="shared" si="5"/>
        <v>43266.510416666664</v>
      </c>
      <c r="J65" s="4">
        <f t="shared" si="12"/>
        <v>26500</v>
      </c>
      <c r="K65" s="4" t="str">
        <f t="shared" si="13"/>
        <v>PE</v>
      </c>
      <c r="L65" s="5">
        <f t="shared" si="14"/>
        <v>43272.510416666664</v>
      </c>
      <c r="N65" s="17">
        <v>192.35</v>
      </c>
      <c r="O65" s="7">
        <f t="shared" si="8"/>
        <v>223.12599999999998</v>
      </c>
      <c r="P65" s="7">
        <f t="shared" si="9"/>
        <v>156.18819999999997</v>
      </c>
      <c r="Q65" s="7">
        <f t="shared" si="10"/>
        <v>357.0016</v>
      </c>
      <c r="R65" s="18">
        <v>228.05</v>
      </c>
      <c r="S65" s="18"/>
      <c r="T65" s="7">
        <f t="shared" si="6"/>
        <v>4.924000000000035</v>
      </c>
      <c r="U65" s="17" t="s">
        <v>28</v>
      </c>
      <c r="V65">
        <f t="shared" si="7"/>
        <v>123.10000000000088</v>
      </c>
      <c r="X65" s="19">
        <f t="shared" si="11"/>
        <v>15962.200000000006</v>
      </c>
      <c r="Z65" s="19">
        <f>X65-MAX($X$9:X65)</f>
        <v>0</v>
      </c>
    </row>
    <row r="66" spans="1:26">
      <c r="A66" t="s">
        <v>4</v>
      </c>
      <c r="B66" t="s">
        <v>5</v>
      </c>
      <c r="C66" s="3" t="str">
        <f t="shared" si="3"/>
        <v>Tue</v>
      </c>
      <c r="D66" s="5">
        <v>43270.385416666664</v>
      </c>
      <c r="E66" s="6">
        <v>43270.385416666664</v>
      </c>
      <c r="F66">
        <v>26349.9</v>
      </c>
      <c r="H66" s="2">
        <f t="shared" si="4"/>
        <v>43270.385416666664</v>
      </c>
      <c r="I66" s="1">
        <f t="shared" si="5"/>
        <v>43270.385416666664</v>
      </c>
      <c r="J66" s="4">
        <f t="shared" si="12"/>
        <v>26300</v>
      </c>
      <c r="K66" s="4" t="str">
        <f t="shared" si="13"/>
        <v>PE</v>
      </c>
      <c r="L66" s="5">
        <f t="shared" si="14"/>
        <v>43272.385416666664</v>
      </c>
      <c r="N66" s="17">
        <v>147.35</v>
      </c>
      <c r="O66" s="7">
        <f t="shared" si="8"/>
        <v>170.92599999999999</v>
      </c>
      <c r="P66" s="7">
        <f t="shared" si="9"/>
        <v>119.64819999999999</v>
      </c>
      <c r="Q66" s="7">
        <f t="shared" si="10"/>
        <v>273.48159999999996</v>
      </c>
      <c r="R66" s="18">
        <v>144.5</v>
      </c>
      <c r="S66" s="18"/>
      <c r="T66" s="7">
        <f t="shared" si="6"/>
        <v>-26.425999999999988</v>
      </c>
      <c r="U66" s="17" t="s">
        <v>28</v>
      </c>
      <c r="V66">
        <f t="shared" si="7"/>
        <v>-660.64999999999964</v>
      </c>
      <c r="X66" s="19">
        <f t="shared" si="11"/>
        <v>15301.550000000007</v>
      </c>
      <c r="Z66" s="19">
        <f>X66-MAX($X$9:X66)</f>
        <v>-660.64999999999964</v>
      </c>
    </row>
    <row r="67" spans="1:26">
      <c r="A67" t="s">
        <v>4</v>
      </c>
      <c r="B67" t="s">
        <v>6</v>
      </c>
      <c r="C67" s="3" t="str">
        <f t="shared" si="3"/>
        <v>Wed</v>
      </c>
      <c r="D67" s="5">
        <v>43271.510416666664</v>
      </c>
      <c r="E67" s="6">
        <v>43271.510416666664</v>
      </c>
      <c r="F67">
        <v>26479.7</v>
      </c>
      <c r="H67" s="2">
        <f t="shared" si="4"/>
        <v>43271.510416666664</v>
      </c>
      <c r="I67" s="1">
        <f t="shared" si="5"/>
        <v>43271.510416666664</v>
      </c>
      <c r="J67" s="4">
        <f t="shared" si="12"/>
        <v>26500</v>
      </c>
      <c r="K67" s="4" t="str">
        <f t="shared" si="13"/>
        <v>CE</v>
      </c>
      <c r="L67" s="5">
        <f t="shared" si="14"/>
        <v>43272.510416666664</v>
      </c>
      <c r="N67" s="17">
        <v>93.85</v>
      </c>
      <c r="O67" s="7">
        <f t="shared" si="8"/>
        <v>108.86599999999999</v>
      </c>
      <c r="P67" s="7">
        <f t="shared" si="9"/>
        <v>76.206199999999981</v>
      </c>
      <c r="Q67" s="7">
        <f t="shared" si="10"/>
        <v>174.18559999999999</v>
      </c>
      <c r="R67" s="18">
        <v>133.25</v>
      </c>
      <c r="S67" s="18"/>
      <c r="T67" s="7">
        <f t="shared" si="6"/>
        <v>24.384000000000015</v>
      </c>
      <c r="U67" s="17" t="s">
        <v>28</v>
      </c>
      <c r="V67">
        <f t="shared" si="7"/>
        <v>609.60000000000036</v>
      </c>
      <c r="X67" s="19">
        <f t="shared" si="11"/>
        <v>15911.150000000007</v>
      </c>
      <c r="Z67" s="19">
        <f>X67-MAX($X$9:X67)</f>
        <v>-51.049999999999272</v>
      </c>
    </row>
    <row r="68" spans="1:26">
      <c r="A68" t="s">
        <v>4</v>
      </c>
      <c r="B68" t="s">
        <v>5</v>
      </c>
      <c r="C68" s="3" t="str">
        <f t="shared" si="3"/>
        <v>Thu</v>
      </c>
      <c r="D68" s="5">
        <v>43272.479166666664</v>
      </c>
      <c r="E68" s="6">
        <v>43272.479166666664</v>
      </c>
      <c r="F68">
        <v>26488.3</v>
      </c>
      <c r="H68" s="2">
        <f t="shared" si="4"/>
        <v>43272.479166666664</v>
      </c>
      <c r="I68" s="1">
        <f t="shared" si="5"/>
        <v>43272.479166666664</v>
      </c>
      <c r="J68" s="4">
        <f t="shared" si="12"/>
        <v>26500</v>
      </c>
      <c r="K68" s="4" t="str">
        <f t="shared" si="13"/>
        <v>PE</v>
      </c>
      <c r="L68" s="5">
        <f t="shared" si="14"/>
        <v>43272.479166666664</v>
      </c>
      <c r="N68" s="17">
        <v>48.2</v>
      </c>
      <c r="O68" s="7">
        <f t="shared" si="8"/>
        <v>55.911999999999999</v>
      </c>
      <c r="P68" s="7">
        <f t="shared" si="9"/>
        <v>39.138399999999997</v>
      </c>
      <c r="Q68" s="7">
        <f t="shared" si="10"/>
        <v>89.45920000000001</v>
      </c>
      <c r="R68" s="18">
        <v>39.1</v>
      </c>
      <c r="S68" s="18"/>
      <c r="T68" s="7">
        <f t="shared" si="6"/>
        <v>-16.811999999999998</v>
      </c>
      <c r="U68" s="17" t="s">
        <v>15</v>
      </c>
      <c r="V68">
        <f t="shared" si="7"/>
        <v>-420.29999999999995</v>
      </c>
      <c r="X68" s="19">
        <f t="shared" si="11"/>
        <v>15490.850000000008</v>
      </c>
      <c r="Z68" s="19">
        <f>X68-MAX($X$9:X68)</f>
        <v>-471.34999999999854</v>
      </c>
    </row>
    <row r="69" spans="1:26">
      <c r="A69" t="s">
        <v>4</v>
      </c>
      <c r="B69" t="s">
        <v>5</v>
      </c>
      <c r="C69" s="3" t="str">
        <f t="shared" si="3"/>
        <v>Fri</v>
      </c>
      <c r="D69" s="5">
        <v>43273.40625</v>
      </c>
      <c r="E69" s="6">
        <v>43273.40625</v>
      </c>
      <c r="F69">
        <v>26388.400000000001</v>
      </c>
      <c r="H69" s="2">
        <f t="shared" si="4"/>
        <v>43273.40625</v>
      </c>
      <c r="I69" s="1">
        <f t="shared" si="5"/>
        <v>43273.40625</v>
      </c>
      <c r="J69" s="4">
        <f t="shared" si="12"/>
        <v>26400</v>
      </c>
      <c r="K69" s="4" t="str">
        <f t="shared" si="13"/>
        <v>PE</v>
      </c>
      <c r="L69" s="5">
        <f t="shared" si="14"/>
        <v>43279.40625</v>
      </c>
      <c r="N69" s="17">
        <v>179.75</v>
      </c>
      <c r="O69" s="7">
        <f t="shared" si="8"/>
        <v>208.51</v>
      </c>
      <c r="P69" s="7">
        <f t="shared" si="9"/>
        <v>145.95699999999999</v>
      </c>
      <c r="Q69" s="7">
        <f t="shared" si="10"/>
        <v>333.61599999999999</v>
      </c>
      <c r="R69" s="18"/>
      <c r="S69" s="18"/>
      <c r="T69" s="7">
        <f t="shared" si="6"/>
        <v>0</v>
      </c>
      <c r="U69" s="17" t="s">
        <v>20</v>
      </c>
      <c r="V69">
        <f t="shared" si="7"/>
        <v>0</v>
      </c>
      <c r="X69" s="19">
        <f t="shared" si="11"/>
        <v>15490.850000000008</v>
      </c>
      <c r="Z69" s="19">
        <f>X69-MAX($X$9:X69)</f>
        <v>-471.34999999999854</v>
      </c>
    </row>
    <row r="70" spans="1:26">
      <c r="A70" t="s">
        <v>4</v>
      </c>
      <c r="B70" t="s">
        <v>6</v>
      </c>
      <c r="C70" s="3" t="str">
        <f t="shared" si="3"/>
        <v>Tue</v>
      </c>
      <c r="D70" s="5">
        <v>43277.46875</v>
      </c>
      <c r="E70" s="6">
        <v>43277.46875</v>
      </c>
      <c r="F70">
        <v>26633.4</v>
      </c>
      <c r="H70" s="2">
        <f t="shared" si="4"/>
        <v>43277.46875</v>
      </c>
      <c r="I70" s="1">
        <f t="shared" si="5"/>
        <v>43277.46875</v>
      </c>
      <c r="J70" s="4">
        <f t="shared" si="12"/>
        <v>26600</v>
      </c>
      <c r="K70" s="4" t="str">
        <f t="shared" si="13"/>
        <v>CE</v>
      </c>
      <c r="L70" s="5">
        <f t="shared" si="14"/>
        <v>43279.46875</v>
      </c>
      <c r="N70" s="17">
        <v>153.9</v>
      </c>
      <c r="O70" s="7">
        <f t="shared" si="8"/>
        <v>178.524</v>
      </c>
      <c r="P70" s="7">
        <f t="shared" si="9"/>
        <v>124.96679999999999</v>
      </c>
      <c r="Q70" s="7">
        <f t="shared" si="10"/>
        <v>285.63840000000005</v>
      </c>
      <c r="R70" s="18">
        <v>125</v>
      </c>
      <c r="S70" s="18"/>
      <c r="T70" s="7">
        <f t="shared" si="6"/>
        <v>-53.524000000000001</v>
      </c>
      <c r="U70" s="17" t="s">
        <v>15</v>
      </c>
      <c r="V70">
        <f t="shared" si="7"/>
        <v>-1338.1</v>
      </c>
      <c r="X70" s="19">
        <f t="shared" si="11"/>
        <v>14152.750000000007</v>
      </c>
      <c r="Z70" s="19">
        <f>X70-MAX($X$9:X70)</f>
        <v>-1809.4499999999989</v>
      </c>
    </row>
    <row r="71" spans="1:26">
      <c r="A71" t="s">
        <v>4</v>
      </c>
      <c r="B71" t="s">
        <v>5</v>
      </c>
      <c r="C71" s="3" t="str">
        <f t="shared" si="3"/>
        <v>Wed</v>
      </c>
      <c r="D71" s="5">
        <v>43278.479166666664</v>
      </c>
      <c r="E71" s="6">
        <v>43278.479166666664</v>
      </c>
      <c r="F71">
        <v>26466.400000000001</v>
      </c>
      <c r="H71" s="2">
        <f t="shared" si="4"/>
        <v>43278.479166666664</v>
      </c>
      <c r="I71" s="1">
        <f t="shared" si="5"/>
        <v>43278.479166666664</v>
      </c>
      <c r="J71" s="4">
        <f t="shared" si="12"/>
        <v>26500</v>
      </c>
      <c r="K71" s="4" t="str">
        <f t="shared" si="13"/>
        <v>PE</v>
      </c>
      <c r="L71" s="5">
        <f t="shared" si="14"/>
        <v>43279.479166666664</v>
      </c>
      <c r="N71" s="17">
        <v>198.6</v>
      </c>
      <c r="O71" s="7">
        <f t="shared" si="8"/>
        <v>230.37599999999998</v>
      </c>
      <c r="P71" s="7">
        <f t="shared" si="9"/>
        <v>161.26319999999998</v>
      </c>
      <c r="Q71" s="7">
        <f t="shared" si="10"/>
        <v>368.60159999999996</v>
      </c>
      <c r="R71" s="18">
        <v>161.25</v>
      </c>
      <c r="S71" s="18"/>
      <c r="T71" s="7">
        <f t="shared" si="6"/>
        <v>-69.125999999999976</v>
      </c>
      <c r="U71" s="17" t="s">
        <v>15</v>
      </c>
      <c r="V71">
        <f t="shared" si="7"/>
        <v>-1728.1499999999994</v>
      </c>
      <c r="X71" s="19">
        <f t="shared" si="11"/>
        <v>12424.600000000008</v>
      </c>
      <c r="Z71" s="19">
        <f>X71-MAX($X$9:X71)</f>
        <v>-3537.5999999999985</v>
      </c>
    </row>
    <row r="72" spans="1:26">
      <c r="A72" t="s">
        <v>4</v>
      </c>
      <c r="B72" t="s">
        <v>5</v>
      </c>
      <c r="C72" s="3" t="str">
        <f t="shared" si="3"/>
        <v>Thu</v>
      </c>
      <c r="D72" s="5">
        <v>43279.583333333336</v>
      </c>
      <c r="E72" s="6">
        <v>43279.583333333336</v>
      </c>
      <c r="F72">
        <v>26242.35</v>
      </c>
      <c r="H72" s="2">
        <f t="shared" si="4"/>
        <v>43279.583333333336</v>
      </c>
      <c r="I72" s="1">
        <f t="shared" si="5"/>
        <v>43279.583333333336</v>
      </c>
      <c r="J72" s="4">
        <f t="shared" si="12"/>
        <v>26200</v>
      </c>
      <c r="K72" s="4" t="str">
        <f t="shared" si="13"/>
        <v>PE</v>
      </c>
      <c r="L72" s="5">
        <f t="shared" si="14"/>
        <v>43279.583333333336</v>
      </c>
      <c r="N72" s="17">
        <v>43.55</v>
      </c>
      <c r="O72" s="7">
        <f t="shared" si="8"/>
        <v>50.517999999999994</v>
      </c>
      <c r="P72" s="7">
        <f t="shared" si="9"/>
        <v>35.362599999999993</v>
      </c>
      <c r="Q72" s="7">
        <f t="shared" si="10"/>
        <v>80.828800000000001</v>
      </c>
      <c r="R72" s="18">
        <v>80.8</v>
      </c>
      <c r="S72" s="18"/>
      <c r="T72" s="7">
        <f t="shared" si="6"/>
        <v>30.282000000000004</v>
      </c>
      <c r="U72" s="17" t="s">
        <v>16</v>
      </c>
      <c r="V72">
        <f t="shared" si="7"/>
        <v>757.05000000000007</v>
      </c>
      <c r="X72" s="19">
        <f t="shared" si="11"/>
        <v>13181.650000000007</v>
      </c>
      <c r="Z72" s="19">
        <f>X72-MAX($X$9:X72)</f>
        <v>-2780.5499999999993</v>
      </c>
    </row>
    <row r="73" spans="1:26">
      <c r="A73" t="s">
        <v>4</v>
      </c>
      <c r="B73" t="s">
        <v>5</v>
      </c>
      <c r="C73" s="3" t="str">
        <f t="shared" si="3"/>
        <v>Mon</v>
      </c>
      <c r="D73" s="5">
        <v>43283.395833333336</v>
      </c>
      <c r="E73" s="6">
        <v>43283.395833333336</v>
      </c>
      <c r="F73">
        <v>26265.55</v>
      </c>
      <c r="H73" s="2">
        <f t="shared" si="4"/>
        <v>43283.395833333336</v>
      </c>
      <c r="I73" s="1">
        <f t="shared" si="5"/>
        <v>43283.395833333336</v>
      </c>
      <c r="J73" s="4">
        <f t="shared" ref="J73:J104" si="15">ROUND(F73,-2)</f>
        <v>26300</v>
      </c>
      <c r="K73" s="4" t="str">
        <f t="shared" ref="K73:K104" si="16">IF(B73="Short","PE","CE")</f>
        <v>PE</v>
      </c>
      <c r="L73" s="5">
        <f t="shared" ref="L73:L104" si="17">D73+7-WEEKDAY(D73+2)</f>
        <v>43286.395833333336</v>
      </c>
      <c r="N73" s="17">
        <v>164.8</v>
      </c>
      <c r="O73" s="7">
        <f t="shared" si="8"/>
        <v>191.16800000000001</v>
      </c>
      <c r="P73" s="7">
        <f t="shared" si="9"/>
        <v>133.8176</v>
      </c>
      <c r="Q73" s="7">
        <f t="shared" si="10"/>
        <v>305.86880000000002</v>
      </c>
      <c r="R73" s="18">
        <v>174</v>
      </c>
      <c r="S73" s="18"/>
      <c r="T73" s="7">
        <f t="shared" si="6"/>
        <v>-17.168000000000006</v>
      </c>
      <c r="U73" s="17" t="s">
        <v>28</v>
      </c>
      <c r="V73">
        <f t="shared" si="7"/>
        <v>-429.20000000000016</v>
      </c>
      <c r="X73" s="19">
        <f t="shared" si="11"/>
        <v>12752.450000000006</v>
      </c>
      <c r="Z73" s="19">
        <f>X73-MAX($X$9:X73)</f>
        <v>-3209.75</v>
      </c>
    </row>
    <row r="74" spans="1:26">
      <c r="A74" t="s">
        <v>4</v>
      </c>
      <c r="B74" t="s">
        <v>5</v>
      </c>
      <c r="C74" s="3" t="str">
        <f t="shared" ref="C74:C137" si="18">CHOOSE(WEEKDAY(D74),"Sun","Mon","Tue","Wed","Thu","Fri","Sat")</f>
        <v>Wed</v>
      </c>
      <c r="D74" s="5">
        <v>43285.385416666664</v>
      </c>
      <c r="E74" s="6">
        <v>43285.385416666664</v>
      </c>
      <c r="F74">
        <v>26152.45</v>
      </c>
      <c r="H74" s="2">
        <f t="shared" ref="H74:H137" si="19">D74</f>
        <v>43285.385416666664</v>
      </c>
      <c r="I74" s="1">
        <f t="shared" ref="I74:I137" si="20">E74</f>
        <v>43285.385416666664</v>
      </c>
      <c r="J74" s="4">
        <f t="shared" si="15"/>
        <v>26200</v>
      </c>
      <c r="K74" s="4" t="str">
        <f t="shared" si="16"/>
        <v>PE</v>
      </c>
      <c r="L74" s="5">
        <f t="shared" si="17"/>
        <v>43286.385416666664</v>
      </c>
      <c r="N74" s="17">
        <v>127.6</v>
      </c>
      <c r="O74" s="7">
        <f t="shared" si="8"/>
        <v>148.01599999999999</v>
      </c>
      <c r="P74" s="7">
        <f t="shared" si="9"/>
        <v>103.61119999999998</v>
      </c>
      <c r="Q74" s="7">
        <f t="shared" si="10"/>
        <v>236.82560000000001</v>
      </c>
      <c r="R74" s="18"/>
      <c r="S74" s="18"/>
      <c r="T74" s="7">
        <f t="shared" ref="T74:T137" si="21">IF(R74&gt;0,R74-O74,0)</f>
        <v>0</v>
      </c>
      <c r="U74" s="17" t="s">
        <v>20</v>
      </c>
      <c r="V74">
        <f t="shared" ref="V74:V137" si="22">T74*25</f>
        <v>0</v>
      </c>
      <c r="X74" s="19">
        <f t="shared" si="11"/>
        <v>12752.450000000006</v>
      </c>
      <c r="Z74" s="19">
        <f>X74-MAX($X$9:X74)</f>
        <v>-3209.75</v>
      </c>
    </row>
    <row r="75" spans="1:26">
      <c r="A75" t="s">
        <v>4</v>
      </c>
      <c r="B75" t="s">
        <v>6</v>
      </c>
      <c r="C75" s="3" t="str">
        <f t="shared" si="18"/>
        <v>Fri</v>
      </c>
      <c r="D75" s="5">
        <v>43287.40625</v>
      </c>
      <c r="E75" s="6">
        <v>43287.40625</v>
      </c>
      <c r="F75">
        <v>26542.35</v>
      </c>
      <c r="H75" s="2">
        <f t="shared" si="19"/>
        <v>43287.40625</v>
      </c>
      <c r="I75" s="1">
        <f t="shared" si="20"/>
        <v>43287.40625</v>
      </c>
      <c r="J75" s="4">
        <f t="shared" si="15"/>
        <v>26500</v>
      </c>
      <c r="K75" s="4" t="str">
        <f t="shared" si="16"/>
        <v>CE</v>
      </c>
      <c r="L75" s="5">
        <f t="shared" si="17"/>
        <v>43293.40625</v>
      </c>
      <c r="N75" s="17">
        <v>180.25</v>
      </c>
      <c r="O75" s="7">
        <f t="shared" ref="O75:O138" si="23">N75*1.16</f>
        <v>209.08999999999997</v>
      </c>
      <c r="P75" s="7">
        <f t="shared" ref="P75:P138" si="24">O75*0.7</f>
        <v>146.36299999999997</v>
      </c>
      <c r="Q75" s="7">
        <f t="shared" ref="Q75:Q138" si="25">(O75-P75)*2+O75</f>
        <v>334.54399999999998</v>
      </c>
      <c r="R75" s="18">
        <v>165.8</v>
      </c>
      <c r="S75" s="18"/>
      <c r="T75" s="7">
        <f t="shared" si="21"/>
        <v>-43.289999999999964</v>
      </c>
      <c r="U75" s="17" t="s">
        <v>28</v>
      </c>
      <c r="V75">
        <f t="shared" si="22"/>
        <v>-1082.2499999999991</v>
      </c>
      <c r="X75" s="19">
        <f t="shared" ref="X75:X138" si="26">X74+V75</f>
        <v>11670.200000000008</v>
      </c>
      <c r="Z75" s="19">
        <f>X75-MAX($X$9:X75)</f>
        <v>-4291.9999999999982</v>
      </c>
    </row>
    <row r="76" spans="1:26">
      <c r="A76" t="s">
        <v>4</v>
      </c>
      <c r="B76" t="s">
        <v>6</v>
      </c>
      <c r="C76" s="3" t="str">
        <f t="shared" si="18"/>
        <v>Mon</v>
      </c>
      <c r="D76" s="5">
        <v>43290.510416666664</v>
      </c>
      <c r="E76" s="6">
        <v>43290.510416666664</v>
      </c>
      <c r="F76">
        <v>26754.9</v>
      </c>
      <c r="H76" s="2">
        <f t="shared" si="19"/>
        <v>43290.510416666664</v>
      </c>
      <c r="I76" s="1">
        <f t="shared" si="20"/>
        <v>43290.510416666664</v>
      </c>
      <c r="J76" s="4">
        <f t="shared" si="15"/>
        <v>26800</v>
      </c>
      <c r="K76" s="4" t="str">
        <f t="shared" si="16"/>
        <v>CE</v>
      </c>
      <c r="L76" s="5">
        <f t="shared" si="17"/>
        <v>43293.510416666664</v>
      </c>
      <c r="N76" s="17">
        <v>94.95</v>
      </c>
      <c r="O76" s="7">
        <f t="shared" si="23"/>
        <v>110.142</v>
      </c>
      <c r="P76" s="7">
        <f t="shared" si="24"/>
        <v>77.099399999999989</v>
      </c>
      <c r="Q76" s="7">
        <f t="shared" si="25"/>
        <v>176.22720000000001</v>
      </c>
      <c r="R76" s="18"/>
      <c r="S76" s="18"/>
      <c r="T76" s="7">
        <f t="shared" si="21"/>
        <v>0</v>
      </c>
      <c r="U76" s="17" t="s">
        <v>20</v>
      </c>
      <c r="V76">
        <f t="shared" si="22"/>
        <v>0</v>
      </c>
      <c r="X76" s="19">
        <f t="shared" si="26"/>
        <v>11670.200000000008</v>
      </c>
      <c r="Z76" s="19">
        <f>X76-MAX($X$9:X76)</f>
        <v>-4291.9999999999982</v>
      </c>
    </row>
    <row r="77" spans="1:26">
      <c r="A77" t="s">
        <v>4</v>
      </c>
      <c r="B77" t="s">
        <v>6</v>
      </c>
      <c r="C77" s="3" t="str">
        <f t="shared" si="18"/>
        <v>Tue</v>
      </c>
      <c r="D77" s="5">
        <v>43291.395833333336</v>
      </c>
      <c r="E77" s="6">
        <v>43291.395833333336</v>
      </c>
      <c r="F77">
        <v>26914.95</v>
      </c>
      <c r="H77" s="2">
        <f t="shared" si="19"/>
        <v>43291.395833333336</v>
      </c>
      <c r="I77" s="1">
        <f t="shared" si="20"/>
        <v>43291.395833333336</v>
      </c>
      <c r="J77" s="4">
        <f t="shared" si="15"/>
        <v>26900</v>
      </c>
      <c r="K77" s="4" t="str">
        <f t="shared" si="16"/>
        <v>CE</v>
      </c>
      <c r="L77" s="5">
        <f t="shared" si="17"/>
        <v>43293.395833333336</v>
      </c>
      <c r="N77" s="17">
        <v>90.6</v>
      </c>
      <c r="O77" s="7">
        <f t="shared" si="23"/>
        <v>105.09599999999999</v>
      </c>
      <c r="P77" s="7">
        <f t="shared" si="24"/>
        <v>73.567199999999985</v>
      </c>
      <c r="Q77" s="7">
        <f t="shared" si="25"/>
        <v>168.15359999999998</v>
      </c>
      <c r="R77" s="18">
        <v>92.2</v>
      </c>
      <c r="S77" s="18"/>
      <c r="T77" s="7">
        <f t="shared" si="21"/>
        <v>-12.895999999999987</v>
      </c>
      <c r="U77" s="17" t="s">
        <v>28</v>
      </c>
      <c r="V77">
        <f t="shared" si="22"/>
        <v>-322.39999999999964</v>
      </c>
      <c r="X77" s="19">
        <f t="shared" si="26"/>
        <v>11347.800000000008</v>
      </c>
      <c r="Z77" s="19">
        <f>X77-MAX($X$9:X77)</f>
        <v>-4614.3999999999978</v>
      </c>
    </row>
    <row r="78" spans="1:26">
      <c r="A78" t="s">
        <v>4</v>
      </c>
      <c r="B78" t="s">
        <v>5</v>
      </c>
      <c r="C78" s="3" t="str">
        <f t="shared" si="18"/>
        <v>Wed</v>
      </c>
      <c r="D78" s="5">
        <v>43292.520833333336</v>
      </c>
      <c r="E78" s="6">
        <v>43292.520833333336</v>
      </c>
      <c r="F78">
        <v>26785.5</v>
      </c>
      <c r="H78" s="2">
        <f t="shared" si="19"/>
        <v>43292.520833333336</v>
      </c>
      <c r="I78" s="1">
        <f t="shared" si="20"/>
        <v>43292.520833333336</v>
      </c>
      <c r="J78" s="4">
        <f t="shared" si="15"/>
        <v>26800</v>
      </c>
      <c r="K78" s="4" t="str">
        <f t="shared" si="16"/>
        <v>PE</v>
      </c>
      <c r="L78" s="5">
        <f t="shared" si="17"/>
        <v>43293.520833333336</v>
      </c>
      <c r="N78" s="17">
        <v>110.1</v>
      </c>
      <c r="O78" s="7">
        <f t="shared" si="23"/>
        <v>127.71599999999998</v>
      </c>
      <c r="P78" s="7">
        <f t="shared" si="24"/>
        <v>89.401199999999974</v>
      </c>
      <c r="Q78" s="7">
        <f t="shared" si="25"/>
        <v>204.34559999999999</v>
      </c>
      <c r="R78" s="18"/>
      <c r="S78" s="18"/>
      <c r="T78" s="7">
        <f t="shared" si="21"/>
        <v>0</v>
      </c>
      <c r="U78" s="17" t="s">
        <v>20</v>
      </c>
      <c r="V78">
        <f t="shared" si="22"/>
        <v>0</v>
      </c>
      <c r="X78" s="19">
        <f t="shared" si="26"/>
        <v>11347.800000000008</v>
      </c>
      <c r="Z78" s="19">
        <f>X78-MAX($X$9:X78)</f>
        <v>-4614.3999999999978</v>
      </c>
    </row>
    <row r="79" spans="1:26">
      <c r="A79" t="s">
        <v>4</v>
      </c>
      <c r="B79" t="s">
        <v>6</v>
      </c>
      <c r="C79" s="3" t="str">
        <f t="shared" si="18"/>
        <v>Thu</v>
      </c>
      <c r="D79" s="5">
        <v>43293.385416666664</v>
      </c>
      <c r="E79" s="6">
        <v>43293.385416666664</v>
      </c>
      <c r="F79">
        <v>27060.65</v>
      </c>
      <c r="H79" s="2">
        <f t="shared" si="19"/>
        <v>43293.385416666664</v>
      </c>
      <c r="I79" s="1">
        <f t="shared" si="20"/>
        <v>43293.385416666664</v>
      </c>
      <c r="J79" s="4">
        <f t="shared" si="15"/>
        <v>27100</v>
      </c>
      <c r="K79" s="4" t="str">
        <f t="shared" si="16"/>
        <v>CE</v>
      </c>
      <c r="L79" s="5">
        <f t="shared" si="17"/>
        <v>43293.385416666664</v>
      </c>
      <c r="N79" s="17">
        <v>41.5</v>
      </c>
      <c r="O79" s="7">
        <f t="shared" si="23"/>
        <v>48.139999999999993</v>
      </c>
      <c r="P79" s="7">
        <f t="shared" si="24"/>
        <v>33.697999999999993</v>
      </c>
      <c r="Q79" s="7">
        <f t="shared" si="25"/>
        <v>77.024000000000001</v>
      </c>
      <c r="R79" s="18">
        <v>77</v>
      </c>
      <c r="S79" s="18"/>
      <c r="T79" s="7">
        <f t="shared" si="21"/>
        <v>28.860000000000007</v>
      </c>
      <c r="U79" s="17" t="s">
        <v>16</v>
      </c>
      <c r="V79">
        <f t="shared" si="22"/>
        <v>721.50000000000011</v>
      </c>
      <c r="X79" s="19">
        <f t="shared" si="26"/>
        <v>12069.300000000008</v>
      </c>
      <c r="Z79" s="19">
        <f>X79-MAX($X$9:X79)</f>
        <v>-3892.8999999999978</v>
      </c>
    </row>
    <row r="80" spans="1:26">
      <c r="A80" t="s">
        <v>4</v>
      </c>
      <c r="B80" t="s">
        <v>5</v>
      </c>
      <c r="C80" s="3" t="str">
        <f t="shared" si="18"/>
        <v>Fri</v>
      </c>
      <c r="D80" s="5">
        <v>43294.583333333336</v>
      </c>
      <c r="E80" s="6">
        <v>43294.583333333336</v>
      </c>
      <c r="F80">
        <v>26923.05</v>
      </c>
      <c r="H80" s="2">
        <f t="shared" si="19"/>
        <v>43294.583333333336</v>
      </c>
      <c r="I80" s="1">
        <f t="shared" si="20"/>
        <v>43294.583333333336</v>
      </c>
      <c r="J80" s="4">
        <f t="shared" si="15"/>
        <v>26900</v>
      </c>
      <c r="K80" s="4" t="str">
        <f t="shared" si="16"/>
        <v>PE</v>
      </c>
      <c r="L80" s="5">
        <f t="shared" si="17"/>
        <v>43300.583333333336</v>
      </c>
      <c r="N80" s="17">
        <v>130.85</v>
      </c>
      <c r="O80" s="7">
        <f t="shared" si="23"/>
        <v>151.78599999999997</v>
      </c>
      <c r="P80" s="7">
        <f t="shared" si="24"/>
        <v>106.25019999999998</v>
      </c>
      <c r="Q80" s="7">
        <f t="shared" si="25"/>
        <v>242.85759999999996</v>
      </c>
      <c r="R80" s="18"/>
      <c r="S80" s="18"/>
      <c r="T80" s="7">
        <f t="shared" si="21"/>
        <v>0</v>
      </c>
      <c r="U80" s="17" t="s">
        <v>20</v>
      </c>
      <c r="V80">
        <f t="shared" si="22"/>
        <v>0</v>
      </c>
      <c r="X80" s="19">
        <f t="shared" si="26"/>
        <v>12069.300000000008</v>
      </c>
      <c r="Z80" s="19">
        <f>X80-MAX($X$9:X80)</f>
        <v>-3892.8999999999978</v>
      </c>
    </row>
    <row r="81" spans="1:26">
      <c r="A81" t="s">
        <v>4</v>
      </c>
      <c r="B81" t="s">
        <v>5</v>
      </c>
      <c r="C81" s="3" t="str">
        <f t="shared" si="18"/>
        <v>Mon</v>
      </c>
      <c r="D81" s="5">
        <v>43297.395833333336</v>
      </c>
      <c r="E81" s="6">
        <v>43297.395833333336</v>
      </c>
      <c r="F81">
        <v>26790.25</v>
      </c>
      <c r="H81" s="2">
        <f t="shared" si="19"/>
        <v>43297.395833333336</v>
      </c>
      <c r="I81" s="1">
        <f t="shared" si="20"/>
        <v>43297.395833333336</v>
      </c>
      <c r="J81" s="4">
        <f t="shared" si="15"/>
        <v>26800</v>
      </c>
      <c r="K81" s="4" t="str">
        <f t="shared" si="16"/>
        <v>PE</v>
      </c>
      <c r="L81" s="5">
        <f t="shared" si="17"/>
        <v>43300.395833333336</v>
      </c>
      <c r="N81" s="17">
        <v>116.85</v>
      </c>
      <c r="O81" s="7">
        <f t="shared" si="23"/>
        <v>135.54599999999999</v>
      </c>
      <c r="P81" s="7">
        <f t="shared" si="24"/>
        <v>94.882199999999983</v>
      </c>
      <c r="Q81" s="7">
        <f t="shared" si="25"/>
        <v>216.87360000000001</v>
      </c>
      <c r="R81" s="18">
        <v>146.85</v>
      </c>
      <c r="S81" s="18"/>
      <c r="T81" s="7">
        <f t="shared" si="21"/>
        <v>11.304000000000002</v>
      </c>
      <c r="U81" s="17" t="s">
        <v>28</v>
      </c>
      <c r="V81">
        <f t="shared" si="22"/>
        <v>282.60000000000002</v>
      </c>
      <c r="X81" s="19">
        <f t="shared" si="26"/>
        <v>12351.900000000009</v>
      </c>
      <c r="Z81" s="19">
        <f>X81-MAX($X$9:X81)</f>
        <v>-3610.2999999999975</v>
      </c>
    </row>
    <row r="82" spans="1:26">
      <c r="A82" t="s">
        <v>4</v>
      </c>
      <c r="B82" t="s">
        <v>6</v>
      </c>
      <c r="C82" s="3" t="str">
        <f t="shared" si="18"/>
        <v>Tue</v>
      </c>
      <c r="D82" s="5">
        <v>43298.5625</v>
      </c>
      <c r="E82" s="6">
        <v>43298.5625</v>
      </c>
      <c r="F82">
        <v>26841.7</v>
      </c>
      <c r="H82" s="2">
        <f t="shared" si="19"/>
        <v>43298.5625</v>
      </c>
      <c r="I82" s="1">
        <f t="shared" si="20"/>
        <v>43298.5625</v>
      </c>
      <c r="J82" s="4">
        <f t="shared" si="15"/>
        <v>26800</v>
      </c>
      <c r="K82" s="4" t="str">
        <f t="shared" si="16"/>
        <v>CE</v>
      </c>
      <c r="L82" s="5">
        <f t="shared" si="17"/>
        <v>43300.5625</v>
      </c>
      <c r="N82" s="17">
        <v>157.94999999999999</v>
      </c>
      <c r="O82" s="7">
        <f t="shared" si="23"/>
        <v>183.22199999999998</v>
      </c>
      <c r="P82" s="7">
        <f t="shared" si="24"/>
        <v>128.25539999999998</v>
      </c>
      <c r="Q82" s="7">
        <f t="shared" si="25"/>
        <v>293.15519999999998</v>
      </c>
      <c r="R82" s="18">
        <v>293.14999999999998</v>
      </c>
      <c r="S82" s="18"/>
      <c r="T82" s="7">
        <f t="shared" si="21"/>
        <v>109.928</v>
      </c>
      <c r="U82" s="17" t="s">
        <v>16</v>
      </c>
      <c r="V82">
        <f t="shared" si="22"/>
        <v>2748.2</v>
      </c>
      <c r="X82" s="19">
        <f t="shared" si="26"/>
        <v>15100.100000000009</v>
      </c>
      <c r="Z82" s="19">
        <f>X82-MAX($X$9:X82)</f>
        <v>-862.09999999999673</v>
      </c>
    </row>
    <row r="83" spans="1:26">
      <c r="A83" t="s">
        <v>4</v>
      </c>
      <c r="B83" t="s">
        <v>5</v>
      </c>
      <c r="C83" s="3" t="str">
        <f t="shared" si="18"/>
        <v>Wed</v>
      </c>
      <c r="D83" s="5">
        <v>43299.583333333336</v>
      </c>
      <c r="E83" s="6">
        <v>43299.583333333336</v>
      </c>
      <c r="F83">
        <v>26908.65</v>
      </c>
      <c r="H83" s="2">
        <f t="shared" si="19"/>
        <v>43299.583333333336</v>
      </c>
      <c r="I83" s="1">
        <f t="shared" si="20"/>
        <v>43299.583333333336</v>
      </c>
      <c r="J83" s="4">
        <f t="shared" si="15"/>
        <v>26900</v>
      </c>
      <c r="K83" s="4" t="str">
        <f t="shared" si="16"/>
        <v>PE</v>
      </c>
      <c r="L83" s="5">
        <f t="shared" si="17"/>
        <v>43300.583333333336</v>
      </c>
      <c r="N83" s="17">
        <v>81.5</v>
      </c>
      <c r="O83" s="7">
        <f t="shared" si="23"/>
        <v>94.539999999999992</v>
      </c>
      <c r="P83" s="7">
        <f t="shared" si="24"/>
        <v>66.177999999999997</v>
      </c>
      <c r="Q83" s="7">
        <f t="shared" si="25"/>
        <v>151.26399999999998</v>
      </c>
      <c r="R83" s="18"/>
      <c r="S83" s="18"/>
      <c r="T83" s="7">
        <f t="shared" si="21"/>
        <v>0</v>
      </c>
      <c r="U83" s="17" t="s">
        <v>20</v>
      </c>
      <c r="V83">
        <f t="shared" si="22"/>
        <v>0</v>
      </c>
      <c r="X83" s="19">
        <f t="shared" si="26"/>
        <v>15100.100000000009</v>
      </c>
      <c r="Z83" s="19">
        <f>X83-MAX($X$9:X83)</f>
        <v>-862.09999999999673</v>
      </c>
    </row>
    <row r="84" spans="1:26">
      <c r="A84" t="s">
        <v>4</v>
      </c>
      <c r="B84" t="s">
        <v>6</v>
      </c>
      <c r="C84" s="3" t="str">
        <f t="shared" si="18"/>
        <v>Mon</v>
      </c>
      <c r="D84" s="5">
        <v>43304.385416666664</v>
      </c>
      <c r="E84" s="6">
        <v>43304.385416666664</v>
      </c>
      <c r="F84">
        <v>26904.7</v>
      </c>
      <c r="H84" s="2">
        <f t="shared" si="19"/>
        <v>43304.385416666664</v>
      </c>
      <c r="I84" s="1">
        <f t="shared" si="20"/>
        <v>43304.385416666664</v>
      </c>
      <c r="J84" s="4">
        <f t="shared" si="15"/>
        <v>26900</v>
      </c>
      <c r="K84" s="4" t="str">
        <f t="shared" si="16"/>
        <v>CE</v>
      </c>
      <c r="L84" s="5">
        <f t="shared" si="17"/>
        <v>43307.385416666664</v>
      </c>
      <c r="N84" s="17">
        <v>190.6</v>
      </c>
      <c r="O84" s="7">
        <f t="shared" si="23"/>
        <v>221.09599999999998</v>
      </c>
      <c r="P84" s="7">
        <f t="shared" si="24"/>
        <v>154.76719999999997</v>
      </c>
      <c r="Q84" s="7">
        <f t="shared" si="25"/>
        <v>353.75360000000001</v>
      </c>
      <c r="R84" s="18">
        <v>242</v>
      </c>
      <c r="S84" s="18"/>
      <c r="T84" s="7">
        <f t="shared" si="21"/>
        <v>20.904000000000025</v>
      </c>
      <c r="U84" s="17" t="s">
        <v>28</v>
      </c>
      <c r="V84">
        <f t="shared" si="22"/>
        <v>522.60000000000059</v>
      </c>
      <c r="X84" s="19">
        <f t="shared" si="26"/>
        <v>15622.70000000001</v>
      </c>
      <c r="Z84" s="19">
        <f>X84-MAX($X$9:X84)</f>
        <v>-339.49999999999636</v>
      </c>
    </row>
    <row r="85" spans="1:26">
      <c r="A85" t="s">
        <v>4</v>
      </c>
      <c r="B85" t="s">
        <v>6</v>
      </c>
      <c r="C85" s="3" t="str">
        <f t="shared" si="18"/>
        <v>Thu</v>
      </c>
      <c r="D85" s="5">
        <v>43307.416666666664</v>
      </c>
      <c r="E85" s="6">
        <v>43307.416666666664</v>
      </c>
      <c r="F85">
        <v>27221.8</v>
      </c>
      <c r="H85" s="2">
        <f t="shared" si="19"/>
        <v>43307.416666666664</v>
      </c>
      <c r="I85" s="1">
        <f t="shared" si="20"/>
        <v>43307.416666666664</v>
      </c>
      <c r="J85" s="4">
        <f t="shared" si="15"/>
        <v>27200</v>
      </c>
      <c r="K85" s="4" t="str">
        <f t="shared" si="16"/>
        <v>CE</v>
      </c>
      <c r="L85" s="5">
        <f t="shared" si="17"/>
        <v>43307.416666666664</v>
      </c>
      <c r="N85" s="17">
        <v>76.25</v>
      </c>
      <c r="O85" s="7">
        <f t="shared" si="23"/>
        <v>88.449999999999989</v>
      </c>
      <c r="P85" s="7">
        <f t="shared" si="24"/>
        <v>61.914999999999985</v>
      </c>
      <c r="Q85" s="7">
        <f t="shared" si="25"/>
        <v>141.51999999999998</v>
      </c>
      <c r="R85" s="18">
        <v>141.5</v>
      </c>
      <c r="S85" s="18"/>
      <c r="T85" s="7">
        <f t="shared" si="21"/>
        <v>53.050000000000011</v>
      </c>
      <c r="U85" s="17" t="s">
        <v>16</v>
      </c>
      <c r="V85">
        <f t="shared" si="22"/>
        <v>1326.2500000000002</v>
      </c>
      <c r="X85" s="19">
        <f t="shared" si="26"/>
        <v>16948.950000000012</v>
      </c>
      <c r="Z85" s="19">
        <f>X85-MAX($X$9:X85)</f>
        <v>0</v>
      </c>
    </row>
    <row r="86" spans="1:26">
      <c r="A86" t="s">
        <v>4</v>
      </c>
      <c r="B86" t="s">
        <v>5</v>
      </c>
      <c r="C86" s="3" t="str">
        <f t="shared" si="18"/>
        <v>Mon</v>
      </c>
      <c r="D86" s="5">
        <v>43311.416666666664</v>
      </c>
      <c r="E86" s="6">
        <v>43311.416666666664</v>
      </c>
      <c r="F86">
        <v>27649.15</v>
      </c>
      <c r="H86" s="2">
        <f t="shared" si="19"/>
        <v>43311.416666666664</v>
      </c>
      <c r="I86" s="1">
        <f t="shared" si="20"/>
        <v>43311.416666666664</v>
      </c>
      <c r="J86" s="4">
        <f t="shared" si="15"/>
        <v>27600</v>
      </c>
      <c r="K86" s="4" t="str">
        <f t="shared" si="16"/>
        <v>PE</v>
      </c>
      <c r="L86" s="5">
        <f t="shared" si="17"/>
        <v>43314.416666666664</v>
      </c>
      <c r="N86" s="17">
        <v>152.75</v>
      </c>
      <c r="O86" s="7">
        <f t="shared" si="23"/>
        <v>177.19</v>
      </c>
      <c r="P86" s="7">
        <f t="shared" si="24"/>
        <v>124.03299999999999</v>
      </c>
      <c r="Q86" s="7">
        <f t="shared" si="25"/>
        <v>283.50400000000002</v>
      </c>
      <c r="R86" s="18"/>
      <c r="S86" s="18"/>
      <c r="T86" s="7">
        <f t="shared" si="21"/>
        <v>0</v>
      </c>
      <c r="U86" s="17" t="s">
        <v>20</v>
      </c>
      <c r="V86">
        <f t="shared" si="22"/>
        <v>0</v>
      </c>
      <c r="X86" s="19">
        <f t="shared" si="26"/>
        <v>16948.950000000012</v>
      </c>
      <c r="Z86" s="19">
        <f>X86-MAX($X$9:X86)</f>
        <v>0</v>
      </c>
    </row>
    <row r="87" spans="1:26">
      <c r="A87" t="s">
        <v>4</v>
      </c>
      <c r="B87" t="s">
        <v>5</v>
      </c>
      <c r="C87" s="3" t="str">
        <f t="shared" si="18"/>
        <v>Tue</v>
      </c>
      <c r="D87" s="5">
        <v>43312.53125</v>
      </c>
      <c r="E87" s="6">
        <v>43312.53125</v>
      </c>
      <c r="F87">
        <v>27656.7</v>
      </c>
      <c r="H87" s="2">
        <f t="shared" si="19"/>
        <v>43312.53125</v>
      </c>
      <c r="I87" s="1">
        <f t="shared" si="20"/>
        <v>43312.53125</v>
      </c>
      <c r="J87" s="4">
        <f t="shared" si="15"/>
        <v>27700</v>
      </c>
      <c r="K87" s="4" t="str">
        <f t="shared" si="16"/>
        <v>PE</v>
      </c>
      <c r="L87" s="5">
        <f t="shared" si="17"/>
        <v>43314.53125</v>
      </c>
      <c r="N87" s="17">
        <v>131</v>
      </c>
      <c r="O87" s="7">
        <f t="shared" si="23"/>
        <v>151.95999999999998</v>
      </c>
      <c r="P87" s="7">
        <f t="shared" si="24"/>
        <v>106.37199999999999</v>
      </c>
      <c r="Q87" s="7">
        <f t="shared" si="25"/>
        <v>243.13599999999997</v>
      </c>
      <c r="R87" s="18"/>
      <c r="S87" s="18"/>
      <c r="T87" s="7">
        <f t="shared" si="21"/>
        <v>0</v>
      </c>
      <c r="U87" s="17" t="s">
        <v>20</v>
      </c>
      <c r="V87">
        <f t="shared" si="22"/>
        <v>0</v>
      </c>
      <c r="X87" s="19">
        <f t="shared" si="26"/>
        <v>16948.950000000012</v>
      </c>
      <c r="Z87" s="19">
        <f>X87-MAX($X$9:X87)</f>
        <v>0</v>
      </c>
    </row>
    <row r="88" spans="1:26">
      <c r="A88" t="s">
        <v>4</v>
      </c>
      <c r="B88" t="s">
        <v>5</v>
      </c>
      <c r="C88" s="3" t="str">
        <f t="shared" si="18"/>
        <v>Wed</v>
      </c>
      <c r="D88" s="5">
        <v>43313.5625</v>
      </c>
      <c r="E88" s="6">
        <v>43313.5625</v>
      </c>
      <c r="F88">
        <v>27600.95</v>
      </c>
      <c r="H88" s="2">
        <f t="shared" si="19"/>
        <v>43313.5625</v>
      </c>
      <c r="I88" s="1">
        <f t="shared" si="20"/>
        <v>43313.5625</v>
      </c>
      <c r="J88" s="4">
        <f t="shared" si="15"/>
        <v>27600</v>
      </c>
      <c r="K88" s="4" t="str">
        <f t="shared" si="16"/>
        <v>PE</v>
      </c>
      <c r="L88" s="5">
        <f t="shared" si="17"/>
        <v>43314.5625</v>
      </c>
      <c r="N88" s="17">
        <v>95</v>
      </c>
      <c r="O88" s="7">
        <f t="shared" si="23"/>
        <v>110.19999999999999</v>
      </c>
      <c r="P88" s="7">
        <f t="shared" si="24"/>
        <v>77.139999999999986</v>
      </c>
      <c r="Q88" s="7">
        <f t="shared" si="25"/>
        <v>176.32</v>
      </c>
      <c r="R88" s="18">
        <v>77.150000000000006</v>
      </c>
      <c r="S88" s="18"/>
      <c r="T88" s="7">
        <f t="shared" si="21"/>
        <v>-33.049999999999983</v>
      </c>
      <c r="U88" s="17" t="s">
        <v>15</v>
      </c>
      <c r="V88">
        <f t="shared" si="22"/>
        <v>-826.24999999999955</v>
      </c>
      <c r="X88" s="19">
        <f t="shared" si="26"/>
        <v>16122.700000000012</v>
      </c>
      <c r="Z88" s="19">
        <f>X88-MAX($X$9:X88)</f>
        <v>-826.25</v>
      </c>
    </row>
    <row r="89" spans="1:26">
      <c r="A89" t="s">
        <v>4</v>
      </c>
      <c r="B89" t="s">
        <v>6</v>
      </c>
      <c r="C89" s="3" t="str">
        <f t="shared" si="18"/>
        <v>Fri</v>
      </c>
      <c r="D89" s="5">
        <v>43315.5625</v>
      </c>
      <c r="E89" s="6">
        <v>43315.5625</v>
      </c>
      <c r="F89">
        <v>27616.15</v>
      </c>
      <c r="H89" s="2">
        <f t="shared" si="19"/>
        <v>43315.5625</v>
      </c>
      <c r="I89" s="1">
        <f t="shared" si="20"/>
        <v>43315.5625</v>
      </c>
      <c r="J89" s="4">
        <f t="shared" si="15"/>
        <v>27600</v>
      </c>
      <c r="K89" s="4" t="str">
        <f t="shared" si="16"/>
        <v>CE</v>
      </c>
      <c r="L89" s="5">
        <f t="shared" si="17"/>
        <v>43321.5625</v>
      </c>
      <c r="N89" s="17">
        <v>180.05</v>
      </c>
      <c r="O89" s="7">
        <f t="shared" si="23"/>
        <v>208.858</v>
      </c>
      <c r="P89" s="7">
        <f t="shared" si="24"/>
        <v>146.20059999999998</v>
      </c>
      <c r="Q89" s="7">
        <f t="shared" si="25"/>
        <v>334.17280000000005</v>
      </c>
      <c r="R89" s="18">
        <v>218.25</v>
      </c>
      <c r="S89" s="18"/>
      <c r="T89" s="7">
        <f t="shared" si="21"/>
        <v>9.3919999999999959</v>
      </c>
      <c r="U89" s="17" t="s">
        <v>28</v>
      </c>
      <c r="V89">
        <f t="shared" si="22"/>
        <v>234.7999999999999</v>
      </c>
      <c r="X89" s="19">
        <f t="shared" si="26"/>
        <v>16357.500000000011</v>
      </c>
      <c r="Z89" s="19">
        <f>X89-MAX($X$9:X89)</f>
        <v>-591.45000000000073</v>
      </c>
    </row>
    <row r="90" spans="1:26">
      <c r="A90" t="s">
        <v>4</v>
      </c>
      <c r="B90" t="s">
        <v>6</v>
      </c>
      <c r="C90" s="3" t="str">
        <f t="shared" si="18"/>
        <v>Mon</v>
      </c>
      <c r="D90" s="5">
        <v>43318.447916666664</v>
      </c>
      <c r="E90" s="6">
        <v>43318.447916666664</v>
      </c>
      <c r="F90">
        <v>27966.35</v>
      </c>
      <c r="H90" s="2">
        <f t="shared" si="19"/>
        <v>43318.447916666664</v>
      </c>
      <c r="I90" s="1">
        <f t="shared" si="20"/>
        <v>43318.447916666664</v>
      </c>
      <c r="J90" s="4">
        <f t="shared" si="15"/>
        <v>28000</v>
      </c>
      <c r="K90" s="4" t="str">
        <f t="shared" si="16"/>
        <v>CE</v>
      </c>
      <c r="L90" s="5">
        <f t="shared" si="17"/>
        <v>43321.447916666664</v>
      </c>
      <c r="N90" s="17">
        <v>117</v>
      </c>
      <c r="O90" s="7">
        <f t="shared" si="23"/>
        <v>135.72</v>
      </c>
      <c r="P90" s="7">
        <f t="shared" si="24"/>
        <v>95.003999999999991</v>
      </c>
      <c r="Q90" s="7">
        <f t="shared" si="25"/>
        <v>217.15200000000002</v>
      </c>
      <c r="R90" s="18"/>
      <c r="S90" s="18"/>
      <c r="T90" s="7">
        <f t="shared" si="21"/>
        <v>0</v>
      </c>
      <c r="U90" s="17" t="s">
        <v>20</v>
      </c>
      <c r="V90">
        <f t="shared" si="22"/>
        <v>0</v>
      </c>
      <c r="X90" s="19">
        <f t="shared" si="26"/>
        <v>16357.500000000011</v>
      </c>
      <c r="Z90" s="19">
        <f>X90-MAX($X$9:X90)</f>
        <v>-591.45000000000073</v>
      </c>
    </row>
    <row r="91" spans="1:26">
      <c r="A91" t="s">
        <v>4</v>
      </c>
      <c r="B91" t="s">
        <v>6</v>
      </c>
      <c r="C91" s="3" t="str">
        <f t="shared" si="18"/>
        <v>Wed</v>
      </c>
      <c r="D91" s="5">
        <v>43320.4375</v>
      </c>
      <c r="E91" s="6">
        <v>43320.4375</v>
      </c>
      <c r="F91">
        <v>28022.95</v>
      </c>
      <c r="H91" s="2">
        <f t="shared" si="19"/>
        <v>43320.4375</v>
      </c>
      <c r="I91" s="1">
        <f t="shared" si="20"/>
        <v>43320.4375</v>
      </c>
      <c r="J91" s="4">
        <f t="shared" si="15"/>
        <v>28000</v>
      </c>
      <c r="K91" s="4" t="str">
        <f t="shared" si="16"/>
        <v>CE</v>
      </c>
      <c r="L91" s="5">
        <f t="shared" si="17"/>
        <v>43321.4375</v>
      </c>
      <c r="N91" s="17">
        <v>109.6</v>
      </c>
      <c r="O91" s="7">
        <f t="shared" si="23"/>
        <v>127.13599999999998</v>
      </c>
      <c r="P91" s="7">
        <f t="shared" si="24"/>
        <v>88.995199999999983</v>
      </c>
      <c r="Q91" s="7">
        <f t="shared" si="25"/>
        <v>203.41759999999999</v>
      </c>
      <c r="R91" s="18">
        <v>89</v>
      </c>
      <c r="S91" s="18"/>
      <c r="T91" s="7">
        <f t="shared" si="21"/>
        <v>-38.135999999999981</v>
      </c>
      <c r="U91" s="17" t="s">
        <v>15</v>
      </c>
      <c r="V91">
        <f t="shared" si="22"/>
        <v>-953.39999999999952</v>
      </c>
      <c r="X91" s="19">
        <f t="shared" si="26"/>
        <v>15404.100000000011</v>
      </c>
      <c r="Z91" s="19">
        <f>X91-MAX($X$9:X91)</f>
        <v>-1544.8500000000004</v>
      </c>
    </row>
    <row r="92" spans="1:26">
      <c r="A92" t="s">
        <v>4</v>
      </c>
      <c r="B92" t="s">
        <v>5</v>
      </c>
      <c r="C92" s="3" t="str">
        <f t="shared" si="18"/>
        <v>Fri</v>
      </c>
      <c r="D92" s="5">
        <v>43322.40625</v>
      </c>
      <c r="E92" s="6">
        <v>43322.40625</v>
      </c>
      <c r="F92">
        <v>28220.6</v>
      </c>
      <c r="H92" s="2">
        <f t="shared" si="19"/>
        <v>43322.40625</v>
      </c>
      <c r="I92" s="1">
        <f t="shared" si="20"/>
        <v>43322.40625</v>
      </c>
      <c r="J92" s="4">
        <f t="shared" si="15"/>
        <v>28200</v>
      </c>
      <c r="K92" s="4" t="str">
        <f t="shared" si="16"/>
        <v>PE</v>
      </c>
      <c r="L92" s="5">
        <f t="shared" si="17"/>
        <v>43328.40625</v>
      </c>
      <c r="N92" s="17">
        <v>148.9</v>
      </c>
      <c r="O92" s="7">
        <f t="shared" si="23"/>
        <v>172.72399999999999</v>
      </c>
      <c r="P92" s="7">
        <f t="shared" si="24"/>
        <v>120.90679999999999</v>
      </c>
      <c r="Q92" s="7">
        <f t="shared" si="25"/>
        <v>276.35839999999996</v>
      </c>
      <c r="R92" s="18"/>
      <c r="S92" s="18"/>
      <c r="T92" s="7">
        <f t="shared" si="21"/>
        <v>0</v>
      </c>
      <c r="U92" s="17" t="s">
        <v>20</v>
      </c>
      <c r="V92">
        <f t="shared" si="22"/>
        <v>0</v>
      </c>
      <c r="X92" s="19">
        <f t="shared" si="26"/>
        <v>15404.100000000011</v>
      </c>
      <c r="Z92" s="19">
        <f>X92-MAX($X$9:X92)</f>
        <v>-1544.8500000000004</v>
      </c>
    </row>
    <row r="93" spans="1:26">
      <c r="A93" t="s">
        <v>4</v>
      </c>
      <c r="B93" t="s">
        <v>6</v>
      </c>
      <c r="C93" s="3" t="str">
        <f t="shared" si="18"/>
        <v>Tue</v>
      </c>
      <c r="D93" s="5">
        <v>43326.395833333336</v>
      </c>
      <c r="E93" s="6">
        <v>43326.395833333336</v>
      </c>
      <c r="F93">
        <v>28010.85</v>
      </c>
      <c r="H93" s="2">
        <f t="shared" si="19"/>
        <v>43326.395833333336</v>
      </c>
      <c r="I93" s="1">
        <f t="shared" si="20"/>
        <v>43326.395833333336</v>
      </c>
      <c r="J93" s="4">
        <f t="shared" si="15"/>
        <v>28000</v>
      </c>
      <c r="K93" s="4" t="str">
        <f t="shared" si="16"/>
        <v>CE</v>
      </c>
      <c r="L93" s="5">
        <f t="shared" si="17"/>
        <v>43328.395833333336</v>
      </c>
      <c r="N93" s="17">
        <v>122.3</v>
      </c>
      <c r="O93" s="7">
        <f t="shared" si="23"/>
        <v>141.86799999999999</v>
      </c>
      <c r="P93" s="7">
        <f t="shared" si="24"/>
        <v>99.307599999999994</v>
      </c>
      <c r="Q93" s="7">
        <f t="shared" si="25"/>
        <v>226.9888</v>
      </c>
      <c r="R93" s="18"/>
      <c r="S93" s="18"/>
      <c r="T93" s="7">
        <f t="shared" si="21"/>
        <v>0</v>
      </c>
      <c r="U93" s="17" t="s">
        <v>20</v>
      </c>
      <c r="V93">
        <f t="shared" si="22"/>
        <v>0</v>
      </c>
      <c r="X93" s="19">
        <f t="shared" si="26"/>
        <v>15404.100000000011</v>
      </c>
      <c r="Z93" s="19">
        <f>X93-MAX($X$9:X93)</f>
        <v>-1544.8500000000004</v>
      </c>
    </row>
    <row r="94" spans="1:26">
      <c r="A94" t="s">
        <v>4</v>
      </c>
      <c r="B94" t="s">
        <v>6</v>
      </c>
      <c r="C94" s="3" t="str">
        <f t="shared" si="18"/>
        <v>Thu</v>
      </c>
      <c r="D94" s="5">
        <v>43328.416666666664</v>
      </c>
      <c r="E94" s="6">
        <v>43328.416666666664</v>
      </c>
      <c r="F94">
        <v>27978.400000000001</v>
      </c>
      <c r="H94" s="2">
        <f t="shared" si="19"/>
        <v>43328.416666666664</v>
      </c>
      <c r="I94" s="1">
        <f t="shared" si="20"/>
        <v>43328.416666666664</v>
      </c>
      <c r="J94" s="4">
        <f t="shared" si="15"/>
        <v>28000</v>
      </c>
      <c r="K94" s="4" t="str">
        <f t="shared" si="16"/>
        <v>CE</v>
      </c>
      <c r="L94" s="5">
        <f t="shared" si="17"/>
        <v>43328.416666666664</v>
      </c>
      <c r="N94" s="17">
        <v>30.35</v>
      </c>
      <c r="O94" s="7">
        <f t="shared" si="23"/>
        <v>35.205999999999996</v>
      </c>
      <c r="P94" s="7">
        <f t="shared" si="24"/>
        <v>24.644199999999994</v>
      </c>
      <c r="Q94" s="7">
        <f t="shared" si="25"/>
        <v>56.329599999999999</v>
      </c>
      <c r="R94" s="18">
        <v>24.6</v>
      </c>
      <c r="S94" s="18"/>
      <c r="T94" s="7">
        <f t="shared" si="21"/>
        <v>-10.605999999999995</v>
      </c>
      <c r="U94" s="17" t="s">
        <v>15</v>
      </c>
      <c r="V94">
        <f t="shared" si="22"/>
        <v>-265.14999999999986</v>
      </c>
      <c r="X94" s="19">
        <f t="shared" si="26"/>
        <v>15138.950000000012</v>
      </c>
      <c r="Z94" s="19">
        <f>X94-MAX($X$9:X94)</f>
        <v>-1810</v>
      </c>
    </row>
    <row r="95" spans="1:26">
      <c r="A95" t="s">
        <v>4</v>
      </c>
      <c r="B95" t="s">
        <v>6</v>
      </c>
      <c r="C95" s="3" t="str">
        <f t="shared" si="18"/>
        <v>Fri</v>
      </c>
      <c r="D95" s="5">
        <v>43329.447916666664</v>
      </c>
      <c r="E95" s="6">
        <v>43329.447916666664</v>
      </c>
      <c r="F95">
        <v>28102.25</v>
      </c>
      <c r="H95" s="2">
        <f t="shared" si="19"/>
        <v>43329.447916666664</v>
      </c>
      <c r="I95" s="1">
        <f t="shared" si="20"/>
        <v>43329.447916666664</v>
      </c>
      <c r="J95" s="4">
        <f t="shared" si="15"/>
        <v>28100</v>
      </c>
      <c r="K95" s="4" t="str">
        <f t="shared" si="16"/>
        <v>CE</v>
      </c>
      <c r="L95" s="5">
        <f t="shared" si="17"/>
        <v>43335.447916666664</v>
      </c>
      <c r="N95" s="17">
        <v>173.15</v>
      </c>
      <c r="O95" s="7">
        <f t="shared" si="23"/>
        <v>200.85399999999998</v>
      </c>
      <c r="P95" s="7">
        <f t="shared" si="24"/>
        <v>140.59779999999998</v>
      </c>
      <c r="Q95" s="7">
        <f t="shared" si="25"/>
        <v>321.3664</v>
      </c>
      <c r="R95" s="18">
        <v>188.3</v>
      </c>
      <c r="S95" s="18"/>
      <c r="T95" s="7">
        <f t="shared" si="21"/>
        <v>-12.553999999999974</v>
      </c>
      <c r="U95" s="17" t="s">
        <v>28</v>
      </c>
      <c r="V95">
        <f t="shared" si="22"/>
        <v>-313.84999999999934</v>
      </c>
      <c r="X95" s="19">
        <f t="shared" si="26"/>
        <v>14825.100000000013</v>
      </c>
      <c r="Z95" s="19">
        <f>X95-MAX($X$9:X95)</f>
        <v>-2123.8499999999985</v>
      </c>
    </row>
    <row r="96" spans="1:26">
      <c r="A96" t="s">
        <v>4</v>
      </c>
      <c r="B96" t="s">
        <v>5</v>
      </c>
      <c r="C96" s="3" t="str">
        <f t="shared" si="18"/>
        <v>Tue</v>
      </c>
      <c r="D96" s="5">
        <v>43333.385416666664</v>
      </c>
      <c r="E96" s="6">
        <v>43333.385416666664</v>
      </c>
      <c r="F96">
        <v>28225.4</v>
      </c>
      <c r="H96" s="2">
        <f t="shared" si="19"/>
        <v>43333.385416666664</v>
      </c>
      <c r="I96" s="1">
        <f t="shared" si="20"/>
        <v>43333.385416666664</v>
      </c>
      <c r="J96" s="4">
        <f t="shared" si="15"/>
        <v>28200</v>
      </c>
      <c r="K96" s="4" t="str">
        <f t="shared" si="16"/>
        <v>PE</v>
      </c>
      <c r="L96" s="5">
        <f t="shared" si="17"/>
        <v>43335.385416666664</v>
      </c>
      <c r="N96" s="17">
        <v>89.3</v>
      </c>
      <c r="O96" s="7">
        <f t="shared" si="23"/>
        <v>103.58799999999999</v>
      </c>
      <c r="P96" s="7">
        <f t="shared" si="24"/>
        <v>72.511599999999987</v>
      </c>
      <c r="Q96" s="7">
        <f t="shared" si="25"/>
        <v>165.74080000000001</v>
      </c>
      <c r="R96" s="18">
        <v>72.5</v>
      </c>
      <c r="S96" s="18"/>
      <c r="T96" s="7">
        <f t="shared" si="21"/>
        <v>-31.087999999999994</v>
      </c>
      <c r="U96" s="17" t="s">
        <v>15</v>
      </c>
      <c r="V96">
        <f t="shared" si="22"/>
        <v>-777.19999999999982</v>
      </c>
      <c r="X96" s="19">
        <f t="shared" si="26"/>
        <v>14047.900000000012</v>
      </c>
      <c r="Z96" s="19">
        <f>X96-MAX($X$9:X96)</f>
        <v>-2901.0499999999993</v>
      </c>
    </row>
    <row r="97" spans="1:26">
      <c r="A97" t="s">
        <v>4</v>
      </c>
      <c r="B97" t="s">
        <v>5</v>
      </c>
      <c r="C97" s="3" t="str">
        <f t="shared" si="18"/>
        <v>Thu</v>
      </c>
      <c r="D97" s="5">
        <v>43335.385416666664</v>
      </c>
      <c r="E97" s="6">
        <v>43335.385416666664</v>
      </c>
      <c r="F97">
        <v>28180.9</v>
      </c>
      <c r="H97" s="2">
        <f t="shared" si="19"/>
        <v>43335.385416666664</v>
      </c>
      <c r="I97" s="1">
        <f t="shared" si="20"/>
        <v>43335.385416666664</v>
      </c>
      <c r="J97" s="4">
        <f t="shared" si="15"/>
        <v>28200</v>
      </c>
      <c r="K97" s="4" t="str">
        <f t="shared" si="16"/>
        <v>PE</v>
      </c>
      <c r="L97" s="5">
        <f t="shared" si="17"/>
        <v>43335.385416666664</v>
      </c>
      <c r="N97" s="17">
        <v>54.1</v>
      </c>
      <c r="O97" s="7">
        <f t="shared" si="23"/>
        <v>62.756</v>
      </c>
      <c r="P97" s="7">
        <f t="shared" si="24"/>
        <v>43.929199999999994</v>
      </c>
      <c r="Q97" s="7">
        <f t="shared" si="25"/>
        <v>100.40960000000001</v>
      </c>
      <c r="R97" s="18">
        <v>100.4</v>
      </c>
      <c r="S97" s="18">
        <v>151.80000000000001</v>
      </c>
      <c r="T97" s="7">
        <f t="shared" si="21"/>
        <v>37.644000000000005</v>
      </c>
      <c r="U97" s="17" t="s">
        <v>16</v>
      </c>
      <c r="V97">
        <f t="shared" si="22"/>
        <v>941.10000000000014</v>
      </c>
      <c r="X97" s="19">
        <f t="shared" si="26"/>
        <v>14989.000000000013</v>
      </c>
      <c r="Z97" s="19">
        <f>X97-MAX($X$9:X97)</f>
        <v>-1959.9499999999989</v>
      </c>
    </row>
    <row r="98" spans="1:26">
      <c r="A98" t="s">
        <v>4</v>
      </c>
      <c r="B98" t="s">
        <v>6</v>
      </c>
      <c r="C98" s="3" t="str">
        <f t="shared" si="18"/>
        <v>Mon</v>
      </c>
      <c r="D98" s="5">
        <v>43339.395833333336</v>
      </c>
      <c r="E98" s="6">
        <v>43339.395833333336</v>
      </c>
      <c r="F98">
        <v>28173.15</v>
      </c>
      <c r="H98" s="2">
        <f t="shared" si="19"/>
        <v>43339.395833333336</v>
      </c>
      <c r="I98" s="1">
        <f t="shared" si="20"/>
        <v>43339.395833333336</v>
      </c>
      <c r="J98" s="4">
        <f t="shared" si="15"/>
        <v>28200</v>
      </c>
      <c r="K98" s="4" t="str">
        <f t="shared" si="16"/>
        <v>CE</v>
      </c>
      <c r="L98" s="5">
        <f t="shared" si="17"/>
        <v>43342.395833333336</v>
      </c>
      <c r="N98" s="17">
        <v>139.9</v>
      </c>
      <c r="O98" s="7">
        <f t="shared" si="23"/>
        <v>162.28399999999999</v>
      </c>
      <c r="P98" s="7">
        <f t="shared" si="24"/>
        <v>113.59879999999998</v>
      </c>
      <c r="Q98" s="7">
        <f t="shared" si="25"/>
        <v>259.65440000000001</v>
      </c>
      <c r="R98" s="18">
        <v>149</v>
      </c>
      <c r="S98" s="18"/>
      <c r="T98" s="7">
        <f t="shared" si="21"/>
        <v>-13.283999999999992</v>
      </c>
      <c r="U98" s="17" t="s">
        <v>28</v>
      </c>
      <c r="V98">
        <f t="shared" si="22"/>
        <v>-332.0999999999998</v>
      </c>
      <c r="X98" s="19">
        <f t="shared" si="26"/>
        <v>14656.900000000012</v>
      </c>
      <c r="Z98" s="19">
        <f>X98-MAX($X$9:X98)</f>
        <v>-2292.0499999999993</v>
      </c>
    </row>
    <row r="99" spans="1:26">
      <c r="A99" t="s">
        <v>4</v>
      </c>
      <c r="B99" t="s">
        <v>5</v>
      </c>
      <c r="C99" s="3" t="str">
        <f t="shared" si="18"/>
        <v>Tue</v>
      </c>
      <c r="D99" s="5">
        <v>43340.479166666664</v>
      </c>
      <c r="E99" s="6">
        <v>43340.479166666664</v>
      </c>
      <c r="F99">
        <v>28178.799999999999</v>
      </c>
      <c r="H99" s="2">
        <f t="shared" si="19"/>
        <v>43340.479166666664</v>
      </c>
      <c r="I99" s="1">
        <f t="shared" si="20"/>
        <v>43340.479166666664</v>
      </c>
      <c r="J99" s="4">
        <f t="shared" si="15"/>
        <v>28200</v>
      </c>
      <c r="K99" s="4" t="str">
        <f t="shared" si="16"/>
        <v>PE</v>
      </c>
      <c r="L99" s="5">
        <f t="shared" si="17"/>
        <v>43342.479166666664</v>
      </c>
      <c r="N99" s="17">
        <v>119.15</v>
      </c>
      <c r="O99" s="7">
        <f t="shared" si="23"/>
        <v>138.214</v>
      </c>
      <c r="P99" s="7">
        <f t="shared" si="24"/>
        <v>96.749799999999993</v>
      </c>
      <c r="Q99" s="7">
        <f t="shared" si="25"/>
        <v>221.14240000000001</v>
      </c>
      <c r="R99" s="18"/>
      <c r="S99" s="18"/>
      <c r="T99" s="7">
        <f t="shared" si="21"/>
        <v>0</v>
      </c>
      <c r="U99" s="17" t="s">
        <v>20</v>
      </c>
      <c r="V99">
        <f t="shared" si="22"/>
        <v>0</v>
      </c>
      <c r="X99" s="19">
        <f t="shared" si="26"/>
        <v>14656.900000000012</v>
      </c>
      <c r="Z99" s="19">
        <f>X99-MAX($X$9:X99)</f>
        <v>-2292.0499999999993</v>
      </c>
    </row>
    <row r="100" spans="1:26">
      <c r="A100" t="s">
        <v>4</v>
      </c>
      <c r="B100" t="s">
        <v>5</v>
      </c>
      <c r="C100" s="3" t="str">
        <f t="shared" si="18"/>
        <v>Thu</v>
      </c>
      <c r="D100" s="5">
        <v>43342.385416666664</v>
      </c>
      <c r="E100" s="6">
        <v>43342.385416666664</v>
      </c>
      <c r="F100">
        <v>28086.6</v>
      </c>
      <c r="H100" s="2">
        <f t="shared" si="19"/>
        <v>43342.385416666664</v>
      </c>
      <c r="I100" s="1">
        <f t="shared" si="20"/>
        <v>43342.385416666664</v>
      </c>
      <c r="J100" s="4">
        <f t="shared" si="15"/>
        <v>28100</v>
      </c>
      <c r="K100" s="4" t="str">
        <f t="shared" si="16"/>
        <v>PE</v>
      </c>
      <c r="L100" s="5">
        <f t="shared" si="17"/>
        <v>43342.385416666664</v>
      </c>
      <c r="N100" s="17">
        <v>74.650000000000006</v>
      </c>
      <c r="O100" s="7">
        <f t="shared" si="23"/>
        <v>86.593999999999994</v>
      </c>
      <c r="P100" s="7">
        <f t="shared" si="24"/>
        <v>60.615799999999993</v>
      </c>
      <c r="Q100" s="7">
        <f t="shared" si="25"/>
        <v>138.5504</v>
      </c>
      <c r="R100" s="18">
        <v>60.6</v>
      </c>
      <c r="S100" s="18"/>
      <c r="T100" s="7">
        <f t="shared" si="21"/>
        <v>-25.993999999999993</v>
      </c>
      <c r="U100" s="17" t="s">
        <v>15</v>
      </c>
      <c r="V100">
        <f t="shared" si="22"/>
        <v>-649.8499999999998</v>
      </c>
      <c r="X100" s="19">
        <f t="shared" si="26"/>
        <v>14007.050000000012</v>
      </c>
      <c r="Z100" s="19">
        <f>X100-MAX($X$9:X100)</f>
        <v>-2941.8999999999996</v>
      </c>
    </row>
    <row r="101" spans="1:26">
      <c r="A101" t="s">
        <v>4</v>
      </c>
      <c r="B101" t="s">
        <v>5</v>
      </c>
      <c r="C101" s="3" t="str">
        <f t="shared" si="18"/>
        <v>Mon</v>
      </c>
      <c r="D101" s="5">
        <v>43346.385416666664</v>
      </c>
      <c r="E101" s="6">
        <v>43346.385416666664</v>
      </c>
      <c r="F101">
        <v>28031.85</v>
      </c>
      <c r="H101" s="2">
        <f t="shared" si="19"/>
        <v>43346.385416666664</v>
      </c>
      <c r="I101" s="1">
        <f t="shared" si="20"/>
        <v>43346.385416666664</v>
      </c>
      <c r="J101" s="4">
        <f t="shared" si="15"/>
        <v>28000</v>
      </c>
      <c r="K101" s="4" t="str">
        <f t="shared" si="16"/>
        <v>PE</v>
      </c>
      <c r="L101" s="5">
        <f t="shared" si="17"/>
        <v>43349.385416666664</v>
      </c>
      <c r="N101" s="17">
        <v>110</v>
      </c>
      <c r="O101" s="7">
        <f t="shared" si="23"/>
        <v>127.6</v>
      </c>
      <c r="P101" s="7">
        <f t="shared" si="24"/>
        <v>89.32</v>
      </c>
      <c r="Q101" s="7">
        <f t="shared" si="25"/>
        <v>204.16</v>
      </c>
      <c r="R101" s="18">
        <v>153.05000000000001</v>
      </c>
      <c r="S101" s="18"/>
      <c r="T101" s="7">
        <f t="shared" si="21"/>
        <v>25.450000000000017</v>
      </c>
      <c r="U101" s="17" t="s">
        <v>28</v>
      </c>
      <c r="V101">
        <f t="shared" si="22"/>
        <v>636.25000000000045</v>
      </c>
      <c r="X101" s="19">
        <f t="shared" si="26"/>
        <v>14643.300000000012</v>
      </c>
      <c r="Z101" s="19">
        <f>X101-MAX($X$9:X101)</f>
        <v>-2305.6499999999996</v>
      </c>
    </row>
    <row r="102" spans="1:26">
      <c r="A102" t="s">
        <v>4</v>
      </c>
      <c r="B102" t="s">
        <v>5</v>
      </c>
      <c r="C102" s="3" t="str">
        <f t="shared" si="18"/>
        <v>Tue</v>
      </c>
      <c r="D102" s="5">
        <v>43347.416666666664</v>
      </c>
      <c r="E102" s="6">
        <v>43347.416666666664</v>
      </c>
      <c r="F102">
        <v>27608.45</v>
      </c>
      <c r="H102" s="2">
        <f t="shared" si="19"/>
        <v>43347.416666666664</v>
      </c>
      <c r="I102" s="1">
        <f t="shared" si="20"/>
        <v>43347.416666666664</v>
      </c>
      <c r="J102" s="4">
        <f t="shared" si="15"/>
        <v>27600</v>
      </c>
      <c r="K102" s="4" t="str">
        <f t="shared" si="16"/>
        <v>PE</v>
      </c>
      <c r="L102" s="5">
        <f t="shared" si="17"/>
        <v>43349.416666666664</v>
      </c>
      <c r="N102" s="17">
        <v>77.95</v>
      </c>
      <c r="O102" s="7">
        <f t="shared" si="23"/>
        <v>90.421999999999997</v>
      </c>
      <c r="P102" s="7">
        <f t="shared" si="24"/>
        <v>63.295399999999994</v>
      </c>
      <c r="Q102" s="7">
        <f t="shared" si="25"/>
        <v>144.67520000000002</v>
      </c>
      <c r="R102" s="18">
        <v>63.3</v>
      </c>
      <c r="S102" s="18"/>
      <c r="T102" s="7">
        <f t="shared" si="21"/>
        <v>-27.122</v>
      </c>
      <c r="U102" s="17" t="s">
        <v>15</v>
      </c>
      <c r="V102">
        <f t="shared" si="22"/>
        <v>-678.05</v>
      </c>
      <c r="X102" s="19">
        <f t="shared" si="26"/>
        <v>13965.250000000013</v>
      </c>
      <c r="Z102" s="19">
        <f>X102-MAX($X$9:X102)</f>
        <v>-2983.6999999999989</v>
      </c>
    </row>
    <row r="103" spans="1:26">
      <c r="A103" t="s">
        <v>4</v>
      </c>
      <c r="B103" t="s">
        <v>5</v>
      </c>
      <c r="C103" s="3" t="str">
        <f t="shared" si="18"/>
        <v>Thu</v>
      </c>
      <c r="D103" s="5">
        <v>43349.53125</v>
      </c>
      <c r="E103" s="6">
        <v>43349.53125</v>
      </c>
      <c r="F103">
        <v>27256.45</v>
      </c>
      <c r="H103" s="2">
        <f t="shared" si="19"/>
        <v>43349.53125</v>
      </c>
      <c r="I103" s="1">
        <f t="shared" si="20"/>
        <v>43349.53125</v>
      </c>
      <c r="J103" s="4">
        <f t="shared" si="15"/>
        <v>27300</v>
      </c>
      <c r="K103" s="4" t="str">
        <f t="shared" si="16"/>
        <v>PE</v>
      </c>
      <c r="L103" s="5">
        <f t="shared" si="17"/>
        <v>43349.53125</v>
      </c>
      <c r="N103" s="17">
        <v>45.5</v>
      </c>
      <c r="O103" s="7">
        <f t="shared" si="23"/>
        <v>52.779999999999994</v>
      </c>
      <c r="P103" s="7">
        <f t="shared" si="24"/>
        <v>36.945999999999991</v>
      </c>
      <c r="Q103" s="7">
        <f t="shared" si="25"/>
        <v>84.448000000000008</v>
      </c>
      <c r="R103" s="18"/>
      <c r="S103" s="18"/>
      <c r="T103" s="7">
        <f t="shared" si="21"/>
        <v>0</v>
      </c>
      <c r="U103" s="17" t="s">
        <v>20</v>
      </c>
      <c r="V103">
        <f t="shared" si="22"/>
        <v>0</v>
      </c>
      <c r="X103" s="19">
        <f t="shared" si="26"/>
        <v>13965.250000000013</v>
      </c>
      <c r="Z103" s="19">
        <f>X103-MAX($X$9:X103)</f>
        <v>-2983.6999999999989</v>
      </c>
    </row>
    <row r="104" spans="1:26">
      <c r="A104" t="s">
        <v>4</v>
      </c>
      <c r="B104" t="s">
        <v>5</v>
      </c>
      <c r="C104" s="3" t="str">
        <f t="shared" si="18"/>
        <v>Fri</v>
      </c>
      <c r="D104" s="5">
        <v>43350.385416666664</v>
      </c>
      <c r="E104" s="6">
        <v>43350.385416666664</v>
      </c>
      <c r="F104">
        <v>27256</v>
      </c>
      <c r="H104" s="2">
        <f t="shared" si="19"/>
        <v>43350.385416666664</v>
      </c>
      <c r="I104" s="1">
        <f t="shared" si="20"/>
        <v>43350.385416666664</v>
      </c>
      <c r="J104" s="4">
        <f t="shared" si="15"/>
        <v>27300</v>
      </c>
      <c r="K104" s="4" t="str">
        <f t="shared" si="16"/>
        <v>PE</v>
      </c>
      <c r="L104" s="5">
        <f t="shared" si="17"/>
        <v>43356.385416666664</v>
      </c>
      <c r="N104" s="17">
        <v>169.55</v>
      </c>
      <c r="O104" s="7">
        <f t="shared" si="23"/>
        <v>196.678</v>
      </c>
      <c r="P104" s="7">
        <f t="shared" si="24"/>
        <v>137.6746</v>
      </c>
      <c r="Q104" s="7">
        <f t="shared" si="25"/>
        <v>314.6848</v>
      </c>
      <c r="R104" s="18"/>
      <c r="S104" s="18"/>
      <c r="T104" s="7">
        <f t="shared" si="21"/>
        <v>0</v>
      </c>
      <c r="U104" s="17" t="s">
        <v>20</v>
      </c>
      <c r="V104">
        <f t="shared" si="22"/>
        <v>0</v>
      </c>
      <c r="X104" s="19">
        <f t="shared" si="26"/>
        <v>13965.250000000013</v>
      </c>
      <c r="Z104" s="19">
        <f>X104-MAX($X$9:X104)</f>
        <v>-2983.6999999999989</v>
      </c>
    </row>
    <row r="105" spans="1:26">
      <c r="A105" t="s">
        <v>4</v>
      </c>
      <c r="B105" t="s">
        <v>5</v>
      </c>
      <c r="C105" s="3" t="str">
        <f t="shared" si="18"/>
        <v>Mon</v>
      </c>
      <c r="D105" s="5">
        <v>43353.4375</v>
      </c>
      <c r="E105" s="6">
        <v>43353.4375</v>
      </c>
      <c r="F105">
        <v>27241.9</v>
      </c>
      <c r="H105" s="2">
        <f t="shared" si="19"/>
        <v>43353.4375</v>
      </c>
      <c r="I105" s="1">
        <f t="shared" si="20"/>
        <v>43353.4375</v>
      </c>
      <c r="J105" s="4">
        <f t="shared" ref="J105:J168" si="27">ROUND(F105,-2)</f>
        <v>27200</v>
      </c>
      <c r="K105" s="4" t="str">
        <f t="shared" ref="K105:K168" si="28">IF(B105="Short","PE","CE")</f>
        <v>PE</v>
      </c>
      <c r="L105" s="5">
        <f t="shared" ref="L105:L168" si="29">D105+7-WEEKDAY(D105+2)</f>
        <v>43356.4375</v>
      </c>
      <c r="N105" s="17">
        <v>102.05</v>
      </c>
      <c r="O105" s="7">
        <f t="shared" si="23"/>
        <v>118.37799999999999</v>
      </c>
      <c r="P105" s="7">
        <f t="shared" si="24"/>
        <v>82.864599999999982</v>
      </c>
      <c r="Q105" s="7">
        <f t="shared" si="25"/>
        <v>189.40479999999999</v>
      </c>
      <c r="R105" s="18">
        <v>82.9</v>
      </c>
      <c r="S105" s="18"/>
      <c r="T105" s="7">
        <f t="shared" si="21"/>
        <v>-35.47799999999998</v>
      </c>
      <c r="U105" s="17" t="s">
        <v>15</v>
      </c>
      <c r="V105">
        <f t="shared" si="22"/>
        <v>-886.94999999999948</v>
      </c>
      <c r="X105" s="19">
        <f t="shared" si="26"/>
        <v>13078.300000000014</v>
      </c>
      <c r="Z105" s="19">
        <f>X105-MAX($X$9:X105)</f>
        <v>-3870.6499999999978</v>
      </c>
    </row>
    <row r="106" spans="1:26">
      <c r="A106" t="s">
        <v>4</v>
      </c>
      <c r="B106" t="s">
        <v>5</v>
      </c>
      <c r="C106" s="3" t="str">
        <f t="shared" si="18"/>
        <v>Tue</v>
      </c>
      <c r="D106" s="5">
        <v>43354.572916666664</v>
      </c>
      <c r="E106" s="6">
        <v>43354.572916666664</v>
      </c>
      <c r="F106">
        <v>27082.799999999999</v>
      </c>
      <c r="H106" s="2">
        <f t="shared" si="19"/>
        <v>43354.572916666664</v>
      </c>
      <c r="I106" s="1">
        <f t="shared" si="20"/>
        <v>43354.572916666664</v>
      </c>
      <c r="J106" s="4">
        <f t="shared" si="27"/>
        <v>27100</v>
      </c>
      <c r="K106" s="4" t="str">
        <f t="shared" si="28"/>
        <v>PE</v>
      </c>
      <c r="L106" s="5">
        <f t="shared" si="29"/>
        <v>43356.572916666664</v>
      </c>
      <c r="N106" s="17">
        <v>84.95</v>
      </c>
      <c r="O106" s="7">
        <f t="shared" si="23"/>
        <v>98.542000000000002</v>
      </c>
      <c r="P106" s="7">
        <f t="shared" si="24"/>
        <v>68.979399999999998</v>
      </c>
      <c r="Q106" s="7">
        <f t="shared" si="25"/>
        <v>157.66720000000001</v>
      </c>
      <c r="R106" s="18">
        <v>157.5</v>
      </c>
      <c r="S106" s="18">
        <v>235.25</v>
      </c>
      <c r="T106" s="7">
        <f t="shared" si="21"/>
        <v>58.957999999999998</v>
      </c>
      <c r="U106" s="17" t="s">
        <v>16</v>
      </c>
      <c r="V106">
        <f t="shared" si="22"/>
        <v>1473.95</v>
      </c>
      <c r="X106" s="19">
        <f t="shared" si="26"/>
        <v>14552.250000000015</v>
      </c>
      <c r="Z106" s="19">
        <f>X106-MAX($X$9:X106)</f>
        <v>-2396.6999999999971</v>
      </c>
    </row>
    <row r="107" spans="1:26">
      <c r="A107" t="s">
        <v>4</v>
      </c>
      <c r="B107" t="s">
        <v>5</v>
      </c>
      <c r="C107" s="3" t="str">
        <f t="shared" si="18"/>
        <v>Mon</v>
      </c>
      <c r="D107" s="5">
        <v>43360.385416666664</v>
      </c>
      <c r="E107" s="6">
        <v>43360.385416666664</v>
      </c>
      <c r="F107">
        <v>26830.95</v>
      </c>
      <c r="H107" s="2">
        <f t="shared" si="19"/>
        <v>43360.385416666664</v>
      </c>
      <c r="I107" s="1">
        <f t="shared" si="20"/>
        <v>43360.385416666664</v>
      </c>
      <c r="J107" s="4">
        <f t="shared" si="27"/>
        <v>26800</v>
      </c>
      <c r="K107" s="4" t="str">
        <f t="shared" si="28"/>
        <v>PE</v>
      </c>
      <c r="L107" s="5">
        <f t="shared" si="29"/>
        <v>43363.385416666664</v>
      </c>
      <c r="N107" s="17">
        <v>117.9</v>
      </c>
      <c r="O107" s="7">
        <f t="shared" si="23"/>
        <v>136.76400000000001</v>
      </c>
      <c r="P107" s="7">
        <f t="shared" si="24"/>
        <v>95.734800000000007</v>
      </c>
      <c r="Q107" s="7">
        <f t="shared" si="25"/>
        <v>218.82240000000002</v>
      </c>
      <c r="R107" s="18">
        <v>122.45</v>
      </c>
      <c r="S107" s="18"/>
      <c r="T107" s="7">
        <f t="shared" si="21"/>
        <v>-14.314000000000007</v>
      </c>
      <c r="U107" s="17" t="s">
        <v>28</v>
      </c>
      <c r="V107">
        <f t="shared" si="22"/>
        <v>-357.85000000000019</v>
      </c>
      <c r="X107" s="19">
        <f t="shared" si="26"/>
        <v>14194.400000000014</v>
      </c>
      <c r="Z107" s="19">
        <f>X107-MAX($X$9:X107)</f>
        <v>-2754.5499999999975</v>
      </c>
    </row>
    <row r="108" spans="1:26">
      <c r="A108" t="s">
        <v>4</v>
      </c>
      <c r="B108" t="s">
        <v>6</v>
      </c>
      <c r="C108" s="3" t="str">
        <f t="shared" si="18"/>
        <v>Fri</v>
      </c>
      <c r="D108" s="5">
        <v>43364.395833333336</v>
      </c>
      <c r="E108" s="6">
        <v>43364.395833333336</v>
      </c>
      <c r="F108">
        <v>26470.6</v>
      </c>
      <c r="H108" s="2">
        <f t="shared" si="19"/>
        <v>43364.395833333336</v>
      </c>
      <c r="I108" s="1">
        <f t="shared" si="20"/>
        <v>43364.395833333336</v>
      </c>
      <c r="J108" s="4">
        <f t="shared" si="27"/>
        <v>26500</v>
      </c>
      <c r="K108" s="4" t="str">
        <f t="shared" si="28"/>
        <v>CE</v>
      </c>
      <c r="L108" s="5">
        <f t="shared" si="29"/>
        <v>43370.395833333336</v>
      </c>
      <c r="N108" s="17">
        <v>219.75</v>
      </c>
      <c r="O108" s="7">
        <f t="shared" si="23"/>
        <v>254.91</v>
      </c>
      <c r="P108" s="7">
        <f t="shared" si="24"/>
        <v>178.43699999999998</v>
      </c>
      <c r="Q108" s="7">
        <f t="shared" si="25"/>
        <v>407.85599999999999</v>
      </c>
      <c r="R108" s="18"/>
      <c r="S108" s="18"/>
      <c r="T108" s="7">
        <f t="shared" si="21"/>
        <v>0</v>
      </c>
      <c r="U108" s="17" t="s">
        <v>20</v>
      </c>
      <c r="V108">
        <f t="shared" si="22"/>
        <v>0</v>
      </c>
      <c r="X108" s="19">
        <f t="shared" si="26"/>
        <v>14194.400000000014</v>
      </c>
      <c r="Z108" s="19">
        <f>X108-MAX($X$9:X108)</f>
        <v>-2754.5499999999975</v>
      </c>
    </row>
    <row r="109" spans="1:26">
      <c r="A109" t="s">
        <v>4</v>
      </c>
      <c r="B109" t="s">
        <v>5</v>
      </c>
      <c r="C109" s="3" t="str">
        <f t="shared" si="18"/>
        <v>Fri</v>
      </c>
      <c r="D109" s="5">
        <v>43364.53125</v>
      </c>
      <c r="E109" s="6">
        <v>43364.53125</v>
      </c>
      <c r="F109">
        <v>26026.9</v>
      </c>
      <c r="H109" s="2">
        <f t="shared" si="19"/>
        <v>43364.53125</v>
      </c>
      <c r="I109" s="1">
        <f t="shared" si="20"/>
        <v>43364.53125</v>
      </c>
      <c r="J109" s="4">
        <f t="shared" si="27"/>
        <v>26000</v>
      </c>
      <c r="K109" s="4" t="str">
        <f t="shared" si="28"/>
        <v>PE</v>
      </c>
      <c r="L109" s="5">
        <f t="shared" si="29"/>
        <v>43370.53125</v>
      </c>
      <c r="N109" s="17">
        <v>187.2</v>
      </c>
      <c r="O109" s="7">
        <f t="shared" si="23"/>
        <v>217.15199999999996</v>
      </c>
      <c r="P109" s="7">
        <f t="shared" si="24"/>
        <v>152.00639999999996</v>
      </c>
      <c r="Q109" s="7">
        <f t="shared" si="25"/>
        <v>347.44319999999993</v>
      </c>
      <c r="R109" s="18">
        <v>347.6</v>
      </c>
      <c r="S109" s="18">
        <v>504</v>
      </c>
      <c r="T109" s="7">
        <f t="shared" si="21"/>
        <v>130.44800000000006</v>
      </c>
      <c r="U109" s="17" t="s">
        <v>16</v>
      </c>
      <c r="V109">
        <f t="shared" si="22"/>
        <v>3261.2000000000016</v>
      </c>
      <c r="X109" s="19">
        <f t="shared" si="26"/>
        <v>17455.600000000017</v>
      </c>
      <c r="Z109" s="19">
        <f>X109-MAX($X$9:X109)</f>
        <v>0</v>
      </c>
    </row>
    <row r="110" spans="1:26">
      <c r="A110" t="s">
        <v>4</v>
      </c>
      <c r="B110" t="s">
        <v>5</v>
      </c>
      <c r="C110" s="3" t="str">
        <f t="shared" si="18"/>
        <v>Thu</v>
      </c>
      <c r="D110" s="5">
        <v>43370.4375</v>
      </c>
      <c r="E110" s="6">
        <v>43370.4375</v>
      </c>
      <c r="F110">
        <v>25254.400000000001</v>
      </c>
      <c r="H110" s="2">
        <f t="shared" si="19"/>
        <v>43370.4375</v>
      </c>
      <c r="I110" s="1">
        <f t="shared" si="20"/>
        <v>43370.4375</v>
      </c>
      <c r="J110" s="4">
        <f t="shared" si="27"/>
        <v>25300</v>
      </c>
      <c r="K110" s="4" t="str">
        <f t="shared" si="28"/>
        <v>PE</v>
      </c>
      <c r="L110" s="5">
        <f t="shared" si="29"/>
        <v>43370.4375</v>
      </c>
      <c r="N110" s="17">
        <v>120</v>
      </c>
      <c r="O110" s="7">
        <f t="shared" si="23"/>
        <v>139.19999999999999</v>
      </c>
      <c r="P110" s="7">
        <f t="shared" si="24"/>
        <v>97.439999999999984</v>
      </c>
      <c r="Q110" s="7">
        <f t="shared" si="25"/>
        <v>222.72</v>
      </c>
      <c r="R110" s="18">
        <v>222.8</v>
      </c>
      <c r="S110" s="18">
        <v>246.3</v>
      </c>
      <c r="T110" s="7">
        <f t="shared" si="21"/>
        <v>83.600000000000023</v>
      </c>
      <c r="U110" s="17" t="s">
        <v>16</v>
      </c>
      <c r="V110">
        <f t="shared" si="22"/>
        <v>2090.0000000000005</v>
      </c>
      <c r="X110" s="19">
        <f t="shared" si="26"/>
        <v>19545.600000000017</v>
      </c>
      <c r="Z110" s="19">
        <f>X110-MAX($X$9:X110)</f>
        <v>0</v>
      </c>
    </row>
    <row r="111" spans="1:26">
      <c r="A111" t="s">
        <v>4</v>
      </c>
      <c r="B111" t="s">
        <v>6</v>
      </c>
      <c r="C111" s="3" t="str">
        <f t="shared" si="18"/>
        <v>Wed</v>
      </c>
      <c r="D111" s="5">
        <v>43383.40625</v>
      </c>
      <c r="E111" s="6">
        <v>43383.40625</v>
      </c>
      <c r="F111">
        <v>24778.75</v>
      </c>
      <c r="H111" s="2">
        <f t="shared" si="19"/>
        <v>43383.40625</v>
      </c>
      <c r="I111" s="1">
        <f t="shared" si="20"/>
        <v>43383.40625</v>
      </c>
      <c r="J111" s="4">
        <f t="shared" si="27"/>
        <v>24800</v>
      </c>
      <c r="K111" s="4" t="str">
        <f t="shared" si="28"/>
        <v>CE</v>
      </c>
      <c r="L111" s="5">
        <f t="shared" si="29"/>
        <v>43384.40625</v>
      </c>
      <c r="N111" s="17">
        <v>133.25</v>
      </c>
      <c r="O111" s="7">
        <f t="shared" si="23"/>
        <v>154.57</v>
      </c>
      <c r="P111" s="7">
        <f t="shared" si="24"/>
        <v>108.19899999999998</v>
      </c>
      <c r="Q111" s="7">
        <f t="shared" si="25"/>
        <v>247.31200000000001</v>
      </c>
      <c r="R111" s="18">
        <v>247.4</v>
      </c>
      <c r="S111" s="18">
        <v>454.55</v>
      </c>
      <c r="T111" s="7">
        <f t="shared" si="21"/>
        <v>92.830000000000013</v>
      </c>
      <c r="U111" s="17" t="s">
        <v>16</v>
      </c>
      <c r="V111">
        <f t="shared" si="22"/>
        <v>2320.7500000000005</v>
      </c>
      <c r="X111" s="19">
        <f t="shared" si="26"/>
        <v>21866.350000000017</v>
      </c>
      <c r="Z111" s="19">
        <f>X111-MAX($X$9:X111)</f>
        <v>0</v>
      </c>
    </row>
    <row r="112" spans="1:26">
      <c r="A112" t="s">
        <v>4</v>
      </c>
      <c r="B112" t="s">
        <v>6</v>
      </c>
      <c r="C112" s="3" t="str">
        <f t="shared" si="18"/>
        <v>Fri</v>
      </c>
      <c r="D112" s="5">
        <v>43385.395833333336</v>
      </c>
      <c r="E112" s="6">
        <v>43385.395833333336</v>
      </c>
      <c r="F112">
        <v>25274.2</v>
      </c>
      <c r="H112" s="2">
        <f t="shared" si="19"/>
        <v>43385.395833333336</v>
      </c>
      <c r="I112" s="1">
        <f t="shared" si="20"/>
        <v>43385.395833333336</v>
      </c>
      <c r="J112" s="4">
        <f t="shared" si="27"/>
        <v>25300</v>
      </c>
      <c r="K112" s="4" t="str">
        <f t="shared" si="28"/>
        <v>CE</v>
      </c>
      <c r="L112" s="5">
        <f t="shared" si="29"/>
        <v>43391.395833333336</v>
      </c>
      <c r="N112" s="17">
        <v>260.8</v>
      </c>
      <c r="O112" s="7">
        <f t="shared" si="23"/>
        <v>302.52800000000002</v>
      </c>
      <c r="P112" s="7">
        <f t="shared" si="24"/>
        <v>211.7696</v>
      </c>
      <c r="Q112" s="7">
        <f t="shared" si="25"/>
        <v>484.04480000000007</v>
      </c>
      <c r="R112" s="18">
        <v>321.5</v>
      </c>
      <c r="S112" s="18"/>
      <c r="T112" s="7">
        <f t="shared" si="21"/>
        <v>18.97199999999998</v>
      </c>
      <c r="U112" s="17" t="s">
        <v>28</v>
      </c>
      <c r="V112">
        <f t="shared" si="22"/>
        <v>474.2999999999995</v>
      </c>
      <c r="X112" s="19">
        <f t="shared" si="26"/>
        <v>22340.650000000016</v>
      </c>
      <c r="Z112" s="19">
        <f>X112-MAX($X$9:X112)</f>
        <v>0</v>
      </c>
    </row>
    <row r="113" spans="1:26">
      <c r="A113" t="s">
        <v>4</v>
      </c>
      <c r="B113" t="s">
        <v>6</v>
      </c>
      <c r="C113" s="3" t="str">
        <f t="shared" si="18"/>
        <v>Tue</v>
      </c>
      <c r="D113" s="5">
        <v>43389.40625</v>
      </c>
      <c r="E113" s="6">
        <v>43389.40625</v>
      </c>
      <c r="F113">
        <v>25612.799999999999</v>
      </c>
      <c r="H113" s="2">
        <f t="shared" si="19"/>
        <v>43389.40625</v>
      </c>
      <c r="I113" s="1">
        <f t="shared" si="20"/>
        <v>43389.40625</v>
      </c>
      <c r="J113" s="4">
        <f t="shared" si="27"/>
        <v>25600</v>
      </c>
      <c r="K113" s="4" t="str">
        <f t="shared" si="28"/>
        <v>CE</v>
      </c>
      <c r="L113" s="5">
        <f t="shared" si="29"/>
        <v>43391.40625</v>
      </c>
      <c r="N113" s="17">
        <v>175.35</v>
      </c>
      <c r="O113" s="7">
        <f t="shared" si="23"/>
        <v>203.40599999999998</v>
      </c>
      <c r="P113" s="7">
        <f t="shared" si="24"/>
        <v>142.38419999999996</v>
      </c>
      <c r="Q113" s="7">
        <f t="shared" si="25"/>
        <v>325.44960000000003</v>
      </c>
      <c r="R113" s="18"/>
      <c r="S113" s="18"/>
      <c r="T113" s="7">
        <f t="shared" si="21"/>
        <v>0</v>
      </c>
      <c r="U113" s="17" t="s">
        <v>20</v>
      </c>
      <c r="V113">
        <f t="shared" si="22"/>
        <v>0</v>
      </c>
      <c r="X113" s="19">
        <f t="shared" si="26"/>
        <v>22340.650000000016</v>
      </c>
      <c r="Z113" s="19">
        <f>X113-MAX($X$9:X113)</f>
        <v>0</v>
      </c>
    </row>
    <row r="114" spans="1:26">
      <c r="A114" t="s">
        <v>4</v>
      </c>
      <c r="B114" t="s">
        <v>5</v>
      </c>
      <c r="C114" s="3" t="str">
        <f t="shared" si="18"/>
        <v>Wed</v>
      </c>
      <c r="D114" s="5">
        <v>43390.4375</v>
      </c>
      <c r="E114" s="6">
        <v>43390.4375</v>
      </c>
      <c r="F114">
        <v>25644.35</v>
      </c>
      <c r="H114" s="2">
        <f t="shared" si="19"/>
        <v>43390.4375</v>
      </c>
      <c r="I114" s="1">
        <f t="shared" si="20"/>
        <v>43390.4375</v>
      </c>
      <c r="J114" s="4">
        <f t="shared" si="27"/>
        <v>25600</v>
      </c>
      <c r="K114" s="4" t="str">
        <f t="shared" si="28"/>
        <v>PE</v>
      </c>
      <c r="L114" s="5">
        <f t="shared" si="29"/>
        <v>43391.4375</v>
      </c>
      <c r="N114" s="17">
        <v>45</v>
      </c>
      <c r="O114" s="7">
        <f t="shared" si="23"/>
        <v>52.199999999999996</v>
      </c>
      <c r="P114" s="7">
        <f t="shared" si="24"/>
        <v>36.539999999999992</v>
      </c>
      <c r="Q114" s="7">
        <f t="shared" si="25"/>
        <v>83.52000000000001</v>
      </c>
      <c r="R114" s="18">
        <v>36.5</v>
      </c>
      <c r="S114" s="18"/>
      <c r="T114" s="7">
        <f t="shared" si="21"/>
        <v>-15.699999999999996</v>
      </c>
      <c r="U114" s="17" t="s">
        <v>15</v>
      </c>
      <c r="V114">
        <f t="shared" si="22"/>
        <v>-392.49999999999989</v>
      </c>
      <c r="X114" s="19">
        <f t="shared" si="26"/>
        <v>21948.150000000016</v>
      </c>
      <c r="Z114" s="19">
        <f>X114-MAX($X$9:X114)</f>
        <v>-392.5</v>
      </c>
    </row>
    <row r="115" spans="1:26">
      <c r="A115" t="s">
        <v>4</v>
      </c>
      <c r="B115" t="s">
        <v>5</v>
      </c>
      <c r="C115" s="3" t="str">
        <f t="shared" si="18"/>
        <v>Mon</v>
      </c>
      <c r="D115" s="5">
        <v>43395.385416666664</v>
      </c>
      <c r="E115" s="6">
        <v>43395.385416666664</v>
      </c>
      <c r="F115">
        <v>25236.25</v>
      </c>
      <c r="H115" s="2">
        <f t="shared" si="19"/>
        <v>43395.385416666664</v>
      </c>
      <c r="I115" s="1">
        <f t="shared" si="20"/>
        <v>43395.385416666664</v>
      </c>
      <c r="J115" s="4">
        <f t="shared" si="27"/>
        <v>25200</v>
      </c>
      <c r="K115" s="4" t="str">
        <f t="shared" si="28"/>
        <v>PE</v>
      </c>
      <c r="L115" s="5">
        <f t="shared" si="29"/>
        <v>43398.385416666664</v>
      </c>
      <c r="N115" s="17">
        <v>249.15</v>
      </c>
      <c r="O115" s="7">
        <f t="shared" si="23"/>
        <v>289.01400000000001</v>
      </c>
      <c r="P115" s="7">
        <f t="shared" si="24"/>
        <v>202.3098</v>
      </c>
      <c r="Q115" s="7">
        <f t="shared" si="25"/>
        <v>462.42240000000004</v>
      </c>
      <c r="R115" s="18">
        <v>202.3</v>
      </c>
      <c r="S115" s="18"/>
      <c r="T115" s="7">
        <f t="shared" si="21"/>
        <v>-86.713999999999999</v>
      </c>
      <c r="U115" s="17" t="s">
        <v>15</v>
      </c>
      <c r="V115">
        <f t="shared" si="22"/>
        <v>-2167.85</v>
      </c>
      <c r="X115" s="19">
        <f t="shared" si="26"/>
        <v>19780.300000000017</v>
      </c>
      <c r="Z115" s="19">
        <f>X115-MAX($X$9:X115)</f>
        <v>-2560.3499999999985</v>
      </c>
    </row>
    <row r="116" spans="1:26">
      <c r="A116" t="s">
        <v>4</v>
      </c>
      <c r="B116" t="s">
        <v>5</v>
      </c>
      <c r="C116" s="3" t="str">
        <f t="shared" si="18"/>
        <v>Wed</v>
      </c>
      <c r="D116" s="5">
        <v>43397.4375</v>
      </c>
      <c r="E116" s="6">
        <v>43397.4375</v>
      </c>
      <c r="F116">
        <v>25161.05</v>
      </c>
      <c r="H116" s="2">
        <f t="shared" si="19"/>
        <v>43397.4375</v>
      </c>
      <c r="I116" s="1">
        <f t="shared" si="20"/>
        <v>43397.4375</v>
      </c>
      <c r="J116" s="4">
        <f t="shared" si="27"/>
        <v>25200</v>
      </c>
      <c r="K116" s="4" t="str">
        <f t="shared" si="28"/>
        <v>PE</v>
      </c>
      <c r="L116" s="5">
        <f t="shared" si="29"/>
        <v>43398.4375</v>
      </c>
      <c r="N116" s="17">
        <v>170</v>
      </c>
      <c r="O116" s="7">
        <f t="shared" si="23"/>
        <v>197.2</v>
      </c>
      <c r="P116" s="7">
        <f t="shared" si="24"/>
        <v>138.04</v>
      </c>
      <c r="Q116" s="7">
        <f t="shared" si="25"/>
        <v>315.52</v>
      </c>
      <c r="R116" s="18">
        <v>315.60000000000002</v>
      </c>
      <c r="S116" s="18">
        <v>209.6</v>
      </c>
      <c r="T116" s="7">
        <f t="shared" si="21"/>
        <v>118.40000000000003</v>
      </c>
      <c r="U116" s="17" t="s">
        <v>16</v>
      </c>
      <c r="V116">
        <f t="shared" si="22"/>
        <v>2960.0000000000009</v>
      </c>
      <c r="X116" s="19">
        <f t="shared" si="26"/>
        <v>22740.300000000017</v>
      </c>
      <c r="Z116" s="19">
        <f>X116-MAX($X$9:X116)</f>
        <v>0</v>
      </c>
    </row>
    <row r="117" spans="1:26">
      <c r="A117" t="s">
        <v>4</v>
      </c>
      <c r="B117" t="s">
        <v>5</v>
      </c>
      <c r="C117" s="3" t="str">
        <f t="shared" si="18"/>
        <v>Fri</v>
      </c>
      <c r="D117" s="5">
        <v>43399.583333333336</v>
      </c>
      <c r="E117" s="6">
        <v>43399.583333333336</v>
      </c>
      <c r="F117">
        <v>24561.35</v>
      </c>
      <c r="H117" s="2">
        <f t="shared" si="19"/>
        <v>43399.583333333336</v>
      </c>
      <c r="I117" s="1">
        <f t="shared" si="20"/>
        <v>43399.583333333336</v>
      </c>
      <c r="J117" s="4">
        <f t="shared" si="27"/>
        <v>24600</v>
      </c>
      <c r="K117" s="4" t="str">
        <f t="shared" si="28"/>
        <v>PE</v>
      </c>
      <c r="L117" s="5">
        <f t="shared" si="29"/>
        <v>43405.583333333336</v>
      </c>
      <c r="N117" s="17">
        <v>288.3</v>
      </c>
      <c r="O117" s="7">
        <f t="shared" si="23"/>
        <v>334.428</v>
      </c>
      <c r="P117" s="7">
        <f t="shared" si="24"/>
        <v>234.09959999999998</v>
      </c>
      <c r="Q117" s="7">
        <f t="shared" si="25"/>
        <v>535.08480000000009</v>
      </c>
      <c r="R117" s="18">
        <v>357.45</v>
      </c>
      <c r="S117" s="18"/>
      <c r="T117" s="7">
        <f t="shared" si="21"/>
        <v>23.021999999999991</v>
      </c>
      <c r="U117" s="17" t="s">
        <v>28</v>
      </c>
      <c r="V117">
        <f t="shared" si="22"/>
        <v>575.54999999999973</v>
      </c>
      <c r="X117" s="19">
        <f t="shared" si="26"/>
        <v>23315.850000000017</v>
      </c>
      <c r="Z117" s="19">
        <f>X117-MAX($X$9:X117)</f>
        <v>0</v>
      </c>
    </row>
    <row r="118" spans="1:26">
      <c r="A118" t="s">
        <v>4</v>
      </c>
      <c r="B118" t="s">
        <v>6</v>
      </c>
      <c r="C118" s="3" t="str">
        <f t="shared" si="18"/>
        <v>Mon</v>
      </c>
      <c r="D118" s="5">
        <v>43402.5625</v>
      </c>
      <c r="E118" s="6">
        <v>43402.5625</v>
      </c>
      <c r="F118">
        <v>24876.55</v>
      </c>
      <c r="H118" s="2">
        <f t="shared" si="19"/>
        <v>43402.5625</v>
      </c>
      <c r="I118" s="1">
        <f t="shared" si="20"/>
        <v>43402.5625</v>
      </c>
      <c r="J118" s="4">
        <f t="shared" si="27"/>
        <v>24900</v>
      </c>
      <c r="K118" s="4" t="str">
        <f t="shared" si="28"/>
        <v>CE</v>
      </c>
      <c r="L118" s="5">
        <f t="shared" si="29"/>
        <v>43405.5625</v>
      </c>
      <c r="N118" s="17">
        <v>210.55</v>
      </c>
      <c r="O118" s="7">
        <f t="shared" si="23"/>
        <v>244.238</v>
      </c>
      <c r="P118" s="7">
        <f t="shared" si="24"/>
        <v>170.9666</v>
      </c>
      <c r="Q118" s="7">
        <f t="shared" si="25"/>
        <v>390.7808</v>
      </c>
      <c r="R118" s="18">
        <v>247.2</v>
      </c>
      <c r="S118" s="18"/>
      <c r="T118" s="7">
        <f t="shared" si="21"/>
        <v>2.9619999999999891</v>
      </c>
      <c r="U118" s="17" t="s">
        <v>28</v>
      </c>
      <c r="V118">
        <f t="shared" si="22"/>
        <v>74.049999999999727</v>
      </c>
      <c r="X118" s="19">
        <f t="shared" si="26"/>
        <v>23389.900000000016</v>
      </c>
      <c r="Z118" s="19">
        <f>X118-MAX($X$9:X118)</f>
        <v>0</v>
      </c>
    </row>
    <row r="119" spans="1:26">
      <c r="A119" t="s">
        <v>4</v>
      </c>
      <c r="B119" t="s">
        <v>5</v>
      </c>
      <c r="C119" s="3" t="str">
        <f t="shared" si="18"/>
        <v>Wed</v>
      </c>
      <c r="D119" s="5">
        <v>43404.427083333336</v>
      </c>
      <c r="E119" s="6">
        <v>43404.427083333336</v>
      </c>
      <c r="F119">
        <v>24587.9</v>
      </c>
      <c r="H119" s="2">
        <f t="shared" si="19"/>
        <v>43404.427083333336</v>
      </c>
      <c r="I119" s="1">
        <f t="shared" si="20"/>
        <v>43404.427083333336</v>
      </c>
      <c r="J119" s="4">
        <f t="shared" si="27"/>
        <v>24600</v>
      </c>
      <c r="K119" s="4" t="str">
        <f t="shared" si="28"/>
        <v>PE</v>
      </c>
      <c r="L119" s="5">
        <f t="shared" si="29"/>
        <v>43405.427083333336</v>
      </c>
      <c r="N119" s="17">
        <v>200</v>
      </c>
      <c r="O119" s="7">
        <f t="shared" si="23"/>
        <v>231.99999999999997</v>
      </c>
      <c r="P119" s="7">
        <f t="shared" si="24"/>
        <v>162.39999999999998</v>
      </c>
      <c r="Q119" s="7">
        <f t="shared" si="25"/>
        <v>371.19999999999993</v>
      </c>
      <c r="R119" s="18"/>
      <c r="S119" s="18"/>
      <c r="T119" s="7">
        <f t="shared" si="21"/>
        <v>0</v>
      </c>
      <c r="U119" s="17" t="s">
        <v>20</v>
      </c>
      <c r="V119">
        <f t="shared" si="22"/>
        <v>0</v>
      </c>
      <c r="X119" s="19">
        <f t="shared" si="26"/>
        <v>23389.900000000016</v>
      </c>
      <c r="Z119" s="19">
        <f>X119-MAX($X$9:X119)</f>
        <v>0</v>
      </c>
    </row>
    <row r="120" spans="1:26">
      <c r="A120" t="s">
        <v>4</v>
      </c>
      <c r="B120" t="s">
        <v>6</v>
      </c>
      <c r="C120" s="3" t="str">
        <f t="shared" si="18"/>
        <v>Fri</v>
      </c>
      <c r="D120" s="5">
        <v>43406.46875</v>
      </c>
      <c r="E120" s="6">
        <v>43406.46875</v>
      </c>
      <c r="F120">
        <v>25741.25</v>
      </c>
      <c r="H120" s="2">
        <f t="shared" si="19"/>
        <v>43406.46875</v>
      </c>
      <c r="I120" s="1">
        <f t="shared" si="20"/>
        <v>43406.46875</v>
      </c>
      <c r="J120" s="4">
        <f t="shared" si="27"/>
        <v>25700</v>
      </c>
      <c r="K120" s="4" t="str">
        <f t="shared" si="28"/>
        <v>CE</v>
      </c>
      <c r="L120" s="5">
        <f t="shared" si="29"/>
        <v>43412.46875</v>
      </c>
      <c r="N120" s="17">
        <v>209.5</v>
      </c>
      <c r="O120" s="7">
        <f t="shared" si="23"/>
        <v>243.01999999999998</v>
      </c>
      <c r="P120" s="7">
        <f t="shared" si="24"/>
        <v>170.11399999999998</v>
      </c>
      <c r="Q120" s="7">
        <f t="shared" si="25"/>
        <v>388.83199999999999</v>
      </c>
      <c r="R120" s="18">
        <v>170.1</v>
      </c>
      <c r="S120" s="18"/>
      <c r="T120" s="7">
        <f t="shared" si="21"/>
        <v>-72.919999999999987</v>
      </c>
      <c r="U120" s="17" t="s">
        <v>15</v>
      </c>
      <c r="V120">
        <f t="shared" si="22"/>
        <v>-1822.9999999999998</v>
      </c>
      <c r="X120" s="19">
        <f t="shared" si="26"/>
        <v>21566.900000000016</v>
      </c>
      <c r="Z120" s="19">
        <f>X120-MAX($X$9:X120)</f>
        <v>-1823</v>
      </c>
    </row>
    <row r="121" spans="1:26">
      <c r="A121" t="s">
        <v>4</v>
      </c>
      <c r="B121" t="s">
        <v>5</v>
      </c>
      <c r="C121" s="3" t="str">
        <f t="shared" si="18"/>
        <v>Mon</v>
      </c>
      <c r="D121" s="5">
        <v>43416.541666666664</v>
      </c>
      <c r="E121" s="6">
        <v>43416.541666666664</v>
      </c>
      <c r="F121">
        <v>25635.55</v>
      </c>
      <c r="H121" s="2">
        <f t="shared" si="19"/>
        <v>43416.541666666664</v>
      </c>
      <c r="I121" s="1">
        <f t="shared" si="20"/>
        <v>43416.541666666664</v>
      </c>
      <c r="J121" s="4">
        <f t="shared" si="27"/>
        <v>25600</v>
      </c>
      <c r="K121" s="4" t="str">
        <f t="shared" si="28"/>
        <v>PE</v>
      </c>
      <c r="L121" s="5">
        <f t="shared" si="29"/>
        <v>43419.541666666664</v>
      </c>
      <c r="N121" s="17">
        <v>171.95</v>
      </c>
      <c r="O121" s="7">
        <f t="shared" si="23"/>
        <v>199.46199999999996</v>
      </c>
      <c r="P121" s="7">
        <f t="shared" si="24"/>
        <v>139.62339999999998</v>
      </c>
      <c r="Q121" s="7">
        <f t="shared" si="25"/>
        <v>319.13919999999996</v>
      </c>
      <c r="R121" s="18">
        <v>196</v>
      </c>
      <c r="S121" s="18"/>
      <c r="T121" s="7">
        <f t="shared" si="21"/>
        <v>-3.4619999999999607</v>
      </c>
      <c r="U121" s="17" t="s">
        <v>28</v>
      </c>
      <c r="V121">
        <f t="shared" si="22"/>
        <v>-86.549999999999017</v>
      </c>
      <c r="X121" s="19">
        <f t="shared" si="26"/>
        <v>21480.350000000017</v>
      </c>
      <c r="Z121" s="19">
        <f>X121-MAX($X$9:X121)</f>
        <v>-1909.5499999999993</v>
      </c>
    </row>
    <row r="122" spans="1:26">
      <c r="A122" t="s">
        <v>4</v>
      </c>
      <c r="B122" t="s">
        <v>6</v>
      </c>
      <c r="C122" s="3" t="str">
        <f t="shared" si="18"/>
        <v>Tue</v>
      </c>
      <c r="D122" s="5">
        <v>43417.572916666664</v>
      </c>
      <c r="E122" s="6">
        <v>43417.572916666664</v>
      </c>
      <c r="F122">
        <v>25712.7</v>
      </c>
      <c r="H122" s="2">
        <f t="shared" si="19"/>
        <v>43417.572916666664</v>
      </c>
      <c r="I122" s="1">
        <f t="shared" si="20"/>
        <v>43417.572916666664</v>
      </c>
      <c r="J122" s="4">
        <f t="shared" si="27"/>
        <v>25700</v>
      </c>
      <c r="K122" s="4" t="str">
        <f t="shared" si="28"/>
        <v>CE</v>
      </c>
      <c r="L122" s="5">
        <f t="shared" si="29"/>
        <v>43419.572916666664</v>
      </c>
      <c r="N122" s="17">
        <v>161.4</v>
      </c>
      <c r="O122" s="7">
        <f t="shared" si="23"/>
        <v>187.22399999999999</v>
      </c>
      <c r="P122" s="7">
        <f t="shared" si="24"/>
        <v>131.05679999999998</v>
      </c>
      <c r="Q122" s="7">
        <f t="shared" si="25"/>
        <v>299.55840000000001</v>
      </c>
      <c r="R122" s="18">
        <v>186.05</v>
      </c>
      <c r="S122" s="18"/>
      <c r="T122" s="7">
        <f t="shared" si="21"/>
        <v>-1.1739999999999782</v>
      </c>
      <c r="U122" s="17" t="s">
        <v>28</v>
      </c>
      <c r="V122">
        <f t="shared" si="22"/>
        <v>-29.349999999999454</v>
      </c>
      <c r="X122" s="19">
        <f t="shared" si="26"/>
        <v>21451.000000000018</v>
      </c>
      <c r="Z122" s="19">
        <f>X122-MAX($X$9:X122)</f>
        <v>-1938.8999999999978</v>
      </c>
    </row>
    <row r="123" spans="1:26">
      <c r="A123" t="s">
        <v>4</v>
      </c>
      <c r="B123" t="s">
        <v>6</v>
      </c>
      <c r="C123" s="3" t="str">
        <f t="shared" si="18"/>
        <v>Thu</v>
      </c>
      <c r="D123" s="5">
        <v>43419.541666666664</v>
      </c>
      <c r="E123" s="6">
        <v>43419.541666666664</v>
      </c>
      <c r="F123">
        <v>26154.05</v>
      </c>
      <c r="H123" s="2">
        <f t="shared" si="19"/>
        <v>43419.541666666664</v>
      </c>
      <c r="I123" s="1">
        <f t="shared" si="20"/>
        <v>43419.541666666664</v>
      </c>
      <c r="J123" s="4">
        <f t="shared" si="27"/>
        <v>26200</v>
      </c>
      <c r="K123" s="4" t="str">
        <f t="shared" si="28"/>
        <v>CE</v>
      </c>
      <c r="L123" s="5">
        <f t="shared" si="29"/>
        <v>43419.541666666664</v>
      </c>
      <c r="N123" s="17">
        <v>21.95</v>
      </c>
      <c r="O123" s="7">
        <f t="shared" si="23"/>
        <v>25.461999999999996</v>
      </c>
      <c r="P123" s="7">
        <f t="shared" si="24"/>
        <v>17.823399999999996</v>
      </c>
      <c r="Q123" s="7">
        <f t="shared" si="25"/>
        <v>40.739199999999997</v>
      </c>
      <c r="R123" s="18">
        <v>17.899999999999999</v>
      </c>
      <c r="S123" s="18"/>
      <c r="T123" s="7">
        <f t="shared" si="21"/>
        <v>-7.5619999999999976</v>
      </c>
      <c r="U123" s="17" t="s">
        <v>15</v>
      </c>
      <c r="V123">
        <f t="shared" si="22"/>
        <v>-189.04999999999995</v>
      </c>
      <c r="X123" s="19">
        <f t="shared" si="26"/>
        <v>21261.950000000019</v>
      </c>
      <c r="Z123" s="19">
        <f>X123-MAX($X$9:X123)</f>
        <v>-2127.9499999999971</v>
      </c>
    </row>
    <row r="124" spans="1:26">
      <c r="A124" t="s">
        <v>4</v>
      </c>
      <c r="B124" t="s">
        <v>5</v>
      </c>
      <c r="C124" s="3" t="str">
        <f t="shared" si="18"/>
        <v>Mon</v>
      </c>
      <c r="D124" s="5">
        <v>43423.395833333336</v>
      </c>
      <c r="E124" s="6">
        <v>43423.395833333336</v>
      </c>
      <c r="F124">
        <v>26250.9</v>
      </c>
      <c r="H124" s="2">
        <f t="shared" si="19"/>
        <v>43423.395833333336</v>
      </c>
      <c r="I124" s="1">
        <f t="shared" si="20"/>
        <v>43423.395833333336</v>
      </c>
      <c r="J124" s="4">
        <f t="shared" si="27"/>
        <v>26300</v>
      </c>
      <c r="K124" s="4" t="str">
        <f t="shared" si="28"/>
        <v>PE</v>
      </c>
      <c r="L124" s="5">
        <f t="shared" si="29"/>
        <v>43426.395833333336</v>
      </c>
      <c r="N124" s="17">
        <v>257.8</v>
      </c>
      <c r="O124" s="7">
        <f t="shared" si="23"/>
        <v>299.048</v>
      </c>
      <c r="P124" s="7">
        <f t="shared" si="24"/>
        <v>209.33359999999999</v>
      </c>
      <c r="Q124" s="7">
        <f t="shared" si="25"/>
        <v>478.47680000000003</v>
      </c>
      <c r="R124" s="18"/>
      <c r="S124" s="18"/>
      <c r="T124" s="7">
        <f t="shared" si="21"/>
        <v>0</v>
      </c>
      <c r="U124" s="17" t="s">
        <v>20</v>
      </c>
      <c r="V124">
        <f t="shared" si="22"/>
        <v>0</v>
      </c>
      <c r="X124" s="19">
        <f t="shared" si="26"/>
        <v>21261.950000000019</v>
      </c>
      <c r="Z124" s="19">
        <f>X124-MAX($X$9:X124)</f>
        <v>-2127.9499999999971</v>
      </c>
    </row>
    <row r="125" spans="1:26">
      <c r="A125" t="s">
        <v>4</v>
      </c>
      <c r="B125" t="s">
        <v>6</v>
      </c>
      <c r="C125" s="3" t="str">
        <f t="shared" si="18"/>
        <v>Wed</v>
      </c>
      <c r="D125" s="5">
        <v>43425.510416666664</v>
      </c>
      <c r="E125" s="6">
        <v>43425.510416666664</v>
      </c>
      <c r="F125">
        <v>26271.75</v>
      </c>
      <c r="H125" s="2">
        <f t="shared" si="19"/>
        <v>43425.510416666664</v>
      </c>
      <c r="I125" s="1">
        <f t="shared" si="20"/>
        <v>43425.510416666664</v>
      </c>
      <c r="J125" s="4">
        <f t="shared" si="27"/>
        <v>26300</v>
      </c>
      <c r="K125" s="4" t="str">
        <f t="shared" si="28"/>
        <v>CE</v>
      </c>
      <c r="L125" s="5">
        <f t="shared" si="29"/>
        <v>43426.510416666664</v>
      </c>
      <c r="N125" s="17">
        <v>116.5</v>
      </c>
      <c r="O125" s="7">
        <f t="shared" si="23"/>
        <v>135.13999999999999</v>
      </c>
      <c r="P125" s="7">
        <f t="shared" si="24"/>
        <v>94.597999999999985</v>
      </c>
      <c r="Q125" s="7">
        <f t="shared" si="25"/>
        <v>216.22399999999999</v>
      </c>
      <c r="R125" s="18">
        <v>94.6</v>
      </c>
      <c r="S125" s="18"/>
      <c r="T125" s="7">
        <f t="shared" si="21"/>
        <v>-40.539999999999992</v>
      </c>
      <c r="U125" s="17" t="s">
        <v>15</v>
      </c>
      <c r="V125">
        <f t="shared" si="22"/>
        <v>-1013.4999999999998</v>
      </c>
      <c r="X125" s="19">
        <f t="shared" si="26"/>
        <v>20248.450000000019</v>
      </c>
      <c r="Z125" s="19">
        <f>X125-MAX($X$9:X125)</f>
        <v>-3141.4499999999971</v>
      </c>
    </row>
    <row r="126" spans="1:26">
      <c r="A126" t="s">
        <v>4</v>
      </c>
      <c r="B126" t="s">
        <v>6</v>
      </c>
      <c r="C126" s="3" t="str">
        <f t="shared" si="18"/>
        <v>Mon</v>
      </c>
      <c r="D126" s="5">
        <v>43430.5625</v>
      </c>
      <c r="E126" s="6">
        <v>43430.5625</v>
      </c>
      <c r="F126">
        <v>26282.2</v>
      </c>
      <c r="H126" s="2">
        <f t="shared" si="19"/>
        <v>43430.5625</v>
      </c>
      <c r="I126" s="1">
        <f t="shared" si="20"/>
        <v>43430.5625</v>
      </c>
      <c r="J126" s="4">
        <f t="shared" si="27"/>
        <v>26300</v>
      </c>
      <c r="K126" s="4" t="str">
        <f t="shared" si="28"/>
        <v>CE</v>
      </c>
      <c r="L126" s="5">
        <f t="shared" si="29"/>
        <v>43433.5625</v>
      </c>
      <c r="N126" s="17">
        <v>143.6</v>
      </c>
      <c r="O126" s="7">
        <f t="shared" si="23"/>
        <v>166.57599999999999</v>
      </c>
      <c r="P126" s="7">
        <f t="shared" si="24"/>
        <v>116.60319999999999</v>
      </c>
      <c r="Q126" s="7">
        <f t="shared" si="25"/>
        <v>266.52160000000003</v>
      </c>
      <c r="R126" s="18">
        <v>190.9</v>
      </c>
      <c r="S126" s="18"/>
      <c r="T126" s="7">
        <f t="shared" si="21"/>
        <v>24.324000000000012</v>
      </c>
      <c r="U126" s="17" t="s">
        <v>28</v>
      </c>
      <c r="V126">
        <f t="shared" si="22"/>
        <v>608.10000000000036</v>
      </c>
      <c r="X126" s="19">
        <f t="shared" si="26"/>
        <v>20856.550000000017</v>
      </c>
      <c r="Z126" s="19">
        <f>X126-MAX($X$9:X126)</f>
        <v>-2533.3499999999985</v>
      </c>
    </row>
    <row r="127" spans="1:26">
      <c r="A127" t="s">
        <v>4</v>
      </c>
      <c r="B127" t="s">
        <v>6</v>
      </c>
      <c r="C127" s="3" t="str">
        <f t="shared" si="18"/>
        <v>Thu</v>
      </c>
      <c r="D127" s="5">
        <v>43433.520833333336</v>
      </c>
      <c r="E127" s="6">
        <v>43433.520833333336</v>
      </c>
      <c r="F127">
        <v>26710.7</v>
      </c>
      <c r="H127" s="2">
        <f t="shared" si="19"/>
        <v>43433.520833333336</v>
      </c>
      <c r="I127" s="1">
        <f t="shared" si="20"/>
        <v>43433.520833333336</v>
      </c>
      <c r="J127" s="4">
        <f t="shared" si="27"/>
        <v>26700</v>
      </c>
      <c r="K127" s="4" t="str">
        <f t="shared" si="28"/>
        <v>CE</v>
      </c>
      <c r="L127" s="5">
        <f t="shared" si="29"/>
        <v>43433.520833333336</v>
      </c>
      <c r="N127" s="17">
        <v>50.15</v>
      </c>
      <c r="O127" s="7">
        <f t="shared" si="23"/>
        <v>58.173999999999992</v>
      </c>
      <c r="P127" s="7">
        <f t="shared" si="24"/>
        <v>40.721799999999995</v>
      </c>
      <c r="Q127" s="7">
        <f t="shared" si="25"/>
        <v>93.078399999999988</v>
      </c>
      <c r="R127" s="18">
        <v>93.2</v>
      </c>
      <c r="S127" s="18">
        <v>193.85</v>
      </c>
      <c r="T127" s="7">
        <f t="shared" si="21"/>
        <v>35.02600000000001</v>
      </c>
      <c r="U127" s="17" t="s">
        <v>16</v>
      </c>
      <c r="V127">
        <f t="shared" si="22"/>
        <v>875.65000000000032</v>
      </c>
      <c r="X127" s="19">
        <f t="shared" si="26"/>
        <v>21732.200000000019</v>
      </c>
      <c r="Z127" s="19">
        <f>X127-MAX($X$9:X127)</f>
        <v>-1657.6999999999971</v>
      </c>
    </row>
    <row r="128" spans="1:26">
      <c r="A128" t="s">
        <v>4</v>
      </c>
      <c r="B128" t="s">
        <v>5</v>
      </c>
      <c r="C128" s="3" t="str">
        <f t="shared" si="18"/>
        <v>Mon</v>
      </c>
      <c r="D128" s="5">
        <v>43437.385416666664</v>
      </c>
      <c r="E128" s="6">
        <v>43437.385416666664</v>
      </c>
      <c r="F128">
        <v>26889.5</v>
      </c>
      <c r="H128" s="2">
        <f t="shared" si="19"/>
        <v>43437.385416666664</v>
      </c>
      <c r="I128" s="1">
        <f t="shared" si="20"/>
        <v>43437.385416666664</v>
      </c>
      <c r="J128" s="4">
        <f t="shared" si="27"/>
        <v>26900</v>
      </c>
      <c r="K128" s="4" t="str">
        <f t="shared" si="28"/>
        <v>PE</v>
      </c>
      <c r="L128" s="5">
        <f t="shared" si="29"/>
        <v>43440.385416666664</v>
      </c>
      <c r="N128" s="17">
        <v>202.95</v>
      </c>
      <c r="O128" s="7">
        <f t="shared" si="23"/>
        <v>235.42199999999997</v>
      </c>
      <c r="P128" s="7">
        <f t="shared" si="24"/>
        <v>164.79539999999997</v>
      </c>
      <c r="Q128" s="7">
        <f t="shared" si="25"/>
        <v>376.67519999999996</v>
      </c>
      <c r="R128" s="18">
        <v>198.25</v>
      </c>
      <c r="S128" s="18"/>
      <c r="T128" s="7">
        <f t="shared" si="21"/>
        <v>-37.171999999999969</v>
      </c>
      <c r="U128" s="17" t="s">
        <v>28</v>
      </c>
      <c r="V128">
        <f t="shared" si="22"/>
        <v>-929.29999999999927</v>
      </c>
      <c r="X128" s="19">
        <f t="shared" si="26"/>
        <v>20802.90000000002</v>
      </c>
      <c r="Z128" s="19">
        <f>X128-MAX($X$9:X128)</f>
        <v>-2586.9999999999964</v>
      </c>
    </row>
    <row r="129" spans="1:26">
      <c r="A129" t="s">
        <v>4</v>
      </c>
      <c r="B129" t="s">
        <v>5</v>
      </c>
      <c r="C129" s="3" t="str">
        <f t="shared" si="18"/>
        <v>Tue</v>
      </c>
      <c r="D129" s="5">
        <v>43438.552083333336</v>
      </c>
      <c r="E129" s="6">
        <v>43438.552083333336</v>
      </c>
      <c r="F129">
        <v>26658.1</v>
      </c>
      <c r="H129" s="2">
        <f t="shared" si="19"/>
        <v>43438.552083333336</v>
      </c>
      <c r="I129" s="1">
        <f t="shared" si="20"/>
        <v>43438.552083333336</v>
      </c>
      <c r="J129" s="4">
        <f t="shared" si="27"/>
        <v>26700</v>
      </c>
      <c r="K129" s="4" t="str">
        <f t="shared" si="28"/>
        <v>PE</v>
      </c>
      <c r="L129" s="5">
        <f t="shared" si="29"/>
        <v>43440.552083333336</v>
      </c>
      <c r="N129" s="17">
        <v>161.25</v>
      </c>
      <c r="O129" s="7">
        <f t="shared" si="23"/>
        <v>187.04999999999998</v>
      </c>
      <c r="P129" s="7">
        <f t="shared" si="24"/>
        <v>130.93499999999997</v>
      </c>
      <c r="Q129" s="7">
        <f t="shared" si="25"/>
        <v>299.27999999999997</v>
      </c>
      <c r="R129" s="18"/>
      <c r="S129" s="18"/>
      <c r="T129" s="7">
        <f t="shared" si="21"/>
        <v>0</v>
      </c>
      <c r="U129" s="17" t="s">
        <v>20</v>
      </c>
      <c r="V129">
        <f t="shared" si="22"/>
        <v>0</v>
      </c>
      <c r="X129" s="19">
        <f t="shared" si="26"/>
        <v>20802.90000000002</v>
      </c>
      <c r="Z129" s="19">
        <f>X129-MAX($X$9:X129)</f>
        <v>-2586.9999999999964</v>
      </c>
    </row>
    <row r="130" spans="1:26">
      <c r="A130" t="s">
        <v>4</v>
      </c>
      <c r="B130" t="s">
        <v>5</v>
      </c>
      <c r="C130" s="3" t="str">
        <f t="shared" si="18"/>
        <v>Thu</v>
      </c>
      <c r="D130" s="5">
        <v>43440.395833333336</v>
      </c>
      <c r="E130" s="6">
        <v>43440.395833333336</v>
      </c>
      <c r="F130">
        <v>26251.45</v>
      </c>
      <c r="H130" s="2">
        <f t="shared" si="19"/>
        <v>43440.395833333336</v>
      </c>
      <c r="I130" s="1">
        <f t="shared" si="20"/>
        <v>43440.395833333336</v>
      </c>
      <c r="J130" s="4">
        <f t="shared" si="27"/>
        <v>26300</v>
      </c>
      <c r="K130" s="4" t="str">
        <f t="shared" si="28"/>
        <v>PE</v>
      </c>
      <c r="L130" s="5">
        <f t="shared" si="29"/>
        <v>43440.395833333336</v>
      </c>
      <c r="N130" s="17">
        <v>77.75</v>
      </c>
      <c r="O130" s="7">
        <f t="shared" si="23"/>
        <v>90.19</v>
      </c>
      <c r="P130" s="7">
        <f t="shared" si="24"/>
        <v>63.132999999999996</v>
      </c>
      <c r="Q130" s="7">
        <f t="shared" si="25"/>
        <v>144.304</v>
      </c>
      <c r="R130" s="18">
        <v>144.4</v>
      </c>
      <c r="S130" s="18">
        <v>97.6</v>
      </c>
      <c r="T130" s="7">
        <f t="shared" si="21"/>
        <v>54.210000000000008</v>
      </c>
      <c r="U130" s="17" t="s">
        <v>16</v>
      </c>
      <c r="V130">
        <f t="shared" si="22"/>
        <v>1355.2500000000002</v>
      </c>
      <c r="X130" s="19">
        <f t="shared" si="26"/>
        <v>22158.15000000002</v>
      </c>
      <c r="Z130" s="19">
        <f>X130-MAX($X$9:X130)</f>
        <v>-1231.7499999999964</v>
      </c>
    </row>
    <row r="131" spans="1:26">
      <c r="A131" t="s">
        <v>4</v>
      </c>
      <c r="B131" t="s">
        <v>6</v>
      </c>
      <c r="C131" s="3" t="str">
        <f t="shared" si="18"/>
        <v>Fri</v>
      </c>
      <c r="D131" s="5">
        <v>43441.46875</v>
      </c>
      <c r="E131" s="6">
        <v>43441.46875</v>
      </c>
      <c r="F131">
        <v>26474.5</v>
      </c>
      <c r="H131" s="2">
        <f t="shared" si="19"/>
        <v>43441.46875</v>
      </c>
      <c r="I131" s="1">
        <f t="shared" si="20"/>
        <v>43441.46875</v>
      </c>
      <c r="J131" s="4">
        <f t="shared" si="27"/>
        <v>26500</v>
      </c>
      <c r="K131" s="4" t="str">
        <f t="shared" si="28"/>
        <v>CE</v>
      </c>
      <c r="L131" s="5">
        <f t="shared" si="29"/>
        <v>43447.46875</v>
      </c>
      <c r="N131" s="17">
        <v>273.35000000000002</v>
      </c>
      <c r="O131" s="7">
        <f t="shared" si="23"/>
        <v>317.08600000000001</v>
      </c>
      <c r="P131" s="7">
        <f t="shared" si="24"/>
        <v>221.96019999999999</v>
      </c>
      <c r="Q131" s="7">
        <f t="shared" si="25"/>
        <v>507.33760000000007</v>
      </c>
      <c r="R131" s="18">
        <v>329.85</v>
      </c>
      <c r="S131" s="18"/>
      <c r="T131" s="7">
        <f t="shared" si="21"/>
        <v>12.76400000000001</v>
      </c>
      <c r="U131" s="17" t="s">
        <v>28</v>
      </c>
      <c r="V131">
        <f t="shared" si="22"/>
        <v>319.10000000000025</v>
      </c>
      <c r="X131" s="19">
        <f t="shared" si="26"/>
        <v>22477.250000000018</v>
      </c>
      <c r="Z131" s="19">
        <f>X131-MAX($X$9:X131)</f>
        <v>-912.64999999999782</v>
      </c>
    </row>
    <row r="132" spans="1:26">
      <c r="A132" t="s">
        <v>4</v>
      </c>
      <c r="B132" t="s">
        <v>6</v>
      </c>
      <c r="C132" s="3" t="str">
        <f t="shared" si="18"/>
        <v>Tue</v>
      </c>
      <c r="D132" s="5">
        <v>43445.458333333336</v>
      </c>
      <c r="E132" s="6">
        <v>43445.458333333336</v>
      </c>
      <c r="F132">
        <v>25890.85</v>
      </c>
      <c r="H132" s="2">
        <f t="shared" si="19"/>
        <v>43445.458333333336</v>
      </c>
      <c r="I132" s="1">
        <f t="shared" si="20"/>
        <v>43445.458333333336</v>
      </c>
      <c r="J132" s="4">
        <f t="shared" si="27"/>
        <v>25900</v>
      </c>
      <c r="K132" s="4" t="str">
        <f t="shared" si="28"/>
        <v>CE</v>
      </c>
      <c r="L132" s="5">
        <f t="shared" si="29"/>
        <v>43447.458333333336</v>
      </c>
      <c r="N132" s="17">
        <v>217</v>
      </c>
      <c r="O132" s="7">
        <f t="shared" si="23"/>
        <v>251.71999999999997</v>
      </c>
      <c r="P132" s="7">
        <f t="shared" si="24"/>
        <v>176.20399999999998</v>
      </c>
      <c r="Q132" s="7">
        <f t="shared" si="25"/>
        <v>402.75199999999995</v>
      </c>
      <c r="R132" s="18">
        <v>402.7</v>
      </c>
      <c r="S132" s="18">
        <v>307.35000000000002</v>
      </c>
      <c r="T132" s="7">
        <f t="shared" si="21"/>
        <v>150.98000000000002</v>
      </c>
      <c r="U132" s="17" t="s">
        <v>16</v>
      </c>
      <c r="V132">
        <f t="shared" si="22"/>
        <v>3774.5000000000005</v>
      </c>
      <c r="X132" s="19">
        <f t="shared" si="26"/>
        <v>26251.750000000018</v>
      </c>
      <c r="Z132" s="19">
        <f>X132-MAX($X$9:X132)</f>
        <v>0</v>
      </c>
    </row>
    <row r="133" spans="1:26">
      <c r="A133" t="s">
        <v>4</v>
      </c>
      <c r="B133" t="s">
        <v>6</v>
      </c>
      <c r="C133" s="3" t="str">
        <f t="shared" si="18"/>
        <v>Mon</v>
      </c>
      <c r="D133" s="5">
        <v>43451.4375</v>
      </c>
      <c r="E133" s="6">
        <v>43451.4375</v>
      </c>
      <c r="F133">
        <v>27031.3</v>
      </c>
      <c r="H133" s="2">
        <f t="shared" si="19"/>
        <v>43451.4375</v>
      </c>
      <c r="I133" s="1">
        <f t="shared" si="20"/>
        <v>43451.4375</v>
      </c>
      <c r="J133" s="4">
        <f t="shared" si="27"/>
        <v>27000</v>
      </c>
      <c r="K133" s="4" t="str">
        <f t="shared" si="28"/>
        <v>CE</v>
      </c>
      <c r="L133" s="5">
        <f t="shared" si="29"/>
        <v>43454.4375</v>
      </c>
      <c r="N133" s="17">
        <v>187.6</v>
      </c>
      <c r="O133" s="7">
        <f t="shared" si="23"/>
        <v>217.61599999999999</v>
      </c>
      <c r="P133" s="7">
        <f t="shared" si="24"/>
        <v>152.33119999999997</v>
      </c>
      <c r="Q133" s="7">
        <f t="shared" si="25"/>
        <v>348.18560000000002</v>
      </c>
      <c r="R133" s="18"/>
      <c r="S133" s="18"/>
      <c r="T133" s="7">
        <f t="shared" si="21"/>
        <v>0</v>
      </c>
      <c r="U133" s="17" t="s">
        <v>20</v>
      </c>
      <c r="V133">
        <f t="shared" si="22"/>
        <v>0</v>
      </c>
      <c r="X133" s="19">
        <f t="shared" si="26"/>
        <v>26251.750000000018</v>
      </c>
      <c r="Z133" s="19">
        <f>X133-MAX($X$9:X133)</f>
        <v>0</v>
      </c>
    </row>
    <row r="134" spans="1:26">
      <c r="A134" t="s">
        <v>4</v>
      </c>
      <c r="B134" t="s">
        <v>6</v>
      </c>
      <c r="C134" s="3" t="str">
        <f t="shared" si="18"/>
        <v>Tue</v>
      </c>
      <c r="D134" s="5">
        <v>43452.552083333336</v>
      </c>
      <c r="E134" s="6">
        <v>43452.552083333336</v>
      </c>
      <c r="F134">
        <v>26969.8</v>
      </c>
      <c r="H134" s="2">
        <f t="shared" si="19"/>
        <v>43452.552083333336</v>
      </c>
      <c r="I134" s="1">
        <f t="shared" si="20"/>
        <v>43452.552083333336</v>
      </c>
      <c r="J134" s="4">
        <f t="shared" si="27"/>
        <v>27000</v>
      </c>
      <c r="K134" s="4" t="str">
        <f t="shared" si="28"/>
        <v>CE</v>
      </c>
      <c r="L134" s="5">
        <f t="shared" si="29"/>
        <v>43454.552083333336</v>
      </c>
      <c r="N134" s="17">
        <v>133.25</v>
      </c>
      <c r="O134" s="7">
        <f t="shared" si="23"/>
        <v>154.57</v>
      </c>
      <c r="P134" s="7">
        <f t="shared" si="24"/>
        <v>108.19899999999998</v>
      </c>
      <c r="Q134" s="7">
        <f t="shared" si="25"/>
        <v>247.31200000000001</v>
      </c>
      <c r="R134" s="18">
        <v>247.4</v>
      </c>
      <c r="S134" s="18">
        <v>243</v>
      </c>
      <c r="T134" s="7">
        <f t="shared" si="21"/>
        <v>92.830000000000013</v>
      </c>
      <c r="U134" s="17" t="s">
        <v>16</v>
      </c>
      <c r="V134">
        <f t="shared" si="22"/>
        <v>2320.7500000000005</v>
      </c>
      <c r="X134" s="19">
        <f t="shared" si="26"/>
        <v>28572.500000000018</v>
      </c>
      <c r="Z134" s="19">
        <f>X134-MAX($X$9:X134)</f>
        <v>0</v>
      </c>
    </row>
    <row r="135" spans="1:26">
      <c r="A135" t="s">
        <v>4</v>
      </c>
      <c r="B135" t="s">
        <v>6</v>
      </c>
      <c r="C135" s="3" t="str">
        <f t="shared" si="18"/>
        <v>Thu</v>
      </c>
      <c r="D135" s="5">
        <v>43454.53125</v>
      </c>
      <c r="E135" s="6">
        <v>43454.53125</v>
      </c>
      <c r="F135">
        <v>27259.05</v>
      </c>
      <c r="H135" s="2">
        <f t="shared" si="19"/>
        <v>43454.53125</v>
      </c>
      <c r="I135" s="1">
        <f t="shared" si="20"/>
        <v>43454.53125</v>
      </c>
      <c r="J135" s="4">
        <f t="shared" si="27"/>
        <v>27300</v>
      </c>
      <c r="K135" s="4" t="str">
        <f t="shared" si="28"/>
        <v>CE</v>
      </c>
      <c r="L135" s="5">
        <f t="shared" si="29"/>
        <v>43454.53125</v>
      </c>
      <c r="N135" s="17">
        <v>36.5</v>
      </c>
      <c r="O135" s="7">
        <f t="shared" si="23"/>
        <v>42.339999999999996</v>
      </c>
      <c r="P135" s="7">
        <f t="shared" si="24"/>
        <v>29.637999999999995</v>
      </c>
      <c r="Q135" s="7">
        <f t="shared" si="25"/>
        <v>67.744</v>
      </c>
      <c r="R135" s="18"/>
      <c r="S135" s="18"/>
      <c r="T135" s="7">
        <f t="shared" si="21"/>
        <v>0</v>
      </c>
      <c r="U135" s="17" t="s">
        <v>20</v>
      </c>
      <c r="V135">
        <f t="shared" si="22"/>
        <v>0</v>
      </c>
      <c r="X135" s="19">
        <f t="shared" si="26"/>
        <v>28572.500000000018</v>
      </c>
      <c r="Z135" s="19">
        <f>X135-MAX($X$9:X135)</f>
        <v>0</v>
      </c>
    </row>
    <row r="136" spans="1:26">
      <c r="A136" t="s">
        <v>4</v>
      </c>
      <c r="B136" t="s">
        <v>5</v>
      </c>
      <c r="C136" s="3" t="str">
        <f t="shared" si="18"/>
        <v>Fri</v>
      </c>
      <c r="D136" s="5">
        <v>43455.427083333336</v>
      </c>
      <c r="E136" s="6">
        <v>43455.427083333336</v>
      </c>
      <c r="F136">
        <v>27117.9</v>
      </c>
      <c r="H136" s="2">
        <f t="shared" si="19"/>
        <v>43455.427083333336</v>
      </c>
      <c r="I136" s="1">
        <f t="shared" si="20"/>
        <v>43455.427083333336</v>
      </c>
      <c r="J136" s="4">
        <f t="shared" si="27"/>
        <v>27100</v>
      </c>
      <c r="K136" s="4" t="str">
        <f t="shared" si="28"/>
        <v>PE</v>
      </c>
      <c r="L136" s="5">
        <f t="shared" si="29"/>
        <v>43461.427083333336</v>
      </c>
      <c r="N136" s="17">
        <v>178.25</v>
      </c>
      <c r="O136" s="7">
        <f t="shared" si="23"/>
        <v>206.76999999999998</v>
      </c>
      <c r="P136" s="7">
        <f t="shared" si="24"/>
        <v>144.73899999999998</v>
      </c>
      <c r="Q136" s="7">
        <f t="shared" si="25"/>
        <v>330.83199999999999</v>
      </c>
      <c r="R136" s="18">
        <v>277.95</v>
      </c>
      <c r="S136" s="18"/>
      <c r="T136" s="7">
        <f t="shared" si="21"/>
        <v>71.180000000000007</v>
      </c>
      <c r="U136" s="17" t="s">
        <v>28</v>
      </c>
      <c r="V136">
        <f t="shared" si="22"/>
        <v>1779.5000000000002</v>
      </c>
      <c r="X136" s="19">
        <f t="shared" si="26"/>
        <v>30352.000000000018</v>
      </c>
      <c r="Z136" s="19">
        <f>X136-MAX($X$9:X136)</f>
        <v>0</v>
      </c>
    </row>
    <row r="137" spans="1:26">
      <c r="A137" t="s">
        <v>4</v>
      </c>
      <c r="B137" t="s">
        <v>5</v>
      </c>
      <c r="C137" s="3" t="str">
        <f t="shared" si="18"/>
        <v>Wed</v>
      </c>
      <c r="D137" s="5">
        <v>43460.395833333336</v>
      </c>
      <c r="E137" s="6">
        <v>43460.395833333336</v>
      </c>
      <c r="F137">
        <v>26425</v>
      </c>
      <c r="H137" s="2">
        <f t="shared" si="19"/>
        <v>43460.395833333336</v>
      </c>
      <c r="I137" s="1">
        <f t="shared" si="20"/>
        <v>43460.395833333336</v>
      </c>
      <c r="J137" s="4">
        <f t="shared" si="27"/>
        <v>26400</v>
      </c>
      <c r="K137" s="4" t="str">
        <f t="shared" si="28"/>
        <v>PE</v>
      </c>
      <c r="L137" s="5">
        <f t="shared" si="29"/>
        <v>43461.395833333336</v>
      </c>
      <c r="N137" s="17">
        <v>98.25</v>
      </c>
      <c r="O137" s="7">
        <f t="shared" si="23"/>
        <v>113.97</v>
      </c>
      <c r="P137" s="7">
        <f t="shared" si="24"/>
        <v>79.778999999999996</v>
      </c>
      <c r="Q137" s="7">
        <f t="shared" si="25"/>
        <v>182.352</v>
      </c>
      <c r="R137" s="18"/>
      <c r="S137" s="18"/>
      <c r="T137" s="7">
        <f t="shared" si="21"/>
        <v>0</v>
      </c>
      <c r="U137" s="17" t="s">
        <v>20</v>
      </c>
      <c r="V137">
        <f t="shared" si="22"/>
        <v>0</v>
      </c>
      <c r="X137" s="19">
        <f t="shared" si="26"/>
        <v>30352.000000000018</v>
      </c>
      <c r="Z137" s="19">
        <f>X137-MAX($X$9:X137)</f>
        <v>0</v>
      </c>
    </row>
    <row r="138" spans="1:26">
      <c r="A138" t="s">
        <v>4</v>
      </c>
      <c r="B138" t="s">
        <v>6</v>
      </c>
      <c r="C138" s="3" t="str">
        <f t="shared" ref="C138:C201" si="30">CHOOSE(WEEKDAY(D138),"Sun","Mon","Tue","Wed","Thu","Fri","Sat")</f>
        <v>Wed</v>
      </c>
      <c r="D138" s="5">
        <v>43460.572916666664</v>
      </c>
      <c r="E138" s="6">
        <v>43460.572916666664</v>
      </c>
      <c r="F138">
        <v>26864.400000000001</v>
      </c>
      <c r="H138" s="2">
        <f t="shared" ref="H138:I153" si="31">D138</f>
        <v>43460.572916666664</v>
      </c>
      <c r="I138" s="1">
        <f t="shared" ref="I138:I139" si="32">E138</f>
        <v>43460.572916666664</v>
      </c>
      <c r="J138" s="4">
        <f t="shared" si="27"/>
        <v>26900</v>
      </c>
      <c r="K138" s="4" t="str">
        <f t="shared" si="28"/>
        <v>CE</v>
      </c>
      <c r="L138" s="5">
        <f t="shared" si="29"/>
        <v>43461.572916666664</v>
      </c>
      <c r="N138" s="17">
        <v>129.9</v>
      </c>
      <c r="O138" s="7">
        <f t="shared" si="23"/>
        <v>150.684</v>
      </c>
      <c r="P138" s="7">
        <f t="shared" si="24"/>
        <v>105.47879999999999</v>
      </c>
      <c r="Q138" s="7">
        <f t="shared" si="25"/>
        <v>241.09440000000001</v>
      </c>
      <c r="R138" s="18">
        <v>161.55000000000001</v>
      </c>
      <c r="S138" s="18"/>
      <c r="T138" s="7">
        <f t="shared" ref="T138:T201" si="33">IF(R138&gt;0,R138-O138,0)</f>
        <v>10.866000000000014</v>
      </c>
      <c r="U138" s="17" t="s">
        <v>28</v>
      </c>
      <c r="V138">
        <f t="shared" ref="V138:V201" si="34">T138*25</f>
        <v>271.65000000000032</v>
      </c>
      <c r="X138" s="19">
        <f t="shared" si="26"/>
        <v>30623.65000000002</v>
      </c>
      <c r="Z138" s="19">
        <f>X138-MAX($X$9:X138)</f>
        <v>0</v>
      </c>
    </row>
    <row r="139" spans="1:26">
      <c r="A139" t="s">
        <v>4</v>
      </c>
      <c r="B139" t="s">
        <v>5</v>
      </c>
      <c r="C139" s="3" t="str">
        <f t="shared" si="30"/>
        <v>Mon</v>
      </c>
      <c r="D139" s="5">
        <v>43465.385416666664</v>
      </c>
      <c r="E139" s="6">
        <v>43465.385416666664</v>
      </c>
      <c r="F139">
        <v>27170.35</v>
      </c>
      <c r="H139" s="2">
        <f t="shared" si="31"/>
        <v>43465.385416666664</v>
      </c>
      <c r="I139" s="1">
        <f t="shared" si="32"/>
        <v>43465.385416666664</v>
      </c>
      <c r="J139" s="4">
        <f t="shared" si="27"/>
        <v>27200</v>
      </c>
      <c r="K139" s="4" t="str">
        <f t="shared" si="28"/>
        <v>PE</v>
      </c>
      <c r="L139" s="5">
        <f t="shared" si="29"/>
        <v>43468.385416666664</v>
      </c>
      <c r="N139" s="17">
        <v>165</v>
      </c>
      <c r="O139" s="7">
        <f t="shared" ref="O139:O202" si="35">N139*1.16</f>
        <v>191.39999999999998</v>
      </c>
      <c r="P139" s="7">
        <f t="shared" ref="P139:P202" si="36">O139*0.7</f>
        <v>133.97999999999999</v>
      </c>
      <c r="Q139" s="7">
        <f t="shared" ref="Q139:Q202" si="37">(O139-P139)*2+O139</f>
        <v>306.23999999999995</v>
      </c>
      <c r="R139" s="18">
        <v>153.6</v>
      </c>
      <c r="S139" s="18"/>
      <c r="T139" s="7">
        <f t="shared" si="33"/>
        <v>-37.799999999999983</v>
      </c>
      <c r="U139" s="17" t="s">
        <v>28</v>
      </c>
      <c r="V139">
        <f t="shared" si="34"/>
        <v>-944.99999999999955</v>
      </c>
      <c r="X139" s="19">
        <f t="shared" ref="X139:X202" si="38">X138+V139</f>
        <v>29678.65000000002</v>
      </c>
      <c r="Z139" s="19">
        <f>X139-MAX($X$9:X139)</f>
        <v>-945</v>
      </c>
    </row>
    <row r="140" spans="1:26">
      <c r="A140" t="s">
        <v>4</v>
      </c>
      <c r="B140" t="s">
        <v>5</v>
      </c>
      <c r="C140" s="3" t="str">
        <f t="shared" si="30"/>
        <v>Tue</v>
      </c>
      <c r="D140" s="5">
        <v>43466.385416666664</v>
      </c>
      <c r="E140" s="6">
        <v>43466.385416666664</v>
      </c>
      <c r="F140">
        <v>27119.8</v>
      </c>
      <c r="H140" s="2">
        <f t="shared" si="31"/>
        <v>43466.385416666664</v>
      </c>
      <c r="I140" s="1">
        <f t="shared" si="31"/>
        <v>43466.385416666664</v>
      </c>
      <c r="J140" s="4">
        <f t="shared" si="27"/>
        <v>27100</v>
      </c>
      <c r="K140" s="4" t="str">
        <f t="shared" si="28"/>
        <v>PE</v>
      </c>
      <c r="L140" s="5">
        <f t="shared" si="29"/>
        <v>43468.385416666664</v>
      </c>
      <c r="N140" s="17">
        <v>139</v>
      </c>
      <c r="O140" s="7">
        <f t="shared" si="35"/>
        <v>161.23999999999998</v>
      </c>
      <c r="P140" s="7">
        <f t="shared" si="36"/>
        <v>112.86799999999998</v>
      </c>
      <c r="Q140" s="7">
        <f t="shared" si="37"/>
        <v>257.98399999999998</v>
      </c>
      <c r="R140" s="17">
        <v>112.8</v>
      </c>
      <c r="S140" s="17"/>
      <c r="T140" s="7">
        <f t="shared" si="33"/>
        <v>-48.439999999999984</v>
      </c>
      <c r="U140" s="17" t="s">
        <v>15</v>
      </c>
      <c r="V140">
        <f t="shared" si="34"/>
        <v>-1210.9999999999995</v>
      </c>
      <c r="X140" s="19">
        <f t="shared" si="38"/>
        <v>28467.65000000002</v>
      </c>
      <c r="Z140" s="19">
        <f>X140-MAX($X$9:X140)</f>
        <v>-2156</v>
      </c>
    </row>
    <row r="141" spans="1:26">
      <c r="A141" t="s">
        <v>4</v>
      </c>
      <c r="B141" t="s">
        <v>5</v>
      </c>
      <c r="C141" s="3" t="str">
        <f t="shared" si="30"/>
        <v>Thu</v>
      </c>
      <c r="D141" s="5">
        <v>43468.479166666664</v>
      </c>
      <c r="E141" s="6">
        <v>43468.479166666664</v>
      </c>
      <c r="F141">
        <v>27007.65</v>
      </c>
      <c r="H141" s="2">
        <f t="shared" si="31"/>
        <v>43468.479166666664</v>
      </c>
      <c r="I141" s="1">
        <f t="shared" si="31"/>
        <v>43468.479166666664</v>
      </c>
      <c r="J141" s="4">
        <f t="shared" si="27"/>
        <v>27000</v>
      </c>
      <c r="K141" s="4" t="str">
        <f t="shared" si="28"/>
        <v>PE</v>
      </c>
      <c r="L141" s="5">
        <f t="shared" si="29"/>
        <v>43468.479166666664</v>
      </c>
      <c r="N141" s="17">
        <v>58.45</v>
      </c>
      <c r="O141" s="7">
        <f t="shared" si="35"/>
        <v>67.801999999999992</v>
      </c>
      <c r="P141" s="7">
        <f t="shared" si="36"/>
        <v>47.46139999999999</v>
      </c>
      <c r="Q141" s="7">
        <f t="shared" si="37"/>
        <v>108.4832</v>
      </c>
      <c r="R141" s="17">
        <v>47.5</v>
      </c>
      <c r="S141" s="17"/>
      <c r="T141" s="7">
        <f t="shared" si="33"/>
        <v>-20.301999999999992</v>
      </c>
      <c r="U141" s="17" t="s">
        <v>15</v>
      </c>
      <c r="V141">
        <f t="shared" si="34"/>
        <v>-507.54999999999984</v>
      </c>
      <c r="X141" s="19">
        <f t="shared" si="38"/>
        <v>27960.10000000002</v>
      </c>
      <c r="Z141" s="19">
        <f>X141-MAX($X$9:X141)</f>
        <v>-2663.5499999999993</v>
      </c>
    </row>
    <row r="142" spans="1:26">
      <c r="A142" t="s">
        <v>4</v>
      </c>
      <c r="B142" t="s">
        <v>6</v>
      </c>
      <c r="C142" s="3" t="str">
        <f t="shared" si="30"/>
        <v>Fri</v>
      </c>
      <c r="D142" s="5">
        <v>43469.479166666664</v>
      </c>
      <c r="E142" s="6">
        <v>43469.479166666664</v>
      </c>
      <c r="F142">
        <v>27148.25</v>
      </c>
      <c r="H142" s="2">
        <f t="shared" si="31"/>
        <v>43469.479166666664</v>
      </c>
      <c r="I142" s="1">
        <f t="shared" si="31"/>
        <v>43469.479166666664</v>
      </c>
      <c r="J142" s="4">
        <f t="shared" si="27"/>
        <v>27100</v>
      </c>
      <c r="K142" s="4" t="str">
        <f t="shared" si="28"/>
        <v>CE</v>
      </c>
      <c r="L142" s="5">
        <f t="shared" si="29"/>
        <v>43475.479166666664</v>
      </c>
      <c r="N142" s="17">
        <v>269.55</v>
      </c>
      <c r="O142" s="7">
        <f t="shared" si="35"/>
        <v>312.678</v>
      </c>
      <c r="P142" s="7">
        <f t="shared" si="36"/>
        <v>218.87459999999999</v>
      </c>
      <c r="Q142" s="7">
        <f t="shared" si="37"/>
        <v>500.28480000000002</v>
      </c>
      <c r="R142" s="17">
        <v>218.9</v>
      </c>
      <c r="S142" s="17"/>
      <c r="T142" s="7">
        <f t="shared" si="33"/>
        <v>-93.777999999999992</v>
      </c>
      <c r="U142" s="17" t="s">
        <v>15</v>
      </c>
      <c r="V142">
        <f t="shared" si="34"/>
        <v>-2344.4499999999998</v>
      </c>
      <c r="X142" s="19">
        <f t="shared" si="38"/>
        <v>25615.65000000002</v>
      </c>
      <c r="Z142" s="19">
        <f>X142-MAX($X$9:X142)</f>
        <v>-5008</v>
      </c>
    </row>
    <row r="143" spans="1:26">
      <c r="A143" t="s">
        <v>4</v>
      </c>
      <c r="B143" t="s">
        <v>6</v>
      </c>
      <c r="C143" s="3" t="str">
        <f t="shared" si="30"/>
        <v>Tue</v>
      </c>
      <c r="D143" s="5">
        <v>43473.583333333336</v>
      </c>
      <c r="E143" s="6">
        <v>43473.583333333336</v>
      </c>
      <c r="F143">
        <v>27455.5</v>
      </c>
      <c r="H143" s="2">
        <f t="shared" si="31"/>
        <v>43473.583333333336</v>
      </c>
      <c r="I143" s="1">
        <f t="shared" si="31"/>
        <v>43473.583333333336</v>
      </c>
      <c r="J143" s="4">
        <f t="shared" si="27"/>
        <v>27500</v>
      </c>
      <c r="K143" s="4" t="str">
        <f t="shared" si="28"/>
        <v>CE</v>
      </c>
      <c r="L143" s="5">
        <f t="shared" si="29"/>
        <v>43475.583333333336</v>
      </c>
      <c r="N143" s="17">
        <v>109.9</v>
      </c>
      <c r="O143" s="7">
        <f t="shared" si="35"/>
        <v>127.48399999999999</v>
      </c>
      <c r="P143" s="7">
        <f t="shared" si="36"/>
        <v>89.238799999999998</v>
      </c>
      <c r="Q143" s="7">
        <f t="shared" si="37"/>
        <v>203.9744</v>
      </c>
      <c r="R143" s="17"/>
      <c r="S143" s="17"/>
      <c r="T143" s="7">
        <f t="shared" si="33"/>
        <v>0</v>
      </c>
      <c r="U143" s="17" t="s">
        <v>20</v>
      </c>
      <c r="V143">
        <f t="shared" si="34"/>
        <v>0</v>
      </c>
      <c r="X143" s="19">
        <f t="shared" si="38"/>
        <v>25615.65000000002</v>
      </c>
      <c r="Z143" s="19">
        <f>X143-MAX($X$9:X143)</f>
        <v>-5008</v>
      </c>
    </row>
    <row r="144" spans="1:26">
      <c r="A144" t="s">
        <v>4</v>
      </c>
      <c r="B144" t="s">
        <v>5</v>
      </c>
      <c r="C144" s="3" t="str">
        <f t="shared" si="30"/>
        <v>Fri</v>
      </c>
      <c r="D144" s="5">
        <v>43476.4375</v>
      </c>
      <c r="E144" s="6">
        <v>43476.4375</v>
      </c>
      <c r="F144">
        <v>27480.7</v>
      </c>
      <c r="H144" s="2">
        <f t="shared" si="31"/>
        <v>43476.4375</v>
      </c>
      <c r="I144" s="1">
        <f t="shared" si="31"/>
        <v>43476.4375</v>
      </c>
      <c r="J144" s="4">
        <f t="shared" si="27"/>
        <v>27500</v>
      </c>
      <c r="K144" s="4" t="str">
        <f t="shared" si="28"/>
        <v>PE</v>
      </c>
      <c r="L144" s="5">
        <f t="shared" si="29"/>
        <v>43482.4375</v>
      </c>
      <c r="N144" s="17">
        <v>198</v>
      </c>
      <c r="O144" s="7">
        <f t="shared" si="35"/>
        <v>229.67999999999998</v>
      </c>
      <c r="P144" s="7">
        <f t="shared" si="36"/>
        <v>160.77599999999998</v>
      </c>
      <c r="Q144" s="7">
        <f t="shared" si="37"/>
        <v>367.48799999999994</v>
      </c>
      <c r="R144" s="17">
        <v>176.05</v>
      </c>
      <c r="S144" s="17"/>
      <c r="T144" s="7">
        <f t="shared" si="33"/>
        <v>-53.629999999999967</v>
      </c>
      <c r="U144" s="17" t="s">
        <v>28</v>
      </c>
      <c r="V144">
        <f t="shared" si="34"/>
        <v>-1340.7499999999991</v>
      </c>
      <c r="X144" s="19">
        <f t="shared" si="38"/>
        <v>24274.90000000002</v>
      </c>
      <c r="Z144" s="19">
        <f>X144-MAX($X$9:X144)</f>
        <v>-6348.75</v>
      </c>
    </row>
    <row r="145" spans="1:26">
      <c r="A145" t="s">
        <v>4</v>
      </c>
      <c r="B145" t="s">
        <v>5</v>
      </c>
      <c r="C145" s="3" t="str">
        <f t="shared" si="30"/>
        <v>Mon</v>
      </c>
      <c r="D145" s="5">
        <v>43479.385416666664</v>
      </c>
      <c r="E145" s="6">
        <v>43479.385416666664</v>
      </c>
      <c r="F145">
        <v>27254.95</v>
      </c>
      <c r="H145" s="2">
        <f t="shared" si="31"/>
        <v>43479.385416666664</v>
      </c>
      <c r="I145" s="1">
        <f t="shared" si="31"/>
        <v>43479.385416666664</v>
      </c>
      <c r="J145" s="4">
        <f t="shared" si="27"/>
        <v>27300</v>
      </c>
      <c r="K145" s="4" t="str">
        <f t="shared" si="28"/>
        <v>PE</v>
      </c>
      <c r="L145" s="5">
        <f t="shared" si="29"/>
        <v>43482.385416666664</v>
      </c>
      <c r="N145" s="17">
        <v>169.3</v>
      </c>
      <c r="O145" s="7">
        <f t="shared" si="35"/>
        <v>196.38800000000001</v>
      </c>
      <c r="P145" s="7">
        <f t="shared" si="36"/>
        <v>137.4716</v>
      </c>
      <c r="Q145" s="7">
        <f t="shared" si="37"/>
        <v>314.22080000000005</v>
      </c>
      <c r="R145" s="17"/>
      <c r="S145" s="17"/>
      <c r="T145" s="7">
        <f t="shared" si="33"/>
        <v>0</v>
      </c>
      <c r="U145" s="17" t="s">
        <v>20</v>
      </c>
      <c r="V145">
        <f t="shared" si="34"/>
        <v>0</v>
      </c>
      <c r="X145" s="19">
        <f t="shared" si="38"/>
        <v>24274.90000000002</v>
      </c>
      <c r="Z145" s="19">
        <f>X145-MAX($X$9:X145)</f>
        <v>-6348.75</v>
      </c>
    </row>
    <row r="146" spans="1:26">
      <c r="A146" t="s">
        <v>4</v>
      </c>
      <c r="B146" t="s">
        <v>6</v>
      </c>
      <c r="C146" s="3" t="str">
        <f t="shared" si="30"/>
        <v>Wed</v>
      </c>
      <c r="D146" s="5">
        <v>43481.40625</v>
      </c>
      <c r="E146" s="6">
        <v>43481.40625</v>
      </c>
      <c r="F146">
        <v>27520.65</v>
      </c>
      <c r="H146" s="2">
        <f t="shared" si="31"/>
        <v>43481.40625</v>
      </c>
      <c r="I146" s="1">
        <f t="shared" si="31"/>
        <v>43481.40625</v>
      </c>
      <c r="J146" s="4">
        <f t="shared" si="27"/>
        <v>27500</v>
      </c>
      <c r="K146" s="4" t="str">
        <f t="shared" si="28"/>
        <v>CE</v>
      </c>
      <c r="L146" s="5">
        <f t="shared" si="29"/>
        <v>43482.40625</v>
      </c>
      <c r="N146" s="17">
        <v>127.25</v>
      </c>
      <c r="O146" s="7">
        <f t="shared" si="35"/>
        <v>147.60999999999999</v>
      </c>
      <c r="P146" s="7">
        <f t="shared" si="36"/>
        <v>103.32699999999998</v>
      </c>
      <c r="Q146" s="7">
        <f t="shared" si="37"/>
        <v>236.17599999999999</v>
      </c>
      <c r="R146" s="17"/>
      <c r="S146" s="17"/>
      <c r="T146" s="7">
        <f t="shared" si="33"/>
        <v>0</v>
      </c>
      <c r="U146" s="17" t="s">
        <v>20</v>
      </c>
      <c r="V146">
        <f t="shared" si="34"/>
        <v>0</v>
      </c>
      <c r="X146" s="19">
        <f t="shared" si="38"/>
        <v>24274.90000000002</v>
      </c>
      <c r="Z146" s="19">
        <f>X146-MAX($X$9:X146)</f>
        <v>-6348.75</v>
      </c>
    </row>
    <row r="147" spans="1:26">
      <c r="A147" t="s">
        <v>4</v>
      </c>
      <c r="B147" t="s">
        <v>5</v>
      </c>
      <c r="C147" s="3" t="str">
        <f t="shared" si="30"/>
        <v>Thu</v>
      </c>
      <c r="D147" s="5">
        <v>43482.489583333336</v>
      </c>
      <c r="E147" s="6">
        <v>43482.489583333336</v>
      </c>
      <c r="F147">
        <v>27468.9</v>
      </c>
      <c r="H147" s="2">
        <f t="shared" si="31"/>
        <v>43482.489583333336</v>
      </c>
      <c r="I147" s="1">
        <f t="shared" si="31"/>
        <v>43482.489583333336</v>
      </c>
      <c r="J147" s="4">
        <f t="shared" si="27"/>
        <v>27500</v>
      </c>
      <c r="K147" s="4" t="str">
        <f t="shared" si="28"/>
        <v>PE</v>
      </c>
      <c r="L147" s="5">
        <f t="shared" si="29"/>
        <v>43482.489583333336</v>
      </c>
      <c r="N147" s="17">
        <v>60.65</v>
      </c>
      <c r="O147" s="7">
        <f t="shared" si="35"/>
        <v>70.353999999999999</v>
      </c>
      <c r="P147" s="7">
        <f t="shared" si="36"/>
        <v>49.247799999999998</v>
      </c>
      <c r="Q147" s="7">
        <f t="shared" si="37"/>
        <v>112.5664</v>
      </c>
      <c r="R147" s="17">
        <v>112.6</v>
      </c>
      <c r="S147" s="17">
        <v>0.7</v>
      </c>
      <c r="T147" s="7">
        <f t="shared" si="33"/>
        <v>42.245999999999995</v>
      </c>
      <c r="U147" s="17" t="s">
        <v>16</v>
      </c>
      <c r="V147">
        <f t="shared" si="34"/>
        <v>1056.1499999999999</v>
      </c>
      <c r="X147" s="19">
        <f t="shared" si="38"/>
        <v>25331.050000000021</v>
      </c>
      <c r="Z147" s="19">
        <f>X147-MAX($X$9:X147)</f>
        <v>-5292.5999999999985</v>
      </c>
    </row>
    <row r="148" spans="1:26">
      <c r="A148" t="s">
        <v>4</v>
      </c>
      <c r="B148" t="s">
        <v>5</v>
      </c>
      <c r="C148" s="3" t="str">
        <f t="shared" si="30"/>
        <v>Mon</v>
      </c>
      <c r="D148" s="5">
        <v>43486.385416666664</v>
      </c>
      <c r="E148" s="6">
        <v>43486.385416666664</v>
      </c>
      <c r="F148">
        <v>27420.45</v>
      </c>
      <c r="H148" s="2">
        <f t="shared" si="31"/>
        <v>43486.385416666664</v>
      </c>
      <c r="I148" s="1">
        <f t="shared" si="31"/>
        <v>43486.385416666664</v>
      </c>
      <c r="J148" s="4">
        <f t="shared" si="27"/>
        <v>27400</v>
      </c>
      <c r="K148" s="4" t="str">
        <f t="shared" si="28"/>
        <v>PE</v>
      </c>
      <c r="L148" s="5">
        <f t="shared" si="29"/>
        <v>43489.385416666664</v>
      </c>
      <c r="N148" s="17">
        <v>150</v>
      </c>
      <c r="O148" s="7">
        <f t="shared" si="35"/>
        <v>174</v>
      </c>
      <c r="P148" s="7">
        <f t="shared" si="36"/>
        <v>121.8</v>
      </c>
      <c r="Q148" s="7">
        <f t="shared" si="37"/>
        <v>278.39999999999998</v>
      </c>
      <c r="R148" s="17"/>
      <c r="S148" s="17"/>
      <c r="T148" s="7">
        <f t="shared" si="33"/>
        <v>0</v>
      </c>
      <c r="U148" s="17" t="s">
        <v>20</v>
      </c>
      <c r="V148">
        <f t="shared" si="34"/>
        <v>0</v>
      </c>
      <c r="X148" s="19">
        <f t="shared" si="38"/>
        <v>25331.050000000021</v>
      </c>
      <c r="Z148" s="19">
        <f>X148-MAX($X$9:X148)</f>
        <v>-5292.5999999999985</v>
      </c>
    </row>
    <row r="149" spans="1:26">
      <c r="A149" t="s">
        <v>4</v>
      </c>
      <c r="B149" t="s">
        <v>5</v>
      </c>
      <c r="C149" s="3" t="str">
        <f t="shared" si="30"/>
        <v>Mon</v>
      </c>
      <c r="D149" s="5">
        <v>43493.458333333336</v>
      </c>
      <c r="E149" s="6">
        <v>43493.458333333336</v>
      </c>
      <c r="F149">
        <v>26812.65</v>
      </c>
      <c r="H149" s="2">
        <f t="shared" si="31"/>
        <v>43493.458333333336</v>
      </c>
      <c r="I149" s="1">
        <f t="shared" si="31"/>
        <v>43493.458333333336</v>
      </c>
      <c r="J149" s="4">
        <f t="shared" si="27"/>
        <v>26800</v>
      </c>
      <c r="K149" s="4" t="str">
        <f t="shared" si="28"/>
        <v>PE</v>
      </c>
      <c r="L149" s="5">
        <f t="shared" si="29"/>
        <v>43496.458333333336</v>
      </c>
      <c r="N149" s="17">
        <v>169.95</v>
      </c>
      <c r="O149" s="7">
        <f t="shared" si="35"/>
        <v>197.14199999999997</v>
      </c>
      <c r="P149" s="7">
        <f t="shared" si="36"/>
        <v>137.99939999999998</v>
      </c>
      <c r="Q149" s="7">
        <f t="shared" si="37"/>
        <v>315.42719999999997</v>
      </c>
      <c r="R149" s="17">
        <v>275.5</v>
      </c>
      <c r="S149" s="17"/>
      <c r="T149" s="7">
        <f t="shared" si="33"/>
        <v>78.358000000000033</v>
      </c>
      <c r="U149" s="17" t="s">
        <v>28</v>
      </c>
      <c r="V149">
        <f t="shared" si="34"/>
        <v>1958.9500000000007</v>
      </c>
      <c r="X149" s="19">
        <f t="shared" si="38"/>
        <v>27290.000000000022</v>
      </c>
      <c r="Z149" s="19">
        <f>X149-MAX($X$9:X149)</f>
        <v>-3333.6499999999978</v>
      </c>
    </row>
    <row r="150" spans="1:26">
      <c r="A150" t="s">
        <v>4</v>
      </c>
      <c r="B150" t="s">
        <v>6</v>
      </c>
      <c r="C150" s="3" t="str">
        <f t="shared" si="30"/>
        <v>Thu</v>
      </c>
      <c r="D150" s="5">
        <v>43496.5625</v>
      </c>
      <c r="E150" s="6">
        <v>43496.5625</v>
      </c>
      <c r="F150">
        <v>27188.2</v>
      </c>
      <c r="H150" s="2">
        <f t="shared" si="31"/>
        <v>43496.5625</v>
      </c>
      <c r="I150" s="1">
        <f t="shared" si="31"/>
        <v>43496.5625</v>
      </c>
      <c r="J150" s="4">
        <f t="shared" si="27"/>
        <v>27200</v>
      </c>
      <c r="K150" s="4" t="str">
        <f t="shared" si="28"/>
        <v>CE</v>
      </c>
      <c r="L150" s="5">
        <f t="shared" si="29"/>
        <v>43496.5625</v>
      </c>
      <c r="N150" s="17">
        <v>37</v>
      </c>
      <c r="O150" s="7">
        <f t="shared" si="35"/>
        <v>42.919999999999995</v>
      </c>
      <c r="P150" s="7">
        <f t="shared" si="36"/>
        <v>30.043999999999993</v>
      </c>
      <c r="Q150" s="7">
        <f t="shared" si="37"/>
        <v>68.671999999999997</v>
      </c>
      <c r="R150" s="17">
        <v>30</v>
      </c>
      <c r="S150" s="17"/>
      <c r="T150" s="7">
        <f t="shared" si="33"/>
        <v>-12.919999999999995</v>
      </c>
      <c r="U150" s="17" t="s">
        <v>15</v>
      </c>
      <c r="V150">
        <f t="shared" si="34"/>
        <v>-322.99999999999989</v>
      </c>
      <c r="X150" s="19">
        <f t="shared" si="38"/>
        <v>26967.000000000022</v>
      </c>
      <c r="Z150" s="19">
        <f>X150-MAX($X$9:X150)</f>
        <v>-3656.6499999999978</v>
      </c>
    </row>
    <row r="151" spans="1:26">
      <c r="A151" t="s">
        <v>4</v>
      </c>
      <c r="B151" t="s">
        <v>6</v>
      </c>
      <c r="C151" s="3" t="str">
        <f t="shared" si="30"/>
        <v>Thu</v>
      </c>
      <c r="D151" s="5">
        <v>43503.572916666664</v>
      </c>
      <c r="E151" s="6">
        <v>43503.572916666664</v>
      </c>
      <c r="F151">
        <v>27528.95</v>
      </c>
      <c r="H151" s="2">
        <f t="shared" si="31"/>
        <v>43503.572916666664</v>
      </c>
      <c r="I151" s="1">
        <f t="shared" si="31"/>
        <v>43503.572916666664</v>
      </c>
      <c r="J151" s="4">
        <f t="shared" si="27"/>
        <v>27500</v>
      </c>
      <c r="K151" s="4" t="str">
        <f t="shared" si="28"/>
        <v>CE</v>
      </c>
      <c r="L151" s="5">
        <f t="shared" si="29"/>
        <v>43503.572916666664</v>
      </c>
      <c r="N151" s="17">
        <v>65.45</v>
      </c>
      <c r="O151" s="7">
        <f t="shared" si="35"/>
        <v>75.921999999999997</v>
      </c>
      <c r="P151" s="7">
        <f t="shared" si="36"/>
        <v>53.145399999999995</v>
      </c>
      <c r="Q151" s="7">
        <f t="shared" si="37"/>
        <v>121.4752</v>
      </c>
      <c r="R151" s="17"/>
      <c r="S151" s="17"/>
      <c r="T151" s="7">
        <f t="shared" si="33"/>
        <v>0</v>
      </c>
      <c r="U151" s="17" t="s">
        <v>20</v>
      </c>
      <c r="V151">
        <f t="shared" si="34"/>
        <v>0</v>
      </c>
      <c r="X151" s="19">
        <f t="shared" si="38"/>
        <v>26967.000000000022</v>
      </c>
      <c r="Z151" s="19">
        <f>X151-MAX($X$9:X151)</f>
        <v>-3656.6499999999978</v>
      </c>
    </row>
    <row r="152" spans="1:26">
      <c r="A152" t="s">
        <v>4</v>
      </c>
      <c r="B152" t="s">
        <v>6</v>
      </c>
      <c r="C152" s="3" t="str">
        <f t="shared" si="30"/>
        <v>Fri</v>
      </c>
      <c r="D152" s="5">
        <v>43504.583333333336</v>
      </c>
      <c r="E152" s="6">
        <v>43504.583333333336</v>
      </c>
      <c r="F152">
        <v>27439.55</v>
      </c>
      <c r="H152" s="2">
        <f t="shared" si="31"/>
        <v>43504.583333333336</v>
      </c>
      <c r="I152" s="1">
        <f t="shared" si="31"/>
        <v>43504.583333333336</v>
      </c>
      <c r="J152" s="4">
        <f t="shared" si="27"/>
        <v>27400</v>
      </c>
      <c r="K152" s="4" t="str">
        <f t="shared" si="28"/>
        <v>CE</v>
      </c>
      <c r="L152" s="5">
        <f t="shared" si="29"/>
        <v>43510.583333333336</v>
      </c>
      <c r="N152" s="17">
        <v>203.65</v>
      </c>
      <c r="O152" s="7">
        <f t="shared" si="35"/>
        <v>236.23399999999998</v>
      </c>
      <c r="P152" s="7">
        <f t="shared" si="36"/>
        <v>165.36379999999997</v>
      </c>
      <c r="Q152" s="7">
        <f t="shared" si="37"/>
        <v>377.9744</v>
      </c>
      <c r="R152" s="17"/>
      <c r="S152" s="17"/>
      <c r="T152" s="7">
        <f t="shared" si="33"/>
        <v>0</v>
      </c>
      <c r="U152" s="17" t="s">
        <v>20</v>
      </c>
      <c r="V152">
        <f t="shared" si="34"/>
        <v>0</v>
      </c>
      <c r="X152" s="19">
        <f t="shared" si="38"/>
        <v>26967.000000000022</v>
      </c>
      <c r="Z152" s="19">
        <f>X152-MAX($X$9:X152)</f>
        <v>-3656.6499999999978</v>
      </c>
    </row>
    <row r="153" spans="1:26">
      <c r="A153" t="s">
        <v>4</v>
      </c>
      <c r="B153" t="s">
        <v>6</v>
      </c>
      <c r="C153" s="3" t="str">
        <f t="shared" si="30"/>
        <v>Tue</v>
      </c>
      <c r="D153" s="5">
        <v>43508.447916666664</v>
      </c>
      <c r="E153" s="6">
        <v>43508.447916666664</v>
      </c>
      <c r="F153">
        <v>27254.65</v>
      </c>
      <c r="H153" s="2">
        <f t="shared" si="31"/>
        <v>43508.447916666664</v>
      </c>
      <c r="I153" s="1">
        <f t="shared" si="31"/>
        <v>43508.447916666664</v>
      </c>
      <c r="J153" s="4">
        <f t="shared" si="27"/>
        <v>27300</v>
      </c>
      <c r="K153" s="4" t="str">
        <f t="shared" si="28"/>
        <v>CE</v>
      </c>
      <c r="L153" s="5">
        <f t="shared" si="29"/>
        <v>43510.447916666664</v>
      </c>
      <c r="N153" s="17">
        <v>133.94999999999999</v>
      </c>
      <c r="O153" s="7">
        <f t="shared" si="35"/>
        <v>155.38199999999998</v>
      </c>
      <c r="P153" s="7">
        <f t="shared" si="36"/>
        <v>108.76739999999998</v>
      </c>
      <c r="Q153" s="7">
        <f t="shared" si="37"/>
        <v>248.61119999999997</v>
      </c>
      <c r="R153" s="17"/>
      <c r="S153" s="17"/>
      <c r="T153" s="7">
        <f t="shared" si="33"/>
        <v>0</v>
      </c>
      <c r="U153" s="17" t="s">
        <v>20</v>
      </c>
      <c r="V153">
        <f t="shared" si="34"/>
        <v>0</v>
      </c>
      <c r="X153" s="19">
        <f t="shared" si="38"/>
        <v>26967.000000000022</v>
      </c>
      <c r="Z153" s="19">
        <f>X153-MAX($X$9:X153)</f>
        <v>-3656.6499999999978</v>
      </c>
    </row>
    <row r="154" spans="1:26">
      <c r="A154" t="s">
        <v>4</v>
      </c>
      <c r="B154" t="s">
        <v>5</v>
      </c>
      <c r="C154" s="3" t="str">
        <f t="shared" si="30"/>
        <v>Fri</v>
      </c>
      <c r="D154" s="5">
        <v>43511.385416666664</v>
      </c>
      <c r="E154" s="6">
        <v>43511.385416666664</v>
      </c>
      <c r="F154">
        <v>26861.15</v>
      </c>
      <c r="H154" s="2">
        <f t="shared" ref="H154:I215" si="39">D154</f>
        <v>43511.385416666664</v>
      </c>
      <c r="I154" s="1">
        <f t="shared" si="39"/>
        <v>43511.385416666664</v>
      </c>
      <c r="J154" s="4">
        <f t="shared" si="27"/>
        <v>26900</v>
      </c>
      <c r="K154" s="4" t="str">
        <f t="shared" si="28"/>
        <v>PE</v>
      </c>
      <c r="L154" s="5">
        <f t="shared" si="29"/>
        <v>43517.385416666664</v>
      </c>
      <c r="N154" s="17">
        <v>220.95</v>
      </c>
      <c r="O154" s="7">
        <f t="shared" si="35"/>
        <v>256.30199999999996</v>
      </c>
      <c r="P154" s="7">
        <f t="shared" si="36"/>
        <v>179.41139999999996</v>
      </c>
      <c r="Q154" s="7">
        <f t="shared" si="37"/>
        <v>410.08319999999998</v>
      </c>
      <c r="R154" s="17">
        <v>223.2</v>
      </c>
      <c r="S154" s="17"/>
      <c r="T154" s="7">
        <f t="shared" si="33"/>
        <v>-33.101999999999975</v>
      </c>
      <c r="U154" s="17" t="s">
        <v>28</v>
      </c>
      <c r="V154">
        <f t="shared" si="34"/>
        <v>-827.54999999999939</v>
      </c>
      <c r="X154" s="19">
        <f t="shared" si="38"/>
        <v>26139.450000000023</v>
      </c>
      <c r="Z154" s="19">
        <f>X154-MAX($X$9:X154)</f>
        <v>-4484.1999999999971</v>
      </c>
    </row>
    <row r="155" spans="1:26">
      <c r="A155" t="s">
        <v>4</v>
      </c>
      <c r="B155" t="s">
        <v>6</v>
      </c>
      <c r="C155" s="3" t="str">
        <f t="shared" si="30"/>
        <v>Tue</v>
      </c>
      <c r="D155" s="5">
        <v>43515.395833333336</v>
      </c>
      <c r="E155" s="6">
        <v>43515.395833333336</v>
      </c>
      <c r="F155">
        <v>26815.9</v>
      </c>
      <c r="H155" s="2">
        <f t="shared" si="39"/>
        <v>43515.395833333336</v>
      </c>
      <c r="I155" s="1">
        <f t="shared" si="39"/>
        <v>43515.395833333336</v>
      </c>
      <c r="J155" s="4">
        <f t="shared" si="27"/>
        <v>26800</v>
      </c>
      <c r="K155" s="4" t="str">
        <f t="shared" si="28"/>
        <v>CE</v>
      </c>
      <c r="L155" s="5">
        <f t="shared" si="29"/>
        <v>43517.395833333336</v>
      </c>
      <c r="N155" s="17">
        <v>172.05</v>
      </c>
      <c r="O155" s="7">
        <f t="shared" si="35"/>
        <v>199.578</v>
      </c>
      <c r="P155" s="7">
        <f t="shared" si="36"/>
        <v>139.7046</v>
      </c>
      <c r="Q155" s="7">
        <f t="shared" si="37"/>
        <v>319.32479999999998</v>
      </c>
      <c r="R155" s="17">
        <v>139.69999999999999</v>
      </c>
      <c r="S155" s="17"/>
      <c r="T155" s="7">
        <f t="shared" si="33"/>
        <v>-59.878000000000014</v>
      </c>
      <c r="U155" s="17" t="s">
        <v>15</v>
      </c>
      <c r="V155">
        <f t="shared" si="34"/>
        <v>-1496.9500000000003</v>
      </c>
      <c r="X155" s="19">
        <f t="shared" si="38"/>
        <v>24642.500000000022</v>
      </c>
      <c r="Z155" s="19">
        <f>X155-MAX($X$9:X155)</f>
        <v>-5981.1499999999978</v>
      </c>
    </row>
    <row r="156" spans="1:26">
      <c r="A156" t="s">
        <v>4</v>
      </c>
      <c r="B156" t="s">
        <v>5</v>
      </c>
      <c r="C156" s="3" t="str">
        <f t="shared" si="30"/>
        <v>Fri</v>
      </c>
      <c r="D156" s="5">
        <v>43518.458333333336</v>
      </c>
      <c r="E156" s="6">
        <v>43518.458333333336</v>
      </c>
      <c r="F156">
        <v>26896.799999999999</v>
      </c>
      <c r="H156" s="2">
        <f t="shared" si="39"/>
        <v>43518.458333333336</v>
      </c>
      <c r="I156" s="1">
        <f t="shared" si="39"/>
        <v>43518.458333333336</v>
      </c>
      <c r="J156" s="4">
        <f t="shared" si="27"/>
        <v>26900</v>
      </c>
      <c r="K156" s="4" t="str">
        <f t="shared" si="28"/>
        <v>PE</v>
      </c>
      <c r="L156" s="5">
        <f t="shared" si="29"/>
        <v>43524.458333333336</v>
      </c>
      <c r="N156" s="17">
        <v>144.5</v>
      </c>
      <c r="O156" s="7">
        <f t="shared" si="35"/>
        <v>167.61999999999998</v>
      </c>
      <c r="P156" s="7">
        <f t="shared" si="36"/>
        <v>117.33399999999997</v>
      </c>
      <c r="Q156" s="7">
        <f t="shared" si="37"/>
        <v>268.19200000000001</v>
      </c>
      <c r="R156" s="17">
        <v>153.80000000000001</v>
      </c>
      <c r="S156" s="17"/>
      <c r="T156" s="7">
        <f t="shared" si="33"/>
        <v>-13.819999999999965</v>
      </c>
      <c r="U156" s="17" t="s">
        <v>28</v>
      </c>
      <c r="V156">
        <f t="shared" si="34"/>
        <v>-345.49999999999909</v>
      </c>
      <c r="X156" s="19">
        <f t="shared" si="38"/>
        <v>24297.000000000022</v>
      </c>
      <c r="Z156" s="19">
        <f>X156-MAX($X$9:X156)</f>
        <v>-6326.6499999999978</v>
      </c>
    </row>
    <row r="157" spans="1:26">
      <c r="A157" t="s">
        <v>4</v>
      </c>
      <c r="B157" t="s">
        <v>6</v>
      </c>
      <c r="C157" s="3" t="str">
        <f t="shared" si="30"/>
        <v>Mon</v>
      </c>
      <c r="D157" s="5">
        <v>43521.53125</v>
      </c>
      <c r="E157" s="6">
        <v>43521.53125</v>
      </c>
      <c r="F157">
        <v>27039.35</v>
      </c>
      <c r="H157" s="2">
        <f t="shared" si="39"/>
        <v>43521.53125</v>
      </c>
      <c r="I157" s="1">
        <f t="shared" si="39"/>
        <v>43521.53125</v>
      </c>
      <c r="J157" s="4">
        <f t="shared" si="27"/>
        <v>27000</v>
      </c>
      <c r="K157" s="4" t="str">
        <f t="shared" si="28"/>
        <v>CE</v>
      </c>
      <c r="L157" s="5">
        <f t="shared" si="29"/>
        <v>43524.53125</v>
      </c>
      <c r="N157" s="17">
        <v>168.05</v>
      </c>
      <c r="O157" s="7">
        <f t="shared" si="35"/>
        <v>194.93799999999999</v>
      </c>
      <c r="P157" s="7">
        <f t="shared" si="36"/>
        <v>136.45659999999998</v>
      </c>
      <c r="Q157" s="7">
        <f t="shared" si="37"/>
        <v>311.9008</v>
      </c>
      <c r="R157" s="17">
        <v>247.9</v>
      </c>
      <c r="S157" s="17"/>
      <c r="T157" s="7">
        <f t="shared" si="33"/>
        <v>52.962000000000018</v>
      </c>
      <c r="U157" s="17" t="s">
        <v>28</v>
      </c>
      <c r="V157">
        <f t="shared" si="34"/>
        <v>1324.0500000000004</v>
      </c>
      <c r="X157" s="19">
        <f t="shared" si="38"/>
        <v>25621.050000000021</v>
      </c>
      <c r="Z157" s="19">
        <f>X157-MAX($X$9:X157)</f>
        <v>-5002.5999999999985</v>
      </c>
    </row>
    <row r="158" spans="1:26">
      <c r="A158" t="s">
        <v>4</v>
      </c>
      <c r="B158" t="s">
        <v>6</v>
      </c>
      <c r="C158" s="3" t="str">
        <f t="shared" si="30"/>
        <v>Tue</v>
      </c>
      <c r="D158" s="5">
        <v>43522.520833333336</v>
      </c>
      <c r="E158" s="6">
        <v>43522.520833333336</v>
      </c>
      <c r="F158">
        <v>27028.7</v>
      </c>
      <c r="H158" s="2">
        <f t="shared" si="39"/>
        <v>43522.520833333336</v>
      </c>
      <c r="I158" s="1">
        <f t="shared" si="39"/>
        <v>43522.520833333336</v>
      </c>
      <c r="J158" s="4">
        <f t="shared" si="27"/>
        <v>27000</v>
      </c>
      <c r="K158" s="4" t="str">
        <f t="shared" si="28"/>
        <v>CE</v>
      </c>
      <c r="L158" s="5">
        <f t="shared" si="29"/>
        <v>43524.520833333336</v>
      </c>
      <c r="N158" s="17">
        <v>168.8</v>
      </c>
      <c r="O158" s="7">
        <f t="shared" si="35"/>
        <v>195.80799999999999</v>
      </c>
      <c r="P158" s="7">
        <f t="shared" si="36"/>
        <v>137.06559999999999</v>
      </c>
      <c r="Q158" s="7">
        <f t="shared" si="37"/>
        <v>313.2928</v>
      </c>
      <c r="R158" s="17">
        <v>137.1</v>
      </c>
      <c r="S158" s="17"/>
      <c r="T158" s="7">
        <f t="shared" si="33"/>
        <v>-58.707999999999998</v>
      </c>
      <c r="U158" s="17" t="s">
        <v>15</v>
      </c>
      <c r="V158">
        <f t="shared" si="34"/>
        <v>-1467.7</v>
      </c>
      <c r="X158" s="19">
        <f t="shared" si="38"/>
        <v>24153.35000000002</v>
      </c>
      <c r="Z158" s="19">
        <f>X158-MAX($X$9:X158)</f>
        <v>-6470.2999999999993</v>
      </c>
    </row>
    <row r="159" spans="1:26">
      <c r="A159" t="s">
        <v>4</v>
      </c>
      <c r="B159" t="s">
        <v>5</v>
      </c>
      <c r="C159" s="3" t="str">
        <f t="shared" si="30"/>
        <v>Wed</v>
      </c>
      <c r="D159" s="5">
        <v>43523.5</v>
      </c>
      <c r="E159" s="6">
        <v>43523.5</v>
      </c>
      <c r="F159">
        <v>26752.05</v>
      </c>
      <c r="H159" s="2">
        <f t="shared" si="39"/>
        <v>43523.5</v>
      </c>
      <c r="I159" s="1">
        <f t="shared" si="39"/>
        <v>43523.5</v>
      </c>
      <c r="J159" s="4">
        <f t="shared" si="27"/>
        <v>26800</v>
      </c>
      <c r="K159" s="4" t="str">
        <f t="shared" si="28"/>
        <v>PE</v>
      </c>
      <c r="L159" s="5">
        <f t="shared" si="29"/>
        <v>43524.5</v>
      </c>
      <c r="N159" s="17">
        <v>208.1</v>
      </c>
      <c r="O159" s="7">
        <f t="shared" si="35"/>
        <v>241.39599999999999</v>
      </c>
      <c r="P159" s="7">
        <f t="shared" si="36"/>
        <v>168.97719999999998</v>
      </c>
      <c r="Q159" s="7">
        <f t="shared" si="37"/>
        <v>386.23360000000002</v>
      </c>
      <c r="R159" s="17"/>
      <c r="S159" s="17"/>
      <c r="T159" s="7">
        <f t="shared" si="33"/>
        <v>0</v>
      </c>
      <c r="U159" s="17" t="s">
        <v>20</v>
      </c>
      <c r="V159">
        <f t="shared" si="34"/>
        <v>0</v>
      </c>
      <c r="X159" s="19">
        <f t="shared" si="38"/>
        <v>24153.35000000002</v>
      </c>
      <c r="Z159" s="19">
        <f>X159-MAX($X$9:X159)</f>
        <v>-6470.2999999999993</v>
      </c>
    </row>
    <row r="160" spans="1:26">
      <c r="A160" t="s">
        <v>4</v>
      </c>
      <c r="B160" t="s">
        <v>6</v>
      </c>
      <c r="C160" s="3" t="str">
        <f t="shared" si="30"/>
        <v>Fri</v>
      </c>
      <c r="D160" s="5">
        <v>43525.416666666664</v>
      </c>
      <c r="E160" s="6">
        <v>43525.416666666664</v>
      </c>
      <c r="F160">
        <v>27030.05</v>
      </c>
      <c r="H160" s="2">
        <f t="shared" si="39"/>
        <v>43525.416666666664</v>
      </c>
      <c r="I160" s="1">
        <f t="shared" si="39"/>
        <v>43525.416666666664</v>
      </c>
      <c r="J160" s="4">
        <f t="shared" si="27"/>
        <v>27000</v>
      </c>
      <c r="K160" s="4" t="str">
        <f t="shared" si="28"/>
        <v>CE</v>
      </c>
      <c r="L160" s="5">
        <f t="shared" si="29"/>
        <v>43531.416666666664</v>
      </c>
      <c r="N160" s="17">
        <v>212.4</v>
      </c>
      <c r="O160" s="7">
        <f t="shared" si="35"/>
        <v>246.38399999999999</v>
      </c>
      <c r="P160" s="7">
        <f t="shared" si="36"/>
        <v>172.46879999999999</v>
      </c>
      <c r="Q160" s="7">
        <f t="shared" si="37"/>
        <v>394.21439999999996</v>
      </c>
      <c r="R160" s="17">
        <v>234.45</v>
      </c>
      <c r="S160" s="17"/>
      <c r="T160" s="7">
        <f t="shared" si="33"/>
        <v>-11.933999999999997</v>
      </c>
      <c r="U160" s="17" t="s">
        <v>28</v>
      </c>
      <c r="V160">
        <f t="shared" si="34"/>
        <v>-298.34999999999991</v>
      </c>
      <c r="X160" s="19">
        <f t="shared" si="38"/>
        <v>23855.000000000022</v>
      </c>
      <c r="Z160" s="19">
        <f>X160-MAX($X$9:X160)</f>
        <v>-6768.6499999999978</v>
      </c>
    </row>
    <row r="161" spans="1:26">
      <c r="A161" t="s">
        <v>4</v>
      </c>
      <c r="B161" t="s">
        <v>6</v>
      </c>
      <c r="C161" s="3" t="str">
        <f t="shared" si="30"/>
        <v>Tue</v>
      </c>
      <c r="D161" s="5">
        <v>43529.479166666664</v>
      </c>
      <c r="E161" s="6">
        <v>43529.479166666664</v>
      </c>
      <c r="F161">
        <v>27153.8</v>
      </c>
      <c r="H161" s="2">
        <f t="shared" si="39"/>
        <v>43529.479166666664</v>
      </c>
      <c r="I161" s="1">
        <f t="shared" si="39"/>
        <v>43529.479166666664</v>
      </c>
      <c r="J161" s="4">
        <f t="shared" si="27"/>
        <v>27200</v>
      </c>
      <c r="K161" s="4" t="str">
        <f t="shared" si="28"/>
        <v>CE</v>
      </c>
      <c r="L161" s="5">
        <f t="shared" si="29"/>
        <v>43531.479166666664</v>
      </c>
      <c r="N161" s="17">
        <v>106.4</v>
      </c>
      <c r="O161" s="7">
        <f t="shared" si="35"/>
        <v>123.42399999999999</v>
      </c>
      <c r="P161" s="7">
        <f t="shared" si="36"/>
        <v>86.396799999999985</v>
      </c>
      <c r="Q161" s="7">
        <f t="shared" si="37"/>
        <v>197.47840000000002</v>
      </c>
      <c r="R161" s="17">
        <v>197.4</v>
      </c>
      <c r="S161" s="17">
        <v>366.2</v>
      </c>
      <c r="T161" s="7">
        <f t="shared" si="33"/>
        <v>73.976000000000013</v>
      </c>
      <c r="U161" s="17" t="s">
        <v>16</v>
      </c>
      <c r="V161">
        <f t="shared" si="34"/>
        <v>1849.4000000000003</v>
      </c>
      <c r="X161" s="19">
        <f t="shared" si="38"/>
        <v>25704.400000000023</v>
      </c>
      <c r="Z161" s="19">
        <f>X161-MAX($X$9:X161)</f>
        <v>-4919.2499999999964</v>
      </c>
    </row>
    <row r="162" spans="1:26">
      <c r="A162" t="s">
        <v>4</v>
      </c>
      <c r="B162" t="s">
        <v>6</v>
      </c>
      <c r="C162" s="3" t="str">
        <f t="shared" si="30"/>
        <v>Mon</v>
      </c>
      <c r="D162" s="5">
        <v>43535.385416666664</v>
      </c>
      <c r="E162" s="6">
        <v>43535.385416666664</v>
      </c>
      <c r="F162">
        <v>27939.65</v>
      </c>
      <c r="H162" s="2">
        <f t="shared" si="39"/>
        <v>43535.385416666664</v>
      </c>
      <c r="I162" s="1">
        <f t="shared" si="39"/>
        <v>43535.385416666664</v>
      </c>
      <c r="J162" s="4">
        <f t="shared" si="27"/>
        <v>27900</v>
      </c>
      <c r="K162" s="4" t="str">
        <f t="shared" si="28"/>
        <v>CE</v>
      </c>
      <c r="L162" s="5">
        <f t="shared" si="29"/>
        <v>43538.385416666664</v>
      </c>
      <c r="N162" s="17">
        <v>181.75</v>
      </c>
      <c r="O162" s="7">
        <f t="shared" si="35"/>
        <v>210.82999999999998</v>
      </c>
      <c r="P162" s="7">
        <f t="shared" si="36"/>
        <v>147.58099999999999</v>
      </c>
      <c r="Q162" s="7">
        <f t="shared" si="37"/>
        <v>337.32799999999997</v>
      </c>
      <c r="R162" s="17">
        <v>200.3</v>
      </c>
      <c r="S162" s="17"/>
      <c r="T162" s="7">
        <f t="shared" si="33"/>
        <v>-10.529999999999973</v>
      </c>
      <c r="U162" s="17" t="s">
        <v>28</v>
      </c>
      <c r="V162">
        <f t="shared" si="34"/>
        <v>-263.24999999999932</v>
      </c>
      <c r="X162" s="19">
        <f t="shared" si="38"/>
        <v>25441.150000000023</v>
      </c>
      <c r="Z162" s="19">
        <f>X162-MAX($X$9:X162)</f>
        <v>-5182.4999999999964</v>
      </c>
    </row>
    <row r="163" spans="1:26">
      <c r="A163" t="s">
        <v>4</v>
      </c>
      <c r="B163" t="s">
        <v>6</v>
      </c>
      <c r="C163" s="3" t="str">
        <f t="shared" si="30"/>
        <v>Tue</v>
      </c>
      <c r="D163" s="5">
        <v>43536.4375</v>
      </c>
      <c r="E163" s="6">
        <v>43536.4375</v>
      </c>
      <c r="F163">
        <v>28351.15</v>
      </c>
      <c r="H163" s="2">
        <f t="shared" si="39"/>
        <v>43536.4375</v>
      </c>
      <c r="I163" s="1">
        <f t="shared" si="39"/>
        <v>43536.4375</v>
      </c>
      <c r="J163" s="4">
        <f t="shared" si="27"/>
        <v>28400</v>
      </c>
      <c r="K163" s="4" t="str">
        <f t="shared" si="28"/>
        <v>CE</v>
      </c>
      <c r="L163" s="5">
        <f t="shared" si="29"/>
        <v>43538.4375</v>
      </c>
      <c r="N163" s="17">
        <v>110.8</v>
      </c>
      <c r="O163" s="7">
        <f t="shared" si="35"/>
        <v>128.52799999999999</v>
      </c>
      <c r="P163" s="7">
        <f t="shared" si="36"/>
        <v>89.969599999999986</v>
      </c>
      <c r="Q163" s="7">
        <f t="shared" si="37"/>
        <v>205.6448</v>
      </c>
      <c r="R163" s="17">
        <v>169</v>
      </c>
      <c r="S163" s="17"/>
      <c r="T163" s="7">
        <f t="shared" si="33"/>
        <v>40.472000000000008</v>
      </c>
      <c r="U163" s="17" t="s">
        <v>28</v>
      </c>
      <c r="V163">
        <f t="shared" si="34"/>
        <v>1011.8000000000002</v>
      </c>
      <c r="X163" s="19">
        <f t="shared" si="38"/>
        <v>26452.950000000023</v>
      </c>
      <c r="Z163" s="19">
        <f>X163-MAX($X$9:X163)</f>
        <v>-4170.6999999999971</v>
      </c>
    </row>
    <row r="164" spans="1:26">
      <c r="A164" t="s">
        <v>4</v>
      </c>
      <c r="B164" t="s">
        <v>6</v>
      </c>
      <c r="C164" s="3" t="str">
        <f t="shared" si="30"/>
        <v>Wed</v>
      </c>
      <c r="D164" s="5">
        <v>43537.552083333336</v>
      </c>
      <c r="E164" s="6">
        <v>43537.552083333336</v>
      </c>
      <c r="F164">
        <v>28703.200000000001</v>
      </c>
      <c r="H164" s="2">
        <f t="shared" si="39"/>
        <v>43537.552083333336</v>
      </c>
      <c r="I164" s="1">
        <f t="shared" si="39"/>
        <v>43537.552083333336</v>
      </c>
      <c r="J164" s="4">
        <f t="shared" si="27"/>
        <v>28700</v>
      </c>
      <c r="K164" s="4" t="str">
        <f t="shared" si="28"/>
        <v>CE</v>
      </c>
      <c r="L164" s="5">
        <f t="shared" si="29"/>
        <v>43538.552083333336</v>
      </c>
      <c r="N164" s="17">
        <v>96</v>
      </c>
      <c r="O164" s="7">
        <f t="shared" si="35"/>
        <v>111.35999999999999</v>
      </c>
      <c r="P164" s="7">
        <f t="shared" si="36"/>
        <v>77.951999999999984</v>
      </c>
      <c r="Q164" s="7">
        <f t="shared" si="37"/>
        <v>178.17599999999999</v>
      </c>
      <c r="R164" s="17">
        <v>178.2</v>
      </c>
      <c r="S164" s="17">
        <v>212.3</v>
      </c>
      <c r="T164" s="7">
        <f t="shared" si="33"/>
        <v>66.84</v>
      </c>
      <c r="U164" s="17" t="s">
        <v>16</v>
      </c>
      <c r="V164">
        <f t="shared" si="34"/>
        <v>1671</v>
      </c>
      <c r="X164" s="19">
        <f t="shared" si="38"/>
        <v>28123.950000000023</v>
      </c>
      <c r="Z164" s="19">
        <f>X164-MAX($X$9:X164)</f>
        <v>-2499.6999999999971</v>
      </c>
    </row>
    <row r="165" spans="1:26">
      <c r="A165" t="s">
        <v>4</v>
      </c>
      <c r="B165" t="s">
        <v>6</v>
      </c>
      <c r="C165" s="3" t="str">
        <f t="shared" si="30"/>
        <v>Fri</v>
      </c>
      <c r="D165" s="5">
        <v>43539.385416666664</v>
      </c>
      <c r="E165" s="6">
        <v>43539.385416666664</v>
      </c>
      <c r="F165">
        <v>29241.8</v>
      </c>
      <c r="H165" s="2">
        <f t="shared" si="39"/>
        <v>43539.385416666664</v>
      </c>
      <c r="I165" s="1">
        <f t="shared" si="39"/>
        <v>43539.385416666664</v>
      </c>
      <c r="J165" s="4">
        <f t="shared" si="27"/>
        <v>29200</v>
      </c>
      <c r="K165" s="4" t="str">
        <f t="shared" si="28"/>
        <v>CE</v>
      </c>
      <c r="L165" s="5">
        <f t="shared" si="29"/>
        <v>43545.385416666664</v>
      </c>
      <c r="N165" s="17">
        <v>252.95</v>
      </c>
      <c r="O165" s="7">
        <f t="shared" si="35"/>
        <v>293.42199999999997</v>
      </c>
      <c r="P165" s="7">
        <f t="shared" si="36"/>
        <v>205.39539999999997</v>
      </c>
      <c r="Q165" s="7">
        <f t="shared" si="37"/>
        <v>469.47519999999997</v>
      </c>
      <c r="R165" s="17">
        <v>469.4</v>
      </c>
      <c r="S165" s="17">
        <v>331.9</v>
      </c>
      <c r="T165" s="7">
        <f t="shared" si="33"/>
        <v>175.97800000000001</v>
      </c>
      <c r="U165" s="17" t="s">
        <v>16</v>
      </c>
      <c r="V165">
        <f t="shared" si="34"/>
        <v>4399.45</v>
      </c>
      <c r="X165" s="19">
        <f t="shared" si="38"/>
        <v>32523.400000000023</v>
      </c>
      <c r="Z165" s="19">
        <f>X165-MAX($X$9:X165)</f>
        <v>0</v>
      </c>
    </row>
    <row r="166" spans="1:26">
      <c r="A166" t="s">
        <v>4</v>
      </c>
      <c r="B166" t="s">
        <v>5</v>
      </c>
      <c r="C166" s="3" t="str">
        <f t="shared" si="30"/>
        <v>Fri</v>
      </c>
      <c r="D166" s="5">
        <v>43546.46875</v>
      </c>
      <c r="E166" s="6">
        <v>43546.46875</v>
      </c>
      <c r="F166">
        <v>29717.4</v>
      </c>
      <c r="H166" s="2">
        <f t="shared" si="39"/>
        <v>43546.46875</v>
      </c>
      <c r="I166" s="1">
        <f t="shared" si="39"/>
        <v>43546.46875</v>
      </c>
      <c r="J166" s="4">
        <f t="shared" si="27"/>
        <v>29700</v>
      </c>
      <c r="K166" s="4" t="str">
        <f t="shared" si="28"/>
        <v>PE</v>
      </c>
      <c r="L166" s="5">
        <f t="shared" si="29"/>
        <v>43552.46875</v>
      </c>
      <c r="N166" s="17">
        <v>210.5</v>
      </c>
      <c r="O166" s="7">
        <f t="shared" si="35"/>
        <v>244.17999999999998</v>
      </c>
      <c r="P166" s="7">
        <f t="shared" si="36"/>
        <v>170.92599999999999</v>
      </c>
      <c r="Q166" s="7">
        <f t="shared" si="37"/>
        <v>390.68799999999999</v>
      </c>
      <c r="R166" s="17">
        <v>256.5</v>
      </c>
      <c r="S166" s="17"/>
      <c r="T166" s="7">
        <f t="shared" si="33"/>
        <v>12.320000000000022</v>
      </c>
      <c r="U166" s="17" t="s">
        <v>28</v>
      </c>
      <c r="V166">
        <f t="shared" si="34"/>
        <v>308.00000000000057</v>
      </c>
      <c r="X166" s="19">
        <f t="shared" si="38"/>
        <v>32831.400000000023</v>
      </c>
      <c r="Z166" s="19">
        <f>X166-MAX($X$9:X166)</f>
        <v>0</v>
      </c>
    </row>
    <row r="167" spans="1:26">
      <c r="A167" t="s">
        <v>4</v>
      </c>
      <c r="B167" t="s">
        <v>6</v>
      </c>
      <c r="C167" s="3" t="str">
        <f t="shared" si="30"/>
        <v>Tue</v>
      </c>
      <c r="D167" s="5">
        <v>43550.395833333336</v>
      </c>
      <c r="E167" s="6">
        <v>43550.395833333336</v>
      </c>
      <c r="F167">
        <v>29431.3</v>
      </c>
      <c r="H167" s="2">
        <f t="shared" si="39"/>
        <v>43550.395833333336</v>
      </c>
      <c r="I167" s="1">
        <f t="shared" si="39"/>
        <v>43550.395833333336</v>
      </c>
      <c r="J167" s="4">
        <f t="shared" si="27"/>
        <v>29400</v>
      </c>
      <c r="K167" s="4" t="str">
        <f t="shared" si="28"/>
        <v>CE</v>
      </c>
      <c r="L167" s="5">
        <f t="shared" si="29"/>
        <v>43552.395833333336</v>
      </c>
      <c r="N167" s="17">
        <v>181.3</v>
      </c>
      <c r="O167" s="7">
        <f t="shared" si="35"/>
        <v>210.30799999999999</v>
      </c>
      <c r="P167" s="7">
        <f t="shared" si="36"/>
        <v>147.21559999999999</v>
      </c>
      <c r="Q167" s="7">
        <f t="shared" si="37"/>
        <v>336.49279999999999</v>
      </c>
      <c r="R167" s="17">
        <v>336.5</v>
      </c>
      <c r="S167" s="17">
        <v>543.79999999999995</v>
      </c>
      <c r="T167" s="7">
        <f t="shared" si="33"/>
        <v>126.19200000000001</v>
      </c>
      <c r="U167" s="17" t="s">
        <v>16</v>
      </c>
      <c r="V167">
        <f t="shared" si="34"/>
        <v>3154.8</v>
      </c>
      <c r="X167" s="19">
        <f t="shared" si="38"/>
        <v>35986.200000000026</v>
      </c>
      <c r="Z167" s="19">
        <f>X167-MAX($X$9:X167)</f>
        <v>0</v>
      </c>
    </row>
    <row r="168" spans="1:26">
      <c r="A168" t="s">
        <v>4</v>
      </c>
      <c r="B168" t="s">
        <v>6</v>
      </c>
      <c r="C168" s="3" t="str">
        <f t="shared" si="30"/>
        <v>Thu</v>
      </c>
      <c r="D168" s="5">
        <v>43552.5625</v>
      </c>
      <c r="E168" s="6">
        <v>43552.5625</v>
      </c>
      <c r="F168">
        <v>30317.45</v>
      </c>
      <c r="H168" s="2">
        <f t="shared" si="39"/>
        <v>43552.5625</v>
      </c>
      <c r="I168" s="1">
        <f t="shared" si="39"/>
        <v>43552.5625</v>
      </c>
      <c r="J168" s="4">
        <f t="shared" si="27"/>
        <v>30300</v>
      </c>
      <c r="K168" s="4" t="str">
        <f t="shared" si="28"/>
        <v>CE</v>
      </c>
      <c r="L168" s="5">
        <f t="shared" si="29"/>
        <v>43552.5625</v>
      </c>
      <c r="N168" s="17">
        <v>55.2</v>
      </c>
      <c r="O168" s="7">
        <f t="shared" si="35"/>
        <v>64.031999999999996</v>
      </c>
      <c r="P168" s="7">
        <f t="shared" si="36"/>
        <v>44.822399999999995</v>
      </c>
      <c r="Q168" s="7">
        <f t="shared" si="37"/>
        <v>102.4512</v>
      </c>
      <c r="R168" s="17">
        <v>102.4</v>
      </c>
      <c r="S168" s="17">
        <v>96.55</v>
      </c>
      <c r="T168" s="7">
        <f t="shared" si="33"/>
        <v>38.368000000000009</v>
      </c>
      <c r="U168" s="17" t="s">
        <v>16</v>
      </c>
      <c r="V168">
        <f t="shared" si="34"/>
        <v>959.20000000000027</v>
      </c>
      <c r="X168" s="19">
        <f t="shared" si="38"/>
        <v>36945.400000000023</v>
      </c>
      <c r="Z168" s="19">
        <f>X168-MAX($X$9:X168)</f>
        <v>0</v>
      </c>
    </row>
    <row r="169" spans="1:26">
      <c r="A169" t="s">
        <v>4</v>
      </c>
      <c r="B169" t="s">
        <v>5</v>
      </c>
      <c r="C169" s="3" t="str">
        <f t="shared" si="30"/>
        <v>Mon</v>
      </c>
      <c r="D169" s="5">
        <v>43563.541666666664</v>
      </c>
      <c r="E169" s="6">
        <v>43563.541666666664</v>
      </c>
      <c r="F169">
        <v>30021.9</v>
      </c>
      <c r="H169" s="2">
        <f t="shared" si="39"/>
        <v>43563.541666666664</v>
      </c>
      <c r="I169" s="1">
        <f t="shared" si="39"/>
        <v>43563.541666666664</v>
      </c>
      <c r="J169" s="4">
        <f t="shared" ref="J169:J232" si="40">ROUND(F169,-2)</f>
        <v>30000</v>
      </c>
      <c r="K169" s="4" t="str">
        <f t="shared" ref="K169:K232" si="41">IF(B169="Short","PE","CE")</f>
        <v>PE</v>
      </c>
      <c r="L169" s="5">
        <f t="shared" ref="L169:L232" si="42">D169+7-WEEKDAY(D169+2)</f>
        <v>43566.541666666664</v>
      </c>
      <c r="N169" s="17">
        <v>170.45</v>
      </c>
      <c r="O169" s="7">
        <f t="shared" si="35"/>
        <v>197.72199999999998</v>
      </c>
      <c r="P169" s="7">
        <f t="shared" si="36"/>
        <v>138.40539999999999</v>
      </c>
      <c r="Q169" s="7">
        <f t="shared" si="37"/>
        <v>316.35519999999997</v>
      </c>
      <c r="R169" s="17">
        <v>316.3</v>
      </c>
      <c r="S169" s="17">
        <v>264</v>
      </c>
      <c r="T169" s="7">
        <f t="shared" si="33"/>
        <v>118.57800000000003</v>
      </c>
      <c r="U169" s="17" t="s">
        <v>16</v>
      </c>
      <c r="V169">
        <f t="shared" si="34"/>
        <v>2964.4500000000007</v>
      </c>
      <c r="X169" s="19">
        <f t="shared" si="38"/>
        <v>39909.85000000002</v>
      </c>
      <c r="Z169" s="19">
        <f>X169-MAX($X$9:X169)</f>
        <v>0</v>
      </c>
    </row>
    <row r="170" spans="1:26">
      <c r="A170" t="s">
        <v>4</v>
      </c>
      <c r="B170" t="s">
        <v>6</v>
      </c>
      <c r="C170" s="3" t="str">
        <f t="shared" si="30"/>
        <v>Mon</v>
      </c>
      <c r="D170" s="5">
        <v>43570.5</v>
      </c>
      <c r="E170" s="6">
        <v>43570.5</v>
      </c>
      <c r="F170">
        <v>30153.200000000001</v>
      </c>
      <c r="H170" s="2">
        <f t="shared" si="39"/>
        <v>43570.5</v>
      </c>
      <c r="I170" s="1">
        <f t="shared" si="39"/>
        <v>43570.5</v>
      </c>
      <c r="J170" s="4">
        <f t="shared" si="40"/>
        <v>30200</v>
      </c>
      <c r="K170" s="4" t="str">
        <f t="shared" si="41"/>
        <v>CE</v>
      </c>
      <c r="L170" s="5">
        <f t="shared" si="42"/>
        <v>43573.5</v>
      </c>
      <c r="N170" s="17">
        <v>148.44999999999999</v>
      </c>
      <c r="O170" s="7">
        <f t="shared" si="35"/>
        <v>172.20199999999997</v>
      </c>
      <c r="P170" s="7">
        <f t="shared" si="36"/>
        <v>120.54139999999997</v>
      </c>
      <c r="Q170" s="7">
        <f t="shared" si="37"/>
        <v>275.52319999999997</v>
      </c>
      <c r="R170" s="17"/>
      <c r="S170" s="17"/>
      <c r="T170" s="7">
        <f t="shared" si="33"/>
        <v>0</v>
      </c>
      <c r="U170" s="17" t="s">
        <v>20</v>
      </c>
      <c r="V170">
        <f t="shared" si="34"/>
        <v>0</v>
      </c>
      <c r="X170" s="19">
        <f t="shared" si="38"/>
        <v>39909.85000000002</v>
      </c>
      <c r="Z170" s="19">
        <f>X170-MAX($X$9:X170)</f>
        <v>0</v>
      </c>
    </row>
    <row r="171" spans="1:26">
      <c r="A171" t="s">
        <v>4</v>
      </c>
      <c r="B171" t="s">
        <v>6</v>
      </c>
      <c r="C171" s="3" t="str">
        <f t="shared" si="30"/>
        <v>Tue</v>
      </c>
      <c r="D171" s="5">
        <v>43571.416666666664</v>
      </c>
      <c r="E171" s="6">
        <v>43571.416666666664</v>
      </c>
      <c r="F171">
        <v>30393</v>
      </c>
      <c r="H171" s="2">
        <f t="shared" si="39"/>
        <v>43571.416666666664</v>
      </c>
      <c r="I171" s="1">
        <f t="shared" si="39"/>
        <v>43571.416666666664</v>
      </c>
      <c r="J171" s="4">
        <f t="shared" si="40"/>
        <v>30400</v>
      </c>
      <c r="K171" s="4" t="str">
        <f t="shared" si="41"/>
        <v>CE</v>
      </c>
      <c r="L171" s="5">
        <f t="shared" si="42"/>
        <v>43573.416666666664</v>
      </c>
      <c r="N171" s="17">
        <v>127.75</v>
      </c>
      <c r="O171" s="7">
        <f t="shared" si="35"/>
        <v>148.19</v>
      </c>
      <c r="P171" s="7">
        <f t="shared" si="36"/>
        <v>103.73299999999999</v>
      </c>
      <c r="Q171" s="7">
        <f t="shared" si="37"/>
        <v>237.10400000000001</v>
      </c>
      <c r="R171" s="17">
        <v>237.2</v>
      </c>
      <c r="S171" s="17">
        <v>189.9</v>
      </c>
      <c r="T171" s="7">
        <f t="shared" si="33"/>
        <v>89.009999999999991</v>
      </c>
      <c r="U171" s="17" t="s">
        <v>16</v>
      </c>
      <c r="V171">
        <f t="shared" si="34"/>
        <v>2225.25</v>
      </c>
      <c r="X171" s="19">
        <f t="shared" si="38"/>
        <v>42135.10000000002</v>
      </c>
      <c r="Z171" s="19">
        <f>X171-MAX($X$9:X171)</f>
        <v>0</v>
      </c>
    </row>
    <row r="172" spans="1:26">
      <c r="A172" t="s">
        <v>4</v>
      </c>
      <c r="B172" t="s">
        <v>5</v>
      </c>
      <c r="C172" s="3" t="str">
        <f t="shared" si="30"/>
        <v>Thu</v>
      </c>
      <c r="D172" s="5">
        <v>43573.395833333336</v>
      </c>
      <c r="E172" s="6">
        <v>43573.395833333336</v>
      </c>
      <c r="F172">
        <v>30453.55</v>
      </c>
      <c r="H172" s="2">
        <f t="shared" si="39"/>
        <v>43573.395833333336</v>
      </c>
      <c r="I172" s="1">
        <f t="shared" si="39"/>
        <v>43573.395833333336</v>
      </c>
      <c r="J172" s="4">
        <f t="shared" si="40"/>
        <v>30500</v>
      </c>
      <c r="K172" s="4" t="str">
        <f t="shared" si="41"/>
        <v>PE</v>
      </c>
      <c r="L172" s="5">
        <f t="shared" si="42"/>
        <v>43573.395833333336</v>
      </c>
      <c r="N172" s="17">
        <v>81.8</v>
      </c>
      <c r="O172" s="7">
        <f t="shared" si="35"/>
        <v>94.887999999999991</v>
      </c>
      <c r="P172" s="7">
        <f t="shared" si="36"/>
        <v>66.421599999999984</v>
      </c>
      <c r="Q172" s="7">
        <f t="shared" si="37"/>
        <v>151.82080000000002</v>
      </c>
      <c r="R172" s="17">
        <v>151.9</v>
      </c>
      <c r="S172" s="17">
        <v>231.15</v>
      </c>
      <c r="T172" s="7">
        <f t="shared" si="33"/>
        <v>57.012000000000015</v>
      </c>
      <c r="U172" s="17" t="s">
        <v>16</v>
      </c>
      <c r="V172">
        <f t="shared" si="34"/>
        <v>1425.3000000000004</v>
      </c>
      <c r="X172" s="19">
        <f t="shared" si="38"/>
        <v>43560.400000000023</v>
      </c>
      <c r="Z172" s="19">
        <f>X172-MAX($X$9:X172)</f>
        <v>0</v>
      </c>
    </row>
    <row r="173" spans="1:26">
      <c r="A173" t="s">
        <v>4</v>
      </c>
      <c r="B173" t="s">
        <v>5</v>
      </c>
      <c r="C173" s="3" t="str">
        <f t="shared" si="30"/>
        <v>Mon</v>
      </c>
      <c r="D173" s="5">
        <v>43577.395833333336</v>
      </c>
      <c r="E173" s="6">
        <v>43577.395833333336</v>
      </c>
      <c r="F173">
        <v>29939</v>
      </c>
      <c r="H173" s="2">
        <f t="shared" si="39"/>
        <v>43577.395833333336</v>
      </c>
      <c r="I173" s="1">
        <f t="shared" si="39"/>
        <v>43577.395833333336</v>
      </c>
      <c r="J173" s="4">
        <f t="shared" si="40"/>
        <v>29900</v>
      </c>
      <c r="K173" s="4" t="str">
        <f t="shared" si="41"/>
        <v>PE</v>
      </c>
      <c r="L173" s="5">
        <f t="shared" si="42"/>
        <v>43580.395833333336</v>
      </c>
      <c r="N173" s="17">
        <v>190.95</v>
      </c>
      <c r="O173" s="7">
        <f t="shared" si="35"/>
        <v>221.50199999999998</v>
      </c>
      <c r="P173" s="7">
        <f t="shared" si="36"/>
        <v>155.05139999999997</v>
      </c>
      <c r="Q173" s="7">
        <f t="shared" si="37"/>
        <v>354.40319999999997</v>
      </c>
      <c r="R173" s="17">
        <v>273.60000000000002</v>
      </c>
      <c r="S173" s="17"/>
      <c r="T173" s="7">
        <f t="shared" si="33"/>
        <v>52.098000000000042</v>
      </c>
      <c r="U173" s="17" t="s">
        <v>28</v>
      </c>
      <c r="V173">
        <f t="shared" si="34"/>
        <v>1302.450000000001</v>
      </c>
      <c r="X173" s="19">
        <f t="shared" si="38"/>
        <v>44862.850000000028</v>
      </c>
      <c r="Z173" s="19">
        <f>X173-MAX($X$9:X173)</f>
        <v>0</v>
      </c>
    </row>
    <row r="174" spans="1:26">
      <c r="A174" t="s">
        <v>4</v>
      </c>
      <c r="B174" t="s">
        <v>6</v>
      </c>
      <c r="C174" s="3" t="str">
        <f t="shared" si="30"/>
        <v>Thu</v>
      </c>
      <c r="D174" s="5">
        <v>43587.416666666664</v>
      </c>
      <c r="E174" s="6">
        <v>43587.416666666664</v>
      </c>
      <c r="F174">
        <v>29868.6</v>
      </c>
      <c r="H174" s="2">
        <f t="shared" si="39"/>
        <v>43587.416666666664</v>
      </c>
      <c r="I174" s="1">
        <f t="shared" si="39"/>
        <v>43587.416666666664</v>
      </c>
      <c r="J174" s="4">
        <f t="shared" si="40"/>
        <v>29900</v>
      </c>
      <c r="K174" s="4" t="str">
        <f t="shared" si="41"/>
        <v>CE</v>
      </c>
      <c r="L174" s="5">
        <f t="shared" si="42"/>
        <v>43587.416666666664</v>
      </c>
      <c r="N174" s="17">
        <v>74.650000000000006</v>
      </c>
      <c r="O174" s="7">
        <f t="shared" si="35"/>
        <v>86.593999999999994</v>
      </c>
      <c r="P174" s="7">
        <f t="shared" si="36"/>
        <v>60.615799999999993</v>
      </c>
      <c r="Q174" s="7">
        <f t="shared" si="37"/>
        <v>138.5504</v>
      </c>
      <c r="R174" s="17">
        <v>60.6</v>
      </c>
      <c r="S174" s="17"/>
      <c r="T174" s="7">
        <f t="shared" si="33"/>
        <v>-25.993999999999993</v>
      </c>
      <c r="U174" s="17" t="s">
        <v>15</v>
      </c>
      <c r="V174">
        <f t="shared" si="34"/>
        <v>-649.8499999999998</v>
      </c>
      <c r="X174" s="19">
        <f t="shared" si="38"/>
        <v>44213.000000000029</v>
      </c>
      <c r="Z174" s="19">
        <f>X174-MAX($X$9:X174)</f>
        <v>-649.84999999999854</v>
      </c>
    </row>
    <row r="175" spans="1:26">
      <c r="A175" t="s">
        <v>4</v>
      </c>
      <c r="B175" t="s">
        <v>6</v>
      </c>
      <c r="C175" s="3" t="str">
        <f t="shared" si="30"/>
        <v>Fri</v>
      </c>
      <c r="D175" s="5">
        <v>43588.520833333336</v>
      </c>
      <c r="E175" s="6">
        <v>43588.520833333336</v>
      </c>
      <c r="F175">
        <v>30028.95</v>
      </c>
      <c r="H175" s="2">
        <f t="shared" si="39"/>
        <v>43588.520833333336</v>
      </c>
      <c r="I175" s="1">
        <f t="shared" si="39"/>
        <v>43588.520833333336</v>
      </c>
      <c r="J175" s="4">
        <f t="shared" si="40"/>
        <v>30000</v>
      </c>
      <c r="K175" s="4" t="str">
        <f t="shared" si="41"/>
        <v>CE</v>
      </c>
      <c r="L175" s="5">
        <f t="shared" si="42"/>
        <v>43594.520833333336</v>
      </c>
      <c r="N175" s="17">
        <v>233.35</v>
      </c>
      <c r="O175" s="7">
        <f t="shared" si="35"/>
        <v>270.68599999999998</v>
      </c>
      <c r="P175" s="7">
        <f t="shared" si="36"/>
        <v>189.48019999999997</v>
      </c>
      <c r="Q175" s="7">
        <f t="shared" si="37"/>
        <v>433.0976</v>
      </c>
      <c r="R175" s="17">
        <v>189.5</v>
      </c>
      <c r="S175" s="17"/>
      <c r="T175" s="7">
        <f t="shared" si="33"/>
        <v>-81.185999999999979</v>
      </c>
      <c r="U175" s="17" t="s">
        <v>15</v>
      </c>
      <c r="V175">
        <f t="shared" si="34"/>
        <v>-2029.6499999999994</v>
      </c>
      <c r="X175" s="19">
        <f t="shared" si="38"/>
        <v>42183.350000000028</v>
      </c>
      <c r="Z175" s="19">
        <f>X175-MAX($X$9:X175)</f>
        <v>-2679.5</v>
      </c>
    </row>
    <row r="176" spans="1:26">
      <c r="A176" t="s">
        <v>4</v>
      </c>
      <c r="B176" t="s">
        <v>6</v>
      </c>
      <c r="C176" s="3" t="str">
        <f t="shared" si="30"/>
        <v>Fri</v>
      </c>
      <c r="D176" s="5">
        <v>43595.458333333336</v>
      </c>
      <c r="E176" s="6">
        <v>43595.458333333336</v>
      </c>
      <c r="F176">
        <v>29097.55</v>
      </c>
      <c r="H176" s="2">
        <f t="shared" si="39"/>
        <v>43595.458333333336</v>
      </c>
      <c r="I176" s="1">
        <f t="shared" si="39"/>
        <v>43595.458333333336</v>
      </c>
      <c r="J176" s="4">
        <f t="shared" si="40"/>
        <v>29100</v>
      </c>
      <c r="K176" s="4" t="str">
        <f t="shared" si="41"/>
        <v>CE</v>
      </c>
      <c r="L176" s="5">
        <f t="shared" si="42"/>
        <v>43601.458333333336</v>
      </c>
      <c r="N176" s="17">
        <v>281.35000000000002</v>
      </c>
      <c r="O176" s="7">
        <f t="shared" si="35"/>
        <v>326.36599999999999</v>
      </c>
      <c r="P176" s="7">
        <f t="shared" si="36"/>
        <v>228.45619999999997</v>
      </c>
      <c r="Q176" s="7">
        <f t="shared" si="37"/>
        <v>522.18560000000002</v>
      </c>
      <c r="R176" s="17"/>
      <c r="S176" s="17"/>
      <c r="T176" s="7">
        <f t="shared" si="33"/>
        <v>0</v>
      </c>
      <c r="U176" s="17" t="s">
        <v>20</v>
      </c>
      <c r="V176">
        <f t="shared" si="34"/>
        <v>0</v>
      </c>
      <c r="X176" s="19">
        <f t="shared" si="38"/>
        <v>42183.350000000028</v>
      </c>
      <c r="Z176" s="19">
        <f>X176-MAX($X$9:X176)</f>
        <v>-2679.5</v>
      </c>
    </row>
    <row r="177" spans="1:26">
      <c r="A177" t="s">
        <v>4</v>
      </c>
      <c r="B177" t="s">
        <v>6</v>
      </c>
      <c r="C177" s="3" t="str">
        <f t="shared" si="30"/>
        <v>Tue</v>
      </c>
      <c r="D177" s="5">
        <v>43599.583333333336</v>
      </c>
      <c r="E177" s="6">
        <v>43599.583333333336</v>
      </c>
      <c r="F177">
        <v>28967</v>
      </c>
      <c r="H177" s="2">
        <f t="shared" si="39"/>
        <v>43599.583333333336</v>
      </c>
      <c r="I177" s="1">
        <f t="shared" si="39"/>
        <v>43599.583333333336</v>
      </c>
      <c r="J177" s="4">
        <f t="shared" si="40"/>
        <v>29000</v>
      </c>
      <c r="K177" s="4" t="str">
        <f t="shared" si="41"/>
        <v>CE</v>
      </c>
      <c r="L177" s="5">
        <f t="shared" si="42"/>
        <v>43601.583333333336</v>
      </c>
      <c r="N177" s="17">
        <v>212.6</v>
      </c>
      <c r="O177" s="7">
        <f t="shared" si="35"/>
        <v>246.61599999999999</v>
      </c>
      <c r="P177" s="7">
        <f t="shared" si="36"/>
        <v>172.63119999999998</v>
      </c>
      <c r="Q177" s="7">
        <f t="shared" si="37"/>
        <v>394.5856</v>
      </c>
      <c r="R177" s="17">
        <v>172.6</v>
      </c>
      <c r="S177" s="17"/>
      <c r="T177" s="7">
        <f t="shared" si="33"/>
        <v>-74.015999999999991</v>
      </c>
      <c r="U177" s="17" t="s">
        <v>15</v>
      </c>
      <c r="V177">
        <f t="shared" si="34"/>
        <v>-1850.3999999999999</v>
      </c>
      <c r="X177" s="19">
        <f t="shared" si="38"/>
        <v>40332.950000000026</v>
      </c>
      <c r="Z177" s="19">
        <f>X177-MAX($X$9:X177)</f>
        <v>-4529.9000000000015</v>
      </c>
    </row>
    <row r="178" spans="1:26">
      <c r="A178" t="s">
        <v>4</v>
      </c>
      <c r="B178" t="s">
        <v>6</v>
      </c>
      <c r="C178" s="3" t="str">
        <f t="shared" si="30"/>
        <v>Fri</v>
      </c>
      <c r="D178" s="5">
        <v>43602.53125</v>
      </c>
      <c r="E178" s="6">
        <v>43602.53125</v>
      </c>
      <c r="F178">
        <v>29190.75</v>
      </c>
      <c r="H178" s="2">
        <f t="shared" si="39"/>
        <v>43602.53125</v>
      </c>
      <c r="I178" s="1">
        <f t="shared" si="39"/>
        <v>43602.53125</v>
      </c>
      <c r="J178" s="4">
        <f t="shared" si="40"/>
        <v>29200</v>
      </c>
      <c r="K178" s="4" t="str">
        <f t="shared" si="41"/>
        <v>CE</v>
      </c>
      <c r="L178" s="5">
        <f t="shared" si="42"/>
        <v>43608.53125</v>
      </c>
      <c r="N178" s="17">
        <v>695.35</v>
      </c>
      <c r="O178" s="7">
        <f t="shared" si="35"/>
        <v>806.60599999999999</v>
      </c>
      <c r="P178" s="7">
        <f t="shared" si="36"/>
        <v>564.62419999999997</v>
      </c>
      <c r="Q178" s="7">
        <f t="shared" si="37"/>
        <v>1290.5696</v>
      </c>
      <c r="R178" s="17">
        <v>890.45</v>
      </c>
      <c r="S178" s="17"/>
      <c r="T178" s="7">
        <f t="shared" si="33"/>
        <v>83.844000000000051</v>
      </c>
      <c r="U178" s="17" t="s">
        <v>28</v>
      </c>
      <c r="V178">
        <f t="shared" si="34"/>
        <v>2096.1000000000013</v>
      </c>
      <c r="X178" s="19">
        <f t="shared" si="38"/>
        <v>42429.050000000025</v>
      </c>
      <c r="Z178" s="19">
        <f>X178-MAX($X$9:X178)</f>
        <v>-2433.8000000000029</v>
      </c>
    </row>
    <row r="179" spans="1:26">
      <c r="A179" t="s">
        <v>4</v>
      </c>
      <c r="B179" t="s">
        <v>6</v>
      </c>
      <c r="C179" s="3" t="str">
        <f t="shared" si="30"/>
        <v>Mon</v>
      </c>
      <c r="D179" s="5">
        <v>43605.583333333336</v>
      </c>
      <c r="E179" s="6">
        <v>43605.583333333336</v>
      </c>
      <c r="F179">
        <v>30695.7</v>
      </c>
      <c r="H179" s="2">
        <f t="shared" si="39"/>
        <v>43605.583333333336</v>
      </c>
      <c r="I179" s="1">
        <f t="shared" si="39"/>
        <v>43605.583333333336</v>
      </c>
      <c r="J179" s="4">
        <f t="shared" si="40"/>
        <v>30700</v>
      </c>
      <c r="K179" s="4" t="str">
        <f t="shared" si="41"/>
        <v>CE</v>
      </c>
      <c r="L179" s="5">
        <f t="shared" si="42"/>
        <v>43608.583333333336</v>
      </c>
      <c r="N179" s="17">
        <v>672.6</v>
      </c>
      <c r="O179" s="7">
        <f t="shared" si="35"/>
        <v>780.21600000000001</v>
      </c>
      <c r="P179" s="7">
        <f t="shared" si="36"/>
        <v>546.15120000000002</v>
      </c>
      <c r="Q179" s="7">
        <f t="shared" si="37"/>
        <v>1248.3456000000001</v>
      </c>
      <c r="R179" s="17"/>
      <c r="S179" s="17"/>
      <c r="T179" s="7">
        <f t="shared" si="33"/>
        <v>0</v>
      </c>
      <c r="U179" s="17" t="s">
        <v>20</v>
      </c>
      <c r="V179">
        <f t="shared" si="34"/>
        <v>0</v>
      </c>
      <c r="X179" s="19">
        <f t="shared" si="38"/>
        <v>42429.050000000025</v>
      </c>
      <c r="Z179" s="19">
        <f>X179-MAX($X$9:X179)</f>
        <v>-2433.8000000000029</v>
      </c>
    </row>
    <row r="180" spans="1:26">
      <c r="A180" t="s">
        <v>4</v>
      </c>
      <c r="B180" t="s">
        <v>5</v>
      </c>
      <c r="C180" s="3" t="str">
        <f t="shared" si="30"/>
        <v>Tue</v>
      </c>
      <c r="D180" s="5">
        <v>43606.541666666664</v>
      </c>
      <c r="E180" s="6">
        <v>43606.541666666664</v>
      </c>
      <c r="F180">
        <v>30479.200000000001</v>
      </c>
      <c r="H180" s="2">
        <f t="shared" si="39"/>
        <v>43606.541666666664</v>
      </c>
      <c r="I180" s="1">
        <f t="shared" si="39"/>
        <v>43606.541666666664</v>
      </c>
      <c r="J180" s="4">
        <f t="shared" si="40"/>
        <v>30500</v>
      </c>
      <c r="K180" s="4" t="str">
        <f t="shared" si="41"/>
        <v>PE</v>
      </c>
      <c r="L180" s="5">
        <f t="shared" si="42"/>
        <v>43608.541666666664</v>
      </c>
      <c r="N180" s="17">
        <v>616.04999999999995</v>
      </c>
      <c r="O180" s="7">
        <f t="shared" si="35"/>
        <v>714.61799999999994</v>
      </c>
      <c r="P180" s="7">
        <f t="shared" si="36"/>
        <v>500.23259999999993</v>
      </c>
      <c r="Q180" s="7">
        <f t="shared" si="37"/>
        <v>1143.3887999999999</v>
      </c>
      <c r="R180" s="17"/>
      <c r="S180" s="17"/>
      <c r="T180" s="7">
        <f t="shared" si="33"/>
        <v>0</v>
      </c>
      <c r="U180" s="17" t="s">
        <v>20</v>
      </c>
      <c r="V180">
        <f t="shared" si="34"/>
        <v>0</v>
      </c>
      <c r="X180" s="19">
        <f t="shared" si="38"/>
        <v>42429.050000000025</v>
      </c>
      <c r="Z180" s="19">
        <f>X180-MAX($X$9:X180)</f>
        <v>-2433.8000000000029</v>
      </c>
    </row>
    <row r="181" spans="1:26">
      <c r="A181" t="s">
        <v>4</v>
      </c>
      <c r="B181" t="s">
        <v>6</v>
      </c>
      <c r="C181" s="3" t="str">
        <f t="shared" si="30"/>
        <v>Thu</v>
      </c>
      <c r="D181" s="5">
        <v>43608.40625</v>
      </c>
      <c r="E181" s="6">
        <v>43608.40625</v>
      </c>
      <c r="F181">
        <v>31324.15</v>
      </c>
      <c r="H181" s="2">
        <f t="shared" si="39"/>
        <v>43608.40625</v>
      </c>
      <c r="I181" s="1">
        <f t="shared" si="39"/>
        <v>43608.40625</v>
      </c>
      <c r="J181" s="4">
        <f t="shared" si="40"/>
        <v>31300</v>
      </c>
      <c r="K181" s="4" t="str">
        <f t="shared" si="41"/>
        <v>CE</v>
      </c>
      <c r="L181" s="5">
        <f t="shared" si="42"/>
        <v>43608.40625</v>
      </c>
      <c r="N181" s="17">
        <v>287.10000000000002</v>
      </c>
      <c r="O181" s="7">
        <f t="shared" si="35"/>
        <v>333.036</v>
      </c>
      <c r="P181" s="7">
        <f t="shared" si="36"/>
        <v>233.12519999999998</v>
      </c>
      <c r="Q181" s="7">
        <f t="shared" si="37"/>
        <v>532.85760000000005</v>
      </c>
      <c r="R181" s="17">
        <v>233.1</v>
      </c>
      <c r="S181" s="17"/>
      <c r="T181" s="7">
        <f t="shared" si="33"/>
        <v>-99.936000000000007</v>
      </c>
      <c r="U181" s="17" t="s">
        <v>15</v>
      </c>
      <c r="V181">
        <f t="shared" si="34"/>
        <v>-2498.4</v>
      </c>
      <c r="X181" s="19">
        <f t="shared" si="38"/>
        <v>39930.650000000023</v>
      </c>
      <c r="Z181" s="19">
        <f>X181-MAX($X$9:X181)</f>
        <v>-4932.2000000000044</v>
      </c>
    </row>
    <row r="182" spans="1:26">
      <c r="A182" t="s">
        <v>4</v>
      </c>
      <c r="B182" t="s">
        <v>5</v>
      </c>
      <c r="C182" s="3" t="str">
        <f t="shared" si="30"/>
        <v>Thu</v>
      </c>
      <c r="D182" s="5">
        <v>43608.510416666664</v>
      </c>
      <c r="E182" s="6">
        <v>43608.510416666664</v>
      </c>
      <c r="F182">
        <v>30827.1</v>
      </c>
      <c r="H182" s="2">
        <f t="shared" si="39"/>
        <v>43608.510416666664</v>
      </c>
      <c r="I182" s="1">
        <f t="shared" si="39"/>
        <v>43608.510416666664</v>
      </c>
      <c r="J182" s="4">
        <f t="shared" si="40"/>
        <v>30800</v>
      </c>
      <c r="K182" s="4" t="str">
        <f t="shared" si="41"/>
        <v>PE</v>
      </c>
      <c r="L182" s="5">
        <f t="shared" si="42"/>
        <v>43608.510416666664</v>
      </c>
      <c r="N182" s="17">
        <v>136</v>
      </c>
      <c r="O182" s="7">
        <f t="shared" si="35"/>
        <v>157.76</v>
      </c>
      <c r="P182" s="7">
        <f t="shared" si="36"/>
        <v>110.43199999999999</v>
      </c>
      <c r="Q182" s="7">
        <f t="shared" si="37"/>
        <v>252.416</v>
      </c>
      <c r="R182" s="17">
        <v>110.5</v>
      </c>
      <c r="S182" s="17"/>
      <c r="T182" s="7">
        <f t="shared" si="33"/>
        <v>-47.259999999999991</v>
      </c>
      <c r="U182" s="17" t="s">
        <v>15</v>
      </c>
      <c r="V182">
        <f t="shared" si="34"/>
        <v>-1181.4999999999998</v>
      </c>
      <c r="X182" s="19">
        <f t="shared" si="38"/>
        <v>38749.150000000023</v>
      </c>
      <c r="Z182" s="19">
        <f>X182-MAX($X$9:X182)</f>
        <v>-6113.7000000000044</v>
      </c>
    </row>
    <row r="183" spans="1:26">
      <c r="A183" t="s">
        <v>4</v>
      </c>
      <c r="B183" t="s">
        <v>6</v>
      </c>
      <c r="C183" s="3" t="str">
        <f t="shared" si="30"/>
        <v>Thu</v>
      </c>
      <c r="D183" s="5">
        <v>43615.416666666664</v>
      </c>
      <c r="E183" s="6">
        <v>43615.416666666664</v>
      </c>
      <c r="F183">
        <v>31433.75</v>
      </c>
      <c r="H183" s="2">
        <f t="shared" si="39"/>
        <v>43615.416666666664</v>
      </c>
      <c r="I183" s="1">
        <f t="shared" si="39"/>
        <v>43615.416666666664</v>
      </c>
      <c r="J183" s="4">
        <f t="shared" si="40"/>
        <v>31400</v>
      </c>
      <c r="K183" s="4" t="str">
        <f t="shared" si="41"/>
        <v>CE</v>
      </c>
      <c r="L183" s="5">
        <f t="shared" si="42"/>
        <v>43615.416666666664</v>
      </c>
      <c r="N183" s="17">
        <v>101.35</v>
      </c>
      <c r="O183" s="7">
        <f t="shared" si="35"/>
        <v>117.56599999999999</v>
      </c>
      <c r="P183" s="7">
        <f t="shared" si="36"/>
        <v>82.296199999999985</v>
      </c>
      <c r="Q183" s="7">
        <f t="shared" si="37"/>
        <v>188.10559999999998</v>
      </c>
      <c r="R183" s="17">
        <v>188.2</v>
      </c>
      <c r="S183" s="17">
        <v>100</v>
      </c>
      <c r="T183" s="7">
        <f t="shared" si="33"/>
        <v>70.634</v>
      </c>
      <c r="U183" s="17" t="s">
        <v>16</v>
      </c>
      <c r="V183">
        <f t="shared" si="34"/>
        <v>1765.85</v>
      </c>
      <c r="X183" s="19">
        <f t="shared" si="38"/>
        <v>40515.000000000022</v>
      </c>
      <c r="Z183" s="19">
        <f>X183-MAX($X$9:X183)</f>
        <v>-4347.8500000000058</v>
      </c>
    </row>
    <row r="184" spans="1:26">
      <c r="A184" t="s">
        <v>4</v>
      </c>
      <c r="B184" t="s">
        <v>5</v>
      </c>
      <c r="C184" s="3" t="str">
        <f t="shared" si="30"/>
        <v>Fri</v>
      </c>
      <c r="D184" s="5">
        <v>43616.489583333336</v>
      </c>
      <c r="E184" s="6">
        <v>43616.489583333336</v>
      </c>
      <c r="F184">
        <v>31377.15</v>
      </c>
      <c r="H184" s="2">
        <f t="shared" si="39"/>
        <v>43616.489583333336</v>
      </c>
      <c r="I184" s="1">
        <f t="shared" si="39"/>
        <v>43616.489583333336</v>
      </c>
      <c r="J184" s="4">
        <f t="shared" si="40"/>
        <v>31400</v>
      </c>
      <c r="K184" s="4" t="str">
        <f t="shared" si="41"/>
        <v>PE</v>
      </c>
      <c r="L184" s="5">
        <f t="shared" si="42"/>
        <v>43622.489583333336</v>
      </c>
      <c r="N184" s="17">
        <v>337.5</v>
      </c>
      <c r="O184" s="7">
        <f t="shared" si="35"/>
        <v>391.5</v>
      </c>
      <c r="P184" s="7">
        <f t="shared" si="36"/>
        <v>274.04999999999995</v>
      </c>
      <c r="Q184" s="7">
        <f t="shared" si="37"/>
        <v>626.40000000000009</v>
      </c>
      <c r="R184" s="17">
        <v>274.10000000000002</v>
      </c>
      <c r="S184" s="17"/>
      <c r="T184" s="7">
        <f t="shared" si="33"/>
        <v>-117.39999999999998</v>
      </c>
      <c r="U184" s="17" t="s">
        <v>15</v>
      </c>
      <c r="V184">
        <f t="shared" si="34"/>
        <v>-2934.9999999999995</v>
      </c>
      <c r="X184" s="19">
        <f t="shared" si="38"/>
        <v>37580.000000000022</v>
      </c>
      <c r="Z184" s="19">
        <f>X184-MAX($X$9:X184)</f>
        <v>-7282.8500000000058</v>
      </c>
    </row>
    <row r="185" spans="1:26">
      <c r="A185" t="s">
        <v>4</v>
      </c>
      <c r="B185" t="s">
        <v>5</v>
      </c>
      <c r="C185" s="3" t="str">
        <f t="shared" si="30"/>
        <v>Thu</v>
      </c>
      <c r="D185" s="5">
        <v>43622.46875</v>
      </c>
      <c r="E185" s="6">
        <v>43622.46875</v>
      </c>
      <c r="F185">
        <v>31373.9</v>
      </c>
      <c r="H185" s="2">
        <f t="shared" si="39"/>
        <v>43622.46875</v>
      </c>
      <c r="I185" s="1">
        <f t="shared" si="39"/>
        <v>43622.46875</v>
      </c>
      <c r="J185" s="4">
        <f t="shared" si="40"/>
        <v>31400</v>
      </c>
      <c r="K185" s="4" t="str">
        <f t="shared" si="41"/>
        <v>PE</v>
      </c>
      <c r="L185" s="5">
        <f t="shared" si="42"/>
        <v>43622.46875</v>
      </c>
      <c r="N185" s="17">
        <v>96.35</v>
      </c>
      <c r="O185" s="7">
        <f t="shared" si="35"/>
        <v>111.76599999999999</v>
      </c>
      <c r="P185" s="7">
        <f t="shared" si="36"/>
        <v>78.236199999999982</v>
      </c>
      <c r="Q185" s="7">
        <f t="shared" si="37"/>
        <v>178.82560000000001</v>
      </c>
      <c r="R185" s="17">
        <v>78.3</v>
      </c>
      <c r="S185" s="17"/>
      <c r="T185" s="7">
        <f t="shared" si="33"/>
        <v>-33.465999999999994</v>
      </c>
      <c r="U185" s="17" t="s">
        <v>15</v>
      </c>
      <c r="V185">
        <f t="shared" si="34"/>
        <v>-836.64999999999986</v>
      </c>
      <c r="X185" s="19">
        <f t="shared" si="38"/>
        <v>36743.35000000002</v>
      </c>
      <c r="Z185" s="19">
        <f>X185-MAX($X$9:X185)</f>
        <v>-8119.5000000000073</v>
      </c>
    </row>
    <row r="186" spans="1:26">
      <c r="A186" t="s">
        <v>4</v>
      </c>
      <c r="B186" t="s">
        <v>5</v>
      </c>
      <c r="C186" s="3" t="str">
        <f t="shared" si="30"/>
        <v>Mon</v>
      </c>
      <c r="D186" s="5">
        <v>43626.479166666664</v>
      </c>
      <c r="E186" s="6">
        <v>43626.479166666664</v>
      </c>
      <c r="F186">
        <v>30944.400000000001</v>
      </c>
      <c r="H186" s="2">
        <f t="shared" si="39"/>
        <v>43626.479166666664</v>
      </c>
      <c r="I186" s="1">
        <f t="shared" si="39"/>
        <v>43626.479166666664</v>
      </c>
      <c r="J186" s="4">
        <f t="shared" si="40"/>
        <v>30900</v>
      </c>
      <c r="K186" s="4" t="str">
        <f t="shared" si="41"/>
        <v>PE</v>
      </c>
      <c r="L186" s="5">
        <f t="shared" si="42"/>
        <v>43629.479166666664</v>
      </c>
      <c r="N186" s="17">
        <v>228.25</v>
      </c>
      <c r="O186" s="7">
        <f t="shared" si="35"/>
        <v>264.77</v>
      </c>
      <c r="P186" s="7">
        <f t="shared" si="36"/>
        <v>185.33899999999997</v>
      </c>
      <c r="Q186" s="7">
        <f t="shared" si="37"/>
        <v>423.63200000000001</v>
      </c>
      <c r="R186" s="17"/>
      <c r="S186" s="17"/>
      <c r="T186" s="7">
        <f t="shared" si="33"/>
        <v>0</v>
      </c>
      <c r="U186" s="17" t="s">
        <v>20</v>
      </c>
      <c r="V186">
        <f t="shared" si="34"/>
        <v>0</v>
      </c>
      <c r="X186" s="19">
        <f t="shared" si="38"/>
        <v>36743.35000000002</v>
      </c>
      <c r="Z186" s="19">
        <f>X186-MAX($X$9:X186)</f>
        <v>-8119.5000000000073</v>
      </c>
    </row>
    <row r="187" spans="1:26">
      <c r="A187" t="s">
        <v>4</v>
      </c>
      <c r="B187" t="s">
        <v>5</v>
      </c>
      <c r="C187" s="3" t="str">
        <f t="shared" si="30"/>
        <v>Wed</v>
      </c>
      <c r="D187" s="5">
        <v>43628.458333333336</v>
      </c>
      <c r="E187" s="6">
        <v>43628.458333333336</v>
      </c>
      <c r="F187">
        <v>30965.7</v>
      </c>
      <c r="H187" s="2">
        <f t="shared" si="39"/>
        <v>43628.458333333336</v>
      </c>
      <c r="I187" s="1">
        <f t="shared" si="39"/>
        <v>43628.458333333336</v>
      </c>
      <c r="J187" s="4">
        <f t="shared" si="40"/>
        <v>31000</v>
      </c>
      <c r="K187" s="4" t="str">
        <f t="shared" si="41"/>
        <v>PE</v>
      </c>
      <c r="L187" s="5">
        <f t="shared" si="42"/>
        <v>43629.458333333336</v>
      </c>
      <c r="N187" s="17">
        <v>160.55000000000001</v>
      </c>
      <c r="O187" s="7">
        <f t="shared" si="35"/>
        <v>186.238</v>
      </c>
      <c r="P187" s="7">
        <f t="shared" si="36"/>
        <v>130.36660000000001</v>
      </c>
      <c r="Q187" s="7">
        <f t="shared" si="37"/>
        <v>297.98079999999999</v>
      </c>
      <c r="R187" s="17"/>
      <c r="S187" s="17"/>
      <c r="T187" s="7">
        <f t="shared" si="33"/>
        <v>0</v>
      </c>
      <c r="U187" s="17" t="s">
        <v>20</v>
      </c>
      <c r="V187">
        <f t="shared" si="34"/>
        <v>0</v>
      </c>
      <c r="X187" s="19">
        <f t="shared" si="38"/>
        <v>36743.35000000002</v>
      </c>
      <c r="Z187" s="19">
        <f>X187-MAX($X$9:X187)</f>
        <v>-8119.5000000000073</v>
      </c>
    </row>
    <row r="188" spans="1:26">
      <c r="A188" t="s">
        <v>4</v>
      </c>
      <c r="B188" t="s">
        <v>5</v>
      </c>
      <c r="C188" s="3" t="str">
        <f t="shared" si="30"/>
        <v>Thu</v>
      </c>
      <c r="D188" s="5">
        <v>43629.458333333336</v>
      </c>
      <c r="E188" s="6">
        <v>43629.458333333336</v>
      </c>
      <c r="F188">
        <v>30678.35</v>
      </c>
      <c r="H188" s="2">
        <f t="shared" si="39"/>
        <v>43629.458333333336</v>
      </c>
      <c r="I188" s="1">
        <f t="shared" si="39"/>
        <v>43629.458333333336</v>
      </c>
      <c r="J188" s="4">
        <f t="shared" si="40"/>
        <v>30700</v>
      </c>
      <c r="K188" s="4" t="str">
        <f t="shared" si="41"/>
        <v>PE</v>
      </c>
      <c r="L188" s="5">
        <f t="shared" si="42"/>
        <v>43629.458333333336</v>
      </c>
      <c r="N188" s="17">
        <v>78</v>
      </c>
      <c r="O188" s="7">
        <f t="shared" si="35"/>
        <v>90.47999999999999</v>
      </c>
      <c r="P188" s="7">
        <f t="shared" si="36"/>
        <v>63.335999999999991</v>
      </c>
      <c r="Q188" s="7">
        <f t="shared" si="37"/>
        <v>144.76799999999997</v>
      </c>
      <c r="R188" s="17"/>
      <c r="S188" s="17"/>
      <c r="T188" s="7">
        <f t="shared" si="33"/>
        <v>0</v>
      </c>
      <c r="U188" s="17" t="s">
        <v>20</v>
      </c>
      <c r="V188">
        <f t="shared" si="34"/>
        <v>0</v>
      </c>
      <c r="X188" s="19">
        <f t="shared" si="38"/>
        <v>36743.35000000002</v>
      </c>
      <c r="Z188" s="19">
        <f>X188-MAX($X$9:X188)</f>
        <v>-8119.5000000000073</v>
      </c>
    </row>
    <row r="189" spans="1:26">
      <c r="A189" t="s">
        <v>4</v>
      </c>
      <c r="B189" t="s">
        <v>5</v>
      </c>
      <c r="C189" s="3" t="str">
        <f t="shared" si="30"/>
        <v>Fri</v>
      </c>
      <c r="D189" s="5">
        <v>43630.458333333336</v>
      </c>
      <c r="E189" s="6">
        <v>43630.458333333336</v>
      </c>
      <c r="F189">
        <v>30763.55</v>
      </c>
      <c r="H189" s="2">
        <f t="shared" si="39"/>
        <v>43630.458333333336</v>
      </c>
      <c r="I189" s="1">
        <f t="shared" si="39"/>
        <v>43630.458333333336</v>
      </c>
      <c r="J189" s="4">
        <f t="shared" si="40"/>
        <v>30800</v>
      </c>
      <c r="K189" s="4" t="str">
        <f t="shared" si="41"/>
        <v>PE</v>
      </c>
      <c r="L189" s="5">
        <f t="shared" si="42"/>
        <v>43636.458333333336</v>
      </c>
      <c r="N189" s="17">
        <v>267.5</v>
      </c>
      <c r="O189" s="7">
        <f t="shared" si="35"/>
        <v>310.29999999999995</v>
      </c>
      <c r="P189" s="7">
        <f t="shared" si="36"/>
        <v>217.20999999999995</v>
      </c>
      <c r="Q189" s="7">
        <f t="shared" si="37"/>
        <v>496.47999999999996</v>
      </c>
      <c r="R189" s="17">
        <v>368.25</v>
      </c>
      <c r="S189" s="17"/>
      <c r="T189" s="7">
        <f t="shared" si="33"/>
        <v>57.950000000000045</v>
      </c>
      <c r="U189" s="17" t="s">
        <v>28</v>
      </c>
      <c r="V189">
        <f t="shared" si="34"/>
        <v>1448.7500000000011</v>
      </c>
      <c r="X189" s="19">
        <f t="shared" si="38"/>
        <v>38192.10000000002</v>
      </c>
      <c r="Z189" s="19">
        <f>X189-MAX($X$9:X189)</f>
        <v>-6670.7500000000073</v>
      </c>
    </row>
    <row r="190" spans="1:26">
      <c r="A190" t="s">
        <v>4</v>
      </c>
      <c r="B190" t="s">
        <v>5</v>
      </c>
      <c r="C190" s="3" t="str">
        <f t="shared" si="30"/>
        <v>Mon</v>
      </c>
      <c r="D190" s="5">
        <v>43633.489583333336</v>
      </c>
      <c r="E190" s="6">
        <v>43633.489583333336</v>
      </c>
      <c r="F190">
        <v>30395.1</v>
      </c>
      <c r="H190" s="2">
        <f t="shared" si="39"/>
        <v>43633.489583333336</v>
      </c>
      <c r="I190" s="1">
        <f t="shared" si="39"/>
        <v>43633.489583333336</v>
      </c>
      <c r="J190" s="4">
        <f t="shared" si="40"/>
        <v>30400</v>
      </c>
      <c r="K190" s="4" t="str">
        <f t="shared" si="41"/>
        <v>PE</v>
      </c>
      <c r="L190" s="5">
        <f t="shared" si="42"/>
        <v>43636.489583333336</v>
      </c>
      <c r="N190" s="17">
        <v>228.8</v>
      </c>
      <c r="O190" s="7">
        <f t="shared" si="35"/>
        <v>265.40800000000002</v>
      </c>
      <c r="P190" s="7">
        <f t="shared" si="36"/>
        <v>185.78559999999999</v>
      </c>
      <c r="Q190" s="7">
        <f t="shared" si="37"/>
        <v>424.65280000000007</v>
      </c>
      <c r="R190" s="17">
        <v>247.05</v>
      </c>
      <c r="S190" s="17"/>
      <c r="T190" s="7">
        <f t="shared" si="33"/>
        <v>-18.358000000000004</v>
      </c>
      <c r="U190" s="17" t="s">
        <v>28</v>
      </c>
      <c r="V190">
        <f t="shared" si="34"/>
        <v>-458.9500000000001</v>
      </c>
      <c r="X190" s="19">
        <f t="shared" si="38"/>
        <v>37733.150000000023</v>
      </c>
      <c r="Z190" s="19">
        <f>X190-MAX($X$9:X190)</f>
        <v>-7129.7000000000044</v>
      </c>
    </row>
    <row r="191" spans="1:26">
      <c r="A191" t="s">
        <v>4</v>
      </c>
      <c r="B191" t="s">
        <v>6</v>
      </c>
      <c r="C191" s="3" t="str">
        <f t="shared" si="30"/>
        <v>Thu</v>
      </c>
      <c r="D191" s="5">
        <v>43636.583333333336</v>
      </c>
      <c r="E191" s="6">
        <v>43636.583333333336</v>
      </c>
      <c r="F191">
        <v>30676.9</v>
      </c>
      <c r="H191" s="2">
        <f t="shared" si="39"/>
        <v>43636.583333333336</v>
      </c>
      <c r="I191" s="1">
        <f t="shared" si="39"/>
        <v>43636.583333333336</v>
      </c>
      <c r="J191" s="4">
        <f t="shared" si="40"/>
        <v>30700</v>
      </c>
      <c r="K191" s="4" t="str">
        <f t="shared" si="41"/>
        <v>CE</v>
      </c>
      <c r="L191" s="5">
        <f t="shared" si="42"/>
        <v>43636.583333333336</v>
      </c>
      <c r="N191" s="17">
        <v>27.25</v>
      </c>
      <c r="O191" s="7">
        <f t="shared" si="35"/>
        <v>31.61</v>
      </c>
      <c r="P191" s="7">
        <f t="shared" si="36"/>
        <v>22.126999999999999</v>
      </c>
      <c r="Q191" s="7">
        <f t="shared" si="37"/>
        <v>50.576000000000001</v>
      </c>
      <c r="R191" s="17">
        <v>22.1</v>
      </c>
      <c r="S191" s="17"/>
      <c r="T191" s="7">
        <f t="shared" si="33"/>
        <v>-9.509999999999998</v>
      </c>
      <c r="U191" s="17" t="s">
        <v>15</v>
      </c>
      <c r="V191">
        <f t="shared" si="34"/>
        <v>-237.74999999999994</v>
      </c>
      <c r="X191" s="19">
        <f t="shared" si="38"/>
        <v>37495.400000000023</v>
      </c>
      <c r="Z191" s="19">
        <f>X191-MAX($X$9:X191)</f>
        <v>-7367.4500000000044</v>
      </c>
    </row>
    <row r="192" spans="1:26">
      <c r="A192" t="s">
        <v>4</v>
      </c>
      <c r="B192" t="s">
        <v>6</v>
      </c>
      <c r="C192" s="3" t="str">
        <f t="shared" si="30"/>
        <v>Tue</v>
      </c>
      <c r="D192" s="5">
        <v>43641.583333333336</v>
      </c>
      <c r="E192" s="6">
        <v>43641.583333333336</v>
      </c>
      <c r="F192">
        <v>30816.25</v>
      </c>
      <c r="H192" s="2">
        <f t="shared" si="39"/>
        <v>43641.583333333336</v>
      </c>
      <c r="I192" s="1">
        <f t="shared" si="39"/>
        <v>43641.583333333336</v>
      </c>
      <c r="J192" s="4">
        <f t="shared" si="40"/>
        <v>30800</v>
      </c>
      <c r="K192" s="4" t="str">
        <f t="shared" si="41"/>
        <v>CE</v>
      </c>
      <c r="L192" s="5">
        <f t="shared" si="42"/>
        <v>43643.583333333336</v>
      </c>
      <c r="N192" s="17">
        <v>197.25</v>
      </c>
      <c r="O192" s="7">
        <f t="shared" si="35"/>
        <v>228.80999999999997</v>
      </c>
      <c r="P192" s="7">
        <f t="shared" si="36"/>
        <v>160.16699999999997</v>
      </c>
      <c r="Q192" s="7">
        <f t="shared" si="37"/>
        <v>366.096</v>
      </c>
      <c r="R192" s="17">
        <v>213.35</v>
      </c>
      <c r="S192" s="17"/>
      <c r="T192" s="7">
        <f t="shared" si="33"/>
        <v>-15.45999999999998</v>
      </c>
      <c r="U192" s="17" t="s">
        <v>28</v>
      </c>
      <c r="V192">
        <f t="shared" si="34"/>
        <v>-386.49999999999949</v>
      </c>
      <c r="X192" s="19">
        <f t="shared" si="38"/>
        <v>37108.900000000023</v>
      </c>
      <c r="Z192" s="19">
        <f>X192-MAX($X$9:X192)</f>
        <v>-7753.9500000000044</v>
      </c>
    </row>
    <row r="193" spans="1:26">
      <c r="A193" t="s">
        <v>4</v>
      </c>
      <c r="B193" t="s">
        <v>6</v>
      </c>
      <c r="C193" s="3" t="str">
        <f t="shared" si="30"/>
        <v>Wed</v>
      </c>
      <c r="D193" s="5">
        <v>43642.583333333336</v>
      </c>
      <c r="E193" s="6">
        <v>43642.583333333336</v>
      </c>
      <c r="F193">
        <v>31074.05</v>
      </c>
      <c r="H193" s="2">
        <f t="shared" si="39"/>
        <v>43642.583333333336</v>
      </c>
      <c r="I193" s="1">
        <f t="shared" si="39"/>
        <v>43642.583333333336</v>
      </c>
      <c r="J193" s="4">
        <f t="shared" si="40"/>
        <v>31100</v>
      </c>
      <c r="K193" s="4" t="str">
        <f t="shared" si="41"/>
        <v>CE</v>
      </c>
      <c r="L193" s="5">
        <f t="shared" si="42"/>
        <v>43643.583333333336</v>
      </c>
      <c r="N193" s="17">
        <v>104.4</v>
      </c>
      <c r="O193" s="7">
        <f t="shared" si="35"/>
        <v>121.104</v>
      </c>
      <c r="P193" s="7">
        <f t="shared" si="36"/>
        <v>84.772799999999989</v>
      </c>
      <c r="Q193" s="7">
        <f t="shared" si="37"/>
        <v>193.76640000000003</v>
      </c>
      <c r="R193" s="17">
        <v>150.30000000000001</v>
      </c>
      <c r="S193" s="17"/>
      <c r="T193" s="7">
        <f t="shared" si="33"/>
        <v>29.196000000000012</v>
      </c>
      <c r="U193" s="17" t="s">
        <v>28</v>
      </c>
      <c r="V193">
        <f t="shared" si="34"/>
        <v>729.90000000000032</v>
      </c>
      <c r="X193" s="19">
        <f t="shared" si="38"/>
        <v>37838.800000000025</v>
      </c>
      <c r="Z193" s="19">
        <f>X193-MAX($X$9:X193)</f>
        <v>-7024.0500000000029</v>
      </c>
    </row>
    <row r="194" spans="1:26">
      <c r="A194" t="s">
        <v>4</v>
      </c>
      <c r="B194" t="s">
        <v>6</v>
      </c>
      <c r="C194" s="3" t="str">
        <f t="shared" si="30"/>
        <v>Thu</v>
      </c>
      <c r="D194" s="5">
        <v>43643.541666666664</v>
      </c>
      <c r="E194" s="6">
        <v>43643.541666666664</v>
      </c>
      <c r="F194">
        <v>31442.3</v>
      </c>
      <c r="H194" s="2">
        <f t="shared" si="39"/>
        <v>43643.541666666664</v>
      </c>
      <c r="I194" s="1">
        <f t="shared" si="39"/>
        <v>43643.541666666664</v>
      </c>
      <c r="J194" s="4">
        <f t="shared" si="40"/>
        <v>31400</v>
      </c>
      <c r="K194" s="4" t="str">
        <f t="shared" si="41"/>
        <v>CE</v>
      </c>
      <c r="L194" s="5">
        <f t="shared" si="42"/>
        <v>43643.541666666664</v>
      </c>
      <c r="N194" s="17">
        <v>85.45</v>
      </c>
      <c r="O194" s="7">
        <f t="shared" si="35"/>
        <v>99.122</v>
      </c>
      <c r="P194" s="7">
        <f t="shared" si="36"/>
        <v>69.38539999999999</v>
      </c>
      <c r="Q194" s="7">
        <f t="shared" si="37"/>
        <v>158.59520000000003</v>
      </c>
      <c r="R194" s="17">
        <v>69.400000000000006</v>
      </c>
      <c r="S194" s="17"/>
      <c r="T194" s="7">
        <f t="shared" si="33"/>
        <v>-29.721999999999994</v>
      </c>
      <c r="U194" s="17" t="s">
        <v>15</v>
      </c>
      <c r="V194">
        <f t="shared" si="34"/>
        <v>-743.04999999999984</v>
      </c>
      <c r="X194" s="19">
        <f t="shared" si="38"/>
        <v>37095.750000000022</v>
      </c>
      <c r="Z194" s="19">
        <f>X194-MAX($X$9:X194)</f>
        <v>-7767.1000000000058</v>
      </c>
    </row>
    <row r="195" spans="1:26">
      <c r="A195" t="s">
        <v>4</v>
      </c>
      <c r="B195" t="s">
        <v>5</v>
      </c>
      <c r="C195" s="3" t="str">
        <f t="shared" si="30"/>
        <v>Fri</v>
      </c>
      <c r="D195" s="5">
        <v>43644.447916666664</v>
      </c>
      <c r="E195" s="6">
        <v>43644.447916666664</v>
      </c>
      <c r="F195">
        <v>31116.65</v>
      </c>
      <c r="H195" s="2">
        <f t="shared" si="39"/>
        <v>43644.447916666664</v>
      </c>
      <c r="I195" s="1">
        <f t="shared" si="39"/>
        <v>43644.447916666664</v>
      </c>
      <c r="J195" s="4">
        <f t="shared" si="40"/>
        <v>31100</v>
      </c>
      <c r="K195" s="4" t="str">
        <f t="shared" si="41"/>
        <v>PE</v>
      </c>
      <c r="L195" s="5">
        <f t="shared" si="42"/>
        <v>43650.447916666664</v>
      </c>
      <c r="N195" s="17">
        <v>216.25</v>
      </c>
      <c r="O195" s="7">
        <f t="shared" si="35"/>
        <v>250.85</v>
      </c>
      <c r="P195" s="7">
        <f t="shared" si="36"/>
        <v>175.595</v>
      </c>
      <c r="Q195" s="7">
        <f t="shared" si="37"/>
        <v>401.36</v>
      </c>
      <c r="R195" s="17"/>
      <c r="S195" s="17"/>
      <c r="T195" s="7">
        <f t="shared" si="33"/>
        <v>0</v>
      </c>
      <c r="U195" s="17" t="s">
        <v>20</v>
      </c>
      <c r="V195">
        <f t="shared" si="34"/>
        <v>0</v>
      </c>
      <c r="X195" s="19">
        <f t="shared" si="38"/>
        <v>37095.750000000022</v>
      </c>
      <c r="Z195" s="19">
        <f>X195-MAX($X$9:X195)</f>
        <v>-7767.1000000000058</v>
      </c>
    </row>
    <row r="196" spans="1:26">
      <c r="A196" t="s">
        <v>4</v>
      </c>
      <c r="B196" t="s">
        <v>6</v>
      </c>
      <c r="C196" s="3" t="str">
        <f t="shared" si="30"/>
        <v>Mon</v>
      </c>
      <c r="D196" s="5">
        <v>43647.583333333336</v>
      </c>
      <c r="E196" s="6">
        <v>43647.583333333336</v>
      </c>
      <c r="F196">
        <v>31424.2</v>
      </c>
      <c r="H196" s="2">
        <f t="shared" si="39"/>
        <v>43647.583333333336</v>
      </c>
      <c r="I196" s="1">
        <f t="shared" si="39"/>
        <v>43647.583333333336</v>
      </c>
      <c r="J196" s="4">
        <f t="shared" si="40"/>
        <v>31400</v>
      </c>
      <c r="K196" s="4" t="str">
        <f t="shared" si="41"/>
        <v>CE</v>
      </c>
      <c r="L196" s="5">
        <f t="shared" si="42"/>
        <v>43650.583333333336</v>
      </c>
      <c r="N196" s="17">
        <v>229</v>
      </c>
      <c r="O196" s="7">
        <f t="shared" si="35"/>
        <v>265.64</v>
      </c>
      <c r="P196" s="7">
        <f t="shared" si="36"/>
        <v>185.94799999999998</v>
      </c>
      <c r="Q196" s="7">
        <f t="shared" si="37"/>
        <v>425.024</v>
      </c>
      <c r="R196" s="17"/>
      <c r="S196" s="17"/>
      <c r="T196" s="7">
        <f t="shared" si="33"/>
        <v>0</v>
      </c>
      <c r="U196" s="17" t="s">
        <v>20</v>
      </c>
      <c r="V196">
        <f t="shared" si="34"/>
        <v>0</v>
      </c>
      <c r="X196" s="19">
        <f t="shared" si="38"/>
        <v>37095.750000000022</v>
      </c>
      <c r="Z196" s="19">
        <f>X196-MAX($X$9:X196)</f>
        <v>-7767.1000000000058</v>
      </c>
    </row>
    <row r="197" spans="1:26">
      <c r="A197" t="s">
        <v>4</v>
      </c>
      <c r="B197" t="s">
        <v>5</v>
      </c>
      <c r="C197" s="3" t="str">
        <f t="shared" si="30"/>
        <v>Tue</v>
      </c>
      <c r="D197" s="5">
        <v>43648.385416666664</v>
      </c>
      <c r="E197" s="6">
        <v>43648.385416666664</v>
      </c>
      <c r="F197">
        <v>31313.55</v>
      </c>
      <c r="H197" s="2">
        <f t="shared" si="39"/>
        <v>43648.385416666664</v>
      </c>
      <c r="I197" s="1">
        <f t="shared" si="39"/>
        <v>43648.385416666664</v>
      </c>
      <c r="J197" s="4">
        <f t="shared" si="40"/>
        <v>31300</v>
      </c>
      <c r="K197" s="4" t="str">
        <f t="shared" si="41"/>
        <v>PE</v>
      </c>
      <c r="L197" s="5">
        <f t="shared" si="42"/>
        <v>43650.385416666664</v>
      </c>
      <c r="N197" s="17">
        <v>157.15</v>
      </c>
      <c r="O197" s="7">
        <f t="shared" si="35"/>
        <v>182.29399999999998</v>
      </c>
      <c r="P197" s="7">
        <f t="shared" si="36"/>
        <v>127.60579999999997</v>
      </c>
      <c r="Q197" s="7">
        <f t="shared" si="37"/>
        <v>291.67039999999997</v>
      </c>
      <c r="R197" s="17">
        <v>127.6</v>
      </c>
      <c r="S197" s="17"/>
      <c r="T197" s="7">
        <f t="shared" si="33"/>
        <v>-54.693999999999988</v>
      </c>
      <c r="U197" s="17" t="s">
        <v>15</v>
      </c>
      <c r="V197">
        <f t="shared" si="34"/>
        <v>-1367.3499999999997</v>
      </c>
      <c r="X197" s="19">
        <f t="shared" si="38"/>
        <v>35728.400000000023</v>
      </c>
      <c r="Z197" s="19">
        <f>X197-MAX($X$9:X197)</f>
        <v>-9134.4500000000044</v>
      </c>
    </row>
    <row r="198" spans="1:26">
      <c r="A198" t="s">
        <v>4</v>
      </c>
      <c r="B198" t="s">
        <v>5</v>
      </c>
      <c r="C198" s="3" t="str">
        <f t="shared" si="30"/>
        <v>Fri</v>
      </c>
      <c r="D198" s="5">
        <v>43651.552083333336</v>
      </c>
      <c r="E198" s="6">
        <v>43651.552083333336</v>
      </c>
      <c r="F198">
        <v>31363.8</v>
      </c>
      <c r="H198" s="2">
        <f t="shared" si="39"/>
        <v>43651.552083333336</v>
      </c>
      <c r="I198" s="1">
        <f t="shared" si="39"/>
        <v>43651.552083333336</v>
      </c>
      <c r="J198" s="4">
        <f t="shared" si="40"/>
        <v>31400</v>
      </c>
      <c r="K198" s="4" t="str">
        <f t="shared" si="41"/>
        <v>PE</v>
      </c>
      <c r="L198" s="5">
        <f t="shared" si="42"/>
        <v>43657.552083333336</v>
      </c>
      <c r="N198" s="17">
        <v>282.05</v>
      </c>
      <c r="O198" s="7">
        <f t="shared" si="35"/>
        <v>327.178</v>
      </c>
      <c r="P198" s="7">
        <f t="shared" si="36"/>
        <v>229.02459999999999</v>
      </c>
      <c r="Q198" s="7">
        <f t="shared" si="37"/>
        <v>523.48479999999995</v>
      </c>
      <c r="R198" s="17"/>
      <c r="S198" s="17"/>
      <c r="T198" s="7">
        <f t="shared" si="33"/>
        <v>0</v>
      </c>
      <c r="U198" s="17" t="s">
        <v>20</v>
      </c>
      <c r="V198">
        <f t="shared" si="34"/>
        <v>0</v>
      </c>
      <c r="X198" s="19">
        <f t="shared" si="38"/>
        <v>35728.400000000023</v>
      </c>
      <c r="Z198" s="19">
        <f>X198-MAX($X$9:X198)</f>
        <v>-9134.4500000000044</v>
      </c>
    </row>
    <row r="199" spans="1:26">
      <c r="A199" t="s">
        <v>4</v>
      </c>
      <c r="B199" t="s">
        <v>5</v>
      </c>
      <c r="C199" s="3" t="str">
        <f t="shared" si="30"/>
        <v>Mon</v>
      </c>
      <c r="D199" s="5">
        <v>43654.385416666664</v>
      </c>
      <c r="E199" s="6">
        <v>43654.385416666664</v>
      </c>
      <c r="F199">
        <v>31100.6</v>
      </c>
      <c r="H199" s="2">
        <f t="shared" si="39"/>
        <v>43654.385416666664</v>
      </c>
      <c r="I199" s="1">
        <f t="shared" si="39"/>
        <v>43654.385416666664</v>
      </c>
      <c r="J199" s="4">
        <f t="shared" si="40"/>
        <v>31100</v>
      </c>
      <c r="K199" s="4" t="str">
        <f t="shared" si="41"/>
        <v>PE</v>
      </c>
      <c r="L199" s="5">
        <f t="shared" si="42"/>
        <v>43657.385416666664</v>
      </c>
      <c r="N199" s="17">
        <v>174.2</v>
      </c>
      <c r="O199" s="7">
        <f t="shared" si="35"/>
        <v>202.07199999999997</v>
      </c>
      <c r="P199" s="7">
        <f t="shared" si="36"/>
        <v>141.45039999999997</v>
      </c>
      <c r="Q199" s="7">
        <f t="shared" si="37"/>
        <v>323.3152</v>
      </c>
      <c r="R199" s="17">
        <v>323.3</v>
      </c>
      <c r="S199" s="17">
        <v>500</v>
      </c>
      <c r="T199" s="7">
        <f t="shared" si="33"/>
        <v>121.22800000000004</v>
      </c>
      <c r="U199" s="17" t="s">
        <v>16</v>
      </c>
      <c r="V199">
        <f t="shared" si="34"/>
        <v>3030.7000000000007</v>
      </c>
      <c r="X199" s="19">
        <f t="shared" si="38"/>
        <v>38759.10000000002</v>
      </c>
      <c r="Z199" s="19">
        <f>X199-MAX($X$9:X199)</f>
        <v>-6103.7500000000073</v>
      </c>
    </row>
    <row r="200" spans="1:26">
      <c r="A200" t="s">
        <v>4</v>
      </c>
      <c r="B200" t="s">
        <v>5</v>
      </c>
      <c r="C200" s="3" t="str">
        <f t="shared" si="30"/>
        <v>Fri</v>
      </c>
      <c r="D200" s="5">
        <v>43658.385416666664</v>
      </c>
      <c r="E200" s="6">
        <v>43658.385416666664</v>
      </c>
      <c r="F200">
        <v>30671</v>
      </c>
      <c r="H200" s="2">
        <f t="shared" si="39"/>
        <v>43658.385416666664</v>
      </c>
      <c r="I200" s="1">
        <f t="shared" si="39"/>
        <v>43658.385416666664</v>
      </c>
      <c r="J200" s="4">
        <f t="shared" si="40"/>
        <v>30700</v>
      </c>
      <c r="K200" s="4" t="str">
        <f t="shared" si="41"/>
        <v>PE</v>
      </c>
      <c r="L200" s="5">
        <f t="shared" si="42"/>
        <v>43664.385416666664</v>
      </c>
      <c r="N200" s="17">
        <v>223.15</v>
      </c>
      <c r="O200" s="7">
        <f t="shared" si="35"/>
        <v>258.85399999999998</v>
      </c>
      <c r="P200" s="7">
        <f t="shared" si="36"/>
        <v>181.19779999999997</v>
      </c>
      <c r="Q200" s="7">
        <f t="shared" si="37"/>
        <v>414.16640000000001</v>
      </c>
      <c r="R200" s="17">
        <v>181.2</v>
      </c>
      <c r="S200" s="17"/>
      <c r="T200" s="7">
        <f t="shared" si="33"/>
        <v>-77.653999999999996</v>
      </c>
      <c r="U200" s="17" t="s">
        <v>15</v>
      </c>
      <c r="V200">
        <f t="shared" si="34"/>
        <v>-1941.35</v>
      </c>
      <c r="X200" s="19">
        <f t="shared" si="38"/>
        <v>36817.750000000022</v>
      </c>
      <c r="Z200" s="19">
        <f>X200-MAX($X$9:X200)</f>
        <v>-8045.1000000000058</v>
      </c>
    </row>
    <row r="201" spans="1:26">
      <c r="A201" t="s">
        <v>4</v>
      </c>
      <c r="B201" t="s">
        <v>5</v>
      </c>
      <c r="C201" s="3" t="str">
        <f t="shared" si="30"/>
        <v>Mon</v>
      </c>
      <c r="D201" s="5">
        <v>43661.416666666664</v>
      </c>
      <c r="E201" s="6">
        <v>43661.416666666664</v>
      </c>
      <c r="F201">
        <v>30483.5</v>
      </c>
      <c r="H201" s="2">
        <f t="shared" si="39"/>
        <v>43661.416666666664</v>
      </c>
      <c r="I201" s="1">
        <f t="shared" si="39"/>
        <v>43661.416666666664</v>
      </c>
      <c r="J201" s="4">
        <f t="shared" si="40"/>
        <v>30500</v>
      </c>
      <c r="K201" s="4" t="str">
        <f t="shared" si="41"/>
        <v>PE</v>
      </c>
      <c r="L201" s="5">
        <f t="shared" si="42"/>
        <v>43664.416666666664</v>
      </c>
      <c r="N201" s="17">
        <v>186.25</v>
      </c>
      <c r="O201" s="7">
        <f t="shared" si="35"/>
        <v>216.04999999999998</v>
      </c>
      <c r="P201" s="7">
        <f t="shared" si="36"/>
        <v>151.23499999999999</v>
      </c>
      <c r="Q201" s="7">
        <f t="shared" si="37"/>
        <v>345.67999999999995</v>
      </c>
      <c r="R201" s="17">
        <v>188.45</v>
      </c>
      <c r="S201" s="17"/>
      <c r="T201" s="7">
        <f t="shared" si="33"/>
        <v>-27.599999999999994</v>
      </c>
      <c r="U201" s="17" t="s">
        <v>28</v>
      </c>
      <c r="V201">
        <f t="shared" si="34"/>
        <v>-689.99999999999989</v>
      </c>
      <c r="X201" s="19">
        <f t="shared" si="38"/>
        <v>36127.750000000022</v>
      </c>
      <c r="Z201" s="19">
        <f>X201-MAX($X$9:X201)</f>
        <v>-8735.1000000000058</v>
      </c>
    </row>
    <row r="202" spans="1:26">
      <c r="A202" t="s">
        <v>4</v>
      </c>
      <c r="B202" t="s">
        <v>6</v>
      </c>
      <c r="C202" s="3" t="str">
        <f t="shared" ref="C202:C265" si="43">CHOOSE(WEEKDAY(D202),"Sun","Mon","Tue","Wed","Thu","Fri","Sat")</f>
        <v>Wed</v>
      </c>
      <c r="D202" s="5">
        <v>43663.427083333336</v>
      </c>
      <c r="E202" s="6">
        <v>43663.427083333336</v>
      </c>
      <c r="F202">
        <v>30754.6</v>
      </c>
      <c r="H202" s="2">
        <f t="shared" si="39"/>
        <v>43663.427083333336</v>
      </c>
      <c r="I202" s="1">
        <f t="shared" si="39"/>
        <v>43663.427083333336</v>
      </c>
      <c r="J202" s="4">
        <f t="shared" si="40"/>
        <v>30800</v>
      </c>
      <c r="K202" s="4" t="str">
        <f t="shared" si="41"/>
        <v>CE</v>
      </c>
      <c r="L202" s="5">
        <f t="shared" si="42"/>
        <v>43664.427083333336</v>
      </c>
      <c r="N202" s="17">
        <v>67.849999999999994</v>
      </c>
      <c r="O202" s="7">
        <f t="shared" si="35"/>
        <v>78.705999999999989</v>
      </c>
      <c r="P202" s="7">
        <f t="shared" si="36"/>
        <v>55.094199999999987</v>
      </c>
      <c r="Q202" s="7">
        <f t="shared" si="37"/>
        <v>125.92959999999999</v>
      </c>
      <c r="R202" s="17">
        <v>55.1</v>
      </c>
      <c r="S202" s="17"/>
      <c r="T202" s="7">
        <f t="shared" ref="T202:T265" si="44">IF(R202&gt;0,R202-O202,0)</f>
        <v>-23.605999999999987</v>
      </c>
      <c r="U202" s="17" t="s">
        <v>15</v>
      </c>
      <c r="V202">
        <f t="shared" ref="V202:V265" si="45">T202*25</f>
        <v>-590.14999999999964</v>
      </c>
      <c r="X202" s="19">
        <f t="shared" si="38"/>
        <v>35537.60000000002</v>
      </c>
      <c r="Z202" s="19">
        <f>X202-MAX($X$9:X202)</f>
        <v>-9325.2500000000073</v>
      </c>
    </row>
    <row r="203" spans="1:26">
      <c r="A203" t="s">
        <v>4</v>
      </c>
      <c r="B203" t="s">
        <v>5</v>
      </c>
      <c r="C203" s="3" t="str">
        <f t="shared" si="43"/>
        <v>Thu</v>
      </c>
      <c r="D203" s="5">
        <v>43664.572916666664</v>
      </c>
      <c r="E203" s="6">
        <v>43664.572916666664</v>
      </c>
      <c r="F203">
        <v>30489.599999999999</v>
      </c>
      <c r="H203" s="2">
        <f t="shared" si="39"/>
        <v>43664.572916666664</v>
      </c>
      <c r="I203" s="1">
        <f t="shared" si="39"/>
        <v>43664.572916666664</v>
      </c>
      <c r="J203" s="4">
        <f t="shared" si="40"/>
        <v>30500</v>
      </c>
      <c r="K203" s="4" t="str">
        <f t="shared" si="41"/>
        <v>PE</v>
      </c>
      <c r="L203" s="5">
        <f t="shared" si="42"/>
        <v>43664.572916666664</v>
      </c>
      <c r="N203" s="17">
        <v>39.1</v>
      </c>
      <c r="O203" s="7">
        <f t="shared" ref="O203:O266" si="46">N203*1.16</f>
        <v>45.356000000000002</v>
      </c>
      <c r="P203" s="7">
        <f t="shared" ref="P203:P266" si="47">O203*0.7</f>
        <v>31.749199999999998</v>
      </c>
      <c r="Q203" s="7">
        <f t="shared" ref="Q203:Q266" si="48">(O203-P203)*2+O203</f>
        <v>72.569600000000008</v>
      </c>
      <c r="R203" s="17"/>
      <c r="S203" s="17"/>
      <c r="T203" s="7">
        <f t="shared" si="44"/>
        <v>0</v>
      </c>
      <c r="U203" s="17" t="s">
        <v>20</v>
      </c>
      <c r="V203">
        <f t="shared" si="45"/>
        <v>0</v>
      </c>
      <c r="X203" s="19">
        <f t="shared" ref="X203:X266" si="49">X202+V203</f>
        <v>35537.60000000002</v>
      </c>
      <c r="Z203" s="19">
        <f>X203-MAX($X$9:X203)</f>
        <v>-9325.2500000000073</v>
      </c>
    </row>
    <row r="204" spans="1:26">
      <c r="A204" t="s">
        <v>4</v>
      </c>
      <c r="B204" t="s">
        <v>5</v>
      </c>
      <c r="C204" s="3" t="str">
        <f t="shared" si="43"/>
        <v>Fri</v>
      </c>
      <c r="D204" s="5">
        <v>43665.40625</v>
      </c>
      <c r="E204" s="6">
        <v>43665.40625</v>
      </c>
      <c r="F204">
        <v>30279.55</v>
      </c>
      <c r="H204" s="2">
        <f t="shared" si="39"/>
        <v>43665.40625</v>
      </c>
      <c r="I204" s="1">
        <f t="shared" si="39"/>
        <v>43665.40625</v>
      </c>
      <c r="J204" s="4">
        <f t="shared" si="40"/>
        <v>30300</v>
      </c>
      <c r="K204" s="4" t="str">
        <f t="shared" si="41"/>
        <v>PE</v>
      </c>
      <c r="L204" s="5">
        <f t="shared" si="42"/>
        <v>43671.40625</v>
      </c>
      <c r="N204" s="17">
        <v>231.5</v>
      </c>
      <c r="O204" s="7">
        <f t="shared" si="46"/>
        <v>268.53999999999996</v>
      </c>
      <c r="P204" s="7">
        <f t="shared" si="47"/>
        <v>187.97799999999995</v>
      </c>
      <c r="Q204" s="7">
        <f t="shared" si="48"/>
        <v>429.66399999999999</v>
      </c>
      <c r="R204" s="17">
        <v>429.5</v>
      </c>
      <c r="S204" s="17">
        <v>595.9</v>
      </c>
      <c r="T204" s="7">
        <f t="shared" si="44"/>
        <v>160.96000000000004</v>
      </c>
      <c r="U204" s="17" t="s">
        <v>16</v>
      </c>
      <c r="V204">
        <f t="shared" si="45"/>
        <v>4024.0000000000009</v>
      </c>
      <c r="X204" s="19">
        <f t="shared" si="49"/>
        <v>39561.60000000002</v>
      </c>
      <c r="Z204" s="19">
        <f>X204-MAX($X$9:X204)</f>
        <v>-5301.2500000000073</v>
      </c>
    </row>
    <row r="205" spans="1:26">
      <c r="A205" t="s">
        <v>4</v>
      </c>
      <c r="B205" t="s">
        <v>5</v>
      </c>
      <c r="C205" s="3" t="str">
        <f t="shared" si="43"/>
        <v>Wed</v>
      </c>
      <c r="D205" s="5">
        <v>43670.4375</v>
      </c>
      <c r="E205" s="6">
        <v>43670.4375</v>
      </c>
      <c r="F205">
        <v>28926.75</v>
      </c>
      <c r="H205" s="2">
        <f t="shared" si="39"/>
        <v>43670.4375</v>
      </c>
      <c r="I205" s="1">
        <f t="shared" si="39"/>
        <v>43670.4375</v>
      </c>
      <c r="J205" s="4">
        <f t="shared" si="40"/>
        <v>28900</v>
      </c>
      <c r="K205" s="4" t="str">
        <f t="shared" si="41"/>
        <v>PE</v>
      </c>
      <c r="L205" s="5">
        <f t="shared" si="42"/>
        <v>43671.4375</v>
      </c>
      <c r="N205" s="17">
        <v>97.95</v>
      </c>
      <c r="O205" s="7">
        <f t="shared" si="46"/>
        <v>113.622</v>
      </c>
      <c r="P205" s="7">
        <f t="shared" si="47"/>
        <v>79.535399999999996</v>
      </c>
      <c r="Q205" s="7">
        <f t="shared" si="48"/>
        <v>181.79520000000002</v>
      </c>
      <c r="R205" s="17"/>
      <c r="S205" s="17"/>
      <c r="T205" s="7">
        <f t="shared" si="44"/>
        <v>0</v>
      </c>
      <c r="U205" s="17" t="s">
        <v>20</v>
      </c>
      <c r="V205">
        <f t="shared" si="45"/>
        <v>0</v>
      </c>
      <c r="X205" s="19">
        <f t="shared" si="49"/>
        <v>39561.60000000002</v>
      </c>
      <c r="Z205" s="19">
        <f>X205-MAX($X$9:X205)</f>
        <v>-5301.2500000000073</v>
      </c>
    </row>
    <row r="206" spans="1:26">
      <c r="A206" t="s">
        <v>4</v>
      </c>
      <c r="B206" t="s">
        <v>6</v>
      </c>
      <c r="C206" s="3" t="str">
        <f t="shared" si="43"/>
        <v>Thu</v>
      </c>
      <c r="D206" s="5">
        <v>43671.395833333336</v>
      </c>
      <c r="E206" s="6">
        <v>43671.395833333336</v>
      </c>
      <c r="F206">
        <v>29225.15</v>
      </c>
      <c r="H206" s="2">
        <f t="shared" si="39"/>
        <v>43671.395833333336</v>
      </c>
      <c r="I206" s="1">
        <f t="shared" si="39"/>
        <v>43671.395833333336</v>
      </c>
      <c r="J206" s="4">
        <f t="shared" si="40"/>
        <v>29200</v>
      </c>
      <c r="K206" s="4" t="str">
        <f t="shared" si="41"/>
        <v>CE</v>
      </c>
      <c r="L206" s="5">
        <f t="shared" si="42"/>
        <v>43671.395833333336</v>
      </c>
      <c r="N206" s="17">
        <v>92.5</v>
      </c>
      <c r="O206" s="7">
        <f t="shared" si="46"/>
        <v>107.3</v>
      </c>
      <c r="P206" s="7">
        <f t="shared" si="47"/>
        <v>75.11</v>
      </c>
      <c r="Q206" s="7">
        <f t="shared" si="48"/>
        <v>171.68</v>
      </c>
      <c r="R206" s="17"/>
      <c r="S206" s="17"/>
      <c r="T206" s="7">
        <f t="shared" si="44"/>
        <v>0</v>
      </c>
      <c r="U206" s="17" t="s">
        <v>20</v>
      </c>
      <c r="V206">
        <f t="shared" si="45"/>
        <v>0</v>
      </c>
      <c r="X206" s="19">
        <f t="shared" si="49"/>
        <v>39561.60000000002</v>
      </c>
      <c r="Z206" s="19">
        <f>X206-MAX($X$9:X206)</f>
        <v>-5301.2500000000073</v>
      </c>
    </row>
    <row r="207" spans="1:26">
      <c r="A207" t="s">
        <v>4</v>
      </c>
      <c r="B207" t="s">
        <v>6</v>
      </c>
      <c r="C207" s="3" t="str">
        <f t="shared" si="43"/>
        <v>Fri</v>
      </c>
      <c r="D207" s="5">
        <v>43672.46875</v>
      </c>
      <c r="E207" s="6">
        <v>43672.46875</v>
      </c>
      <c r="F207">
        <v>29270.95</v>
      </c>
      <c r="H207" s="2">
        <f t="shared" si="39"/>
        <v>43672.46875</v>
      </c>
      <c r="I207" s="1">
        <f t="shared" si="39"/>
        <v>43672.46875</v>
      </c>
      <c r="J207" s="4">
        <f t="shared" si="40"/>
        <v>29300</v>
      </c>
      <c r="K207" s="4" t="str">
        <f t="shared" si="41"/>
        <v>CE</v>
      </c>
      <c r="L207" s="5">
        <f t="shared" si="42"/>
        <v>43678.46875</v>
      </c>
      <c r="N207" s="17">
        <v>210.35</v>
      </c>
      <c r="O207" s="7">
        <f t="shared" si="46"/>
        <v>244.00599999999997</v>
      </c>
      <c r="P207" s="7">
        <f t="shared" si="47"/>
        <v>170.80419999999998</v>
      </c>
      <c r="Q207" s="7">
        <f t="shared" si="48"/>
        <v>390.40959999999995</v>
      </c>
      <c r="R207" s="17">
        <v>213.6</v>
      </c>
      <c r="S207" s="17"/>
      <c r="T207" s="7">
        <f t="shared" si="44"/>
        <v>-30.405999999999977</v>
      </c>
      <c r="U207" s="17" t="s">
        <v>28</v>
      </c>
      <c r="V207">
        <f t="shared" si="45"/>
        <v>-760.14999999999941</v>
      </c>
      <c r="X207" s="19">
        <f t="shared" si="49"/>
        <v>38801.450000000019</v>
      </c>
      <c r="Z207" s="19">
        <f>X207-MAX($X$9:X207)</f>
        <v>-6061.4000000000087</v>
      </c>
    </row>
    <row r="208" spans="1:26">
      <c r="A208" t="s">
        <v>4</v>
      </c>
      <c r="B208" t="s">
        <v>5</v>
      </c>
      <c r="C208" s="3" t="str">
        <f t="shared" si="43"/>
        <v>Mon</v>
      </c>
      <c r="D208" s="5">
        <v>43675.385416666664</v>
      </c>
      <c r="E208" s="6">
        <v>43675.385416666664</v>
      </c>
      <c r="F208">
        <v>29364.2</v>
      </c>
      <c r="H208" s="2">
        <f t="shared" si="39"/>
        <v>43675.385416666664</v>
      </c>
      <c r="I208" s="1">
        <f t="shared" si="39"/>
        <v>43675.385416666664</v>
      </c>
      <c r="J208" s="4">
        <f t="shared" si="40"/>
        <v>29400</v>
      </c>
      <c r="K208" s="4" t="str">
        <f t="shared" si="41"/>
        <v>PE</v>
      </c>
      <c r="L208" s="5">
        <f t="shared" si="42"/>
        <v>43678.385416666664</v>
      </c>
      <c r="N208" s="17">
        <v>210.35</v>
      </c>
      <c r="O208" s="7">
        <f t="shared" si="46"/>
        <v>244.00599999999997</v>
      </c>
      <c r="P208" s="7">
        <f t="shared" si="47"/>
        <v>170.80419999999998</v>
      </c>
      <c r="Q208" s="7">
        <f t="shared" si="48"/>
        <v>390.40959999999995</v>
      </c>
      <c r="R208" s="17">
        <v>223</v>
      </c>
      <c r="S208" s="17"/>
      <c r="T208" s="7">
        <f t="shared" si="44"/>
        <v>-21.005999999999972</v>
      </c>
      <c r="U208" s="17" t="s">
        <v>28</v>
      </c>
      <c r="V208">
        <f t="shared" si="45"/>
        <v>-525.1499999999993</v>
      </c>
      <c r="X208" s="19">
        <f t="shared" si="49"/>
        <v>38276.300000000017</v>
      </c>
      <c r="Z208" s="19">
        <f>X208-MAX($X$9:X208)</f>
        <v>-6586.5500000000102</v>
      </c>
    </row>
    <row r="209" spans="1:26">
      <c r="A209" t="s">
        <v>4</v>
      </c>
      <c r="B209" t="s">
        <v>5</v>
      </c>
      <c r="C209" s="3" t="str">
        <f t="shared" si="43"/>
        <v>Tue</v>
      </c>
      <c r="D209" s="5">
        <v>43676.583333333336</v>
      </c>
      <c r="E209" s="6">
        <v>43676.583333333336</v>
      </c>
      <c r="F209">
        <v>29109.45</v>
      </c>
      <c r="H209" s="2">
        <f t="shared" si="39"/>
        <v>43676.583333333336</v>
      </c>
      <c r="I209" s="1">
        <f t="shared" si="39"/>
        <v>43676.583333333336</v>
      </c>
      <c r="J209" s="4">
        <f t="shared" si="40"/>
        <v>29100</v>
      </c>
      <c r="K209" s="4" t="str">
        <f t="shared" si="41"/>
        <v>PE</v>
      </c>
      <c r="L209" s="5">
        <f t="shared" si="42"/>
        <v>43678.583333333336</v>
      </c>
      <c r="N209" s="17">
        <v>147.75</v>
      </c>
      <c r="O209" s="7">
        <f t="shared" si="46"/>
        <v>171.39</v>
      </c>
      <c r="P209" s="7">
        <f t="shared" si="47"/>
        <v>119.97299999999998</v>
      </c>
      <c r="Q209" s="7">
        <f t="shared" si="48"/>
        <v>274.22399999999999</v>
      </c>
      <c r="R209" s="17">
        <v>374.95</v>
      </c>
      <c r="S209" s="17"/>
      <c r="T209" s="7">
        <f t="shared" si="44"/>
        <v>203.56</v>
      </c>
      <c r="U209" s="17" t="s">
        <v>20</v>
      </c>
      <c r="V209">
        <f t="shared" si="45"/>
        <v>5089</v>
      </c>
      <c r="X209" s="19">
        <f t="shared" si="49"/>
        <v>43365.300000000017</v>
      </c>
      <c r="Z209" s="19">
        <f>X209-MAX($X$9:X209)</f>
        <v>-1497.5500000000102</v>
      </c>
    </row>
    <row r="210" spans="1:26">
      <c r="A210" t="s">
        <v>4</v>
      </c>
      <c r="B210" t="s">
        <v>5</v>
      </c>
      <c r="C210" s="3" t="str">
        <f t="shared" si="43"/>
        <v>Thu</v>
      </c>
      <c r="D210" s="5">
        <v>43678.541666666664</v>
      </c>
      <c r="E210" s="6">
        <v>43678.541666666664</v>
      </c>
      <c r="F210">
        <v>28432.65</v>
      </c>
      <c r="H210" s="2">
        <f t="shared" si="39"/>
        <v>43678.541666666664</v>
      </c>
      <c r="I210" s="1">
        <f t="shared" si="39"/>
        <v>43678.541666666664</v>
      </c>
      <c r="J210" s="4">
        <f t="shared" si="40"/>
        <v>28400</v>
      </c>
      <c r="K210" s="4" t="str">
        <f t="shared" si="41"/>
        <v>PE</v>
      </c>
      <c r="L210" s="5">
        <f t="shared" si="42"/>
        <v>43678.541666666664</v>
      </c>
      <c r="N210" s="17">
        <v>34.049999999999997</v>
      </c>
      <c r="O210" s="7">
        <f t="shared" si="46"/>
        <v>39.49799999999999</v>
      </c>
      <c r="P210" s="7">
        <f t="shared" si="47"/>
        <v>27.648599999999991</v>
      </c>
      <c r="Q210" s="7">
        <f t="shared" si="48"/>
        <v>63.196799999999989</v>
      </c>
      <c r="R210" s="17">
        <v>27.7</v>
      </c>
      <c r="S210" s="17"/>
      <c r="T210" s="7">
        <f t="shared" si="44"/>
        <v>-11.797999999999991</v>
      </c>
      <c r="U210" s="17" t="s">
        <v>15</v>
      </c>
      <c r="V210">
        <f t="shared" si="45"/>
        <v>-294.94999999999976</v>
      </c>
      <c r="X210" s="19">
        <f t="shared" si="49"/>
        <v>43070.35000000002</v>
      </c>
      <c r="Z210" s="19">
        <f>X210-MAX($X$9:X210)</f>
        <v>-1792.5000000000073</v>
      </c>
    </row>
    <row r="211" spans="1:26">
      <c r="A211" t="s">
        <v>4</v>
      </c>
      <c r="B211" t="s">
        <v>5</v>
      </c>
      <c r="C211" s="3" t="str">
        <f t="shared" si="43"/>
        <v>Mon</v>
      </c>
      <c r="D211" s="5">
        <v>43682.395833333336</v>
      </c>
      <c r="E211" s="6">
        <v>43682.395833333336</v>
      </c>
      <c r="F211">
        <v>27458.45</v>
      </c>
      <c r="H211" s="2">
        <f t="shared" si="39"/>
        <v>43682.395833333336</v>
      </c>
      <c r="I211" s="1">
        <f t="shared" si="39"/>
        <v>43682.395833333336</v>
      </c>
      <c r="J211" s="4">
        <f t="shared" si="40"/>
        <v>27500</v>
      </c>
      <c r="K211" s="4" t="str">
        <f t="shared" si="41"/>
        <v>PE</v>
      </c>
      <c r="L211" s="5">
        <f t="shared" si="42"/>
        <v>43685.395833333336</v>
      </c>
      <c r="N211" s="17">
        <v>328.15</v>
      </c>
      <c r="O211" s="7">
        <f t="shared" si="46"/>
        <v>380.65399999999994</v>
      </c>
      <c r="P211" s="7">
        <f t="shared" si="47"/>
        <v>266.45779999999996</v>
      </c>
      <c r="Q211" s="7">
        <f t="shared" si="48"/>
        <v>609.04639999999995</v>
      </c>
      <c r="R211" s="17">
        <v>266.5</v>
      </c>
      <c r="S211" s="17"/>
      <c r="T211" s="7">
        <f t="shared" si="44"/>
        <v>-114.15399999999994</v>
      </c>
      <c r="U211" s="17" t="s">
        <v>15</v>
      </c>
      <c r="V211">
        <f t="shared" si="45"/>
        <v>-2853.8499999999985</v>
      </c>
      <c r="X211" s="19">
        <f t="shared" si="49"/>
        <v>40216.500000000022</v>
      </c>
      <c r="Z211" s="19">
        <f>X211-MAX($X$9:X211)</f>
        <v>-4646.3500000000058</v>
      </c>
    </row>
    <row r="212" spans="1:26">
      <c r="A212" t="s">
        <v>4</v>
      </c>
      <c r="B212" t="s">
        <v>6</v>
      </c>
      <c r="C212" s="3" t="str">
        <f t="shared" si="43"/>
        <v>Tue</v>
      </c>
      <c r="D212" s="5">
        <v>43683.385416666664</v>
      </c>
      <c r="E212" s="6">
        <v>43683.385416666664</v>
      </c>
      <c r="F212">
        <v>27873.4</v>
      </c>
      <c r="H212" s="2">
        <f t="shared" si="39"/>
        <v>43683.385416666664</v>
      </c>
      <c r="I212" s="1">
        <f t="shared" si="39"/>
        <v>43683.385416666664</v>
      </c>
      <c r="J212" s="4">
        <f t="shared" si="40"/>
        <v>27900</v>
      </c>
      <c r="K212" s="4" t="str">
        <f t="shared" si="41"/>
        <v>CE</v>
      </c>
      <c r="L212" s="5">
        <f t="shared" si="42"/>
        <v>43685.385416666664</v>
      </c>
      <c r="N212" s="17">
        <v>292.10000000000002</v>
      </c>
      <c r="O212" s="7">
        <f t="shared" si="46"/>
        <v>338.83600000000001</v>
      </c>
      <c r="P212" s="7">
        <f t="shared" si="47"/>
        <v>237.18519999999998</v>
      </c>
      <c r="Q212" s="7">
        <f t="shared" si="48"/>
        <v>542.13760000000002</v>
      </c>
      <c r="R212" s="17">
        <v>289.35000000000002</v>
      </c>
      <c r="S212" s="17"/>
      <c r="T212" s="7">
        <f t="shared" si="44"/>
        <v>-49.48599999999999</v>
      </c>
      <c r="U212" s="17" t="s">
        <v>28</v>
      </c>
      <c r="V212">
        <f t="shared" si="45"/>
        <v>-1237.1499999999996</v>
      </c>
      <c r="X212" s="19">
        <f t="shared" si="49"/>
        <v>38979.35000000002</v>
      </c>
      <c r="Z212" s="19">
        <f>X212-MAX($X$9:X212)</f>
        <v>-5883.5000000000073</v>
      </c>
    </row>
    <row r="213" spans="1:26">
      <c r="A213" t="s">
        <v>4</v>
      </c>
      <c r="B213" t="s">
        <v>5</v>
      </c>
      <c r="C213" s="3" t="str">
        <f t="shared" si="43"/>
        <v>Thu</v>
      </c>
      <c r="D213" s="5">
        <v>43685.395833333336</v>
      </c>
      <c r="E213" s="6">
        <v>43685.395833333336</v>
      </c>
      <c r="F213">
        <v>27545.45</v>
      </c>
      <c r="H213" s="2">
        <f t="shared" si="39"/>
        <v>43685.395833333336</v>
      </c>
      <c r="I213" s="1">
        <f t="shared" si="39"/>
        <v>43685.395833333336</v>
      </c>
      <c r="J213" s="4">
        <f t="shared" si="40"/>
        <v>27500</v>
      </c>
      <c r="K213" s="4" t="str">
        <f t="shared" si="41"/>
        <v>PE</v>
      </c>
      <c r="L213" s="5">
        <f t="shared" si="42"/>
        <v>43685.395833333336</v>
      </c>
      <c r="N213" s="17">
        <v>97.3</v>
      </c>
      <c r="O213" s="7">
        <f t="shared" si="46"/>
        <v>112.86799999999999</v>
      </c>
      <c r="P213" s="7">
        <f t="shared" si="47"/>
        <v>79.007599999999996</v>
      </c>
      <c r="Q213" s="7">
        <f t="shared" si="48"/>
        <v>180.58879999999999</v>
      </c>
      <c r="R213" s="17"/>
      <c r="S213" s="17"/>
      <c r="T213" s="7">
        <f t="shared" si="44"/>
        <v>0</v>
      </c>
      <c r="U213" s="17" t="s">
        <v>20</v>
      </c>
      <c r="V213">
        <f t="shared" si="45"/>
        <v>0</v>
      </c>
      <c r="X213" s="19">
        <f t="shared" si="49"/>
        <v>38979.35000000002</v>
      </c>
      <c r="Z213" s="19">
        <f>X213-MAX($X$9:X213)</f>
        <v>-5883.5000000000073</v>
      </c>
    </row>
    <row r="214" spans="1:26">
      <c r="A214" t="s">
        <v>4</v>
      </c>
      <c r="B214" t="s">
        <v>5</v>
      </c>
      <c r="C214" s="3" t="str">
        <f t="shared" si="43"/>
        <v>Tue</v>
      </c>
      <c r="D214" s="5">
        <v>43690.385416666664</v>
      </c>
      <c r="E214" s="6">
        <v>43690.385416666664</v>
      </c>
      <c r="F214">
        <v>28107.25</v>
      </c>
      <c r="H214" s="2">
        <f t="shared" si="39"/>
        <v>43690.385416666664</v>
      </c>
      <c r="I214" s="1">
        <f t="shared" si="39"/>
        <v>43690.385416666664</v>
      </c>
      <c r="J214" s="4">
        <f t="shared" si="40"/>
        <v>28100</v>
      </c>
      <c r="K214" s="4" t="str">
        <f t="shared" si="41"/>
        <v>PE</v>
      </c>
      <c r="L214" s="5">
        <f t="shared" si="42"/>
        <v>43692.385416666664</v>
      </c>
      <c r="N214" s="17">
        <v>151</v>
      </c>
      <c r="O214" s="7">
        <f t="shared" si="46"/>
        <v>175.16</v>
      </c>
      <c r="P214" s="7">
        <f t="shared" si="47"/>
        <v>122.61199999999999</v>
      </c>
      <c r="Q214" s="7">
        <f t="shared" si="48"/>
        <v>280.25599999999997</v>
      </c>
      <c r="R214" s="17">
        <v>280.39999999999998</v>
      </c>
      <c r="S214" s="17">
        <v>406.35</v>
      </c>
      <c r="T214" s="7">
        <f t="shared" si="44"/>
        <v>105.23999999999998</v>
      </c>
      <c r="U214" s="17" t="s">
        <v>16</v>
      </c>
      <c r="V214">
        <f t="shared" si="45"/>
        <v>2630.9999999999995</v>
      </c>
      <c r="X214" s="19">
        <f t="shared" si="49"/>
        <v>41610.35000000002</v>
      </c>
      <c r="Z214" s="19">
        <f>X214-MAX($X$9:X214)</f>
        <v>-3252.5000000000073</v>
      </c>
    </row>
    <row r="215" spans="1:26">
      <c r="A215" t="s">
        <v>4</v>
      </c>
      <c r="B215" t="s">
        <v>6</v>
      </c>
      <c r="C215" s="3" t="str">
        <f t="shared" si="43"/>
        <v>Fri</v>
      </c>
      <c r="D215" s="5">
        <v>43693.5</v>
      </c>
      <c r="E215" s="6">
        <v>43693.5</v>
      </c>
      <c r="F215">
        <v>28140.5</v>
      </c>
      <c r="H215" s="2">
        <f t="shared" si="39"/>
        <v>43693.5</v>
      </c>
      <c r="I215" s="1">
        <f t="shared" si="39"/>
        <v>43693.5</v>
      </c>
      <c r="J215" s="4">
        <f t="shared" si="40"/>
        <v>28100</v>
      </c>
      <c r="K215" s="4" t="str">
        <f t="shared" si="41"/>
        <v>CE</v>
      </c>
      <c r="L215" s="5">
        <f t="shared" si="42"/>
        <v>43699.5</v>
      </c>
      <c r="N215" s="17">
        <v>302.85000000000002</v>
      </c>
      <c r="O215" s="7">
        <f t="shared" si="46"/>
        <v>351.30599999999998</v>
      </c>
      <c r="P215" s="7">
        <f t="shared" si="47"/>
        <v>245.91419999999997</v>
      </c>
      <c r="Q215" s="7">
        <f t="shared" si="48"/>
        <v>562.08960000000002</v>
      </c>
      <c r="R215" s="17">
        <v>245.9</v>
      </c>
      <c r="S215" s="17"/>
      <c r="T215" s="7">
        <f t="shared" si="44"/>
        <v>-105.40599999999998</v>
      </c>
      <c r="U215" s="17" t="s">
        <v>15</v>
      </c>
      <c r="V215">
        <f t="shared" si="45"/>
        <v>-2635.1499999999996</v>
      </c>
      <c r="X215" s="19">
        <f t="shared" si="49"/>
        <v>38975.200000000019</v>
      </c>
      <c r="Z215" s="19">
        <f>X215-MAX($X$9:X215)</f>
        <v>-5887.6500000000087</v>
      </c>
    </row>
    <row r="216" spans="1:26">
      <c r="A216" t="s">
        <v>4</v>
      </c>
      <c r="B216" t="s">
        <v>5</v>
      </c>
      <c r="C216" s="3" t="str">
        <f t="shared" si="43"/>
        <v>Tue</v>
      </c>
      <c r="D216" s="5">
        <v>43697.40625</v>
      </c>
      <c r="E216" s="6">
        <v>43697.40625</v>
      </c>
      <c r="F216">
        <v>27987.35</v>
      </c>
      <c r="H216" s="2">
        <f t="shared" ref="H216:I263" si="50">D216</f>
        <v>43697.40625</v>
      </c>
      <c r="I216" s="1">
        <f t="shared" si="50"/>
        <v>43697.40625</v>
      </c>
      <c r="J216" s="4">
        <f t="shared" si="40"/>
        <v>28000</v>
      </c>
      <c r="K216" s="4" t="str">
        <f t="shared" si="41"/>
        <v>PE</v>
      </c>
      <c r="L216" s="5">
        <f t="shared" si="42"/>
        <v>43699.40625</v>
      </c>
      <c r="N216" s="17">
        <v>225.85</v>
      </c>
      <c r="O216" s="7">
        <f t="shared" si="46"/>
        <v>261.98599999999999</v>
      </c>
      <c r="P216" s="7">
        <f t="shared" si="47"/>
        <v>183.39019999999999</v>
      </c>
      <c r="Q216" s="7">
        <f t="shared" si="48"/>
        <v>419.17759999999998</v>
      </c>
      <c r="R216" s="17">
        <v>183.4</v>
      </c>
      <c r="S216" s="17"/>
      <c r="T216" s="7">
        <f t="shared" si="44"/>
        <v>-78.585999999999984</v>
      </c>
      <c r="U216" s="17" t="s">
        <v>15</v>
      </c>
      <c r="V216">
        <f t="shared" si="45"/>
        <v>-1964.6499999999996</v>
      </c>
      <c r="X216" s="19">
        <f t="shared" si="49"/>
        <v>37010.550000000017</v>
      </c>
      <c r="Z216" s="19">
        <f>X216-MAX($X$9:X216)</f>
        <v>-7852.3000000000102</v>
      </c>
    </row>
    <row r="217" spans="1:26">
      <c r="A217" t="s">
        <v>4</v>
      </c>
      <c r="B217" t="s">
        <v>5</v>
      </c>
      <c r="C217" s="3" t="str">
        <f t="shared" si="43"/>
        <v>Wed</v>
      </c>
      <c r="D217" s="5">
        <v>43698.5625</v>
      </c>
      <c r="E217" s="6">
        <v>43698.5625</v>
      </c>
      <c r="F217">
        <v>27785</v>
      </c>
      <c r="H217" s="2">
        <f t="shared" si="50"/>
        <v>43698.5625</v>
      </c>
      <c r="I217" s="1">
        <f t="shared" si="50"/>
        <v>43698.5625</v>
      </c>
      <c r="J217" s="4">
        <f t="shared" si="40"/>
        <v>27800</v>
      </c>
      <c r="K217" s="4" t="str">
        <f t="shared" si="41"/>
        <v>PE</v>
      </c>
      <c r="L217" s="5">
        <f t="shared" si="42"/>
        <v>43699.5625</v>
      </c>
      <c r="N217" s="17">
        <v>166.55</v>
      </c>
      <c r="O217" s="7">
        <f t="shared" si="46"/>
        <v>193.19800000000001</v>
      </c>
      <c r="P217" s="7">
        <f t="shared" si="47"/>
        <v>135.23859999999999</v>
      </c>
      <c r="Q217" s="7">
        <f t="shared" si="48"/>
        <v>309.11680000000001</v>
      </c>
      <c r="R217" s="17">
        <v>161.4</v>
      </c>
      <c r="S217" s="17"/>
      <c r="T217" s="7">
        <f t="shared" si="44"/>
        <v>-31.798000000000002</v>
      </c>
      <c r="U217" s="17" t="s">
        <v>28</v>
      </c>
      <c r="V217">
        <f t="shared" si="45"/>
        <v>-794.95</v>
      </c>
      <c r="X217" s="19">
        <f t="shared" si="49"/>
        <v>36215.60000000002</v>
      </c>
      <c r="Z217" s="19">
        <f>X217-MAX($X$9:X217)</f>
        <v>-8647.2500000000073</v>
      </c>
    </row>
    <row r="218" spans="1:26">
      <c r="A218" t="s">
        <v>4</v>
      </c>
      <c r="B218" t="s">
        <v>5</v>
      </c>
      <c r="C218" s="3" t="str">
        <f t="shared" si="43"/>
        <v>Thu</v>
      </c>
      <c r="D218" s="5">
        <v>43699.4375</v>
      </c>
      <c r="E218" s="6">
        <v>43699.4375</v>
      </c>
      <c r="F218">
        <v>27429.45</v>
      </c>
      <c r="H218" s="2">
        <f t="shared" si="50"/>
        <v>43699.4375</v>
      </c>
      <c r="I218" s="1">
        <f t="shared" si="50"/>
        <v>43699.4375</v>
      </c>
      <c r="J218" s="4">
        <f t="shared" si="40"/>
        <v>27400</v>
      </c>
      <c r="K218" s="4" t="str">
        <f t="shared" si="41"/>
        <v>PE</v>
      </c>
      <c r="L218" s="5">
        <f t="shared" si="42"/>
        <v>43699.4375</v>
      </c>
      <c r="N218" s="17">
        <v>79.150000000000006</v>
      </c>
      <c r="O218" s="7">
        <f t="shared" si="46"/>
        <v>91.814000000000007</v>
      </c>
      <c r="P218" s="7">
        <f t="shared" si="47"/>
        <v>64.269800000000004</v>
      </c>
      <c r="Q218" s="7">
        <f t="shared" si="48"/>
        <v>146.9024</v>
      </c>
      <c r="R218" s="17">
        <v>146.80000000000001</v>
      </c>
      <c r="S218" s="17">
        <v>346.15</v>
      </c>
      <c r="T218" s="7">
        <f t="shared" si="44"/>
        <v>54.986000000000004</v>
      </c>
      <c r="U218" s="17" t="s">
        <v>16</v>
      </c>
      <c r="V218">
        <f t="shared" si="45"/>
        <v>1374.65</v>
      </c>
      <c r="X218" s="19">
        <f t="shared" si="49"/>
        <v>37590.250000000022</v>
      </c>
      <c r="Z218" s="19">
        <f>X218-MAX($X$9:X218)</f>
        <v>-7272.6000000000058</v>
      </c>
    </row>
    <row r="219" spans="1:26">
      <c r="A219" t="s">
        <v>4</v>
      </c>
      <c r="B219" t="s">
        <v>5</v>
      </c>
      <c r="C219" s="3" t="str">
        <f t="shared" si="43"/>
        <v>Mon</v>
      </c>
      <c r="D219" s="5">
        <v>43703.395833333336</v>
      </c>
      <c r="E219" s="6">
        <v>43703.395833333336</v>
      </c>
      <c r="F219">
        <v>27251</v>
      </c>
      <c r="H219" s="2">
        <f t="shared" si="50"/>
        <v>43703.395833333336</v>
      </c>
      <c r="I219" s="1">
        <f t="shared" si="50"/>
        <v>43703.395833333336</v>
      </c>
      <c r="J219" s="4">
        <f t="shared" si="40"/>
        <v>27300</v>
      </c>
      <c r="K219" s="4" t="str">
        <f t="shared" si="41"/>
        <v>PE</v>
      </c>
      <c r="L219" s="5">
        <f t="shared" si="42"/>
        <v>43706.395833333336</v>
      </c>
      <c r="N219" s="17">
        <v>348.9</v>
      </c>
      <c r="O219" s="7">
        <f t="shared" si="46"/>
        <v>404.72399999999993</v>
      </c>
      <c r="P219" s="7">
        <f t="shared" si="47"/>
        <v>283.30679999999995</v>
      </c>
      <c r="Q219" s="7">
        <f t="shared" si="48"/>
        <v>647.55839999999989</v>
      </c>
      <c r="R219" s="17">
        <v>283.3</v>
      </c>
      <c r="S219" s="17"/>
      <c r="T219" s="7">
        <f t="shared" si="44"/>
        <v>-121.42399999999992</v>
      </c>
      <c r="U219" s="17" t="s">
        <v>15</v>
      </c>
      <c r="V219">
        <f t="shared" si="45"/>
        <v>-3035.5999999999981</v>
      </c>
      <c r="X219" s="19">
        <f t="shared" si="49"/>
        <v>34554.650000000023</v>
      </c>
      <c r="Z219" s="19">
        <f>X219-MAX($X$9:X219)</f>
        <v>-10308.200000000004</v>
      </c>
    </row>
    <row r="220" spans="1:26">
      <c r="A220" t="s">
        <v>4</v>
      </c>
      <c r="B220" t="s">
        <v>5</v>
      </c>
      <c r="C220" s="3" t="str">
        <f t="shared" si="43"/>
        <v>Wed</v>
      </c>
      <c r="D220" s="5">
        <v>43705.4375</v>
      </c>
      <c r="E220" s="6">
        <v>43705.4375</v>
      </c>
      <c r="F220">
        <v>27896.2</v>
      </c>
      <c r="H220" s="2">
        <f t="shared" si="50"/>
        <v>43705.4375</v>
      </c>
      <c r="I220" s="1">
        <f t="shared" si="50"/>
        <v>43705.4375</v>
      </c>
      <c r="J220" s="4">
        <f t="shared" si="40"/>
        <v>27900</v>
      </c>
      <c r="K220" s="4" t="str">
        <f t="shared" si="41"/>
        <v>PE</v>
      </c>
      <c r="L220" s="5">
        <f t="shared" si="42"/>
        <v>43706.4375</v>
      </c>
      <c r="N220" s="17">
        <v>186.85</v>
      </c>
      <c r="O220" s="7">
        <f t="shared" si="46"/>
        <v>216.74599999999998</v>
      </c>
      <c r="P220" s="7">
        <f t="shared" si="47"/>
        <v>151.72219999999999</v>
      </c>
      <c r="Q220" s="7">
        <f t="shared" si="48"/>
        <v>346.79359999999997</v>
      </c>
      <c r="R220" s="17">
        <v>151.69999999999999</v>
      </c>
      <c r="S220" s="17"/>
      <c r="T220" s="7">
        <f t="shared" si="44"/>
        <v>-65.045999999999992</v>
      </c>
      <c r="U220" s="17" t="s">
        <v>15</v>
      </c>
      <c r="V220">
        <f t="shared" si="45"/>
        <v>-1626.1499999999999</v>
      </c>
      <c r="X220" s="19">
        <f t="shared" si="49"/>
        <v>32928.500000000022</v>
      </c>
      <c r="Z220" s="19">
        <f>X220-MAX($X$9:X220)</f>
        <v>-11934.350000000006</v>
      </c>
    </row>
    <row r="221" spans="1:26">
      <c r="A221" t="s">
        <v>4</v>
      </c>
      <c r="B221" t="s">
        <v>5</v>
      </c>
      <c r="C221" s="3" t="str">
        <f t="shared" si="43"/>
        <v>Thu</v>
      </c>
      <c r="D221" s="5">
        <v>43706.5</v>
      </c>
      <c r="E221" s="6">
        <v>43706.5</v>
      </c>
      <c r="F221">
        <v>27392.5</v>
      </c>
      <c r="H221" s="2">
        <f t="shared" si="50"/>
        <v>43706.5</v>
      </c>
      <c r="I221" s="1">
        <f t="shared" si="50"/>
        <v>43706.5</v>
      </c>
      <c r="J221" s="4">
        <f t="shared" si="40"/>
        <v>27400</v>
      </c>
      <c r="K221" s="4" t="str">
        <f t="shared" si="41"/>
        <v>PE</v>
      </c>
      <c r="L221" s="5">
        <f t="shared" si="42"/>
        <v>43706.5</v>
      </c>
      <c r="N221" s="17">
        <v>112.9</v>
      </c>
      <c r="O221" s="7">
        <f t="shared" si="46"/>
        <v>130.964</v>
      </c>
      <c r="P221" s="7">
        <f t="shared" si="47"/>
        <v>91.674799999999991</v>
      </c>
      <c r="Q221" s="7">
        <f t="shared" si="48"/>
        <v>209.54240000000001</v>
      </c>
      <c r="R221" s="17">
        <v>91.7</v>
      </c>
      <c r="S221" s="17"/>
      <c r="T221" s="7">
        <f t="shared" si="44"/>
        <v>-39.263999999999996</v>
      </c>
      <c r="U221" s="17" t="s">
        <v>15</v>
      </c>
      <c r="V221">
        <f t="shared" si="45"/>
        <v>-981.59999999999991</v>
      </c>
      <c r="X221" s="19">
        <f t="shared" si="49"/>
        <v>31946.900000000023</v>
      </c>
      <c r="Z221" s="19">
        <f>X221-MAX($X$9:X221)</f>
        <v>-12915.950000000004</v>
      </c>
    </row>
    <row r="222" spans="1:26">
      <c r="A222" t="s">
        <v>4</v>
      </c>
      <c r="B222" t="s">
        <v>5</v>
      </c>
      <c r="C222" s="3" t="str">
        <f t="shared" si="43"/>
        <v>Tue</v>
      </c>
      <c r="D222" s="5">
        <v>43711.395833333336</v>
      </c>
      <c r="E222" s="6">
        <v>43711.395833333336</v>
      </c>
      <c r="F222">
        <v>26968.6</v>
      </c>
      <c r="H222" s="2">
        <f t="shared" si="50"/>
        <v>43711.395833333336</v>
      </c>
      <c r="I222" s="1">
        <f t="shared" si="50"/>
        <v>43711.395833333336</v>
      </c>
      <c r="J222" s="4">
        <f t="shared" si="40"/>
        <v>27000</v>
      </c>
      <c r="K222" s="4" t="str">
        <f t="shared" si="41"/>
        <v>PE</v>
      </c>
      <c r="L222" s="5">
        <f t="shared" si="42"/>
        <v>43713.395833333336</v>
      </c>
      <c r="N222" s="17">
        <v>252.7</v>
      </c>
      <c r="O222" s="7">
        <f t="shared" si="46"/>
        <v>293.13199999999995</v>
      </c>
      <c r="P222" s="7">
        <f t="shared" si="47"/>
        <v>205.19239999999996</v>
      </c>
      <c r="Q222" s="7">
        <f t="shared" si="48"/>
        <v>469.01119999999992</v>
      </c>
      <c r="R222" s="17">
        <v>292.95</v>
      </c>
      <c r="S222" s="17"/>
      <c r="T222" s="7">
        <f t="shared" si="44"/>
        <v>-0.18199999999995953</v>
      </c>
      <c r="U222" s="17" t="s">
        <v>28</v>
      </c>
      <c r="V222">
        <f t="shared" si="45"/>
        <v>-4.5499999999989882</v>
      </c>
      <c r="X222" s="19">
        <f t="shared" si="49"/>
        <v>31942.350000000024</v>
      </c>
      <c r="Z222" s="19">
        <f>X222-MAX($X$9:X222)</f>
        <v>-12920.500000000004</v>
      </c>
    </row>
    <row r="223" spans="1:26">
      <c r="A223" t="s">
        <v>4</v>
      </c>
      <c r="B223" t="s">
        <v>6</v>
      </c>
      <c r="C223" s="3" t="str">
        <f t="shared" si="43"/>
        <v>Wed</v>
      </c>
      <c r="D223" s="5">
        <v>43712.510416666664</v>
      </c>
      <c r="E223" s="6">
        <v>43712.510416666664</v>
      </c>
      <c r="F223">
        <v>27082.25</v>
      </c>
      <c r="H223" s="2">
        <f t="shared" si="50"/>
        <v>43712.510416666664</v>
      </c>
      <c r="I223" s="1">
        <f t="shared" si="50"/>
        <v>43712.510416666664</v>
      </c>
      <c r="J223" s="4">
        <f t="shared" si="40"/>
        <v>27100</v>
      </c>
      <c r="K223" s="4" t="str">
        <f t="shared" si="41"/>
        <v>CE</v>
      </c>
      <c r="L223" s="5">
        <f t="shared" si="42"/>
        <v>43713.510416666664</v>
      </c>
      <c r="N223" s="17">
        <v>178.8</v>
      </c>
      <c r="O223" s="7">
        <f t="shared" si="46"/>
        <v>207.40799999999999</v>
      </c>
      <c r="P223" s="7">
        <f t="shared" si="47"/>
        <v>145.18559999999999</v>
      </c>
      <c r="Q223" s="7">
        <f t="shared" si="48"/>
        <v>331.8528</v>
      </c>
      <c r="R223" s="17">
        <v>145.19999999999999</v>
      </c>
      <c r="S223" s="17"/>
      <c r="T223" s="7">
        <f t="shared" si="44"/>
        <v>-62.207999999999998</v>
      </c>
      <c r="U223" s="17" t="s">
        <v>15</v>
      </c>
      <c r="V223">
        <f t="shared" si="45"/>
        <v>-1555.2</v>
      </c>
      <c r="X223" s="19">
        <f t="shared" si="49"/>
        <v>30387.150000000023</v>
      </c>
      <c r="Z223" s="19">
        <f>X223-MAX($X$9:X223)</f>
        <v>-14475.700000000004</v>
      </c>
    </row>
    <row r="224" spans="1:26">
      <c r="A224" t="s">
        <v>4</v>
      </c>
      <c r="B224" t="s">
        <v>6</v>
      </c>
      <c r="C224" s="3" t="str">
        <f t="shared" si="43"/>
        <v>Fri</v>
      </c>
      <c r="D224" s="5">
        <v>43714.458333333336</v>
      </c>
      <c r="E224" s="6">
        <v>43714.458333333336</v>
      </c>
      <c r="F224">
        <v>27205.05</v>
      </c>
      <c r="H224" s="2">
        <f t="shared" si="50"/>
        <v>43714.458333333336</v>
      </c>
      <c r="I224" s="1">
        <f t="shared" si="50"/>
        <v>43714.458333333336</v>
      </c>
      <c r="J224" s="4">
        <f t="shared" si="40"/>
        <v>27200</v>
      </c>
      <c r="K224" s="4" t="str">
        <f t="shared" si="41"/>
        <v>CE</v>
      </c>
      <c r="L224" s="5">
        <f t="shared" si="42"/>
        <v>43720.458333333336</v>
      </c>
      <c r="N224" s="17">
        <v>324.3</v>
      </c>
      <c r="O224" s="7">
        <f t="shared" si="46"/>
        <v>376.18799999999999</v>
      </c>
      <c r="P224" s="7">
        <f t="shared" si="47"/>
        <v>263.33159999999998</v>
      </c>
      <c r="Q224" s="7">
        <f t="shared" si="48"/>
        <v>601.9008</v>
      </c>
      <c r="R224" s="17"/>
      <c r="S224" s="17"/>
      <c r="T224" s="7">
        <f t="shared" si="44"/>
        <v>0</v>
      </c>
      <c r="U224" s="17" t="s">
        <v>20</v>
      </c>
      <c r="V224">
        <f t="shared" si="45"/>
        <v>0</v>
      </c>
      <c r="X224" s="19">
        <f t="shared" si="49"/>
        <v>30387.150000000023</v>
      </c>
      <c r="Z224" s="19">
        <f>X224-MAX($X$9:X224)</f>
        <v>-14475.700000000004</v>
      </c>
    </row>
    <row r="225" spans="1:26">
      <c r="A225" t="s">
        <v>4</v>
      </c>
      <c r="B225" t="s">
        <v>5</v>
      </c>
      <c r="C225" s="3" t="str">
        <f t="shared" si="43"/>
        <v>Mon</v>
      </c>
      <c r="D225" s="5">
        <v>43717.385416666664</v>
      </c>
      <c r="E225" s="6">
        <v>43717.385416666664</v>
      </c>
      <c r="F225">
        <v>27040</v>
      </c>
      <c r="H225" s="2">
        <f t="shared" si="50"/>
        <v>43717.385416666664</v>
      </c>
      <c r="I225" s="1">
        <f t="shared" si="50"/>
        <v>43717.385416666664</v>
      </c>
      <c r="J225" s="4">
        <f t="shared" si="40"/>
        <v>27000</v>
      </c>
      <c r="K225" s="4" t="str">
        <f t="shared" si="41"/>
        <v>PE</v>
      </c>
      <c r="L225" s="5">
        <f t="shared" si="42"/>
        <v>43720.385416666664</v>
      </c>
      <c r="N225" s="17">
        <v>214.85</v>
      </c>
      <c r="O225" s="7">
        <f t="shared" si="46"/>
        <v>249.22599999999997</v>
      </c>
      <c r="P225" s="7">
        <f t="shared" si="47"/>
        <v>174.45819999999998</v>
      </c>
      <c r="Q225" s="7">
        <f t="shared" si="48"/>
        <v>398.76159999999993</v>
      </c>
      <c r="R225" s="17"/>
      <c r="S225" s="17"/>
      <c r="T225" s="7">
        <f t="shared" si="44"/>
        <v>0</v>
      </c>
      <c r="U225" s="17" t="s">
        <v>20</v>
      </c>
      <c r="V225">
        <f t="shared" si="45"/>
        <v>0</v>
      </c>
      <c r="X225" s="19">
        <f t="shared" si="49"/>
        <v>30387.150000000023</v>
      </c>
      <c r="Z225" s="19">
        <f>X225-MAX($X$9:X225)</f>
        <v>-14475.700000000004</v>
      </c>
    </row>
    <row r="226" spans="1:26">
      <c r="A226" t="s">
        <v>4</v>
      </c>
      <c r="B226" t="s">
        <v>6</v>
      </c>
      <c r="C226" s="3" t="str">
        <f t="shared" si="43"/>
        <v>Mon</v>
      </c>
      <c r="D226" s="5">
        <v>43717.4375</v>
      </c>
      <c r="E226" s="6">
        <v>43717.4375</v>
      </c>
      <c r="F226">
        <v>27442.5</v>
      </c>
      <c r="H226" s="2">
        <f t="shared" si="50"/>
        <v>43717.4375</v>
      </c>
      <c r="I226" s="1">
        <f t="shared" si="50"/>
        <v>43717.4375</v>
      </c>
      <c r="J226" s="4">
        <f t="shared" si="40"/>
        <v>27400</v>
      </c>
      <c r="K226" s="4" t="str">
        <f t="shared" si="41"/>
        <v>CE</v>
      </c>
      <c r="L226" s="5">
        <f t="shared" si="42"/>
        <v>43720.4375</v>
      </c>
      <c r="N226" s="17">
        <v>248.75</v>
      </c>
      <c r="O226" s="7">
        <f t="shared" si="46"/>
        <v>288.54999999999995</v>
      </c>
      <c r="P226" s="7">
        <f t="shared" si="47"/>
        <v>201.98499999999996</v>
      </c>
      <c r="Q226" s="7">
        <f t="shared" si="48"/>
        <v>461.67999999999995</v>
      </c>
      <c r="R226" s="17">
        <v>202</v>
      </c>
      <c r="S226" s="17"/>
      <c r="T226" s="7">
        <f t="shared" si="44"/>
        <v>-86.549999999999955</v>
      </c>
      <c r="U226" s="17" t="s">
        <v>15</v>
      </c>
      <c r="V226">
        <f t="shared" si="45"/>
        <v>-2163.7499999999991</v>
      </c>
      <c r="X226" s="19">
        <f t="shared" si="49"/>
        <v>28223.400000000023</v>
      </c>
      <c r="Z226" s="19">
        <f>X226-MAX($X$9:X226)</f>
        <v>-16639.450000000004</v>
      </c>
    </row>
    <row r="227" spans="1:26">
      <c r="A227" t="s">
        <v>4</v>
      </c>
      <c r="B227" t="s">
        <v>6</v>
      </c>
      <c r="C227" s="3" t="str">
        <f t="shared" si="43"/>
        <v>Thu</v>
      </c>
      <c r="D227" s="5">
        <v>43720.40625</v>
      </c>
      <c r="E227" s="6">
        <v>43720.40625</v>
      </c>
      <c r="F227">
        <v>28055.9</v>
      </c>
      <c r="H227" s="2">
        <f t="shared" si="50"/>
        <v>43720.40625</v>
      </c>
      <c r="I227" s="1">
        <f t="shared" si="50"/>
        <v>43720.40625</v>
      </c>
      <c r="J227" s="4">
        <f t="shared" si="40"/>
        <v>28100</v>
      </c>
      <c r="K227" s="4" t="str">
        <f t="shared" si="41"/>
        <v>CE</v>
      </c>
      <c r="L227" s="5">
        <f t="shared" si="42"/>
        <v>43720.40625</v>
      </c>
      <c r="N227" s="17">
        <v>58.6</v>
      </c>
      <c r="O227" s="7">
        <f t="shared" si="46"/>
        <v>67.975999999999999</v>
      </c>
      <c r="P227" s="7">
        <f t="shared" si="47"/>
        <v>47.583199999999998</v>
      </c>
      <c r="Q227" s="7">
        <f t="shared" si="48"/>
        <v>108.7616</v>
      </c>
      <c r="R227" s="17"/>
      <c r="S227" s="17"/>
      <c r="T227" s="7">
        <f t="shared" si="44"/>
        <v>0</v>
      </c>
      <c r="U227" s="17" t="s">
        <v>20</v>
      </c>
      <c r="V227">
        <f t="shared" si="45"/>
        <v>0</v>
      </c>
      <c r="X227" s="19">
        <f t="shared" si="49"/>
        <v>28223.400000000023</v>
      </c>
      <c r="Z227" s="19">
        <f>X227-MAX($X$9:X227)</f>
        <v>-16639.450000000004</v>
      </c>
    </row>
    <row r="228" spans="1:26">
      <c r="A228" t="s">
        <v>4</v>
      </c>
      <c r="B228" t="s">
        <v>5</v>
      </c>
      <c r="C228" s="3" t="str">
        <f t="shared" si="43"/>
        <v>Fri</v>
      </c>
      <c r="D228" s="5">
        <v>43721.416666666664</v>
      </c>
      <c r="E228" s="6">
        <v>43721.416666666664</v>
      </c>
      <c r="F228">
        <v>27602.6</v>
      </c>
      <c r="H228" s="2">
        <f t="shared" si="50"/>
        <v>43721.416666666664</v>
      </c>
      <c r="I228" s="1">
        <f t="shared" si="50"/>
        <v>43721.416666666664</v>
      </c>
      <c r="J228" s="4">
        <f t="shared" si="40"/>
        <v>27600</v>
      </c>
      <c r="K228" s="4" t="str">
        <f t="shared" si="41"/>
        <v>PE</v>
      </c>
      <c r="L228" s="5">
        <f t="shared" si="42"/>
        <v>43727.416666666664</v>
      </c>
      <c r="N228" s="17">
        <v>271</v>
      </c>
      <c r="O228" s="7">
        <f t="shared" si="46"/>
        <v>314.35999999999996</v>
      </c>
      <c r="P228" s="7">
        <f t="shared" si="47"/>
        <v>220.05199999999996</v>
      </c>
      <c r="Q228" s="7">
        <f t="shared" si="48"/>
        <v>502.97599999999994</v>
      </c>
      <c r="R228" s="17"/>
      <c r="S228" s="17"/>
      <c r="T228" s="7">
        <f t="shared" si="44"/>
        <v>0</v>
      </c>
      <c r="U228" s="17" t="s">
        <v>20</v>
      </c>
      <c r="V228">
        <f t="shared" si="45"/>
        <v>0</v>
      </c>
      <c r="X228" s="19">
        <f t="shared" si="49"/>
        <v>28223.400000000023</v>
      </c>
      <c r="Z228" s="19">
        <f>X228-MAX($X$9:X228)</f>
        <v>-16639.450000000004</v>
      </c>
    </row>
    <row r="229" spans="1:26">
      <c r="A229" t="s">
        <v>4</v>
      </c>
      <c r="B229" t="s">
        <v>5</v>
      </c>
      <c r="C229" s="3" t="str">
        <f t="shared" si="43"/>
        <v>Tue</v>
      </c>
      <c r="D229" s="5">
        <v>43725.5</v>
      </c>
      <c r="E229" s="6">
        <v>43725.5</v>
      </c>
      <c r="F229">
        <v>27618.25</v>
      </c>
      <c r="H229" s="2">
        <f t="shared" si="50"/>
        <v>43725.5</v>
      </c>
      <c r="I229" s="1">
        <f t="shared" si="50"/>
        <v>43725.5</v>
      </c>
      <c r="J229" s="4">
        <f t="shared" si="40"/>
        <v>27600</v>
      </c>
      <c r="K229" s="4" t="str">
        <f t="shared" si="41"/>
        <v>PE</v>
      </c>
      <c r="L229" s="5">
        <f t="shared" si="42"/>
        <v>43727.5</v>
      </c>
      <c r="N229" s="17">
        <v>179.75</v>
      </c>
      <c r="O229" s="7">
        <f t="shared" si="46"/>
        <v>208.51</v>
      </c>
      <c r="P229" s="7">
        <f t="shared" si="47"/>
        <v>145.95699999999999</v>
      </c>
      <c r="Q229" s="7">
        <f t="shared" si="48"/>
        <v>333.61599999999999</v>
      </c>
      <c r="R229" s="17">
        <v>333.7</v>
      </c>
      <c r="S229" s="17"/>
      <c r="T229" s="7">
        <f t="shared" si="44"/>
        <v>125.19</v>
      </c>
      <c r="U229" s="17" t="s">
        <v>16</v>
      </c>
      <c r="V229">
        <f t="shared" si="45"/>
        <v>3129.75</v>
      </c>
      <c r="X229" s="19">
        <f t="shared" si="49"/>
        <v>31353.150000000023</v>
      </c>
      <c r="Z229" s="19">
        <f>X229-MAX($X$9:X229)</f>
        <v>-13509.700000000004</v>
      </c>
    </row>
    <row r="230" spans="1:26">
      <c r="A230" t="s">
        <v>4</v>
      </c>
      <c r="B230" t="s">
        <v>5</v>
      </c>
      <c r="C230" s="3" t="str">
        <f t="shared" si="43"/>
        <v>Thu</v>
      </c>
      <c r="D230" s="5">
        <v>43727.385416666664</v>
      </c>
      <c r="E230" s="6">
        <v>43727.385416666664</v>
      </c>
      <c r="F230">
        <v>26929.599999999999</v>
      </c>
      <c r="H230" s="2">
        <f t="shared" si="50"/>
        <v>43727.385416666664</v>
      </c>
      <c r="I230" s="1">
        <f t="shared" si="50"/>
        <v>43727.385416666664</v>
      </c>
      <c r="J230" s="4">
        <f t="shared" si="40"/>
        <v>26900</v>
      </c>
      <c r="K230" s="4" t="str">
        <f t="shared" si="41"/>
        <v>PE</v>
      </c>
      <c r="L230" s="5">
        <f t="shared" si="42"/>
        <v>43727.385416666664</v>
      </c>
      <c r="N230" s="17">
        <v>110.5</v>
      </c>
      <c r="O230" s="7">
        <f t="shared" si="46"/>
        <v>128.17999999999998</v>
      </c>
      <c r="P230" s="7">
        <f t="shared" si="47"/>
        <v>89.725999999999985</v>
      </c>
      <c r="Q230" s="7">
        <f t="shared" si="48"/>
        <v>205.08799999999997</v>
      </c>
      <c r="R230" s="17">
        <v>89.7</v>
      </c>
      <c r="S230" s="17"/>
      <c r="T230" s="7">
        <f t="shared" si="44"/>
        <v>-38.479999999999976</v>
      </c>
      <c r="U230" s="17" t="s">
        <v>15</v>
      </c>
      <c r="V230">
        <f t="shared" si="45"/>
        <v>-961.99999999999943</v>
      </c>
      <c r="X230" s="19">
        <f t="shared" si="49"/>
        <v>30391.150000000023</v>
      </c>
      <c r="Z230" s="19">
        <f>X230-MAX($X$9:X230)</f>
        <v>-14471.700000000004</v>
      </c>
    </row>
    <row r="231" spans="1:26">
      <c r="A231" t="s">
        <v>4</v>
      </c>
      <c r="B231" t="s">
        <v>6</v>
      </c>
      <c r="C231" s="3" t="str">
        <f t="shared" si="43"/>
        <v>Fri</v>
      </c>
      <c r="D231" s="5">
        <v>43728.447916666664</v>
      </c>
      <c r="E231" s="6">
        <v>43728.447916666664</v>
      </c>
      <c r="F231">
        <v>27403.200000000001</v>
      </c>
      <c r="H231" s="2">
        <f t="shared" si="50"/>
        <v>43728.447916666664</v>
      </c>
      <c r="I231" s="1">
        <f t="shared" si="50"/>
        <v>43728.447916666664</v>
      </c>
      <c r="J231" s="4">
        <f t="shared" si="40"/>
        <v>27400</v>
      </c>
      <c r="K231" s="4" t="str">
        <f t="shared" si="41"/>
        <v>CE</v>
      </c>
      <c r="L231" s="5">
        <f t="shared" si="42"/>
        <v>43734.447916666664</v>
      </c>
      <c r="N231" s="17">
        <v>287.2</v>
      </c>
      <c r="O231" s="7">
        <f t="shared" si="46"/>
        <v>333.15199999999999</v>
      </c>
      <c r="P231" s="7">
        <f t="shared" si="47"/>
        <v>233.20639999999997</v>
      </c>
      <c r="Q231" s="7">
        <f t="shared" si="48"/>
        <v>533.04320000000007</v>
      </c>
      <c r="R231" s="17">
        <v>533.20000000000005</v>
      </c>
      <c r="S231" s="17">
        <v>1594.85</v>
      </c>
      <c r="T231" s="7">
        <f t="shared" si="44"/>
        <v>200.04800000000006</v>
      </c>
      <c r="U231" s="17" t="s">
        <v>16</v>
      </c>
      <c r="V231">
        <f t="shared" si="45"/>
        <v>5001.2000000000016</v>
      </c>
      <c r="X231" s="19">
        <f t="shared" si="49"/>
        <v>35392.350000000028</v>
      </c>
      <c r="Z231" s="19">
        <f>X231-MAX($X$9:X231)</f>
        <v>-9470.5</v>
      </c>
    </row>
    <row r="232" spans="1:26">
      <c r="A232" t="s">
        <v>4</v>
      </c>
      <c r="B232" t="s">
        <v>5</v>
      </c>
      <c r="C232" s="3" t="str">
        <f t="shared" si="43"/>
        <v>Wed</v>
      </c>
      <c r="D232" s="5">
        <v>43733.46875</v>
      </c>
      <c r="E232" s="6">
        <v>43733.46875</v>
      </c>
      <c r="F232">
        <v>29635.25</v>
      </c>
      <c r="H232" s="2">
        <f t="shared" si="50"/>
        <v>43733.46875</v>
      </c>
      <c r="I232" s="1">
        <f t="shared" si="50"/>
        <v>43733.46875</v>
      </c>
      <c r="J232" s="4">
        <f t="shared" si="40"/>
        <v>29600</v>
      </c>
      <c r="K232" s="4" t="str">
        <f t="shared" si="41"/>
        <v>PE</v>
      </c>
      <c r="L232" s="5">
        <f t="shared" si="42"/>
        <v>43734.46875</v>
      </c>
      <c r="N232" s="17">
        <v>163.05000000000001</v>
      </c>
      <c r="O232" s="7">
        <f t="shared" si="46"/>
        <v>189.13800000000001</v>
      </c>
      <c r="P232" s="7">
        <f t="shared" si="47"/>
        <v>132.39660000000001</v>
      </c>
      <c r="Q232" s="7">
        <f t="shared" si="48"/>
        <v>302.62080000000003</v>
      </c>
      <c r="R232" s="17">
        <v>148.25</v>
      </c>
      <c r="S232" s="17"/>
      <c r="T232" s="7">
        <f t="shared" si="44"/>
        <v>-40.888000000000005</v>
      </c>
      <c r="U232" s="17" t="s">
        <v>28</v>
      </c>
      <c r="V232">
        <f t="shared" si="45"/>
        <v>-1022.2000000000002</v>
      </c>
      <c r="X232" s="19">
        <f t="shared" si="49"/>
        <v>34370.150000000031</v>
      </c>
      <c r="Z232" s="19">
        <f>X232-MAX($X$9:X232)</f>
        <v>-10492.699999999997</v>
      </c>
    </row>
    <row r="233" spans="1:26">
      <c r="A233" t="s">
        <v>4</v>
      </c>
      <c r="B233" t="s">
        <v>6</v>
      </c>
      <c r="C233" s="3" t="str">
        <f t="shared" si="43"/>
        <v>Thu</v>
      </c>
      <c r="D233" s="5">
        <v>43734.395833333336</v>
      </c>
      <c r="E233" s="6">
        <v>43734.395833333336</v>
      </c>
      <c r="F233">
        <v>29983.8</v>
      </c>
      <c r="H233" s="2">
        <f t="shared" si="50"/>
        <v>43734.395833333336</v>
      </c>
      <c r="I233" s="1">
        <f t="shared" si="50"/>
        <v>43734.395833333336</v>
      </c>
      <c r="J233" s="4">
        <f t="shared" ref="J233:J296" si="51">ROUND(F233,-2)</f>
        <v>30000</v>
      </c>
      <c r="K233" s="4" t="str">
        <f t="shared" ref="K233:K296" si="52">IF(B233="Short","PE","CE")</f>
        <v>CE</v>
      </c>
      <c r="L233" s="5">
        <f t="shared" ref="L233:L296" si="53">D233+7-WEEKDAY(D233+2)</f>
        <v>43734.395833333336</v>
      </c>
      <c r="N233" s="17">
        <v>152.30000000000001</v>
      </c>
      <c r="O233" s="7">
        <f t="shared" si="46"/>
        <v>176.66800000000001</v>
      </c>
      <c r="P233" s="7">
        <f t="shared" si="47"/>
        <v>123.66759999999999</v>
      </c>
      <c r="Q233" s="7">
        <f t="shared" si="48"/>
        <v>282.66880000000003</v>
      </c>
      <c r="R233" s="17">
        <v>282.7</v>
      </c>
      <c r="S233" s="17">
        <v>14.65</v>
      </c>
      <c r="T233" s="7">
        <f t="shared" si="44"/>
        <v>106.03199999999998</v>
      </c>
      <c r="U233" s="17" t="s">
        <v>16</v>
      </c>
      <c r="V233">
        <f t="shared" si="45"/>
        <v>2650.7999999999997</v>
      </c>
      <c r="X233" s="19">
        <f t="shared" si="49"/>
        <v>37020.950000000033</v>
      </c>
      <c r="Z233" s="19">
        <f>X233-MAX($X$9:X233)</f>
        <v>-7841.8999999999942</v>
      </c>
    </row>
    <row r="234" spans="1:26">
      <c r="A234" t="s">
        <v>4</v>
      </c>
      <c r="B234" t="s">
        <v>5</v>
      </c>
      <c r="C234" s="3" t="str">
        <f t="shared" si="43"/>
        <v>Mon</v>
      </c>
      <c r="D234" s="5">
        <v>43738.395833333336</v>
      </c>
      <c r="E234" s="6">
        <v>43738.395833333336</v>
      </c>
      <c r="F234">
        <v>29254</v>
      </c>
      <c r="H234" s="2">
        <f t="shared" si="50"/>
        <v>43738.395833333336</v>
      </c>
      <c r="I234" s="1">
        <f t="shared" si="50"/>
        <v>43738.395833333336</v>
      </c>
      <c r="J234" s="4">
        <f t="shared" si="51"/>
        <v>29300</v>
      </c>
      <c r="K234" s="4" t="str">
        <f t="shared" si="52"/>
        <v>PE</v>
      </c>
      <c r="L234" s="5">
        <f t="shared" si="53"/>
        <v>43741.395833333336</v>
      </c>
      <c r="N234" s="17">
        <v>341</v>
      </c>
      <c r="O234" s="7">
        <f t="shared" si="46"/>
        <v>395.55999999999995</v>
      </c>
      <c r="P234" s="7">
        <f t="shared" si="47"/>
        <v>276.89199999999994</v>
      </c>
      <c r="Q234" s="7">
        <f t="shared" si="48"/>
        <v>632.89599999999996</v>
      </c>
      <c r="R234" s="17">
        <v>276.89999999999998</v>
      </c>
      <c r="S234" s="17"/>
      <c r="T234" s="7">
        <f t="shared" si="44"/>
        <v>-118.65999999999997</v>
      </c>
      <c r="U234" s="17" t="s">
        <v>15</v>
      </c>
      <c r="V234">
        <f t="shared" si="45"/>
        <v>-2966.4999999999991</v>
      </c>
      <c r="X234" s="19">
        <f t="shared" si="49"/>
        <v>34054.450000000033</v>
      </c>
      <c r="Z234" s="19">
        <f>X234-MAX($X$9:X234)</f>
        <v>-10808.399999999994</v>
      </c>
    </row>
    <row r="235" spans="1:26">
      <c r="A235" t="s">
        <v>4</v>
      </c>
      <c r="B235" t="s">
        <v>5</v>
      </c>
      <c r="C235" s="3" t="str">
        <f t="shared" si="43"/>
        <v>Tue</v>
      </c>
      <c r="D235" s="5">
        <v>43739.5625</v>
      </c>
      <c r="E235" s="6">
        <v>43739.5625</v>
      </c>
      <c r="F235">
        <v>28695.35</v>
      </c>
      <c r="H235" s="2">
        <f t="shared" si="50"/>
        <v>43739.5625</v>
      </c>
      <c r="I235" s="1">
        <f t="shared" si="50"/>
        <v>43739.5625</v>
      </c>
      <c r="J235" s="4">
        <f t="shared" si="51"/>
        <v>28700</v>
      </c>
      <c r="K235" s="4" t="str">
        <f t="shared" si="52"/>
        <v>PE</v>
      </c>
      <c r="L235" s="5">
        <f t="shared" si="53"/>
        <v>43741.5625</v>
      </c>
      <c r="N235" s="17">
        <v>220</v>
      </c>
      <c r="O235" s="7">
        <f t="shared" si="46"/>
        <v>255.2</v>
      </c>
      <c r="P235" s="7">
        <f t="shared" si="47"/>
        <v>178.64</v>
      </c>
      <c r="Q235" s="7">
        <f t="shared" si="48"/>
        <v>408.32</v>
      </c>
      <c r="R235" s="17">
        <v>408.4</v>
      </c>
      <c r="S235" s="17">
        <v>243.05</v>
      </c>
      <c r="T235" s="7">
        <f t="shared" si="44"/>
        <v>153.19999999999999</v>
      </c>
      <c r="U235" s="17" t="s">
        <v>16</v>
      </c>
      <c r="V235">
        <f t="shared" si="45"/>
        <v>3829.9999999999995</v>
      </c>
      <c r="X235" s="19">
        <f t="shared" si="49"/>
        <v>37884.450000000033</v>
      </c>
      <c r="Z235" s="19">
        <f>X235-MAX($X$9:X235)</f>
        <v>-6978.3999999999942</v>
      </c>
    </row>
    <row r="236" spans="1:26">
      <c r="A236" t="s">
        <v>4</v>
      </c>
      <c r="B236" t="s">
        <v>5</v>
      </c>
      <c r="C236" s="3" t="str">
        <f t="shared" si="43"/>
        <v>Fri</v>
      </c>
      <c r="D236" s="5">
        <v>43742.489583333336</v>
      </c>
      <c r="E236" s="6">
        <v>43742.489583333336</v>
      </c>
      <c r="F236">
        <v>28229.5</v>
      </c>
      <c r="H236" s="2">
        <f t="shared" si="50"/>
        <v>43742.489583333336</v>
      </c>
      <c r="I236" s="1">
        <f t="shared" si="50"/>
        <v>43742.489583333336</v>
      </c>
      <c r="J236" s="4">
        <f t="shared" si="51"/>
        <v>28200</v>
      </c>
      <c r="K236" s="4" t="str">
        <f t="shared" si="52"/>
        <v>PE</v>
      </c>
      <c r="L236" s="5">
        <f t="shared" si="53"/>
        <v>43748.489583333336</v>
      </c>
      <c r="N236" s="17">
        <v>430.05</v>
      </c>
      <c r="O236" s="7">
        <f t="shared" si="46"/>
        <v>498.858</v>
      </c>
      <c r="P236" s="7">
        <f t="shared" si="47"/>
        <v>349.20060000000001</v>
      </c>
      <c r="Q236" s="7">
        <f t="shared" si="48"/>
        <v>798.17280000000005</v>
      </c>
      <c r="R236" s="17">
        <v>657.2</v>
      </c>
      <c r="S236" s="17"/>
      <c r="T236" s="7">
        <f t="shared" si="44"/>
        <v>158.34200000000004</v>
      </c>
      <c r="U236" s="17" t="s">
        <v>28</v>
      </c>
      <c r="V236">
        <f t="shared" si="45"/>
        <v>3958.5500000000011</v>
      </c>
      <c r="X236" s="19">
        <f t="shared" si="49"/>
        <v>41843.000000000036</v>
      </c>
      <c r="Z236" s="19">
        <f>X236-MAX($X$9:X236)</f>
        <v>-3019.8499999999913</v>
      </c>
    </row>
    <row r="237" spans="1:26">
      <c r="A237" t="s">
        <v>4</v>
      </c>
      <c r="B237" t="s">
        <v>6</v>
      </c>
      <c r="C237" s="3" t="str">
        <f t="shared" si="43"/>
        <v>Wed</v>
      </c>
      <c r="D237" s="5">
        <v>43747.5</v>
      </c>
      <c r="E237" s="6">
        <v>43747.5</v>
      </c>
      <c r="F237">
        <v>28306.799999999999</v>
      </c>
      <c r="H237" s="2">
        <f t="shared" si="50"/>
        <v>43747.5</v>
      </c>
      <c r="I237" s="1">
        <f t="shared" si="50"/>
        <v>43747.5</v>
      </c>
      <c r="J237" s="4">
        <f t="shared" si="51"/>
        <v>28300</v>
      </c>
      <c r="K237" s="4" t="str">
        <f t="shared" si="52"/>
        <v>CE</v>
      </c>
      <c r="L237" s="5">
        <f t="shared" si="53"/>
        <v>43748.5</v>
      </c>
      <c r="N237" s="17">
        <v>241.7</v>
      </c>
      <c r="O237" s="7">
        <f t="shared" si="46"/>
        <v>280.37199999999996</v>
      </c>
      <c r="P237" s="7">
        <f t="shared" si="47"/>
        <v>196.26039999999995</v>
      </c>
      <c r="Q237" s="7">
        <f t="shared" si="48"/>
        <v>448.59519999999998</v>
      </c>
      <c r="R237" s="17">
        <v>448.6</v>
      </c>
      <c r="S237" s="17">
        <v>570</v>
      </c>
      <c r="T237" s="7">
        <f t="shared" si="44"/>
        <v>168.22800000000007</v>
      </c>
      <c r="U237" s="17" t="s">
        <v>16</v>
      </c>
      <c r="V237">
        <f t="shared" si="45"/>
        <v>4205.7000000000016</v>
      </c>
      <c r="X237" s="19">
        <f t="shared" si="49"/>
        <v>46048.700000000041</v>
      </c>
      <c r="Z237" s="19">
        <f>X237-MAX($X$9:X237)</f>
        <v>0</v>
      </c>
    </row>
    <row r="238" spans="1:26">
      <c r="A238" t="s">
        <v>4</v>
      </c>
      <c r="B238" t="s">
        <v>5</v>
      </c>
      <c r="C238" s="3" t="str">
        <f t="shared" si="43"/>
        <v>Fri</v>
      </c>
      <c r="D238" s="5">
        <v>43749.479166666664</v>
      </c>
      <c r="E238" s="6">
        <v>43749.479166666664</v>
      </c>
      <c r="F238">
        <v>27893.55</v>
      </c>
      <c r="H238" s="2">
        <f t="shared" si="50"/>
        <v>43749.479166666664</v>
      </c>
      <c r="I238" s="1">
        <f t="shared" si="50"/>
        <v>43749.479166666664</v>
      </c>
      <c r="J238" s="4">
        <f t="shared" si="51"/>
        <v>27900</v>
      </c>
      <c r="K238" s="4" t="str">
        <f t="shared" si="52"/>
        <v>PE</v>
      </c>
      <c r="L238" s="5">
        <f t="shared" si="53"/>
        <v>43755.479166666664</v>
      </c>
      <c r="N238" s="17">
        <v>499.1</v>
      </c>
      <c r="O238" s="7">
        <f t="shared" si="46"/>
        <v>578.95600000000002</v>
      </c>
      <c r="P238" s="7">
        <f t="shared" si="47"/>
        <v>405.26920000000001</v>
      </c>
      <c r="Q238" s="7">
        <f t="shared" si="48"/>
        <v>926.32960000000003</v>
      </c>
      <c r="R238" s="17"/>
      <c r="S238" s="17"/>
      <c r="T238" s="7">
        <f t="shared" si="44"/>
        <v>0</v>
      </c>
      <c r="U238" s="17" t="s">
        <v>20</v>
      </c>
      <c r="V238">
        <f t="shared" si="45"/>
        <v>0</v>
      </c>
      <c r="X238" s="19">
        <f t="shared" si="49"/>
        <v>46048.700000000041</v>
      </c>
      <c r="Z238" s="19">
        <f>X238-MAX($X$9:X238)</f>
        <v>0</v>
      </c>
    </row>
    <row r="239" spans="1:26">
      <c r="A239" t="s">
        <v>4</v>
      </c>
      <c r="B239" t="s">
        <v>5</v>
      </c>
      <c r="C239" s="3" t="str">
        <f t="shared" si="43"/>
        <v>Wed</v>
      </c>
      <c r="D239" s="5">
        <v>43754.552083333336</v>
      </c>
      <c r="E239" s="6">
        <v>43754.552083333336</v>
      </c>
      <c r="F239">
        <v>28385.85</v>
      </c>
      <c r="H239" s="2">
        <f t="shared" si="50"/>
        <v>43754.552083333336</v>
      </c>
      <c r="I239" s="1">
        <f t="shared" si="50"/>
        <v>43754.552083333336</v>
      </c>
      <c r="J239" s="4">
        <f t="shared" si="51"/>
        <v>28400</v>
      </c>
      <c r="K239" s="4" t="str">
        <f t="shared" si="52"/>
        <v>PE</v>
      </c>
      <c r="L239" s="5">
        <f t="shared" si="53"/>
        <v>43755.552083333336</v>
      </c>
      <c r="N239" s="17">
        <v>243.9</v>
      </c>
      <c r="O239" s="7">
        <f t="shared" si="46"/>
        <v>282.92399999999998</v>
      </c>
      <c r="P239" s="7">
        <f t="shared" si="47"/>
        <v>198.04679999999996</v>
      </c>
      <c r="Q239" s="7">
        <f t="shared" si="48"/>
        <v>452.67840000000001</v>
      </c>
      <c r="R239" s="17">
        <v>198</v>
      </c>
      <c r="S239" s="17"/>
      <c r="T239" s="7">
        <f t="shared" si="44"/>
        <v>-84.923999999999978</v>
      </c>
      <c r="U239" s="17" t="s">
        <v>15</v>
      </c>
      <c r="V239">
        <f t="shared" si="45"/>
        <v>-2123.0999999999995</v>
      </c>
      <c r="X239" s="19">
        <f t="shared" si="49"/>
        <v>43925.600000000042</v>
      </c>
      <c r="Z239" s="19">
        <f>X239-MAX($X$9:X239)</f>
        <v>-2123.0999999999985</v>
      </c>
    </row>
    <row r="240" spans="1:26">
      <c r="A240" t="s">
        <v>4</v>
      </c>
      <c r="B240" t="s">
        <v>6</v>
      </c>
      <c r="C240" s="3" t="str">
        <f t="shared" si="43"/>
        <v>Thu</v>
      </c>
      <c r="D240" s="5">
        <v>43755.541666666664</v>
      </c>
      <c r="E240" s="6">
        <v>43755.541666666664</v>
      </c>
      <c r="F240">
        <v>28866.05</v>
      </c>
      <c r="H240" s="2">
        <f t="shared" si="50"/>
        <v>43755.541666666664</v>
      </c>
      <c r="I240" s="1">
        <f t="shared" si="50"/>
        <v>43755.541666666664</v>
      </c>
      <c r="J240" s="4">
        <f t="shared" si="51"/>
        <v>28900</v>
      </c>
      <c r="K240" s="4" t="str">
        <f t="shared" si="52"/>
        <v>CE</v>
      </c>
      <c r="L240" s="5">
        <f t="shared" si="53"/>
        <v>43755.541666666664</v>
      </c>
      <c r="N240" s="17">
        <v>74</v>
      </c>
      <c r="O240" s="7">
        <f t="shared" si="46"/>
        <v>85.839999999999989</v>
      </c>
      <c r="P240" s="7">
        <f t="shared" si="47"/>
        <v>60.087999999999987</v>
      </c>
      <c r="Q240" s="7">
        <f t="shared" si="48"/>
        <v>137.34399999999999</v>
      </c>
      <c r="R240" s="17">
        <v>60.1</v>
      </c>
      <c r="S240" s="17"/>
      <c r="T240" s="7">
        <f t="shared" si="44"/>
        <v>-25.739999999999988</v>
      </c>
      <c r="U240" s="17" t="s">
        <v>15</v>
      </c>
      <c r="V240">
        <f t="shared" si="45"/>
        <v>-643.49999999999966</v>
      </c>
      <c r="X240" s="19">
        <f t="shared" si="49"/>
        <v>43282.100000000042</v>
      </c>
      <c r="Z240" s="19">
        <f>X240-MAX($X$9:X240)</f>
        <v>-2766.5999999999985</v>
      </c>
    </row>
    <row r="241" spans="1:26">
      <c r="A241" t="s">
        <v>4</v>
      </c>
      <c r="B241" t="s">
        <v>5</v>
      </c>
      <c r="C241" s="3" t="str">
        <f t="shared" si="43"/>
        <v>Thu</v>
      </c>
      <c r="D241" s="5">
        <v>43762.427083333336</v>
      </c>
      <c r="E241" s="6">
        <v>43762.427083333336</v>
      </c>
      <c r="F241">
        <v>29354.1</v>
      </c>
      <c r="H241" s="2">
        <f t="shared" si="50"/>
        <v>43762.427083333336</v>
      </c>
      <c r="I241" s="1">
        <f t="shared" si="50"/>
        <v>43762.427083333336</v>
      </c>
      <c r="J241" s="4">
        <f t="shared" si="51"/>
        <v>29400</v>
      </c>
      <c r="K241" s="4" t="str">
        <f t="shared" si="52"/>
        <v>PE</v>
      </c>
      <c r="L241" s="5">
        <f t="shared" si="53"/>
        <v>43762.427083333336</v>
      </c>
      <c r="N241" s="17">
        <v>166.6</v>
      </c>
      <c r="O241" s="7">
        <f t="shared" si="46"/>
        <v>193.25599999999997</v>
      </c>
      <c r="P241" s="7">
        <f t="shared" si="47"/>
        <v>135.27919999999997</v>
      </c>
      <c r="Q241" s="7">
        <f t="shared" si="48"/>
        <v>309.20959999999997</v>
      </c>
      <c r="R241" s="17">
        <v>135.30000000000001</v>
      </c>
      <c r="S241" s="17"/>
      <c r="T241" s="7">
        <f t="shared" si="44"/>
        <v>-57.95599999999996</v>
      </c>
      <c r="U241" s="17" t="s">
        <v>15</v>
      </c>
      <c r="V241">
        <f t="shared" si="45"/>
        <v>-1448.899999999999</v>
      </c>
      <c r="X241" s="19">
        <f t="shared" si="49"/>
        <v>41833.200000000041</v>
      </c>
      <c r="Z241" s="19">
        <f>X241-MAX($X$9:X241)</f>
        <v>-4215.5</v>
      </c>
    </row>
    <row r="242" spans="1:26">
      <c r="A242" t="s">
        <v>4</v>
      </c>
      <c r="B242" t="s">
        <v>6</v>
      </c>
      <c r="C242" s="3" t="str">
        <f t="shared" si="43"/>
        <v>Tue</v>
      </c>
      <c r="D242" s="5">
        <v>43767.46875</v>
      </c>
      <c r="E242" s="6">
        <v>43767.46875</v>
      </c>
      <c r="F242">
        <v>29891.55</v>
      </c>
      <c r="H242" s="2">
        <f t="shared" si="50"/>
        <v>43767.46875</v>
      </c>
      <c r="I242" s="1">
        <f t="shared" si="50"/>
        <v>43767.46875</v>
      </c>
      <c r="J242" s="4">
        <f t="shared" si="51"/>
        <v>29900</v>
      </c>
      <c r="K242" s="4" t="str">
        <f t="shared" si="52"/>
        <v>CE</v>
      </c>
      <c r="L242" s="5">
        <f t="shared" si="53"/>
        <v>43769.46875</v>
      </c>
      <c r="N242" s="17">
        <v>298.75</v>
      </c>
      <c r="O242" s="7">
        <f t="shared" si="46"/>
        <v>346.54999999999995</v>
      </c>
      <c r="P242" s="7">
        <f t="shared" si="47"/>
        <v>242.58499999999995</v>
      </c>
      <c r="Q242" s="7">
        <f t="shared" si="48"/>
        <v>554.48</v>
      </c>
      <c r="R242" s="17"/>
      <c r="S242" s="17"/>
      <c r="T242" s="7">
        <f t="shared" si="44"/>
        <v>0</v>
      </c>
      <c r="U242" s="17" t="s">
        <v>20</v>
      </c>
      <c r="V242">
        <f t="shared" si="45"/>
        <v>0</v>
      </c>
      <c r="X242" s="19">
        <f t="shared" si="49"/>
        <v>41833.200000000041</v>
      </c>
      <c r="Z242" s="19">
        <f>X242-MAX($X$9:X242)</f>
        <v>-4215.5</v>
      </c>
    </row>
    <row r="243" spans="1:26">
      <c r="A243" t="s">
        <v>4</v>
      </c>
      <c r="B243" t="s">
        <v>6</v>
      </c>
      <c r="C243" s="3" t="str">
        <f t="shared" si="43"/>
        <v>Thu</v>
      </c>
      <c r="D243" s="5">
        <v>43769.572916666664</v>
      </c>
      <c r="E243" s="6">
        <v>43769.572916666664</v>
      </c>
      <c r="F243">
        <v>30394.1</v>
      </c>
      <c r="H243" s="2">
        <f t="shared" si="50"/>
        <v>43769.572916666664</v>
      </c>
      <c r="I243" s="1">
        <f t="shared" si="50"/>
        <v>43769.572916666664</v>
      </c>
      <c r="J243" s="4">
        <f t="shared" si="51"/>
        <v>30400</v>
      </c>
      <c r="K243" s="4" t="str">
        <f t="shared" si="52"/>
        <v>CE</v>
      </c>
      <c r="L243" s="5">
        <f t="shared" si="53"/>
        <v>43769.572916666664</v>
      </c>
      <c r="N243" s="17">
        <v>60.8</v>
      </c>
      <c r="O243" s="7">
        <f t="shared" si="46"/>
        <v>70.527999999999992</v>
      </c>
      <c r="P243" s="7">
        <f t="shared" si="47"/>
        <v>49.369599999999991</v>
      </c>
      <c r="Q243" s="7">
        <f t="shared" si="48"/>
        <v>112.84479999999999</v>
      </c>
      <c r="R243" s="17"/>
      <c r="S243" s="17"/>
      <c r="T243" s="7">
        <f t="shared" si="44"/>
        <v>0</v>
      </c>
      <c r="U243" s="17" t="s">
        <v>20</v>
      </c>
      <c r="V243">
        <f t="shared" si="45"/>
        <v>0</v>
      </c>
      <c r="X243" s="19">
        <f t="shared" si="49"/>
        <v>41833.200000000041</v>
      </c>
      <c r="Z243" s="19">
        <f>X243-MAX($X$9:X243)</f>
        <v>-4215.5</v>
      </c>
    </row>
    <row r="244" spans="1:26">
      <c r="A244" t="s">
        <v>4</v>
      </c>
      <c r="B244" t="s">
        <v>5</v>
      </c>
      <c r="C244" s="3" t="str">
        <f t="shared" si="43"/>
        <v>Tue</v>
      </c>
      <c r="D244" s="5">
        <v>43774.541666666664</v>
      </c>
      <c r="E244" s="6">
        <v>43774.541666666664</v>
      </c>
      <c r="F244">
        <v>30146.75</v>
      </c>
      <c r="H244" s="2">
        <f t="shared" si="50"/>
        <v>43774.541666666664</v>
      </c>
      <c r="I244" s="1">
        <f t="shared" si="50"/>
        <v>43774.541666666664</v>
      </c>
      <c r="J244" s="4">
        <f t="shared" si="51"/>
        <v>30100</v>
      </c>
      <c r="K244" s="4" t="str">
        <f t="shared" si="52"/>
        <v>PE</v>
      </c>
      <c r="L244" s="5">
        <f t="shared" si="53"/>
        <v>43776.541666666664</v>
      </c>
      <c r="N244" s="17">
        <v>204.7</v>
      </c>
      <c r="O244" s="7">
        <f t="shared" si="46"/>
        <v>237.45199999999997</v>
      </c>
      <c r="P244" s="7">
        <f t="shared" si="47"/>
        <v>166.21639999999996</v>
      </c>
      <c r="Q244" s="7">
        <f t="shared" si="48"/>
        <v>379.92319999999995</v>
      </c>
      <c r="R244" s="17"/>
      <c r="S244" s="17"/>
      <c r="T244" s="7">
        <f t="shared" si="44"/>
        <v>0</v>
      </c>
      <c r="U244" s="17" t="s">
        <v>20</v>
      </c>
      <c r="V244">
        <f t="shared" si="45"/>
        <v>0</v>
      </c>
      <c r="X244" s="19">
        <f t="shared" si="49"/>
        <v>41833.200000000041</v>
      </c>
      <c r="Z244" s="19">
        <f>X244-MAX($X$9:X244)</f>
        <v>-4215.5</v>
      </c>
    </row>
    <row r="245" spans="1:26">
      <c r="A245" t="s">
        <v>4</v>
      </c>
      <c r="B245" t="s">
        <v>6</v>
      </c>
      <c r="C245" s="3" t="str">
        <f t="shared" si="43"/>
        <v>Wed</v>
      </c>
      <c r="D245" s="5">
        <v>43775.479166666664</v>
      </c>
      <c r="E245" s="6">
        <v>43775.479166666664</v>
      </c>
      <c r="F245">
        <v>30418.15</v>
      </c>
      <c r="H245" s="2">
        <f t="shared" si="50"/>
        <v>43775.479166666664</v>
      </c>
      <c r="I245" s="1">
        <f t="shared" si="50"/>
        <v>43775.479166666664</v>
      </c>
      <c r="J245" s="4">
        <f t="shared" si="51"/>
        <v>30400</v>
      </c>
      <c r="K245" s="4" t="str">
        <f t="shared" si="52"/>
        <v>CE</v>
      </c>
      <c r="L245" s="5">
        <f t="shared" si="53"/>
        <v>43776.479166666664</v>
      </c>
      <c r="N245" s="17">
        <v>180.4</v>
      </c>
      <c r="O245" s="7">
        <f t="shared" si="46"/>
        <v>209.26399999999998</v>
      </c>
      <c r="P245" s="7">
        <f t="shared" si="47"/>
        <v>146.48479999999998</v>
      </c>
      <c r="Q245" s="7">
        <f t="shared" si="48"/>
        <v>334.82240000000002</v>
      </c>
      <c r="R245" s="17">
        <v>334.9</v>
      </c>
      <c r="S245" s="17">
        <v>262.7</v>
      </c>
      <c r="T245" s="7">
        <f t="shared" si="44"/>
        <v>125.636</v>
      </c>
      <c r="U245" s="17" t="s">
        <v>16</v>
      </c>
      <c r="V245">
        <f t="shared" si="45"/>
        <v>3140.9</v>
      </c>
      <c r="X245" s="19">
        <f t="shared" si="49"/>
        <v>44974.100000000042</v>
      </c>
      <c r="Z245" s="19">
        <f>X245-MAX($X$9:X245)</f>
        <v>-1074.5999999999985</v>
      </c>
    </row>
    <row r="246" spans="1:26">
      <c r="A246" t="s">
        <v>4</v>
      </c>
      <c r="B246" t="s">
        <v>6</v>
      </c>
      <c r="C246" s="3" t="str">
        <f t="shared" si="43"/>
        <v>Fri</v>
      </c>
      <c r="D246" s="5">
        <v>43777.489583333336</v>
      </c>
      <c r="E246" s="6">
        <v>43777.489583333336</v>
      </c>
      <c r="F246">
        <v>30787.599999999999</v>
      </c>
      <c r="H246" s="2">
        <f t="shared" si="50"/>
        <v>43777.489583333336</v>
      </c>
      <c r="I246" s="1">
        <f t="shared" si="50"/>
        <v>43777.489583333336</v>
      </c>
      <c r="J246" s="4">
        <f t="shared" si="51"/>
        <v>30800</v>
      </c>
      <c r="K246" s="4" t="str">
        <f t="shared" si="52"/>
        <v>CE</v>
      </c>
      <c r="L246" s="5">
        <f t="shared" si="53"/>
        <v>43783.489583333336</v>
      </c>
      <c r="N246" s="17">
        <v>259</v>
      </c>
      <c r="O246" s="7">
        <f t="shared" si="46"/>
        <v>300.44</v>
      </c>
      <c r="P246" s="7">
        <f t="shared" si="47"/>
        <v>210.30799999999999</v>
      </c>
      <c r="Q246" s="7">
        <f t="shared" si="48"/>
        <v>480.70400000000001</v>
      </c>
      <c r="R246" s="17">
        <v>244.6</v>
      </c>
      <c r="S246" s="17"/>
      <c r="T246" s="7">
        <f t="shared" si="44"/>
        <v>-55.84</v>
      </c>
      <c r="U246" s="17" t="s">
        <v>28</v>
      </c>
      <c r="V246">
        <f t="shared" si="45"/>
        <v>-1396</v>
      </c>
      <c r="X246" s="19">
        <f t="shared" si="49"/>
        <v>43578.100000000042</v>
      </c>
      <c r="Z246" s="19">
        <f>X246-MAX($X$9:X246)</f>
        <v>-2470.5999999999985</v>
      </c>
    </row>
    <row r="247" spans="1:26">
      <c r="A247" t="s">
        <v>4</v>
      </c>
      <c r="B247" t="s">
        <v>6</v>
      </c>
      <c r="C247" s="3" t="str">
        <f t="shared" si="43"/>
        <v>Fri</v>
      </c>
      <c r="D247" s="5">
        <v>43784.583333333336</v>
      </c>
      <c r="E247" s="6">
        <v>43784.583333333336</v>
      </c>
      <c r="F247">
        <v>31124.35</v>
      </c>
      <c r="H247" s="2">
        <f t="shared" si="50"/>
        <v>43784.583333333336</v>
      </c>
      <c r="I247" s="1">
        <f t="shared" si="50"/>
        <v>43784.583333333336</v>
      </c>
      <c r="J247" s="4">
        <f t="shared" si="51"/>
        <v>31100</v>
      </c>
      <c r="K247" s="4" t="str">
        <f t="shared" si="52"/>
        <v>CE</v>
      </c>
      <c r="L247" s="5">
        <f t="shared" si="53"/>
        <v>43790.583333333336</v>
      </c>
      <c r="N247" s="17">
        <v>295.60000000000002</v>
      </c>
      <c r="O247" s="7">
        <f t="shared" si="46"/>
        <v>342.89600000000002</v>
      </c>
      <c r="P247" s="7">
        <f t="shared" si="47"/>
        <v>240.02719999999999</v>
      </c>
      <c r="Q247" s="7">
        <f t="shared" si="48"/>
        <v>548.63360000000011</v>
      </c>
      <c r="R247" s="17"/>
      <c r="S247" s="17"/>
      <c r="T247" s="7">
        <f t="shared" si="44"/>
        <v>0</v>
      </c>
      <c r="U247" s="17" t="s">
        <v>20</v>
      </c>
      <c r="V247">
        <f t="shared" si="45"/>
        <v>0</v>
      </c>
      <c r="X247" s="19">
        <f t="shared" si="49"/>
        <v>43578.100000000042</v>
      </c>
      <c r="Z247" s="19">
        <f>X247-MAX($X$9:X247)</f>
        <v>-2470.5999999999985</v>
      </c>
    </row>
    <row r="248" spans="1:26">
      <c r="A248" t="s">
        <v>4</v>
      </c>
      <c r="B248" t="s">
        <v>5</v>
      </c>
      <c r="C248" s="3" t="str">
        <f t="shared" si="43"/>
        <v>Thu</v>
      </c>
      <c r="D248" s="5">
        <v>43790.4375</v>
      </c>
      <c r="E248" s="6">
        <v>43790.4375</v>
      </c>
      <c r="F248">
        <v>31278.85</v>
      </c>
      <c r="H248" s="2">
        <f t="shared" si="50"/>
        <v>43790.4375</v>
      </c>
      <c r="I248" s="1">
        <f t="shared" si="50"/>
        <v>43790.4375</v>
      </c>
      <c r="J248" s="4">
        <f t="shared" si="51"/>
        <v>31300</v>
      </c>
      <c r="K248" s="4" t="str">
        <f t="shared" si="52"/>
        <v>PE</v>
      </c>
      <c r="L248" s="5">
        <f t="shared" si="53"/>
        <v>43790.4375</v>
      </c>
      <c r="N248" s="17">
        <v>121.55</v>
      </c>
      <c r="O248" s="7">
        <f t="shared" si="46"/>
        <v>140.99799999999999</v>
      </c>
      <c r="P248" s="7">
        <f t="shared" si="47"/>
        <v>98.698599999999985</v>
      </c>
      <c r="Q248" s="7">
        <f t="shared" si="48"/>
        <v>225.5968</v>
      </c>
      <c r="R248" s="17"/>
      <c r="S248" s="17"/>
      <c r="T248" s="7">
        <f t="shared" si="44"/>
        <v>0</v>
      </c>
      <c r="U248" s="17" t="s">
        <v>20</v>
      </c>
      <c r="V248">
        <f t="shared" si="45"/>
        <v>0</v>
      </c>
      <c r="X248" s="19">
        <f t="shared" si="49"/>
        <v>43578.100000000042</v>
      </c>
      <c r="Z248" s="19">
        <f>X248-MAX($X$9:X248)</f>
        <v>-2470.5999999999985</v>
      </c>
    </row>
    <row r="249" spans="1:26">
      <c r="A249" t="s">
        <v>4</v>
      </c>
      <c r="B249" t="s">
        <v>5</v>
      </c>
      <c r="C249" s="3" t="str">
        <f t="shared" si="43"/>
        <v>Fri</v>
      </c>
      <c r="D249" s="5">
        <v>43791.395833333336</v>
      </c>
      <c r="E249" s="6">
        <v>43791.395833333336</v>
      </c>
      <c r="F249">
        <v>31255</v>
      </c>
      <c r="H249" s="2">
        <f t="shared" si="50"/>
        <v>43791.395833333336</v>
      </c>
      <c r="I249" s="1">
        <f t="shared" si="50"/>
        <v>43791.395833333336</v>
      </c>
      <c r="J249" s="4">
        <f t="shared" si="51"/>
        <v>31300</v>
      </c>
      <c r="K249" s="4" t="str">
        <f t="shared" si="52"/>
        <v>PE</v>
      </c>
      <c r="L249" s="5">
        <f t="shared" si="53"/>
        <v>43797.395833333336</v>
      </c>
      <c r="N249" s="17">
        <v>292</v>
      </c>
      <c r="O249" s="7">
        <f t="shared" si="46"/>
        <v>338.71999999999997</v>
      </c>
      <c r="P249" s="7">
        <f t="shared" si="47"/>
        <v>237.10399999999996</v>
      </c>
      <c r="Q249" s="7">
        <f t="shared" si="48"/>
        <v>541.952</v>
      </c>
      <c r="R249" s="17">
        <v>358.25</v>
      </c>
      <c r="S249" s="17"/>
      <c r="T249" s="7">
        <f t="shared" si="44"/>
        <v>19.53000000000003</v>
      </c>
      <c r="U249" s="17" t="s">
        <v>28</v>
      </c>
      <c r="V249">
        <f t="shared" si="45"/>
        <v>488.25000000000074</v>
      </c>
      <c r="X249" s="19">
        <f t="shared" si="49"/>
        <v>44066.350000000042</v>
      </c>
      <c r="Z249" s="19">
        <f>X249-MAX($X$9:X249)</f>
        <v>-1982.3499999999985</v>
      </c>
    </row>
    <row r="250" spans="1:26">
      <c r="A250" t="s">
        <v>4</v>
      </c>
      <c r="B250" t="s">
        <v>6</v>
      </c>
      <c r="C250" s="3" t="str">
        <f t="shared" si="43"/>
        <v>Mon</v>
      </c>
      <c r="D250" s="5">
        <v>43794.4375</v>
      </c>
      <c r="E250" s="6">
        <v>43794.4375</v>
      </c>
      <c r="F250">
        <v>31320.75</v>
      </c>
      <c r="H250" s="2">
        <f t="shared" si="50"/>
        <v>43794.4375</v>
      </c>
      <c r="I250" s="1">
        <f t="shared" si="50"/>
        <v>43794.4375</v>
      </c>
      <c r="J250" s="4">
        <f t="shared" si="51"/>
        <v>31300</v>
      </c>
      <c r="K250" s="4" t="str">
        <f t="shared" si="52"/>
        <v>CE</v>
      </c>
      <c r="L250" s="5">
        <f t="shared" si="53"/>
        <v>43797.4375</v>
      </c>
      <c r="N250" s="17">
        <v>205.3</v>
      </c>
      <c r="O250" s="7">
        <f t="shared" si="46"/>
        <v>238.148</v>
      </c>
      <c r="P250" s="7">
        <f t="shared" si="47"/>
        <v>166.70359999999999</v>
      </c>
      <c r="Q250" s="7">
        <f t="shared" si="48"/>
        <v>381.03679999999997</v>
      </c>
      <c r="R250" s="17">
        <v>367.8</v>
      </c>
      <c r="S250" s="17"/>
      <c r="T250" s="7">
        <f t="shared" si="44"/>
        <v>129.65200000000002</v>
      </c>
      <c r="U250" s="17" t="s">
        <v>28</v>
      </c>
      <c r="V250">
        <f t="shared" si="45"/>
        <v>3241.3</v>
      </c>
      <c r="X250" s="19">
        <f t="shared" si="49"/>
        <v>47307.650000000045</v>
      </c>
      <c r="Z250" s="19">
        <f>X250-MAX($X$9:X250)</f>
        <v>0</v>
      </c>
    </row>
    <row r="251" spans="1:26">
      <c r="A251" t="s">
        <v>4</v>
      </c>
      <c r="B251" t="s">
        <v>6</v>
      </c>
      <c r="C251" s="3" t="str">
        <f t="shared" si="43"/>
        <v>Thu</v>
      </c>
      <c r="D251" s="5">
        <v>43797.510416666664</v>
      </c>
      <c r="E251" s="6">
        <v>43797.510416666664</v>
      </c>
      <c r="F251">
        <v>32110.55</v>
      </c>
      <c r="H251" s="2">
        <f t="shared" si="50"/>
        <v>43797.510416666664</v>
      </c>
      <c r="I251" s="1">
        <f t="shared" si="50"/>
        <v>43797.510416666664</v>
      </c>
      <c r="J251" s="4">
        <f t="shared" si="51"/>
        <v>32100</v>
      </c>
      <c r="K251" s="4" t="str">
        <f t="shared" si="52"/>
        <v>CE</v>
      </c>
      <c r="L251" s="5">
        <f t="shared" si="53"/>
        <v>43797.510416666664</v>
      </c>
      <c r="N251" s="17">
        <v>74.05</v>
      </c>
      <c r="O251" s="7">
        <f t="shared" si="46"/>
        <v>85.897999999999996</v>
      </c>
      <c r="P251" s="7">
        <f t="shared" si="47"/>
        <v>60.128599999999992</v>
      </c>
      <c r="Q251" s="7">
        <f t="shared" si="48"/>
        <v>137.43680000000001</v>
      </c>
      <c r="R251" s="17"/>
      <c r="S251" s="17"/>
      <c r="T251" s="7">
        <f t="shared" si="44"/>
        <v>0</v>
      </c>
      <c r="U251" s="17" t="s">
        <v>20</v>
      </c>
      <c r="V251">
        <f t="shared" si="45"/>
        <v>0</v>
      </c>
      <c r="X251" s="19">
        <f t="shared" si="49"/>
        <v>47307.650000000045</v>
      </c>
      <c r="Z251" s="19">
        <f>X251-MAX($X$9:X251)</f>
        <v>0</v>
      </c>
    </row>
    <row r="252" spans="1:26">
      <c r="A252" t="s">
        <v>4</v>
      </c>
      <c r="B252" t="s">
        <v>5</v>
      </c>
      <c r="C252" s="3" t="str">
        <f t="shared" si="43"/>
        <v>Fri</v>
      </c>
      <c r="D252" s="5">
        <v>43798.458333333336</v>
      </c>
      <c r="E252" s="6">
        <v>43798.458333333336</v>
      </c>
      <c r="F252">
        <v>31904.5</v>
      </c>
      <c r="H252" s="2">
        <f t="shared" si="50"/>
        <v>43798.458333333336</v>
      </c>
      <c r="I252" s="1">
        <f t="shared" si="50"/>
        <v>43798.458333333336</v>
      </c>
      <c r="J252" s="4">
        <f t="shared" si="51"/>
        <v>31900</v>
      </c>
      <c r="K252" s="4" t="str">
        <f t="shared" si="52"/>
        <v>PE</v>
      </c>
      <c r="L252" s="5">
        <f t="shared" si="53"/>
        <v>43804.458333333336</v>
      </c>
      <c r="N252" s="17">
        <v>243.6</v>
      </c>
      <c r="O252" s="7">
        <f t="shared" si="46"/>
        <v>282.57599999999996</v>
      </c>
      <c r="P252" s="7">
        <f t="shared" si="47"/>
        <v>197.80319999999998</v>
      </c>
      <c r="Q252" s="7">
        <f t="shared" si="48"/>
        <v>452.12159999999994</v>
      </c>
      <c r="R252" s="17">
        <v>197.8</v>
      </c>
      <c r="S252" s="17"/>
      <c r="T252" s="7">
        <f t="shared" si="44"/>
        <v>-84.775999999999954</v>
      </c>
      <c r="U252" s="17" t="s">
        <v>15</v>
      </c>
      <c r="V252">
        <f t="shared" si="45"/>
        <v>-2119.3999999999987</v>
      </c>
      <c r="X252" s="19">
        <f t="shared" si="49"/>
        <v>45188.250000000044</v>
      </c>
      <c r="Z252" s="19">
        <f>X252-MAX($X$9:X252)</f>
        <v>-2119.4000000000015</v>
      </c>
    </row>
    <row r="253" spans="1:26">
      <c r="A253" t="s">
        <v>4</v>
      </c>
      <c r="B253" t="s">
        <v>5</v>
      </c>
      <c r="C253" s="3" t="str">
        <f t="shared" si="43"/>
        <v>Mon</v>
      </c>
      <c r="D253" s="5">
        <v>43801.427083333336</v>
      </c>
      <c r="E253" s="6">
        <v>43801.427083333336</v>
      </c>
      <c r="F253">
        <v>31833.25</v>
      </c>
      <c r="H253" s="2">
        <f t="shared" si="50"/>
        <v>43801.427083333336</v>
      </c>
      <c r="I253" s="1">
        <f t="shared" si="50"/>
        <v>43801.427083333336</v>
      </c>
      <c r="J253" s="4">
        <f t="shared" si="51"/>
        <v>31800</v>
      </c>
      <c r="K253" s="4" t="str">
        <f t="shared" si="52"/>
        <v>PE</v>
      </c>
      <c r="L253" s="5">
        <f t="shared" si="53"/>
        <v>43804.427083333336</v>
      </c>
      <c r="N253" s="17">
        <v>222</v>
      </c>
      <c r="O253" s="7">
        <f t="shared" si="46"/>
        <v>257.52</v>
      </c>
      <c r="P253" s="7">
        <f t="shared" si="47"/>
        <v>180.26399999999998</v>
      </c>
      <c r="Q253" s="7">
        <f t="shared" si="48"/>
        <v>412.03199999999998</v>
      </c>
      <c r="R253" s="17"/>
      <c r="S253" s="17"/>
      <c r="T253" s="7">
        <f t="shared" si="44"/>
        <v>0</v>
      </c>
      <c r="U253" s="17" t="s">
        <v>20</v>
      </c>
      <c r="V253">
        <f t="shared" si="45"/>
        <v>0</v>
      </c>
      <c r="X253" s="19">
        <f t="shared" si="49"/>
        <v>45188.250000000044</v>
      </c>
      <c r="Z253" s="19">
        <f>X253-MAX($X$9:X253)</f>
        <v>-2119.4000000000015</v>
      </c>
    </row>
    <row r="254" spans="1:26">
      <c r="A254" t="s">
        <v>4</v>
      </c>
      <c r="B254" t="s">
        <v>5</v>
      </c>
      <c r="C254" s="3" t="str">
        <f t="shared" si="43"/>
        <v>Tue</v>
      </c>
      <c r="D254" s="5">
        <v>43802.40625</v>
      </c>
      <c r="E254" s="6">
        <v>43802.40625</v>
      </c>
      <c r="F254">
        <v>31745.05</v>
      </c>
      <c r="H254" s="2">
        <f t="shared" si="50"/>
        <v>43802.40625</v>
      </c>
      <c r="I254" s="1">
        <f t="shared" si="50"/>
        <v>43802.40625</v>
      </c>
      <c r="J254" s="4">
        <f t="shared" si="51"/>
        <v>31700</v>
      </c>
      <c r="K254" s="4" t="str">
        <f t="shared" si="52"/>
        <v>PE</v>
      </c>
      <c r="L254" s="5">
        <f t="shared" si="53"/>
        <v>43804.40625</v>
      </c>
      <c r="N254" s="17">
        <v>162.30000000000001</v>
      </c>
      <c r="O254" s="7">
        <f t="shared" si="46"/>
        <v>188.268</v>
      </c>
      <c r="P254" s="7">
        <f t="shared" si="47"/>
        <v>131.7876</v>
      </c>
      <c r="Q254" s="7">
        <f t="shared" si="48"/>
        <v>301.22879999999998</v>
      </c>
      <c r="R254" s="17">
        <v>205.85</v>
      </c>
      <c r="S254" s="17"/>
      <c r="T254" s="7">
        <f t="shared" si="44"/>
        <v>17.581999999999994</v>
      </c>
      <c r="U254" s="17" t="s">
        <v>28</v>
      </c>
      <c r="V254">
        <f t="shared" si="45"/>
        <v>439.54999999999984</v>
      </c>
      <c r="X254" s="19">
        <f t="shared" si="49"/>
        <v>45627.800000000047</v>
      </c>
      <c r="Z254" s="19">
        <f>X254-MAX($X$9:X254)</f>
        <v>-1679.8499999999985</v>
      </c>
    </row>
    <row r="255" spans="1:26">
      <c r="A255" t="s">
        <v>4</v>
      </c>
      <c r="B255" t="s">
        <v>6</v>
      </c>
      <c r="C255" s="3" t="str">
        <f t="shared" si="43"/>
        <v>Wed</v>
      </c>
      <c r="D255" s="5">
        <v>43803.416666666664</v>
      </c>
      <c r="E255" s="6">
        <v>43803.416666666664</v>
      </c>
      <c r="F255">
        <v>31858.95</v>
      </c>
      <c r="H255" s="2">
        <f t="shared" si="50"/>
        <v>43803.416666666664</v>
      </c>
      <c r="I255" s="1">
        <f t="shared" si="50"/>
        <v>43803.416666666664</v>
      </c>
      <c r="J255" s="4">
        <f t="shared" si="51"/>
        <v>31900</v>
      </c>
      <c r="K255" s="4" t="str">
        <f t="shared" si="52"/>
        <v>CE</v>
      </c>
      <c r="L255" s="5">
        <f t="shared" si="53"/>
        <v>43804.416666666664</v>
      </c>
      <c r="N255" s="17">
        <v>132.05000000000001</v>
      </c>
      <c r="O255" s="7">
        <f t="shared" si="46"/>
        <v>153.178</v>
      </c>
      <c r="P255" s="7">
        <f t="shared" si="47"/>
        <v>107.2246</v>
      </c>
      <c r="Q255" s="7">
        <f t="shared" si="48"/>
        <v>245.0848</v>
      </c>
      <c r="R255" s="17">
        <v>203.3</v>
      </c>
      <c r="S255" s="17"/>
      <c r="T255" s="7">
        <f t="shared" si="44"/>
        <v>50.122000000000014</v>
      </c>
      <c r="U255" s="17" t="s">
        <v>28</v>
      </c>
      <c r="V255">
        <f t="shared" si="45"/>
        <v>1253.0500000000004</v>
      </c>
      <c r="X255" s="19">
        <f t="shared" si="49"/>
        <v>46880.850000000049</v>
      </c>
      <c r="Z255" s="19">
        <f>X255-MAX($X$9:X255)</f>
        <v>-426.79999999999563</v>
      </c>
    </row>
    <row r="256" spans="1:26">
      <c r="A256" t="s">
        <v>4</v>
      </c>
      <c r="B256" t="s">
        <v>5</v>
      </c>
      <c r="C256" s="3" t="str">
        <f t="shared" si="43"/>
        <v>Fri</v>
      </c>
      <c r="D256" s="5">
        <v>43805.541666666664</v>
      </c>
      <c r="E256" s="6">
        <v>43805.541666666664</v>
      </c>
      <c r="F256">
        <v>31505.1</v>
      </c>
      <c r="H256" s="2">
        <f t="shared" si="50"/>
        <v>43805.541666666664</v>
      </c>
      <c r="I256" s="1">
        <f t="shared" si="50"/>
        <v>43805.541666666664</v>
      </c>
      <c r="J256" s="4">
        <f t="shared" si="51"/>
        <v>31500</v>
      </c>
      <c r="K256" s="4" t="str">
        <f t="shared" si="52"/>
        <v>PE</v>
      </c>
      <c r="L256" s="5">
        <f t="shared" si="53"/>
        <v>43811.541666666664</v>
      </c>
      <c r="N256" s="17">
        <v>229.2</v>
      </c>
      <c r="O256" s="7">
        <f t="shared" si="46"/>
        <v>265.87199999999996</v>
      </c>
      <c r="P256" s="7">
        <f t="shared" si="47"/>
        <v>186.11039999999997</v>
      </c>
      <c r="Q256" s="7">
        <f t="shared" si="48"/>
        <v>425.39519999999993</v>
      </c>
      <c r="R256" s="17">
        <v>321.25</v>
      </c>
      <c r="S256" s="17"/>
      <c r="T256" s="7">
        <f t="shared" si="44"/>
        <v>55.378000000000043</v>
      </c>
      <c r="U256" s="17" t="s">
        <v>28</v>
      </c>
      <c r="V256">
        <f t="shared" si="45"/>
        <v>1384.4500000000012</v>
      </c>
      <c r="X256" s="19">
        <f t="shared" si="49"/>
        <v>48265.300000000054</v>
      </c>
      <c r="Z256" s="19">
        <f>X256-MAX($X$9:X256)</f>
        <v>0</v>
      </c>
    </row>
    <row r="257" spans="1:26">
      <c r="A257" t="s">
        <v>4</v>
      </c>
      <c r="B257" t="s">
        <v>6</v>
      </c>
      <c r="C257" s="3" t="str">
        <f t="shared" si="43"/>
        <v>Fri</v>
      </c>
      <c r="D257" s="5">
        <v>43812.53125</v>
      </c>
      <c r="E257" s="6">
        <v>43812.53125</v>
      </c>
      <c r="F257">
        <v>32023.3</v>
      </c>
      <c r="H257" s="2">
        <f t="shared" si="50"/>
        <v>43812.53125</v>
      </c>
      <c r="I257" s="1">
        <f t="shared" si="50"/>
        <v>43812.53125</v>
      </c>
      <c r="J257" s="4">
        <f t="shared" si="51"/>
        <v>32000</v>
      </c>
      <c r="K257" s="4" t="str">
        <f t="shared" si="52"/>
        <v>CE</v>
      </c>
      <c r="L257" s="5">
        <f t="shared" si="53"/>
        <v>43818.53125</v>
      </c>
      <c r="N257" s="17">
        <v>308.2</v>
      </c>
      <c r="O257" s="7">
        <f t="shared" si="46"/>
        <v>357.51199999999994</v>
      </c>
      <c r="P257" s="7">
        <f t="shared" si="47"/>
        <v>250.25839999999994</v>
      </c>
      <c r="Q257" s="7">
        <f t="shared" si="48"/>
        <v>572.01919999999996</v>
      </c>
      <c r="R257" s="17">
        <v>316.5</v>
      </c>
      <c r="S257" s="17"/>
      <c r="T257" s="7">
        <f t="shared" si="44"/>
        <v>-41.011999999999944</v>
      </c>
      <c r="U257" s="17" t="s">
        <v>28</v>
      </c>
      <c r="V257">
        <f t="shared" si="45"/>
        <v>-1025.2999999999986</v>
      </c>
      <c r="X257" s="19">
        <f t="shared" si="49"/>
        <v>47240.000000000058</v>
      </c>
      <c r="Z257" s="19">
        <f>X257-MAX($X$9:X257)</f>
        <v>-1025.2999999999956</v>
      </c>
    </row>
    <row r="258" spans="1:26">
      <c r="A258" t="s">
        <v>4</v>
      </c>
      <c r="B258" t="s">
        <v>5</v>
      </c>
      <c r="C258" s="3" t="str">
        <f t="shared" si="43"/>
        <v>Mon</v>
      </c>
      <c r="D258" s="5">
        <v>43815.395833333336</v>
      </c>
      <c r="E258" s="6">
        <v>43815.395833333336</v>
      </c>
      <c r="F258">
        <v>31965.1</v>
      </c>
      <c r="H258" s="2">
        <f t="shared" si="50"/>
        <v>43815.395833333336</v>
      </c>
      <c r="I258" s="1">
        <f t="shared" si="50"/>
        <v>43815.395833333336</v>
      </c>
      <c r="J258" s="4">
        <f t="shared" si="51"/>
        <v>32000</v>
      </c>
      <c r="K258" s="4" t="str">
        <f t="shared" si="52"/>
        <v>PE</v>
      </c>
      <c r="L258" s="5">
        <f t="shared" si="53"/>
        <v>43818.395833333336</v>
      </c>
      <c r="N258" s="17">
        <v>250.9</v>
      </c>
      <c r="O258" s="7">
        <f t="shared" si="46"/>
        <v>291.04399999999998</v>
      </c>
      <c r="P258" s="7">
        <f t="shared" si="47"/>
        <v>203.73079999999999</v>
      </c>
      <c r="Q258" s="7">
        <f t="shared" si="48"/>
        <v>465.67039999999997</v>
      </c>
      <c r="R258" s="17"/>
      <c r="S258" s="17"/>
      <c r="T258" s="7">
        <f t="shared" si="44"/>
        <v>0</v>
      </c>
      <c r="U258" s="17" t="s">
        <v>20</v>
      </c>
      <c r="V258">
        <f t="shared" si="45"/>
        <v>0</v>
      </c>
      <c r="X258" s="19">
        <f t="shared" si="49"/>
        <v>47240.000000000058</v>
      </c>
      <c r="Z258" s="19">
        <f>X258-MAX($X$9:X258)</f>
        <v>-1025.2999999999956</v>
      </c>
    </row>
    <row r="259" spans="1:26">
      <c r="A259" t="s">
        <v>4</v>
      </c>
      <c r="B259" t="s">
        <v>5</v>
      </c>
      <c r="C259" s="3" t="str">
        <f t="shared" si="43"/>
        <v>Wed</v>
      </c>
      <c r="D259" s="5">
        <v>43817.385416666664</v>
      </c>
      <c r="E259" s="6">
        <v>43817.385416666664</v>
      </c>
      <c r="F259">
        <v>32163.599999999999</v>
      </c>
      <c r="H259" s="2">
        <f t="shared" si="50"/>
        <v>43817.385416666664</v>
      </c>
      <c r="I259" s="1">
        <f t="shared" si="50"/>
        <v>43817.385416666664</v>
      </c>
      <c r="J259" s="4">
        <f t="shared" si="51"/>
        <v>32200</v>
      </c>
      <c r="K259" s="4" t="str">
        <f t="shared" si="52"/>
        <v>PE</v>
      </c>
      <c r="L259" s="5">
        <f t="shared" si="53"/>
        <v>43818.385416666664</v>
      </c>
      <c r="N259" s="17">
        <v>176.75</v>
      </c>
      <c r="O259" s="7">
        <f t="shared" si="46"/>
        <v>205.02999999999997</v>
      </c>
      <c r="P259" s="7">
        <f t="shared" si="47"/>
        <v>143.52099999999996</v>
      </c>
      <c r="Q259" s="7">
        <f t="shared" si="48"/>
        <v>328.048</v>
      </c>
      <c r="R259" s="17">
        <v>143.5</v>
      </c>
      <c r="S259" s="17"/>
      <c r="T259" s="7">
        <f t="shared" si="44"/>
        <v>-61.529999999999973</v>
      </c>
      <c r="U259" s="17" t="s">
        <v>15</v>
      </c>
      <c r="V259">
        <f t="shared" si="45"/>
        <v>-1538.2499999999993</v>
      </c>
      <c r="X259" s="19">
        <f t="shared" si="49"/>
        <v>45701.750000000058</v>
      </c>
      <c r="Z259" s="19">
        <f>X259-MAX($X$9:X259)</f>
        <v>-2563.5499999999956</v>
      </c>
    </row>
    <row r="260" spans="1:26">
      <c r="A260" t="s">
        <v>4</v>
      </c>
      <c r="B260" t="s">
        <v>5</v>
      </c>
      <c r="C260" s="3" t="str">
        <f t="shared" si="43"/>
        <v>Thu</v>
      </c>
      <c r="D260" s="5">
        <v>43818.395833333336</v>
      </c>
      <c r="E260" s="6">
        <v>43818.395833333336</v>
      </c>
      <c r="F260">
        <v>32113.75</v>
      </c>
      <c r="H260" s="2">
        <f t="shared" si="50"/>
        <v>43818.395833333336</v>
      </c>
      <c r="I260" s="1">
        <f t="shared" si="50"/>
        <v>43818.395833333336</v>
      </c>
      <c r="J260" s="4">
        <f t="shared" si="51"/>
        <v>32100</v>
      </c>
      <c r="K260" s="4" t="str">
        <f t="shared" si="52"/>
        <v>PE</v>
      </c>
      <c r="L260" s="5">
        <f t="shared" si="53"/>
        <v>43818.395833333336</v>
      </c>
      <c r="N260" s="17">
        <v>78.45</v>
      </c>
      <c r="O260" s="7">
        <f t="shared" si="46"/>
        <v>91.001999999999995</v>
      </c>
      <c r="P260" s="7">
        <f t="shared" si="47"/>
        <v>63.701399999999992</v>
      </c>
      <c r="Q260" s="7">
        <f t="shared" si="48"/>
        <v>145.60320000000002</v>
      </c>
      <c r="R260" s="17"/>
      <c r="S260" s="17"/>
      <c r="T260" s="7">
        <f t="shared" si="44"/>
        <v>0</v>
      </c>
      <c r="U260" s="17" t="s">
        <v>20</v>
      </c>
      <c r="V260">
        <f t="shared" si="45"/>
        <v>0</v>
      </c>
      <c r="X260" s="19">
        <f t="shared" si="49"/>
        <v>45701.750000000058</v>
      </c>
      <c r="Z260" s="19">
        <f>X260-MAX($X$9:X260)</f>
        <v>-2563.5499999999956</v>
      </c>
    </row>
    <row r="261" spans="1:26">
      <c r="A261" t="s">
        <v>4</v>
      </c>
      <c r="B261" t="s">
        <v>5</v>
      </c>
      <c r="C261" s="3" t="str">
        <f t="shared" si="43"/>
        <v>Thu</v>
      </c>
      <c r="D261" s="5">
        <v>43825.479166666664</v>
      </c>
      <c r="E261" s="6">
        <v>43825.479166666664</v>
      </c>
      <c r="F261">
        <v>32179.05</v>
      </c>
      <c r="H261" s="2">
        <f t="shared" si="50"/>
        <v>43825.479166666664</v>
      </c>
      <c r="I261" s="1">
        <f t="shared" si="50"/>
        <v>43825.479166666664</v>
      </c>
      <c r="J261" s="4">
        <f t="shared" si="51"/>
        <v>32200</v>
      </c>
      <c r="K261" s="4" t="str">
        <f t="shared" si="52"/>
        <v>PE</v>
      </c>
      <c r="L261" s="5">
        <f t="shared" si="53"/>
        <v>43825.479166666664</v>
      </c>
      <c r="N261" s="17">
        <v>60.55</v>
      </c>
      <c r="O261" s="7">
        <f t="shared" si="46"/>
        <v>70.237999999999985</v>
      </c>
      <c r="P261" s="7">
        <f t="shared" si="47"/>
        <v>49.166599999999988</v>
      </c>
      <c r="Q261" s="7">
        <f t="shared" si="48"/>
        <v>112.38079999999998</v>
      </c>
      <c r="R261" s="17">
        <v>49.1</v>
      </c>
      <c r="S261" s="17"/>
      <c r="T261" s="7">
        <f t="shared" si="44"/>
        <v>-21.137999999999984</v>
      </c>
      <c r="U261" s="17" t="s">
        <v>15</v>
      </c>
      <c r="V261">
        <f t="shared" si="45"/>
        <v>-528.44999999999959</v>
      </c>
      <c r="X261" s="19">
        <f t="shared" si="49"/>
        <v>45173.300000000061</v>
      </c>
      <c r="Z261" s="19">
        <f>X261-MAX($X$9:X261)</f>
        <v>-3091.9999999999927</v>
      </c>
    </row>
    <row r="262" spans="1:26">
      <c r="A262" t="s">
        <v>4</v>
      </c>
      <c r="B262" t="s">
        <v>6</v>
      </c>
      <c r="C262" s="3" t="str">
        <f t="shared" si="43"/>
        <v>Fri</v>
      </c>
      <c r="D262" s="5">
        <v>43826.552083333336</v>
      </c>
      <c r="E262" s="6">
        <v>43826.552083333336</v>
      </c>
      <c r="F262">
        <v>32391.3</v>
      </c>
      <c r="H262" s="2">
        <f t="shared" si="50"/>
        <v>43826.552083333336</v>
      </c>
      <c r="I262" s="1">
        <f t="shared" si="50"/>
        <v>43826.552083333336</v>
      </c>
      <c r="J262" s="4">
        <f t="shared" si="51"/>
        <v>32400</v>
      </c>
      <c r="K262" s="4" t="str">
        <f t="shared" si="52"/>
        <v>CE</v>
      </c>
      <c r="L262" s="5">
        <f t="shared" si="53"/>
        <v>43832.552083333336</v>
      </c>
      <c r="N262" s="17">
        <v>205.95</v>
      </c>
      <c r="O262" s="7">
        <f t="shared" si="46"/>
        <v>238.90199999999996</v>
      </c>
      <c r="P262" s="7">
        <f t="shared" si="47"/>
        <v>167.23139999999995</v>
      </c>
      <c r="Q262" s="7">
        <f t="shared" si="48"/>
        <v>382.2432</v>
      </c>
      <c r="R262" s="17"/>
      <c r="S262" s="17"/>
      <c r="T262" s="7">
        <f t="shared" si="44"/>
        <v>0</v>
      </c>
      <c r="U262" s="17" t="s">
        <v>20</v>
      </c>
      <c r="V262">
        <f t="shared" si="45"/>
        <v>0</v>
      </c>
      <c r="X262" s="19">
        <f t="shared" si="49"/>
        <v>45173.300000000061</v>
      </c>
      <c r="Z262" s="19">
        <f>X262-MAX($X$9:X262)</f>
        <v>-3091.9999999999927</v>
      </c>
    </row>
    <row r="263" spans="1:26">
      <c r="A263" t="s">
        <v>4</v>
      </c>
      <c r="B263" t="s">
        <v>5</v>
      </c>
      <c r="C263" s="3" t="str">
        <f t="shared" si="43"/>
        <v>Mon</v>
      </c>
      <c r="D263" s="5">
        <v>43829.520833333336</v>
      </c>
      <c r="E263" s="6">
        <v>43829.520833333336</v>
      </c>
      <c r="F263">
        <v>32274.799999999999</v>
      </c>
      <c r="H263" s="2">
        <f t="shared" si="50"/>
        <v>43829.520833333336</v>
      </c>
      <c r="I263" s="1">
        <f t="shared" si="50"/>
        <v>43829.520833333336</v>
      </c>
      <c r="J263" s="4">
        <f t="shared" si="51"/>
        <v>32300</v>
      </c>
      <c r="K263" s="4" t="str">
        <f t="shared" si="52"/>
        <v>PE</v>
      </c>
      <c r="L263" s="5">
        <f t="shared" si="53"/>
        <v>43832.520833333336</v>
      </c>
      <c r="N263" s="17">
        <v>154.25</v>
      </c>
      <c r="O263" s="7">
        <f t="shared" si="46"/>
        <v>178.92999999999998</v>
      </c>
      <c r="P263" s="7">
        <f t="shared" si="47"/>
        <v>125.25099999999998</v>
      </c>
      <c r="Q263" s="7">
        <f t="shared" si="48"/>
        <v>286.28800000000001</v>
      </c>
      <c r="R263" s="17"/>
      <c r="S263" s="17"/>
      <c r="T263" s="7">
        <f t="shared" si="44"/>
        <v>0</v>
      </c>
      <c r="U263" s="17" t="s">
        <v>20</v>
      </c>
      <c r="V263">
        <f t="shared" si="45"/>
        <v>0</v>
      </c>
      <c r="X263" s="19">
        <f t="shared" si="49"/>
        <v>45173.300000000061</v>
      </c>
      <c r="Z263" s="19">
        <f>X263-MAX($X$9:X263)</f>
        <v>-3091.9999999999927</v>
      </c>
    </row>
    <row r="264" spans="1:26">
      <c r="A264" t="s">
        <v>4</v>
      </c>
      <c r="B264" t="s">
        <v>5</v>
      </c>
      <c r="C264" s="3" t="str">
        <f t="shared" si="43"/>
        <v>Wed</v>
      </c>
      <c r="D264" s="5">
        <v>43831.447916666664</v>
      </c>
      <c r="E264" s="6">
        <v>43831.447916666664</v>
      </c>
      <c r="F264">
        <v>32106.75</v>
      </c>
      <c r="H264" s="2">
        <f t="shared" ref="H264:I279" si="54">D264</f>
        <v>43831.447916666664</v>
      </c>
      <c r="I264" s="1">
        <f t="shared" si="54"/>
        <v>43831.447916666664</v>
      </c>
      <c r="J264" s="4">
        <f t="shared" si="51"/>
        <v>32100</v>
      </c>
      <c r="K264" s="4" t="str">
        <f t="shared" si="52"/>
        <v>PE</v>
      </c>
      <c r="L264" s="5">
        <f t="shared" si="53"/>
        <v>43832.447916666664</v>
      </c>
      <c r="N264" s="17">
        <v>85.85</v>
      </c>
      <c r="O264" s="7">
        <f t="shared" si="46"/>
        <v>99.585999999999984</v>
      </c>
      <c r="P264" s="7">
        <f t="shared" si="47"/>
        <v>69.710199999999986</v>
      </c>
      <c r="Q264" s="7">
        <f t="shared" si="48"/>
        <v>159.33759999999998</v>
      </c>
      <c r="R264" s="18">
        <v>69.7</v>
      </c>
      <c r="S264" s="18"/>
      <c r="T264" s="7">
        <f t="shared" si="44"/>
        <v>-29.885999999999981</v>
      </c>
      <c r="U264" s="17" t="s">
        <v>15</v>
      </c>
      <c r="V264">
        <f t="shared" si="45"/>
        <v>-747.14999999999952</v>
      </c>
      <c r="X264" s="19">
        <f t="shared" si="49"/>
        <v>44426.15000000006</v>
      </c>
      <c r="Z264" s="19">
        <f>X264-MAX($X$9:X264)</f>
        <v>-3839.1499999999942</v>
      </c>
    </row>
    <row r="265" spans="1:26">
      <c r="A265" t="s">
        <v>4</v>
      </c>
      <c r="B265" t="s">
        <v>6</v>
      </c>
      <c r="C265" s="3" t="str">
        <f t="shared" si="43"/>
        <v>Thu</v>
      </c>
      <c r="D265" s="5">
        <v>43832.552083333336</v>
      </c>
      <c r="E265" s="6">
        <v>43832.552083333336</v>
      </c>
      <c r="F265">
        <v>32321.65</v>
      </c>
      <c r="H265" s="2">
        <f t="shared" si="54"/>
        <v>43832.552083333336</v>
      </c>
      <c r="I265" s="1">
        <f t="shared" si="54"/>
        <v>43832.552083333336</v>
      </c>
      <c r="J265" s="4">
        <f t="shared" si="51"/>
        <v>32300</v>
      </c>
      <c r="K265" s="4" t="str">
        <f t="shared" si="52"/>
        <v>CE</v>
      </c>
      <c r="L265" s="5">
        <f t="shared" si="53"/>
        <v>43832.552083333336</v>
      </c>
      <c r="N265" s="17">
        <v>46.85</v>
      </c>
      <c r="O265" s="7">
        <f t="shared" si="46"/>
        <v>54.345999999999997</v>
      </c>
      <c r="P265" s="7">
        <f t="shared" si="47"/>
        <v>38.042199999999994</v>
      </c>
      <c r="Q265" s="7">
        <f t="shared" si="48"/>
        <v>86.953599999999994</v>
      </c>
      <c r="R265" s="18">
        <v>86.9</v>
      </c>
      <c r="S265" s="18">
        <v>134.25</v>
      </c>
      <c r="T265" s="7">
        <f t="shared" si="44"/>
        <v>32.554000000000009</v>
      </c>
      <c r="U265" s="17" t="s">
        <v>16</v>
      </c>
      <c r="V265">
        <f t="shared" si="45"/>
        <v>813.85000000000025</v>
      </c>
      <c r="X265" s="19">
        <f t="shared" si="49"/>
        <v>45240.000000000058</v>
      </c>
      <c r="Z265" s="19">
        <f>X265-MAX($X$9:X265)</f>
        <v>-3025.2999999999956</v>
      </c>
    </row>
    <row r="266" spans="1:26">
      <c r="A266" t="s">
        <v>4</v>
      </c>
      <c r="B266" t="s">
        <v>5</v>
      </c>
      <c r="C266" s="3" t="str">
        <f t="shared" ref="C266:C329" si="55">CHOOSE(WEEKDAY(D266),"Sun","Mon","Tue","Wed","Thu","Fri","Sat")</f>
        <v>Fri</v>
      </c>
      <c r="D266" s="5">
        <v>43833.458333333336</v>
      </c>
      <c r="E266" s="6">
        <v>43833.458333333336</v>
      </c>
      <c r="F266">
        <v>32139.599999999999</v>
      </c>
      <c r="H266" s="2">
        <f t="shared" si="54"/>
        <v>43833.458333333336</v>
      </c>
      <c r="I266" s="1">
        <f t="shared" si="54"/>
        <v>43833.458333333336</v>
      </c>
      <c r="J266" s="4">
        <f t="shared" si="51"/>
        <v>32100</v>
      </c>
      <c r="K266" s="4" t="str">
        <f t="shared" si="52"/>
        <v>PE</v>
      </c>
      <c r="L266" s="5">
        <f t="shared" si="53"/>
        <v>43839.458333333336</v>
      </c>
      <c r="N266" s="17">
        <v>217.5</v>
      </c>
      <c r="O266" s="7">
        <f t="shared" si="46"/>
        <v>252.29999999999998</v>
      </c>
      <c r="P266" s="7">
        <f t="shared" si="47"/>
        <v>176.60999999999999</v>
      </c>
      <c r="Q266" s="7">
        <f t="shared" si="48"/>
        <v>403.67999999999995</v>
      </c>
      <c r="R266" s="18">
        <v>239</v>
      </c>
      <c r="S266" s="18"/>
      <c r="T266" s="7">
        <f t="shared" ref="T266:T329" si="56">IF(R266&gt;0,R266-O266,0)</f>
        <v>-13.299999999999983</v>
      </c>
      <c r="U266" s="17" t="s">
        <v>28</v>
      </c>
      <c r="V266">
        <f t="shared" ref="V266:V329" si="57">T266*25</f>
        <v>-332.49999999999955</v>
      </c>
      <c r="X266" s="19">
        <f t="shared" si="49"/>
        <v>44907.500000000058</v>
      </c>
      <c r="Z266" s="19">
        <f>X266-MAX($X$9:X266)</f>
        <v>-3357.7999999999956</v>
      </c>
    </row>
    <row r="267" spans="1:26">
      <c r="A267" t="s">
        <v>4</v>
      </c>
      <c r="B267" t="s">
        <v>5</v>
      </c>
      <c r="C267" s="3" t="str">
        <f t="shared" si="55"/>
        <v>Mon</v>
      </c>
      <c r="D267" s="5">
        <v>43836.385416666664</v>
      </c>
      <c r="E267" s="6">
        <v>43836.385416666664</v>
      </c>
      <c r="F267">
        <v>31583.65</v>
      </c>
      <c r="H267" s="2">
        <f t="shared" si="54"/>
        <v>43836.385416666664</v>
      </c>
      <c r="I267" s="1">
        <f t="shared" si="54"/>
        <v>43836.385416666664</v>
      </c>
      <c r="J267" s="4">
        <f t="shared" si="51"/>
        <v>31600</v>
      </c>
      <c r="K267" s="4" t="str">
        <f t="shared" si="52"/>
        <v>PE</v>
      </c>
      <c r="L267" s="5">
        <f t="shared" si="53"/>
        <v>43839.385416666664</v>
      </c>
      <c r="N267" s="17">
        <v>297.85000000000002</v>
      </c>
      <c r="O267" s="7">
        <f t="shared" ref="O267:O330" si="58">N267*1.16</f>
        <v>345.50600000000003</v>
      </c>
      <c r="P267" s="7">
        <f t="shared" ref="P267:P330" si="59">O267*0.7</f>
        <v>241.85419999999999</v>
      </c>
      <c r="Q267" s="7">
        <f t="shared" ref="Q267:Q330" si="60">(O267-P267)*2+O267</f>
        <v>552.80960000000005</v>
      </c>
      <c r="R267" s="18">
        <v>417.95</v>
      </c>
      <c r="S267" s="18"/>
      <c r="T267" s="7">
        <f t="shared" si="56"/>
        <v>72.44399999999996</v>
      </c>
      <c r="U267" s="17" t="s">
        <v>28</v>
      </c>
      <c r="V267">
        <f t="shared" si="57"/>
        <v>1811.099999999999</v>
      </c>
      <c r="X267" s="19">
        <f t="shared" ref="X267:X330" si="61">X266+V267</f>
        <v>46718.600000000057</v>
      </c>
      <c r="Z267" s="19">
        <f>X267-MAX($X$9:X267)</f>
        <v>-1546.6999999999971</v>
      </c>
    </row>
    <row r="268" spans="1:26">
      <c r="A268" t="s">
        <v>4</v>
      </c>
      <c r="B268" t="s">
        <v>6</v>
      </c>
      <c r="C268" s="3" t="str">
        <f t="shared" si="55"/>
        <v>Thu</v>
      </c>
      <c r="D268" s="5">
        <v>43839.520833333336</v>
      </c>
      <c r="E268" s="6">
        <v>43839.520833333336</v>
      </c>
      <c r="F268">
        <v>32055.599999999999</v>
      </c>
      <c r="H268" s="2">
        <f t="shared" si="54"/>
        <v>43839.520833333336</v>
      </c>
      <c r="I268" s="1">
        <f t="shared" si="54"/>
        <v>43839.520833333336</v>
      </c>
      <c r="J268" s="4">
        <f t="shared" si="51"/>
        <v>32100</v>
      </c>
      <c r="K268" s="4" t="str">
        <f t="shared" si="52"/>
        <v>CE</v>
      </c>
      <c r="L268" s="5">
        <f t="shared" si="53"/>
        <v>43839.520833333336</v>
      </c>
      <c r="N268" s="17">
        <v>43.1</v>
      </c>
      <c r="O268" s="7">
        <f t="shared" si="58"/>
        <v>49.995999999999995</v>
      </c>
      <c r="P268" s="7">
        <f t="shared" si="59"/>
        <v>34.997199999999992</v>
      </c>
      <c r="Q268" s="7">
        <f t="shared" si="60"/>
        <v>79.993600000000001</v>
      </c>
      <c r="R268" s="18">
        <v>80</v>
      </c>
      <c r="S268" s="18">
        <v>11.85</v>
      </c>
      <c r="T268" s="7">
        <f t="shared" si="56"/>
        <v>30.004000000000005</v>
      </c>
      <c r="U268" s="17" t="s">
        <v>16</v>
      </c>
      <c r="V268">
        <f t="shared" si="57"/>
        <v>750.10000000000014</v>
      </c>
      <c r="X268" s="19">
        <f t="shared" si="61"/>
        <v>47468.700000000055</v>
      </c>
      <c r="Z268" s="19">
        <f>X268-MAX($X$9:X268)</f>
        <v>-796.59999999999854</v>
      </c>
    </row>
    <row r="269" spans="1:26">
      <c r="A269" t="s">
        <v>4</v>
      </c>
      <c r="B269" t="s">
        <v>5</v>
      </c>
      <c r="C269" s="3" t="str">
        <f t="shared" si="55"/>
        <v>Tue</v>
      </c>
      <c r="D269" s="5">
        <v>43844.4375</v>
      </c>
      <c r="E269" s="6">
        <v>43844.4375</v>
      </c>
      <c r="F269">
        <v>32026.65</v>
      </c>
      <c r="H269" s="2">
        <f t="shared" si="54"/>
        <v>43844.4375</v>
      </c>
      <c r="I269" s="1">
        <f t="shared" si="54"/>
        <v>43844.4375</v>
      </c>
      <c r="J269" s="4">
        <f t="shared" si="51"/>
        <v>32000</v>
      </c>
      <c r="K269" s="4" t="str">
        <f t="shared" si="52"/>
        <v>PE</v>
      </c>
      <c r="L269" s="5">
        <f t="shared" si="53"/>
        <v>43846.4375</v>
      </c>
      <c r="N269" s="17">
        <v>196.55</v>
      </c>
      <c r="O269" s="7">
        <f t="shared" si="58"/>
        <v>227.99799999999999</v>
      </c>
      <c r="P269" s="7">
        <f t="shared" si="59"/>
        <v>159.59859999999998</v>
      </c>
      <c r="Q269" s="7">
        <f t="shared" si="60"/>
        <v>364.79680000000002</v>
      </c>
      <c r="R269" s="18"/>
      <c r="S269" s="18"/>
      <c r="T269" s="7">
        <f t="shared" si="56"/>
        <v>0</v>
      </c>
      <c r="U269" s="17" t="s">
        <v>20</v>
      </c>
      <c r="V269">
        <f t="shared" si="57"/>
        <v>0</v>
      </c>
      <c r="X269" s="19">
        <f t="shared" si="61"/>
        <v>47468.700000000055</v>
      </c>
      <c r="Z269" s="19">
        <f>X269-MAX($X$9:X269)</f>
        <v>-796.59999999999854</v>
      </c>
    </row>
    <row r="270" spans="1:26">
      <c r="A270" t="s">
        <v>4</v>
      </c>
      <c r="B270" t="s">
        <v>5</v>
      </c>
      <c r="C270" s="3" t="str">
        <f t="shared" si="55"/>
        <v>Wed</v>
      </c>
      <c r="D270" s="5">
        <v>43845.385416666664</v>
      </c>
      <c r="E270" s="6">
        <v>43845.385416666664</v>
      </c>
      <c r="F270">
        <v>31835.200000000001</v>
      </c>
      <c r="H270" s="2">
        <f t="shared" si="54"/>
        <v>43845.385416666664</v>
      </c>
      <c r="I270" s="1">
        <f t="shared" si="54"/>
        <v>43845.385416666664</v>
      </c>
      <c r="J270" s="4">
        <f t="shared" si="51"/>
        <v>31800</v>
      </c>
      <c r="K270" s="4" t="str">
        <f t="shared" si="52"/>
        <v>PE</v>
      </c>
      <c r="L270" s="5">
        <f t="shared" si="53"/>
        <v>43846.385416666664</v>
      </c>
      <c r="N270" s="17">
        <v>130.6</v>
      </c>
      <c r="O270" s="7">
        <f t="shared" si="58"/>
        <v>151.49599999999998</v>
      </c>
      <c r="P270" s="7">
        <f t="shared" si="59"/>
        <v>106.04719999999998</v>
      </c>
      <c r="Q270" s="7">
        <f t="shared" si="60"/>
        <v>242.39359999999999</v>
      </c>
      <c r="R270" s="18">
        <v>106.1</v>
      </c>
      <c r="S270" s="18"/>
      <c r="T270" s="7">
        <f t="shared" si="56"/>
        <v>-45.395999999999987</v>
      </c>
      <c r="U270" s="17" t="s">
        <v>15</v>
      </c>
      <c r="V270">
        <f t="shared" si="57"/>
        <v>-1134.8999999999996</v>
      </c>
      <c r="X270" s="19">
        <f t="shared" si="61"/>
        <v>46333.800000000054</v>
      </c>
      <c r="Z270" s="19">
        <f>X270-MAX($X$9:X270)</f>
        <v>-1931.5</v>
      </c>
    </row>
    <row r="271" spans="1:26">
      <c r="A271" t="s">
        <v>4</v>
      </c>
      <c r="B271" t="s">
        <v>6</v>
      </c>
      <c r="C271" s="3" t="str">
        <f t="shared" si="55"/>
        <v>Fri</v>
      </c>
      <c r="D271" s="5">
        <v>43847.40625</v>
      </c>
      <c r="E271" s="6">
        <v>43847.40625</v>
      </c>
      <c r="F271">
        <v>31685.35</v>
      </c>
      <c r="H271" s="2">
        <f t="shared" si="54"/>
        <v>43847.40625</v>
      </c>
      <c r="I271" s="1">
        <f t="shared" si="54"/>
        <v>43847.40625</v>
      </c>
      <c r="J271" s="4">
        <f t="shared" si="51"/>
        <v>31700</v>
      </c>
      <c r="K271" s="4" t="str">
        <f t="shared" si="52"/>
        <v>CE</v>
      </c>
      <c r="L271" s="5">
        <f t="shared" si="53"/>
        <v>43853.40625</v>
      </c>
      <c r="N271" s="17">
        <v>296.5</v>
      </c>
      <c r="O271" s="7">
        <f t="shared" si="58"/>
        <v>343.94</v>
      </c>
      <c r="P271" s="7">
        <f t="shared" si="59"/>
        <v>240.75799999999998</v>
      </c>
      <c r="Q271" s="7">
        <f t="shared" si="60"/>
        <v>550.30400000000009</v>
      </c>
      <c r="R271" s="18"/>
      <c r="S271" s="18"/>
      <c r="T271" s="7">
        <f t="shared" si="56"/>
        <v>0</v>
      </c>
      <c r="U271" s="17" t="s">
        <v>20</v>
      </c>
      <c r="V271">
        <f t="shared" si="57"/>
        <v>0</v>
      </c>
      <c r="X271" s="19">
        <f t="shared" si="61"/>
        <v>46333.800000000054</v>
      </c>
      <c r="Z271" s="19">
        <f>X271-MAX($X$9:X271)</f>
        <v>-1931.5</v>
      </c>
    </row>
    <row r="272" spans="1:26">
      <c r="A272" t="s">
        <v>4</v>
      </c>
      <c r="B272" t="s">
        <v>5</v>
      </c>
      <c r="C272" s="3" t="str">
        <f t="shared" si="55"/>
        <v>Mon</v>
      </c>
      <c r="D272" s="5">
        <v>43850.385416666664</v>
      </c>
      <c r="E272" s="6">
        <v>43850.385416666664</v>
      </c>
      <c r="F272">
        <v>31624.75</v>
      </c>
      <c r="H272" s="2">
        <f t="shared" si="54"/>
        <v>43850.385416666664</v>
      </c>
      <c r="I272" s="1">
        <f t="shared" si="54"/>
        <v>43850.385416666664</v>
      </c>
      <c r="J272" s="4">
        <f t="shared" si="51"/>
        <v>31600</v>
      </c>
      <c r="K272" s="4" t="str">
        <f t="shared" si="52"/>
        <v>PE</v>
      </c>
      <c r="L272" s="5">
        <f t="shared" si="53"/>
        <v>43853.385416666664</v>
      </c>
      <c r="N272" s="17">
        <v>219.65</v>
      </c>
      <c r="O272" s="7">
        <f t="shared" si="58"/>
        <v>254.79399999999998</v>
      </c>
      <c r="P272" s="7">
        <f t="shared" si="59"/>
        <v>178.35579999999999</v>
      </c>
      <c r="Q272" s="7">
        <f t="shared" si="60"/>
        <v>407.67039999999997</v>
      </c>
      <c r="R272" s="18">
        <v>407.6</v>
      </c>
      <c r="S272" s="18">
        <v>527.9</v>
      </c>
      <c r="T272" s="7">
        <f t="shared" si="56"/>
        <v>152.80600000000004</v>
      </c>
      <c r="U272" s="17" t="s">
        <v>16</v>
      </c>
      <c r="V272">
        <f t="shared" si="57"/>
        <v>3820.150000000001</v>
      </c>
      <c r="X272" s="19">
        <f t="shared" si="61"/>
        <v>50153.950000000055</v>
      </c>
      <c r="Z272" s="19">
        <f>X272-MAX($X$9:X272)</f>
        <v>0</v>
      </c>
    </row>
    <row r="273" spans="1:26">
      <c r="A273" t="s">
        <v>4</v>
      </c>
      <c r="B273" t="s">
        <v>5</v>
      </c>
      <c r="C273" s="3" t="str">
        <f t="shared" si="55"/>
        <v>Wed</v>
      </c>
      <c r="D273" s="5">
        <v>43852.427083333336</v>
      </c>
      <c r="E273" s="6">
        <v>43852.427083333336</v>
      </c>
      <c r="F273">
        <v>30763.200000000001</v>
      </c>
      <c r="H273" s="2">
        <f t="shared" si="54"/>
        <v>43852.427083333336</v>
      </c>
      <c r="I273" s="1">
        <f t="shared" si="54"/>
        <v>43852.427083333336</v>
      </c>
      <c r="J273" s="4">
        <f t="shared" si="51"/>
        <v>30800</v>
      </c>
      <c r="K273" s="4" t="str">
        <f t="shared" si="52"/>
        <v>PE</v>
      </c>
      <c r="L273" s="5">
        <f t="shared" si="53"/>
        <v>43853.427083333336</v>
      </c>
      <c r="N273" s="17">
        <v>148.65</v>
      </c>
      <c r="O273" s="7">
        <f t="shared" si="58"/>
        <v>172.434</v>
      </c>
      <c r="P273" s="7">
        <f t="shared" si="59"/>
        <v>120.70379999999999</v>
      </c>
      <c r="Q273" s="7">
        <f t="shared" si="60"/>
        <v>275.89440000000002</v>
      </c>
      <c r="R273" s="18">
        <v>160.9</v>
      </c>
      <c r="S273" s="18"/>
      <c r="T273" s="7">
        <f t="shared" si="56"/>
        <v>-11.533999999999992</v>
      </c>
      <c r="U273" s="17" t="s">
        <v>28</v>
      </c>
      <c r="V273">
        <f t="shared" si="57"/>
        <v>-288.3499999999998</v>
      </c>
      <c r="X273" s="19">
        <f t="shared" si="61"/>
        <v>49865.600000000057</v>
      </c>
      <c r="Z273" s="19">
        <f>X273-MAX($X$9:X273)</f>
        <v>-288.34999999999854</v>
      </c>
    </row>
    <row r="274" spans="1:26">
      <c r="A274" t="s">
        <v>4</v>
      </c>
      <c r="B274" t="s">
        <v>6</v>
      </c>
      <c r="C274" s="3" t="str">
        <f t="shared" si="55"/>
        <v>Thu</v>
      </c>
      <c r="D274" s="5">
        <v>43853.541666666664</v>
      </c>
      <c r="E274" s="6">
        <v>43853.541666666664</v>
      </c>
      <c r="F274">
        <v>31065.15</v>
      </c>
      <c r="H274" s="2">
        <f t="shared" si="54"/>
        <v>43853.541666666664</v>
      </c>
      <c r="I274" s="1">
        <f t="shared" si="54"/>
        <v>43853.541666666664</v>
      </c>
      <c r="J274" s="4">
        <f t="shared" si="51"/>
        <v>31100</v>
      </c>
      <c r="K274" s="4" t="str">
        <f t="shared" si="52"/>
        <v>CE</v>
      </c>
      <c r="L274" s="5">
        <f t="shared" si="53"/>
        <v>43853.541666666664</v>
      </c>
      <c r="N274" s="17">
        <v>30.2</v>
      </c>
      <c r="O274" s="7">
        <f t="shared" si="58"/>
        <v>35.031999999999996</v>
      </c>
      <c r="P274" s="7">
        <f t="shared" si="59"/>
        <v>24.522399999999998</v>
      </c>
      <c r="Q274" s="7">
        <f t="shared" si="60"/>
        <v>56.051199999999994</v>
      </c>
      <c r="R274" s="18">
        <v>24.5</v>
      </c>
      <c r="S274" s="18"/>
      <c r="T274" s="7">
        <f t="shared" si="56"/>
        <v>-10.531999999999996</v>
      </c>
      <c r="U274" s="17" t="s">
        <v>15</v>
      </c>
      <c r="V274">
        <f t="shared" si="57"/>
        <v>-263.2999999999999</v>
      </c>
      <c r="X274" s="19">
        <f t="shared" si="61"/>
        <v>49602.300000000054</v>
      </c>
      <c r="Z274" s="19">
        <f>X274-MAX($X$9:X274)</f>
        <v>-551.65000000000146</v>
      </c>
    </row>
    <row r="275" spans="1:26">
      <c r="A275" t="s">
        <v>4</v>
      </c>
      <c r="B275" t="s">
        <v>6</v>
      </c>
      <c r="C275" s="3" t="str">
        <f t="shared" si="55"/>
        <v>Fri</v>
      </c>
      <c r="D275" s="5">
        <v>43854.541666666664</v>
      </c>
      <c r="E275" s="6">
        <v>43854.541666666664</v>
      </c>
      <c r="F275">
        <v>31303.5</v>
      </c>
      <c r="H275" s="2">
        <f t="shared" si="54"/>
        <v>43854.541666666664</v>
      </c>
      <c r="I275" s="1">
        <f t="shared" si="54"/>
        <v>43854.541666666664</v>
      </c>
      <c r="J275" s="4">
        <f t="shared" si="51"/>
        <v>31300</v>
      </c>
      <c r="K275" s="4" t="str">
        <f t="shared" si="52"/>
        <v>CE</v>
      </c>
      <c r="L275" s="5">
        <f t="shared" si="53"/>
        <v>43860.541666666664</v>
      </c>
      <c r="N275" s="17">
        <v>285.05</v>
      </c>
      <c r="O275" s="7">
        <f t="shared" si="58"/>
        <v>330.65800000000002</v>
      </c>
      <c r="P275" s="7">
        <f t="shared" si="59"/>
        <v>231.4606</v>
      </c>
      <c r="Q275" s="7">
        <f t="shared" si="60"/>
        <v>529.05280000000005</v>
      </c>
      <c r="R275" s="18"/>
      <c r="S275" s="18"/>
      <c r="T275" s="7">
        <f t="shared" si="56"/>
        <v>0</v>
      </c>
      <c r="U275" s="17" t="s">
        <v>20</v>
      </c>
      <c r="V275">
        <f t="shared" si="57"/>
        <v>0</v>
      </c>
      <c r="X275" s="19">
        <f t="shared" si="61"/>
        <v>49602.300000000054</v>
      </c>
      <c r="Z275" s="19">
        <f>X275-MAX($X$9:X275)</f>
        <v>-551.65000000000146</v>
      </c>
    </row>
    <row r="276" spans="1:26">
      <c r="A276" t="s">
        <v>4</v>
      </c>
      <c r="B276" t="s">
        <v>5</v>
      </c>
      <c r="C276" s="3" t="str">
        <f t="shared" si="55"/>
        <v>Thu</v>
      </c>
      <c r="D276" s="5">
        <v>43860.385416666664</v>
      </c>
      <c r="E276" s="6">
        <v>43860.385416666664</v>
      </c>
      <c r="F276">
        <v>30712.1</v>
      </c>
      <c r="H276" s="2">
        <f t="shared" si="54"/>
        <v>43860.385416666664</v>
      </c>
      <c r="I276" s="1">
        <f t="shared" si="54"/>
        <v>43860.385416666664</v>
      </c>
      <c r="J276" s="4">
        <f t="shared" si="51"/>
        <v>30700</v>
      </c>
      <c r="K276" s="4" t="str">
        <f t="shared" si="52"/>
        <v>PE</v>
      </c>
      <c r="L276" s="5">
        <f t="shared" si="53"/>
        <v>43860.385416666664</v>
      </c>
      <c r="N276" s="17">
        <v>81.3</v>
      </c>
      <c r="O276" s="7">
        <f t="shared" si="58"/>
        <v>94.307999999999993</v>
      </c>
      <c r="P276" s="7">
        <f t="shared" si="59"/>
        <v>66.015599999999992</v>
      </c>
      <c r="Q276" s="7">
        <f t="shared" si="60"/>
        <v>150.89279999999999</v>
      </c>
      <c r="R276" s="18">
        <v>150.9</v>
      </c>
      <c r="S276" s="18">
        <v>32.85</v>
      </c>
      <c r="T276" s="7">
        <f t="shared" si="56"/>
        <v>56.592000000000013</v>
      </c>
      <c r="U276" s="17" t="s">
        <v>16</v>
      </c>
      <c r="V276">
        <f t="shared" si="57"/>
        <v>1414.8000000000004</v>
      </c>
      <c r="X276" s="19">
        <f t="shared" si="61"/>
        <v>51017.100000000057</v>
      </c>
      <c r="Z276" s="19">
        <f>X276-MAX($X$9:X276)</f>
        <v>0</v>
      </c>
    </row>
    <row r="277" spans="1:26">
      <c r="A277" t="s">
        <v>4</v>
      </c>
      <c r="B277" t="s">
        <v>5</v>
      </c>
      <c r="C277" s="3" t="str">
        <f t="shared" si="55"/>
        <v>Fri</v>
      </c>
      <c r="D277" s="5">
        <v>43861.479166666664</v>
      </c>
      <c r="E277" s="6">
        <v>43861.479166666664</v>
      </c>
      <c r="F277">
        <v>30711.200000000001</v>
      </c>
      <c r="H277" s="2">
        <f t="shared" si="54"/>
        <v>43861.479166666664</v>
      </c>
      <c r="I277" s="1">
        <f t="shared" si="54"/>
        <v>43861.479166666664</v>
      </c>
      <c r="J277" s="4">
        <f t="shared" si="51"/>
        <v>30700</v>
      </c>
      <c r="K277" s="4" t="str">
        <f t="shared" si="52"/>
        <v>PE</v>
      </c>
      <c r="L277" s="5">
        <f t="shared" si="53"/>
        <v>43867.479166666664</v>
      </c>
      <c r="N277" s="17">
        <v>469.85</v>
      </c>
      <c r="O277" s="7">
        <f t="shared" si="58"/>
        <v>545.02599999999995</v>
      </c>
      <c r="P277" s="7">
        <f t="shared" si="59"/>
        <v>381.51819999999992</v>
      </c>
      <c r="Q277" s="7">
        <f t="shared" si="60"/>
        <v>872.04160000000002</v>
      </c>
      <c r="R277" s="18"/>
      <c r="S277" s="18"/>
      <c r="T277" s="7">
        <f t="shared" si="56"/>
        <v>0</v>
      </c>
      <c r="U277" s="17" t="s">
        <v>20</v>
      </c>
      <c r="V277">
        <f t="shared" si="57"/>
        <v>0</v>
      </c>
      <c r="X277" s="19">
        <f t="shared" si="61"/>
        <v>51017.100000000057</v>
      </c>
      <c r="Z277" s="19">
        <f>X277-MAX($X$9:X277)</f>
        <v>0</v>
      </c>
    </row>
    <row r="278" spans="1:26">
      <c r="A278" t="s">
        <v>4</v>
      </c>
      <c r="B278" t="s">
        <v>5</v>
      </c>
      <c r="C278" s="3" t="str">
        <f t="shared" si="55"/>
        <v>Sat</v>
      </c>
      <c r="D278" s="5">
        <v>43862.552083333336</v>
      </c>
      <c r="E278" s="6">
        <v>43862.552083333336</v>
      </c>
      <c r="F278">
        <v>30159.45</v>
      </c>
      <c r="H278" s="2">
        <f t="shared" si="54"/>
        <v>43862.552083333336</v>
      </c>
      <c r="I278" s="1">
        <f t="shared" si="54"/>
        <v>43862.552083333336</v>
      </c>
      <c r="J278" s="4">
        <f t="shared" si="51"/>
        <v>30200</v>
      </c>
      <c r="K278" s="4" t="str">
        <f t="shared" si="52"/>
        <v>PE</v>
      </c>
      <c r="L278" s="5">
        <f t="shared" si="53"/>
        <v>43867.552083333336</v>
      </c>
      <c r="N278" s="17">
        <v>420</v>
      </c>
      <c r="O278" s="7">
        <f t="shared" si="58"/>
        <v>487.2</v>
      </c>
      <c r="P278" s="7">
        <f t="shared" si="59"/>
        <v>341.03999999999996</v>
      </c>
      <c r="Q278" s="7">
        <f t="shared" si="60"/>
        <v>779.52</v>
      </c>
      <c r="R278" s="18">
        <v>341</v>
      </c>
      <c r="S278" s="18"/>
      <c r="T278" s="7">
        <f t="shared" si="56"/>
        <v>-146.19999999999999</v>
      </c>
      <c r="U278" s="17" t="s">
        <v>15</v>
      </c>
      <c r="V278">
        <f t="shared" si="57"/>
        <v>-3654.9999999999995</v>
      </c>
      <c r="X278" s="19">
        <f t="shared" si="61"/>
        <v>47362.100000000057</v>
      </c>
      <c r="Z278" s="19">
        <f>X278-MAX($X$9:X278)</f>
        <v>-3655</v>
      </c>
    </row>
    <row r="279" spans="1:26">
      <c r="A279" t="s">
        <v>4</v>
      </c>
      <c r="B279" t="s">
        <v>6</v>
      </c>
      <c r="C279" s="3" t="str">
        <f t="shared" si="55"/>
        <v>Tue</v>
      </c>
      <c r="D279" s="5">
        <v>43865.447916666664</v>
      </c>
      <c r="E279" s="6">
        <v>43865.447916666664</v>
      </c>
      <c r="F279">
        <v>30636.45</v>
      </c>
      <c r="H279" s="2">
        <f t="shared" si="54"/>
        <v>43865.447916666664</v>
      </c>
      <c r="I279" s="1">
        <f t="shared" si="54"/>
        <v>43865.447916666664</v>
      </c>
      <c r="J279" s="4">
        <f t="shared" si="51"/>
        <v>30600</v>
      </c>
      <c r="K279" s="4" t="str">
        <f t="shared" si="52"/>
        <v>CE</v>
      </c>
      <c r="L279" s="5">
        <f t="shared" si="53"/>
        <v>43867.447916666664</v>
      </c>
      <c r="N279" s="17">
        <v>204.85</v>
      </c>
      <c r="O279" s="7">
        <f t="shared" si="58"/>
        <v>237.62599999999998</v>
      </c>
      <c r="P279" s="7">
        <f t="shared" si="59"/>
        <v>166.33819999999997</v>
      </c>
      <c r="Q279" s="7">
        <f t="shared" si="60"/>
        <v>380.20159999999998</v>
      </c>
      <c r="R279" s="18">
        <v>225.7</v>
      </c>
      <c r="S279" s="18"/>
      <c r="T279" s="7">
        <f t="shared" si="56"/>
        <v>-11.925999999999988</v>
      </c>
      <c r="U279" s="17" t="s">
        <v>28</v>
      </c>
      <c r="V279">
        <f t="shared" si="57"/>
        <v>-298.14999999999969</v>
      </c>
      <c r="X279" s="19">
        <f t="shared" si="61"/>
        <v>47063.950000000055</v>
      </c>
      <c r="Z279" s="19">
        <f>X279-MAX($X$9:X279)</f>
        <v>-3953.1500000000015</v>
      </c>
    </row>
    <row r="280" spans="1:26">
      <c r="A280" t="s">
        <v>4</v>
      </c>
      <c r="B280" t="s">
        <v>6</v>
      </c>
      <c r="C280" s="3" t="str">
        <f t="shared" si="55"/>
        <v>Thu</v>
      </c>
      <c r="D280" s="5">
        <v>43867.520833333336</v>
      </c>
      <c r="E280" s="6">
        <v>43867.520833333336</v>
      </c>
      <c r="F280">
        <v>31316.7</v>
      </c>
      <c r="H280" s="2">
        <f t="shared" ref="H280:I343" si="62">D280</f>
        <v>43867.520833333336</v>
      </c>
      <c r="I280" s="1">
        <f t="shared" si="62"/>
        <v>43867.520833333336</v>
      </c>
      <c r="J280" s="4">
        <f t="shared" si="51"/>
        <v>31300</v>
      </c>
      <c r="K280" s="4" t="str">
        <f t="shared" si="52"/>
        <v>CE</v>
      </c>
      <c r="L280" s="5">
        <f t="shared" si="53"/>
        <v>43867.520833333336</v>
      </c>
      <c r="N280" s="17">
        <v>63.6</v>
      </c>
      <c r="O280" s="7">
        <f t="shared" si="58"/>
        <v>73.775999999999996</v>
      </c>
      <c r="P280" s="7">
        <f t="shared" si="59"/>
        <v>51.643199999999993</v>
      </c>
      <c r="Q280" s="7">
        <f t="shared" si="60"/>
        <v>118.0416</v>
      </c>
      <c r="R280" s="18">
        <v>118</v>
      </c>
      <c r="S280" s="18">
        <v>17.399999999999999</v>
      </c>
      <c r="T280" s="7">
        <f t="shared" si="56"/>
        <v>44.224000000000004</v>
      </c>
      <c r="U280" s="17" t="s">
        <v>16</v>
      </c>
      <c r="V280">
        <f t="shared" si="57"/>
        <v>1105.6000000000001</v>
      </c>
      <c r="X280" s="19">
        <f t="shared" si="61"/>
        <v>48169.550000000054</v>
      </c>
      <c r="Z280" s="19">
        <f>X280-MAX($X$9:X280)</f>
        <v>-2847.5500000000029</v>
      </c>
    </row>
    <row r="281" spans="1:26">
      <c r="A281" t="s">
        <v>4</v>
      </c>
      <c r="B281" t="s">
        <v>5</v>
      </c>
      <c r="C281" s="3" t="str">
        <f t="shared" si="55"/>
        <v>Mon</v>
      </c>
      <c r="D281" s="5">
        <v>43871.385416666664</v>
      </c>
      <c r="E281" s="6">
        <v>43871.385416666664</v>
      </c>
      <c r="F281">
        <v>31083.75</v>
      </c>
      <c r="H281" s="2">
        <f t="shared" si="62"/>
        <v>43871.385416666664</v>
      </c>
      <c r="I281" s="1">
        <f t="shared" si="62"/>
        <v>43871.385416666664</v>
      </c>
      <c r="J281" s="4">
        <f t="shared" si="51"/>
        <v>31100</v>
      </c>
      <c r="K281" s="4" t="str">
        <f t="shared" si="52"/>
        <v>PE</v>
      </c>
      <c r="L281" s="5">
        <f t="shared" si="53"/>
        <v>43874.385416666664</v>
      </c>
      <c r="N281" s="17">
        <v>262.05</v>
      </c>
      <c r="O281" s="7">
        <f t="shared" si="58"/>
        <v>303.97800000000001</v>
      </c>
      <c r="P281" s="7">
        <f t="shared" si="59"/>
        <v>212.78459999999998</v>
      </c>
      <c r="Q281" s="7">
        <f t="shared" si="60"/>
        <v>486.36480000000006</v>
      </c>
      <c r="R281" s="18"/>
      <c r="S281" s="18"/>
      <c r="T281" s="7">
        <f t="shared" si="56"/>
        <v>0</v>
      </c>
      <c r="U281" s="17" t="s">
        <v>20</v>
      </c>
      <c r="V281">
        <f t="shared" si="57"/>
        <v>0</v>
      </c>
      <c r="X281" s="19">
        <f t="shared" si="61"/>
        <v>48169.550000000054</v>
      </c>
      <c r="Z281" s="19">
        <f>X281-MAX($X$9:X281)</f>
        <v>-2847.5500000000029</v>
      </c>
    </row>
    <row r="282" spans="1:26">
      <c r="A282" t="s">
        <v>4</v>
      </c>
      <c r="B282" t="s">
        <v>6</v>
      </c>
      <c r="C282" s="3" t="str">
        <f t="shared" si="55"/>
        <v>Tue</v>
      </c>
      <c r="D282" s="5">
        <v>43872.385416666664</v>
      </c>
      <c r="E282" s="6">
        <v>43872.385416666664</v>
      </c>
      <c r="F282">
        <v>31398.05</v>
      </c>
      <c r="H282" s="2">
        <f t="shared" si="62"/>
        <v>43872.385416666664</v>
      </c>
      <c r="I282" s="1">
        <f t="shared" si="62"/>
        <v>43872.385416666664</v>
      </c>
      <c r="J282" s="4">
        <f t="shared" si="51"/>
        <v>31400</v>
      </c>
      <c r="K282" s="4" t="str">
        <f t="shared" si="52"/>
        <v>CE</v>
      </c>
      <c r="L282" s="5">
        <f t="shared" si="53"/>
        <v>43874.385416666664</v>
      </c>
      <c r="N282" s="17">
        <v>176.25</v>
      </c>
      <c r="O282" s="7">
        <f t="shared" si="58"/>
        <v>204.45</v>
      </c>
      <c r="P282" s="7">
        <f t="shared" si="59"/>
        <v>143.11499999999998</v>
      </c>
      <c r="Q282" s="7">
        <f t="shared" si="60"/>
        <v>327.12</v>
      </c>
      <c r="R282" s="18">
        <v>143.19999999999999</v>
      </c>
      <c r="S282" s="18"/>
      <c r="T282" s="7">
        <f t="shared" si="56"/>
        <v>-61.25</v>
      </c>
      <c r="U282" s="17" t="s">
        <v>15</v>
      </c>
      <c r="V282">
        <f t="shared" si="57"/>
        <v>-1531.25</v>
      </c>
      <c r="X282" s="19">
        <f t="shared" si="61"/>
        <v>46638.300000000054</v>
      </c>
      <c r="Z282" s="19">
        <f>X282-MAX($X$9:X282)</f>
        <v>-4378.8000000000029</v>
      </c>
    </row>
    <row r="283" spans="1:26">
      <c r="A283" t="s">
        <v>4</v>
      </c>
      <c r="B283" t="s">
        <v>5</v>
      </c>
      <c r="C283" s="3" t="str">
        <f t="shared" si="55"/>
        <v>Thu</v>
      </c>
      <c r="D283" s="5">
        <v>43874.385416666664</v>
      </c>
      <c r="E283" s="6">
        <v>43874.385416666664</v>
      </c>
      <c r="F283">
        <v>31418.3</v>
      </c>
      <c r="H283" s="2">
        <f t="shared" si="62"/>
        <v>43874.385416666664</v>
      </c>
      <c r="I283" s="1">
        <f t="shared" si="62"/>
        <v>43874.385416666664</v>
      </c>
      <c r="J283" s="4">
        <f t="shared" si="51"/>
        <v>31400</v>
      </c>
      <c r="K283" s="4" t="str">
        <f t="shared" si="52"/>
        <v>PE</v>
      </c>
      <c r="L283" s="5">
        <f t="shared" si="53"/>
        <v>43874.385416666664</v>
      </c>
      <c r="N283" s="17">
        <v>71.150000000000006</v>
      </c>
      <c r="O283" s="7">
        <f t="shared" si="58"/>
        <v>82.534000000000006</v>
      </c>
      <c r="P283" s="7">
        <f t="shared" si="59"/>
        <v>57.773800000000001</v>
      </c>
      <c r="Q283" s="7">
        <f t="shared" si="60"/>
        <v>132.05440000000002</v>
      </c>
      <c r="R283" s="18">
        <v>131.9</v>
      </c>
      <c r="S283" s="18">
        <v>169</v>
      </c>
      <c r="T283" s="7">
        <f t="shared" si="56"/>
        <v>49.366</v>
      </c>
      <c r="U283" s="17" t="s">
        <v>16</v>
      </c>
      <c r="V283">
        <f t="shared" si="57"/>
        <v>1234.1500000000001</v>
      </c>
      <c r="X283" s="19">
        <f t="shared" si="61"/>
        <v>47872.450000000055</v>
      </c>
      <c r="Z283" s="19">
        <f>X283-MAX($X$9:X283)</f>
        <v>-3144.6500000000015</v>
      </c>
    </row>
    <row r="284" spans="1:26">
      <c r="A284" t="s">
        <v>4</v>
      </c>
      <c r="B284" t="s">
        <v>5</v>
      </c>
      <c r="C284" s="3" t="str">
        <f t="shared" si="55"/>
        <v>Fri</v>
      </c>
      <c r="D284" s="5">
        <v>43875.447916666664</v>
      </c>
      <c r="E284" s="6">
        <v>43875.447916666664</v>
      </c>
      <c r="F284">
        <v>30947</v>
      </c>
      <c r="H284" s="2">
        <f t="shared" si="62"/>
        <v>43875.447916666664</v>
      </c>
      <c r="I284" s="1">
        <f t="shared" si="62"/>
        <v>43875.447916666664</v>
      </c>
      <c r="J284" s="4">
        <f t="shared" si="51"/>
        <v>30900</v>
      </c>
      <c r="K284" s="4" t="str">
        <f t="shared" si="52"/>
        <v>PE</v>
      </c>
      <c r="L284" s="5">
        <f t="shared" si="53"/>
        <v>43881.447916666664</v>
      </c>
      <c r="N284" s="17">
        <v>253.2</v>
      </c>
      <c r="O284" s="7">
        <f t="shared" si="58"/>
        <v>293.71199999999999</v>
      </c>
      <c r="P284" s="7">
        <f t="shared" si="59"/>
        <v>205.59839999999997</v>
      </c>
      <c r="Q284" s="7">
        <f t="shared" si="60"/>
        <v>469.93920000000003</v>
      </c>
      <c r="R284" s="18">
        <v>205.6</v>
      </c>
      <c r="S284" s="18"/>
      <c r="T284" s="7">
        <f t="shared" si="56"/>
        <v>-88.111999999999995</v>
      </c>
      <c r="U284" s="17" t="s">
        <v>15</v>
      </c>
      <c r="V284">
        <f t="shared" si="57"/>
        <v>-2202.7999999999997</v>
      </c>
      <c r="X284" s="19">
        <f t="shared" si="61"/>
        <v>45669.650000000052</v>
      </c>
      <c r="Z284" s="19">
        <f>X284-MAX($X$9:X284)</f>
        <v>-5347.4500000000044</v>
      </c>
    </row>
    <row r="285" spans="1:26">
      <c r="A285" t="s">
        <v>4</v>
      </c>
      <c r="B285" t="s">
        <v>5</v>
      </c>
      <c r="C285" s="3" t="str">
        <f t="shared" si="55"/>
        <v>Tue</v>
      </c>
      <c r="D285" s="5">
        <v>43879.395833333336</v>
      </c>
      <c r="E285" s="6">
        <v>43879.395833333336</v>
      </c>
      <c r="F285">
        <v>30471.75</v>
      </c>
      <c r="H285" s="2">
        <f t="shared" si="62"/>
        <v>43879.395833333336</v>
      </c>
      <c r="I285" s="1">
        <f t="shared" si="62"/>
        <v>43879.395833333336</v>
      </c>
      <c r="J285" s="4">
        <f t="shared" si="51"/>
        <v>30500</v>
      </c>
      <c r="K285" s="4" t="str">
        <f t="shared" si="52"/>
        <v>PE</v>
      </c>
      <c r="L285" s="5">
        <f t="shared" si="53"/>
        <v>43881.395833333336</v>
      </c>
      <c r="N285" s="17">
        <v>191.75</v>
      </c>
      <c r="O285" s="7">
        <f t="shared" si="58"/>
        <v>222.42999999999998</v>
      </c>
      <c r="P285" s="7">
        <f t="shared" si="59"/>
        <v>155.70099999999996</v>
      </c>
      <c r="Q285" s="7">
        <f t="shared" si="60"/>
        <v>355.88800000000003</v>
      </c>
      <c r="R285" s="18">
        <v>155.69999999999999</v>
      </c>
      <c r="S285" s="18"/>
      <c r="T285" s="7">
        <f t="shared" si="56"/>
        <v>-66.72999999999999</v>
      </c>
      <c r="U285" s="17" t="s">
        <v>15</v>
      </c>
      <c r="V285">
        <f t="shared" si="57"/>
        <v>-1668.2499999999998</v>
      </c>
      <c r="X285" s="19">
        <f t="shared" si="61"/>
        <v>44001.400000000052</v>
      </c>
      <c r="Z285" s="19">
        <f>X285-MAX($X$9:X285)</f>
        <v>-7015.7000000000044</v>
      </c>
    </row>
    <row r="286" spans="1:26">
      <c r="A286" t="s">
        <v>4</v>
      </c>
      <c r="B286" t="s">
        <v>5</v>
      </c>
      <c r="C286" s="3" t="str">
        <f t="shared" si="55"/>
        <v>Wed</v>
      </c>
      <c r="D286" s="5">
        <v>43880.427083333336</v>
      </c>
      <c r="E286" s="6">
        <v>43880.427083333336</v>
      </c>
      <c r="F286">
        <v>30652.799999999999</v>
      </c>
      <c r="H286" s="2">
        <f t="shared" si="62"/>
        <v>43880.427083333336</v>
      </c>
      <c r="I286" s="1">
        <f t="shared" si="62"/>
        <v>43880.427083333336</v>
      </c>
      <c r="J286" s="4">
        <f t="shared" si="51"/>
        <v>30700</v>
      </c>
      <c r="K286" s="4" t="str">
        <f t="shared" si="52"/>
        <v>PE</v>
      </c>
      <c r="L286" s="5">
        <f t="shared" si="53"/>
        <v>43881.427083333336</v>
      </c>
      <c r="N286" s="17">
        <v>140.1</v>
      </c>
      <c r="O286" s="7">
        <f t="shared" si="58"/>
        <v>162.51599999999999</v>
      </c>
      <c r="P286" s="7">
        <f t="shared" si="59"/>
        <v>113.76119999999999</v>
      </c>
      <c r="Q286" s="7">
        <f t="shared" si="60"/>
        <v>260.0256</v>
      </c>
      <c r="R286" s="18"/>
      <c r="S286" s="18"/>
      <c r="T286" s="7">
        <f t="shared" si="56"/>
        <v>0</v>
      </c>
      <c r="U286" s="17" t="s">
        <v>20</v>
      </c>
      <c r="V286">
        <f t="shared" si="57"/>
        <v>0</v>
      </c>
      <c r="X286" s="19">
        <f t="shared" si="61"/>
        <v>44001.400000000052</v>
      </c>
      <c r="Z286" s="19">
        <f>X286-MAX($X$9:X286)</f>
        <v>-7015.7000000000044</v>
      </c>
    </row>
    <row r="287" spans="1:26">
      <c r="A287" t="s">
        <v>4</v>
      </c>
      <c r="B287" t="s">
        <v>6</v>
      </c>
      <c r="C287" s="3" t="str">
        <f t="shared" si="55"/>
        <v>Thu</v>
      </c>
      <c r="D287" s="5">
        <v>43881.489583333336</v>
      </c>
      <c r="E287" s="6">
        <v>43881.489583333336</v>
      </c>
      <c r="F287">
        <v>31072.95</v>
      </c>
      <c r="H287" s="2">
        <f t="shared" si="62"/>
        <v>43881.489583333336</v>
      </c>
      <c r="I287" s="1">
        <f t="shared" si="62"/>
        <v>43881.489583333336</v>
      </c>
      <c r="J287" s="4">
        <f t="shared" si="51"/>
        <v>31100</v>
      </c>
      <c r="K287" s="4" t="str">
        <f t="shared" si="52"/>
        <v>CE</v>
      </c>
      <c r="L287" s="5">
        <f t="shared" si="53"/>
        <v>43881.489583333336</v>
      </c>
      <c r="N287" s="17">
        <v>36</v>
      </c>
      <c r="O287" s="7">
        <f t="shared" si="58"/>
        <v>41.76</v>
      </c>
      <c r="P287" s="7">
        <f t="shared" si="59"/>
        <v>29.231999999999996</v>
      </c>
      <c r="Q287" s="7">
        <f t="shared" si="60"/>
        <v>66.816000000000003</v>
      </c>
      <c r="R287" s="18"/>
      <c r="S287" s="18"/>
      <c r="T287" s="7">
        <f t="shared" si="56"/>
        <v>0</v>
      </c>
      <c r="U287" s="17" t="s">
        <v>20</v>
      </c>
      <c r="V287">
        <f t="shared" si="57"/>
        <v>0</v>
      </c>
      <c r="X287" s="19">
        <f t="shared" si="61"/>
        <v>44001.400000000052</v>
      </c>
      <c r="Z287" s="19">
        <f>X287-MAX($X$9:X287)</f>
        <v>-7015.7000000000044</v>
      </c>
    </row>
    <row r="288" spans="1:26">
      <c r="A288" t="s">
        <v>4</v>
      </c>
      <c r="B288" t="s">
        <v>5</v>
      </c>
      <c r="C288" s="3" t="str">
        <f t="shared" si="55"/>
        <v>Thu</v>
      </c>
      <c r="D288" s="5">
        <v>43888.395833333336</v>
      </c>
      <c r="E288" s="6">
        <v>43888.395833333336</v>
      </c>
      <c r="F288">
        <v>30050.05</v>
      </c>
      <c r="H288" s="2">
        <f t="shared" si="62"/>
        <v>43888.395833333336</v>
      </c>
      <c r="I288" s="1">
        <f t="shared" si="62"/>
        <v>43888.395833333336</v>
      </c>
      <c r="J288" s="4">
        <f t="shared" si="51"/>
        <v>30100</v>
      </c>
      <c r="K288" s="4" t="str">
        <f t="shared" si="52"/>
        <v>PE</v>
      </c>
      <c r="L288" s="5">
        <f t="shared" si="53"/>
        <v>43888.395833333336</v>
      </c>
      <c r="N288" s="17">
        <v>113.3</v>
      </c>
      <c r="O288" s="7">
        <f t="shared" si="58"/>
        <v>131.428</v>
      </c>
      <c r="P288" s="7">
        <f t="shared" si="59"/>
        <v>91.999599999999987</v>
      </c>
      <c r="Q288" s="7">
        <f t="shared" si="60"/>
        <v>210.28480000000002</v>
      </c>
      <c r="R288" s="18">
        <v>92</v>
      </c>
      <c r="S288" s="18"/>
      <c r="T288" s="7">
        <f t="shared" si="56"/>
        <v>-39.427999999999997</v>
      </c>
      <c r="U288" s="17" t="s">
        <v>15</v>
      </c>
      <c r="V288">
        <f t="shared" si="57"/>
        <v>-985.69999999999993</v>
      </c>
      <c r="X288" s="19">
        <f t="shared" si="61"/>
        <v>43015.700000000055</v>
      </c>
      <c r="Z288" s="19">
        <f>X288-MAX($X$9:X288)</f>
        <v>-8001.4000000000015</v>
      </c>
    </row>
    <row r="289" spans="1:26">
      <c r="A289" t="s">
        <v>4</v>
      </c>
      <c r="B289" t="s">
        <v>5</v>
      </c>
      <c r="C289" s="3" t="str">
        <f t="shared" si="55"/>
        <v>Fri</v>
      </c>
      <c r="D289" s="5">
        <v>43889.489583333336</v>
      </c>
      <c r="E289" s="6">
        <v>43889.489583333336</v>
      </c>
      <c r="F289">
        <v>29295.5</v>
      </c>
      <c r="H289" s="2">
        <f t="shared" si="62"/>
        <v>43889.489583333336</v>
      </c>
      <c r="I289" s="1">
        <f t="shared" si="62"/>
        <v>43889.489583333336</v>
      </c>
      <c r="J289" s="4">
        <f t="shared" si="51"/>
        <v>29300</v>
      </c>
      <c r="K289" s="4" t="str">
        <f t="shared" si="52"/>
        <v>PE</v>
      </c>
      <c r="L289" s="5">
        <f t="shared" si="53"/>
        <v>43895.489583333336</v>
      </c>
      <c r="N289" s="17">
        <v>403.75</v>
      </c>
      <c r="O289" s="7">
        <f t="shared" si="58"/>
        <v>468.34999999999997</v>
      </c>
      <c r="P289" s="7">
        <f t="shared" si="59"/>
        <v>327.84499999999997</v>
      </c>
      <c r="Q289" s="7">
        <f t="shared" si="60"/>
        <v>749.3599999999999</v>
      </c>
      <c r="R289" s="18">
        <v>525.9</v>
      </c>
      <c r="S289" s="18"/>
      <c r="T289" s="7">
        <f t="shared" si="56"/>
        <v>57.550000000000011</v>
      </c>
      <c r="U289" s="17" t="s">
        <v>28</v>
      </c>
      <c r="V289">
        <f t="shared" si="57"/>
        <v>1438.7500000000002</v>
      </c>
      <c r="X289" s="19">
        <f t="shared" si="61"/>
        <v>44454.450000000055</v>
      </c>
      <c r="Z289" s="19">
        <f>X289-MAX($X$9:X289)</f>
        <v>-6562.6500000000015</v>
      </c>
    </row>
    <row r="290" spans="1:26">
      <c r="A290" t="s">
        <v>4</v>
      </c>
      <c r="B290" t="s">
        <v>5</v>
      </c>
      <c r="C290" s="3" t="str">
        <f t="shared" si="55"/>
        <v>Mon</v>
      </c>
      <c r="D290" s="5">
        <v>43892.385416666664</v>
      </c>
      <c r="E290" s="6">
        <v>43892.385416666664</v>
      </c>
      <c r="F290">
        <v>29402.75</v>
      </c>
      <c r="H290" s="2">
        <f t="shared" si="62"/>
        <v>43892.385416666664</v>
      </c>
      <c r="I290" s="1">
        <f t="shared" si="62"/>
        <v>43892.385416666664</v>
      </c>
      <c r="J290" s="4">
        <f t="shared" si="51"/>
        <v>29400</v>
      </c>
      <c r="K290" s="4" t="str">
        <f t="shared" si="52"/>
        <v>PE</v>
      </c>
      <c r="L290" s="5">
        <f t="shared" si="53"/>
        <v>43895.385416666664</v>
      </c>
      <c r="N290" s="17">
        <v>356.15</v>
      </c>
      <c r="O290" s="7">
        <f t="shared" si="58"/>
        <v>413.13399999999996</v>
      </c>
      <c r="P290" s="7">
        <f t="shared" si="59"/>
        <v>289.19379999999995</v>
      </c>
      <c r="Q290" s="7">
        <f t="shared" si="60"/>
        <v>661.01440000000002</v>
      </c>
      <c r="R290" s="18">
        <v>660.9</v>
      </c>
      <c r="S290" s="18">
        <v>709.4</v>
      </c>
      <c r="T290" s="7">
        <f t="shared" si="56"/>
        <v>247.76600000000002</v>
      </c>
      <c r="U290" s="17" t="s">
        <v>16</v>
      </c>
      <c r="V290">
        <f t="shared" si="57"/>
        <v>6194.1500000000005</v>
      </c>
      <c r="X290" s="19">
        <f t="shared" si="61"/>
        <v>50648.600000000057</v>
      </c>
      <c r="Z290" s="19">
        <f>X290-MAX($X$9:X290)</f>
        <v>-368.5</v>
      </c>
    </row>
    <row r="291" spans="1:26">
      <c r="A291" t="s">
        <v>4</v>
      </c>
      <c r="B291" t="s">
        <v>5</v>
      </c>
      <c r="C291" s="3" t="str">
        <f t="shared" si="55"/>
        <v>Wed</v>
      </c>
      <c r="D291" s="5">
        <v>43894.416666666664</v>
      </c>
      <c r="E291" s="6">
        <v>43894.416666666664</v>
      </c>
      <c r="F291">
        <v>28925.3</v>
      </c>
      <c r="H291" s="2">
        <f t="shared" si="62"/>
        <v>43894.416666666664</v>
      </c>
      <c r="I291" s="1">
        <f t="shared" si="62"/>
        <v>43894.416666666664</v>
      </c>
      <c r="J291" s="4">
        <f t="shared" si="51"/>
        <v>28900</v>
      </c>
      <c r="K291" s="4" t="str">
        <f t="shared" si="52"/>
        <v>PE</v>
      </c>
      <c r="L291" s="5">
        <f t="shared" si="53"/>
        <v>43895.416666666664</v>
      </c>
      <c r="N291" s="17">
        <v>229.5</v>
      </c>
      <c r="O291" s="7">
        <f t="shared" si="58"/>
        <v>266.21999999999997</v>
      </c>
      <c r="P291" s="7">
        <f t="shared" si="59"/>
        <v>186.35399999999996</v>
      </c>
      <c r="Q291" s="7">
        <f t="shared" si="60"/>
        <v>425.952</v>
      </c>
      <c r="R291" s="18">
        <v>426</v>
      </c>
      <c r="S291" s="18">
        <v>325.64999999999998</v>
      </c>
      <c r="T291" s="7">
        <f t="shared" si="56"/>
        <v>159.78000000000003</v>
      </c>
      <c r="U291" s="17" t="s">
        <v>16</v>
      </c>
      <c r="V291">
        <f t="shared" si="57"/>
        <v>3994.5000000000009</v>
      </c>
      <c r="X291" s="19">
        <f t="shared" si="61"/>
        <v>54643.100000000057</v>
      </c>
      <c r="Z291" s="19">
        <f>X291-MAX($X$9:X291)</f>
        <v>0</v>
      </c>
    </row>
    <row r="292" spans="1:26">
      <c r="A292" t="s">
        <v>4</v>
      </c>
      <c r="B292" t="s">
        <v>6</v>
      </c>
      <c r="C292" s="3" t="str">
        <f t="shared" si="55"/>
        <v>Fri</v>
      </c>
      <c r="D292" s="5">
        <v>43896.572916666664</v>
      </c>
      <c r="E292" s="6">
        <v>43896.572916666664</v>
      </c>
      <c r="F292">
        <v>28016.15</v>
      </c>
      <c r="H292" s="2">
        <f t="shared" si="62"/>
        <v>43896.572916666664</v>
      </c>
      <c r="I292" s="1">
        <f t="shared" si="62"/>
        <v>43896.572916666664</v>
      </c>
      <c r="J292" s="4">
        <f t="shared" si="51"/>
        <v>28000</v>
      </c>
      <c r="K292" s="4" t="str">
        <f t="shared" si="52"/>
        <v>CE</v>
      </c>
      <c r="L292" s="5">
        <f t="shared" si="53"/>
        <v>43902.572916666664</v>
      </c>
      <c r="N292" s="17">
        <v>458.8</v>
      </c>
      <c r="O292" s="7">
        <f t="shared" si="58"/>
        <v>532.20799999999997</v>
      </c>
      <c r="P292" s="7">
        <f t="shared" si="59"/>
        <v>372.54559999999998</v>
      </c>
      <c r="Q292" s="7">
        <f t="shared" si="60"/>
        <v>851.53279999999995</v>
      </c>
      <c r="R292" s="18"/>
      <c r="S292" s="18"/>
      <c r="T292" s="7">
        <f t="shared" si="56"/>
        <v>0</v>
      </c>
      <c r="U292" s="17" t="s">
        <v>20</v>
      </c>
      <c r="V292">
        <f t="shared" si="57"/>
        <v>0</v>
      </c>
      <c r="X292" s="19">
        <f t="shared" si="61"/>
        <v>54643.100000000057</v>
      </c>
      <c r="Z292" s="19">
        <f>X292-MAX($X$9:X292)</f>
        <v>0</v>
      </c>
    </row>
    <row r="293" spans="1:26">
      <c r="A293" t="s">
        <v>4</v>
      </c>
      <c r="B293" t="s">
        <v>5</v>
      </c>
      <c r="C293" s="3" t="str">
        <f t="shared" si="55"/>
        <v>Mon</v>
      </c>
      <c r="D293" s="5">
        <v>43899.53125</v>
      </c>
      <c r="E293" s="6">
        <v>43899.53125</v>
      </c>
      <c r="F293">
        <v>26382.05</v>
      </c>
      <c r="H293" s="2">
        <f t="shared" si="62"/>
        <v>43899.53125</v>
      </c>
      <c r="I293" s="1">
        <f t="shared" si="62"/>
        <v>43899.53125</v>
      </c>
      <c r="J293" s="4">
        <f t="shared" si="51"/>
        <v>26400</v>
      </c>
      <c r="K293" s="4" t="str">
        <f t="shared" si="52"/>
        <v>PE</v>
      </c>
      <c r="L293" s="5">
        <f t="shared" si="53"/>
        <v>43902.53125</v>
      </c>
      <c r="N293" s="17">
        <v>510</v>
      </c>
      <c r="O293" s="7">
        <f t="shared" si="58"/>
        <v>591.59999999999991</v>
      </c>
      <c r="P293" s="7">
        <f t="shared" si="59"/>
        <v>414.11999999999989</v>
      </c>
      <c r="Q293" s="7">
        <f t="shared" si="60"/>
        <v>946.56</v>
      </c>
      <c r="R293" s="18">
        <v>414.1</v>
      </c>
      <c r="S293" s="18"/>
      <c r="T293" s="7">
        <f t="shared" si="56"/>
        <v>-177.49999999999989</v>
      </c>
      <c r="U293" s="17" t="s">
        <v>15</v>
      </c>
      <c r="V293">
        <f t="shared" si="57"/>
        <v>-4437.4999999999973</v>
      </c>
      <c r="X293" s="19">
        <f t="shared" si="61"/>
        <v>50205.600000000057</v>
      </c>
      <c r="Z293" s="19">
        <f>X293-MAX($X$9:X293)</f>
        <v>-4437.5</v>
      </c>
    </row>
    <row r="294" spans="1:26">
      <c r="A294" t="s">
        <v>4</v>
      </c>
      <c r="B294" t="s">
        <v>5</v>
      </c>
      <c r="C294" s="3" t="str">
        <f t="shared" si="55"/>
        <v>Thu</v>
      </c>
      <c r="D294" s="5">
        <v>43902.4375</v>
      </c>
      <c r="E294" s="6">
        <v>43902.4375</v>
      </c>
      <c r="F294">
        <v>24800.400000000001</v>
      </c>
      <c r="H294" s="2">
        <f t="shared" si="62"/>
        <v>43902.4375</v>
      </c>
      <c r="I294" s="1">
        <f t="shared" si="62"/>
        <v>43902.4375</v>
      </c>
      <c r="J294" s="4">
        <f t="shared" si="51"/>
        <v>24800</v>
      </c>
      <c r="K294" s="4" t="str">
        <f t="shared" si="52"/>
        <v>PE</v>
      </c>
      <c r="L294" s="5">
        <f t="shared" si="53"/>
        <v>43902.4375</v>
      </c>
      <c r="N294" s="17">
        <v>168.85</v>
      </c>
      <c r="O294" s="7">
        <f t="shared" si="58"/>
        <v>195.86599999999999</v>
      </c>
      <c r="P294" s="7">
        <f t="shared" si="59"/>
        <v>137.10619999999997</v>
      </c>
      <c r="Q294" s="7">
        <f t="shared" si="60"/>
        <v>313.38560000000001</v>
      </c>
      <c r="R294" s="18">
        <v>313.5</v>
      </c>
      <c r="S294" s="18">
        <v>894.15</v>
      </c>
      <c r="T294" s="7">
        <f t="shared" si="56"/>
        <v>117.63400000000001</v>
      </c>
      <c r="U294" s="17" t="s">
        <v>16</v>
      </c>
      <c r="V294">
        <f t="shared" si="57"/>
        <v>2940.8500000000004</v>
      </c>
      <c r="X294" s="19">
        <f t="shared" si="61"/>
        <v>53146.450000000055</v>
      </c>
      <c r="Z294" s="19">
        <f>X294-MAX($X$9:X294)</f>
        <v>-1496.6500000000015</v>
      </c>
    </row>
    <row r="295" spans="1:26">
      <c r="A295" t="s">
        <v>4</v>
      </c>
      <c r="B295" t="s">
        <v>5</v>
      </c>
      <c r="C295" s="3" t="str">
        <f t="shared" si="55"/>
        <v>Fri</v>
      </c>
      <c r="D295" s="5">
        <v>43903.385416666664</v>
      </c>
      <c r="E295" s="6">
        <v>43903.385416666664</v>
      </c>
      <c r="F295">
        <v>21397.45</v>
      </c>
      <c r="H295" s="2">
        <f t="shared" si="62"/>
        <v>43903.385416666664</v>
      </c>
      <c r="I295" s="1">
        <f t="shared" si="62"/>
        <v>43903.385416666664</v>
      </c>
      <c r="J295" s="4">
        <f t="shared" si="51"/>
        <v>21400</v>
      </c>
      <c r="K295" s="4" t="str">
        <f t="shared" si="52"/>
        <v>PE</v>
      </c>
      <c r="L295" s="5">
        <f t="shared" si="53"/>
        <v>43909.385416666664</v>
      </c>
      <c r="N295" s="17">
        <v>331.65</v>
      </c>
      <c r="O295" s="7">
        <f t="shared" si="58"/>
        <v>384.71399999999994</v>
      </c>
      <c r="P295" s="7">
        <f t="shared" si="59"/>
        <v>269.29979999999995</v>
      </c>
      <c r="Q295" s="7">
        <f t="shared" si="60"/>
        <v>615.54239999999993</v>
      </c>
      <c r="R295" s="18"/>
      <c r="S295" s="18"/>
      <c r="T295" s="7">
        <f t="shared" si="56"/>
        <v>0</v>
      </c>
      <c r="U295" s="17" t="s">
        <v>20</v>
      </c>
      <c r="V295">
        <f t="shared" si="57"/>
        <v>0</v>
      </c>
      <c r="X295" s="19">
        <f t="shared" si="61"/>
        <v>53146.450000000055</v>
      </c>
      <c r="Z295" s="19">
        <f>X295-MAX($X$9:X295)</f>
        <v>-1496.6500000000015</v>
      </c>
    </row>
    <row r="296" spans="1:26">
      <c r="A296" t="s">
        <v>4</v>
      </c>
      <c r="B296" t="s">
        <v>6</v>
      </c>
      <c r="C296" s="3" t="str">
        <f t="shared" si="55"/>
        <v>Fri</v>
      </c>
      <c r="D296" s="5">
        <v>43903.4375</v>
      </c>
      <c r="E296" s="6">
        <v>43903.4375</v>
      </c>
      <c r="F296">
        <v>23849.8</v>
      </c>
      <c r="H296" s="2">
        <f t="shared" si="62"/>
        <v>43903.4375</v>
      </c>
      <c r="I296" s="1">
        <f t="shared" si="62"/>
        <v>43903.4375</v>
      </c>
      <c r="J296" s="4">
        <f t="shared" si="51"/>
        <v>23800</v>
      </c>
      <c r="K296" s="4" t="str">
        <f t="shared" si="52"/>
        <v>CE</v>
      </c>
      <c r="L296" s="5">
        <f t="shared" si="53"/>
        <v>43909.4375</v>
      </c>
      <c r="N296" s="17">
        <v>1070</v>
      </c>
      <c r="O296" s="7">
        <f t="shared" si="58"/>
        <v>1241.1999999999998</v>
      </c>
      <c r="P296" s="7">
        <f t="shared" si="59"/>
        <v>868.8399999999998</v>
      </c>
      <c r="Q296" s="7">
        <f t="shared" si="60"/>
        <v>1985.9199999999998</v>
      </c>
      <c r="R296" s="18">
        <v>1220.55</v>
      </c>
      <c r="S296" s="18"/>
      <c r="T296" s="7">
        <f t="shared" si="56"/>
        <v>-20.649999999999864</v>
      </c>
      <c r="U296" s="17" t="s">
        <v>28</v>
      </c>
      <c r="V296">
        <f t="shared" si="57"/>
        <v>-516.24999999999659</v>
      </c>
      <c r="X296" s="19">
        <f t="shared" si="61"/>
        <v>52630.200000000055</v>
      </c>
      <c r="Z296" s="19">
        <f>X296-MAX($X$9:X296)</f>
        <v>-2012.9000000000015</v>
      </c>
    </row>
    <row r="297" spans="1:26">
      <c r="A297" t="s">
        <v>4</v>
      </c>
      <c r="B297" t="s">
        <v>5</v>
      </c>
      <c r="C297" s="3" t="str">
        <f t="shared" si="55"/>
        <v>Tue</v>
      </c>
      <c r="D297" s="5">
        <v>43907.385416666664</v>
      </c>
      <c r="E297" s="6">
        <v>43907.385416666664</v>
      </c>
      <c r="F297">
        <v>22676.45</v>
      </c>
      <c r="H297" s="2">
        <f t="shared" si="62"/>
        <v>43907.385416666664</v>
      </c>
      <c r="I297" s="1">
        <f t="shared" si="62"/>
        <v>43907.385416666664</v>
      </c>
      <c r="J297" s="4">
        <f t="shared" ref="J297:J360" si="63">ROUND(F297,-2)</f>
        <v>22700</v>
      </c>
      <c r="K297" s="4" t="str">
        <f t="shared" ref="K297:K360" si="64">IF(B297="Short","PE","CE")</f>
        <v>PE</v>
      </c>
      <c r="L297" s="5">
        <f t="shared" ref="L297:L360" si="65">D297+7-WEEKDAY(D297+2)</f>
        <v>43909.385416666664</v>
      </c>
      <c r="N297" s="17">
        <v>652</v>
      </c>
      <c r="O297" s="7">
        <f t="shared" si="58"/>
        <v>756.31999999999994</v>
      </c>
      <c r="P297" s="7">
        <f t="shared" si="59"/>
        <v>529.42399999999998</v>
      </c>
      <c r="Q297" s="7">
        <f t="shared" si="60"/>
        <v>1210.1119999999999</v>
      </c>
      <c r="R297" s="18">
        <v>1210.0999999999999</v>
      </c>
      <c r="S297" s="18">
        <v>1197.8499999999999</v>
      </c>
      <c r="T297" s="7">
        <f t="shared" si="56"/>
        <v>453.78</v>
      </c>
      <c r="U297" s="17" t="s">
        <v>16</v>
      </c>
      <c r="V297">
        <f t="shared" si="57"/>
        <v>11344.5</v>
      </c>
      <c r="X297" s="19">
        <f t="shared" si="61"/>
        <v>63974.700000000055</v>
      </c>
      <c r="Z297" s="19">
        <f>X297-MAX($X$9:X297)</f>
        <v>0</v>
      </c>
    </row>
    <row r="298" spans="1:26">
      <c r="A298" t="s">
        <v>4</v>
      </c>
      <c r="B298" t="s">
        <v>5</v>
      </c>
      <c r="C298" s="3" t="str">
        <f t="shared" si="55"/>
        <v>Wed</v>
      </c>
      <c r="D298" s="5">
        <v>43908.40625</v>
      </c>
      <c r="E298" s="6">
        <v>43908.40625</v>
      </c>
      <c r="F298">
        <v>21560.799999999999</v>
      </c>
      <c r="H298" s="2">
        <f t="shared" si="62"/>
        <v>43908.40625</v>
      </c>
      <c r="I298" s="1">
        <f t="shared" si="62"/>
        <v>43908.40625</v>
      </c>
      <c r="J298" s="4">
        <f t="shared" si="63"/>
        <v>21600</v>
      </c>
      <c r="K298" s="4" t="str">
        <f t="shared" si="64"/>
        <v>PE</v>
      </c>
      <c r="L298" s="5">
        <f t="shared" si="65"/>
        <v>43909.40625</v>
      </c>
      <c r="N298" s="17">
        <v>261.64999999999998</v>
      </c>
      <c r="O298" s="7">
        <f t="shared" si="58"/>
        <v>303.51399999999995</v>
      </c>
      <c r="P298" s="7">
        <f t="shared" si="59"/>
        <v>212.45979999999994</v>
      </c>
      <c r="Q298" s="7">
        <f t="shared" si="60"/>
        <v>485.62239999999997</v>
      </c>
      <c r="R298" s="18">
        <v>212.5</v>
      </c>
      <c r="S298" s="18"/>
      <c r="T298" s="7">
        <f t="shared" si="56"/>
        <v>-91.013999999999953</v>
      </c>
      <c r="U298" s="17" t="s">
        <v>15</v>
      </c>
      <c r="V298">
        <f t="shared" si="57"/>
        <v>-2275.349999999999</v>
      </c>
      <c r="X298" s="19">
        <f t="shared" si="61"/>
        <v>61699.350000000057</v>
      </c>
      <c r="Z298" s="19">
        <f>X298-MAX($X$9:X298)</f>
        <v>-2275.3499999999985</v>
      </c>
    </row>
    <row r="299" spans="1:26">
      <c r="A299" t="s">
        <v>4</v>
      </c>
      <c r="B299" t="s">
        <v>6</v>
      </c>
      <c r="C299" s="3" t="str">
        <f t="shared" si="55"/>
        <v>Thu</v>
      </c>
      <c r="D299" s="5">
        <v>43909.572916666664</v>
      </c>
      <c r="E299" s="6">
        <v>43909.572916666664</v>
      </c>
      <c r="F299">
        <v>20752.8</v>
      </c>
      <c r="H299" s="2">
        <f t="shared" si="62"/>
        <v>43909.572916666664</v>
      </c>
      <c r="I299" s="1">
        <f t="shared" si="62"/>
        <v>43909.572916666664</v>
      </c>
      <c r="J299" s="4">
        <f t="shared" si="63"/>
        <v>20800</v>
      </c>
      <c r="K299" s="4" t="str">
        <f t="shared" si="64"/>
        <v>CE</v>
      </c>
      <c r="L299" s="5">
        <f t="shared" si="65"/>
        <v>43909.572916666664</v>
      </c>
      <c r="N299" s="17">
        <v>1161.9000000000001</v>
      </c>
      <c r="O299" s="7">
        <f t="shared" si="58"/>
        <v>1347.8040000000001</v>
      </c>
      <c r="P299" s="7">
        <f t="shared" si="59"/>
        <v>943.46280000000002</v>
      </c>
      <c r="Q299" s="7">
        <f t="shared" si="60"/>
        <v>2156.4864000000002</v>
      </c>
      <c r="R299" s="18">
        <v>1391</v>
      </c>
      <c r="S299" s="18"/>
      <c r="T299" s="7">
        <f t="shared" si="56"/>
        <v>43.195999999999913</v>
      </c>
      <c r="U299" s="17" t="s">
        <v>28</v>
      </c>
      <c r="V299">
        <f t="shared" si="57"/>
        <v>1079.8999999999978</v>
      </c>
      <c r="X299" s="19">
        <f t="shared" si="61"/>
        <v>62779.250000000058</v>
      </c>
      <c r="Z299" s="19">
        <f>X299-MAX($X$9:X299)</f>
        <v>-1195.4499999999971</v>
      </c>
    </row>
    <row r="300" spans="1:26">
      <c r="A300" t="s">
        <v>4</v>
      </c>
      <c r="B300" t="s">
        <v>5</v>
      </c>
      <c r="C300" s="3" t="str">
        <f t="shared" si="55"/>
        <v>Mon</v>
      </c>
      <c r="D300" s="5">
        <v>43913.447916666664</v>
      </c>
      <c r="E300" s="6">
        <v>43913.447916666664</v>
      </c>
      <c r="F300">
        <v>17394.650000000001</v>
      </c>
      <c r="H300" s="2">
        <f t="shared" si="62"/>
        <v>43913.447916666664</v>
      </c>
      <c r="I300" s="1">
        <f t="shared" si="62"/>
        <v>43913.447916666664</v>
      </c>
      <c r="J300" s="4">
        <f t="shared" si="63"/>
        <v>17400</v>
      </c>
      <c r="K300" s="4" t="str">
        <f t="shared" si="64"/>
        <v>PE</v>
      </c>
      <c r="L300" s="5">
        <f t="shared" si="65"/>
        <v>43916.447916666664</v>
      </c>
      <c r="N300" s="17">
        <v>1180.3</v>
      </c>
      <c r="O300" s="7">
        <f t="shared" si="58"/>
        <v>1369.1479999999999</v>
      </c>
      <c r="P300" s="7">
        <f t="shared" si="59"/>
        <v>958.40359999999987</v>
      </c>
      <c r="Q300" s="7">
        <f t="shared" si="60"/>
        <v>2190.6368000000002</v>
      </c>
      <c r="R300" s="18"/>
      <c r="S300" s="18"/>
      <c r="T300" s="7">
        <f t="shared" si="56"/>
        <v>0</v>
      </c>
      <c r="U300" s="17" t="s">
        <v>20</v>
      </c>
      <c r="V300">
        <f t="shared" si="57"/>
        <v>0</v>
      </c>
      <c r="X300" s="19">
        <f t="shared" si="61"/>
        <v>62779.250000000058</v>
      </c>
      <c r="Z300" s="19">
        <f>X300-MAX($X$9:X300)</f>
        <v>-1195.4499999999971</v>
      </c>
    </row>
    <row r="301" spans="1:26">
      <c r="A301" t="s">
        <v>4</v>
      </c>
      <c r="B301" t="s">
        <v>5</v>
      </c>
      <c r="C301" s="3" t="str">
        <f t="shared" si="55"/>
        <v>Tue</v>
      </c>
      <c r="D301" s="5">
        <v>43914.416666666664</v>
      </c>
      <c r="E301" s="6">
        <v>43914.416666666664</v>
      </c>
      <c r="F301">
        <v>16412.25</v>
      </c>
      <c r="H301" s="2">
        <f t="shared" si="62"/>
        <v>43914.416666666664</v>
      </c>
      <c r="I301" s="1">
        <f t="shared" si="62"/>
        <v>43914.416666666664</v>
      </c>
      <c r="J301" s="4">
        <f t="shared" si="63"/>
        <v>16400</v>
      </c>
      <c r="K301" s="4" t="str">
        <f t="shared" si="64"/>
        <v>PE</v>
      </c>
      <c r="L301" s="5">
        <f t="shared" si="65"/>
        <v>43916.416666666664</v>
      </c>
      <c r="N301" s="17">
        <v>675</v>
      </c>
      <c r="O301" s="7">
        <f t="shared" si="58"/>
        <v>783</v>
      </c>
      <c r="P301" s="7">
        <f t="shared" si="59"/>
        <v>548.09999999999991</v>
      </c>
      <c r="Q301" s="7">
        <f t="shared" si="60"/>
        <v>1252.8000000000002</v>
      </c>
      <c r="R301" s="18">
        <v>894.95</v>
      </c>
      <c r="S301" s="18"/>
      <c r="T301" s="7">
        <f t="shared" si="56"/>
        <v>111.95000000000005</v>
      </c>
      <c r="U301" s="17" t="s">
        <v>28</v>
      </c>
      <c r="V301">
        <f t="shared" si="57"/>
        <v>2798.7500000000009</v>
      </c>
      <c r="X301" s="19">
        <f t="shared" si="61"/>
        <v>65578.000000000058</v>
      </c>
      <c r="Z301" s="19">
        <f>X301-MAX($X$9:X301)</f>
        <v>0</v>
      </c>
    </row>
    <row r="302" spans="1:26">
      <c r="A302" t="s">
        <v>4</v>
      </c>
      <c r="B302" t="s">
        <v>6</v>
      </c>
      <c r="C302" s="3" t="str">
        <f t="shared" si="55"/>
        <v>Wed</v>
      </c>
      <c r="D302" s="5">
        <v>43915.53125</v>
      </c>
      <c r="E302" s="6">
        <v>43915.53125</v>
      </c>
      <c r="F302">
        <v>17907.099999999999</v>
      </c>
      <c r="H302" s="2">
        <f t="shared" si="62"/>
        <v>43915.53125</v>
      </c>
      <c r="I302" s="1">
        <f t="shared" si="62"/>
        <v>43915.53125</v>
      </c>
      <c r="J302" s="4">
        <f t="shared" si="63"/>
        <v>17900</v>
      </c>
      <c r="K302" s="4" t="str">
        <f t="shared" si="64"/>
        <v>CE</v>
      </c>
      <c r="L302" s="5">
        <f t="shared" si="65"/>
        <v>43916.53125</v>
      </c>
      <c r="N302" s="17">
        <v>279.5</v>
      </c>
      <c r="O302" s="7">
        <f t="shared" si="58"/>
        <v>324.21999999999997</v>
      </c>
      <c r="P302" s="7">
        <f t="shared" si="59"/>
        <v>226.95399999999995</v>
      </c>
      <c r="Q302" s="7">
        <f t="shared" si="60"/>
        <v>518.75199999999995</v>
      </c>
      <c r="R302" s="18">
        <v>226.9</v>
      </c>
      <c r="S302" s="18"/>
      <c r="T302" s="7">
        <f t="shared" si="56"/>
        <v>-97.319999999999965</v>
      </c>
      <c r="U302" s="17" t="s">
        <v>15</v>
      </c>
      <c r="V302">
        <f t="shared" si="57"/>
        <v>-2432.9999999999991</v>
      </c>
      <c r="X302" s="19">
        <f t="shared" si="61"/>
        <v>63145.000000000058</v>
      </c>
      <c r="Z302" s="19">
        <f>X302-MAX($X$9:X302)</f>
        <v>-2433</v>
      </c>
    </row>
    <row r="303" spans="1:26">
      <c r="A303" t="s">
        <v>4</v>
      </c>
      <c r="B303" t="s">
        <v>6</v>
      </c>
      <c r="C303" s="3" t="str">
        <f t="shared" si="55"/>
        <v>Thu</v>
      </c>
      <c r="D303" s="5">
        <v>43916.4375</v>
      </c>
      <c r="E303" s="6">
        <v>43916.4375</v>
      </c>
      <c r="F303">
        <v>20228.7</v>
      </c>
      <c r="H303" s="2">
        <f t="shared" si="62"/>
        <v>43916.4375</v>
      </c>
      <c r="I303" s="1">
        <f t="shared" si="62"/>
        <v>43916.4375</v>
      </c>
      <c r="J303" s="4">
        <f t="shared" si="63"/>
        <v>20200</v>
      </c>
      <c r="K303" s="4" t="str">
        <f t="shared" si="64"/>
        <v>CE</v>
      </c>
      <c r="L303" s="5">
        <f t="shared" si="65"/>
        <v>43916.4375</v>
      </c>
      <c r="N303" s="17">
        <v>264.95</v>
      </c>
      <c r="O303" s="7">
        <f t="shared" si="58"/>
        <v>307.34199999999998</v>
      </c>
      <c r="P303" s="7">
        <f t="shared" si="59"/>
        <v>215.13939999999997</v>
      </c>
      <c r="Q303" s="7">
        <f t="shared" si="60"/>
        <v>491.74720000000002</v>
      </c>
      <c r="R303" s="18">
        <v>491.7</v>
      </c>
      <c r="S303" s="18">
        <v>0.4</v>
      </c>
      <c r="T303" s="7">
        <f t="shared" si="56"/>
        <v>184.358</v>
      </c>
      <c r="U303" s="17" t="s">
        <v>16</v>
      </c>
      <c r="V303">
        <f t="shared" si="57"/>
        <v>4608.95</v>
      </c>
      <c r="X303" s="19">
        <f t="shared" si="61"/>
        <v>67753.950000000055</v>
      </c>
      <c r="Z303" s="19">
        <f>X303-MAX($X$9:X303)</f>
        <v>0</v>
      </c>
    </row>
    <row r="304" spans="1:26">
      <c r="A304" t="s">
        <v>4</v>
      </c>
      <c r="B304" t="s">
        <v>5</v>
      </c>
      <c r="C304" s="3" t="str">
        <f t="shared" si="55"/>
        <v>Wed</v>
      </c>
      <c r="D304" s="5">
        <v>43922.395833333336</v>
      </c>
      <c r="E304" s="6">
        <v>43922.395833333336</v>
      </c>
      <c r="F304">
        <v>18583</v>
      </c>
      <c r="H304" s="2">
        <f t="shared" si="62"/>
        <v>43922.395833333336</v>
      </c>
      <c r="I304" s="1">
        <f t="shared" si="62"/>
        <v>43922.395833333336</v>
      </c>
      <c r="J304" s="4">
        <f t="shared" si="63"/>
        <v>18600</v>
      </c>
      <c r="K304" s="4" t="str">
        <f t="shared" si="64"/>
        <v>PE</v>
      </c>
      <c r="L304" s="5">
        <f t="shared" si="65"/>
        <v>43923.395833333336</v>
      </c>
      <c r="N304" s="17">
        <v>764.65</v>
      </c>
      <c r="O304" s="7">
        <f t="shared" si="58"/>
        <v>886.99399999999991</v>
      </c>
      <c r="P304" s="7">
        <f t="shared" si="59"/>
        <v>620.89579999999989</v>
      </c>
      <c r="Q304" s="7">
        <f t="shared" si="60"/>
        <v>1419.1904</v>
      </c>
      <c r="R304" s="18"/>
      <c r="S304" s="18"/>
      <c r="T304" s="7">
        <f t="shared" si="56"/>
        <v>0</v>
      </c>
      <c r="U304" s="17" t="s">
        <v>20</v>
      </c>
      <c r="V304">
        <f t="shared" si="57"/>
        <v>0</v>
      </c>
      <c r="X304" s="19">
        <f t="shared" si="61"/>
        <v>67753.950000000055</v>
      </c>
      <c r="Z304" s="19">
        <f>X304-MAX($X$9:X304)</f>
        <v>0</v>
      </c>
    </row>
    <row r="305" spans="1:26">
      <c r="A305" t="s">
        <v>4</v>
      </c>
      <c r="B305" t="s">
        <v>5</v>
      </c>
      <c r="C305" s="3" t="str">
        <f t="shared" si="55"/>
        <v>Fri</v>
      </c>
      <c r="D305" s="5">
        <v>43924.385416666664</v>
      </c>
      <c r="E305" s="6">
        <v>43924.385416666664</v>
      </c>
      <c r="F305">
        <v>17626</v>
      </c>
      <c r="H305" s="2">
        <f t="shared" si="62"/>
        <v>43924.385416666664</v>
      </c>
      <c r="I305" s="1">
        <f t="shared" si="62"/>
        <v>43924.385416666664</v>
      </c>
      <c r="J305" s="4">
        <f t="shared" si="63"/>
        <v>17600</v>
      </c>
      <c r="K305" s="4" t="str">
        <f t="shared" si="64"/>
        <v>PE</v>
      </c>
      <c r="L305" s="5">
        <f t="shared" si="65"/>
        <v>43930.385416666664</v>
      </c>
      <c r="N305" s="17">
        <v>354.55</v>
      </c>
      <c r="O305" s="7">
        <f t="shared" si="58"/>
        <v>411.27799999999996</v>
      </c>
      <c r="P305" s="7">
        <f t="shared" si="59"/>
        <v>287.89459999999997</v>
      </c>
      <c r="Q305" s="7">
        <f t="shared" si="60"/>
        <v>658.0447999999999</v>
      </c>
      <c r="R305" s="18">
        <v>658.1</v>
      </c>
      <c r="S305" s="18">
        <v>803</v>
      </c>
      <c r="T305" s="7">
        <f t="shared" si="56"/>
        <v>246.82200000000006</v>
      </c>
      <c r="U305" s="17" t="s">
        <v>16</v>
      </c>
      <c r="V305">
        <f t="shared" si="57"/>
        <v>6170.5500000000011</v>
      </c>
      <c r="X305" s="19">
        <f t="shared" si="61"/>
        <v>73924.500000000058</v>
      </c>
      <c r="Z305" s="19">
        <f>X305-MAX($X$9:X305)</f>
        <v>0</v>
      </c>
    </row>
    <row r="306" spans="1:26">
      <c r="A306" t="s">
        <v>4</v>
      </c>
      <c r="B306" t="s">
        <v>6</v>
      </c>
      <c r="C306" s="3" t="str">
        <f t="shared" si="55"/>
        <v>Wed</v>
      </c>
      <c r="D306" s="5">
        <v>43929.416666666664</v>
      </c>
      <c r="E306" s="6">
        <v>43929.416666666664</v>
      </c>
      <c r="F306">
        <v>19665.55</v>
      </c>
      <c r="H306" s="2">
        <f t="shared" si="62"/>
        <v>43929.416666666664</v>
      </c>
      <c r="I306" s="1">
        <f t="shared" si="62"/>
        <v>43929.416666666664</v>
      </c>
      <c r="J306" s="4">
        <f t="shared" si="63"/>
        <v>19700</v>
      </c>
      <c r="K306" s="4" t="str">
        <f t="shared" si="64"/>
        <v>CE</v>
      </c>
      <c r="L306" s="5">
        <f t="shared" si="65"/>
        <v>43930.416666666664</v>
      </c>
      <c r="N306" s="17">
        <v>694.35</v>
      </c>
      <c r="O306" s="7">
        <f t="shared" si="58"/>
        <v>805.44600000000003</v>
      </c>
      <c r="P306" s="7">
        <f t="shared" si="59"/>
        <v>563.81219999999996</v>
      </c>
      <c r="Q306" s="7">
        <f t="shared" si="60"/>
        <v>1288.7136</v>
      </c>
      <c r="R306" s="18"/>
      <c r="S306" s="18"/>
      <c r="T306" s="7">
        <f t="shared" si="56"/>
        <v>0</v>
      </c>
      <c r="U306" s="17" t="s">
        <v>20</v>
      </c>
      <c r="V306">
        <f t="shared" si="57"/>
        <v>0</v>
      </c>
      <c r="X306" s="19">
        <f t="shared" si="61"/>
        <v>73924.500000000058</v>
      </c>
      <c r="Z306" s="19">
        <f>X306-MAX($X$9:X306)</f>
        <v>0</v>
      </c>
    </row>
    <row r="307" spans="1:26">
      <c r="A307" t="s">
        <v>4</v>
      </c>
      <c r="B307" t="s">
        <v>5</v>
      </c>
      <c r="C307" s="3" t="str">
        <f t="shared" si="55"/>
        <v>Mon</v>
      </c>
      <c r="D307" s="5">
        <v>43934.395833333336</v>
      </c>
      <c r="E307" s="6">
        <v>43934.395833333336</v>
      </c>
      <c r="F307">
        <v>19350.400000000001</v>
      </c>
      <c r="H307" s="2">
        <f t="shared" si="62"/>
        <v>43934.395833333336</v>
      </c>
      <c r="I307" s="1">
        <f t="shared" si="62"/>
        <v>43934.395833333336</v>
      </c>
      <c r="J307" s="4">
        <f t="shared" si="63"/>
        <v>19400</v>
      </c>
      <c r="K307" s="4" t="str">
        <f t="shared" si="64"/>
        <v>PE</v>
      </c>
      <c r="L307" s="5">
        <f t="shared" si="65"/>
        <v>43937.395833333336</v>
      </c>
      <c r="N307" s="17">
        <v>415.3</v>
      </c>
      <c r="O307" s="7">
        <f t="shared" si="58"/>
        <v>481.74799999999999</v>
      </c>
      <c r="P307" s="7">
        <f t="shared" si="59"/>
        <v>337.22359999999998</v>
      </c>
      <c r="Q307" s="7">
        <f t="shared" si="60"/>
        <v>770.79680000000008</v>
      </c>
      <c r="R307" s="18">
        <v>770.7</v>
      </c>
      <c r="S307" s="18">
        <v>542.6</v>
      </c>
      <c r="T307" s="7">
        <f t="shared" si="56"/>
        <v>288.95200000000006</v>
      </c>
      <c r="U307" s="17" t="s">
        <v>16</v>
      </c>
      <c r="V307">
        <f t="shared" si="57"/>
        <v>7223.8000000000011</v>
      </c>
      <c r="X307" s="19">
        <f t="shared" si="61"/>
        <v>81148.300000000061</v>
      </c>
      <c r="Z307" s="19">
        <f>X307-MAX($X$9:X307)</f>
        <v>0</v>
      </c>
    </row>
    <row r="308" spans="1:26">
      <c r="A308" t="s">
        <v>4</v>
      </c>
      <c r="B308" t="s">
        <v>5</v>
      </c>
      <c r="C308" s="3" t="str">
        <f t="shared" si="55"/>
        <v>Wed</v>
      </c>
      <c r="D308" s="5">
        <v>43936.541666666664</v>
      </c>
      <c r="E308" s="6">
        <v>43936.541666666664</v>
      </c>
      <c r="F308">
        <v>19761.75</v>
      </c>
      <c r="H308" s="2">
        <f t="shared" si="62"/>
        <v>43936.541666666664</v>
      </c>
      <c r="I308" s="1">
        <f t="shared" si="62"/>
        <v>43936.541666666664</v>
      </c>
      <c r="J308" s="4">
        <f t="shared" si="63"/>
        <v>19800</v>
      </c>
      <c r="K308" s="4" t="str">
        <f t="shared" si="64"/>
        <v>PE</v>
      </c>
      <c r="L308" s="5">
        <f t="shared" si="65"/>
        <v>43937.541666666664</v>
      </c>
      <c r="N308" s="17">
        <v>655</v>
      </c>
      <c r="O308" s="7">
        <f t="shared" si="58"/>
        <v>759.8</v>
      </c>
      <c r="P308" s="7">
        <f t="shared" si="59"/>
        <v>531.8599999999999</v>
      </c>
      <c r="Q308" s="7">
        <f t="shared" si="60"/>
        <v>1215.68</v>
      </c>
      <c r="R308" s="18">
        <v>531.9</v>
      </c>
      <c r="S308" s="18"/>
      <c r="T308" s="7">
        <f t="shared" si="56"/>
        <v>-227.89999999999998</v>
      </c>
      <c r="U308" s="17" t="s">
        <v>15</v>
      </c>
      <c r="V308">
        <f t="shared" si="57"/>
        <v>-5697.4999999999991</v>
      </c>
      <c r="X308" s="19">
        <f t="shared" si="61"/>
        <v>75450.800000000061</v>
      </c>
      <c r="Z308" s="19">
        <f>X308-MAX($X$9:X308)</f>
        <v>-5697.5</v>
      </c>
    </row>
    <row r="309" spans="1:26">
      <c r="A309" t="s">
        <v>4</v>
      </c>
      <c r="B309" t="s">
        <v>5</v>
      </c>
      <c r="C309" s="3" t="str">
        <f t="shared" si="55"/>
        <v>Fri</v>
      </c>
      <c r="D309" s="5">
        <v>43938.447916666664</v>
      </c>
      <c r="E309" s="6">
        <v>43938.447916666664</v>
      </c>
      <c r="F309">
        <v>19938</v>
      </c>
      <c r="H309" s="2">
        <f t="shared" si="62"/>
        <v>43938.447916666664</v>
      </c>
      <c r="I309" s="1">
        <f t="shared" si="62"/>
        <v>43938.447916666664</v>
      </c>
      <c r="J309" s="4">
        <f t="shared" si="63"/>
        <v>19900</v>
      </c>
      <c r="K309" s="4" t="str">
        <f t="shared" si="64"/>
        <v>PE</v>
      </c>
      <c r="L309" s="5">
        <f t="shared" si="65"/>
        <v>43944.447916666664</v>
      </c>
      <c r="N309" s="17">
        <v>504.05</v>
      </c>
      <c r="O309" s="7">
        <f t="shared" si="58"/>
        <v>584.69799999999998</v>
      </c>
      <c r="P309" s="7">
        <f t="shared" si="59"/>
        <v>409.28859999999997</v>
      </c>
      <c r="Q309" s="7">
        <f t="shared" si="60"/>
        <v>935.51679999999999</v>
      </c>
      <c r="R309" s="18">
        <v>409.3</v>
      </c>
      <c r="S309" s="18"/>
      <c r="T309" s="7">
        <f t="shared" si="56"/>
        <v>-175.39799999999997</v>
      </c>
      <c r="U309" s="17" t="s">
        <v>15</v>
      </c>
      <c r="V309">
        <f t="shared" si="57"/>
        <v>-4384.9499999999989</v>
      </c>
      <c r="X309" s="19">
        <f t="shared" si="61"/>
        <v>71065.850000000064</v>
      </c>
      <c r="Z309" s="19">
        <f>X309-MAX($X$9:X309)</f>
        <v>-10082.449999999997</v>
      </c>
    </row>
    <row r="310" spans="1:26">
      <c r="A310" t="s">
        <v>4</v>
      </c>
      <c r="B310" t="s">
        <v>5</v>
      </c>
      <c r="C310" s="3" t="str">
        <f t="shared" si="55"/>
        <v>Tue</v>
      </c>
      <c r="D310" s="5">
        <v>43942.520833333336</v>
      </c>
      <c r="E310" s="6">
        <v>43942.520833333336</v>
      </c>
      <c r="F310">
        <v>19410.900000000001</v>
      </c>
      <c r="H310" s="2">
        <f t="shared" si="62"/>
        <v>43942.520833333336</v>
      </c>
      <c r="I310" s="1">
        <f t="shared" si="62"/>
        <v>43942.520833333336</v>
      </c>
      <c r="J310" s="4">
        <f t="shared" si="63"/>
        <v>19400</v>
      </c>
      <c r="K310" s="4" t="str">
        <f t="shared" si="64"/>
        <v>PE</v>
      </c>
      <c r="L310" s="5">
        <f t="shared" si="65"/>
        <v>43944.520833333336</v>
      </c>
      <c r="N310" s="17">
        <v>472.05</v>
      </c>
      <c r="O310" s="7">
        <f t="shared" si="58"/>
        <v>547.57799999999997</v>
      </c>
      <c r="P310" s="7">
        <f t="shared" si="59"/>
        <v>383.30459999999994</v>
      </c>
      <c r="Q310" s="7">
        <f t="shared" si="60"/>
        <v>876.12480000000005</v>
      </c>
      <c r="R310" s="18"/>
      <c r="S310" s="18"/>
      <c r="T310" s="7">
        <f t="shared" si="56"/>
        <v>0</v>
      </c>
      <c r="U310" s="17" t="s">
        <v>20</v>
      </c>
      <c r="V310">
        <f t="shared" si="57"/>
        <v>0</v>
      </c>
      <c r="X310" s="19">
        <f t="shared" si="61"/>
        <v>71065.850000000064</v>
      </c>
      <c r="Z310" s="19">
        <f>X310-MAX($X$9:X310)</f>
        <v>-10082.449999999997</v>
      </c>
    </row>
    <row r="311" spans="1:26">
      <c r="A311" t="s">
        <v>4</v>
      </c>
      <c r="B311" t="s">
        <v>6</v>
      </c>
      <c r="C311" s="3" t="str">
        <f t="shared" si="55"/>
        <v>Mon</v>
      </c>
      <c r="D311" s="5">
        <v>43948.427083333336</v>
      </c>
      <c r="E311" s="6">
        <v>43948.427083333336</v>
      </c>
      <c r="F311">
        <v>20147</v>
      </c>
      <c r="H311" s="2">
        <f t="shared" si="62"/>
        <v>43948.427083333336</v>
      </c>
      <c r="I311" s="1">
        <f t="shared" si="62"/>
        <v>43948.427083333336</v>
      </c>
      <c r="J311" s="4">
        <f t="shared" si="63"/>
        <v>20100</v>
      </c>
      <c r="K311" s="4" t="str">
        <f t="shared" si="64"/>
        <v>CE</v>
      </c>
      <c r="L311" s="5">
        <f t="shared" si="65"/>
        <v>43951.427083333336</v>
      </c>
      <c r="N311" s="17">
        <v>257.89999999999998</v>
      </c>
      <c r="O311" s="7">
        <f t="shared" si="58"/>
        <v>299.16399999999993</v>
      </c>
      <c r="P311" s="7">
        <f t="shared" si="59"/>
        <v>209.41479999999993</v>
      </c>
      <c r="Q311" s="7">
        <f t="shared" si="60"/>
        <v>478.66239999999993</v>
      </c>
      <c r="R311" s="18">
        <v>478.8</v>
      </c>
      <c r="S311" s="18">
        <v>426</v>
      </c>
      <c r="T311" s="7">
        <f t="shared" si="56"/>
        <v>179.63600000000008</v>
      </c>
      <c r="U311" s="17" t="s">
        <v>16</v>
      </c>
      <c r="V311">
        <f t="shared" si="57"/>
        <v>4490.9000000000024</v>
      </c>
      <c r="X311" s="19">
        <f t="shared" si="61"/>
        <v>75556.750000000073</v>
      </c>
      <c r="Z311" s="19">
        <f>X311-MAX($X$9:X311)</f>
        <v>-5591.5499999999884</v>
      </c>
    </row>
    <row r="312" spans="1:26">
      <c r="A312" t="s">
        <v>4</v>
      </c>
      <c r="B312" t="s">
        <v>6</v>
      </c>
      <c r="C312" s="3" t="str">
        <f t="shared" si="55"/>
        <v>Wed</v>
      </c>
      <c r="D312" s="5">
        <v>43950.395833333336</v>
      </c>
      <c r="E312" s="6">
        <v>43950.395833333336</v>
      </c>
      <c r="F312">
        <v>20718.8</v>
      </c>
      <c r="H312" s="2">
        <f t="shared" si="62"/>
        <v>43950.395833333336</v>
      </c>
      <c r="I312" s="1">
        <f t="shared" si="62"/>
        <v>43950.395833333336</v>
      </c>
      <c r="J312" s="4">
        <f t="shared" si="63"/>
        <v>20700</v>
      </c>
      <c r="K312" s="4" t="str">
        <f t="shared" si="64"/>
        <v>CE</v>
      </c>
      <c r="L312" s="5">
        <f t="shared" si="65"/>
        <v>43951.395833333336</v>
      </c>
      <c r="N312" s="17">
        <v>633.5</v>
      </c>
      <c r="O312" s="7">
        <f t="shared" si="58"/>
        <v>734.8599999999999</v>
      </c>
      <c r="P312" s="7">
        <f t="shared" si="59"/>
        <v>514.40199999999993</v>
      </c>
      <c r="Q312" s="7">
        <f t="shared" si="60"/>
        <v>1175.7759999999998</v>
      </c>
      <c r="R312" s="18">
        <v>871.2</v>
      </c>
      <c r="S312" s="18"/>
      <c r="T312" s="7">
        <f t="shared" si="56"/>
        <v>136.34000000000015</v>
      </c>
      <c r="U312" s="17" t="s">
        <v>28</v>
      </c>
      <c r="V312">
        <f t="shared" si="57"/>
        <v>3408.5000000000036</v>
      </c>
      <c r="X312" s="19">
        <f t="shared" si="61"/>
        <v>78965.250000000073</v>
      </c>
      <c r="Z312" s="19">
        <f>X312-MAX($X$9:X312)</f>
        <v>-2183.0499999999884</v>
      </c>
    </row>
    <row r="313" spans="1:26">
      <c r="A313" t="s">
        <v>4</v>
      </c>
      <c r="B313" t="s">
        <v>5</v>
      </c>
      <c r="C313" s="3" t="str">
        <f t="shared" si="55"/>
        <v>Mon</v>
      </c>
      <c r="D313" s="5">
        <v>43955.395833333336</v>
      </c>
      <c r="E313" s="6">
        <v>43955.395833333336</v>
      </c>
      <c r="F313">
        <v>20133.7</v>
      </c>
      <c r="H313" s="2">
        <f t="shared" si="62"/>
        <v>43955.395833333336</v>
      </c>
      <c r="I313" s="1">
        <f t="shared" si="62"/>
        <v>43955.395833333336</v>
      </c>
      <c r="J313" s="4">
        <f t="shared" si="63"/>
        <v>20100</v>
      </c>
      <c r="K313" s="4" t="str">
        <f t="shared" si="64"/>
        <v>PE</v>
      </c>
      <c r="L313" s="5">
        <f t="shared" si="65"/>
        <v>43958.395833333336</v>
      </c>
      <c r="N313" s="17">
        <v>480</v>
      </c>
      <c r="O313" s="7">
        <f t="shared" si="58"/>
        <v>556.79999999999995</v>
      </c>
      <c r="P313" s="7">
        <f t="shared" si="59"/>
        <v>389.75999999999993</v>
      </c>
      <c r="Q313" s="7">
        <f t="shared" si="60"/>
        <v>890.88</v>
      </c>
      <c r="R313" s="18">
        <v>660.3</v>
      </c>
      <c r="S313" s="18"/>
      <c r="T313" s="7">
        <f t="shared" si="56"/>
        <v>103.5</v>
      </c>
      <c r="U313" s="17" t="s">
        <v>28</v>
      </c>
      <c r="V313">
        <f t="shared" si="57"/>
        <v>2587.5</v>
      </c>
      <c r="X313" s="19">
        <f t="shared" si="61"/>
        <v>81552.750000000073</v>
      </c>
      <c r="Z313" s="19">
        <f>X313-MAX($X$9:X313)</f>
        <v>0</v>
      </c>
    </row>
    <row r="314" spans="1:26">
      <c r="A314" t="s">
        <v>4</v>
      </c>
      <c r="B314" t="s">
        <v>5</v>
      </c>
      <c r="C314" s="3" t="str">
        <f t="shared" si="55"/>
        <v>Tue</v>
      </c>
      <c r="D314" s="5">
        <v>43956.520833333336</v>
      </c>
      <c r="E314" s="6">
        <v>43956.520833333336</v>
      </c>
      <c r="F314">
        <v>19644.7</v>
      </c>
      <c r="H314" s="2">
        <f t="shared" si="62"/>
        <v>43956.520833333336</v>
      </c>
      <c r="I314" s="1">
        <f t="shared" si="62"/>
        <v>43956.520833333336</v>
      </c>
      <c r="J314" s="4">
        <f t="shared" si="63"/>
        <v>19600</v>
      </c>
      <c r="K314" s="4" t="str">
        <f t="shared" si="64"/>
        <v>PE</v>
      </c>
      <c r="L314" s="5">
        <f t="shared" si="65"/>
        <v>43958.520833333336</v>
      </c>
      <c r="N314" s="17">
        <v>556.9</v>
      </c>
      <c r="O314" s="7">
        <f t="shared" si="58"/>
        <v>646.00399999999991</v>
      </c>
      <c r="P314" s="7">
        <f t="shared" si="59"/>
        <v>452.20279999999991</v>
      </c>
      <c r="Q314" s="7">
        <f t="shared" si="60"/>
        <v>1033.6063999999999</v>
      </c>
      <c r="R314" s="18">
        <v>706</v>
      </c>
      <c r="S314" s="18"/>
      <c r="T314" s="7">
        <f t="shared" si="56"/>
        <v>59.996000000000095</v>
      </c>
      <c r="U314" s="17" t="s">
        <v>28</v>
      </c>
      <c r="V314">
        <f t="shared" si="57"/>
        <v>1499.9000000000024</v>
      </c>
      <c r="X314" s="19">
        <f t="shared" si="61"/>
        <v>83052.650000000081</v>
      </c>
      <c r="Z314" s="19">
        <f>X314-MAX($X$9:X314)</f>
        <v>0</v>
      </c>
    </row>
    <row r="315" spans="1:26">
      <c r="A315" t="s">
        <v>4</v>
      </c>
      <c r="B315" t="s">
        <v>5</v>
      </c>
      <c r="C315" s="3" t="str">
        <f t="shared" si="55"/>
        <v>Fri</v>
      </c>
      <c r="D315" s="5">
        <v>43959.572916666664</v>
      </c>
      <c r="E315" s="6">
        <v>43959.572916666664</v>
      </c>
      <c r="F315">
        <v>19604.75</v>
      </c>
      <c r="H315" s="2">
        <f t="shared" si="62"/>
        <v>43959.572916666664</v>
      </c>
      <c r="I315" s="1">
        <f t="shared" si="62"/>
        <v>43959.572916666664</v>
      </c>
      <c r="J315" s="4">
        <f t="shared" si="63"/>
        <v>19600</v>
      </c>
      <c r="K315" s="4" t="str">
        <f t="shared" si="64"/>
        <v>PE</v>
      </c>
      <c r="L315" s="5">
        <f t="shared" si="65"/>
        <v>43965.572916666664</v>
      </c>
      <c r="N315" s="17">
        <v>427.65</v>
      </c>
      <c r="O315" s="7">
        <f t="shared" si="58"/>
        <v>496.07399999999996</v>
      </c>
      <c r="P315" s="7">
        <f t="shared" si="59"/>
        <v>347.25179999999995</v>
      </c>
      <c r="Q315" s="7">
        <f t="shared" si="60"/>
        <v>793.71839999999997</v>
      </c>
      <c r="R315" s="18">
        <v>570</v>
      </c>
      <c r="S315" s="18"/>
      <c r="T315" s="7">
        <f t="shared" si="56"/>
        <v>73.926000000000045</v>
      </c>
      <c r="U315" s="17" t="s">
        <v>28</v>
      </c>
      <c r="V315">
        <f t="shared" si="57"/>
        <v>1848.150000000001</v>
      </c>
      <c r="X315" s="19">
        <f t="shared" si="61"/>
        <v>84900.800000000076</v>
      </c>
      <c r="Z315" s="19">
        <f>X315-MAX($X$9:X315)</f>
        <v>0</v>
      </c>
    </row>
    <row r="316" spans="1:26">
      <c r="A316" t="s">
        <v>4</v>
      </c>
      <c r="B316" t="s">
        <v>5</v>
      </c>
      <c r="C316" s="3" t="str">
        <f t="shared" si="55"/>
        <v>Mon</v>
      </c>
      <c r="D316" s="5">
        <v>43962.572916666664</v>
      </c>
      <c r="E316" s="6">
        <v>43962.572916666664</v>
      </c>
      <c r="F316">
        <v>19193.55</v>
      </c>
      <c r="H316" s="2">
        <f t="shared" si="62"/>
        <v>43962.572916666664</v>
      </c>
      <c r="I316" s="1">
        <f t="shared" si="62"/>
        <v>43962.572916666664</v>
      </c>
      <c r="J316" s="4">
        <f t="shared" si="63"/>
        <v>19200</v>
      </c>
      <c r="K316" s="4" t="str">
        <f t="shared" si="64"/>
        <v>PE</v>
      </c>
      <c r="L316" s="5">
        <f t="shared" si="65"/>
        <v>43965.572916666664</v>
      </c>
      <c r="N316" s="17">
        <v>421.55</v>
      </c>
      <c r="O316" s="7">
        <f t="shared" si="58"/>
        <v>488.99799999999999</v>
      </c>
      <c r="P316" s="7">
        <f t="shared" si="59"/>
        <v>342.29859999999996</v>
      </c>
      <c r="Q316" s="7">
        <f t="shared" si="60"/>
        <v>782.39679999999998</v>
      </c>
      <c r="R316" s="18"/>
      <c r="S316" s="18"/>
      <c r="T316" s="7">
        <f t="shared" si="56"/>
        <v>0</v>
      </c>
      <c r="U316" s="17" t="s">
        <v>20</v>
      </c>
      <c r="V316">
        <f t="shared" si="57"/>
        <v>0</v>
      </c>
      <c r="X316" s="19">
        <f t="shared" si="61"/>
        <v>84900.800000000076</v>
      </c>
      <c r="Z316" s="19">
        <f>X316-MAX($X$9:X316)</f>
        <v>0</v>
      </c>
    </row>
    <row r="317" spans="1:26">
      <c r="A317" t="s">
        <v>4</v>
      </c>
      <c r="B317" t="s">
        <v>5</v>
      </c>
      <c r="C317" s="3" t="str">
        <f t="shared" si="55"/>
        <v>Wed</v>
      </c>
      <c r="D317" s="5">
        <v>43964.395833333336</v>
      </c>
      <c r="E317" s="6">
        <v>43964.395833333336</v>
      </c>
      <c r="F317">
        <v>19603</v>
      </c>
      <c r="H317" s="2">
        <f t="shared" si="62"/>
        <v>43964.395833333336</v>
      </c>
      <c r="I317" s="1">
        <f t="shared" si="62"/>
        <v>43964.395833333336</v>
      </c>
      <c r="J317" s="4">
        <f t="shared" si="63"/>
        <v>19600</v>
      </c>
      <c r="K317" s="4" t="str">
        <f t="shared" si="64"/>
        <v>PE</v>
      </c>
      <c r="L317" s="5">
        <f t="shared" si="65"/>
        <v>43965.395833333336</v>
      </c>
      <c r="N317" s="17">
        <v>535</v>
      </c>
      <c r="O317" s="7">
        <f t="shared" si="58"/>
        <v>620.59999999999991</v>
      </c>
      <c r="P317" s="7">
        <f t="shared" si="59"/>
        <v>434.4199999999999</v>
      </c>
      <c r="Q317" s="7">
        <f t="shared" si="60"/>
        <v>992.95999999999992</v>
      </c>
      <c r="R317" s="18">
        <v>572.1</v>
      </c>
      <c r="S317" s="18"/>
      <c r="T317" s="7">
        <f t="shared" si="56"/>
        <v>-48.499999999999886</v>
      </c>
      <c r="U317" s="17" t="s">
        <v>28</v>
      </c>
      <c r="V317">
        <f t="shared" si="57"/>
        <v>-1212.4999999999973</v>
      </c>
      <c r="X317" s="19">
        <f t="shared" si="61"/>
        <v>83688.300000000076</v>
      </c>
      <c r="Z317" s="19">
        <f>X317-MAX($X$9:X317)</f>
        <v>-1212.5</v>
      </c>
    </row>
    <row r="318" spans="1:26">
      <c r="A318" t="s">
        <v>4</v>
      </c>
      <c r="B318" t="s">
        <v>5</v>
      </c>
      <c r="C318" s="3" t="str">
        <f t="shared" si="55"/>
        <v>Fri</v>
      </c>
      <c r="D318" s="5">
        <v>43966.395833333336</v>
      </c>
      <c r="E318" s="6">
        <v>43966.395833333336</v>
      </c>
      <c r="F318">
        <v>18889.25</v>
      </c>
      <c r="H318" s="2">
        <f t="shared" si="62"/>
        <v>43966.395833333336</v>
      </c>
      <c r="I318" s="1">
        <f t="shared" si="62"/>
        <v>43966.395833333336</v>
      </c>
      <c r="J318" s="4">
        <f t="shared" si="63"/>
        <v>18900</v>
      </c>
      <c r="K318" s="4" t="str">
        <f t="shared" si="64"/>
        <v>PE</v>
      </c>
      <c r="L318" s="5">
        <f t="shared" si="65"/>
        <v>43972.395833333336</v>
      </c>
      <c r="N318" s="17">
        <v>449.45</v>
      </c>
      <c r="O318" s="7">
        <f t="shared" si="58"/>
        <v>521.36199999999997</v>
      </c>
      <c r="P318" s="7">
        <f t="shared" si="59"/>
        <v>364.95339999999993</v>
      </c>
      <c r="Q318" s="7">
        <f t="shared" si="60"/>
        <v>834.17920000000004</v>
      </c>
      <c r="R318" s="18">
        <v>834.2</v>
      </c>
      <c r="S318" s="18">
        <v>572</v>
      </c>
      <c r="T318" s="7">
        <f t="shared" si="56"/>
        <v>312.83800000000008</v>
      </c>
      <c r="U318" s="17" t="s">
        <v>16</v>
      </c>
      <c r="V318">
        <f t="shared" si="57"/>
        <v>7820.9500000000016</v>
      </c>
      <c r="X318" s="19">
        <f t="shared" si="61"/>
        <v>91509.250000000073</v>
      </c>
      <c r="Z318" s="19">
        <f>X318-MAX($X$9:X318)</f>
        <v>0</v>
      </c>
    </row>
    <row r="319" spans="1:26">
      <c r="A319" t="s">
        <v>4</v>
      </c>
      <c r="B319" t="s">
        <v>5</v>
      </c>
      <c r="C319" s="3" t="str">
        <f t="shared" si="55"/>
        <v>Mon</v>
      </c>
      <c r="D319" s="5">
        <v>43969.385416666664</v>
      </c>
      <c r="E319" s="6">
        <v>43969.385416666664</v>
      </c>
      <c r="F319">
        <v>18388.150000000001</v>
      </c>
      <c r="H319" s="2">
        <f t="shared" si="62"/>
        <v>43969.385416666664</v>
      </c>
      <c r="I319" s="1">
        <f t="shared" si="62"/>
        <v>43969.385416666664</v>
      </c>
      <c r="J319" s="4">
        <f t="shared" si="63"/>
        <v>18400</v>
      </c>
      <c r="K319" s="4" t="str">
        <f t="shared" si="64"/>
        <v>PE</v>
      </c>
      <c r="L319" s="5">
        <f t="shared" si="65"/>
        <v>43972.385416666664</v>
      </c>
      <c r="N319" s="17">
        <v>443.15</v>
      </c>
      <c r="O319" s="7">
        <f t="shared" si="58"/>
        <v>514.05399999999997</v>
      </c>
      <c r="P319" s="7">
        <f t="shared" si="59"/>
        <v>359.83779999999996</v>
      </c>
      <c r="Q319" s="7">
        <f t="shared" si="60"/>
        <v>822.4864</v>
      </c>
      <c r="R319" s="18"/>
      <c r="S319" s="18"/>
      <c r="T319" s="7">
        <f t="shared" si="56"/>
        <v>0</v>
      </c>
      <c r="U319" s="17" t="s">
        <v>20</v>
      </c>
      <c r="V319">
        <f t="shared" si="57"/>
        <v>0</v>
      </c>
      <c r="X319" s="19">
        <f t="shared" si="61"/>
        <v>91509.250000000073</v>
      </c>
      <c r="Z319" s="19">
        <f>X319-MAX($X$9:X319)</f>
        <v>0</v>
      </c>
    </row>
    <row r="320" spans="1:26">
      <c r="A320" t="s">
        <v>4</v>
      </c>
      <c r="B320" t="s">
        <v>5</v>
      </c>
      <c r="C320" s="3" t="str">
        <f t="shared" si="55"/>
        <v>Fri</v>
      </c>
      <c r="D320" s="5">
        <v>43973.447916666664</v>
      </c>
      <c r="E320" s="6">
        <v>43973.447916666664</v>
      </c>
      <c r="F320">
        <v>17148.5</v>
      </c>
      <c r="H320" s="2">
        <f t="shared" si="62"/>
        <v>43973.447916666664</v>
      </c>
      <c r="I320" s="1">
        <f t="shared" si="62"/>
        <v>43973.447916666664</v>
      </c>
      <c r="J320" s="4">
        <f t="shared" si="63"/>
        <v>17100</v>
      </c>
      <c r="K320" s="4" t="str">
        <f t="shared" si="64"/>
        <v>PE</v>
      </c>
      <c r="L320" s="5">
        <f t="shared" si="65"/>
        <v>43979.447916666664</v>
      </c>
      <c r="N320" s="17">
        <v>179</v>
      </c>
      <c r="O320" s="7">
        <f t="shared" si="58"/>
        <v>207.64</v>
      </c>
      <c r="P320" s="7">
        <f t="shared" si="59"/>
        <v>145.34799999999998</v>
      </c>
      <c r="Q320" s="7">
        <f t="shared" si="60"/>
        <v>332.22399999999999</v>
      </c>
      <c r="R320" s="18">
        <v>332.2</v>
      </c>
      <c r="S320" s="18">
        <v>352.55</v>
      </c>
      <c r="T320" s="7">
        <f t="shared" si="56"/>
        <v>124.56</v>
      </c>
      <c r="U320" s="17" t="s">
        <v>16</v>
      </c>
      <c r="V320">
        <f t="shared" si="57"/>
        <v>3114</v>
      </c>
      <c r="X320" s="19">
        <f t="shared" si="61"/>
        <v>94623.250000000073</v>
      </c>
      <c r="Z320" s="19">
        <f>X320-MAX($X$9:X320)</f>
        <v>0</v>
      </c>
    </row>
    <row r="321" spans="1:26">
      <c r="A321" t="s">
        <v>4</v>
      </c>
      <c r="B321" t="s">
        <v>6</v>
      </c>
      <c r="C321" s="3" t="str">
        <f t="shared" si="55"/>
        <v>Wed</v>
      </c>
      <c r="D321" s="5">
        <v>43978.4375</v>
      </c>
      <c r="E321" s="6">
        <v>43978.4375</v>
      </c>
      <c r="F321">
        <v>17859.05</v>
      </c>
      <c r="H321" s="2">
        <f t="shared" si="62"/>
        <v>43978.4375</v>
      </c>
      <c r="I321" s="1">
        <f t="shared" si="62"/>
        <v>43978.4375</v>
      </c>
      <c r="J321" s="4">
        <f t="shared" si="63"/>
        <v>17900</v>
      </c>
      <c r="K321" s="4" t="str">
        <f t="shared" si="64"/>
        <v>CE</v>
      </c>
      <c r="L321" s="5">
        <f t="shared" si="65"/>
        <v>43979.4375</v>
      </c>
      <c r="N321" s="17">
        <v>381.25</v>
      </c>
      <c r="O321" s="7">
        <f t="shared" si="58"/>
        <v>442.24999999999994</v>
      </c>
      <c r="P321" s="7">
        <f t="shared" si="59"/>
        <v>309.57499999999993</v>
      </c>
      <c r="Q321" s="7">
        <f t="shared" si="60"/>
        <v>707.59999999999991</v>
      </c>
      <c r="R321" s="18">
        <v>309.60000000000002</v>
      </c>
      <c r="S321" s="18"/>
      <c r="T321" s="7">
        <f t="shared" si="56"/>
        <v>-132.64999999999992</v>
      </c>
      <c r="U321" s="17" t="s">
        <v>15</v>
      </c>
      <c r="V321">
        <f t="shared" si="57"/>
        <v>-3316.2499999999982</v>
      </c>
      <c r="X321" s="19">
        <f t="shared" si="61"/>
        <v>91307.000000000073</v>
      </c>
      <c r="Z321" s="19">
        <f>X321-MAX($X$9:X321)</f>
        <v>-3316.25</v>
      </c>
    </row>
    <row r="322" spans="1:26">
      <c r="A322" t="s">
        <v>4</v>
      </c>
      <c r="B322" t="s">
        <v>6</v>
      </c>
      <c r="C322" s="3" t="str">
        <f t="shared" si="55"/>
        <v>Mon</v>
      </c>
      <c r="D322" s="5">
        <v>43983.40625</v>
      </c>
      <c r="E322" s="6">
        <v>43983.40625</v>
      </c>
      <c r="F322">
        <v>20110.8</v>
      </c>
      <c r="H322" s="2">
        <f t="shared" si="62"/>
        <v>43983.40625</v>
      </c>
      <c r="I322" s="1">
        <f t="shared" si="62"/>
        <v>43983.40625</v>
      </c>
      <c r="J322" s="4">
        <f t="shared" si="63"/>
        <v>20100</v>
      </c>
      <c r="K322" s="4" t="str">
        <f t="shared" si="64"/>
        <v>CE</v>
      </c>
      <c r="L322" s="5">
        <f t="shared" si="65"/>
        <v>43986.40625</v>
      </c>
      <c r="N322" s="17">
        <v>282.8</v>
      </c>
      <c r="O322" s="7">
        <f t="shared" si="58"/>
        <v>328.048</v>
      </c>
      <c r="P322" s="7">
        <f t="shared" si="59"/>
        <v>229.63359999999997</v>
      </c>
      <c r="Q322" s="7">
        <f t="shared" si="60"/>
        <v>524.8768</v>
      </c>
      <c r="R322" s="18">
        <v>229.6</v>
      </c>
      <c r="S322" s="18"/>
      <c r="T322" s="7">
        <f t="shared" si="56"/>
        <v>-98.448000000000008</v>
      </c>
      <c r="U322" s="17" t="s">
        <v>15</v>
      </c>
      <c r="V322">
        <f t="shared" si="57"/>
        <v>-2461.2000000000003</v>
      </c>
      <c r="X322" s="19">
        <f t="shared" si="61"/>
        <v>88845.800000000076</v>
      </c>
      <c r="Z322" s="19">
        <f>X322-MAX($X$9:X322)</f>
        <v>-5777.4499999999971</v>
      </c>
    </row>
    <row r="323" spans="1:26">
      <c r="A323" t="s">
        <v>4</v>
      </c>
      <c r="B323" t="s">
        <v>6</v>
      </c>
      <c r="C323" s="3" t="str">
        <f t="shared" si="55"/>
        <v>Wed</v>
      </c>
      <c r="D323" s="5">
        <v>43985.572916666664</v>
      </c>
      <c r="E323" s="6">
        <v>43985.572916666664</v>
      </c>
      <c r="F323">
        <v>21430.2</v>
      </c>
      <c r="H323" s="2">
        <f t="shared" si="62"/>
        <v>43985.572916666664</v>
      </c>
      <c r="I323" s="1">
        <f t="shared" si="62"/>
        <v>43985.572916666664</v>
      </c>
      <c r="J323" s="4">
        <f t="shared" si="63"/>
        <v>21400</v>
      </c>
      <c r="K323" s="4" t="str">
        <f t="shared" si="64"/>
        <v>CE</v>
      </c>
      <c r="L323" s="5">
        <f t="shared" si="65"/>
        <v>43986.572916666664</v>
      </c>
      <c r="N323" s="17">
        <v>63.1</v>
      </c>
      <c r="O323" s="7">
        <f t="shared" si="58"/>
        <v>73.195999999999998</v>
      </c>
      <c r="P323" s="7">
        <f t="shared" si="59"/>
        <v>51.237199999999994</v>
      </c>
      <c r="Q323" s="7">
        <f t="shared" si="60"/>
        <v>117.11360000000001</v>
      </c>
      <c r="R323" s="18">
        <v>117.2</v>
      </c>
      <c r="S323" s="18">
        <v>112.7</v>
      </c>
      <c r="T323" s="7">
        <f t="shared" si="56"/>
        <v>44.004000000000005</v>
      </c>
      <c r="U323" s="17" t="s">
        <v>16</v>
      </c>
      <c r="V323">
        <f t="shared" si="57"/>
        <v>1100.1000000000001</v>
      </c>
      <c r="X323" s="19">
        <f t="shared" si="61"/>
        <v>89945.900000000081</v>
      </c>
      <c r="Z323" s="19">
        <f>X323-MAX($X$9:X323)</f>
        <v>-4677.3499999999913</v>
      </c>
    </row>
    <row r="324" spans="1:26">
      <c r="A324" t="s">
        <v>4</v>
      </c>
      <c r="B324" t="s">
        <v>5</v>
      </c>
      <c r="C324" s="3" t="str">
        <f t="shared" si="55"/>
        <v>Thu</v>
      </c>
      <c r="D324" s="5">
        <v>43986.510416666664</v>
      </c>
      <c r="E324" s="6">
        <v>43986.510416666664</v>
      </c>
      <c r="F324">
        <v>20384.349999999999</v>
      </c>
      <c r="H324" s="2">
        <f t="shared" si="62"/>
        <v>43986.510416666664</v>
      </c>
      <c r="I324" s="1">
        <f t="shared" si="62"/>
        <v>43986.510416666664</v>
      </c>
      <c r="J324" s="4">
        <f t="shared" si="63"/>
        <v>20400</v>
      </c>
      <c r="K324" s="4" t="str">
        <f t="shared" si="64"/>
        <v>PE</v>
      </c>
      <c r="L324" s="5">
        <f t="shared" si="65"/>
        <v>43986.510416666664</v>
      </c>
      <c r="N324" s="17">
        <v>523</v>
      </c>
      <c r="O324" s="7">
        <f t="shared" si="58"/>
        <v>606.67999999999995</v>
      </c>
      <c r="P324" s="7">
        <f t="shared" si="59"/>
        <v>424.67599999999993</v>
      </c>
      <c r="Q324" s="7">
        <f t="shared" si="60"/>
        <v>970.68799999999999</v>
      </c>
      <c r="R324" s="18"/>
      <c r="S324" s="18"/>
      <c r="T324" s="7">
        <f t="shared" si="56"/>
        <v>0</v>
      </c>
      <c r="U324" s="17" t="s">
        <v>20</v>
      </c>
      <c r="V324">
        <f t="shared" si="57"/>
        <v>0</v>
      </c>
      <c r="X324" s="19">
        <f t="shared" si="61"/>
        <v>89945.900000000081</v>
      </c>
      <c r="Z324" s="19">
        <f>X324-MAX($X$9:X324)</f>
        <v>-4677.3499999999913</v>
      </c>
    </row>
    <row r="325" spans="1:26">
      <c r="A325" t="s">
        <v>4</v>
      </c>
      <c r="B325" t="s">
        <v>5</v>
      </c>
      <c r="C325" s="3" t="str">
        <f t="shared" si="55"/>
        <v>Mon</v>
      </c>
      <c r="D325" s="5">
        <v>43990.552083333336</v>
      </c>
      <c r="E325" s="6">
        <v>43990.552083333336</v>
      </c>
      <c r="F325">
        <v>21090.3</v>
      </c>
      <c r="H325" s="2">
        <f t="shared" si="62"/>
        <v>43990.552083333336</v>
      </c>
      <c r="I325" s="1">
        <f t="shared" si="62"/>
        <v>43990.552083333336</v>
      </c>
      <c r="J325" s="4">
        <f t="shared" si="63"/>
        <v>21100</v>
      </c>
      <c r="K325" s="4" t="str">
        <f t="shared" si="64"/>
        <v>PE</v>
      </c>
      <c r="L325" s="5">
        <f t="shared" si="65"/>
        <v>43993.552083333336</v>
      </c>
      <c r="N325" s="17">
        <v>132.6</v>
      </c>
      <c r="O325" s="7">
        <f t="shared" si="58"/>
        <v>153.81599999999997</v>
      </c>
      <c r="P325" s="7">
        <f t="shared" si="59"/>
        <v>107.67119999999997</v>
      </c>
      <c r="Q325" s="7">
        <f t="shared" si="60"/>
        <v>246.10559999999998</v>
      </c>
      <c r="R325" s="18">
        <v>107.7</v>
      </c>
      <c r="S325" s="18"/>
      <c r="T325" s="7">
        <f t="shared" si="56"/>
        <v>-46.115999999999971</v>
      </c>
      <c r="U325" s="17" t="s">
        <v>15</v>
      </c>
      <c r="V325">
        <f t="shared" si="57"/>
        <v>-1152.8999999999992</v>
      </c>
      <c r="X325" s="19">
        <f t="shared" si="61"/>
        <v>88793.000000000087</v>
      </c>
      <c r="Z325" s="19">
        <f>X325-MAX($X$9:X325)</f>
        <v>-5830.2499999999854</v>
      </c>
    </row>
    <row r="326" spans="1:26">
      <c r="A326" t="s">
        <v>4</v>
      </c>
      <c r="B326" t="s">
        <v>5</v>
      </c>
      <c r="C326" s="3" t="str">
        <f t="shared" si="55"/>
        <v>Thu</v>
      </c>
      <c r="D326" s="5">
        <v>43993.520833333336</v>
      </c>
      <c r="E326" s="6">
        <v>43993.520833333336</v>
      </c>
      <c r="F326">
        <v>20735.650000000001</v>
      </c>
      <c r="H326" s="2">
        <f t="shared" si="62"/>
        <v>43993.520833333336</v>
      </c>
      <c r="I326" s="1">
        <f t="shared" si="62"/>
        <v>43993.520833333336</v>
      </c>
      <c r="J326" s="4">
        <f t="shared" si="63"/>
        <v>20700</v>
      </c>
      <c r="K326" s="4" t="str">
        <f t="shared" si="64"/>
        <v>PE</v>
      </c>
      <c r="L326" s="5">
        <f t="shared" si="65"/>
        <v>43993.520833333336</v>
      </c>
      <c r="N326" s="17">
        <v>602.20000000000005</v>
      </c>
      <c r="O326" s="7">
        <f t="shared" si="58"/>
        <v>698.55200000000002</v>
      </c>
      <c r="P326" s="7">
        <f t="shared" si="59"/>
        <v>488.9864</v>
      </c>
      <c r="Q326" s="7">
        <f t="shared" si="60"/>
        <v>1117.6831999999999</v>
      </c>
      <c r="R326" s="18">
        <v>880</v>
      </c>
      <c r="S326" s="18"/>
      <c r="T326" s="7">
        <f t="shared" si="56"/>
        <v>181.44799999999998</v>
      </c>
      <c r="U326" s="17" t="s">
        <v>28</v>
      </c>
      <c r="V326">
        <f t="shared" si="57"/>
        <v>4536.2</v>
      </c>
      <c r="X326" s="19">
        <f t="shared" si="61"/>
        <v>93329.200000000084</v>
      </c>
      <c r="Z326" s="19">
        <f>X326-MAX($X$9:X326)</f>
        <v>-1294.0499999999884</v>
      </c>
    </row>
    <row r="327" spans="1:26">
      <c r="A327" t="s">
        <v>4</v>
      </c>
      <c r="B327" t="s">
        <v>6</v>
      </c>
      <c r="C327" s="3" t="str">
        <f t="shared" si="55"/>
        <v>Fri</v>
      </c>
      <c r="D327" s="5">
        <v>43994.46875</v>
      </c>
      <c r="E327" s="6">
        <v>43994.46875</v>
      </c>
      <c r="F327">
        <v>20155.75</v>
      </c>
      <c r="H327" s="2">
        <f t="shared" si="62"/>
        <v>43994.46875</v>
      </c>
      <c r="I327" s="1">
        <f t="shared" si="62"/>
        <v>43994.46875</v>
      </c>
      <c r="J327" s="4">
        <f t="shared" si="63"/>
        <v>20200</v>
      </c>
      <c r="K327" s="4" t="str">
        <f t="shared" si="64"/>
        <v>CE</v>
      </c>
      <c r="L327" s="5">
        <f t="shared" si="65"/>
        <v>44000.46875</v>
      </c>
      <c r="N327" s="17">
        <v>570.4</v>
      </c>
      <c r="O327" s="7">
        <f t="shared" si="58"/>
        <v>661.66399999999987</v>
      </c>
      <c r="P327" s="7">
        <f t="shared" si="59"/>
        <v>463.1647999999999</v>
      </c>
      <c r="Q327" s="7">
        <f t="shared" si="60"/>
        <v>1058.6623999999997</v>
      </c>
      <c r="R327" s="18"/>
      <c r="S327" s="18"/>
      <c r="T327" s="7">
        <f t="shared" si="56"/>
        <v>0</v>
      </c>
      <c r="U327" s="17" t="s">
        <v>20</v>
      </c>
      <c r="V327">
        <f t="shared" si="57"/>
        <v>0</v>
      </c>
      <c r="X327" s="19">
        <f t="shared" si="61"/>
        <v>93329.200000000084</v>
      </c>
      <c r="Z327" s="19">
        <f>X327-MAX($X$9:X327)</f>
        <v>-1294.0499999999884</v>
      </c>
    </row>
    <row r="328" spans="1:26">
      <c r="A328" t="s">
        <v>4</v>
      </c>
      <c r="B328" t="s">
        <v>5</v>
      </c>
      <c r="C328" s="3" t="str">
        <f t="shared" si="55"/>
        <v>Mon</v>
      </c>
      <c r="D328" s="5">
        <v>43997.5</v>
      </c>
      <c r="E328" s="6">
        <v>43997.5</v>
      </c>
      <c r="F328">
        <v>19781.599999999999</v>
      </c>
      <c r="H328" s="2">
        <f t="shared" si="62"/>
        <v>43997.5</v>
      </c>
      <c r="I328" s="1">
        <f t="shared" si="62"/>
        <v>43997.5</v>
      </c>
      <c r="J328" s="4">
        <f t="shared" si="63"/>
        <v>19800</v>
      </c>
      <c r="K328" s="4" t="str">
        <f t="shared" si="64"/>
        <v>PE</v>
      </c>
      <c r="L328" s="5">
        <f t="shared" si="65"/>
        <v>44000.5</v>
      </c>
      <c r="N328" s="17">
        <v>430.7</v>
      </c>
      <c r="O328" s="7">
        <f t="shared" si="58"/>
        <v>499.61199999999997</v>
      </c>
      <c r="P328" s="7">
        <f t="shared" si="59"/>
        <v>349.72839999999997</v>
      </c>
      <c r="Q328" s="7">
        <f t="shared" si="60"/>
        <v>799.37919999999997</v>
      </c>
      <c r="R328" s="18">
        <v>349.7</v>
      </c>
      <c r="S328" s="18"/>
      <c r="T328" s="7">
        <f t="shared" si="56"/>
        <v>-149.91199999999998</v>
      </c>
      <c r="U328" s="17" t="s">
        <v>15</v>
      </c>
      <c r="V328">
        <f t="shared" si="57"/>
        <v>-3747.7999999999993</v>
      </c>
      <c r="X328" s="19">
        <f t="shared" si="61"/>
        <v>89581.400000000081</v>
      </c>
      <c r="Z328" s="19">
        <f>X328-MAX($X$9:X328)</f>
        <v>-5041.8499999999913</v>
      </c>
    </row>
    <row r="329" spans="1:26">
      <c r="A329" t="s">
        <v>4</v>
      </c>
      <c r="B329" t="s">
        <v>5</v>
      </c>
      <c r="C329" s="3" t="str">
        <f t="shared" si="55"/>
        <v>Tue</v>
      </c>
      <c r="D329" s="5">
        <v>43998.541666666664</v>
      </c>
      <c r="E329" s="6">
        <v>43998.541666666664</v>
      </c>
      <c r="F329">
        <v>19925.150000000001</v>
      </c>
      <c r="H329" s="2">
        <f t="shared" si="62"/>
        <v>43998.541666666664</v>
      </c>
      <c r="I329" s="1">
        <f t="shared" si="62"/>
        <v>43998.541666666664</v>
      </c>
      <c r="J329" s="4">
        <f t="shared" si="63"/>
        <v>19900</v>
      </c>
      <c r="K329" s="4" t="str">
        <f t="shared" si="64"/>
        <v>PE</v>
      </c>
      <c r="L329" s="5">
        <f t="shared" si="65"/>
        <v>44000.541666666664</v>
      </c>
      <c r="N329" s="17">
        <v>61.45</v>
      </c>
      <c r="O329" s="7">
        <f t="shared" si="58"/>
        <v>71.281999999999996</v>
      </c>
      <c r="P329" s="7">
        <f t="shared" si="59"/>
        <v>49.897399999999998</v>
      </c>
      <c r="Q329" s="7">
        <f t="shared" si="60"/>
        <v>114.05119999999999</v>
      </c>
      <c r="R329" s="18">
        <v>114.1</v>
      </c>
      <c r="S329" s="18">
        <v>225.1</v>
      </c>
      <c r="T329" s="7">
        <f t="shared" si="56"/>
        <v>42.817999999999998</v>
      </c>
      <c r="U329" s="17" t="s">
        <v>16</v>
      </c>
      <c r="V329">
        <f t="shared" si="57"/>
        <v>1070.45</v>
      </c>
      <c r="X329" s="19">
        <f t="shared" si="61"/>
        <v>90651.850000000079</v>
      </c>
      <c r="Z329" s="19">
        <f>X329-MAX($X$9:X329)</f>
        <v>-3971.3999999999942</v>
      </c>
    </row>
    <row r="330" spans="1:26">
      <c r="A330" t="s">
        <v>4</v>
      </c>
      <c r="B330" t="s">
        <v>6</v>
      </c>
      <c r="C330" s="3" t="str">
        <f t="shared" ref="C330:C392" si="66">CHOOSE(WEEKDAY(D330),"Sun","Mon","Tue","Wed","Thu","Fri","Sat")</f>
        <v>Thu</v>
      </c>
      <c r="D330" s="5">
        <v>44000.572916666664</v>
      </c>
      <c r="E330" s="6">
        <v>44000.572916666664</v>
      </c>
      <c r="F330">
        <v>20510.5</v>
      </c>
      <c r="H330" s="2">
        <f t="shared" si="62"/>
        <v>44000.572916666664</v>
      </c>
      <c r="I330" s="1">
        <f t="shared" si="62"/>
        <v>44000.572916666664</v>
      </c>
      <c r="J330" s="4">
        <f t="shared" si="63"/>
        <v>20500</v>
      </c>
      <c r="K330" s="4" t="str">
        <f t="shared" si="64"/>
        <v>CE</v>
      </c>
      <c r="L330" s="5">
        <f t="shared" si="65"/>
        <v>44000.572916666664</v>
      </c>
      <c r="N330" s="17">
        <v>454</v>
      </c>
      <c r="O330" s="7">
        <f t="shared" si="58"/>
        <v>526.64</v>
      </c>
      <c r="P330" s="7">
        <f t="shared" si="59"/>
        <v>368.64799999999997</v>
      </c>
      <c r="Q330" s="7">
        <f t="shared" si="60"/>
        <v>842.62400000000002</v>
      </c>
      <c r="R330" s="18">
        <v>368.6</v>
      </c>
      <c r="S330" s="18"/>
      <c r="T330" s="7">
        <f t="shared" ref="T330:T392" si="67">IF(R330&gt;0,R330-O330,0)</f>
        <v>-158.03999999999996</v>
      </c>
      <c r="U330" s="17" t="s">
        <v>15</v>
      </c>
      <c r="V330">
        <f t="shared" ref="V330:V392" si="68">T330*25</f>
        <v>-3950.9999999999991</v>
      </c>
      <c r="X330" s="19">
        <f t="shared" si="61"/>
        <v>86700.850000000079</v>
      </c>
      <c r="Z330" s="19">
        <f>X330-MAX($X$9:X330)</f>
        <v>-7922.3999999999942</v>
      </c>
    </row>
    <row r="331" spans="1:26">
      <c r="A331" t="s">
        <v>4</v>
      </c>
      <c r="B331" t="s">
        <v>6</v>
      </c>
      <c r="C331" s="3" t="str">
        <f t="shared" si="66"/>
        <v>Mon</v>
      </c>
      <c r="D331" s="5">
        <v>44004.53125</v>
      </c>
      <c r="E331" s="6">
        <v>44004.53125</v>
      </c>
      <c r="F331">
        <v>21885.9</v>
      </c>
      <c r="H331" s="2">
        <f t="shared" si="62"/>
        <v>44004.53125</v>
      </c>
      <c r="I331" s="1">
        <f t="shared" si="62"/>
        <v>44004.53125</v>
      </c>
      <c r="J331" s="4">
        <f t="shared" si="63"/>
        <v>21900</v>
      </c>
      <c r="K331" s="4" t="str">
        <f t="shared" si="64"/>
        <v>CE</v>
      </c>
      <c r="L331" s="5">
        <f t="shared" si="65"/>
        <v>44007.53125</v>
      </c>
      <c r="N331" s="17">
        <v>350.45</v>
      </c>
      <c r="O331" s="7">
        <f t="shared" ref="O331:O392" si="69">N331*1.16</f>
        <v>406.52199999999993</v>
      </c>
      <c r="P331" s="7">
        <f t="shared" ref="P331:P392" si="70">O331*0.7</f>
        <v>284.56539999999995</v>
      </c>
      <c r="Q331" s="7">
        <f t="shared" ref="Q331:Q392" si="71">(O331-P331)*2+O331</f>
        <v>650.4351999999999</v>
      </c>
      <c r="R331" s="18">
        <v>284.60000000000002</v>
      </c>
      <c r="S331" s="18"/>
      <c r="T331" s="7">
        <f t="shared" si="67"/>
        <v>-121.92199999999991</v>
      </c>
      <c r="U331" s="17" t="s">
        <v>15</v>
      </c>
      <c r="V331">
        <f t="shared" si="68"/>
        <v>-3048.0499999999979</v>
      </c>
      <c r="X331" s="19">
        <f t="shared" ref="X331:X392" si="72">X330+V331</f>
        <v>83652.800000000076</v>
      </c>
      <c r="Z331" s="19">
        <f>X331-MAX($X$9:X331)</f>
        <v>-10970.449999999997</v>
      </c>
    </row>
    <row r="332" spans="1:26">
      <c r="A332" t="s">
        <v>4</v>
      </c>
      <c r="B332" t="s">
        <v>5</v>
      </c>
      <c r="C332" s="3" t="str">
        <f t="shared" si="66"/>
        <v>Wed</v>
      </c>
      <c r="D332" s="5">
        <v>44006.447916666664</v>
      </c>
      <c r="E332" s="6">
        <v>44006.447916666664</v>
      </c>
      <c r="F332">
        <v>22070.55</v>
      </c>
      <c r="H332" s="2">
        <f t="shared" si="62"/>
        <v>44006.447916666664</v>
      </c>
      <c r="I332" s="1">
        <f t="shared" si="62"/>
        <v>44006.447916666664</v>
      </c>
      <c r="J332" s="4">
        <f t="shared" si="63"/>
        <v>22100</v>
      </c>
      <c r="K332" s="4" t="str">
        <f t="shared" si="64"/>
        <v>PE</v>
      </c>
      <c r="L332" s="5">
        <f t="shared" si="65"/>
        <v>44007.447916666664</v>
      </c>
      <c r="N332" s="17">
        <v>277.3</v>
      </c>
      <c r="O332" s="7">
        <f t="shared" si="69"/>
        <v>321.66800000000001</v>
      </c>
      <c r="P332" s="7">
        <f t="shared" si="70"/>
        <v>225.16759999999999</v>
      </c>
      <c r="Q332" s="7">
        <f t="shared" si="71"/>
        <v>514.66880000000003</v>
      </c>
      <c r="R332" s="18">
        <v>445.95</v>
      </c>
      <c r="S332" s="18"/>
      <c r="T332" s="7">
        <f t="shared" si="67"/>
        <v>124.28199999999998</v>
      </c>
      <c r="U332" s="17" t="s">
        <v>28</v>
      </c>
      <c r="V332">
        <f t="shared" si="68"/>
        <v>3107.0499999999997</v>
      </c>
      <c r="X332" s="19">
        <f t="shared" si="72"/>
        <v>86759.850000000079</v>
      </c>
      <c r="Z332" s="19">
        <f>X332-MAX($X$9:X332)</f>
        <v>-7863.3999999999942</v>
      </c>
    </row>
    <row r="333" spans="1:26">
      <c r="A333" t="s">
        <v>4</v>
      </c>
      <c r="B333" t="s">
        <v>6</v>
      </c>
      <c r="C333" s="3" t="str">
        <f t="shared" si="66"/>
        <v>Wed</v>
      </c>
      <c r="D333" s="5">
        <v>44013.46875</v>
      </c>
      <c r="E333" s="6">
        <v>44013.46875</v>
      </c>
      <c r="F333">
        <v>21674.55</v>
      </c>
      <c r="H333" s="2">
        <f t="shared" si="62"/>
        <v>44013.46875</v>
      </c>
      <c r="I333" s="1">
        <f t="shared" si="62"/>
        <v>44013.46875</v>
      </c>
      <c r="J333" s="4">
        <f t="shared" si="63"/>
        <v>21700</v>
      </c>
      <c r="K333" s="4" t="str">
        <f t="shared" si="64"/>
        <v>CE</v>
      </c>
      <c r="L333" s="5">
        <f t="shared" si="65"/>
        <v>44014.46875</v>
      </c>
      <c r="N333" s="17">
        <v>427.25</v>
      </c>
      <c r="O333" s="7">
        <f t="shared" si="69"/>
        <v>495.60999999999996</v>
      </c>
      <c r="P333" s="7">
        <f t="shared" si="70"/>
        <v>346.92699999999996</v>
      </c>
      <c r="Q333" s="7">
        <f t="shared" si="71"/>
        <v>792.97599999999989</v>
      </c>
      <c r="R333" s="18"/>
      <c r="S333" s="18"/>
      <c r="T333" s="7">
        <f t="shared" si="67"/>
        <v>0</v>
      </c>
      <c r="U333" s="17" t="s">
        <v>20</v>
      </c>
      <c r="V333">
        <f t="shared" si="68"/>
        <v>0</v>
      </c>
      <c r="X333" s="19">
        <f t="shared" si="72"/>
        <v>86759.850000000079</v>
      </c>
      <c r="Z333" s="19">
        <f>X333-MAX($X$9:X333)</f>
        <v>-7863.3999999999942</v>
      </c>
    </row>
    <row r="334" spans="1:26">
      <c r="A334" t="s">
        <v>4</v>
      </c>
      <c r="B334" t="s">
        <v>5</v>
      </c>
      <c r="C334" s="3" t="str">
        <f t="shared" si="66"/>
        <v>Fri</v>
      </c>
      <c r="D334" s="5">
        <v>44015.5625</v>
      </c>
      <c r="E334" s="6">
        <v>44015.5625</v>
      </c>
      <c r="F334">
        <v>21802.9</v>
      </c>
      <c r="H334" s="2">
        <f t="shared" si="62"/>
        <v>44015.5625</v>
      </c>
      <c r="I334" s="1">
        <f t="shared" si="62"/>
        <v>44015.5625</v>
      </c>
      <c r="J334" s="4">
        <f t="shared" si="63"/>
        <v>21800</v>
      </c>
      <c r="K334" s="4" t="str">
        <f t="shared" si="64"/>
        <v>PE</v>
      </c>
      <c r="L334" s="5">
        <f t="shared" si="65"/>
        <v>44021.5625</v>
      </c>
      <c r="N334" s="17">
        <v>320</v>
      </c>
      <c r="O334" s="7">
        <f t="shared" si="69"/>
        <v>371.2</v>
      </c>
      <c r="P334" s="7">
        <f t="shared" si="70"/>
        <v>259.83999999999997</v>
      </c>
      <c r="Q334" s="7">
        <f t="shared" si="71"/>
        <v>593.92000000000007</v>
      </c>
      <c r="R334" s="18"/>
      <c r="S334" s="18"/>
      <c r="T334" s="7">
        <f t="shared" si="67"/>
        <v>0</v>
      </c>
      <c r="U334" s="17" t="s">
        <v>20</v>
      </c>
      <c r="V334">
        <f t="shared" si="68"/>
        <v>0</v>
      </c>
      <c r="X334" s="19">
        <f t="shared" si="72"/>
        <v>86759.850000000079</v>
      </c>
      <c r="Z334" s="19">
        <f>X334-MAX($X$9:X334)</f>
        <v>-7863.3999999999942</v>
      </c>
    </row>
    <row r="335" spans="1:26">
      <c r="A335" t="s">
        <v>4</v>
      </c>
      <c r="B335" t="s">
        <v>5</v>
      </c>
      <c r="C335" s="3" t="str">
        <f t="shared" si="66"/>
        <v>Tue</v>
      </c>
      <c r="D335" s="5">
        <v>44019.385416666664</v>
      </c>
      <c r="E335" s="6">
        <v>44019.385416666664</v>
      </c>
      <c r="F335">
        <v>22107.45</v>
      </c>
      <c r="H335" s="2">
        <f t="shared" si="62"/>
        <v>44019.385416666664</v>
      </c>
      <c r="I335" s="1">
        <f t="shared" si="62"/>
        <v>44019.385416666664</v>
      </c>
      <c r="J335" s="4">
        <f t="shared" si="63"/>
        <v>22100</v>
      </c>
      <c r="K335" s="4" t="str">
        <f t="shared" si="64"/>
        <v>PE</v>
      </c>
      <c r="L335" s="5">
        <f t="shared" si="65"/>
        <v>44021.385416666664</v>
      </c>
      <c r="N335" s="17">
        <v>300</v>
      </c>
      <c r="O335" s="7">
        <f t="shared" si="69"/>
        <v>348</v>
      </c>
      <c r="P335" s="7">
        <f t="shared" si="70"/>
        <v>243.6</v>
      </c>
      <c r="Q335" s="7">
        <f t="shared" si="71"/>
        <v>556.79999999999995</v>
      </c>
      <c r="R335" s="18">
        <v>440</v>
      </c>
      <c r="S335" s="18"/>
      <c r="T335" s="7">
        <f t="shared" si="67"/>
        <v>92</v>
      </c>
      <c r="U335" s="17" t="s">
        <v>28</v>
      </c>
      <c r="V335">
        <f t="shared" si="68"/>
        <v>2300</v>
      </c>
      <c r="X335" s="19">
        <f t="shared" si="72"/>
        <v>89059.850000000079</v>
      </c>
      <c r="Z335" s="19">
        <f>X335-MAX($X$9:X335)</f>
        <v>-5563.3999999999942</v>
      </c>
    </row>
    <row r="336" spans="1:26">
      <c r="A336" t="s">
        <v>4</v>
      </c>
      <c r="B336" t="s">
        <v>6</v>
      </c>
      <c r="C336" s="3" t="str">
        <f t="shared" si="66"/>
        <v>Tue</v>
      </c>
      <c r="D336" s="5">
        <v>44019.541666666664</v>
      </c>
      <c r="E336" s="6">
        <v>44019.541666666664</v>
      </c>
      <c r="F336">
        <v>22412.45</v>
      </c>
      <c r="H336" s="2">
        <f t="shared" si="62"/>
        <v>44019.541666666664</v>
      </c>
      <c r="I336" s="1">
        <f t="shared" si="62"/>
        <v>44019.541666666664</v>
      </c>
      <c r="J336" s="4">
        <f t="shared" si="63"/>
        <v>22400</v>
      </c>
      <c r="K336" s="4" t="str">
        <f t="shared" si="64"/>
        <v>CE</v>
      </c>
      <c r="L336" s="5">
        <f t="shared" si="65"/>
        <v>44021.541666666664</v>
      </c>
      <c r="N336" s="17">
        <v>405.5</v>
      </c>
      <c r="O336" s="7">
        <f t="shared" si="69"/>
        <v>470.38</v>
      </c>
      <c r="P336" s="7">
        <f t="shared" si="70"/>
        <v>329.26599999999996</v>
      </c>
      <c r="Q336" s="7">
        <f t="shared" si="71"/>
        <v>752.60800000000006</v>
      </c>
      <c r="R336" s="18"/>
      <c r="S336" s="18"/>
      <c r="T336" s="7">
        <f t="shared" si="67"/>
        <v>0</v>
      </c>
      <c r="U336" s="17" t="s">
        <v>20</v>
      </c>
      <c r="V336">
        <f t="shared" si="68"/>
        <v>0</v>
      </c>
      <c r="X336" s="19">
        <f t="shared" si="72"/>
        <v>89059.850000000079</v>
      </c>
      <c r="Z336" s="19">
        <f>X336-MAX($X$9:X336)</f>
        <v>-5563.3999999999942</v>
      </c>
    </row>
    <row r="337" spans="1:26">
      <c r="A337" t="s">
        <v>4</v>
      </c>
      <c r="B337" t="s">
        <v>5</v>
      </c>
      <c r="C337" s="3" t="str">
        <f t="shared" si="66"/>
        <v>Fri</v>
      </c>
      <c r="D337" s="5">
        <v>44022.510416666664</v>
      </c>
      <c r="E337" s="6">
        <v>44022.510416666664</v>
      </c>
      <c r="F337">
        <v>22424.55</v>
      </c>
      <c r="H337" s="2">
        <f t="shared" si="62"/>
        <v>44022.510416666664</v>
      </c>
      <c r="I337" s="1">
        <f t="shared" si="62"/>
        <v>44022.510416666664</v>
      </c>
      <c r="J337" s="4">
        <f t="shared" si="63"/>
        <v>22400</v>
      </c>
      <c r="K337" s="4" t="str">
        <f t="shared" si="64"/>
        <v>PE</v>
      </c>
      <c r="L337" s="5">
        <f t="shared" si="65"/>
        <v>44028.510416666664</v>
      </c>
      <c r="N337" s="17">
        <v>332.75</v>
      </c>
      <c r="O337" s="7">
        <f t="shared" si="69"/>
        <v>385.98999999999995</v>
      </c>
      <c r="P337" s="7">
        <f t="shared" si="70"/>
        <v>270.19299999999993</v>
      </c>
      <c r="Q337" s="7">
        <f t="shared" si="71"/>
        <v>617.58400000000006</v>
      </c>
      <c r="R337" s="18">
        <v>368.7</v>
      </c>
      <c r="S337" s="18"/>
      <c r="T337" s="7">
        <f t="shared" si="67"/>
        <v>-17.289999999999964</v>
      </c>
      <c r="U337" s="17" t="s">
        <v>28</v>
      </c>
      <c r="V337">
        <f t="shared" si="68"/>
        <v>-432.24999999999909</v>
      </c>
      <c r="X337" s="19">
        <f t="shared" si="72"/>
        <v>88627.600000000079</v>
      </c>
      <c r="Z337" s="19">
        <f>X337-MAX($X$9:X337)</f>
        <v>-5995.6499999999942</v>
      </c>
    </row>
    <row r="338" spans="1:26">
      <c r="A338" t="s">
        <v>4</v>
      </c>
      <c r="B338" t="s">
        <v>5</v>
      </c>
      <c r="C338" s="3" t="str">
        <f t="shared" si="66"/>
        <v>Mon</v>
      </c>
      <c r="D338" s="5">
        <v>44025.458333333336</v>
      </c>
      <c r="E338" s="6">
        <v>44025.458333333336</v>
      </c>
      <c r="F338">
        <v>22242.15</v>
      </c>
      <c r="H338" s="2">
        <f t="shared" si="62"/>
        <v>44025.458333333336</v>
      </c>
      <c r="I338" s="1">
        <f t="shared" si="62"/>
        <v>44025.458333333336</v>
      </c>
      <c r="J338" s="4">
        <f t="shared" si="63"/>
        <v>22200</v>
      </c>
      <c r="K338" s="4" t="str">
        <f t="shared" si="64"/>
        <v>PE</v>
      </c>
      <c r="L338" s="5">
        <f t="shared" si="65"/>
        <v>44028.458333333336</v>
      </c>
      <c r="N338" s="17">
        <v>351.75</v>
      </c>
      <c r="O338" s="7">
        <f t="shared" si="69"/>
        <v>408.03</v>
      </c>
      <c r="P338" s="7">
        <f t="shared" si="70"/>
        <v>285.62099999999998</v>
      </c>
      <c r="Q338" s="7">
        <f t="shared" si="71"/>
        <v>652.84799999999996</v>
      </c>
      <c r="R338" s="18">
        <v>373.7</v>
      </c>
      <c r="S338" s="18"/>
      <c r="T338" s="7">
        <f t="shared" si="67"/>
        <v>-34.329999999999984</v>
      </c>
      <c r="U338" s="17" t="s">
        <v>28</v>
      </c>
      <c r="V338">
        <f t="shared" si="68"/>
        <v>-858.24999999999955</v>
      </c>
      <c r="X338" s="19">
        <f t="shared" si="72"/>
        <v>87769.350000000079</v>
      </c>
      <c r="Z338" s="19">
        <f>X338-MAX($X$9:X338)</f>
        <v>-6853.8999999999942</v>
      </c>
    </row>
    <row r="339" spans="1:26">
      <c r="A339" t="s">
        <v>4</v>
      </c>
      <c r="B339" t="s">
        <v>5</v>
      </c>
      <c r="C339" s="3" t="str">
        <f t="shared" si="66"/>
        <v>Tue</v>
      </c>
      <c r="D339" s="5">
        <v>44026.447916666664</v>
      </c>
      <c r="E339" s="6">
        <v>44026.447916666664</v>
      </c>
      <c r="F339">
        <v>21462.9</v>
      </c>
      <c r="H339" s="2">
        <f t="shared" si="62"/>
        <v>44026.447916666664</v>
      </c>
      <c r="I339" s="1">
        <f t="shared" si="62"/>
        <v>44026.447916666664</v>
      </c>
      <c r="J339" s="4">
        <f t="shared" si="63"/>
        <v>21500</v>
      </c>
      <c r="K339" s="4" t="str">
        <f t="shared" si="64"/>
        <v>PE</v>
      </c>
      <c r="L339" s="5">
        <f t="shared" si="65"/>
        <v>44028.447916666664</v>
      </c>
      <c r="N339" s="17">
        <v>283</v>
      </c>
      <c r="O339" s="7">
        <f t="shared" si="69"/>
        <v>328.28</v>
      </c>
      <c r="P339" s="7">
        <f t="shared" si="70"/>
        <v>229.79599999999996</v>
      </c>
      <c r="Q339" s="7">
        <f t="shared" si="71"/>
        <v>525.24800000000005</v>
      </c>
      <c r="R339" s="18">
        <v>229.8</v>
      </c>
      <c r="S339" s="18"/>
      <c r="T339" s="7">
        <f t="shared" si="67"/>
        <v>-98.479999999999961</v>
      </c>
      <c r="U339" s="17" t="s">
        <v>15</v>
      </c>
      <c r="V339">
        <f t="shared" si="68"/>
        <v>-2461.9999999999991</v>
      </c>
      <c r="X339" s="19">
        <f t="shared" si="72"/>
        <v>85307.350000000079</v>
      </c>
      <c r="Z339" s="19">
        <f>X339-MAX($X$9:X339)</f>
        <v>-9315.8999999999942</v>
      </c>
    </row>
    <row r="340" spans="1:26">
      <c r="A340" t="s">
        <v>4</v>
      </c>
      <c r="B340" t="s">
        <v>5</v>
      </c>
      <c r="C340" s="3" t="str">
        <f t="shared" si="66"/>
        <v>Wed</v>
      </c>
      <c r="D340" s="5">
        <v>44034.385416666664</v>
      </c>
      <c r="E340" s="6">
        <v>44034.385416666664</v>
      </c>
      <c r="F340">
        <v>22877.95</v>
      </c>
      <c r="H340" s="2">
        <f t="shared" si="62"/>
        <v>44034.385416666664</v>
      </c>
      <c r="I340" s="1">
        <f t="shared" si="62"/>
        <v>44034.385416666664</v>
      </c>
      <c r="J340" s="4">
        <f t="shared" si="63"/>
        <v>22900</v>
      </c>
      <c r="K340" s="4" t="str">
        <f t="shared" si="64"/>
        <v>PE</v>
      </c>
      <c r="L340" s="5">
        <f t="shared" si="65"/>
        <v>44035.385416666664</v>
      </c>
      <c r="N340" s="17">
        <v>422.45</v>
      </c>
      <c r="O340" s="7">
        <f t="shared" si="69"/>
        <v>490.04199999999997</v>
      </c>
      <c r="P340" s="7">
        <f t="shared" si="70"/>
        <v>343.02939999999995</v>
      </c>
      <c r="Q340" s="7">
        <f t="shared" si="71"/>
        <v>784.06719999999996</v>
      </c>
      <c r="R340" s="18">
        <v>343</v>
      </c>
      <c r="S340" s="18"/>
      <c r="T340" s="7">
        <f t="shared" si="67"/>
        <v>-147.04199999999997</v>
      </c>
      <c r="U340" s="17" t="s">
        <v>15</v>
      </c>
      <c r="V340">
        <f t="shared" si="68"/>
        <v>-3676.0499999999993</v>
      </c>
      <c r="X340" s="19">
        <f t="shared" si="72"/>
        <v>81631.300000000076</v>
      </c>
      <c r="Z340" s="19">
        <f>X340-MAX($X$9:X340)</f>
        <v>-12991.949999999997</v>
      </c>
    </row>
    <row r="341" spans="1:26">
      <c r="A341" t="s">
        <v>4</v>
      </c>
      <c r="B341" t="s">
        <v>5</v>
      </c>
      <c r="C341" s="3" t="str">
        <f t="shared" si="66"/>
        <v>Fri</v>
      </c>
      <c r="D341" s="5">
        <v>44036.4375</v>
      </c>
      <c r="E341" s="6">
        <v>44036.4375</v>
      </c>
      <c r="F341">
        <v>22546.05</v>
      </c>
      <c r="H341" s="2">
        <f t="shared" si="62"/>
        <v>44036.4375</v>
      </c>
      <c r="I341" s="1">
        <f t="shared" si="62"/>
        <v>44036.4375</v>
      </c>
      <c r="J341" s="4">
        <f t="shared" si="63"/>
        <v>22500</v>
      </c>
      <c r="K341" s="4" t="str">
        <f t="shared" si="64"/>
        <v>PE</v>
      </c>
      <c r="L341" s="5">
        <f t="shared" si="65"/>
        <v>44042.4375</v>
      </c>
      <c r="N341" s="17">
        <v>412.3</v>
      </c>
      <c r="O341" s="7">
        <f t="shared" si="69"/>
        <v>478.26799999999997</v>
      </c>
      <c r="P341" s="7">
        <f t="shared" si="70"/>
        <v>334.78759999999994</v>
      </c>
      <c r="Q341" s="7">
        <f t="shared" si="71"/>
        <v>765.22880000000009</v>
      </c>
      <c r="R341" s="18">
        <v>562.29999999999995</v>
      </c>
      <c r="S341" s="18"/>
      <c r="T341" s="7">
        <f t="shared" si="67"/>
        <v>84.031999999999982</v>
      </c>
      <c r="U341" s="17" t="s">
        <v>28</v>
      </c>
      <c r="V341">
        <f t="shared" si="68"/>
        <v>2100.7999999999997</v>
      </c>
      <c r="X341" s="19">
        <f t="shared" si="72"/>
        <v>83732.100000000079</v>
      </c>
      <c r="Z341" s="19">
        <f>X341-MAX($X$9:X341)</f>
        <v>-10891.149999999994</v>
      </c>
    </row>
    <row r="342" spans="1:26">
      <c r="A342" t="s">
        <v>4</v>
      </c>
      <c r="B342" t="s">
        <v>5</v>
      </c>
      <c r="C342" s="3" t="str">
        <f t="shared" si="66"/>
        <v>Mon</v>
      </c>
      <c r="D342" s="5">
        <v>44039.385416666664</v>
      </c>
      <c r="E342" s="6">
        <v>44039.385416666664</v>
      </c>
      <c r="F342">
        <v>22165.8</v>
      </c>
      <c r="H342" s="2">
        <f t="shared" si="62"/>
        <v>44039.385416666664</v>
      </c>
      <c r="I342" s="1">
        <f t="shared" si="62"/>
        <v>44039.385416666664</v>
      </c>
      <c r="J342" s="4">
        <f t="shared" si="63"/>
        <v>22200</v>
      </c>
      <c r="K342" s="4" t="str">
        <f t="shared" si="64"/>
        <v>PE</v>
      </c>
      <c r="L342" s="5">
        <f t="shared" si="65"/>
        <v>44042.385416666664</v>
      </c>
      <c r="N342" s="17">
        <v>65.25</v>
      </c>
      <c r="O342" s="7">
        <f t="shared" si="69"/>
        <v>75.69</v>
      </c>
      <c r="P342" s="7">
        <f t="shared" si="70"/>
        <v>52.982999999999997</v>
      </c>
      <c r="Q342" s="7">
        <f t="shared" si="71"/>
        <v>121.104</v>
      </c>
      <c r="R342" s="18">
        <v>53</v>
      </c>
      <c r="S342" s="18"/>
      <c r="T342" s="7">
        <f t="shared" si="67"/>
        <v>-22.689999999999998</v>
      </c>
      <c r="U342" s="17" t="s">
        <v>15</v>
      </c>
      <c r="V342">
        <f t="shared" si="68"/>
        <v>-567.25</v>
      </c>
      <c r="X342" s="19">
        <f t="shared" si="72"/>
        <v>83164.850000000079</v>
      </c>
      <c r="Z342" s="19">
        <f>X342-MAX($X$9:X342)</f>
        <v>-11458.399999999994</v>
      </c>
    </row>
    <row r="343" spans="1:26">
      <c r="A343" t="s">
        <v>4</v>
      </c>
      <c r="B343" t="s">
        <v>5</v>
      </c>
      <c r="C343" s="3" t="str">
        <f t="shared" si="66"/>
        <v>Thu</v>
      </c>
      <c r="D343" s="5">
        <v>44042.541666666664</v>
      </c>
      <c r="E343" s="6">
        <v>44042.541666666664</v>
      </c>
      <c r="F343">
        <v>21911.15</v>
      </c>
      <c r="H343" s="2">
        <f t="shared" si="62"/>
        <v>44042.541666666664</v>
      </c>
      <c r="I343" s="1">
        <f t="shared" si="62"/>
        <v>44042.541666666664</v>
      </c>
      <c r="J343" s="4">
        <f t="shared" si="63"/>
        <v>21900</v>
      </c>
      <c r="K343" s="4" t="str">
        <f t="shared" si="64"/>
        <v>PE</v>
      </c>
      <c r="L343" s="5">
        <f t="shared" si="65"/>
        <v>44042.541666666664</v>
      </c>
      <c r="N343" s="17">
        <v>356.9</v>
      </c>
      <c r="O343" s="7">
        <f t="shared" si="69"/>
        <v>414.00399999999996</v>
      </c>
      <c r="P343" s="7">
        <f t="shared" si="70"/>
        <v>289.80279999999993</v>
      </c>
      <c r="Q343" s="7">
        <f t="shared" si="71"/>
        <v>662.40640000000008</v>
      </c>
      <c r="R343" s="18">
        <v>424.05</v>
      </c>
      <c r="S343" s="18"/>
      <c r="T343" s="7">
        <f t="shared" si="67"/>
        <v>10.046000000000049</v>
      </c>
      <c r="U343" s="17" t="s">
        <v>28</v>
      </c>
      <c r="V343">
        <f t="shared" si="68"/>
        <v>251.15000000000123</v>
      </c>
      <c r="X343" s="19">
        <f t="shared" si="72"/>
        <v>83416.000000000073</v>
      </c>
      <c r="Z343" s="19">
        <f>X343-MAX($X$9:X343)</f>
        <v>-11207.25</v>
      </c>
    </row>
    <row r="344" spans="1:26">
      <c r="A344" t="s">
        <v>4</v>
      </c>
      <c r="B344" t="s">
        <v>5</v>
      </c>
      <c r="C344" s="3" t="str">
        <f t="shared" si="66"/>
        <v>Mon</v>
      </c>
      <c r="D344" s="5">
        <v>44046.40625</v>
      </c>
      <c r="E344" s="6">
        <v>44046.40625</v>
      </c>
      <c r="F344">
        <v>21279.25</v>
      </c>
      <c r="H344" s="2">
        <f t="shared" ref="H344:I392" si="73">D344</f>
        <v>44046.40625</v>
      </c>
      <c r="I344" s="1">
        <f t="shared" si="73"/>
        <v>44046.40625</v>
      </c>
      <c r="J344" s="4">
        <f t="shared" si="63"/>
        <v>21300</v>
      </c>
      <c r="K344" s="4" t="str">
        <f t="shared" si="64"/>
        <v>PE</v>
      </c>
      <c r="L344" s="5">
        <f t="shared" si="65"/>
        <v>44049.40625</v>
      </c>
      <c r="N344" s="17">
        <v>327</v>
      </c>
      <c r="O344" s="7">
        <f t="shared" si="69"/>
        <v>379.32</v>
      </c>
      <c r="P344" s="7">
        <f t="shared" si="70"/>
        <v>265.524</v>
      </c>
      <c r="Q344" s="7">
        <f t="shared" si="71"/>
        <v>606.91200000000003</v>
      </c>
      <c r="R344" s="18"/>
      <c r="S344" s="18"/>
      <c r="T344" s="7">
        <f t="shared" si="67"/>
        <v>0</v>
      </c>
      <c r="U344" s="17" t="s">
        <v>20</v>
      </c>
      <c r="V344">
        <f t="shared" si="68"/>
        <v>0</v>
      </c>
      <c r="X344" s="19">
        <f t="shared" si="72"/>
        <v>83416.000000000073</v>
      </c>
      <c r="Z344" s="19">
        <f>X344-MAX($X$9:X344)</f>
        <v>-11207.25</v>
      </c>
    </row>
    <row r="345" spans="1:26">
      <c r="A345" t="s">
        <v>4</v>
      </c>
      <c r="B345" t="s">
        <v>6</v>
      </c>
      <c r="C345" s="3" t="str">
        <f t="shared" si="66"/>
        <v>Mon</v>
      </c>
      <c r="D345" s="5">
        <v>44053.385416666664</v>
      </c>
      <c r="E345" s="6">
        <v>44053.385416666664</v>
      </c>
      <c r="F345">
        <v>22011.1</v>
      </c>
      <c r="H345" s="2">
        <f t="shared" si="73"/>
        <v>44053.385416666664</v>
      </c>
      <c r="I345" s="1">
        <f t="shared" si="73"/>
        <v>44053.385416666664</v>
      </c>
      <c r="J345" s="4">
        <f t="shared" si="63"/>
        <v>22000</v>
      </c>
      <c r="K345" s="4" t="str">
        <f t="shared" si="64"/>
        <v>CE</v>
      </c>
      <c r="L345" s="5">
        <f t="shared" si="65"/>
        <v>44056.385416666664</v>
      </c>
      <c r="N345" s="17">
        <v>272.89999999999998</v>
      </c>
      <c r="O345" s="7">
        <f t="shared" si="69"/>
        <v>316.56399999999996</v>
      </c>
      <c r="P345" s="7">
        <f t="shared" si="70"/>
        <v>221.59479999999996</v>
      </c>
      <c r="Q345" s="7">
        <f t="shared" si="71"/>
        <v>506.50239999999997</v>
      </c>
      <c r="R345" s="18"/>
      <c r="S345" s="18"/>
      <c r="T345" s="7">
        <f t="shared" si="67"/>
        <v>0</v>
      </c>
      <c r="U345" s="17" t="s">
        <v>20</v>
      </c>
      <c r="V345">
        <f t="shared" si="68"/>
        <v>0</v>
      </c>
      <c r="X345" s="19">
        <f t="shared" si="72"/>
        <v>83416.000000000073</v>
      </c>
      <c r="Z345" s="19">
        <f>X345-MAX($X$9:X345)</f>
        <v>-11207.25</v>
      </c>
    </row>
    <row r="346" spans="1:26">
      <c r="A346" t="s">
        <v>4</v>
      </c>
      <c r="B346" t="s">
        <v>6</v>
      </c>
      <c r="C346" s="3" t="str">
        <f t="shared" si="66"/>
        <v>Tue</v>
      </c>
      <c r="D346" s="5">
        <v>44054.385416666664</v>
      </c>
      <c r="E346" s="6">
        <v>44054.385416666664</v>
      </c>
      <c r="F346">
        <v>22228.35</v>
      </c>
      <c r="H346" s="2">
        <f t="shared" si="73"/>
        <v>44054.385416666664</v>
      </c>
      <c r="I346" s="1">
        <f t="shared" si="73"/>
        <v>44054.385416666664</v>
      </c>
      <c r="J346" s="4">
        <f t="shared" si="63"/>
        <v>22200</v>
      </c>
      <c r="K346" s="4" t="str">
        <f t="shared" si="64"/>
        <v>CE</v>
      </c>
      <c r="L346" s="5">
        <f t="shared" si="65"/>
        <v>44056.385416666664</v>
      </c>
      <c r="N346" s="17">
        <v>204.25</v>
      </c>
      <c r="O346" s="7">
        <f t="shared" si="69"/>
        <v>236.92999999999998</v>
      </c>
      <c r="P346" s="7">
        <f t="shared" si="70"/>
        <v>165.85099999999997</v>
      </c>
      <c r="Q346" s="7">
        <f t="shared" si="71"/>
        <v>379.08799999999997</v>
      </c>
      <c r="R346" s="18"/>
      <c r="S346" s="18"/>
      <c r="T346" s="7">
        <f t="shared" si="67"/>
        <v>0</v>
      </c>
      <c r="U346" s="17" t="s">
        <v>20</v>
      </c>
      <c r="V346">
        <f t="shared" si="68"/>
        <v>0</v>
      </c>
      <c r="X346" s="19">
        <f t="shared" si="72"/>
        <v>83416.000000000073</v>
      </c>
      <c r="Z346" s="19">
        <f>X346-MAX($X$9:X346)</f>
        <v>-11207.25</v>
      </c>
    </row>
    <row r="347" spans="1:26">
      <c r="A347" t="s">
        <v>4</v>
      </c>
      <c r="B347" t="s">
        <v>6</v>
      </c>
      <c r="C347" s="3" t="str">
        <f t="shared" si="66"/>
        <v>Wed</v>
      </c>
      <c r="D347" s="5">
        <v>44055.53125</v>
      </c>
      <c r="E347" s="6">
        <v>44055.53125</v>
      </c>
      <c r="F347">
        <v>22311.55</v>
      </c>
      <c r="H347" s="2">
        <f t="shared" si="73"/>
        <v>44055.53125</v>
      </c>
      <c r="I347" s="1">
        <f t="shared" si="73"/>
        <v>44055.53125</v>
      </c>
      <c r="J347" s="4">
        <f t="shared" si="63"/>
        <v>22300</v>
      </c>
      <c r="K347" s="4" t="str">
        <f t="shared" si="64"/>
        <v>CE</v>
      </c>
      <c r="L347" s="5">
        <f t="shared" si="65"/>
        <v>44056.53125</v>
      </c>
      <c r="N347" s="17">
        <v>262.10000000000002</v>
      </c>
      <c r="O347" s="7">
        <f t="shared" si="69"/>
        <v>304.036</v>
      </c>
      <c r="P347" s="7">
        <f t="shared" si="70"/>
        <v>212.8252</v>
      </c>
      <c r="Q347" s="7">
        <f t="shared" si="71"/>
        <v>486.45760000000001</v>
      </c>
      <c r="R347" s="18">
        <v>486.4</v>
      </c>
      <c r="S347" s="18">
        <v>167.5</v>
      </c>
      <c r="T347" s="7">
        <f t="shared" si="67"/>
        <v>182.36399999999998</v>
      </c>
      <c r="U347" s="17" t="s">
        <v>16</v>
      </c>
      <c r="V347">
        <f t="shared" si="68"/>
        <v>4559.0999999999995</v>
      </c>
      <c r="X347" s="19">
        <f t="shared" si="72"/>
        <v>87975.100000000079</v>
      </c>
      <c r="Z347" s="19">
        <f>X347-MAX($X$9:X347)</f>
        <v>-6648.1499999999942</v>
      </c>
    </row>
    <row r="348" spans="1:26">
      <c r="A348" t="s">
        <v>4</v>
      </c>
      <c r="B348" t="s">
        <v>5</v>
      </c>
      <c r="C348" s="3" t="str">
        <f t="shared" si="66"/>
        <v>Fri</v>
      </c>
      <c r="D348" s="5">
        <v>44057.427083333336</v>
      </c>
      <c r="E348" s="6">
        <v>44057.427083333336</v>
      </c>
      <c r="F348">
        <v>22137.15</v>
      </c>
      <c r="H348" s="2">
        <f t="shared" si="73"/>
        <v>44057.427083333336</v>
      </c>
      <c r="I348" s="1">
        <f t="shared" si="73"/>
        <v>44057.427083333336</v>
      </c>
      <c r="J348" s="4">
        <f t="shared" si="63"/>
        <v>22100</v>
      </c>
      <c r="K348" s="4" t="str">
        <f t="shared" si="64"/>
        <v>PE</v>
      </c>
      <c r="L348" s="5">
        <f t="shared" si="65"/>
        <v>44063.427083333336</v>
      </c>
      <c r="N348" s="17">
        <v>208.6</v>
      </c>
      <c r="O348" s="7">
        <f t="shared" si="69"/>
        <v>241.97599999999997</v>
      </c>
      <c r="P348" s="7">
        <f t="shared" si="70"/>
        <v>169.38319999999996</v>
      </c>
      <c r="Q348" s="7">
        <f t="shared" si="71"/>
        <v>387.16160000000002</v>
      </c>
      <c r="R348" s="18">
        <v>262.85000000000002</v>
      </c>
      <c r="S348" s="18"/>
      <c r="T348" s="7">
        <f t="shared" si="67"/>
        <v>20.874000000000052</v>
      </c>
      <c r="U348" s="17" t="s">
        <v>28</v>
      </c>
      <c r="V348">
        <f t="shared" si="68"/>
        <v>521.85000000000127</v>
      </c>
      <c r="X348" s="19">
        <f t="shared" si="72"/>
        <v>88496.950000000084</v>
      </c>
      <c r="Z348" s="19">
        <f>X348-MAX($X$9:X348)</f>
        <v>-6126.2999999999884</v>
      </c>
    </row>
    <row r="349" spans="1:26">
      <c r="A349" t="s">
        <v>4</v>
      </c>
      <c r="B349" t="s">
        <v>6</v>
      </c>
      <c r="C349" s="3" t="str">
        <f t="shared" si="66"/>
        <v>Tue</v>
      </c>
      <c r="D349" s="5">
        <v>44061.583333333336</v>
      </c>
      <c r="E349" s="6">
        <v>44061.583333333336</v>
      </c>
      <c r="F349">
        <v>22055.85</v>
      </c>
      <c r="H349" s="2">
        <f t="shared" si="73"/>
        <v>44061.583333333336</v>
      </c>
      <c r="I349" s="1">
        <f t="shared" si="73"/>
        <v>44061.583333333336</v>
      </c>
      <c r="J349" s="4">
        <f t="shared" si="63"/>
        <v>22100</v>
      </c>
      <c r="K349" s="4" t="str">
        <f t="shared" si="64"/>
        <v>CE</v>
      </c>
      <c r="L349" s="5">
        <f t="shared" si="65"/>
        <v>44063.583333333336</v>
      </c>
      <c r="N349" s="17">
        <v>286.55</v>
      </c>
      <c r="O349" s="7">
        <f t="shared" si="69"/>
        <v>332.39799999999997</v>
      </c>
      <c r="P349" s="7">
        <f t="shared" si="70"/>
        <v>232.67859999999996</v>
      </c>
      <c r="Q349" s="7">
        <f t="shared" si="71"/>
        <v>531.83680000000004</v>
      </c>
      <c r="R349" s="18"/>
      <c r="S349" s="18"/>
      <c r="T349" s="7">
        <f t="shared" si="67"/>
        <v>0</v>
      </c>
      <c r="U349" s="17" t="s">
        <v>20</v>
      </c>
      <c r="V349">
        <f t="shared" si="68"/>
        <v>0</v>
      </c>
      <c r="X349" s="19">
        <f t="shared" si="72"/>
        <v>88496.950000000084</v>
      </c>
      <c r="Z349" s="19">
        <f>X349-MAX($X$9:X349)</f>
        <v>-6126.2999999999884</v>
      </c>
    </row>
    <row r="350" spans="1:26">
      <c r="A350" t="s">
        <v>4</v>
      </c>
      <c r="B350" t="s">
        <v>6</v>
      </c>
      <c r="C350" s="3" t="str">
        <f t="shared" si="66"/>
        <v>Fri</v>
      </c>
      <c r="D350" s="5">
        <v>44064.395833333336</v>
      </c>
      <c r="E350" s="6">
        <v>44064.395833333336</v>
      </c>
      <c r="F350">
        <v>22314.45</v>
      </c>
      <c r="H350" s="2">
        <f t="shared" si="73"/>
        <v>44064.395833333336</v>
      </c>
      <c r="I350" s="1">
        <f t="shared" si="73"/>
        <v>44064.395833333336</v>
      </c>
      <c r="J350" s="4">
        <f t="shared" si="63"/>
        <v>22300</v>
      </c>
      <c r="K350" s="4" t="str">
        <f t="shared" si="64"/>
        <v>CE</v>
      </c>
      <c r="L350" s="5">
        <f t="shared" si="65"/>
        <v>44070.395833333336</v>
      </c>
      <c r="N350" s="17">
        <v>230.95</v>
      </c>
      <c r="O350" s="7">
        <f t="shared" si="69"/>
        <v>267.90199999999999</v>
      </c>
      <c r="P350" s="7">
        <f t="shared" si="70"/>
        <v>187.53139999999999</v>
      </c>
      <c r="Q350" s="7">
        <f t="shared" si="71"/>
        <v>428.64319999999998</v>
      </c>
      <c r="R350" s="18">
        <v>428.7</v>
      </c>
      <c r="S350" s="18">
        <v>268.05</v>
      </c>
      <c r="T350" s="7">
        <f t="shared" si="67"/>
        <v>160.798</v>
      </c>
      <c r="U350" s="17" t="s">
        <v>16</v>
      </c>
      <c r="V350">
        <f t="shared" si="68"/>
        <v>4019.95</v>
      </c>
      <c r="X350" s="19">
        <f t="shared" si="72"/>
        <v>92516.900000000081</v>
      </c>
      <c r="Z350" s="19">
        <f>X350-MAX($X$9:X350)</f>
        <v>-2106.3499999999913</v>
      </c>
    </row>
    <row r="351" spans="1:26">
      <c r="A351" t="s">
        <v>4</v>
      </c>
      <c r="B351" t="s">
        <v>6</v>
      </c>
      <c r="C351" s="3" t="str">
        <f t="shared" si="66"/>
        <v>Mon</v>
      </c>
      <c r="D351" s="5">
        <v>44067.385416666664</v>
      </c>
      <c r="E351" s="6">
        <v>44067.385416666664</v>
      </c>
      <c r="F351">
        <v>22592.45</v>
      </c>
      <c r="H351" s="2">
        <f t="shared" si="73"/>
        <v>44067.385416666664</v>
      </c>
      <c r="I351" s="1">
        <f t="shared" si="73"/>
        <v>44067.385416666664</v>
      </c>
      <c r="J351" s="4">
        <f t="shared" si="63"/>
        <v>22600</v>
      </c>
      <c r="K351" s="4" t="str">
        <f t="shared" si="64"/>
        <v>CE</v>
      </c>
      <c r="L351" s="5">
        <f t="shared" si="65"/>
        <v>44070.385416666664</v>
      </c>
      <c r="N351" s="17">
        <v>283.95</v>
      </c>
      <c r="O351" s="7">
        <f t="shared" si="69"/>
        <v>329.38199999999995</v>
      </c>
      <c r="P351" s="7">
        <f t="shared" si="70"/>
        <v>230.56739999999994</v>
      </c>
      <c r="Q351" s="7">
        <f t="shared" si="71"/>
        <v>527.01119999999992</v>
      </c>
      <c r="R351" s="18">
        <v>527</v>
      </c>
      <c r="S351" s="18">
        <v>404.15</v>
      </c>
      <c r="T351" s="7">
        <f t="shared" si="67"/>
        <v>197.61800000000005</v>
      </c>
      <c r="U351" s="17" t="s">
        <v>16</v>
      </c>
      <c r="V351">
        <f t="shared" si="68"/>
        <v>4940.4500000000016</v>
      </c>
      <c r="X351" s="19">
        <f t="shared" si="72"/>
        <v>97457.350000000079</v>
      </c>
      <c r="Z351" s="19">
        <f>X351-MAX($X$9:X351)</f>
        <v>0</v>
      </c>
    </row>
    <row r="352" spans="1:26">
      <c r="A352" t="s">
        <v>4</v>
      </c>
      <c r="B352" t="s">
        <v>6</v>
      </c>
      <c r="C352" s="3" t="str">
        <f t="shared" si="66"/>
        <v>Fri</v>
      </c>
      <c r="D352" s="5">
        <v>44071.385416666664</v>
      </c>
      <c r="E352" s="6">
        <v>44071.385416666664</v>
      </c>
      <c r="F352">
        <v>23888.7</v>
      </c>
      <c r="H352" s="2">
        <f t="shared" si="73"/>
        <v>44071.385416666664</v>
      </c>
      <c r="I352" s="1">
        <f t="shared" si="73"/>
        <v>44071.385416666664</v>
      </c>
      <c r="J352" s="4">
        <f t="shared" si="63"/>
        <v>23900</v>
      </c>
      <c r="K352" s="4" t="str">
        <f t="shared" si="64"/>
        <v>CE</v>
      </c>
      <c r="L352" s="5">
        <f t="shared" si="65"/>
        <v>44077.385416666664</v>
      </c>
      <c r="N352" s="17">
        <v>400.2</v>
      </c>
      <c r="O352" s="7">
        <f t="shared" si="69"/>
        <v>464.23199999999997</v>
      </c>
      <c r="P352" s="7">
        <f t="shared" si="70"/>
        <v>324.96239999999995</v>
      </c>
      <c r="Q352" s="7">
        <f t="shared" si="71"/>
        <v>742.77120000000002</v>
      </c>
      <c r="R352" s="18">
        <v>742.8</v>
      </c>
      <c r="S352" s="18">
        <v>758</v>
      </c>
      <c r="T352" s="7">
        <f t="shared" si="67"/>
        <v>278.56799999999998</v>
      </c>
      <c r="U352" s="17" t="s">
        <v>16</v>
      </c>
      <c r="V352">
        <f t="shared" si="68"/>
        <v>6964.2</v>
      </c>
      <c r="X352" s="19">
        <f t="shared" si="72"/>
        <v>104421.55000000008</v>
      </c>
      <c r="Z352" s="19">
        <f>X352-MAX($X$9:X352)</f>
        <v>0</v>
      </c>
    </row>
    <row r="353" spans="1:26">
      <c r="A353" t="s">
        <v>4</v>
      </c>
      <c r="B353" t="s">
        <v>5</v>
      </c>
      <c r="C353" s="3" t="str">
        <f t="shared" si="66"/>
        <v>Mon</v>
      </c>
      <c r="D353" s="5">
        <v>44074.458333333336</v>
      </c>
      <c r="E353" s="6">
        <v>44074.458333333336</v>
      </c>
      <c r="F353">
        <v>24311.8</v>
      </c>
      <c r="H353" s="2">
        <f t="shared" si="73"/>
        <v>44074.458333333336</v>
      </c>
      <c r="I353" s="1">
        <f t="shared" si="73"/>
        <v>44074.458333333336</v>
      </c>
      <c r="J353" s="4">
        <f t="shared" si="63"/>
        <v>24300</v>
      </c>
      <c r="K353" s="4" t="str">
        <f t="shared" si="64"/>
        <v>PE</v>
      </c>
      <c r="L353" s="5">
        <f t="shared" si="65"/>
        <v>44077.458333333336</v>
      </c>
      <c r="N353" s="17">
        <v>69.3</v>
      </c>
      <c r="O353" s="7">
        <f t="shared" si="69"/>
        <v>80.387999999999991</v>
      </c>
      <c r="P353" s="7">
        <f t="shared" si="70"/>
        <v>56.271599999999992</v>
      </c>
      <c r="Q353" s="7">
        <f t="shared" si="71"/>
        <v>128.62079999999997</v>
      </c>
      <c r="R353" s="18">
        <v>56.3</v>
      </c>
      <c r="S353" s="18"/>
      <c r="T353" s="7">
        <f t="shared" si="67"/>
        <v>-24.087999999999994</v>
      </c>
      <c r="U353" s="17" t="s">
        <v>15</v>
      </c>
      <c r="V353">
        <f t="shared" si="68"/>
        <v>-602.19999999999982</v>
      </c>
      <c r="X353" s="19">
        <f t="shared" si="72"/>
        <v>103819.35000000008</v>
      </c>
      <c r="Z353" s="19">
        <f>X353-MAX($X$9:X353)</f>
        <v>-602.19999999999709</v>
      </c>
    </row>
    <row r="354" spans="1:26">
      <c r="A354" t="s">
        <v>4</v>
      </c>
      <c r="B354" t="s">
        <v>5</v>
      </c>
      <c r="C354" s="3" t="str">
        <f t="shared" si="66"/>
        <v>Thu</v>
      </c>
      <c r="D354" s="5">
        <v>44077.479166666664</v>
      </c>
      <c r="E354" s="6">
        <v>44077.479166666664</v>
      </c>
      <c r="F354">
        <v>23623.4</v>
      </c>
      <c r="H354" s="2">
        <f t="shared" si="73"/>
        <v>44077.479166666664</v>
      </c>
      <c r="I354" s="1">
        <f t="shared" si="73"/>
        <v>44077.479166666664</v>
      </c>
      <c r="J354" s="4">
        <f t="shared" si="63"/>
        <v>23600</v>
      </c>
      <c r="K354" s="4" t="str">
        <f t="shared" si="64"/>
        <v>PE</v>
      </c>
      <c r="L354" s="5">
        <f t="shared" si="65"/>
        <v>44077.479166666664</v>
      </c>
      <c r="N354" s="17">
        <v>164.55</v>
      </c>
      <c r="O354" s="7">
        <f t="shared" si="69"/>
        <v>190.87799999999999</v>
      </c>
      <c r="P354" s="7">
        <f t="shared" si="70"/>
        <v>133.6146</v>
      </c>
      <c r="Q354" s="7">
        <f t="shared" si="71"/>
        <v>305.40479999999997</v>
      </c>
      <c r="R354" s="18">
        <v>133.6</v>
      </c>
      <c r="S354" s="18"/>
      <c r="T354" s="7">
        <f t="shared" si="67"/>
        <v>-57.277999999999992</v>
      </c>
      <c r="U354" s="17" t="s">
        <v>15</v>
      </c>
      <c r="V354">
        <f t="shared" si="68"/>
        <v>-1431.9499999999998</v>
      </c>
      <c r="X354" s="19">
        <f t="shared" si="72"/>
        <v>102387.40000000008</v>
      </c>
      <c r="Z354" s="19">
        <f>X354-MAX($X$9:X354)</f>
        <v>-2034.1499999999942</v>
      </c>
    </row>
    <row r="355" spans="1:26">
      <c r="A355" t="s">
        <v>4</v>
      </c>
      <c r="B355" t="s">
        <v>5</v>
      </c>
      <c r="C355" s="3" t="str">
        <f t="shared" si="66"/>
        <v>Wed</v>
      </c>
      <c r="D355" s="5">
        <v>44083.479166666664</v>
      </c>
      <c r="E355" s="6">
        <v>44083.479166666664</v>
      </c>
      <c r="F355">
        <v>22226.400000000001</v>
      </c>
      <c r="H355" s="2">
        <f t="shared" si="73"/>
        <v>44083.479166666664</v>
      </c>
      <c r="I355" s="1">
        <f t="shared" si="73"/>
        <v>44083.479166666664</v>
      </c>
      <c r="J355" s="4">
        <f t="shared" si="63"/>
        <v>22200</v>
      </c>
      <c r="K355" s="4" t="str">
        <f t="shared" si="64"/>
        <v>PE</v>
      </c>
      <c r="L355" s="5">
        <f t="shared" si="65"/>
        <v>44084.479166666664</v>
      </c>
      <c r="N355" s="17">
        <v>291.10000000000002</v>
      </c>
      <c r="O355" s="7">
        <f t="shared" si="69"/>
        <v>337.67599999999999</v>
      </c>
      <c r="P355" s="7">
        <f t="shared" si="70"/>
        <v>236.37319999999997</v>
      </c>
      <c r="Q355" s="7">
        <f t="shared" si="71"/>
        <v>540.28160000000003</v>
      </c>
      <c r="R355" s="18">
        <v>474.4</v>
      </c>
      <c r="S355" s="18"/>
      <c r="T355" s="7">
        <f t="shared" si="67"/>
        <v>136.72399999999999</v>
      </c>
      <c r="U355" s="17" t="s">
        <v>28</v>
      </c>
      <c r="V355">
        <f t="shared" si="68"/>
        <v>3418.1</v>
      </c>
      <c r="X355" s="19">
        <f t="shared" si="72"/>
        <v>105805.50000000009</v>
      </c>
      <c r="Z355" s="19">
        <f>X355-MAX($X$9:X355)</f>
        <v>0</v>
      </c>
    </row>
    <row r="356" spans="1:26">
      <c r="A356" t="s">
        <v>4</v>
      </c>
      <c r="B356" t="s">
        <v>5</v>
      </c>
      <c r="C356" s="3" t="str">
        <f t="shared" si="66"/>
        <v>Mon</v>
      </c>
      <c r="D356" s="5">
        <v>44088.552083333336</v>
      </c>
      <c r="E356" s="6">
        <v>44088.552083333336</v>
      </c>
      <c r="F356">
        <v>22369.35</v>
      </c>
      <c r="H356" s="2">
        <f t="shared" si="73"/>
        <v>44088.552083333336</v>
      </c>
      <c r="I356" s="1">
        <f t="shared" si="73"/>
        <v>44088.552083333336</v>
      </c>
      <c r="J356" s="4">
        <f t="shared" si="63"/>
        <v>22400</v>
      </c>
      <c r="K356" s="4" t="str">
        <f t="shared" si="64"/>
        <v>PE</v>
      </c>
      <c r="L356" s="5">
        <f t="shared" si="65"/>
        <v>44091.552083333336</v>
      </c>
      <c r="N356" s="17">
        <v>342.8</v>
      </c>
      <c r="O356" s="7">
        <f t="shared" si="69"/>
        <v>397.64799999999997</v>
      </c>
      <c r="P356" s="7">
        <f t="shared" si="70"/>
        <v>278.35359999999997</v>
      </c>
      <c r="Q356" s="7">
        <f t="shared" si="71"/>
        <v>636.2367999999999</v>
      </c>
      <c r="R356" s="18">
        <v>636.20000000000005</v>
      </c>
      <c r="S356" s="18">
        <v>460</v>
      </c>
      <c r="T356" s="7">
        <f t="shared" si="67"/>
        <v>238.55200000000008</v>
      </c>
      <c r="U356" s="17" t="s">
        <v>16</v>
      </c>
      <c r="V356">
        <f t="shared" si="68"/>
        <v>5963.800000000002</v>
      </c>
      <c r="X356" s="19">
        <f t="shared" si="72"/>
        <v>111769.30000000009</v>
      </c>
      <c r="Z356" s="19">
        <f>X356-MAX($X$9:X356)</f>
        <v>0</v>
      </c>
    </row>
    <row r="357" spans="1:26">
      <c r="A357" t="s">
        <v>4</v>
      </c>
      <c r="B357" t="s">
        <v>5</v>
      </c>
      <c r="C357" s="3" t="str">
        <f t="shared" si="66"/>
        <v>Fri</v>
      </c>
      <c r="D357" s="5">
        <v>44092.458333333336</v>
      </c>
      <c r="E357" s="6">
        <v>44092.458333333336</v>
      </c>
      <c r="F357">
        <v>22288.3</v>
      </c>
      <c r="H357" s="2">
        <f t="shared" si="73"/>
        <v>44092.458333333336</v>
      </c>
      <c r="I357" s="1">
        <f t="shared" si="73"/>
        <v>44092.458333333336</v>
      </c>
      <c r="J357" s="4">
        <f t="shared" si="63"/>
        <v>22300</v>
      </c>
      <c r="K357" s="4" t="str">
        <f t="shared" si="64"/>
        <v>PE</v>
      </c>
      <c r="L357" s="5">
        <f t="shared" si="65"/>
        <v>44098.458333333336</v>
      </c>
      <c r="N357" s="17">
        <v>299.3</v>
      </c>
      <c r="O357" s="7">
        <f t="shared" si="69"/>
        <v>347.18799999999999</v>
      </c>
      <c r="P357" s="7">
        <f t="shared" si="70"/>
        <v>243.03159999999997</v>
      </c>
      <c r="Q357" s="7">
        <f t="shared" si="71"/>
        <v>555.50080000000003</v>
      </c>
      <c r="R357" s="18">
        <v>366.25</v>
      </c>
      <c r="S357" s="18"/>
      <c r="T357" s="7">
        <f t="shared" si="67"/>
        <v>19.062000000000012</v>
      </c>
      <c r="U357" s="17" t="s">
        <v>28</v>
      </c>
      <c r="V357">
        <f t="shared" si="68"/>
        <v>476.5500000000003</v>
      </c>
      <c r="X357" s="19">
        <f t="shared" si="72"/>
        <v>112245.85000000009</v>
      </c>
      <c r="Z357" s="19">
        <f>X357-MAX($X$9:X357)</f>
        <v>0</v>
      </c>
    </row>
    <row r="358" spans="1:26">
      <c r="A358" t="s">
        <v>4</v>
      </c>
      <c r="B358" t="s">
        <v>5</v>
      </c>
      <c r="C358" s="3" t="str">
        <f t="shared" si="66"/>
        <v>Mon</v>
      </c>
      <c r="D358" s="5">
        <v>44095.583333333336</v>
      </c>
      <c r="E358" s="6">
        <v>44095.583333333336</v>
      </c>
      <c r="F358">
        <v>21524.3</v>
      </c>
      <c r="H358" s="2">
        <f t="shared" si="73"/>
        <v>44095.583333333336</v>
      </c>
      <c r="I358" s="1">
        <f t="shared" si="73"/>
        <v>44095.583333333336</v>
      </c>
      <c r="J358" s="4">
        <f t="shared" si="63"/>
        <v>21500</v>
      </c>
      <c r="K358" s="4" t="str">
        <f t="shared" si="64"/>
        <v>PE</v>
      </c>
      <c r="L358" s="5">
        <f t="shared" si="65"/>
        <v>44098.583333333336</v>
      </c>
      <c r="N358" s="17">
        <v>155.5</v>
      </c>
      <c r="O358" s="7">
        <f t="shared" si="69"/>
        <v>180.38</v>
      </c>
      <c r="P358" s="7">
        <f t="shared" si="70"/>
        <v>126.26599999999999</v>
      </c>
      <c r="Q358" s="7">
        <f t="shared" si="71"/>
        <v>288.608</v>
      </c>
      <c r="R358" s="18">
        <v>126.3</v>
      </c>
      <c r="S358" s="18"/>
      <c r="T358" s="7">
        <f t="shared" si="67"/>
        <v>-54.08</v>
      </c>
      <c r="U358" s="17" t="s">
        <v>15</v>
      </c>
      <c r="V358">
        <f t="shared" si="68"/>
        <v>-1352</v>
      </c>
      <c r="X358" s="19">
        <f t="shared" si="72"/>
        <v>110893.85000000009</v>
      </c>
      <c r="Z358" s="19">
        <f>X358-MAX($X$9:X358)</f>
        <v>-1352</v>
      </c>
    </row>
    <row r="359" spans="1:26">
      <c r="A359" t="s">
        <v>4</v>
      </c>
      <c r="B359" t="s">
        <v>5</v>
      </c>
      <c r="C359" s="3" t="str">
        <f t="shared" si="66"/>
        <v>Wed</v>
      </c>
      <c r="D359" s="5">
        <v>44097.5625</v>
      </c>
      <c r="E359" s="6">
        <v>44097.5625</v>
      </c>
      <c r="F359">
        <v>20941.8</v>
      </c>
      <c r="H359" s="2">
        <f t="shared" si="73"/>
        <v>44097.5625</v>
      </c>
      <c r="I359" s="1">
        <f t="shared" si="73"/>
        <v>44097.5625</v>
      </c>
      <c r="J359" s="4">
        <f t="shared" si="63"/>
        <v>20900</v>
      </c>
      <c r="K359" s="4" t="str">
        <f t="shared" si="64"/>
        <v>PE</v>
      </c>
      <c r="L359" s="5">
        <f t="shared" si="65"/>
        <v>44098.5625</v>
      </c>
      <c r="N359" s="17">
        <v>324.60000000000002</v>
      </c>
      <c r="O359" s="7">
        <f t="shared" si="69"/>
        <v>376.536</v>
      </c>
      <c r="P359" s="7">
        <f t="shared" si="70"/>
        <v>263.5752</v>
      </c>
      <c r="Q359" s="7">
        <f t="shared" si="71"/>
        <v>602.45759999999996</v>
      </c>
      <c r="R359" s="18"/>
      <c r="S359" s="18"/>
      <c r="T359" s="7">
        <f t="shared" si="67"/>
        <v>0</v>
      </c>
      <c r="U359" s="17" t="s">
        <v>20</v>
      </c>
      <c r="V359">
        <f t="shared" si="68"/>
        <v>0</v>
      </c>
      <c r="X359" s="19">
        <f t="shared" si="72"/>
        <v>110893.85000000009</v>
      </c>
      <c r="Z359" s="19">
        <f>X359-MAX($X$9:X359)</f>
        <v>-1352</v>
      </c>
    </row>
    <row r="360" spans="1:26">
      <c r="A360" t="s">
        <v>4</v>
      </c>
      <c r="B360" t="s">
        <v>6</v>
      </c>
      <c r="C360" s="3" t="str">
        <f t="shared" si="66"/>
        <v>Mon</v>
      </c>
      <c r="D360" s="5">
        <v>44102.46875</v>
      </c>
      <c r="E360" s="6">
        <v>44102.46875</v>
      </c>
      <c r="F360">
        <v>21554</v>
      </c>
      <c r="H360" s="2">
        <f t="shared" si="73"/>
        <v>44102.46875</v>
      </c>
      <c r="I360" s="1">
        <f t="shared" si="73"/>
        <v>44102.46875</v>
      </c>
      <c r="J360" s="4">
        <f t="shared" si="63"/>
        <v>21600</v>
      </c>
      <c r="K360" s="4" t="str">
        <f t="shared" si="64"/>
        <v>CE</v>
      </c>
      <c r="L360" s="5">
        <f t="shared" si="65"/>
        <v>44105.46875</v>
      </c>
      <c r="N360" s="17">
        <v>261.10000000000002</v>
      </c>
      <c r="O360" s="7">
        <f t="shared" si="69"/>
        <v>302.87600000000003</v>
      </c>
      <c r="P360" s="7">
        <f t="shared" si="70"/>
        <v>212.01320000000001</v>
      </c>
      <c r="Q360" s="7">
        <f t="shared" si="71"/>
        <v>484.60160000000008</v>
      </c>
      <c r="R360" s="18"/>
      <c r="S360" s="18"/>
      <c r="T360" s="7">
        <f t="shared" si="67"/>
        <v>0</v>
      </c>
      <c r="U360" s="17" t="s">
        <v>20</v>
      </c>
      <c r="V360">
        <f t="shared" si="68"/>
        <v>0</v>
      </c>
      <c r="X360" s="19">
        <f t="shared" si="72"/>
        <v>110893.85000000009</v>
      </c>
      <c r="Z360" s="19">
        <f>X360-MAX($X$9:X360)</f>
        <v>-1352</v>
      </c>
    </row>
    <row r="361" spans="1:26">
      <c r="A361" t="s">
        <v>4</v>
      </c>
      <c r="B361" t="s">
        <v>5</v>
      </c>
      <c r="C361" s="3" t="str">
        <f t="shared" si="66"/>
        <v>Tue</v>
      </c>
      <c r="D361" s="5">
        <v>44103.447916666664</v>
      </c>
      <c r="E361" s="6">
        <v>44103.447916666664</v>
      </c>
      <c r="F361">
        <v>21367.05</v>
      </c>
      <c r="H361" s="2">
        <f t="shared" si="73"/>
        <v>44103.447916666664</v>
      </c>
      <c r="I361" s="1">
        <f t="shared" si="73"/>
        <v>44103.447916666664</v>
      </c>
      <c r="J361" s="4">
        <f t="shared" ref="J361:J392" si="74">ROUND(F361,-2)</f>
        <v>21400</v>
      </c>
      <c r="K361" s="4" t="str">
        <f t="shared" ref="K361:K392" si="75">IF(B361="Short","PE","CE")</f>
        <v>PE</v>
      </c>
      <c r="L361" s="5">
        <f t="shared" ref="L361:L392" si="76">D361+7-WEEKDAY(D361+2)</f>
        <v>44105.447916666664</v>
      </c>
      <c r="N361" s="17">
        <v>70</v>
      </c>
      <c r="O361" s="7">
        <f t="shared" si="69"/>
        <v>81.199999999999989</v>
      </c>
      <c r="P361" s="7">
        <f t="shared" si="70"/>
        <v>56.839999999999989</v>
      </c>
      <c r="Q361" s="7">
        <f t="shared" si="71"/>
        <v>129.91999999999999</v>
      </c>
      <c r="R361" s="18">
        <v>130</v>
      </c>
      <c r="S361" s="18">
        <v>208.2</v>
      </c>
      <c r="T361" s="7">
        <f t="shared" si="67"/>
        <v>48.800000000000011</v>
      </c>
      <c r="U361" s="17" t="s">
        <v>16</v>
      </c>
      <c r="V361">
        <f t="shared" si="68"/>
        <v>1220.0000000000002</v>
      </c>
      <c r="X361" s="19">
        <f t="shared" si="72"/>
        <v>112113.85000000009</v>
      </c>
      <c r="Z361" s="19">
        <f>X361-MAX($X$9:X361)</f>
        <v>-132</v>
      </c>
    </row>
    <row r="362" spans="1:26">
      <c r="A362" t="s">
        <v>4</v>
      </c>
      <c r="B362" t="s">
        <v>6</v>
      </c>
      <c r="C362" s="3" t="str">
        <f t="shared" si="66"/>
        <v>Thu</v>
      </c>
      <c r="D362" s="5">
        <v>44105.416666666664</v>
      </c>
      <c r="E362" s="6">
        <v>44105.416666666664</v>
      </c>
      <c r="F362">
        <v>21956.55</v>
      </c>
      <c r="H362" s="2">
        <f t="shared" si="73"/>
        <v>44105.416666666664</v>
      </c>
      <c r="I362" s="1">
        <f t="shared" si="73"/>
        <v>44105.416666666664</v>
      </c>
      <c r="J362" s="4">
        <f t="shared" si="74"/>
        <v>22000</v>
      </c>
      <c r="K362" s="4" t="str">
        <f t="shared" si="75"/>
        <v>CE</v>
      </c>
      <c r="L362" s="5">
        <f t="shared" si="76"/>
        <v>44105.416666666664</v>
      </c>
      <c r="N362" s="17">
        <v>387.6</v>
      </c>
      <c r="O362" s="7">
        <f t="shared" si="69"/>
        <v>449.61599999999999</v>
      </c>
      <c r="P362" s="7">
        <f t="shared" si="70"/>
        <v>314.73119999999994</v>
      </c>
      <c r="Q362" s="7">
        <f t="shared" si="71"/>
        <v>719.38560000000007</v>
      </c>
      <c r="R362" s="18"/>
      <c r="S362" s="18"/>
      <c r="T362" s="7">
        <f t="shared" si="67"/>
        <v>0</v>
      </c>
      <c r="U362" s="17" t="s">
        <v>20</v>
      </c>
      <c r="V362">
        <f t="shared" si="68"/>
        <v>0</v>
      </c>
      <c r="X362" s="19">
        <f t="shared" si="72"/>
        <v>112113.85000000009</v>
      </c>
      <c r="Z362" s="19">
        <f>X362-MAX($X$9:X362)</f>
        <v>-132</v>
      </c>
    </row>
    <row r="363" spans="1:26">
      <c r="A363" t="s">
        <v>4</v>
      </c>
      <c r="B363" t="s">
        <v>6</v>
      </c>
      <c r="C363" s="3" t="str">
        <f t="shared" si="66"/>
        <v>Mon</v>
      </c>
      <c r="D363" s="5">
        <v>44109.395833333336</v>
      </c>
      <c r="E363" s="6">
        <v>44109.395833333336</v>
      </c>
      <c r="F363">
        <v>22731.25</v>
      </c>
      <c r="H363" s="2">
        <f t="shared" si="73"/>
        <v>44109.395833333336</v>
      </c>
      <c r="I363" s="1">
        <f t="shared" si="73"/>
        <v>44109.395833333336</v>
      </c>
      <c r="J363" s="4">
        <f t="shared" si="74"/>
        <v>22700</v>
      </c>
      <c r="K363" s="4" t="str">
        <f t="shared" si="75"/>
        <v>CE</v>
      </c>
      <c r="L363" s="5">
        <f t="shared" si="76"/>
        <v>44112.395833333336</v>
      </c>
      <c r="N363" s="17">
        <v>76.3</v>
      </c>
      <c r="O363" s="7">
        <f t="shared" si="69"/>
        <v>88.507999999999996</v>
      </c>
      <c r="P363" s="7">
        <f t="shared" si="70"/>
        <v>61.95559999999999</v>
      </c>
      <c r="Q363" s="7">
        <f t="shared" si="71"/>
        <v>141.61279999999999</v>
      </c>
      <c r="R363" s="18">
        <v>62</v>
      </c>
      <c r="S363" s="18"/>
      <c r="T363" s="7">
        <f t="shared" si="67"/>
        <v>-26.507999999999996</v>
      </c>
      <c r="U363" s="17" t="s">
        <v>15</v>
      </c>
      <c r="V363">
        <f t="shared" si="68"/>
        <v>-662.69999999999993</v>
      </c>
      <c r="X363" s="19">
        <f t="shared" si="72"/>
        <v>111451.1500000001</v>
      </c>
      <c r="Z363" s="19">
        <f>X363-MAX($X$9:X363)</f>
        <v>-794.69999999999709</v>
      </c>
    </row>
    <row r="364" spans="1:26">
      <c r="A364" t="s">
        <v>4</v>
      </c>
      <c r="B364" t="s">
        <v>6</v>
      </c>
      <c r="C364" s="3" t="str">
        <f t="shared" si="66"/>
        <v>Thu</v>
      </c>
      <c r="D364" s="5">
        <v>44112.552083333336</v>
      </c>
      <c r="E364" s="6">
        <v>44112.552083333336</v>
      </c>
      <c r="F364">
        <v>23402.400000000001</v>
      </c>
      <c r="H364" s="2">
        <f t="shared" si="73"/>
        <v>44112.552083333336</v>
      </c>
      <c r="I364" s="1">
        <f t="shared" si="73"/>
        <v>44112.552083333336</v>
      </c>
      <c r="J364" s="4">
        <f t="shared" si="74"/>
        <v>23400</v>
      </c>
      <c r="K364" s="4" t="str">
        <f t="shared" si="75"/>
        <v>CE</v>
      </c>
      <c r="L364" s="5">
        <f t="shared" si="76"/>
        <v>44112.552083333336</v>
      </c>
      <c r="N364" s="17">
        <v>407.9</v>
      </c>
      <c r="O364" s="7">
        <f t="shared" si="69"/>
        <v>473.16399999999993</v>
      </c>
      <c r="P364" s="7">
        <f t="shared" si="70"/>
        <v>331.21479999999991</v>
      </c>
      <c r="Q364" s="7">
        <f t="shared" si="71"/>
        <v>757.06240000000003</v>
      </c>
      <c r="R364" s="18">
        <v>617.95000000000005</v>
      </c>
      <c r="S364" s="18"/>
      <c r="T364" s="7">
        <f t="shared" si="67"/>
        <v>144.78600000000012</v>
      </c>
      <c r="U364" s="17" t="s">
        <v>28</v>
      </c>
      <c r="V364">
        <f t="shared" si="68"/>
        <v>3619.6500000000028</v>
      </c>
      <c r="X364" s="19">
        <f t="shared" si="72"/>
        <v>115070.8000000001</v>
      </c>
      <c r="Z364" s="19">
        <f>X364-MAX($X$9:X364)</f>
        <v>0</v>
      </c>
    </row>
    <row r="365" spans="1:26">
      <c r="A365" t="s">
        <v>4</v>
      </c>
      <c r="B365" t="s">
        <v>6</v>
      </c>
      <c r="C365" s="3" t="str">
        <f t="shared" si="66"/>
        <v>Fri</v>
      </c>
      <c r="D365" s="5">
        <v>44113.447916666664</v>
      </c>
      <c r="E365" s="6">
        <v>44113.447916666664</v>
      </c>
      <c r="F365">
        <v>23549.85</v>
      </c>
      <c r="H365" s="2">
        <f t="shared" si="73"/>
        <v>44113.447916666664</v>
      </c>
      <c r="I365" s="1">
        <f t="shared" si="73"/>
        <v>44113.447916666664</v>
      </c>
      <c r="J365" s="4">
        <f t="shared" si="74"/>
        <v>23500</v>
      </c>
      <c r="K365" s="4" t="str">
        <f t="shared" si="75"/>
        <v>CE</v>
      </c>
      <c r="L365" s="5">
        <f t="shared" si="76"/>
        <v>44119.447916666664</v>
      </c>
      <c r="N365" s="17">
        <v>100.9</v>
      </c>
      <c r="O365" s="7">
        <f t="shared" si="69"/>
        <v>117.044</v>
      </c>
      <c r="P365" s="7">
        <f t="shared" si="70"/>
        <v>81.930799999999991</v>
      </c>
      <c r="Q365" s="7">
        <f t="shared" si="71"/>
        <v>187.2704</v>
      </c>
      <c r="R365" s="18">
        <v>81.900000000000006</v>
      </c>
      <c r="S365" s="18"/>
      <c r="T365" s="7">
        <f t="shared" si="67"/>
        <v>-35.143999999999991</v>
      </c>
      <c r="U365" s="17" t="s">
        <v>15</v>
      </c>
      <c r="V365">
        <f t="shared" si="68"/>
        <v>-878.5999999999998</v>
      </c>
      <c r="X365" s="19">
        <f t="shared" si="72"/>
        <v>114192.2000000001</v>
      </c>
      <c r="Z365" s="19">
        <f>X365-MAX($X$9:X365)</f>
        <v>-878.60000000000582</v>
      </c>
    </row>
    <row r="366" spans="1:26">
      <c r="A366" t="s">
        <v>4</v>
      </c>
      <c r="B366" t="s">
        <v>5</v>
      </c>
      <c r="C366" s="3" t="str">
        <f t="shared" si="66"/>
        <v>Thu</v>
      </c>
      <c r="D366" s="5">
        <v>44119.583333333336</v>
      </c>
      <c r="E366" s="6">
        <v>44119.583333333336</v>
      </c>
      <c r="F366">
        <v>23272.45</v>
      </c>
      <c r="H366" s="2">
        <f t="shared" si="73"/>
        <v>44119.583333333336</v>
      </c>
      <c r="I366" s="1">
        <f t="shared" si="73"/>
        <v>44119.583333333336</v>
      </c>
      <c r="J366" s="4">
        <f t="shared" si="74"/>
        <v>23300</v>
      </c>
      <c r="K366" s="4" t="str">
        <f t="shared" si="75"/>
        <v>PE</v>
      </c>
      <c r="L366" s="5">
        <f t="shared" si="76"/>
        <v>44119.583333333336</v>
      </c>
      <c r="N366" s="17">
        <v>381.2</v>
      </c>
      <c r="O366" s="7">
        <f t="shared" si="69"/>
        <v>442.19199999999995</v>
      </c>
      <c r="P366" s="7">
        <f t="shared" si="70"/>
        <v>309.53439999999995</v>
      </c>
      <c r="Q366" s="7">
        <f t="shared" si="71"/>
        <v>707.50720000000001</v>
      </c>
      <c r="R366" s="18"/>
      <c r="S366" s="18"/>
      <c r="T366" s="7">
        <f t="shared" si="67"/>
        <v>0</v>
      </c>
      <c r="U366" s="17" t="s">
        <v>20</v>
      </c>
      <c r="V366">
        <f t="shared" si="68"/>
        <v>0</v>
      </c>
      <c r="X366" s="19">
        <f t="shared" si="72"/>
        <v>114192.2000000001</v>
      </c>
      <c r="Z366" s="19">
        <f>X366-MAX($X$9:X366)</f>
        <v>-878.60000000000582</v>
      </c>
    </row>
    <row r="367" spans="1:26">
      <c r="A367" t="s">
        <v>4</v>
      </c>
      <c r="B367" t="s">
        <v>6</v>
      </c>
      <c r="C367" s="3" t="str">
        <f t="shared" si="66"/>
        <v>Mon</v>
      </c>
      <c r="D367" s="5">
        <v>44123.583333333336</v>
      </c>
      <c r="E367" s="6">
        <v>44123.583333333336</v>
      </c>
      <c r="F367">
        <v>24221.75</v>
      </c>
      <c r="H367" s="2">
        <f t="shared" si="73"/>
        <v>44123.583333333336</v>
      </c>
      <c r="I367" s="1">
        <f t="shared" si="73"/>
        <v>44123.583333333336</v>
      </c>
      <c r="J367" s="4">
        <f t="shared" si="74"/>
        <v>24200</v>
      </c>
      <c r="K367" s="4" t="str">
        <f t="shared" si="75"/>
        <v>CE</v>
      </c>
      <c r="L367" s="5">
        <f t="shared" si="76"/>
        <v>44126.583333333336</v>
      </c>
      <c r="N367" s="17">
        <v>430.7</v>
      </c>
      <c r="O367" s="7">
        <f t="shared" si="69"/>
        <v>499.61199999999997</v>
      </c>
      <c r="P367" s="7">
        <f t="shared" si="70"/>
        <v>349.72839999999997</v>
      </c>
      <c r="Q367" s="7">
        <f t="shared" si="71"/>
        <v>799.37919999999997</v>
      </c>
      <c r="R367" s="18"/>
      <c r="S367" s="18"/>
      <c r="T367" s="7">
        <f t="shared" si="67"/>
        <v>0</v>
      </c>
      <c r="U367" s="17" t="s">
        <v>20</v>
      </c>
      <c r="V367">
        <f t="shared" si="68"/>
        <v>0</v>
      </c>
      <c r="X367" s="19">
        <f t="shared" si="72"/>
        <v>114192.2000000001</v>
      </c>
      <c r="Z367" s="19">
        <f>X367-MAX($X$9:X367)</f>
        <v>-878.60000000000582</v>
      </c>
    </row>
    <row r="368" spans="1:26">
      <c r="A368" t="s">
        <v>4</v>
      </c>
      <c r="B368" t="s">
        <v>5</v>
      </c>
      <c r="C368" s="3" t="str">
        <f t="shared" si="66"/>
        <v>Fri</v>
      </c>
      <c r="D368" s="5">
        <v>44127.5</v>
      </c>
      <c r="E368" s="6">
        <v>44127.5</v>
      </c>
      <c r="F368">
        <v>24392.9</v>
      </c>
      <c r="H368" s="2">
        <f t="shared" si="73"/>
        <v>44127.5</v>
      </c>
      <c r="I368" s="1">
        <f t="shared" si="73"/>
        <v>44127.5</v>
      </c>
      <c r="J368" s="4">
        <f t="shared" si="74"/>
        <v>24400</v>
      </c>
      <c r="K368" s="4" t="str">
        <f t="shared" si="75"/>
        <v>PE</v>
      </c>
      <c r="L368" s="5">
        <f t="shared" si="76"/>
        <v>44133.5</v>
      </c>
      <c r="N368" s="17">
        <v>391.9</v>
      </c>
      <c r="O368" s="7">
        <f t="shared" si="69"/>
        <v>454.60399999999993</v>
      </c>
      <c r="P368" s="7">
        <f t="shared" si="70"/>
        <v>318.22279999999995</v>
      </c>
      <c r="Q368" s="7">
        <f t="shared" si="71"/>
        <v>727.36639999999989</v>
      </c>
      <c r="R368" s="18">
        <v>497.45</v>
      </c>
      <c r="S368" s="18"/>
      <c r="T368" s="7">
        <f t="shared" si="67"/>
        <v>42.84600000000006</v>
      </c>
      <c r="U368" s="17" t="s">
        <v>28</v>
      </c>
      <c r="V368">
        <f t="shared" si="68"/>
        <v>1071.1500000000015</v>
      </c>
      <c r="X368" s="19">
        <f t="shared" si="72"/>
        <v>115263.35000000009</v>
      </c>
      <c r="Z368" s="19">
        <f>X368-MAX($X$9:X368)</f>
        <v>0</v>
      </c>
    </row>
    <row r="369" spans="1:26">
      <c r="A369" t="s">
        <v>4</v>
      </c>
      <c r="B369" t="s">
        <v>5</v>
      </c>
      <c r="C369" s="3" t="str">
        <f t="shared" si="66"/>
        <v>Mon</v>
      </c>
      <c r="D369" s="5">
        <v>44130.479166666664</v>
      </c>
      <c r="E369" s="6">
        <v>44130.479166666664</v>
      </c>
      <c r="F369">
        <v>24268.25</v>
      </c>
      <c r="H369" s="2">
        <f t="shared" si="73"/>
        <v>44130.479166666664</v>
      </c>
      <c r="I369" s="1">
        <f t="shared" si="73"/>
        <v>44130.479166666664</v>
      </c>
      <c r="J369" s="4">
        <f t="shared" si="74"/>
        <v>24300</v>
      </c>
      <c r="K369" s="4" t="str">
        <f t="shared" si="75"/>
        <v>PE</v>
      </c>
      <c r="L369" s="5">
        <f t="shared" si="76"/>
        <v>44133.479166666664</v>
      </c>
      <c r="N369" s="17">
        <v>253.85</v>
      </c>
      <c r="O369" s="7">
        <f t="shared" si="69"/>
        <v>294.46599999999995</v>
      </c>
      <c r="P369" s="7">
        <f t="shared" si="70"/>
        <v>206.12619999999995</v>
      </c>
      <c r="Q369" s="7">
        <f t="shared" si="71"/>
        <v>471.14559999999994</v>
      </c>
      <c r="R369" s="18">
        <v>206.2</v>
      </c>
      <c r="S369" s="18"/>
      <c r="T369" s="7">
        <f t="shared" si="67"/>
        <v>-88.265999999999963</v>
      </c>
      <c r="U369" s="17" t="s">
        <v>15</v>
      </c>
      <c r="V369">
        <f t="shared" si="68"/>
        <v>-2206.6499999999992</v>
      </c>
      <c r="X369" s="19">
        <f t="shared" si="72"/>
        <v>113056.7000000001</v>
      </c>
      <c r="Z369" s="19">
        <f>X369-MAX($X$9:X369)</f>
        <v>-2206.6499999999942</v>
      </c>
    </row>
    <row r="370" spans="1:26">
      <c r="A370" t="s">
        <v>4</v>
      </c>
      <c r="B370" t="s">
        <v>5</v>
      </c>
      <c r="C370" s="3" t="str">
        <f t="shared" si="66"/>
        <v>Wed</v>
      </c>
      <c r="D370" s="5">
        <v>44132.53125</v>
      </c>
      <c r="E370" s="6">
        <v>44132.53125</v>
      </c>
      <c r="F370">
        <v>24213.75</v>
      </c>
      <c r="H370" s="2">
        <f t="shared" si="73"/>
        <v>44132.53125</v>
      </c>
      <c r="I370" s="1">
        <f t="shared" si="73"/>
        <v>44132.53125</v>
      </c>
      <c r="J370" s="4">
        <f t="shared" si="74"/>
        <v>24200</v>
      </c>
      <c r="K370" s="4" t="str">
        <f t="shared" si="75"/>
        <v>PE</v>
      </c>
      <c r="L370" s="5">
        <f t="shared" si="76"/>
        <v>44133.53125</v>
      </c>
      <c r="N370" s="17">
        <v>628.6</v>
      </c>
      <c r="O370" s="7">
        <f t="shared" si="69"/>
        <v>729.17599999999993</v>
      </c>
      <c r="P370" s="7">
        <f t="shared" si="70"/>
        <v>510.42319999999989</v>
      </c>
      <c r="Q370" s="7">
        <f t="shared" si="71"/>
        <v>1166.6815999999999</v>
      </c>
      <c r="R370" s="18"/>
      <c r="S370" s="18"/>
      <c r="T370" s="7">
        <f t="shared" si="67"/>
        <v>0</v>
      </c>
      <c r="U370" s="17" t="s">
        <v>20</v>
      </c>
      <c r="V370">
        <f t="shared" si="68"/>
        <v>0</v>
      </c>
      <c r="X370" s="19">
        <f t="shared" si="72"/>
        <v>113056.7000000001</v>
      </c>
      <c r="Z370" s="19">
        <f>X370-MAX($X$9:X370)</f>
        <v>-2206.6499999999942</v>
      </c>
    </row>
    <row r="371" spans="1:26">
      <c r="A371" t="s">
        <v>4</v>
      </c>
      <c r="B371" t="s">
        <v>5</v>
      </c>
      <c r="C371" s="3" t="str">
        <f t="shared" si="66"/>
        <v>Fri</v>
      </c>
      <c r="D371" s="5">
        <v>44134.479166666664</v>
      </c>
      <c r="E371" s="6">
        <v>44134.479166666664</v>
      </c>
      <c r="F371">
        <v>23771.4</v>
      </c>
      <c r="H371" s="2">
        <f t="shared" si="73"/>
        <v>44134.479166666664</v>
      </c>
      <c r="I371" s="1">
        <f t="shared" si="73"/>
        <v>44134.479166666664</v>
      </c>
      <c r="J371" s="4">
        <f t="shared" si="74"/>
        <v>23800</v>
      </c>
      <c r="K371" s="4" t="str">
        <f t="shared" si="75"/>
        <v>PE</v>
      </c>
      <c r="L371" s="5">
        <f t="shared" si="76"/>
        <v>44140.479166666664</v>
      </c>
      <c r="N371" s="17">
        <v>449.5</v>
      </c>
      <c r="O371" s="7">
        <f t="shared" si="69"/>
        <v>521.41999999999996</v>
      </c>
      <c r="P371" s="7">
        <f t="shared" si="70"/>
        <v>364.99399999999997</v>
      </c>
      <c r="Q371" s="7">
        <f t="shared" si="71"/>
        <v>834.27199999999993</v>
      </c>
      <c r="R371" s="18">
        <v>540.6</v>
      </c>
      <c r="S371" s="18"/>
      <c r="T371" s="7">
        <f t="shared" si="67"/>
        <v>19.180000000000064</v>
      </c>
      <c r="U371" s="17" t="s">
        <v>28</v>
      </c>
      <c r="V371">
        <f t="shared" si="68"/>
        <v>479.50000000000159</v>
      </c>
      <c r="X371" s="19">
        <f t="shared" si="72"/>
        <v>113536.2000000001</v>
      </c>
      <c r="Z371" s="19">
        <f>X371-MAX($X$9:X371)</f>
        <v>-1727.1499999999942</v>
      </c>
    </row>
    <row r="372" spans="1:26">
      <c r="A372" t="s">
        <v>4</v>
      </c>
      <c r="B372" t="s">
        <v>6</v>
      </c>
      <c r="C372" s="3" t="str">
        <f t="shared" si="66"/>
        <v>Mon</v>
      </c>
      <c r="D372" s="5">
        <v>44137.583333333336</v>
      </c>
      <c r="E372" s="6">
        <v>44137.583333333336</v>
      </c>
      <c r="F372">
        <v>24768.05</v>
      </c>
      <c r="H372" s="2">
        <f t="shared" si="73"/>
        <v>44137.583333333336</v>
      </c>
      <c r="I372" s="1">
        <f t="shared" si="73"/>
        <v>44137.583333333336</v>
      </c>
      <c r="J372" s="4">
        <f t="shared" si="74"/>
        <v>24800</v>
      </c>
      <c r="K372" s="4" t="str">
        <f t="shared" si="75"/>
        <v>CE</v>
      </c>
      <c r="L372" s="5">
        <f t="shared" si="76"/>
        <v>44140.583333333336</v>
      </c>
      <c r="N372" s="17">
        <v>409.25</v>
      </c>
      <c r="O372" s="7">
        <f t="shared" si="69"/>
        <v>474.72999999999996</v>
      </c>
      <c r="P372" s="7">
        <f t="shared" si="70"/>
        <v>332.31099999999998</v>
      </c>
      <c r="Q372" s="7">
        <f t="shared" si="71"/>
        <v>759.56799999999998</v>
      </c>
      <c r="R372" s="18">
        <v>560.15</v>
      </c>
      <c r="S372" s="18"/>
      <c r="T372" s="7">
        <f t="shared" si="67"/>
        <v>85.420000000000016</v>
      </c>
      <c r="U372" s="17" t="s">
        <v>28</v>
      </c>
      <c r="V372">
        <f t="shared" si="68"/>
        <v>2135.5000000000005</v>
      </c>
      <c r="X372" s="19">
        <f t="shared" si="72"/>
        <v>115671.7000000001</v>
      </c>
      <c r="Z372" s="19">
        <f>X372-MAX($X$9:X372)</f>
        <v>0</v>
      </c>
    </row>
    <row r="373" spans="1:26">
      <c r="A373" t="s">
        <v>4</v>
      </c>
      <c r="B373" t="s">
        <v>6</v>
      </c>
      <c r="C373" s="3" t="str">
        <f t="shared" si="66"/>
        <v>Fri</v>
      </c>
      <c r="D373" s="5">
        <v>44141.5</v>
      </c>
      <c r="E373" s="6">
        <v>44141.5</v>
      </c>
      <c r="F373">
        <v>26521.25</v>
      </c>
      <c r="H373" s="2">
        <f t="shared" si="73"/>
        <v>44141.5</v>
      </c>
      <c r="I373" s="1">
        <f t="shared" si="73"/>
        <v>44141.5</v>
      </c>
      <c r="J373" s="4">
        <f t="shared" si="74"/>
        <v>26500</v>
      </c>
      <c r="K373" s="4" t="str">
        <f t="shared" si="75"/>
        <v>CE</v>
      </c>
      <c r="L373" s="5">
        <f t="shared" si="76"/>
        <v>44147.5</v>
      </c>
      <c r="N373" s="17">
        <v>341.05</v>
      </c>
      <c r="O373" s="7">
        <f t="shared" si="69"/>
        <v>395.61799999999999</v>
      </c>
      <c r="P373" s="7">
        <f t="shared" si="70"/>
        <v>276.93259999999998</v>
      </c>
      <c r="Q373" s="7">
        <f t="shared" si="71"/>
        <v>632.98880000000008</v>
      </c>
      <c r="R373" s="18">
        <v>633</v>
      </c>
      <c r="S373" s="18">
        <v>557.75</v>
      </c>
      <c r="T373" s="7">
        <f t="shared" si="67"/>
        <v>237.38200000000001</v>
      </c>
      <c r="U373" s="17" t="s">
        <v>16</v>
      </c>
      <c r="V373">
        <f t="shared" si="68"/>
        <v>5934.55</v>
      </c>
      <c r="X373" s="19">
        <f t="shared" si="72"/>
        <v>121606.2500000001</v>
      </c>
      <c r="Z373" s="19">
        <f>X373-MAX($X$9:X373)</f>
        <v>0</v>
      </c>
    </row>
    <row r="374" spans="1:26">
      <c r="A374" t="s">
        <v>4</v>
      </c>
      <c r="B374" t="s">
        <v>6</v>
      </c>
      <c r="C374" s="3" t="str">
        <f t="shared" si="66"/>
        <v>Tue</v>
      </c>
      <c r="D374" s="5">
        <v>44145.447916666664</v>
      </c>
      <c r="E374" s="6">
        <v>44145.447916666664</v>
      </c>
      <c r="F374">
        <v>28381.200000000001</v>
      </c>
      <c r="H374" s="2">
        <f t="shared" si="73"/>
        <v>44145.447916666664</v>
      </c>
      <c r="I374" s="1">
        <f t="shared" si="73"/>
        <v>44145.447916666664</v>
      </c>
      <c r="J374" s="4">
        <f t="shared" si="74"/>
        <v>28400</v>
      </c>
      <c r="K374" s="4" t="str">
        <f t="shared" si="75"/>
        <v>CE</v>
      </c>
      <c r="L374" s="5">
        <f t="shared" si="76"/>
        <v>44147.447916666664</v>
      </c>
      <c r="N374" s="17">
        <v>109.7</v>
      </c>
      <c r="O374" s="7">
        <f t="shared" si="69"/>
        <v>127.252</v>
      </c>
      <c r="P374" s="7">
        <f t="shared" si="70"/>
        <v>89.076399999999992</v>
      </c>
      <c r="Q374" s="7">
        <f t="shared" si="71"/>
        <v>203.60320000000002</v>
      </c>
      <c r="R374" s="18"/>
      <c r="S374" s="18"/>
      <c r="T374" s="7">
        <f t="shared" si="67"/>
        <v>0</v>
      </c>
      <c r="U374" s="17" t="s">
        <v>20</v>
      </c>
      <c r="V374">
        <f t="shared" si="68"/>
        <v>0</v>
      </c>
      <c r="X374" s="19">
        <f t="shared" si="72"/>
        <v>121606.2500000001</v>
      </c>
      <c r="Z374" s="19">
        <f>X374-MAX($X$9:X374)</f>
        <v>0</v>
      </c>
    </row>
    <row r="375" spans="1:26">
      <c r="A375" t="s">
        <v>4</v>
      </c>
      <c r="B375" t="s">
        <v>5</v>
      </c>
      <c r="C375" s="3" t="str">
        <f t="shared" si="66"/>
        <v>Thu</v>
      </c>
      <c r="D375" s="5">
        <v>44147.5625</v>
      </c>
      <c r="E375" s="6">
        <v>44147.5625</v>
      </c>
      <c r="F375">
        <v>28087.8</v>
      </c>
      <c r="H375" s="2">
        <f t="shared" si="73"/>
        <v>44147.5625</v>
      </c>
      <c r="I375" s="1">
        <f t="shared" si="73"/>
        <v>44147.5625</v>
      </c>
      <c r="J375" s="4">
        <f t="shared" si="74"/>
        <v>28100</v>
      </c>
      <c r="K375" s="4" t="str">
        <f t="shared" si="75"/>
        <v>PE</v>
      </c>
      <c r="L375" s="5">
        <f t="shared" si="76"/>
        <v>44147.5625</v>
      </c>
      <c r="N375" s="17">
        <v>259.3</v>
      </c>
      <c r="O375" s="7">
        <f t="shared" si="69"/>
        <v>300.78800000000001</v>
      </c>
      <c r="P375" s="7">
        <f t="shared" si="70"/>
        <v>210.55160000000001</v>
      </c>
      <c r="Q375" s="7">
        <f t="shared" si="71"/>
        <v>481.26080000000002</v>
      </c>
      <c r="R375" s="18">
        <v>428.35</v>
      </c>
      <c r="S375" s="18"/>
      <c r="T375" s="7">
        <f t="shared" si="67"/>
        <v>127.56200000000001</v>
      </c>
      <c r="U375" s="17" t="s">
        <v>28</v>
      </c>
      <c r="V375">
        <f t="shared" si="68"/>
        <v>3189.05</v>
      </c>
      <c r="X375" s="19">
        <f t="shared" si="72"/>
        <v>124795.3000000001</v>
      </c>
      <c r="Z375" s="19">
        <f>X375-MAX($X$9:X375)</f>
        <v>0</v>
      </c>
    </row>
    <row r="376" spans="1:26">
      <c r="A376" t="s">
        <v>4</v>
      </c>
      <c r="B376" t="s">
        <v>6</v>
      </c>
      <c r="C376" s="3" t="str">
        <f t="shared" si="66"/>
        <v>Wed</v>
      </c>
      <c r="D376" s="5">
        <v>44153.40625</v>
      </c>
      <c r="E376" s="6">
        <v>44153.40625</v>
      </c>
      <c r="F376">
        <v>29431.35</v>
      </c>
      <c r="H376" s="2">
        <f t="shared" si="73"/>
        <v>44153.40625</v>
      </c>
      <c r="I376" s="1">
        <f t="shared" si="73"/>
        <v>44153.40625</v>
      </c>
      <c r="J376" s="4">
        <f t="shared" si="74"/>
        <v>29400</v>
      </c>
      <c r="K376" s="4" t="str">
        <f t="shared" si="75"/>
        <v>CE</v>
      </c>
      <c r="L376" s="5">
        <f t="shared" si="76"/>
        <v>44154.40625</v>
      </c>
      <c r="N376" s="17">
        <v>487.5</v>
      </c>
      <c r="O376" s="7">
        <f t="shared" si="69"/>
        <v>565.5</v>
      </c>
      <c r="P376" s="7">
        <f t="shared" si="70"/>
        <v>395.84999999999997</v>
      </c>
      <c r="Q376" s="7">
        <f t="shared" si="71"/>
        <v>904.80000000000007</v>
      </c>
      <c r="R376" s="18"/>
      <c r="S376" s="18"/>
      <c r="T376" s="7">
        <f t="shared" si="67"/>
        <v>0</v>
      </c>
      <c r="U376" s="17" t="s">
        <v>20</v>
      </c>
      <c r="V376">
        <f t="shared" si="68"/>
        <v>0</v>
      </c>
      <c r="X376" s="19">
        <f t="shared" si="72"/>
        <v>124795.3000000001</v>
      </c>
      <c r="Z376" s="19">
        <f>X376-MAX($X$9:X376)</f>
        <v>0</v>
      </c>
    </row>
    <row r="377" spans="1:26">
      <c r="A377" t="s">
        <v>4</v>
      </c>
      <c r="B377" t="s">
        <v>5</v>
      </c>
      <c r="C377" s="3" t="str">
        <f t="shared" si="66"/>
        <v>Mon</v>
      </c>
      <c r="D377" s="5">
        <v>44158.447916666664</v>
      </c>
      <c r="E377" s="6">
        <v>44158.447916666664</v>
      </c>
      <c r="F377">
        <v>28970.45</v>
      </c>
      <c r="H377" s="2">
        <f t="shared" si="73"/>
        <v>44158.447916666664</v>
      </c>
      <c r="I377" s="1">
        <f t="shared" si="73"/>
        <v>44158.447916666664</v>
      </c>
      <c r="J377" s="4">
        <f t="shared" si="74"/>
        <v>29000</v>
      </c>
      <c r="K377" s="4" t="str">
        <f t="shared" si="75"/>
        <v>PE</v>
      </c>
      <c r="L377" s="5">
        <f t="shared" si="76"/>
        <v>44161.447916666664</v>
      </c>
      <c r="N377" s="17">
        <v>327.3</v>
      </c>
      <c r="O377" s="7">
        <f t="shared" si="69"/>
        <v>379.66800000000001</v>
      </c>
      <c r="P377" s="7">
        <f t="shared" si="70"/>
        <v>265.76760000000002</v>
      </c>
      <c r="Q377" s="7">
        <f t="shared" si="71"/>
        <v>607.46879999999999</v>
      </c>
      <c r="R377" s="18">
        <v>265.8</v>
      </c>
      <c r="S377" s="18"/>
      <c r="T377" s="7">
        <f t="shared" si="67"/>
        <v>-113.86799999999999</v>
      </c>
      <c r="U377" s="17" t="s">
        <v>15</v>
      </c>
      <c r="V377">
        <f t="shared" si="68"/>
        <v>-2846.7</v>
      </c>
      <c r="X377" s="19">
        <f t="shared" si="72"/>
        <v>121948.60000000011</v>
      </c>
      <c r="Z377" s="19">
        <f>X377-MAX($X$9:X377)</f>
        <v>-2846.6999999999971</v>
      </c>
    </row>
    <row r="378" spans="1:26">
      <c r="A378" t="s">
        <v>4</v>
      </c>
      <c r="B378" t="s">
        <v>5</v>
      </c>
      <c r="C378" s="3" t="str">
        <f t="shared" si="66"/>
        <v>Wed</v>
      </c>
      <c r="D378" s="5">
        <v>44160.458333333336</v>
      </c>
      <c r="E378" s="6">
        <v>44160.458333333336</v>
      </c>
      <c r="F378">
        <v>29651.4</v>
      </c>
      <c r="H378" s="2">
        <f t="shared" si="73"/>
        <v>44160.458333333336</v>
      </c>
      <c r="I378" s="1">
        <f t="shared" si="73"/>
        <v>44160.458333333336</v>
      </c>
      <c r="J378" s="4">
        <f t="shared" si="74"/>
        <v>29700</v>
      </c>
      <c r="K378" s="4" t="str">
        <f t="shared" si="75"/>
        <v>PE</v>
      </c>
      <c r="L378" s="5">
        <f t="shared" si="76"/>
        <v>44161.458333333336</v>
      </c>
      <c r="N378" s="17">
        <v>428.2</v>
      </c>
      <c r="O378" s="7">
        <f t="shared" si="69"/>
        <v>496.71199999999993</v>
      </c>
      <c r="P378" s="7">
        <f t="shared" si="70"/>
        <v>347.69839999999994</v>
      </c>
      <c r="Q378" s="7">
        <f t="shared" si="71"/>
        <v>794.73919999999998</v>
      </c>
      <c r="R378" s="18"/>
      <c r="S378" s="18"/>
      <c r="T378" s="7">
        <f t="shared" si="67"/>
        <v>0</v>
      </c>
      <c r="U378" s="17" t="s">
        <v>20</v>
      </c>
      <c r="V378">
        <f t="shared" si="68"/>
        <v>0</v>
      </c>
      <c r="X378" s="19">
        <f t="shared" si="72"/>
        <v>121948.60000000011</v>
      </c>
      <c r="Z378" s="19">
        <f>X378-MAX($X$9:X378)</f>
        <v>-2846.6999999999971</v>
      </c>
    </row>
    <row r="379" spans="1:26">
      <c r="A379" t="s">
        <v>4</v>
      </c>
      <c r="B379" t="s">
        <v>5</v>
      </c>
      <c r="C379" s="3" t="str">
        <f t="shared" si="66"/>
        <v>Tue</v>
      </c>
      <c r="D379" s="5">
        <v>44166.385416666664</v>
      </c>
      <c r="E379" s="6">
        <v>44166.385416666664</v>
      </c>
      <c r="F379">
        <v>29600.95</v>
      </c>
      <c r="H379" s="2">
        <f t="shared" si="73"/>
        <v>44166.385416666664</v>
      </c>
      <c r="I379" s="1">
        <f t="shared" si="73"/>
        <v>44166.385416666664</v>
      </c>
      <c r="J379" s="4">
        <f t="shared" si="74"/>
        <v>29600</v>
      </c>
      <c r="K379" s="4" t="str">
        <f t="shared" si="75"/>
        <v>PE</v>
      </c>
      <c r="L379" s="5">
        <f t="shared" si="76"/>
        <v>44168.385416666664</v>
      </c>
      <c r="N379" s="17">
        <v>264.75</v>
      </c>
      <c r="O379" s="7">
        <f t="shared" si="69"/>
        <v>307.10999999999996</v>
      </c>
      <c r="P379" s="7">
        <f t="shared" si="70"/>
        <v>214.97699999999995</v>
      </c>
      <c r="Q379" s="7">
        <f t="shared" si="71"/>
        <v>491.37599999999998</v>
      </c>
      <c r="R379" s="18">
        <v>491.3</v>
      </c>
      <c r="S379" s="18">
        <v>215.5</v>
      </c>
      <c r="T379" s="7">
        <f t="shared" si="67"/>
        <v>184.19000000000005</v>
      </c>
      <c r="U379" s="17" t="s">
        <v>16</v>
      </c>
      <c r="V379">
        <f t="shared" si="68"/>
        <v>4604.7500000000018</v>
      </c>
      <c r="X379" s="19">
        <f t="shared" si="72"/>
        <v>126553.35000000011</v>
      </c>
      <c r="Z379" s="19">
        <f>X379-MAX($X$9:X379)</f>
        <v>0</v>
      </c>
    </row>
    <row r="380" spans="1:26">
      <c r="A380" t="s">
        <v>4</v>
      </c>
      <c r="B380" t="s">
        <v>5</v>
      </c>
      <c r="C380" s="3" t="str">
        <f t="shared" si="66"/>
        <v>Wed</v>
      </c>
      <c r="D380" s="5">
        <v>44167.427083333336</v>
      </c>
      <c r="E380" s="6">
        <v>44167.427083333336</v>
      </c>
      <c r="F380">
        <v>29643</v>
      </c>
      <c r="H380" s="2">
        <f t="shared" si="73"/>
        <v>44167.427083333336</v>
      </c>
      <c r="I380" s="1">
        <f t="shared" si="73"/>
        <v>44167.427083333336</v>
      </c>
      <c r="J380" s="4">
        <f t="shared" si="74"/>
        <v>29600</v>
      </c>
      <c r="K380" s="4" t="str">
        <f t="shared" si="75"/>
        <v>PE</v>
      </c>
      <c r="L380" s="5">
        <f t="shared" si="76"/>
        <v>44168.427083333336</v>
      </c>
      <c r="N380" s="17">
        <v>464.7</v>
      </c>
      <c r="O380" s="7">
        <f t="shared" si="69"/>
        <v>539.05199999999991</v>
      </c>
      <c r="P380" s="7">
        <f t="shared" si="70"/>
        <v>377.33639999999991</v>
      </c>
      <c r="Q380" s="7">
        <f t="shared" si="71"/>
        <v>862.4831999999999</v>
      </c>
      <c r="R380" s="18"/>
      <c r="S380" s="18"/>
      <c r="T380" s="7">
        <f t="shared" si="67"/>
        <v>0</v>
      </c>
      <c r="U380" s="17" t="s">
        <v>20</v>
      </c>
      <c r="V380">
        <f t="shared" si="68"/>
        <v>0</v>
      </c>
      <c r="X380" s="19">
        <f t="shared" si="72"/>
        <v>126553.35000000011</v>
      </c>
      <c r="Z380" s="19">
        <f>X380-MAX($X$9:X380)</f>
        <v>0</v>
      </c>
    </row>
    <row r="381" spans="1:26">
      <c r="A381" t="s">
        <v>4</v>
      </c>
      <c r="B381" t="s">
        <v>6</v>
      </c>
      <c r="C381" s="3" t="str">
        <f t="shared" si="66"/>
        <v>Fri</v>
      </c>
      <c r="D381" s="5">
        <v>44169.427083333336</v>
      </c>
      <c r="E381" s="6">
        <v>44169.427083333336</v>
      </c>
      <c r="F381">
        <v>29922.6</v>
      </c>
      <c r="H381" s="2">
        <f t="shared" si="73"/>
        <v>44169.427083333336</v>
      </c>
      <c r="I381" s="1">
        <f t="shared" si="73"/>
        <v>44169.427083333336</v>
      </c>
      <c r="J381" s="4">
        <f t="shared" si="74"/>
        <v>29900</v>
      </c>
      <c r="K381" s="4" t="str">
        <f t="shared" si="75"/>
        <v>CE</v>
      </c>
      <c r="L381" s="5">
        <f t="shared" si="76"/>
        <v>44175.427083333336</v>
      </c>
      <c r="N381" s="17">
        <v>342</v>
      </c>
      <c r="O381" s="7">
        <f t="shared" si="69"/>
        <v>396.71999999999997</v>
      </c>
      <c r="P381" s="7">
        <f t="shared" si="70"/>
        <v>277.70399999999995</v>
      </c>
      <c r="Q381" s="7">
        <f t="shared" si="71"/>
        <v>634.75199999999995</v>
      </c>
      <c r="R381" s="18"/>
      <c r="S381" s="18"/>
      <c r="T381" s="7">
        <f t="shared" si="67"/>
        <v>0</v>
      </c>
      <c r="U381" s="17" t="s">
        <v>20</v>
      </c>
      <c r="V381">
        <f t="shared" si="68"/>
        <v>0</v>
      </c>
      <c r="X381" s="19">
        <f t="shared" si="72"/>
        <v>126553.35000000011</v>
      </c>
      <c r="Z381" s="19">
        <f>X381-MAX($X$9:X381)</f>
        <v>0</v>
      </c>
    </row>
    <row r="382" spans="1:26">
      <c r="A382" t="s">
        <v>4</v>
      </c>
      <c r="B382" t="s">
        <v>5</v>
      </c>
      <c r="C382" s="3" t="str">
        <f t="shared" si="66"/>
        <v>Tue</v>
      </c>
      <c r="D382" s="5">
        <v>44173.46875</v>
      </c>
      <c r="E382" s="6">
        <v>44173.46875</v>
      </c>
      <c r="F382">
        <v>30056.6</v>
      </c>
      <c r="H382" s="2">
        <f t="shared" si="73"/>
        <v>44173.46875</v>
      </c>
      <c r="I382" s="1">
        <f t="shared" si="73"/>
        <v>44173.46875</v>
      </c>
      <c r="J382" s="4">
        <f t="shared" si="74"/>
        <v>30100</v>
      </c>
      <c r="K382" s="4" t="str">
        <f t="shared" si="75"/>
        <v>PE</v>
      </c>
      <c r="L382" s="5">
        <f t="shared" si="76"/>
        <v>44175.46875</v>
      </c>
      <c r="N382" s="17">
        <v>206.5</v>
      </c>
      <c r="O382" s="7">
        <f t="shared" si="69"/>
        <v>239.54</v>
      </c>
      <c r="P382" s="7">
        <f t="shared" si="70"/>
        <v>167.678</v>
      </c>
      <c r="Q382" s="7">
        <f t="shared" si="71"/>
        <v>383.26400000000001</v>
      </c>
      <c r="R382" s="18">
        <v>383.1</v>
      </c>
      <c r="S382" s="18">
        <v>232</v>
      </c>
      <c r="T382" s="7">
        <f t="shared" si="67"/>
        <v>143.56000000000003</v>
      </c>
      <c r="U382" s="17" t="s">
        <v>16</v>
      </c>
      <c r="V382">
        <f t="shared" si="68"/>
        <v>3589.0000000000009</v>
      </c>
      <c r="X382" s="19">
        <f t="shared" si="72"/>
        <v>130142.35000000011</v>
      </c>
      <c r="Z382" s="19">
        <f>X382-MAX($X$9:X382)</f>
        <v>0</v>
      </c>
    </row>
    <row r="383" spans="1:26">
      <c r="A383" t="s">
        <v>4</v>
      </c>
      <c r="B383" t="s">
        <v>6</v>
      </c>
      <c r="C383" s="3" t="str">
        <f t="shared" si="66"/>
        <v>Wed</v>
      </c>
      <c r="D383" s="5">
        <v>44174.541666666664</v>
      </c>
      <c r="E383" s="6">
        <v>44174.541666666664</v>
      </c>
      <c r="F383">
        <v>30528.5</v>
      </c>
      <c r="H383" s="2">
        <f t="shared" si="73"/>
        <v>44174.541666666664</v>
      </c>
      <c r="I383" s="1">
        <f t="shared" si="73"/>
        <v>44174.541666666664</v>
      </c>
      <c r="J383" s="4">
        <f t="shared" si="74"/>
        <v>30500</v>
      </c>
      <c r="K383" s="4" t="str">
        <f t="shared" si="75"/>
        <v>CE</v>
      </c>
      <c r="L383" s="5">
        <f t="shared" si="76"/>
        <v>44175.541666666664</v>
      </c>
      <c r="N383" s="17">
        <v>119</v>
      </c>
      <c r="O383" s="7">
        <f t="shared" si="69"/>
        <v>138.04</v>
      </c>
      <c r="P383" s="7">
        <f t="shared" si="70"/>
        <v>96.627999999999986</v>
      </c>
      <c r="Q383" s="7">
        <f t="shared" si="71"/>
        <v>220.864</v>
      </c>
      <c r="R383" s="18">
        <v>96.6</v>
      </c>
      <c r="S383" s="18"/>
      <c r="T383" s="7">
        <f t="shared" si="67"/>
        <v>-41.44</v>
      </c>
      <c r="U383" s="17" t="s">
        <v>15</v>
      </c>
      <c r="V383">
        <f t="shared" si="68"/>
        <v>-1036</v>
      </c>
      <c r="X383" s="19">
        <f t="shared" si="72"/>
        <v>129106.35000000011</v>
      </c>
      <c r="Z383" s="19">
        <f>X383-MAX($X$9:X383)</f>
        <v>-1036</v>
      </c>
    </row>
    <row r="384" spans="1:26">
      <c r="A384" t="s">
        <v>4</v>
      </c>
      <c r="B384" t="s">
        <v>5</v>
      </c>
      <c r="C384" s="3" t="str">
        <f t="shared" si="66"/>
        <v>Thu</v>
      </c>
      <c r="D384" s="5">
        <v>44175.5625</v>
      </c>
      <c r="E384" s="6">
        <v>44175.5625</v>
      </c>
      <c r="F384">
        <v>30276.75</v>
      </c>
      <c r="H384" s="2">
        <f t="shared" si="73"/>
        <v>44175.5625</v>
      </c>
      <c r="I384" s="1">
        <f t="shared" si="73"/>
        <v>44175.5625</v>
      </c>
      <c r="J384" s="4">
        <f t="shared" si="74"/>
        <v>30300</v>
      </c>
      <c r="K384" s="4" t="str">
        <f t="shared" si="75"/>
        <v>PE</v>
      </c>
      <c r="L384" s="5">
        <f t="shared" si="76"/>
        <v>44175.5625</v>
      </c>
      <c r="N384" s="17">
        <v>406</v>
      </c>
      <c r="O384" s="7">
        <f t="shared" si="69"/>
        <v>470.96</v>
      </c>
      <c r="P384" s="7">
        <f t="shared" si="70"/>
        <v>329.67199999999997</v>
      </c>
      <c r="Q384" s="7">
        <f t="shared" si="71"/>
        <v>753.53600000000006</v>
      </c>
      <c r="R384" s="18"/>
      <c r="S384" s="18"/>
      <c r="T384" s="7">
        <f t="shared" si="67"/>
        <v>0</v>
      </c>
      <c r="U384" s="17" t="s">
        <v>20</v>
      </c>
      <c r="V384">
        <f t="shared" si="68"/>
        <v>0</v>
      </c>
      <c r="X384" s="19">
        <f t="shared" si="72"/>
        <v>129106.35000000011</v>
      </c>
      <c r="Z384" s="19">
        <f>X384-MAX($X$9:X384)</f>
        <v>-1036</v>
      </c>
    </row>
    <row r="385" spans="1:26">
      <c r="A385" t="s">
        <v>4</v>
      </c>
      <c r="B385" t="s">
        <v>6</v>
      </c>
      <c r="C385" s="3" t="str">
        <f t="shared" si="66"/>
        <v>Fri</v>
      </c>
      <c r="D385" s="5">
        <v>44176.395833333336</v>
      </c>
      <c r="E385" s="6">
        <v>44176.395833333336</v>
      </c>
      <c r="F385">
        <v>30788.25</v>
      </c>
      <c r="H385" s="2">
        <f t="shared" si="73"/>
        <v>44176.395833333336</v>
      </c>
      <c r="I385" s="1">
        <f t="shared" si="73"/>
        <v>44176.395833333336</v>
      </c>
      <c r="J385" s="4">
        <f t="shared" si="74"/>
        <v>30800</v>
      </c>
      <c r="K385" s="4" t="str">
        <f t="shared" si="75"/>
        <v>CE</v>
      </c>
      <c r="L385" s="5">
        <f t="shared" si="76"/>
        <v>44182.395833333336</v>
      </c>
      <c r="N385" s="17">
        <v>302.8</v>
      </c>
      <c r="O385" s="7">
        <f t="shared" si="69"/>
        <v>351.24799999999999</v>
      </c>
      <c r="P385" s="7">
        <f t="shared" si="70"/>
        <v>245.87359999999998</v>
      </c>
      <c r="Q385" s="7">
        <f t="shared" si="71"/>
        <v>561.99680000000001</v>
      </c>
      <c r="R385" s="18">
        <v>245.8</v>
      </c>
      <c r="S385" s="18"/>
      <c r="T385" s="7">
        <f t="shared" si="67"/>
        <v>-105.44799999999998</v>
      </c>
      <c r="U385" s="17" t="s">
        <v>15</v>
      </c>
      <c r="V385">
        <f t="shared" si="68"/>
        <v>-2636.1999999999994</v>
      </c>
      <c r="X385" s="19">
        <f t="shared" si="72"/>
        <v>126470.15000000011</v>
      </c>
      <c r="Z385" s="19">
        <f>X385-MAX($X$9:X385)</f>
        <v>-3672.1999999999971</v>
      </c>
    </row>
    <row r="386" spans="1:26">
      <c r="A386" t="s">
        <v>4</v>
      </c>
      <c r="B386" t="s">
        <v>5</v>
      </c>
      <c r="C386" s="3" t="str">
        <f t="shared" si="66"/>
        <v>Tue</v>
      </c>
      <c r="D386" s="5">
        <v>44180.385416666664</v>
      </c>
      <c r="E386" s="6">
        <v>44180.385416666664</v>
      </c>
      <c r="F386">
        <v>30641.65</v>
      </c>
      <c r="H386" s="2">
        <f t="shared" si="73"/>
        <v>44180.385416666664</v>
      </c>
      <c r="I386" s="1">
        <f t="shared" si="73"/>
        <v>44180.385416666664</v>
      </c>
      <c r="J386" s="4">
        <f t="shared" si="74"/>
        <v>30600</v>
      </c>
      <c r="K386" s="4" t="str">
        <f t="shared" si="75"/>
        <v>PE</v>
      </c>
      <c r="L386" s="5">
        <f t="shared" si="76"/>
        <v>44182.385416666664</v>
      </c>
      <c r="N386" s="17">
        <v>388.3</v>
      </c>
      <c r="O386" s="7">
        <f t="shared" si="69"/>
        <v>450.428</v>
      </c>
      <c r="P386" s="7">
        <f t="shared" si="70"/>
        <v>315.2996</v>
      </c>
      <c r="Q386" s="7">
        <f t="shared" si="71"/>
        <v>720.6848</v>
      </c>
      <c r="R386" s="18">
        <v>315.3</v>
      </c>
      <c r="S386" s="18"/>
      <c r="T386" s="7">
        <f t="shared" si="67"/>
        <v>-135.12799999999999</v>
      </c>
      <c r="U386" s="17" t="s">
        <v>15</v>
      </c>
      <c r="V386">
        <f t="shared" si="68"/>
        <v>-3378.2</v>
      </c>
      <c r="X386" s="19">
        <f t="shared" si="72"/>
        <v>123091.95000000011</v>
      </c>
      <c r="Z386" s="19">
        <f>X386-MAX($X$9:X386)</f>
        <v>-7050.3999999999942</v>
      </c>
    </row>
    <row r="387" spans="1:26">
      <c r="A387" t="s">
        <v>4</v>
      </c>
      <c r="B387" t="s">
        <v>5</v>
      </c>
      <c r="C387" s="3" t="str">
        <f t="shared" si="66"/>
        <v>Fri</v>
      </c>
      <c r="D387" s="5">
        <v>44183.395833333336</v>
      </c>
      <c r="E387" s="6">
        <v>44183.395833333336</v>
      </c>
      <c r="F387">
        <v>30591.65</v>
      </c>
      <c r="H387" s="2">
        <f t="shared" si="73"/>
        <v>44183.395833333336</v>
      </c>
      <c r="I387" s="1">
        <f t="shared" si="73"/>
        <v>44183.395833333336</v>
      </c>
      <c r="J387" s="4">
        <f t="shared" si="74"/>
        <v>30600</v>
      </c>
      <c r="K387" s="4" t="str">
        <f t="shared" si="75"/>
        <v>PE</v>
      </c>
      <c r="L387" s="5">
        <f t="shared" si="76"/>
        <v>44189.395833333336</v>
      </c>
      <c r="N387" s="17">
        <v>280.64999999999998</v>
      </c>
      <c r="O387" s="7">
        <f t="shared" si="69"/>
        <v>325.55399999999997</v>
      </c>
      <c r="P387" s="7">
        <f t="shared" si="70"/>
        <v>227.88779999999997</v>
      </c>
      <c r="Q387" s="7">
        <f t="shared" si="71"/>
        <v>520.88639999999998</v>
      </c>
      <c r="R387" s="18">
        <v>521</v>
      </c>
      <c r="S387" s="18">
        <v>255.7</v>
      </c>
      <c r="T387" s="7">
        <f t="shared" si="67"/>
        <v>195.44600000000003</v>
      </c>
      <c r="U387" s="17" t="s">
        <v>16</v>
      </c>
      <c r="V387">
        <f t="shared" si="68"/>
        <v>4886.1500000000005</v>
      </c>
      <c r="X387" s="19">
        <f t="shared" si="72"/>
        <v>127978.10000000011</v>
      </c>
      <c r="Z387" s="19">
        <f>X387-MAX($X$9:X387)</f>
        <v>-2164.25</v>
      </c>
    </row>
    <row r="388" spans="1:26">
      <c r="A388" t="s">
        <v>4</v>
      </c>
      <c r="B388" t="s">
        <v>5</v>
      </c>
      <c r="C388" s="3" t="str">
        <f t="shared" si="66"/>
        <v>Mon</v>
      </c>
      <c r="D388" s="5">
        <v>44186.53125</v>
      </c>
      <c r="E388" s="6">
        <v>44186.53125</v>
      </c>
      <c r="F388">
        <v>30226.3</v>
      </c>
      <c r="H388" s="2">
        <f t="shared" si="73"/>
        <v>44186.53125</v>
      </c>
      <c r="I388" s="1">
        <f t="shared" si="73"/>
        <v>44186.53125</v>
      </c>
      <c r="J388" s="4">
        <f t="shared" si="74"/>
        <v>30200</v>
      </c>
      <c r="K388" s="4" t="str">
        <f t="shared" si="75"/>
        <v>PE</v>
      </c>
      <c r="L388" s="5">
        <f t="shared" si="76"/>
        <v>44189.53125</v>
      </c>
      <c r="N388" s="17">
        <v>119.05</v>
      </c>
      <c r="O388" s="7">
        <f t="shared" si="69"/>
        <v>138.09799999999998</v>
      </c>
      <c r="P388" s="7">
        <f t="shared" si="70"/>
        <v>96.668599999999984</v>
      </c>
      <c r="Q388" s="7">
        <f t="shared" si="71"/>
        <v>220.95679999999999</v>
      </c>
      <c r="R388" s="18">
        <v>96.7</v>
      </c>
      <c r="S388" s="18"/>
      <c r="T388" s="7">
        <f t="shared" si="67"/>
        <v>-41.397999999999982</v>
      </c>
      <c r="U388" s="17" t="s">
        <v>15</v>
      </c>
      <c r="V388">
        <f t="shared" si="68"/>
        <v>-1034.9499999999996</v>
      </c>
      <c r="X388" s="19">
        <f t="shared" si="72"/>
        <v>126943.15000000011</v>
      </c>
      <c r="Z388" s="19">
        <f>X388-MAX($X$9:X388)</f>
        <v>-3199.1999999999971</v>
      </c>
    </row>
    <row r="389" spans="1:26">
      <c r="A389" t="s">
        <v>4</v>
      </c>
      <c r="B389" t="s">
        <v>6</v>
      </c>
      <c r="C389" s="3" t="str">
        <f t="shared" si="66"/>
        <v>Thu</v>
      </c>
      <c r="D389" s="5">
        <v>44189.416666666664</v>
      </c>
      <c r="E389" s="6">
        <v>44189.416666666664</v>
      </c>
      <c r="F389">
        <v>30400.7</v>
      </c>
      <c r="H389" s="2">
        <f t="shared" si="73"/>
        <v>44189.416666666664</v>
      </c>
      <c r="I389" s="1">
        <f t="shared" si="73"/>
        <v>44189.416666666664</v>
      </c>
      <c r="J389" s="4">
        <f t="shared" si="74"/>
        <v>30400</v>
      </c>
      <c r="K389" s="4" t="str">
        <f t="shared" si="75"/>
        <v>CE</v>
      </c>
      <c r="L389" s="5">
        <f t="shared" si="76"/>
        <v>44189.416666666664</v>
      </c>
      <c r="N389" s="17">
        <v>308.75</v>
      </c>
      <c r="O389" s="7">
        <f t="shared" si="69"/>
        <v>358.15</v>
      </c>
      <c r="P389" s="7">
        <f t="shared" si="70"/>
        <v>250.70499999999996</v>
      </c>
      <c r="Q389" s="7">
        <f t="shared" si="71"/>
        <v>573.04</v>
      </c>
      <c r="R389" s="18"/>
      <c r="S389" s="18"/>
      <c r="T389" s="7">
        <f t="shared" si="67"/>
        <v>0</v>
      </c>
      <c r="U389" s="17" t="s">
        <v>20</v>
      </c>
      <c r="V389">
        <f t="shared" si="68"/>
        <v>0</v>
      </c>
      <c r="X389" s="19">
        <f t="shared" si="72"/>
        <v>126943.15000000011</v>
      </c>
      <c r="Z389" s="19">
        <f>X389-MAX($X$9:X389)</f>
        <v>-3199.1999999999971</v>
      </c>
    </row>
    <row r="390" spans="1:26">
      <c r="A390" t="s">
        <v>4</v>
      </c>
      <c r="B390" t="s">
        <v>6</v>
      </c>
      <c r="C390" s="3" t="str">
        <f t="shared" si="66"/>
        <v>Mon</v>
      </c>
      <c r="D390" s="5">
        <v>44193.572916666664</v>
      </c>
      <c r="E390" s="6">
        <v>44193.572916666664</v>
      </c>
      <c r="F390">
        <v>30879.3</v>
      </c>
      <c r="H390" s="2">
        <f t="shared" si="73"/>
        <v>44193.572916666664</v>
      </c>
      <c r="I390" s="1">
        <f t="shared" si="73"/>
        <v>44193.572916666664</v>
      </c>
      <c r="J390" s="4">
        <f t="shared" si="74"/>
        <v>30900</v>
      </c>
      <c r="K390" s="4" t="str">
        <f t="shared" si="75"/>
        <v>CE</v>
      </c>
      <c r="L390" s="5">
        <f t="shared" si="76"/>
        <v>44196.572916666664</v>
      </c>
      <c r="N390" s="17">
        <v>325.10000000000002</v>
      </c>
      <c r="O390" s="7">
        <f t="shared" si="69"/>
        <v>377.11599999999999</v>
      </c>
      <c r="P390" s="7">
        <f t="shared" si="70"/>
        <v>263.9812</v>
      </c>
      <c r="Q390" s="7">
        <f t="shared" si="71"/>
        <v>603.38559999999995</v>
      </c>
      <c r="R390" s="18"/>
      <c r="S390" s="18"/>
      <c r="T390" s="7">
        <f t="shared" si="67"/>
        <v>0</v>
      </c>
      <c r="U390" s="17" t="s">
        <v>20</v>
      </c>
      <c r="V390">
        <f t="shared" si="68"/>
        <v>0</v>
      </c>
      <c r="X390" s="19">
        <f t="shared" si="72"/>
        <v>126943.15000000011</v>
      </c>
      <c r="Z390" s="19">
        <f>X390-MAX($X$9:X390)</f>
        <v>-3199.1999999999971</v>
      </c>
    </row>
    <row r="391" spans="1:26">
      <c r="A391" t="s">
        <v>4</v>
      </c>
      <c r="B391" t="s">
        <v>6</v>
      </c>
      <c r="C391" s="3" t="str">
        <f t="shared" si="66"/>
        <v>Tue</v>
      </c>
      <c r="D391" s="5">
        <v>44194.385416666664</v>
      </c>
      <c r="E391" s="6">
        <v>44194.385416666664</v>
      </c>
      <c r="F391">
        <v>31249</v>
      </c>
      <c r="H391" s="2">
        <f t="shared" si="73"/>
        <v>44194.385416666664</v>
      </c>
      <c r="I391" s="1">
        <f t="shared" si="73"/>
        <v>44194.385416666664</v>
      </c>
      <c r="J391" s="4">
        <f t="shared" si="74"/>
        <v>31200</v>
      </c>
      <c r="K391" s="4" t="str">
        <f t="shared" si="75"/>
        <v>CE</v>
      </c>
      <c r="L391" s="5">
        <f t="shared" si="76"/>
        <v>44196.385416666664</v>
      </c>
      <c r="N391" s="17">
        <v>239.8</v>
      </c>
      <c r="O391" s="7">
        <f t="shared" si="69"/>
        <v>278.16800000000001</v>
      </c>
      <c r="P391" s="7">
        <f t="shared" si="70"/>
        <v>194.7176</v>
      </c>
      <c r="Q391" s="7">
        <f t="shared" si="71"/>
        <v>445.06880000000001</v>
      </c>
      <c r="R391" s="18">
        <v>194.7</v>
      </c>
      <c r="S391" s="18"/>
      <c r="T391" s="7">
        <f t="shared" si="67"/>
        <v>-83.468000000000018</v>
      </c>
      <c r="U391" s="17" t="s">
        <v>15</v>
      </c>
      <c r="V391">
        <f t="shared" si="68"/>
        <v>-2086.7000000000003</v>
      </c>
      <c r="X391" s="19">
        <f t="shared" si="72"/>
        <v>124856.45000000011</v>
      </c>
      <c r="Z391" s="19">
        <f>X391-MAX($X$9:X391)</f>
        <v>-5285.8999999999942</v>
      </c>
    </row>
    <row r="392" spans="1:26">
      <c r="A392" t="s">
        <v>4</v>
      </c>
      <c r="B392" t="s">
        <v>5</v>
      </c>
      <c r="C392" s="3" t="str">
        <f t="shared" si="66"/>
        <v>Wed</v>
      </c>
      <c r="D392" s="5">
        <v>44195.385416666664</v>
      </c>
      <c r="E392" s="6">
        <v>44195.385416666664</v>
      </c>
      <c r="F392">
        <v>31201.85</v>
      </c>
      <c r="H392" s="2">
        <f t="shared" si="73"/>
        <v>44195.385416666664</v>
      </c>
      <c r="I392" s="1">
        <f t="shared" si="73"/>
        <v>44195.385416666664</v>
      </c>
      <c r="J392" s="4">
        <f t="shared" si="74"/>
        <v>31200</v>
      </c>
      <c r="K392" s="4" t="str">
        <f t="shared" si="75"/>
        <v>PE</v>
      </c>
      <c r="L392" s="5">
        <f t="shared" si="76"/>
        <v>44196.385416666664</v>
      </c>
      <c r="N392" s="17"/>
      <c r="O392" s="7">
        <f t="shared" si="69"/>
        <v>0</v>
      </c>
      <c r="P392" s="7">
        <f t="shared" si="70"/>
        <v>0</v>
      </c>
      <c r="Q392" s="7">
        <f t="shared" si="71"/>
        <v>0</v>
      </c>
      <c r="R392" s="18"/>
      <c r="S392" s="18"/>
      <c r="T392" s="7">
        <f t="shared" si="67"/>
        <v>0</v>
      </c>
      <c r="U392" s="17"/>
      <c r="V392">
        <f t="shared" si="68"/>
        <v>0</v>
      </c>
      <c r="X392" s="19">
        <f t="shared" si="72"/>
        <v>124856.45000000011</v>
      </c>
      <c r="Z392" s="19">
        <f>X392-MAX($X$9:X392)</f>
        <v>-5285.8999999999942</v>
      </c>
    </row>
  </sheetData>
  <mergeCells count="6">
    <mergeCell ref="A2:F2"/>
    <mergeCell ref="H2:L2"/>
    <mergeCell ref="N2:U2"/>
    <mergeCell ref="H4:L4"/>
    <mergeCell ref="N4:U4"/>
    <mergeCell ref="A4:F4"/>
  </mergeCells>
  <conditionalFormatting sqref="C9:C392">
    <cfRule type="containsText" dxfId="3" priority="10" operator="containsText" text="Sun">
      <formula>NOT(ISERROR(SEARCH("Sun",C9)))</formula>
    </cfRule>
    <cfRule type="containsText" dxfId="2" priority="11" operator="containsText" text="Sat">
      <formula>NOT(ISERROR(SEARCH("Sat",C9)))</formula>
    </cfRule>
  </conditionalFormatting>
  <conditionalFormatting sqref="T9:T392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Trade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Gupta</dc:creator>
  <cp:lastModifiedBy>Sannidhya Narayan</cp:lastModifiedBy>
  <dcterms:created xsi:type="dcterms:W3CDTF">2021-03-03T19:08:10Z</dcterms:created>
  <dcterms:modified xsi:type="dcterms:W3CDTF">2021-03-16T14:47:45Z</dcterms:modified>
</cp:coreProperties>
</file>