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4_Excel\101_Excel Fundamentals for Data Analysis\"/>
    </mc:Choice>
  </mc:AlternateContent>
  <xr:revisionPtr revIDLastSave="0" documentId="13_ncr:1_{328F72DE-5BB7-4A20-9BEC-86AB730D91E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s">'SYS DATA'!$F$2:$F$7624</definedName>
    <definedName name="Customer_Refs">'SYS DATA'!$C$2:$C$7624</definedName>
    <definedName name="Enrolments">'SYS DATA'!$B$2:$B$7624</definedName>
    <definedName name="Invoice_dates">'SYS DATA'!$D$2:$D$7624</definedName>
    <definedName name="pIDs">'SYS DATA'!$A$2:$A$7624</definedName>
    <definedName name="SysData">'SYS DATA'!$C$2:$F$7624</definedName>
    <definedName name="Types">'SYS DATA'!$E$2:$E$7624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0" i="9" l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O70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M70" i="9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L2" i="9"/>
  <c r="L3" i="9"/>
  <c r="L4" i="9"/>
  <c r="L70" i="9" s="1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T18" i="9" a="1"/>
  <c r="T18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C4" i="9"/>
  <c r="I2" i="9"/>
  <c r="I3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H3" i="9"/>
  <c r="H4" i="9"/>
  <c r="I4" i="9" s="1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2" i="9"/>
  <c r="G2" i="9"/>
  <c r="G70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T11" i="9"/>
  <c r="T10" i="9"/>
  <c r="F72" i="9"/>
  <c r="F2" i="9"/>
  <c r="E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1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1" i="9"/>
  <c r="D72" i="9"/>
  <c r="C3" i="9"/>
  <c r="C5" i="9"/>
  <c r="C6" i="9"/>
  <c r="C7" i="9"/>
  <c r="C8" i="9"/>
  <c r="C9" i="9"/>
  <c r="C10" i="9"/>
  <c r="C11" i="9"/>
  <c r="C12" i="9"/>
  <c r="C20" i="9"/>
  <c r="C21" i="9"/>
  <c r="C22" i="9"/>
  <c r="C23" i="9"/>
  <c r="C24" i="9"/>
  <c r="C25" i="9"/>
  <c r="C26" i="9"/>
  <c r="C27" i="9"/>
  <c r="C28" i="9"/>
  <c r="C36" i="9"/>
  <c r="C37" i="9"/>
  <c r="C38" i="9"/>
  <c r="C39" i="9"/>
  <c r="C40" i="9"/>
  <c r="C41" i="9"/>
  <c r="C42" i="9"/>
  <c r="C43" i="9"/>
  <c r="C44" i="9"/>
  <c r="C52" i="9"/>
  <c r="C53" i="9"/>
  <c r="C54" i="9"/>
  <c r="C55" i="9"/>
  <c r="C56" i="9"/>
  <c r="C57" i="9"/>
  <c r="C58" i="9"/>
  <c r="C59" i="9"/>
  <c r="C60" i="9"/>
  <c r="C68" i="9"/>
  <c r="C69" i="9"/>
  <c r="A14" i="9"/>
  <c r="C14" i="9" s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1" i="9"/>
  <c r="B72" i="9"/>
  <c r="B3" i="9"/>
  <c r="A2" i="9"/>
  <c r="C2" i="9" s="1"/>
  <c r="A3" i="9"/>
  <c r="A4" i="9"/>
  <c r="B2" i="9"/>
  <c r="A5" i="9"/>
  <c r="A6" i="9"/>
  <c r="A7" i="9"/>
  <c r="A8" i="9"/>
  <c r="A9" i="9"/>
  <c r="A10" i="9"/>
  <c r="A11" i="9"/>
  <c r="A12" i="9"/>
  <c r="A13" i="9"/>
  <c r="C13" i="9" s="1"/>
  <c r="A15" i="9"/>
  <c r="C15" i="9" s="1"/>
  <c r="A16" i="9"/>
  <c r="C16" i="9" s="1"/>
  <c r="A17" i="9"/>
  <c r="C17" i="9" s="1"/>
  <c r="A18" i="9"/>
  <c r="C18" i="9" s="1"/>
  <c r="A19" i="9"/>
  <c r="C19" i="9" s="1"/>
  <c r="A20" i="9"/>
  <c r="A21" i="9"/>
  <c r="A22" i="9"/>
  <c r="A23" i="9"/>
  <c r="A24" i="9"/>
  <c r="A25" i="9"/>
  <c r="A26" i="9"/>
  <c r="A27" i="9"/>
  <c r="A28" i="9"/>
  <c r="A29" i="9"/>
  <c r="C29" i="9" s="1"/>
  <c r="A30" i="9"/>
  <c r="C30" i="9" s="1"/>
  <c r="A31" i="9"/>
  <c r="C31" i="9" s="1"/>
  <c r="A32" i="9"/>
  <c r="C32" i="9" s="1"/>
  <c r="A33" i="9"/>
  <c r="C33" i="9" s="1"/>
  <c r="A34" i="9"/>
  <c r="C34" i="9" s="1"/>
  <c r="A35" i="9"/>
  <c r="C35" i="9" s="1"/>
  <c r="A36" i="9"/>
  <c r="A37" i="9"/>
  <c r="A38" i="9"/>
  <c r="A39" i="9"/>
  <c r="A40" i="9"/>
  <c r="A41" i="9"/>
  <c r="A42" i="9"/>
  <c r="A43" i="9"/>
  <c r="A44" i="9"/>
  <c r="A45" i="9"/>
  <c r="C45" i="9" s="1"/>
  <c r="A46" i="9"/>
  <c r="C46" i="9" s="1"/>
  <c r="A47" i="9"/>
  <c r="C47" i="9" s="1"/>
  <c r="A48" i="9"/>
  <c r="C48" i="9" s="1"/>
  <c r="A49" i="9"/>
  <c r="C49" i="9" s="1"/>
  <c r="A50" i="9"/>
  <c r="C50" i="9" s="1"/>
  <c r="A51" i="9"/>
  <c r="C51" i="9" s="1"/>
  <c r="A52" i="9"/>
  <c r="A53" i="9"/>
  <c r="A54" i="9"/>
  <c r="A55" i="9"/>
  <c r="A56" i="9"/>
  <c r="A57" i="9"/>
  <c r="A58" i="9"/>
  <c r="A59" i="9"/>
  <c r="A60" i="9"/>
  <c r="A61" i="9"/>
  <c r="C61" i="9" s="1"/>
  <c r="A62" i="9"/>
  <c r="C62" i="9" s="1"/>
  <c r="A63" i="9"/>
  <c r="C63" i="9" s="1"/>
  <c r="A64" i="9"/>
  <c r="C64" i="9" s="1"/>
  <c r="A65" i="9"/>
  <c r="C65" i="9" s="1"/>
  <c r="A66" i="9"/>
  <c r="C66" i="9" s="1"/>
  <c r="A67" i="9"/>
  <c r="C67" i="9" s="1"/>
  <c r="A68" i="9"/>
  <c r="A69" i="9"/>
  <c r="T13" i="9" l="1" a="1"/>
  <c r="T13" i="9" s="1"/>
  <c r="T17" i="9" l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J68" i="9"/>
  <c r="J60" i="9"/>
  <c r="J52" i="9"/>
  <c r="J44" i="9"/>
  <c r="J36" i="9"/>
  <c r="J28" i="9"/>
  <c r="J20" i="9"/>
  <c r="J12" i="9"/>
  <c r="J4" i="9"/>
  <c r="J67" i="9"/>
  <c r="J59" i="9"/>
  <c r="J51" i="9"/>
  <c r="J43" i="9"/>
  <c r="J35" i="9"/>
  <c r="J27" i="9"/>
  <c r="J19" i="9"/>
  <c r="J11" i="9"/>
  <c r="J3" i="9"/>
  <c r="J66" i="9"/>
  <c r="J58" i="9"/>
  <c r="J50" i="9"/>
  <c r="J42" i="9"/>
  <c r="J34" i="9"/>
  <c r="J26" i="9"/>
  <c r="J18" i="9"/>
  <c r="J10" i="9"/>
  <c r="J2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Q60" i="9" l="1"/>
  <c r="Q14" i="9"/>
  <c r="Q28" i="9"/>
  <c r="Q68" i="9"/>
  <c r="Q69" i="9"/>
  <c r="Q36" i="9"/>
  <c r="Q52" i="9"/>
  <c r="Q30" i="9"/>
  <c r="Q53" i="9"/>
  <c r="Q13" i="9"/>
  <c r="Q38" i="9"/>
  <c r="Q29" i="9"/>
  <c r="Q5" i="9"/>
  <c r="Q21" i="9"/>
  <c r="Q22" i="9"/>
  <c r="Q33" i="9"/>
  <c r="Q67" i="9"/>
  <c r="Q56" i="9"/>
  <c r="Q11" i="9"/>
  <c r="Q50" i="9"/>
  <c r="Q49" i="9"/>
  <c r="Q19" i="9"/>
  <c r="Q2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4" i="9"/>
  <c r="Q54" i="9"/>
  <c r="Q37" i="9"/>
  <c r="Q62" i="9"/>
  <c r="Q26" i="9"/>
  <c r="Q12" i="9"/>
  <c r="Q61" i="9"/>
  <c r="Q64" i="9"/>
  <c r="Q58" i="9"/>
  <c r="Q20" i="9"/>
  <c r="Q6" i="9"/>
  <c r="T7" i="9"/>
  <c r="Q3" i="9" l="1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Q70" i="9" l="1"/>
  <c r="T14" i="9"/>
  <c r="T16" i="9"/>
  <c r="N70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<sst xmlns="http://schemas.openxmlformats.org/spreadsheetml/2006/main" count="7952" uniqueCount="193">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</sst>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0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165" fontId="1" fillId="3" borderId="2" xfId="2" applyNumberFormat="1" applyBorder="1" applyAlignment="1" applyProtection="1">
      <alignment horizontal="right"/>
    </xf>
    <xf numFmtId="0" fontId="0" fillId="0" borderId="0" xfId="0" applyFont="1"/>
    <xf numFmtId="168" fontId="0" fillId="0" borderId="0" xfId="0" applyNumberFormat="1" applyFont="1"/>
    <xf numFmtId="166" fontId="0" fillId="0" borderId="0" xfId="0" applyNumberFormat="1" applyFont="1"/>
    <xf numFmtId="14" fontId="0" fillId="0" borderId="0" xfId="0" applyNumberFormat="1" applyFont="1"/>
    <xf numFmtId="167" fontId="0" fillId="0" borderId="0" xfId="0" applyNumberFormat="1"/>
    <xf numFmtId="164" fontId="0" fillId="0" borderId="0" xfId="0" applyNumberFormat="1" applyFont="1"/>
    <xf numFmtId="170" fontId="0" fillId="0" borderId="0" xfId="0" applyNumberFormat="1" applyFont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40BFF-9732-4AC0-9C69-775DEAD23633}" name="Table1" displayName="Table1" ref="A1:Q70" totalsRowCount="1" headerRowDxfId="36" dataDxfId="37" headerRowCellStyle="Accent1">
  <autoFilter ref="A1:Q69" xr:uid="{DBE40BFF-9732-4AC0-9C69-775DEAD23633}"/>
  <tableColumns count="17">
    <tableColumn id="1" xr3:uid="{99D62426-AF16-40A0-954B-A5B457973BB2}" name="Bpay Ref" totalsRowLabel="Total" dataDxfId="35" totalsRowDxfId="16">
      <calculatedColumnFormula>'BPAY Bank File'!A18</calculatedColumnFormula>
    </tableColumn>
    <tableColumn id="2" xr3:uid="{E08C92CC-8B91-4A06-A41C-03FF53083128}" name="Transaction Ref" dataDxfId="34" totalsRowDxfId="15">
      <calculatedColumnFormula>_xlfn.CONCAT('BPAY Bank File'!E18,'BPAY Bank File'!I18,'BPAY Bank File'!F18)</calculatedColumnFormula>
    </tableColumn>
    <tableColumn id="3" xr3:uid="{F8DAEA41-251B-4427-9670-33769FC64DFE}" name="Customer Ref" dataDxfId="33" totalsRowDxfId="14">
      <calculatedColumnFormula>VALUE(RIGHT(TRIM(A2),5))</calculatedColumnFormula>
    </tableColumn>
    <tableColumn id="4" xr3:uid="{78B06A82-3404-475F-ACED-8D0840D1E583}" name="Paid Month" dataDxfId="32" totalsRowDxfId="13">
      <calculatedColumnFormula>MID('BPAY Bank File'!G18, 5, 2)</calculatedColumnFormula>
    </tableColumn>
    <tableColumn id="5" xr3:uid="{8F9D645C-1CA2-44F6-AB15-E8621AB60BF8}" name="Paid Date" dataDxfId="31" totalsRowDxfId="12">
      <calculatedColumnFormula>DATE(LEFT('BPAY Bank File'!G18,4),MID('BPAY Bank File'!G18,5,2),RIGHT('BPAY Bank File'!G18,2))</calculatedColumnFormula>
    </tableColumn>
    <tableColumn id="6" xr3:uid="{AA2036F4-7E51-403E-B828-72AD96AB7A30}" name="Payment Amount" dataDxfId="30" totalsRowDxfId="11">
      <calculatedColumnFormula>TRIM(SUBSTITUTE('BPAY Bank File'!D18,"AU$ ", ""))</calculatedColumnFormula>
    </tableColumn>
    <tableColumn id="7" xr3:uid="{06198D53-3E3E-42FC-A8AF-20BF13E61BC7}" name="Balance" totalsRowFunction="sum" dataDxfId="25" totalsRowDxfId="10">
      <calculatedColumnFormula>SUMIFS(Amounts, Customer_Refs,VALUE(RIGHT(TRIM(A2), 5)))</calculatedColumnFormula>
    </tableColumn>
    <tableColumn id="8" xr3:uid="{B7B1F005-686F-4B2D-AB63-B4F1F6CCECAA}" name="Inv Date" dataDxfId="24" totalsRowDxfId="9">
      <calculatedColumnFormula>INDEX(Invoice_dates,MATCH(C2,  Customer_Refs, 0))</calculatedColumnFormula>
    </tableColumn>
    <tableColumn id="9" xr3:uid="{F4D94D39-3F0C-4C82-90B3-D67D344DE652}" name="Days To Pay" dataDxfId="23" totalsRowDxfId="8">
      <calculatedColumnFormula>_xlfn.DAYS(Table1[[#This Row],[Paid Date]],Table1[[#This Row],[Inv Date]])</calculatedColumnFormula>
    </tableColumn>
    <tableColumn id="10" xr3:uid="{E71D5006-B82A-4279-8391-673B587274C1}" name="Due Date" dataDxfId="29" totalsRowDxfId="7">
      <calculatedColumnFormula>WORKDAY(VLOOKUP(VALUE(RIGHT(TRIM(A2),5)),'SYS DATA'!$C$2:$F$7624,2,0),21)</calculatedColumnFormula>
    </tableColumn>
    <tableColumn id="11" xr3:uid="{7BE682BC-11BF-43BC-AF6F-CDF159E4714E}" name="Paid before Due Date" dataDxfId="22" totalsRowDxfId="6">
      <calculatedColumnFormula>IF(E2&lt;J2, "Y","")</calculatedColumnFormula>
    </tableColumn>
    <tableColumn id="12" xr3:uid="{C611F2EF-126F-48E5-8171-E5DE335508FE}" name="Days Early" totalsRowFunction="sum" dataDxfId="21" totalsRowDxfId="5">
      <calculatedColumnFormula>IF(K2="Y", NETWORKDAYS(E2, J2), 0)</calculatedColumnFormula>
    </tableColumn>
    <tableColumn id="13" xr3:uid="{D17948CD-3976-45D9-84AC-EDAA68C059CC}" name="Discount Due Date" totalsRowFunction="average" dataDxfId="20" totalsRowDxfId="4">
      <calculatedColumnFormula>WORKDAY(J2, -5)</calculatedColumnFormula>
    </tableColumn>
    <tableColumn id="14" xr3:uid="{F525BF1C-3D54-404D-B7C4-D78DA575CAEA}" name="Discount Offered" totalsRowFunction="average" dataDxfId="19" totalsRowDxfId="3">
      <calculatedColumnFormula>G2 * VLOOKUP(G2, $S$2:$T$5, 2, TRUE)</calculatedColumnFormula>
    </tableColumn>
    <tableColumn id="15" xr3:uid="{D4A60EA0-7B4E-4383-BD1B-E4E6090C9102}" name="Discount Awarded" totalsRowFunction="average" dataDxfId="18" totalsRowDxfId="2">
      <calculatedColumnFormula>IF(AND(E2&lt;M2, F2&gt;=G2 - (G2 * VLOOKUP(G2, $S$2:$T$5, 2, TRUE))), G2 * VLOOKUP(G2, $S$2:$T$5, 2, TRUE), 0)</calculatedColumnFormula>
    </tableColumn>
    <tableColumn id="16" xr3:uid="{7DA33C10-B7B2-4C63-8700-EF7640D43C2A}" name="Sibling Discount" totalsRowFunction="average" dataDxfId="17" totalsRowDxfId="1">
      <calculatedColumnFormula>IFERROR(IF(_xlfn.XLOOKUP(A2, Customer_Refs, Enrolments, 0) &gt;= 2, G2 * 5%, 0), 0)</calculatedColumnFormula>
    </tableColumn>
    <tableColumn id="17" xr3:uid="{BF85FB93-E83B-49FC-84FB-F05B34160991}" name="New Balance" totalsRowFunction="sum" dataDxfId="28" totalsRowDxfId="0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abSelected="1" topLeftCell="A15" zoomScale="95" workbookViewId="0">
      <selection activeCell="D42" sqref="D42"/>
    </sheetView>
  </sheetViews>
  <sheetFormatPr defaultRowHeight="14.4" x14ac:dyDescent="0.3"/>
  <cols>
    <col min="1" max="1" width="17.88671875" customWidth="1"/>
    <col min="2" max="2" width="13.88671875" customWidth="1"/>
    <col min="4" max="5" width="13" customWidth="1"/>
    <col min="6" max="9" width="14.33203125" customWidth="1"/>
    <col min="10" max="10" width="15.5546875" customWidth="1"/>
    <col min="11" max="11" width="11" customWidth="1"/>
    <col min="12" max="12" width="10.5546875" customWidth="1"/>
    <col min="14" max="14" width="9.664062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7" spans="1:15" x14ac:dyDescent="0.3">
      <c r="A7" t="s">
        <v>4</v>
      </c>
    </row>
    <row r="8" spans="1:15" x14ac:dyDescent="0.3">
      <c r="A8" t="s">
        <v>5</v>
      </c>
    </row>
    <row r="9" spans="1:15" x14ac:dyDescent="0.3">
      <c r="A9" t="s">
        <v>6</v>
      </c>
    </row>
    <row r="10" spans="1:15" x14ac:dyDescent="0.3">
      <c r="A10" t="s">
        <v>7</v>
      </c>
    </row>
    <row r="11" spans="1:15" x14ac:dyDescent="0.3">
      <c r="A11" t="s">
        <v>8</v>
      </c>
    </row>
    <row r="12" spans="1:15" x14ac:dyDescent="0.3">
      <c r="A12" t="s">
        <v>9</v>
      </c>
    </row>
    <row r="14" spans="1:15" x14ac:dyDescent="0.3">
      <c r="A14" t="s">
        <v>160</v>
      </c>
    </row>
    <row r="16" spans="1:15" s="4" customFormat="1" ht="28.8" x14ac:dyDescent="0.3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3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3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3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3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3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3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3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3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3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3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3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3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3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3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3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3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3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3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3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3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3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3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3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3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3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3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3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3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3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3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3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3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3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3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3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3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3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3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3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3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3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3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3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3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3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3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3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3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3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3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3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3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3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3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3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3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3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3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3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3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3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3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3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3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3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3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3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3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zoomScale="121" workbookViewId="0">
      <selection activeCell="C11" sqref="C11:C13"/>
    </sheetView>
  </sheetViews>
  <sheetFormatPr defaultRowHeight="14.4" x14ac:dyDescent="0.3"/>
  <cols>
    <col min="1" max="1" width="10.21875" bestFit="1" customWidth="1"/>
    <col min="2" max="2" width="9.6640625" customWidth="1"/>
    <col min="3" max="3" width="11.44140625" bestFit="1" customWidth="1"/>
    <col min="4" max="4" width="12.5546875" bestFit="1" customWidth="1"/>
    <col min="5" max="5" width="10.33203125" bestFit="1" customWidth="1"/>
    <col min="6" max="6" width="10.6640625" bestFit="1" customWidth="1"/>
    <col min="7" max="7" width="10.109375" bestFit="1" customWidth="1"/>
  </cols>
  <sheetData>
    <row r="1" spans="1:10" ht="21" customHeight="1" x14ac:dyDescent="0.3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9" t="s">
        <v>30</v>
      </c>
    </row>
    <row r="2" spans="1:10" s="4" customFormat="1" x14ac:dyDescent="0.3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10">
        <v>2750</v>
      </c>
      <c r="J2"/>
    </row>
    <row r="3" spans="1:10" x14ac:dyDescent="0.3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10">
        <v>2107</v>
      </c>
    </row>
    <row r="4" spans="1:10" x14ac:dyDescent="0.3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10">
        <v>0</v>
      </c>
    </row>
    <row r="5" spans="1:10" x14ac:dyDescent="0.3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10">
        <v>886.8</v>
      </c>
    </row>
    <row r="6" spans="1:10" x14ac:dyDescent="0.3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10">
        <v>0</v>
      </c>
    </row>
    <row r="7" spans="1:10" x14ac:dyDescent="0.3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10">
        <v>0</v>
      </c>
    </row>
    <row r="8" spans="1:10" x14ac:dyDescent="0.3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10">
        <v>700.33</v>
      </c>
    </row>
    <row r="9" spans="1:10" x14ac:dyDescent="0.3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10">
        <v>0</v>
      </c>
    </row>
    <row r="10" spans="1:10" x14ac:dyDescent="0.3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10">
        <v>0</v>
      </c>
    </row>
    <row r="11" spans="1:10" x14ac:dyDescent="0.3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10">
        <v>5124.2299999999996</v>
      </c>
    </row>
    <row r="12" spans="1:10" x14ac:dyDescent="0.3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10">
        <v>704</v>
      </c>
    </row>
    <row r="13" spans="1:10" x14ac:dyDescent="0.3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10">
        <v>0</v>
      </c>
    </row>
    <row r="14" spans="1:10" x14ac:dyDescent="0.3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10">
        <v>8573.4</v>
      </c>
    </row>
    <row r="15" spans="1:10" x14ac:dyDescent="0.3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10">
        <v>1203</v>
      </c>
    </row>
    <row r="16" spans="1:10" x14ac:dyDescent="0.3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10">
        <v>0</v>
      </c>
    </row>
    <row r="17" spans="1:6" x14ac:dyDescent="0.3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10">
        <v>651.95000000000005</v>
      </c>
    </row>
    <row r="18" spans="1:6" x14ac:dyDescent="0.3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10">
        <v>0</v>
      </c>
    </row>
    <row r="19" spans="1:6" x14ac:dyDescent="0.3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10">
        <v>0</v>
      </c>
    </row>
    <row r="20" spans="1:6" x14ac:dyDescent="0.3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10">
        <v>286.45</v>
      </c>
    </row>
    <row r="21" spans="1:6" x14ac:dyDescent="0.3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10">
        <v>1440</v>
      </c>
    </row>
    <row r="22" spans="1:6" x14ac:dyDescent="0.3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10">
        <v>0</v>
      </c>
    </row>
    <row r="23" spans="1:6" x14ac:dyDescent="0.3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10">
        <v>860</v>
      </c>
    </row>
    <row r="24" spans="1:6" x14ac:dyDescent="0.3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10">
        <v>0</v>
      </c>
    </row>
    <row r="25" spans="1:6" x14ac:dyDescent="0.3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10">
        <v>0</v>
      </c>
    </row>
    <row r="26" spans="1:6" x14ac:dyDescent="0.3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10">
        <v>4281.6000000000004</v>
      </c>
    </row>
    <row r="27" spans="1:6" x14ac:dyDescent="0.3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10">
        <v>1669</v>
      </c>
    </row>
    <row r="28" spans="1:6" x14ac:dyDescent="0.3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10">
        <v>0</v>
      </c>
    </row>
    <row r="29" spans="1:6" x14ac:dyDescent="0.3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10">
        <v>1430.65</v>
      </c>
    </row>
    <row r="30" spans="1:6" x14ac:dyDescent="0.3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10">
        <v>0</v>
      </c>
    </row>
    <row r="31" spans="1:6" x14ac:dyDescent="0.3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10">
        <v>0</v>
      </c>
    </row>
    <row r="32" spans="1:6" x14ac:dyDescent="0.3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10">
        <v>3468</v>
      </c>
    </row>
    <row r="33" spans="1:6" x14ac:dyDescent="0.3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10">
        <v>1252</v>
      </c>
    </row>
    <row r="34" spans="1:6" x14ac:dyDescent="0.3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10">
        <v>0</v>
      </c>
    </row>
    <row r="35" spans="1:6" x14ac:dyDescent="0.3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10">
        <v>971.95</v>
      </c>
    </row>
    <row r="36" spans="1:6" x14ac:dyDescent="0.3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10">
        <v>0</v>
      </c>
    </row>
    <row r="37" spans="1:6" x14ac:dyDescent="0.3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10">
        <v>0</v>
      </c>
    </row>
    <row r="38" spans="1:6" x14ac:dyDescent="0.3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10">
        <v>5031.49</v>
      </c>
    </row>
    <row r="39" spans="1:6" x14ac:dyDescent="0.3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10">
        <v>1698</v>
      </c>
    </row>
    <row r="40" spans="1:6" x14ac:dyDescent="0.3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10">
        <v>0</v>
      </c>
    </row>
    <row r="41" spans="1:6" x14ac:dyDescent="0.3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10">
        <v>4461</v>
      </c>
    </row>
    <row r="42" spans="1:6" x14ac:dyDescent="0.3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10">
        <v>2454</v>
      </c>
    </row>
    <row r="43" spans="1:6" x14ac:dyDescent="0.3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10">
        <v>0</v>
      </c>
    </row>
    <row r="44" spans="1:6" x14ac:dyDescent="0.3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10">
        <v>4606.25</v>
      </c>
    </row>
    <row r="45" spans="1:6" x14ac:dyDescent="0.3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10">
        <v>2812</v>
      </c>
    </row>
    <row r="46" spans="1:6" x14ac:dyDescent="0.3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10">
        <v>0</v>
      </c>
    </row>
    <row r="47" spans="1:6" x14ac:dyDescent="0.3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10">
        <v>8040</v>
      </c>
    </row>
    <row r="48" spans="1:6" x14ac:dyDescent="0.3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10">
        <v>1057</v>
      </c>
    </row>
    <row r="49" spans="1:6" x14ac:dyDescent="0.3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10">
        <v>0</v>
      </c>
    </row>
    <row r="50" spans="1:6" x14ac:dyDescent="0.3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10">
        <v>1642</v>
      </c>
    </row>
    <row r="51" spans="1:6" x14ac:dyDescent="0.3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10">
        <v>0</v>
      </c>
    </row>
    <row r="52" spans="1:6" x14ac:dyDescent="0.3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10">
        <v>0</v>
      </c>
    </row>
    <row r="53" spans="1:6" x14ac:dyDescent="0.3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10">
        <v>13230.75</v>
      </c>
    </row>
    <row r="54" spans="1:6" x14ac:dyDescent="0.3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10">
        <v>0</v>
      </c>
    </row>
    <row r="55" spans="1:6" x14ac:dyDescent="0.3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10">
        <v>0</v>
      </c>
    </row>
    <row r="56" spans="1:6" x14ac:dyDescent="0.3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10">
        <v>8016.46</v>
      </c>
    </row>
    <row r="57" spans="1:6" x14ac:dyDescent="0.3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10">
        <v>713</v>
      </c>
    </row>
    <row r="58" spans="1:6" x14ac:dyDescent="0.3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10">
        <v>0</v>
      </c>
    </row>
    <row r="59" spans="1:6" x14ac:dyDescent="0.3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10">
        <v>1278.8399999999999</v>
      </c>
    </row>
    <row r="60" spans="1:6" x14ac:dyDescent="0.3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10">
        <v>0</v>
      </c>
    </row>
    <row r="61" spans="1:6" x14ac:dyDescent="0.3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10">
        <v>0</v>
      </c>
    </row>
    <row r="62" spans="1:6" x14ac:dyDescent="0.3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10">
        <v>4947.22</v>
      </c>
    </row>
    <row r="63" spans="1:6" x14ac:dyDescent="0.3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10">
        <v>0</v>
      </c>
    </row>
    <row r="64" spans="1:6" x14ac:dyDescent="0.3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10">
        <v>0</v>
      </c>
    </row>
    <row r="65" spans="1:6" x14ac:dyDescent="0.3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10">
        <v>5039</v>
      </c>
    </row>
    <row r="66" spans="1:6" x14ac:dyDescent="0.3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10">
        <v>784</v>
      </c>
    </row>
    <row r="67" spans="1:6" x14ac:dyDescent="0.3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10">
        <v>0</v>
      </c>
    </row>
    <row r="68" spans="1:6" x14ac:dyDescent="0.3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10">
        <v>286.05</v>
      </c>
    </row>
    <row r="69" spans="1:6" x14ac:dyDescent="0.3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10">
        <v>0</v>
      </c>
    </row>
    <row r="70" spans="1:6" x14ac:dyDescent="0.3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10">
        <v>0</v>
      </c>
    </row>
    <row r="71" spans="1:6" x14ac:dyDescent="0.3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10">
        <v>4281.6000000000004</v>
      </c>
    </row>
    <row r="72" spans="1:6" x14ac:dyDescent="0.3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10">
        <v>0</v>
      </c>
    </row>
    <row r="73" spans="1:6" x14ac:dyDescent="0.3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10">
        <v>68</v>
      </c>
    </row>
    <row r="74" spans="1:6" x14ac:dyDescent="0.3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10">
        <v>288.8</v>
      </c>
    </row>
    <row r="75" spans="1:6" x14ac:dyDescent="0.3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10">
        <v>0</v>
      </c>
    </row>
    <row r="76" spans="1:6" x14ac:dyDescent="0.3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10">
        <v>0</v>
      </c>
    </row>
    <row r="77" spans="1:6" x14ac:dyDescent="0.3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10">
        <v>4946.01</v>
      </c>
    </row>
    <row r="78" spans="1:6" x14ac:dyDescent="0.3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10">
        <v>1886</v>
      </c>
    </row>
    <row r="79" spans="1:6" x14ac:dyDescent="0.3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10">
        <v>0</v>
      </c>
    </row>
    <row r="80" spans="1:6" x14ac:dyDescent="0.3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10">
        <v>5228</v>
      </c>
    </row>
    <row r="81" spans="1:6" x14ac:dyDescent="0.3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10">
        <v>0</v>
      </c>
    </row>
    <row r="82" spans="1:6" x14ac:dyDescent="0.3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10">
        <v>0</v>
      </c>
    </row>
    <row r="83" spans="1:6" x14ac:dyDescent="0.3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10">
        <v>1678</v>
      </c>
    </row>
    <row r="84" spans="1:6" x14ac:dyDescent="0.3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10">
        <v>0</v>
      </c>
    </row>
    <row r="85" spans="1:6" x14ac:dyDescent="0.3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10">
        <v>0</v>
      </c>
    </row>
    <row r="86" spans="1:6" x14ac:dyDescent="0.3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10">
        <v>12372.03</v>
      </c>
    </row>
    <row r="87" spans="1:6" x14ac:dyDescent="0.3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10">
        <v>0</v>
      </c>
    </row>
    <row r="88" spans="1:6" x14ac:dyDescent="0.3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10">
        <v>0</v>
      </c>
    </row>
    <row r="89" spans="1:6" x14ac:dyDescent="0.3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10">
        <v>1478.74</v>
      </c>
    </row>
    <row r="90" spans="1:6" x14ac:dyDescent="0.3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10">
        <v>0</v>
      </c>
    </row>
    <row r="91" spans="1:6" x14ac:dyDescent="0.3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10">
        <v>0</v>
      </c>
    </row>
    <row r="92" spans="1:6" x14ac:dyDescent="0.3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10">
        <v>104</v>
      </c>
    </row>
    <row r="93" spans="1:6" x14ac:dyDescent="0.3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10">
        <v>0</v>
      </c>
    </row>
    <row r="94" spans="1:6" x14ac:dyDescent="0.3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10">
        <v>0</v>
      </c>
    </row>
    <row r="95" spans="1:6" x14ac:dyDescent="0.3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10">
        <v>286.45</v>
      </c>
    </row>
    <row r="96" spans="1:6" x14ac:dyDescent="0.3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10">
        <v>0</v>
      </c>
    </row>
    <row r="97" spans="1:6" x14ac:dyDescent="0.3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10">
        <v>0</v>
      </c>
    </row>
    <row r="98" spans="1:6" x14ac:dyDescent="0.3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10">
        <v>204.55</v>
      </c>
    </row>
    <row r="99" spans="1:6" x14ac:dyDescent="0.3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10">
        <v>0</v>
      </c>
    </row>
    <row r="100" spans="1:6" x14ac:dyDescent="0.3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10">
        <v>0</v>
      </c>
    </row>
    <row r="101" spans="1:6" x14ac:dyDescent="0.3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10">
        <v>514.95000000000005</v>
      </c>
    </row>
    <row r="102" spans="1:6" x14ac:dyDescent="0.3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10">
        <v>0</v>
      </c>
    </row>
    <row r="103" spans="1:6" x14ac:dyDescent="0.3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10">
        <v>0</v>
      </c>
    </row>
    <row r="104" spans="1:6" x14ac:dyDescent="0.3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10">
        <v>4237.1499999999996</v>
      </c>
    </row>
    <row r="105" spans="1:6" x14ac:dyDescent="0.3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10">
        <v>1718</v>
      </c>
    </row>
    <row r="106" spans="1:6" x14ac:dyDescent="0.3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10">
        <v>28</v>
      </c>
    </row>
    <row r="107" spans="1:6" x14ac:dyDescent="0.3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10">
        <v>8070.65</v>
      </c>
    </row>
    <row r="108" spans="1:6" x14ac:dyDescent="0.3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10">
        <v>2482</v>
      </c>
    </row>
    <row r="109" spans="1:6" x14ac:dyDescent="0.3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10">
        <v>0</v>
      </c>
    </row>
    <row r="110" spans="1:6" x14ac:dyDescent="0.3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10">
        <v>587.07000000000005</v>
      </c>
    </row>
    <row r="111" spans="1:6" x14ac:dyDescent="0.3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10">
        <v>1242</v>
      </c>
    </row>
    <row r="112" spans="1:6" x14ac:dyDescent="0.3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10">
        <v>0</v>
      </c>
    </row>
    <row r="113" spans="1:6" x14ac:dyDescent="0.3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10">
        <v>640.9</v>
      </c>
    </row>
    <row r="114" spans="1:6" x14ac:dyDescent="0.3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10">
        <v>0</v>
      </c>
    </row>
    <row r="115" spans="1:6" x14ac:dyDescent="0.3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10">
        <v>0</v>
      </c>
    </row>
    <row r="116" spans="1:6" x14ac:dyDescent="0.3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10">
        <v>1061</v>
      </c>
    </row>
    <row r="117" spans="1:6" x14ac:dyDescent="0.3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10">
        <v>0</v>
      </c>
    </row>
    <row r="118" spans="1:6" x14ac:dyDescent="0.3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10">
        <v>0</v>
      </c>
    </row>
    <row r="119" spans="1:6" x14ac:dyDescent="0.3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10">
        <v>2900.2</v>
      </c>
    </row>
    <row r="120" spans="1:6" x14ac:dyDescent="0.3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10">
        <v>0</v>
      </c>
    </row>
    <row r="121" spans="1:6" x14ac:dyDescent="0.3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10">
        <v>0</v>
      </c>
    </row>
    <row r="122" spans="1:6" x14ac:dyDescent="0.3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10">
        <v>5039</v>
      </c>
    </row>
    <row r="123" spans="1:6" x14ac:dyDescent="0.3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10">
        <v>0</v>
      </c>
    </row>
    <row r="124" spans="1:6" x14ac:dyDescent="0.3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10">
        <v>0</v>
      </c>
    </row>
    <row r="125" spans="1:6" x14ac:dyDescent="0.3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10">
        <v>470.8</v>
      </c>
    </row>
    <row r="126" spans="1:6" x14ac:dyDescent="0.3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10">
        <v>0</v>
      </c>
    </row>
    <row r="127" spans="1:6" x14ac:dyDescent="0.3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10">
        <v>0</v>
      </c>
    </row>
    <row r="128" spans="1:6" x14ac:dyDescent="0.3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10">
        <v>2470.71</v>
      </c>
    </row>
    <row r="129" spans="1:6" x14ac:dyDescent="0.3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10">
        <v>0</v>
      </c>
    </row>
    <row r="130" spans="1:6" x14ac:dyDescent="0.3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10">
        <v>0</v>
      </c>
    </row>
    <row r="131" spans="1:6" x14ac:dyDescent="0.3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10">
        <v>4461.57</v>
      </c>
    </row>
    <row r="132" spans="1:6" x14ac:dyDescent="0.3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10">
        <v>2908</v>
      </c>
    </row>
    <row r="133" spans="1:6" x14ac:dyDescent="0.3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10">
        <v>0</v>
      </c>
    </row>
    <row r="134" spans="1:6" x14ac:dyDescent="0.3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10">
        <v>10406</v>
      </c>
    </row>
    <row r="135" spans="1:6" x14ac:dyDescent="0.3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10">
        <v>1145</v>
      </c>
    </row>
    <row r="136" spans="1:6" x14ac:dyDescent="0.3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10">
        <v>0</v>
      </c>
    </row>
    <row r="137" spans="1:6" x14ac:dyDescent="0.3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10">
        <v>4546.01</v>
      </c>
    </row>
    <row r="138" spans="1:6" x14ac:dyDescent="0.3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10">
        <v>516</v>
      </c>
    </row>
    <row r="139" spans="1:6" x14ac:dyDescent="0.3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10">
        <v>0</v>
      </c>
    </row>
    <row r="140" spans="1:6" x14ac:dyDescent="0.3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10">
        <v>4538</v>
      </c>
    </row>
    <row r="141" spans="1:6" x14ac:dyDescent="0.3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10">
        <v>1451</v>
      </c>
    </row>
    <row r="142" spans="1:6" x14ac:dyDescent="0.3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10">
        <v>0</v>
      </c>
    </row>
    <row r="143" spans="1:6" x14ac:dyDescent="0.3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10">
        <v>4281.6000000000004</v>
      </c>
    </row>
    <row r="144" spans="1:6" x14ac:dyDescent="0.3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10">
        <v>1275</v>
      </c>
    </row>
    <row r="145" spans="1:6" x14ac:dyDescent="0.3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10">
        <v>0</v>
      </c>
    </row>
    <row r="146" spans="1:6" x14ac:dyDescent="0.3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10">
        <v>4971.59</v>
      </c>
    </row>
    <row r="147" spans="1:6" x14ac:dyDescent="0.3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10">
        <v>0</v>
      </c>
    </row>
    <row r="148" spans="1:6" x14ac:dyDescent="0.3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10">
        <v>0</v>
      </c>
    </row>
    <row r="149" spans="1:6" x14ac:dyDescent="0.3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10">
        <v>4692</v>
      </c>
    </row>
    <row r="150" spans="1:6" x14ac:dyDescent="0.3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10">
        <v>0</v>
      </c>
    </row>
    <row r="151" spans="1:6" x14ac:dyDescent="0.3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10">
        <v>0</v>
      </c>
    </row>
    <row r="152" spans="1:6" x14ac:dyDescent="0.3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10">
        <v>225</v>
      </c>
    </row>
    <row r="153" spans="1:6" x14ac:dyDescent="0.3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10">
        <v>0</v>
      </c>
    </row>
    <row r="154" spans="1:6" x14ac:dyDescent="0.3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10">
        <v>0</v>
      </c>
    </row>
    <row r="155" spans="1:6" x14ac:dyDescent="0.3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10">
        <v>682</v>
      </c>
    </row>
    <row r="156" spans="1:6" x14ac:dyDescent="0.3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10">
        <v>0</v>
      </c>
    </row>
    <row r="157" spans="1:6" x14ac:dyDescent="0.3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10">
        <v>0</v>
      </c>
    </row>
    <row r="158" spans="1:6" x14ac:dyDescent="0.3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10">
        <v>1691.1</v>
      </c>
    </row>
    <row r="159" spans="1:6" x14ac:dyDescent="0.3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10">
        <v>0</v>
      </c>
    </row>
    <row r="160" spans="1:6" x14ac:dyDescent="0.3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10">
        <v>0</v>
      </c>
    </row>
    <row r="161" spans="1:6" x14ac:dyDescent="0.3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10">
        <v>439.95</v>
      </c>
    </row>
    <row r="162" spans="1:6" x14ac:dyDescent="0.3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10">
        <v>0</v>
      </c>
    </row>
    <row r="163" spans="1:6" x14ac:dyDescent="0.3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10">
        <v>0</v>
      </c>
    </row>
    <row r="164" spans="1:6" x14ac:dyDescent="0.3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10">
        <v>1215.2</v>
      </c>
    </row>
    <row r="165" spans="1:6" x14ac:dyDescent="0.3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10">
        <v>0</v>
      </c>
    </row>
    <row r="166" spans="1:6" x14ac:dyDescent="0.3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10">
        <v>0</v>
      </c>
    </row>
    <row r="167" spans="1:6" x14ac:dyDescent="0.3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10">
        <v>134.19999999999999</v>
      </c>
    </row>
    <row r="168" spans="1:6" x14ac:dyDescent="0.3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10">
        <v>0</v>
      </c>
    </row>
    <row r="169" spans="1:6" x14ac:dyDescent="0.3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10">
        <v>0</v>
      </c>
    </row>
    <row r="170" spans="1:6" x14ac:dyDescent="0.3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10">
        <v>114.94</v>
      </c>
    </row>
    <row r="171" spans="1:6" x14ac:dyDescent="0.3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10">
        <v>0</v>
      </c>
    </row>
    <row r="172" spans="1:6" x14ac:dyDescent="0.3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10">
        <v>0</v>
      </c>
    </row>
    <row r="173" spans="1:6" x14ac:dyDescent="0.3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10">
        <v>1561.65</v>
      </c>
    </row>
    <row r="174" spans="1:6" x14ac:dyDescent="0.3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10">
        <v>0</v>
      </c>
    </row>
    <row r="175" spans="1:6" x14ac:dyDescent="0.3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10">
        <v>0</v>
      </c>
    </row>
    <row r="176" spans="1:6" x14ac:dyDescent="0.3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10">
        <v>384</v>
      </c>
    </row>
    <row r="177" spans="1:6" x14ac:dyDescent="0.3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10">
        <v>0</v>
      </c>
    </row>
    <row r="178" spans="1:6" x14ac:dyDescent="0.3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10">
        <v>0</v>
      </c>
    </row>
    <row r="179" spans="1:6" x14ac:dyDescent="0.3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10">
        <v>250</v>
      </c>
    </row>
    <row r="180" spans="1:6" x14ac:dyDescent="0.3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10">
        <v>0</v>
      </c>
    </row>
    <row r="181" spans="1:6" x14ac:dyDescent="0.3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10">
        <v>0</v>
      </c>
    </row>
    <row r="182" spans="1:6" x14ac:dyDescent="0.3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10">
        <v>125.95</v>
      </c>
    </row>
    <row r="183" spans="1:6" x14ac:dyDescent="0.3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10">
        <v>0</v>
      </c>
    </row>
    <row r="184" spans="1:6" x14ac:dyDescent="0.3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10">
        <v>0</v>
      </c>
    </row>
    <row r="185" spans="1:6" x14ac:dyDescent="0.3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10">
        <v>192.55</v>
      </c>
    </row>
    <row r="186" spans="1:6" x14ac:dyDescent="0.3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10">
        <v>0</v>
      </c>
    </row>
    <row r="187" spans="1:6" x14ac:dyDescent="0.3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10">
        <v>0</v>
      </c>
    </row>
    <row r="188" spans="1:6" x14ac:dyDescent="0.3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10">
        <v>250</v>
      </c>
    </row>
    <row r="189" spans="1:6" x14ac:dyDescent="0.3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10">
        <v>0</v>
      </c>
    </row>
    <row r="190" spans="1:6" x14ac:dyDescent="0.3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10">
        <v>0</v>
      </c>
    </row>
    <row r="191" spans="1:6" x14ac:dyDescent="0.3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10">
        <v>238.7</v>
      </c>
    </row>
    <row r="192" spans="1:6" x14ac:dyDescent="0.3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10">
        <v>0</v>
      </c>
    </row>
    <row r="193" spans="1:6" x14ac:dyDescent="0.3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10">
        <v>0</v>
      </c>
    </row>
    <row r="194" spans="1:6" x14ac:dyDescent="0.3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10">
        <v>3664.75</v>
      </c>
    </row>
    <row r="195" spans="1:6" x14ac:dyDescent="0.3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10">
        <v>0</v>
      </c>
    </row>
    <row r="196" spans="1:6" x14ac:dyDescent="0.3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10">
        <v>0</v>
      </c>
    </row>
    <row r="197" spans="1:6" x14ac:dyDescent="0.3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10">
        <v>4478</v>
      </c>
    </row>
    <row r="198" spans="1:6" x14ac:dyDescent="0.3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10">
        <v>2676</v>
      </c>
    </row>
    <row r="199" spans="1:6" x14ac:dyDescent="0.3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10">
        <v>0</v>
      </c>
    </row>
    <row r="200" spans="1:6" x14ac:dyDescent="0.3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10">
        <v>1396.98</v>
      </c>
    </row>
    <row r="201" spans="1:6" x14ac:dyDescent="0.3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10">
        <v>0</v>
      </c>
    </row>
    <row r="202" spans="1:6" x14ac:dyDescent="0.3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10">
        <v>0</v>
      </c>
    </row>
    <row r="203" spans="1:6" x14ac:dyDescent="0.3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10">
        <v>4281.6000000000004</v>
      </c>
    </row>
    <row r="204" spans="1:6" x14ac:dyDescent="0.3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10">
        <v>822</v>
      </c>
    </row>
    <row r="205" spans="1:6" x14ac:dyDescent="0.3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10">
        <v>0</v>
      </c>
    </row>
    <row r="206" spans="1:6" x14ac:dyDescent="0.3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10">
        <v>108.2</v>
      </c>
    </row>
    <row r="207" spans="1:6" x14ac:dyDescent="0.3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10">
        <v>0</v>
      </c>
    </row>
    <row r="208" spans="1:6" x14ac:dyDescent="0.3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10">
        <v>0</v>
      </c>
    </row>
    <row r="209" spans="1:6" x14ac:dyDescent="0.3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10">
        <v>4590.8500000000004</v>
      </c>
    </row>
    <row r="210" spans="1:6" x14ac:dyDescent="0.3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10">
        <v>421</v>
      </c>
    </row>
    <row r="211" spans="1:6" x14ac:dyDescent="0.3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10">
        <v>0</v>
      </c>
    </row>
    <row r="212" spans="1:6" x14ac:dyDescent="0.3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10">
        <v>624.95000000000005</v>
      </c>
    </row>
    <row r="213" spans="1:6" x14ac:dyDescent="0.3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10">
        <v>0</v>
      </c>
    </row>
    <row r="214" spans="1:6" x14ac:dyDescent="0.3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10">
        <v>0</v>
      </c>
    </row>
    <row r="215" spans="1:6" x14ac:dyDescent="0.3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10">
        <v>4617.3</v>
      </c>
    </row>
    <row r="216" spans="1:6" x14ac:dyDescent="0.3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10">
        <v>589</v>
      </c>
    </row>
    <row r="217" spans="1:6" x14ac:dyDescent="0.3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10">
        <v>0</v>
      </c>
    </row>
    <row r="218" spans="1:6" x14ac:dyDescent="0.3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10">
        <v>169.05</v>
      </c>
    </row>
    <row r="219" spans="1:6" x14ac:dyDescent="0.3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10">
        <v>2591</v>
      </c>
    </row>
    <row r="220" spans="1:6" x14ac:dyDescent="0.3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10">
        <v>0</v>
      </c>
    </row>
    <row r="221" spans="1:6" x14ac:dyDescent="0.3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10">
        <v>250</v>
      </c>
    </row>
    <row r="222" spans="1:6" x14ac:dyDescent="0.3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10">
        <v>0</v>
      </c>
    </row>
    <row r="223" spans="1:6" x14ac:dyDescent="0.3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10">
        <v>0</v>
      </c>
    </row>
    <row r="224" spans="1:6" x14ac:dyDescent="0.3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10">
        <v>400</v>
      </c>
    </row>
    <row r="225" spans="1:6" x14ac:dyDescent="0.3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10">
        <v>0</v>
      </c>
    </row>
    <row r="226" spans="1:6" x14ac:dyDescent="0.3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10">
        <v>0</v>
      </c>
    </row>
    <row r="227" spans="1:6" x14ac:dyDescent="0.3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10">
        <v>4320.9399999999996</v>
      </c>
    </row>
    <row r="228" spans="1:6" x14ac:dyDescent="0.3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10">
        <v>2880</v>
      </c>
    </row>
    <row r="229" spans="1:6" x14ac:dyDescent="0.3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10">
        <v>0</v>
      </c>
    </row>
    <row r="230" spans="1:6" x14ac:dyDescent="0.3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10">
        <v>4471.6000000000004</v>
      </c>
    </row>
    <row r="231" spans="1:6" x14ac:dyDescent="0.3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10">
        <v>968</v>
      </c>
    </row>
    <row r="232" spans="1:6" x14ac:dyDescent="0.3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10">
        <v>0</v>
      </c>
    </row>
    <row r="233" spans="1:6" x14ac:dyDescent="0.3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10">
        <v>2552.5</v>
      </c>
    </row>
    <row r="234" spans="1:6" x14ac:dyDescent="0.3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10">
        <v>0</v>
      </c>
    </row>
    <row r="235" spans="1:6" x14ac:dyDescent="0.3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10">
        <v>0</v>
      </c>
    </row>
    <row r="236" spans="1:6" x14ac:dyDescent="0.3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10">
        <v>5085.2299999999996</v>
      </c>
    </row>
    <row r="237" spans="1:6" x14ac:dyDescent="0.3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10">
        <v>1719</v>
      </c>
    </row>
    <row r="238" spans="1:6" x14ac:dyDescent="0.3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10">
        <v>0</v>
      </c>
    </row>
    <row r="239" spans="1:6" x14ac:dyDescent="0.3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10">
        <v>792</v>
      </c>
    </row>
    <row r="240" spans="1:6" x14ac:dyDescent="0.3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10">
        <v>1108</v>
      </c>
    </row>
    <row r="241" spans="1:6" x14ac:dyDescent="0.3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10">
        <v>0</v>
      </c>
    </row>
    <row r="242" spans="1:6" x14ac:dyDescent="0.3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10">
        <v>4538</v>
      </c>
    </row>
    <row r="243" spans="1:6" x14ac:dyDescent="0.3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10">
        <v>2655</v>
      </c>
    </row>
    <row r="244" spans="1:6" x14ac:dyDescent="0.3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10">
        <v>0</v>
      </c>
    </row>
    <row r="245" spans="1:6" x14ac:dyDescent="0.3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10">
        <v>400</v>
      </c>
    </row>
    <row r="246" spans="1:6" x14ac:dyDescent="0.3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10">
        <v>0</v>
      </c>
    </row>
    <row r="247" spans="1:6" x14ac:dyDescent="0.3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10">
        <v>0</v>
      </c>
    </row>
    <row r="248" spans="1:6" x14ac:dyDescent="0.3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10">
        <v>2454.5</v>
      </c>
    </row>
    <row r="249" spans="1:6" x14ac:dyDescent="0.3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10">
        <v>422</v>
      </c>
    </row>
    <row r="250" spans="1:6" x14ac:dyDescent="0.3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10">
        <v>0</v>
      </c>
    </row>
    <row r="251" spans="1:6" x14ac:dyDescent="0.3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10">
        <v>12094.47</v>
      </c>
    </row>
    <row r="252" spans="1:6" x14ac:dyDescent="0.3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10">
        <v>0</v>
      </c>
    </row>
    <row r="253" spans="1:6" x14ac:dyDescent="0.3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10">
        <v>0</v>
      </c>
    </row>
    <row r="254" spans="1:6" x14ac:dyDescent="0.3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10">
        <v>4935.1400000000003</v>
      </c>
    </row>
    <row r="255" spans="1:6" x14ac:dyDescent="0.3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10">
        <v>1809</v>
      </c>
    </row>
    <row r="256" spans="1:6" x14ac:dyDescent="0.3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10">
        <v>0</v>
      </c>
    </row>
    <row r="257" spans="1:6" x14ac:dyDescent="0.3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10">
        <v>4281.6000000000004</v>
      </c>
    </row>
    <row r="258" spans="1:6" x14ac:dyDescent="0.3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10">
        <v>1028</v>
      </c>
    </row>
    <row r="259" spans="1:6" x14ac:dyDescent="0.3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10">
        <v>0</v>
      </c>
    </row>
    <row r="260" spans="1:6" x14ac:dyDescent="0.3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10">
        <v>5203</v>
      </c>
    </row>
    <row r="261" spans="1:6" x14ac:dyDescent="0.3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10">
        <v>1273</v>
      </c>
    </row>
    <row r="262" spans="1:6" x14ac:dyDescent="0.3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10">
        <v>0</v>
      </c>
    </row>
    <row r="263" spans="1:6" x14ac:dyDescent="0.3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10">
        <v>4675</v>
      </c>
    </row>
    <row r="264" spans="1:6" x14ac:dyDescent="0.3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10">
        <v>1844</v>
      </c>
    </row>
    <row r="265" spans="1:6" x14ac:dyDescent="0.3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10">
        <v>0</v>
      </c>
    </row>
    <row r="266" spans="1:6" x14ac:dyDescent="0.3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10">
        <v>129.9</v>
      </c>
    </row>
    <row r="267" spans="1:6" x14ac:dyDescent="0.3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10">
        <v>0</v>
      </c>
    </row>
    <row r="268" spans="1:6" x14ac:dyDescent="0.3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10">
        <v>0</v>
      </c>
    </row>
    <row r="269" spans="1:6" x14ac:dyDescent="0.3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10">
        <v>250</v>
      </c>
    </row>
    <row r="270" spans="1:6" x14ac:dyDescent="0.3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10">
        <v>0</v>
      </c>
    </row>
    <row r="271" spans="1:6" x14ac:dyDescent="0.3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10">
        <v>0</v>
      </c>
    </row>
    <row r="272" spans="1:6" x14ac:dyDescent="0.3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10">
        <v>4281.6000000000004</v>
      </c>
    </row>
    <row r="273" spans="1:6" x14ac:dyDescent="0.3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10">
        <v>571</v>
      </c>
    </row>
    <row r="274" spans="1:6" x14ac:dyDescent="0.3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10">
        <v>0</v>
      </c>
    </row>
    <row r="275" spans="1:6" x14ac:dyDescent="0.3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10">
        <v>226.9</v>
      </c>
    </row>
    <row r="276" spans="1:6" x14ac:dyDescent="0.3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10">
        <v>0</v>
      </c>
    </row>
    <row r="277" spans="1:6" x14ac:dyDescent="0.3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10">
        <v>0</v>
      </c>
    </row>
    <row r="278" spans="1:6" x14ac:dyDescent="0.3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10">
        <v>2857.8</v>
      </c>
    </row>
    <row r="279" spans="1:6" x14ac:dyDescent="0.3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10">
        <v>2293</v>
      </c>
    </row>
    <row r="280" spans="1:6" x14ac:dyDescent="0.3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10">
        <v>0</v>
      </c>
    </row>
    <row r="281" spans="1:6" x14ac:dyDescent="0.3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10">
        <v>3468</v>
      </c>
    </row>
    <row r="282" spans="1:6" x14ac:dyDescent="0.3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10">
        <v>2144</v>
      </c>
    </row>
    <row r="283" spans="1:6" x14ac:dyDescent="0.3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10">
        <v>0</v>
      </c>
    </row>
    <row r="284" spans="1:6" x14ac:dyDescent="0.3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10">
        <v>5203</v>
      </c>
    </row>
    <row r="285" spans="1:6" x14ac:dyDescent="0.3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10">
        <v>212</v>
      </c>
    </row>
    <row r="286" spans="1:6" x14ac:dyDescent="0.3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10">
        <v>0</v>
      </c>
    </row>
    <row r="287" spans="1:6" x14ac:dyDescent="0.3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10">
        <v>499</v>
      </c>
    </row>
    <row r="288" spans="1:6" x14ac:dyDescent="0.3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10">
        <v>0</v>
      </c>
    </row>
    <row r="289" spans="1:6" x14ac:dyDescent="0.3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10">
        <v>0</v>
      </c>
    </row>
    <row r="290" spans="1:6" x14ac:dyDescent="0.3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10">
        <v>5039</v>
      </c>
    </row>
    <row r="291" spans="1:6" x14ac:dyDescent="0.3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10">
        <v>857</v>
      </c>
    </row>
    <row r="292" spans="1:6" x14ac:dyDescent="0.3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10">
        <v>0</v>
      </c>
    </row>
    <row r="293" spans="1:6" x14ac:dyDescent="0.3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10">
        <v>5105</v>
      </c>
    </row>
    <row r="294" spans="1:6" x14ac:dyDescent="0.3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10">
        <v>2802</v>
      </c>
    </row>
    <row r="295" spans="1:6" x14ac:dyDescent="0.3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10">
        <v>0</v>
      </c>
    </row>
    <row r="296" spans="1:6" x14ac:dyDescent="0.3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10">
        <v>3229.47</v>
      </c>
    </row>
    <row r="297" spans="1:6" x14ac:dyDescent="0.3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10">
        <v>1750</v>
      </c>
    </row>
    <row r="298" spans="1:6" x14ac:dyDescent="0.3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10">
        <v>0</v>
      </c>
    </row>
    <row r="299" spans="1:6" x14ac:dyDescent="0.3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10">
        <v>128</v>
      </c>
    </row>
    <row r="300" spans="1:6" x14ac:dyDescent="0.3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10">
        <v>0</v>
      </c>
    </row>
    <row r="301" spans="1:6" x14ac:dyDescent="0.3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10">
        <v>0</v>
      </c>
    </row>
    <row r="302" spans="1:6" x14ac:dyDescent="0.3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10">
        <v>250</v>
      </c>
    </row>
    <row r="303" spans="1:6" x14ac:dyDescent="0.3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10">
        <v>0</v>
      </c>
    </row>
    <row r="304" spans="1:6" x14ac:dyDescent="0.3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10">
        <v>0</v>
      </c>
    </row>
    <row r="305" spans="1:6" x14ac:dyDescent="0.3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10">
        <v>543.22</v>
      </c>
    </row>
    <row r="306" spans="1:6" x14ac:dyDescent="0.3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10">
        <v>0</v>
      </c>
    </row>
    <row r="307" spans="1:6" x14ac:dyDescent="0.3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10">
        <v>0</v>
      </c>
    </row>
    <row r="308" spans="1:6" x14ac:dyDescent="0.3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10">
        <v>8040</v>
      </c>
    </row>
    <row r="309" spans="1:6" x14ac:dyDescent="0.3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10">
        <v>1363</v>
      </c>
    </row>
    <row r="310" spans="1:6" x14ac:dyDescent="0.3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10">
        <v>0</v>
      </c>
    </row>
    <row r="311" spans="1:6" x14ac:dyDescent="0.3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10">
        <v>420.9</v>
      </c>
    </row>
    <row r="312" spans="1:6" x14ac:dyDescent="0.3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10">
        <v>815</v>
      </c>
    </row>
    <row r="313" spans="1:6" x14ac:dyDescent="0.3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10">
        <v>0</v>
      </c>
    </row>
    <row r="314" spans="1:6" x14ac:dyDescent="0.3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10">
        <v>13958.87</v>
      </c>
    </row>
    <row r="315" spans="1:6" x14ac:dyDescent="0.3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10">
        <v>2695</v>
      </c>
    </row>
    <row r="316" spans="1:6" x14ac:dyDescent="0.3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10">
        <v>0</v>
      </c>
    </row>
    <row r="317" spans="1:6" x14ac:dyDescent="0.3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10">
        <v>260.14999999999998</v>
      </c>
    </row>
    <row r="318" spans="1:6" x14ac:dyDescent="0.3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10">
        <v>15</v>
      </c>
    </row>
    <row r="319" spans="1:6" x14ac:dyDescent="0.3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10">
        <v>0</v>
      </c>
    </row>
    <row r="320" spans="1:6" x14ac:dyDescent="0.3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10">
        <v>459.95</v>
      </c>
    </row>
    <row r="321" spans="1:6" x14ac:dyDescent="0.3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10">
        <v>0</v>
      </c>
    </row>
    <row r="322" spans="1:6" x14ac:dyDescent="0.3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10">
        <v>0</v>
      </c>
    </row>
    <row r="323" spans="1:6" x14ac:dyDescent="0.3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10">
        <v>4939</v>
      </c>
    </row>
    <row r="324" spans="1:6" x14ac:dyDescent="0.3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10">
        <v>0</v>
      </c>
    </row>
    <row r="325" spans="1:6" x14ac:dyDescent="0.3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10">
        <v>0</v>
      </c>
    </row>
    <row r="326" spans="1:6" x14ac:dyDescent="0.3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10">
        <v>4675</v>
      </c>
    </row>
    <row r="327" spans="1:6" x14ac:dyDescent="0.3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10">
        <v>707</v>
      </c>
    </row>
    <row r="328" spans="1:6" x14ac:dyDescent="0.3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10">
        <v>0</v>
      </c>
    </row>
    <row r="329" spans="1:6" x14ac:dyDescent="0.3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10">
        <v>5039</v>
      </c>
    </row>
    <row r="330" spans="1:6" x14ac:dyDescent="0.3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10">
        <v>0</v>
      </c>
    </row>
    <row r="331" spans="1:6" x14ac:dyDescent="0.3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10">
        <v>0</v>
      </c>
    </row>
    <row r="332" spans="1:6" x14ac:dyDescent="0.3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10">
        <v>4675</v>
      </c>
    </row>
    <row r="333" spans="1:6" x14ac:dyDescent="0.3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10">
        <v>2094</v>
      </c>
    </row>
    <row r="334" spans="1:6" x14ac:dyDescent="0.3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10">
        <v>0</v>
      </c>
    </row>
    <row r="335" spans="1:6" x14ac:dyDescent="0.3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10">
        <v>250</v>
      </c>
    </row>
    <row r="336" spans="1:6" x14ac:dyDescent="0.3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10">
        <v>0</v>
      </c>
    </row>
    <row r="337" spans="1:6" x14ac:dyDescent="0.3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10">
        <v>72</v>
      </c>
    </row>
    <row r="338" spans="1:6" x14ac:dyDescent="0.3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10">
        <v>4819.55</v>
      </c>
    </row>
    <row r="339" spans="1:6" x14ac:dyDescent="0.3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10">
        <v>2483</v>
      </c>
    </row>
    <row r="340" spans="1:6" x14ac:dyDescent="0.3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10">
        <v>0</v>
      </c>
    </row>
    <row r="341" spans="1:6" x14ac:dyDescent="0.3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10">
        <v>4030</v>
      </c>
    </row>
    <row r="342" spans="1:6" x14ac:dyDescent="0.3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10">
        <v>0</v>
      </c>
    </row>
    <row r="343" spans="1:6" x14ac:dyDescent="0.3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10">
        <v>0</v>
      </c>
    </row>
    <row r="344" spans="1:6" x14ac:dyDescent="0.3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10">
        <v>250</v>
      </c>
    </row>
    <row r="345" spans="1:6" x14ac:dyDescent="0.3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10">
        <v>0</v>
      </c>
    </row>
    <row r="346" spans="1:6" x14ac:dyDescent="0.3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10">
        <v>0</v>
      </c>
    </row>
    <row r="347" spans="1:6" x14ac:dyDescent="0.3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10">
        <v>3124.18</v>
      </c>
    </row>
    <row r="348" spans="1:6" x14ac:dyDescent="0.3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10">
        <v>573</v>
      </c>
    </row>
    <row r="349" spans="1:6" x14ac:dyDescent="0.3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10">
        <v>0</v>
      </c>
    </row>
    <row r="350" spans="1:6" x14ac:dyDescent="0.3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10">
        <v>3264.6</v>
      </c>
    </row>
    <row r="351" spans="1:6" x14ac:dyDescent="0.3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10">
        <v>2931</v>
      </c>
    </row>
    <row r="352" spans="1:6" x14ac:dyDescent="0.3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10">
        <v>0</v>
      </c>
    </row>
    <row r="353" spans="1:6" x14ac:dyDescent="0.3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10">
        <v>137.30000000000001</v>
      </c>
    </row>
    <row r="354" spans="1:6" x14ac:dyDescent="0.3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10">
        <v>0</v>
      </c>
    </row>
    <row r="355" spans="1:6" x14ac:dyDescent="0.3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10">
        <v>0</v>
      </c>
    </row>
    <row r="356" spans="1:6" x14ac:dyDescent="0.3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10">
        <v>5122.03</v>
      </c>
    </row>
    <row r="357" spans="1:6" x14ac:dyDescent="0.3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10">
        <v>0</v>
      </c>
    </row>
    <row r="358" spans="1:6" x14ac:dyDescent="0.3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10">
        <v>0</v>
      </c>
    </row>
    <row r="359" spans="1:6" x14ac:dyDescent="0.3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10">
        <v>5087</v>
      </c>
    </row>
    <row r="360" spans="1:6" x14ac:dyDescent="0.3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10">
        <v>0</v>
      </c>
    </row>
    <row r="361" spans="1:6" x14ac:dyDescent="0.3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10">
        <v>0</v>
      </c>
    </row>
    <row r="362" spans="1:6" x14ac:dyDescent="0.3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10">
        <v>677</v>
      </c>
    </row>
    <row r="363" spans="1:6" x14ac:dyDescent="0.3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10">
        <v>0</v>
      </c>
    </row>
    <row r="364" spans="1:6" x14ac:dyDescent="0.3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10">
        <v>0</v>
      </c>
    </row>
    <row r="365" spans="1:6" x14ac:dyDescent="0.3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10">
        <v>4338.2</v>
      </c>
    </row>
    <row r="366" spans="1:6" x14ac:dyDescent="0.3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10">
        <v>0</v>
      </c>
    </row>
    <row r="367" spans="1:6" x14ac:dyDescent="0.3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10">
        <v>0</v>
      </c>
    </row>
    <row r="368" spans="1:6" x14ac:dyDescent="0.3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10">
        <v>3166.75</v>
      </c>
    </row>
    <row r="369" spans="1:6" x14ac:dyDescent="0.3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10">
        <v>1925</v>
      </c>
    </row>
    <row r="370" spans="1:6" x14ac:dyDescent="0.3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10">
        <v>0</v>
      </c>
    </row>
    <row r="371" spans="1:6" x14ac:dyDescent="0.3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10">
        <v>2897.51</v>
      </c>
    </row>
    <row r="372" spans="1:6" x14ac:dyDescent="0.3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10">
        <v>1795</v>
      </c>
    </row>
    <row r="373" spans="1:6" x14ac:dyDescent="0.3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10">
        <v>0</v>
      </c>
    </row>
    <row r="374" spans="1:6" x14ac:dyDescent="0.3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10">
        <v>4647.95</v>
      </c>
    </row>
    <row r="375" spans="1:6" x14ac:dyDescent="0.3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10">
        <v>1495</v>
      </c>
    </row>
    <row r="376" spans="1:6" x14ac:dyDescent="0.3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10">
        <v>0</v>
      </c>
    </row>
    <row r="377" spans="1:6" x14ac:dyDescent="0.3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10">
        <v>3264.6</v>
      </c>
    </row>
    <row r="378" spans="1:6" x14ac:dyDescent="0.3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10">
        <v>1529</v>
      </c>
    </row>
    <row r="379" spans="1:6" x14ac:dyDescent="0.3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10">
        <v>0</v>
      </c>
    </row>
    <row r="380" spans="1:6" x14ac:dyDescent="0.3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10">
        <v>3124.18</v>
      </c>
    </row>
    <row r="381" spans="1:6" x14ac:dyDescent="0.3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10">
        <v>2041</v>
      </c>
    </row>
    <row r="382" spans="1:6" x14ac:dyDescent="0.3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10">
        <v>0</v>
      </c>
    </row>
    <row r="383" spans="1:6" x14ac:dyDescent="0.3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10">
        <v>937.95</v>
      </c>
    </row>
    <row r="384" spans="1:6" x14ac:dyDescent="0.3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10">
        <v>0</v>
      </c>
    </row>
    <row r="385" spans="1:6" x14ac:dyDescent="0.3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10">
        <v>0</v>
      </c>
    </row>
    <row r="386" spans="1:6" x14ac:dyDescent="0.3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10">
        <v>4303.8500000000004</v>
      </c>
    </row>
    <row r="387" spans="1:6" x14ac:dyDescent="0.3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10">
        <v>0</v>
      </c>
    </row>
    <row r="388" spans="1:6" x14ac:dyDescent="0.3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10">
        <v>0</v>
      </c>
    </row>
    <row r="389" spans="1:6" x14ac:dyDescent="0.3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10">
        <v>2813.69</v>
      </c>
    </row>
    <row r="390" spans="1:6" x14ac:dyDescent="0.3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10">
        <v>827</v>
      </c>
    </row>
    <row r="391" spans="1:6" x14ac:dyDescent="0.3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10">
        <v>0</v>
      </c>
    </row>
    <row r="392" spans="1:6" x14ac:dyDescent="0.3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10">
        <v>226.9</v>
      </c>
    </row>
    <row r="393" spans="1:6" x14ac:dyDescent="0.3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10">
        <v>0</v>
      </c>
    </row>
    <row r="394" spans="1:6" x14ac:dyDescent="0.3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10">
        <v>0</v>
      </c>
    </row>
    <row r="395" spans="1:6" x14ac:dyDescent="0.3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10">
        <v>4949.45</v>
      </c>
    </row>
    <row r="396" spans="1:6" x14ac:dyDescent="0.3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10">
        <v>885</v>
      </c>
    </row>
    <row r="397" spans="1:6" x14ac:dyDescent="0.3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10">
        <v>0</v>
      </c>
    </row>
    <row r="398" spans="1:6" x14ac:dyDescent="0.3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10">
        <v>4862</v>
      </c>
    </row>
    <row r="399" spans="1:6" x14ac:dyDescent="0.3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10">
        <v>1106</v>
      </c>
    </row>
    <row r="400" spans="1:6" x14ac:dyDescent="0.3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10">
        <v>0</v>
      </c>
    </row>
    <row r="401" spans="1:6" x14ac:dyDescent="0.3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10">
        <v>10097.049999999999</v>
      </c>
    </row>
    <row r="402" spans="1:6" x14ac:dyDescent="0.3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10">
        <v>0</v>
      </c>
    </row>
    <row r="403" spans="1:6" x14ac:dyDescent="0.3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10">
        <v>0</v>
      </c>
    </row>
    <row r="404" spans="1:6" x14ac:dyDescent="0.3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10">
        <v>225</v>
      </c>
    </row>
    <row r="405" spans="1:6" x14ac:dyDescent="0.3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10">
        <v>0</v>
      </c>
    </row>
    <row r="406" spans="1:6" x14ac:dyDescent="0.3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10">
        <v>0</v>
      </c>
    </row>
    <row r="407" spans="1:6" x14ac:dyDescent="0.3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10">
        <v>5862</v>
      </c>
    </row>
    <row r="408" spans="1:6" x14ac:dyDescent="0.3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10">
        <v>222</v>
      </c>
    </row>
    <row r="409" spans="1:6" x14ac:dyDescent="0.3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10">
        <v>0</v>
      </c>
    </row>
    <row r="410" spans="1:6" x14ac:dyDescent="0.3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10">
        <v>134.19999999999999</v>
      </c>
    </row>
    <row r="411" spans="1:6" x14ac:dyDescent="0.3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10">
        <v>0</v>
      </c>
    </row>
    <row r="412" spans="1:6" x14ac:dyDescent="0.3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10">
        <v>0</v>
      </c>
    </row>
    <row r="413" spans="1:6" x14ac:dyDescent="0.3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10">
        <v>3874.8</v>
      </c>
    </row>
    <row r="414" spans="1:6" x14ac:dyDescent="0.3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10">
        <v>2164</v>
      </c>
    </row>
    <row r="415" spans="1:6" x14ac:dyDescent="0.3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10">
        <v>0</v>
      </c>
    </row>
    <row r="416" spans="1:6" x14ac:dyDescent="0.3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10">
        <v>5087</v>
      </c>
    </row>
    <row r="417" spans="1:6" x14ac:dyDescent="0.3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10">
        <v>1972</v>
      </c>
    </row>
    <row r="418" spans="1:6" x14ac:dyDescent="0.3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10">
        <v>0</v>
      </c>
    </row>
    <row r="419" spans="1:6" x14ac:dyDescent="0.3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10">
        <v>4992.8</v>
      </c>
    </row>
    <row r="420" spans="1:6" x14ac:dyDescent="0.3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10">
        <v>993</v>
      </c>
    </row>
    <row r="421" spans="1:6" x14ac:dyDescent="0.3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10">
        <v>0</v>
      </c>
    </row>
    <row r="422" spans="1:6" x14ac:dyDescent="0.3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10">
        <v>5039</v>
      </c>
    </row>
    <row r="423" spans="1:6" x14ac:dyDescent="0.3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10">
        <v>1684</v>
      </c>
    </row>
    <row r="424" spans="1:6" x14ac:dyDescent="0.3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10">
        <v>0</v>
      </c>
    </row>
    <row r="425" spans="1:6" x14ac:dyDescent="0.3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10">
        <v>4455.8</v>
      </c>
    </row>
    <row r="426" spans="1:6" x14ac:dyDescent="0.3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10">
        <v>2530</v>
      </c>
    </row>
    <row r="427" spans="1:6" x14ac:dyDescent="0.3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10">
        <v>0</v>
      </c>
    </row>
    <row r="428" spans="1:6" x14ac:dyDescent="0.3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10">
        <v>142.59</v>
      </c>
    </row>
    <row r="429" spans="1:6" x14ac:dyDescent="0.3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10">
        <v>0</v>
      </c>
    </row>
    <row r="430" spans="1:6" x14ac:dyDescent="0.3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10">
        <v>0</v>
      </c>
    </row>
    <row r="431" spans="1:6" x14ac:dyDescent="0.3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10">
        <v>8546.51</v>
      </c>
    </row>
    <row r="432" spans="1:6" x14ac:dyDescent="0.3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10">
        <v>2247</v>
      </c>
    </row>
    <row r="433" spans="1:6" x14ac:dyDescent="0.3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10">
        <v>0</v>
      </c>
    </row>
    <row r="434" spans="1:6" x14ac:dyDescent="0.3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10">
        <v>177.05</v>
      </c>
    </row>
    <row r="435" spans="1:6" x14ac:dyDescent="0.3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10">
        <v>0</v>
      </c>
    </row>
    <row r="436" spans="1:6" x14ac:dyDescent="0.3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10">
        <v>0</v>
      </c>
    </row>
    <row r="437" spans="1:6" x14ac:dyDescent="0.3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10">
        <v>517.29999999999995</v>
      </c>
    </row>
    <row r="438" spans="1:6" x14ac:dyDescent="0.3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10">
        <v>0</v>
      </c>
    </row>
    <row r="439" spans="1:6" x14ac:dyDescent="0.3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10">
        <v>0</v>
      </c>
    </row>
    <row r="440" spans="1:6" x14ac:dyDescent="0.3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10">
        <v>654.04999999999995</v>
      </c>
    </row>
    <row r="441" spans="1:6" x14ac:dyDescent="0.3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10">
        <v>0</v>
      </c>
    </row>
    <row r="442" spans="1:6" x14ac:dyDescent="0.3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10">
        <v>0</v>
      </c>
    </row>
    <row r="443" spans="1:6" x14ac:dyDescent="0.3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10">
        <v>5039</v>
      </c>
    </row>
    <row r="444" spans="1:6" x14ac:dyDescent="0.3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10">
        <v>2414</v>
      </c>
    </row>
    <row r="445" spans="1:6" x14ac:dyDescent="0.3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10">
        <v>0</v>
      </c>
    </row>
    <row r="446" spans="1:6" x14ac:dyDescent="0.3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10">
        <v>5039</v>
      </c>
    </row>
    <row r="447" spans="1:6" x14ac:dyDescent="0.3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10">
        <v>1103</v>
      </c>
    </row>
    <row r="448" spans="1:6" x14ac:dyDescent="0.3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10">
        <v>0</v>
      </c>
    </row>
    <row r="449" spans="1:6" x14ac:dyDescent="0.3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10">
        <v>5039.95</v>
      </c>
    </row>
    <row r="450" spans="1:6" x14ac:dyDescent="0.3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10">
        <v>1341</v>
      </c>
    </row>
    <row r="451" spans="1:6" x14ac:dyDescent="0.3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10">
        <v>0</v>
      </c>
    </row>
    <row r="452" spans="1:6" x14ac:dyDescent="0.3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10">
        <v>5044.21</v>
      </c>
    </row>
    <row r="453" spans="1:6" x14ac:dyDescent="0.3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10">
        <v>2889</v>
      </c>
    </row>
    <row r="454" spans="1:6" x14ac:dyDescent="0.3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10">
        <v>0</v>
      </c>
    </row>
    <row r="455" spans="1:6" x14ac:dyDescent="0.3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10">
        <v>4705.88</v>
      </c>
    </row>
    <row r="456" spans="1:6" x14ac:dyDescent="0.3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10">
        <v>0</v>
      </c>
    </row>
    <row r="457" spans="1:6" x14ac:dyDescent="0.3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10">
        <v>0</v>
      </c>
    </row>
    <row r="458" spans="1:6" x14ac:dyDescent="0.3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10">
        <v>4820.38</v>
      </c>
    </row>
    <row r="459" spans="1:6" x14ac:dyDescent="0.3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10">
        <v>0</v>
      </c>
    </row>
    <row r="460" spans="1:6" x14ac:dyDescent="0.3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10">
        <v>0</v>
      </c>
    </row>
    <row r="461" spans="1:6" x14ac:dyDescent="0.3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10">
        <v>2321.8200000000002</v>
      </c>
    </row>
    <row r="462" spans="1:6" x14ac:dyDescent="0.3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10">
        <v>0</v>
      </c>
    </row>
    <row r="463" spans="1:6" x14ac:dyDescent="0.3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10">
        <v>0</v>
      </c>
    </row>
    <row r="464" spans="1:6" x14ac:dyDescent="0.3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10">
        <v>1450.78</v>
      </c>
    </row>
    <row r="465" spans="1:6" x14ac:dyDescent="0.3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10">
        <v>0</v>
      </c>
    </row>
    <row r="466" spans="1:6" x14ac:dyDescent="0.3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10">
        <v>0</v>
      </c>
    </row>
    <row r="467" spans="1:6" x14ac:dyDescent="0.3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10">
        <v>2200</v>
      </c>
    </row>
    <row r="468" spans="1:6" x14ac:dyDescent="0.3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10">
        <v>0</v>
      </c>
    </row>
    <row r="469" spans="1:6" x14ac:dyDescent="0.3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10">
        <v>0</v>
      </c>
    </row>
    <row r="470" spans="1:6" x14ac:dyDescent="0.3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10">
        <v>1338.95</v>
      </c>
    </row>
    <row r="471" spans="1:6" x14ac:dyDescent="0.3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10">
        <v>0</v>
      </c>
    </row>
    <row r="472" spans="1:6" x14ac:dyDescent="0.3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10">
        <v>0</v>
      </c>
    </row>
    <row r="473" spans="1:6" x14ac:dyDescent="0.3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10">
        <v>250</v>
      </c>
    </row>
    <row r="474" spans="1:6" x14ac:dyDescent="0.3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10">
        <v>0</v>
      </c>
    </row>
    <row r="475" spans="1:6" x14ac:dyDescent="0.3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10">
        <v>0</v>
      </c>
    </row>
    <row r="476" spans="1:6" x14ac:dyDescent="0.3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10">
        <v>4674.96</v>
      </c>
    </row>
    <row r="477" spans="1:6" x14ac:dyDescent="0.3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10">
        <v>973</v>
      </c>
    </row>
    <row r="478" spans="1:6" x14ac:dyDescent="0.3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10">
        <v>0</v>
      </c>
    </row>
    <row r="479" spans="1:6" x14ac:dyDescent="0.3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10">
        <v>156.15</v>
      </c>
    </row>
    <row r="480" spans="1:6" x14ac:dyDescent="0.3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10">
        <v>0</v>
      </c>
    </row>
    <row r="481" spans="1:6" x14ac:dyDescent="0.3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10">
        <v>0</v>
      </c>
    </row>
    <row r="482" spans="1:6" x14ac:dyDescent="0.3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10">
        <v>4169.1499999999996</v>
      </c>
    </row>
    <row r="483" spans="1:6" x14ac:dyDescent="0.3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10">
        <v>1778</v>
      </c>
    </row>
    <row r="484" spans="1:6" x14ac:dyDescent="0.3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10">
        <v>0</v>
      </c>
    </row>
    <row r="485" spans="1:6" x14ac:dyDescent="0.3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10">
        <v>213.65</v>
      </c>
    </row>
    <row r="486" spans="1:6" x14ac:dyDescent="0.3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10">
        <v>0</v>
      </c>
    </row>
    <row r="487" spans="1:6" x14ac:dyDescent="0.3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10">
        <v>0</v>
      </c>
    </row>
    <row r="488" spans="1:6" x14ac:dyDescent="0.3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10">
        <v>1374.85</v>
      </c>
    </row>
    <row r="489" spans="1:6" x14ac:dyDescent="0.3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10">
        <v>0</v>
      </c>
    </row>
    <row r="490" spans="1:6" x14ac:dyDescent="0.3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10">
        <v>0</v>
      </c>
    </row>
    <row r="491" spans="1:6" x14ac:dyDescent="0.3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10">
        <v>250</v>
      </c>
    </row>
    <row r="492" spans="1:6" x14ac:dyDescent="0.3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10">
        <v>0</v>
      </c>
    </row>
    <row r="493" spans="1:6" x14ac:dyDescent="0.3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10">
        <v>0</v>
      </c>
    </row>
    <row r="494" spans="1:6" x14ac:dyDescent="0.3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10">
        <v>1529.88</v>
      </c>
    </row>
    <row r="495" spans="1:6" x14ac:dyDescent="0.3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10">
        <v>809</v>
      </c>
    </row>
    <row r="496" spans="1:6" x14ac:dyDescent="0.3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10">
        <v>0</v>
      </c>
    </row>
    <row r="497" spans="1:6" x14ac:dyDescent="0.3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10">
        <v>4987.05</v>
      </c>
    </row>
    <row r="498" spans="1:6" x14ac:dyDescent="0.3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10">
        <v>0</v>
      </c>
    </row>
    <row r="499" spans="1:6" x14ac:dyDescent="0.3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10">
        <v>0</v>
      </c>
    </row>
    <row r="500" spans="1:6" x14ac:dyDescent="0.3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10">
        <v>5475</v>
      </c>
    </row>
    <row r="501" spans="1:6" x14ac:dyDescent="0.3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10">
        <v>2262</v>
      </c>
    </row>
    <row r="502" spans="1:6" x14ac:dyDescent="0.3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10">
        <v>0</v>
      </c>
    </row>
    <row r="503" spans="1:6" x14ac:dyDescent="0.3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10">
        <v>1313.86</v>
      </c>
    </row>
    <row r="504" spans="1:6" x14ac:dyDescent="0.3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10">
        <v>861</v>
      </c>
    </row>
    <row r="505" spans="1:6" x14ac:dyDescent="0.3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10">
        <v>0</v>
      </c>
    </row>
    <row r="506" spans="1:6" x14ac:dyDescent="0.3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10">
        <v>4862</v>
      </c>
    </row>
    <row r="507" spans="1:6" x14ac:dyDescent="0.3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10">
        <v>1586</v>
      </c>
    </row>
    <row r="508" spans="1:6" x14ac:dyDescent="0.3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10">
        <v>0</v>
      </c>
    </row>
    <row r="509" spans="1:6" x14ac:dyDescent="0.3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10">
        <v>12118.74</v>
      </c>
    </row>
    <row r="510" spans="1:6" x14ac:dyDescent="0.3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10">
        <v>987</v>
      </c>
    </row>
    <row r="511" spans="1:6" x14ac:dyDescent="0.3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10">
        <v>0</v>
      </c>
    </row>
    <row r="512" spans="1:6" x14ac:dyDescent="0.3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10">
        <v>1401.95</v>
      </c>
    </row>
    <row r="513" spans="1:6" x14ac:dyDescent="0.3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10">
        <v>0</v>
      </c>
    </row>
    <row r="514" spans="1:6" x14ac:dyDescent="0.3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10">
        <v>0</v>
      </c>
    </row>
    <row r="515" spans="1:6" x14ac:dyDescent="0.3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10">
        <v>2691.95</v>
      </c>
    </row>
    <row r="516" spans="1:6" x14ac:dyDescent="0.3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10">
        <v>0</v>
      </c>
    </row>
    <row r="517" spans="1:6" x14ac:dyDescent="0.3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10">
        <v>0</v>
      </c>
    </row>
    <row r="518" spans="1:6" x14ac:dyDescent="0.3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10">
        <v>21662.3</v>
      </c>
    </row>
    <row r="519" spans="1:6" x14ac:dyDescent="0.3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10">
        <v>0</v>
      </c>
    </row>
    <row r="520" spans="1:6" x14ac:dyDescent="0.3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10">
        <v>0</v>
      </c>
    </row>
    <row r="521" spans="1:6" x14ac:dyDescent="0.3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10">
        <v>5087</v>
      </c>
    </row>
    <row r="522" spans="1:6" x14ac:dyDescent="0.3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10">
        <v>1417</v>
      </c>
    </row>
    <row r="523" spans="1:6" x14ac:dyDescent="0.3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10">
        <v>0</v>
      </c>
    </row>
    <row r="524" spans="1:6" x14ac:dyDescent="0.3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10">
        <v>1736.99</v>
      </c>
    </row>
    <row r="525" spans="1:6" x14ac:dyDescent="0.3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10">
        <v>2943</v>
      </c>
    </row>
    <row r="526" spans="1:6" x14ac:dyDescent="0.3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10">
        <v>0</v>
      </c>
    </row>
    <row r="527" spans="1:6" x14ac:dyDescent="0.3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10">
        <v>4512.1000000000004</v>
      </c>
    </row>
    <row r="528" spans="1:6" x14ac:dyDescent="0.3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10">
        <v>664</v>
      </c>
    </row>
    <row r="529" spans="1:6" x14ac:dyDescent="0.3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10">
        <v>0</v>
      </c>
    </row>
    <row r="530" spans="1:6" x14ac:dyDescent="0.3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10">
        <v>6893.88</v>
      </c>
    </row>
    <row r="531" spans="1:6" x14ac:dyDescent="0.3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10">
        <v>1665</v>
      </c>
    </row>
    <row r="532" spans="1:6" x14ac:dyDescent="0.3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10">
        <v>0</v>
      </c>
    </row>
    <row r="533" spans="1:6" x14ac:dyDescent="0.3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10">
        <v>4538</v>
      </c>
    </row>
    <row r="534" spans="1:6" x14ac:dyDescent="0.3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10">
        <v>1775</v>
      </c>
    </row>
    <row r="535" spans="1:6" x14ac:dyDescent="0.3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10">
        <v>0</v>
      </c>
    </row>
    <row r="536" spans="1:6" x14ac:dyDescent="0.3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10">
        <v>797.46</v>
      </c>
    </row>
    <row r="537" spans="1:6" x14ac:dyDescent="0.3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10">
        <v>0</v>
      </c>
    </row>
    <row r="538" spans="1:6" x14ac:dyDescent="0.3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10">
        <v>0</v>
      </c>
    </row>
    <row r="539" spans="1:6" x14ac:dyDescent="0.3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10">
        <v>1743.94</v>
      </c>
    </row>
    <row r="540" spans="1:6" x14ac:dyDescent="0.3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10">
        <v>2637</v>
      </c>
    </row>
    <row r="541" spans="1:6" x14ac:dyDescent="0.3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10">
        <v>0</v>
      </c>
    </row>
    <row r="542" spans="1:6" x14ac:dyDescent="0.3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10">
        <v>471.95</v>
      </c>
    </row>
    <row r="543" spans="1:6" x14ac:dyDescent="0.3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10">
        <v>0</v>
      </c>
    </row>
    <row r="544" spans="1:6" x14ac:dyDescent="0.3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10">
        <v>0</v>
      </c>
    </row>
    <row r="545" spans="1:6" x14ac:dyDescent="0.3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10">
        <v>846.6</v>
      </c>
    </row>
    <row r="546" spans="1:6" x14ac:dyDescent="0.3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10">
        <v>0</v>
      </c>
    </row>
    <row r="547" spans="1:6" x14ac:dyDescent="0.3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10">
        <v>0</v>
      </c>
    </row>
    <row r="548" spans="1:6" x14ac:dyDescent="0.3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10">
        <v>2010.4</v>
      </c>
    </row>
    <row r="549" spans="1:6" x14ac:dyDescent="0.3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10">
        <v>201</v>
      </c>
    </row>
    <row r="550" spans="1:6" x14ac:dyDescent="0.3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10">
        <v>0</v>
      </c>
    </row>
    <row r="551" spans="1:6" x14ac:dyDescent="0.3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10">
        <v>4675</v>
      </c>
    </row>
    <row r="552" spans="1:6" x14ac:dyDescent="0.3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10">
        <v>0</v>
      </c>
    </row>
    <row r="553" spans="1:6" x14ac:dyDescent="0.3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10">
        <v>0</v>
      </c>
    </row>
    <row r="554" spans="1:6" x14ac:dyDescent="0.3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10">
        <v>7835.9</v>
      </c>
    </row>
    <row r="555" spans="1:6" x14ac:dyDescent="0.3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10">
        <v>0</v>
      </c>
    </row>
    <row r="556" spans="1:6" x14ac:dyDescent="0.3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10">
        <v>0</v>
      </c>
    </row>
    <row r="557" spans="1:6" x14ac:dyDescent="0.3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10">
        <v>4645.75</v>
      </c>
    </row>
    <row r="558" spans="1:6" x14ac:dyDescent="0.3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10">
        <v>1825</v>
      </c>
    </row>
    <row r="559" spans="1:6" x14ac:dyDescent="0.3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10">
        <v>0</v>
      </c>
    </row>
    <row r="560" spans="1:6" x14ac:dyDescent="0.3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10">
        <v>3354.52</v>
      </c>
    </row>
    <row r="561" spans="1:6" x14ac:dyDescent="0.3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10">
        <v>353</v>
      </c>
    </row>
    <row r="562" spans="1:6" x14ac:dyDescent="0.3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10">
        <v>0</v>
      </c>
    </row>
    <row r="563" spans="1:6" x14ac:dyDescent="0.3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10">
        <v>924</v>
      </c>
    </row>
    <row r="564" spans="1:6" x14ac:dyDescent="0.3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10">
        <v>0</v>
      </c>
    </row>
    <row r="565" spans="1:6" x14ac:dyDescent="0.3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10">
        <v>0</v>
      </c>
    </row>
    <row r="566" spans="1:6" x14ac:dyDescent="0.3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10">
        <v>5039</v>
      </c>
    </row>
    <row r="567" spans="1:6" x14ac:dyDescent="0.3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10">
        <v>2202</v>
      </c>
    </row>
    <row r="568" spans="1:6" x14ac:dyDescent="0.3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10">
        <v>0</v>
      </c>
    </row>
    <row r="569" spans="1:6" x14ac:dyDescent="0.3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10">
        <v>7081.99</v>
      </c>
    </row>
    <row r="570" spans="1:6" x14ac:dyDescent="0.3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10">
        <v>1319</v>
      </c>
    </row>
    <row r="571" spans="1:6" x14ac:dyDescent="0.3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10">
        <v>0</v>
      </c>
    </row>
    <row r="572" spans="1:6" x14ac:dyDescent="0.3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10">
        <v>3786.8</v>
      </c>
    </row>
    <row r="573" spans="1:6" x14ac:dyDescent="0.3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10">
        <v>1205</v>
      </c>
    </row>
    <row r="574" spans="1:6" x14ac:dyDescent="0.3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10">
        <v>0</v>
      </c>
    </row>
    <row r="575" spans="1:6" x14ac:dyDescent="0.3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10">
        <v>990.95</v>
      </c>
    </row>
    <row r="576" spans="1:6" x14ac:dyDescent="0.3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10">
        <v>0</v>
      </c>
    </row>
    <row r="577" spans="1:6" x14ac:dyDescent="0.3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10">
        <v>0</v>
      </c>
    </row>
    <row r="578" spans="1:6" x14ac:dyDescent="0.3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10">
        <v>348.95</v>
      </c>
    </row>
    <row r="579" spans="1:6" x14ac:dyDescent="0.3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10">
        <v>0</v>
      </c>
    </row>
    <row r="580" spans="1:6" x14ac:dyDescent="0.3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10">
        <v>0</v>
      </c>
    </row>
    <row r="581" spans="1:6" x14ac:dyDescent="0.3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10">
        <v>5087</v>
      </c>
    </row>
    <row r="582" spans="1:6" x14ac:dyDescent="0.3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10">
        <v>101</v>
      </c>
    </row>
    <row r="583" spans="1:6" x14ac:dyDescent="0.3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10">
        <v>0</v>
      </c>
    </row>
    <row r="584" spans="1:6" x14ac:dyDescent="0.3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10">
        <v>9304.0300000000007</v>
      </c>
    </row>
    <row r="585" spans="1:6" x14ac:dyDescent="0.3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10">
        <v>2970</v>
      </c>
    </row>
    <row r="586" spans="1:6" x14ac:dyDescent="0.3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10">
        <v>0</v>
      </c>
    </row>
    <row r="587" spans="1:6" x14ac:dyDescent="0.3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10">
        <v>4285.9799999999996</v>
      </c>
    </row>
    <row r="588" spans="1:6" x14ac:dyDescent="0.3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10">
        <v>769</v>
      </c>
    </row>
    <row r="589" spans="1:6" x14ac:dyDescent="0.3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10">
        <v>0</v>
      </c>
    </row>
    <row r="590" spans="1:6" x14ac:dyDescent="0.3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10">
        <v>7883.5</v>
      </c>
    </row>
    <row r="591" spans="1:6" x14ac:dyDescent="0.3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10">
        <v>0</v>
      </c>
    </row>
    <row r="592" spans="1:6" x14ac:dyDescent="0.3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10">
        <v>0</v>
      </c>
    </row>
    <row r="593" spans="1:6" x14ac:dyDescent="0.3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10">
        <v>5203</v>
      </c>
    </row>
    <row r="594" spans="1:6" x14ac:dyDescent="0.3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10">
        <v>489</v>
      </c>
    </row>
    <row r="595" spans="1:6" x14ac:dyDescent="0.3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10">
        <v>0</v>
      </c>
    </row>
    <row r="596" spans="1:6" x14ac:dyDescent="0.3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10">
        <v>9874.0400000000009</v>
      </c>
    </row>
    <row r="597" spans="1:6" x14ac:dyDescent="0.3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10">
        <v>1043</v>
      </c>
    </row>
    <row r="598" spans="1:6" x14ac:dyDescent="0.3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10">
        <v>0</v>
      </c>
    </row>
    <row r="599" spans="1:6" x14ac:dyDescent="0.3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10">
        <v>3296.55</v>
      </c>
    </row>
    <row r="600" spans="1:6" x14ac:dyDescent="0.3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10">
        <v>0</v>
      </c>
    </row>
    <row r="601" spans="1:6" x14ac:dyDescent="0.3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10">
        <v>0</v>
      </c>
    </row>
    <row r="602" spans="1:6" x14ac:dyDescent="0.3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10">
        <v>4281.6000000000004</v>
      </c>
    </row>
    <row r="603" spans="1:6" x14ac:dyDescent="0.3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10">
        <v>1138</v>
      </c>
    </row>
    <row r="604" spans="1:6" x14ac:dyDescent="0.3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10">
        <v>0</v>
      </c>
    </row>
    <row r="605" spans="1:6" x14ac:dyDescent="0.3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10">
        <v>4214.43</v>
      </c>
    </row>
    <row r="606" spans="1:6" x14ac:dyDescent="0.3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10">
        <v>1125</v>
      </c>
    </row>
    <row r="607" spans="1:6" x14ac:dyDescent="0.3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10">
        <v>0</v>
      </c>
    </row>
    <row r="608" spans="1:6" x14ac:dyDescent="0.3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10">
        <v>1565.95</v>
      </c>
    </row>
    <row r="609" spans="1:6" x14ac:dyDescent="0.3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10">
        <v>0</v>
      </c>
    </row>
    <row r="610" spans="1:6" x14ac:dyDescent="0.3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10">
        <v>0</v>
      </c>
    </row>
    <row r="611" spans="1:6" x14ac:dyDescent="0.3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10">
        <v>3337.73</v>
      </c>
    </row>
    <row r="612" spans="1:6" x14ac:dyDescent="0.3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10">
        <v>2700</v>
      </c>
    </row>
    <row r="613" spans="1:6" x14ac:dyDescent="0.3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10">
        <v>0</v>
      </c>
    </row>
    <row r="614" spans="1:6" x14ac:dyDescent="0.3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10">
        <v>6205.95</v>
      </c>
    </row>
    <row r="615" spans="1:6" x14ac:dyDescent="0.3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10">
        <v>1564</v>
      </c>
    </row>
    <row r="616" spans="1:6" x14ac:dyDescent="0.3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10">
        <v>0</v>
      </c>
    </row>
    <row r="617" spans="1:6" x14ac:dyDescent="0.3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10">
        <v>19752.52</v>
      </c>
    </row>
    <row r="618" spans="1:6" x14ac:dyDescent="0.3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10">
        <v>0</v>
      </c>
    </row>
    <row r="619" spans="1:6" x14ac:dyDescent="0.3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10">
        <v>0</v>
      </c>
    </row>
    <row r="620" spans="1:6" x14ac:dyDescent="0.3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10">
        <v>3230</v>
      </c>
    </row>
    <row r="621" spans="1:6" x14ac:dyDescent="0.3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10">
        <v>665</v>
      </c>
    </row>
    <row r="622" spans="1:6" x14ac:dyDescent="0.3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10">
        <v>0</v>
      </c>
    </row>
    <row r="623" spans="1:6" x14ac:dyDescent="0.3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10">
        <v>629</v>
      </c>
    </row>
    <row r="624" spans="1:6" x14ac:dyDescent="0.3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10">
        <v>0</v>
      </c>
    </row>
    <row r="625" spans="1:6" x14ac:dyDescent="0.3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10">
        <v>0</v>
      </c>
    </row>
    <row r="626" spans="1:6" x14ac:dyDescent="0.3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10">
        <v>3582.04</v>
      </c>
    </row>
    <row r="627" spans="1:6" x14ac:dyDescent="0.3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10">
        <v>0</v>
      </c>
    </row>
    <row r="628" spans="1:6" x14ac:dyDescent="0.3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10">
        <v>0</v>
      </c>
    </row>
    <row r="629" spans="1:6" x14ac:dyDescent="0.3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10">
        <v>581.09</v>
      </c>
    </row>
    <row r="630" spans="1:6" x14ac:dyDescent="0.3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10">
        <v>0</v>
      </c>
    </row>
    <row r="631" spans="1:6" x14ac:dyDescent="0.3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10">
        <v>0</v>
      </c>
    </row>
    <row r="632" spans="1:6" x14ac:dyDescent="0.3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10">
        <v>250</v>
      </c>
    </row>
    <row r="633" spans="1:6" x14ac:dyDescent="0.3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10">
        <v>0</v>
      </c>
    </row>
    <row r="634" spans="1:6" x14ac:dyDescent="0.3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10">
        <v>0</v>
      </c>
    </row>
    <row r="635" spans="1:6" x14ac:dyDescent="0.3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10">
        <v>5228</v>
      </c>
    </row>
    <row r="636" spans="1:6" x14ac:dyDescent="0.3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10">
        <v>280</v>
      </c>
    </row>
    <row r="637" spans="1:6" x14ac:dyDescent="0.3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10">
        <v>0</v>
      </c>
    </row>
    <row r="638" spans="1:6" x14ac:dyDescent="0.3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10">
        <v>250</v>
      </c>
    </row>
    <row r="639" spans="1:6" x14ac:dyDescent="0.3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10">
        <v>0</v>
      </c>
    </row>
    <row r="640" spans="1:6" x14ac:dyDescent="0.3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10">
        <v>0</v>
      </c>
    </row>
    <row r="641" spans="1:6" x14ac:dyDescent="0.3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10">
        <v>9741.35</v>
      </c>
    </row>
    <row r="642" spans="1:6" x14ac:dyDescent="0.3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10">
        <v>0</v>
      </c>
    </row>
    <row r="643" spans="1:6" x14ac:dyDescent="0.3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10">
        <v>0</v>
      </c>
    </row>
    <row r="644" spans="1:6" x14ac:dyDescent="0.3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10">
        <v>9175.25</v>
      </c>
    </row>
    <row r="645" spans="1:6" x14ac:dyDescent="0.3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10">
        <v>2021</v>
      </c>
    </row>
    <row r="646" spans="1:6" x14ac:dyDescent="0.3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10">
        <v>0</v>
      </c>
    </row>
    <row r="647" spans="1:6" x14ac:dyDescent="0.3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10">
        <v>5372.3</v>
      </c>
    </row>
    <row r="648" spans="1:6" x14ac:dyDescent="0.3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10">
        <v>2365</v>
      </c>
    </row>
    <row r="649" spans="1:6" x14ac:dyDescent="0.3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10">
        <v>0</v>
      </c>
    </row>
    <row r="650" spans="1:6" x14ac:dyDescent="0.3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10">
        <v>846.35</v>
      </c>
    </row>
    <row r="651" spans="1:6" x14ac:dyDescent="0.3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10">
        <v>0</v>
      </c>
    </row>
    <row r="652" spans="1:6" x14ac:dyDescent="0.3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10">
        <v>0</v>
      </c>
    </row>
    <row r="653" spans="1:6" x14ac:dyDescent="0.3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10">
        <v>5228</v>
      </c>
    </row>
    <row r="654" spans="1:6" x14ac:dyDescent="0.3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10">
        <v>2954</v>
      </c>
    </row>
    <row r="655" spans="1:6" x14ac:dyDescent="0.3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10">
        <v>0</v>
      </c>
    </row>
    <row r="656" spans="1:6" x14ac:dyDescent="0.3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10">
        <v>1353</v>
      </c>
    </row>
    <row r="657" spans="1:6" x14ac:dyDescent="0.3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10">
        <v>0</v>
      </c>
    </row>
    <row r="658" spans="1:6" x14ac:dyDescent="0.3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10">
        <v>0</v>
      </c>
    </row>
    <row r="659" spans="1:6" x14ac:dyDescent="0.3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10">
        <v>5228</v>
      </c>
    </row>
    <row r="660" spans="1:6" x14ac:dyDescent="0.3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10">
        <v>2132</v>
      </c>
    </row>
    <row r="661" spans="1:6" x14ac:dyDescent="0.3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10">
        <v>0</v>
      </c>
    </row>
    <row r="662" spans="1:6" x14ac:dyDescent="0.3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10">
        <v>5228</v>
      </c>
    </row>
    <row r="663" spans="1:6" x14ac:dyDescent="0.3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10">
        <v>1618</v>
      </c>
    </row>
    <row r="664" spans="1:6" x14ac:dyDescent="0.3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10">
        <v>0</v>
      </c>
    </row>
    <row r="665" spans="1:6" x14ac:dyDescent="0.3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10">
        <v>597.65</v>
      </c>
    </row>
    <row r="666" spans="1:6" x14ac:dyDescent="0.3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10">
        <v>0</v>
      </c>
    </row>
    <row r="667" spans="1:6" x14ac:dyDescent="0.3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10">
        <v>0</v>
      </c>
    </row>
    <row r="668" spans="1:6" x14ac:dyDescent="0.3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10">
        <v>5017.5</v>
      </c>
    </row>
    <row r="669" spans="1:6" x14ac:dyDescent="0.3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10">
        <v>708</v>
      </c>
    </row>
    <row r="670" spans="1:6" x14ac:dyDescent="0.3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10">
        <v>0</v>
      </c>
    </row>
    <row r="671" spans="1:6" x14ac:dyDescent="0.3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10">
        <v>5087</v>
      </c>
    </row>
    <row r="672" spans="1:6" x14ac:dyDescent="0.3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10">
        <v>1808</v>
      </c>
    </row>
    <row r="673" spans="1:6" x14ac:dyDescent="0.3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10">
        <v>0</v>
      </c>
    </row>
    <row r="674" spans="1:6" x14ac:dyDescent="0.3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10">
        <v>5639.75</v>
      </c>
    </row>
    <row r="675" spans="1:6" x14ac:dyDescent="0.3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10">
        <v>2357</v>
      </c>
    </row>
    <row r="676" spans="1:6" x14ac:dyDescent="0.3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10">
        <v>0</v>
      </c>
    </row>
    <row r="677" spans="1:6" x14ac:dyDescent="0.3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10">
        <v>1300.95</v>
      </c>
    </row>
    <row r="678" spans="1:6" x14ac:dyDescent="0.3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10">
        <v>0</v>
      </c>
    </row>
    <row r="679" spans="1:6" x14ac:dyDescent="0.3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10">
        <v>0</v>
      </c>
    </row>
    <row r="680" spans="1:6" x14ac:dyDescent="0.3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10">
        <v>223.1</v>
      </c>
    </row>
    <row r="681" spans="1:6" x14ac:dyDescent="0.3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10">
        <v>0</v>
      </c>
    </row>
    <row r="682" spans="1:6" x14ac:dyDescent="0.3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10">
        <v>0</v>
      </c>
    </row>
    <row r="683" spans="1:6" x14ac:dyDescent="0.3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10">
        <v>564.95000000000005</v>
      </c>
    </row>
    <row r="684" spans="1:6" x14ac:dyDescent="0.3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10">
        <v>0</v>
      </c>
    </row>
    <row r="685" spans="1:6" x14ac:dyDescent="0.3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10">
        <v>0</v>
      </c>
    </row>
    <row r="686" spans="1:6" x14ac:dyDescent="0.3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10">
        <v>9365.25</v>
      </c>
    </row>
    <row r="687" spans="1:6" x14ac:dyDescent="0.3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10">
        <v>2016</v>
      </c>
    </row>
    <row r="688" spans="1:6" x14ac:dyDescent="0.3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10">
        <v>0</v>
      </c>
    </row>
    <row r="689" spans="1:6" x14ac:dyDescent="0.3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10">
        <v>400</v>
      </c>
    </row>
    <row r="690" spans="1:6" x14ac:dyDescent="0.3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10">
        <v>0</v>
      </c>
    </row>
    <row r="691" spans="1:6" x14ac:dyDescent="0.3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10">
        <v>0</v>
      </c>
    </row>
    <row r="692" spans="1:6" x14ac:dyDescent="0.3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10">
        <v>100.65</v>
      </c>
    </row>
    <row r="693" spans="1:6" x14ac:dyDescent="0.3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10">
        <v>0</v>
      </c>
    </row>
    <row r="694" spans="1:6" x14ac:dyDescent="0.3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10">
        <v>0</v>
      </c>
    </row>
    <row r="695" spans="1:6" x14ac:dyDescent="0.3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10">
        <v>757.4</v>
      </c>
    </row>
    <row r="696" spans="1:6" x14ac:dyDescent="0.3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10">
        <v>0</v>
      </c>
    </row>
    <row r="697" spans="1:6" x14ac:dyDescent="0.3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10">
        <v>0</v>
      </c>
    </row>
    <row r="698" spans="1:6" x14ac:dyDescent="0.3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10">
        <v>717.95</v>
      </c>
    </row>
    <row r="699" spans="1:6" x14ac:dyDescent="0.3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10">
        <v>0</v>
      </c>
    </row>
    <row r="700" spans="1:6" x14ac:dyDescent="0.3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10">
        <v>0</v>
      </c>
    </row>
    <row r="701" spans="1:6" x14ac:dyDescent="0.3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10">
        <v>4230.8999999999996</v>
      </c>
    </row>
    <row r="702" spans="1:6" x14ac:dyDescent="0.3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10">
        <v>454</v>
      </c>
    </row>
    <row r="703" spans="1:6" x14ac:dyDescent="0.3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10">
        <v>0</v>
      </c>
    </row>
    <row r="704" spans="1:6" x14ac:dyDescent="0.3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10">
        <v>496.5</v>
      </c>
    </row>
    <row r="705" spans="1:6" x14ac:dyDescent="0.3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10">
        <v>2528</v>
      </c>
    </row>
    <row r="706" spans="1:6" x14ac:dyDescent="0.3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10">
        <v>0</v>
      </c>
    </row>
    <row r="707" spans="1:6" x14ac:dyDescent="0.3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10">
        <v>10670.96</v>
      </c>
    </row>
    <row r="708" spans="1:6" x14ac:dyDescent="0.3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10">
        <v>0</v>
      </c>
    </row>
    <row r="709" spans="1:6" x14ac:dyDescent="0.3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10">
        <v>0</v>
      </c>
    </row>
    <row r="710" spans="1:6" x14ac:dyDescent="0.3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10">
        <v>400</v>
      </c>
    </row>
    <row r="711" spans="1:6" x14ac:dyDescent="0.3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10">
        <v>0</v>
      </c>
    </row>
    <row r="712" spans="1:6" x14ac:dyDescent="0.3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10">
        <v>0</v>
      </c>
    </row>
    <row r="713" spans="1:6" x14ac:dyDescent="0.3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10">
        <v>6192.5</v>
      </c>
    </row>
    <row r="714" spans="1:6" x14ac:dyDescent="0.3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10">
        <v>1171</v>
      </c>
    </row>
    <row r="715" spans="1:6" x14ac:dyDescent="0.3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10">
        <v>0</v>
      </c>
    </row>
    <row r="716" spans="1:6" x14ac:dyDescent="0.3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10">
        <v>444</v>
      </c>
    </row>
    <row r="717" spans="1:6" x14ac:dyDescent="0.3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10">
        <v>0</v>
      </c>
    </row>
    <row r="718" spans="1:6" x14ac:dyDescent="0.3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10">
        <v>0</v>
      </c>
    </row>
    <row r="719" spans="1:6" x14ac:dyDescent="0.3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10">
        <v>3267.95</v>
      </c>
    </row>
    <row r="720" spans="1:6" x14ac:dyDescent="0.3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10">
        <v>2864</v>
      </c>
    </row>
    <row r="721" spans="1:6" x14ac:dyDescent="0.3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10">
        <v>0</v>
      </c>
    </row>
    <row r="722" spans="1:6" x14ac:dyDescent="0.3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10">
        <v>5039</v>
      </c>
    </row>
    <row r="723" spans="1:6" x14ac:dyDescent="0.3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10">
        <v>319</v>
      </c>
    </row>
    <row r="724" spans="1:6" x14ac:dyDescent="0.3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10">
        <v>0</v>
      </c>
    </row>
    <row r="725" spans="1:6" x14ac:dyDescent="0.3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10">
        <v>19627.060000000001</v>
      </c>
    </row>
    <row r="726" spans="1:6" x14ac:dyDescent="0.3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10">
        <v>0</v>
      </c>
    </row>
    <row r="727" spans="1:6" x14ac:dyDescent="0.3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10">
        <v>0</v>
      </c>
    </row>
    <row r="728" spans="1:6" x14ac:dyDescent="0.3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10">
        <v>355.4</v>
      </c>
    </row>
    <row r="729" spans="1:6" x14ac:dyDescent="0.3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10">
        <v>1811</v>
      </c>
    </row>
    <row r="730" spans="1:6" x14ac:dyDescent="0.3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10">
        <v>0</v>
      </c>
    </row>
    <row r="731" spans="1:6" x14ac:dyDescent="0.3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10">
        <v>5533.25</v>
      </c>
    </row>
    <row r="732" spans="1:6" x14ac:dyDescent="0.3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10">
        <v>0</v>
      </c>
    </row>
    <row r="733" spans="1:6" x14ac:dyDescent="0.3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10">
        <v>0</v>
      </c>
    </row>
    <row r="734" spans="1:6" x14ac:dyDescent="0.3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10">
        <v>4281.6000000000004</v>
      </c>
    </row>
    <row r="735" spans="1:6" x14ac:dyDescent="0.3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10">
        <v>578</v>
      </c>
    </row>
    <row r="736" spans="1:6" x14ac:dyDescent="0.3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10">
        <v>0</v>
      </c>
    </row>
    <row r="737" spans="1:6" x14ac:dyDescent="0.3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10">
        <v>13781</v>
      </c>
    </row>
    <row r="738" spans="1:6" x14ac:dyDescent="0.3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10">
        <v>2752</v>
      </c>
    </row>
    <row r="739" spans="1:6" x14ac:dyDescent="0.3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10">
        <v>0</v>
      </c>
    </row>
    <row r="740" spans="1:6" x14ac:dyDescent="0.3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10">
        <v>7862.46</v>
      </c>
    </row>
    <row r="741" spans="1:6" x14ac:dyDescent="0.3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10">
        <v>1652</v>
      </c>
    </row>
    <row r="742" spans="1:6" x14ac:dyDescent="0.3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10">
        <v>0</v>
      </c>
    </row>
    <row r="743" spans="1:6" x14ac:dyDescent="0.3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10">
        <v>9803.84</v>
      </c>
    </row>
    <row r="744" spans="1:6" x14ac:dyDescent="0.3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10">
        <v>1999</v>
      </c>
    </row>
    <row r="745" spans="1:6" x14ac:dyDescent="0.3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10">
        <v>0</v>
      </c>
    </row>
    <row r="746" spans="1:6" x14ac:dyDescent="0.3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10">
        <v>8777.43</v>
      </c>
    </row>
    <row r="747" spans="1:6" x14ac:dyDescent="0.3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10">
        <v>1090</v>
      </c>
    </row>
    <row r="748" spans="1:6" x14ac:dyDescent="0.3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10">
        <v>0</v>
      </c>
    </row>
    <row r="749" spans="1:6" x14ac:dyDescent="0.3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10">
        <v>2281</v>
      </c>
    </row>
    <row r="750" spans="1:6" x14ac:dyDescent="0.3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10">
        <v>0</v>
      </c>
    </row>
    <row r="751" spans="1:6" x14ac:dyDescent="0.3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10">
        <v>0</v>
      </c>
    </row>
    <row r="752" spans="1:6" x14ac:dyDescent="0.3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10">
        <v>5022</v>
      </c>
    </row>
    <row r="753" spans="1:6" x14ac:dyDescent="0.3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10">
        <v>113</v>
      </c>
    </row>
    <row r="754" spans="1:6" x14ac:dyDescent="0.3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10">
        <v>0</v>
      </c>
    </row>
    <row r="755" spans="1:6" x14ac:dyDescent="0.3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10">
        <v>287.2</v>
      </c>
    </row>
    <row r="756" spans="1:6" x14ac:dyDescent="0.3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10">
        <v>0</v>
      </c>
    </row>
    <row r="757" spans="1:6" x14ac:dyDescent="0.3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10">
        <v>0</v>
      </c>
    </row>
    <row r="758" spans="1:6" x14ac:dyDescent="0.3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10">
        <v>5639.75</v>
      </c>
    </row>
    <row r="759" spans="1:6" x14ac:dyDescent="0.3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10">
        <v>936</v>
      </c>
    </row>
    <row r="760" spans="1:6" x14ac:dyDescent="0.3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10">
        <v>0</v>
      </c>
    </row>
    <row r="761" spans="1:6" x14ac:dyDescent="0.3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10">
        <v>215.85</v>
      </c>
    </row>
    <row r="762" spans="1:6" x14ac:dyDescent="0.3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10">
        <v>0</v>
      </c>
    </row>
    <row r="763" spans="1:6" x14ac:dyDescent="0.3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10">
        <v>0</v>
      </c>
    </row>
    <row r="764" spans="1:6" x14ac:dyDescent="0.3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10">
        <v>479.95</v>
      </c>
    </row>
    <row r="765" spans="1:6" x14ac:dyDescent="0.3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10">
        <v>0</v>
      </c>
    </row>
    <row r="766" spans="1:6" x14ac:dyDescent="0.3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10">
        <v>0</v>
      </c>
    </row>
    <row r="767" spans="1:6" x14ac:dyDescent="0.3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10">
        <v>2546.23</v>
      </c>
    </row>
    <row r="768" spans="1:6" x14ac:dyDescent="0.3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10">
        <v>2849</v>
      </c>
    </row>
    <row r="769" spans="1:6" x14ac:dyDescent="0.3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10">
        <v>0</v>
      </c>
    </row>
    <row r="770" spans="1:6" x14ac:dyDescent="0.3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10">
        <v>244.05</v>
      </c>
    </row>
    <row r="771" spans="1:6" x14ac:dyDescent="0.3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10">
        <v>0</v>
      </c>
    </row>
    <row r="772" spans="1:6" x14ac:dyDescent="0.3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10">
        <v>0</v>
      </c>
    </row>
    <row r="773" spans="1:6" x14ac:dyDescent="0.3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10">
        <v>3797.6</v>
      </c>
    </row>
    <row r="774" spans="1:6" x14ac:dyDescent="0.3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10">
        <v>0</v>
      </c>
    </row>
    <row r="775" spans="1:6" x14ac:dyDescent="0.3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10">
        <v>0</v>
      </c>
    </row>
    <row r="776" spans="1:6" x14ac:dyDescent="0.3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10">
        <v>4281.6000000000004</v>
      </c>
    </row>
    <row r="777" spans="1:6" x14ac:dyDescent="0.3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10">
        <v>2566</v>
      </c>
    </row>
    <row r="778" spans="1:6" x14ac:dyDescent="0.3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10">
        <v>0</v>
      </c>
    </row>
    <row r="779" spans="1:6" x14ac:dyDescent="0.3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10">
        <v>4686</v>
      </c>
    </row>
    <row r="780" spans="1:6" x14ac:dyDescent="0.3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10">
        <v>757</v>
      </c>
    </row>
    <row r="781" spans="1:6" x14ac:dyDescent="0.3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10">
        <v>0</v>
      </c>
    </row>
    <row r="782" spans="1:6" x14ac:dyDescent="0.3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10">
        <v>2687.23</v>
      </c>
    </row>
    <row r="783" spans="1:6" x14ac:dyDescent="0.3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10">
        <v>2256</v>
      </c>
    </row>
    <row r="784" spans="1:6" x14ac:dyDescent="0.3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10">
        <v>0</v>
      </c>
    </row>
    <row r="785" spans="1:6" x14ac:dyDescent="0.3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10">
        <v>225</v>
      </c>
    </row>
    <row r="786" spans="1:6" x14ac:dyDescent="0.3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10">
        <v>0</v>
      </c>
    </row>
    <row r="787" spans="1:6" x14ac:dyDescent="0.3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10">
        <v>0</v>
      </c>
    </row>
    <row r="788" spans="1:6" x14ac:dyDescent="0.3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10">
        <v>4443.5600000000004</v>
      </c>
    </row>
    <row r="789" spans="1:6" x14ac:dyDescent="0.3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10">
        <v>715</v>
      </c>
    </row>
    <row r="790" spans="1:6" x14ac:dyDescent="0.3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10">
        <v>0</v>
      </c>
    </row>
    <row r="791" spans="1:6" x14ac:dyDescent="0.3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10">
        <v>4428.84</v>
      </c>
    </row>
    <row r="792" spans="1:6" x14ac:dyDescent="0.3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10">
        <v>1077</v>
      </c>
    </row>
    <row r="793" spans="1:6" x14ac:dyDescent="0.3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10">
        <v>0</v>
      </c>
    </row>
    <row r="794" spans="1:6" x14ac:dyDescent="0.3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10">
        <v>8794.94</v>
      </c>
    </row>
    <row r="795" spans="1:6" x14ac:dyDescent="0.3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10">
        <v>1560</v>
      </c>
    </row>
    <row r="796" spans="1:6" x14ac:dyDescent="0.3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10">
        <v>0</v>
      </c>
    </row>
    <row r="797" spans="1:6" x14ac:dyDescent="0.3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10">
        <v>988.05</v>
      </c>
    </row>
    <row r="798" spans="1:6" x14ac:dyDescent="0.3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10">
        <v>0</v>
      </c>
    </row>
    <row r="799" spans="1:6" x14ac:dyDescent="0.3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10">
        <v>0</v>
      </c>
    </row>
    <row r="800" spans="1:6" x14ac:dyDescent="0.3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10">
        <v>1376.9</v>
      </c>
    </row>
    <row r="801" spans="1:6" x14ac:dyDescent="0.3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10">
        <v>0</v>
      </c>
    </row>
    <row r="802" spans="1:6" x14ac:dyDescent="0.3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10">
        <v>0</v>
      </c>
    </row>
    <row r="803" spans="1:6" x14ac:dyDescent="0.3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10">
        <v>2910</v>
      </c>
    </row>
    <row r="804" spans="1:6" x14ac:dyDescent="0.3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10">
        <v>0</v>
      </c>
    </row>
    <row r="805" spans="1:6" x14ac:dyDescent="0.3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10">
        <v>0</v>
      </c>
    </row>
    <row r="806" spans="1:6" x14ac:dyDescent="0.3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10">
        <v>134.25</v>
      </c>
    </row>
    <row r="807" spans="1:6" x14ac:dyDescent="0.3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10">
        <v>0</v>
      </c>
    </row>
    <row r="808" spans="1:6" x14ac:dyDescent="0.3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10">
        <v>0</v>
      </c>
    </row>
    <row r="809" spans="1:6" x14ac:dyDescent="0.3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10">
        <v>2436.2800000000002</v>
      </c>
    </row>
    <row r="810" spans="1:6" x14ac:dyDescent="0.3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10">
        <v>2942</v>
      </c>
    </row>
    <row r="811" spans="1:6" x14ac:dyDescent="0.3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10">
        <v>0</v>
      </c>
    </row>
    <row r="812" spans="1:6" x14ac:dyDescent="0.3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10">
        <v>1074.95</v>
      </c>
    </row>
    <row r="813" spans="1:6" x14ac:dyDescent="0.3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10">
        <v>1654</v>
      </c>
    </row>
    <row r="814" spans="1:6" x14ac:dyDescent="0.3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10">
        <v>0</v>
      </c>
    </row>
    <row r="815" spans="1:6" x14ac:dyDescent="0.3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10">
        <v>500</v>
      </c>
    </row>
    <row r="816" spans="1:6" x14ac:dyDescent="0.3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10">
        <v>0</v>
      </c>
    </row>
    <row r="817" spans="1:6" x14ac:dyDescent="0.3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10">
        <v>0</v>
      </c>
    </row>
    <row r="818" spans="1:6" x14ac:dyDescent="0.3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10">
        <v>4444.3900000000003</v>
      </c>
    </row>
    <row r="819" spans="1:6" x14ac:dyDescent="0.3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10">
        <v>707</v>
      </c>
    </row>
    <row r="820" spans="1:6" x14ac:dyDescent="0.3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10">
        <v>0</v>
      </c>
    </row>
    <row r="821" spans="1:6" x14ac:dyDescent="0.3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10">
        <v>3252.8</v>
      </c>
    </row>
    <row r="822" spans="1:6" x14ac:dyDescent="0.3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10">
        <v>409</v>
      </c>
    </row>
    <row r="823" spans="1:6" x14ac:dyDescent="0.3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10">
        <v>0</v>
      </c>
    </row>
    <row r="824" spans="1:6" x14ac:dyDescent="0.3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10">
        <v>5632.95</v>
      </c>
    </row>
    <row r="825" spans="1:6" x14ac:dyDescent="0.3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10">
        <v>163</v>
      </c>
    </row>
    <row r="826" spans="1:6" x14ac:dyDescent="0.3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10">
        <v>0</v>
      </c>
    </row>
    <row r="827" spans="1:6" x14ac:dyDescent="0.3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10">
        <v>5203</v>
      </c>
    </row>
    <row r="828" spans="1:6" x14ac:dyDescent="0.3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10">
        <v>1722</v>
      </c>
    </row>
    <row r="829" spans="1:6" x14ac:dyDescent="0.3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10">
        <v>0</v>
      </c>
    </row>
    <row r="830" spans="1:6" x14ac:dyDescent="0.3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10">
        <v>5086.8999999999996</v>
      </c>
    </row>
    <row r="831" spans="1:6" x14ac:dyDescent="0.3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10">
        <v>678</v>
      </c>
    </row>
    <row r="832" spans="1:6" x14ac:dyDescent="0.3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10">
        <v>0</v>
      </c>
    </row>
    <row r="833" spans="1:6" x14ac:dyDescent="0.3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10">
        <v>3054.38</v>
      </c>
    </row>
    <row r="834" spans="1:6" x14ac:dyDescent="0.3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10">
        <v>2463</v>
      </c>
    </row>
    <row r="835" spans="1:6" x14ac:dyDescent="0.3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10">
        <v>0</v>
      </c>
    </row>
    <row r="836" spans="1:6" x14ac:dyDescent="0.3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10">
        <v>9741</v>
      </c>
    </row>
    <row r="837" spans="1:6" x14ac:dyDescent="0.3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10">
        <v>2900</v>
      </c>
    </row>
    <row r="838" spans="1:6" x14ac:dyDescent="0.3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10">
        <v>0</v>
      </c>
    </row>
    <row r="839" spans="1:6" x14ac:dyDescent="0.3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10">
        <v>5592.75</v>
      </c>
    </row>
    <row r="840" spans="1:6" x14ac:dyDescent="0.3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10">
        <v>1321</v>
      </c>
    </row>
    <row r="841" spans="1:6" x14ac:dyDescent="0.3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10">
        <v>0</v>
      </c>
    </row>
    <row r="842" spans="1:6" x14ac:dyDescent="0.3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10">
        <v>2288</v>
      </c>
    </row>
    <row r="843" spans="1:6" x14ac:dyDescent="0.3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10">
        <v>0</v>
      </c>
    </row>
    <row r="844" spans="1:6" x14ac:dyDescent="0.3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10">
        <v>0</v>
      </c>
    </row>
    <row r="845" spans="1:6" x14ac:dyDescent="0.3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10">
        <v>8291.15</v>
      </c>
    </row>
    <row r="846" spans="1:6" x14ac:dyDescent="0.3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10">
        <v>217</v>
      </c>
    </row>
    <row r="847" spans="1:6" x14ac:dyDescent="0.3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10">
        <v>0</v>
      </c>
    </row>
    <row r="848" spans="1:6" x14ac:dyDescent="0.3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10">
        <v>8139.33</v>
      </c>
    </row>
    <row r="849" spans="1:6" x14ac:dyDescent="0.3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10">
        <v>283</v>
      </c>
    </row>
    <row r="850" spans="1:6" x14ac:dyDescent="0.3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10">
        <v>0</v>
      </c>
    </row>
    <row r="851" spans="1:6" x14ac:dyDescent="0.3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10">
        <v>5087</v>
      </c>
    </row>
    <row r="852" spans="1:6" x14ac:dyDescent="0.3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10">
        <v>1460</v>
      </c>
    </row>
    <row r="853" spans="1:6" x14ac:dyDescent="0.3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10">
        <v>0</v>
      </c>
    </row>
    <row r="854" spans="1:6" x14ac:dyDescent="0.3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10">
        <v>5087</v>
      </c>
    </row>
    <row r="855" spans="1:6" x14ac:dyDescent="0.3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10">
        <v>0</v>
      </c>
    </row>
    <row r="856" spans="1:6" x14ac:dyDescent="0.3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10">
        <v>0</v>
      </c>
    </row>
    <row r="857" spans="1:6" x14ac:dyDescent="0.3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10">
        <v>1194.95</v>
      </c>
    </row>
    <row r="858" spans="1:6" x14ac:dyDescent="0.3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10">
        <v>1572</v>
      </c>
    </row>
    <row r="859" spans="1:6" x14ac:dyDescent="0.3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10">
        <v>0</v>
      </c>
    </row>
    <row r="860" spans="1:6" x14ac:dyDescent="0.3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10">
        <v>4911.99</v>
      </c>
    </row>
    <row r="861" spans="1:6" x14ac:dyDescent="0.3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10">
        <v>1673</v>
      </c>
    </row>
    <row r="862" spans="1:6" x14ac:dyDescent="0.3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10">
        <v>0</v>
      </c>
    </row>
    <row r="863" spans="1:6" x14ac:dyDescent="0.3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10">
        <v>979.95</v>
      </c>
    </row>
    <row r="864" spans="1:6" x14ac:dyDescent="0.3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10">
        <v>0</v>
      </c>
    </row>
    <row r="865" spans="1:6" x14ac:dyDescent="0.3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10">
        <v>0</v>
      </c>
    </row>
    <row r="866" spans="1:6" x14ac:dyDescent="0.3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10">
        <v>4950</v>
      </c>
    </row>
    <row r="867" spans="1:6" x14ac:dyDescent="0.3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10">
        <v>1961</v>
      </c>
    </row>
    <row r="868" spans="1:6" x14ac:dyDescent="0.3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10">
        <v>0</v>
      </c>
    </row>
    <row r="869" spans="1:6" x14ac:dyDescent="0.3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10">
        <v>846.85</v>
      </c>
    </row>
    <row r="870" spans="1:6" x14ac:dyDescent="0.3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10">
        <v>0</v>
      </c>
    </row>
    <row r="871" spans="1:6" x14ac:dyDescent="0.3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10">
        <v>0</v>
      </c>
    </row>
    <row r="872" spans="1:6" x14ac:dyDescent="0.3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10">
        <v>10611.73</v>
      </c>
    </row>
    <row r="873" spans="1:6" x14ac:dyDescent="0.3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10">
        <v>0</v>
      </c>
    </row>
    <row r="874" spans="1:6" x14ac:dyDescent="0.3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10">
        <v>0</v>
      </c>
    </row>
    <row r="875" spans="1:6" x14ac:dyDescent="0.3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10">
        <v>3909.91</v>
      </c>
    </row>
    <row r="876" spans="1:6" x14ac:dyDescent="0.3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10">
        <v>2610</v>
      </c>
    </row>
    <row r="877" spans="1:6" x14ac:dyDescent="0.3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10">
        <v>0</v>
      </c>
    </row>
    <row r="878" spans="1:6" x14ac:dyDescent="0.3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10">
        <v>5599.45</v>
      </c>
    </row>
    <row r="879" spans="1:6" x14ac:dyDescent="0.3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10">
        <v>889</v>
      </c>
    </row>
    <row r="880" spans="1:6" x14ac:dyDescent="0.3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10">
        <v>0</v>
      </c>
    </row>
    <row r="881" spans="1:6" x14ac:dyDescent="0.3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10">
        <v>5040</v>
      </c>
    </row>
    <row r="882" spans="1:6" x14ac:dyDescent="0.3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10">
        <v>152</v>
      </c>
    </row>
    <row r="883" spans="1:6" x14ac:dyDescent="0.3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10">
        <v>0</v>
      </c>
    </row>
    <row r="884" spans="1:6" x14ac:dyDescent="0.3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10">
        <v>3277.47</v>
      </c>
    </row>
    <row r="885" spans="1:6" x14ac:dyDescent="0.3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10">
        <v>1849</v>
      </c>
    </row>
    <row r="886" spans="1:6" x14ac:dyDescent="0.3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10">
        <v>0</v>
      </c>
    </row>
    <row r="887" spans="1:6" x14ac:dyDescent="0.3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10">
        <v>1596.2</v>
      </c>
    </row>
    <row r="888" spans="1:6" x14ac:dyDescent="0.3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10">
        <v>1489</v>
      </c>
    </row>
    <row r="889" spans="1:6" x14ac:dyDescent="0.3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10">
        <v>0</v>
      </c>
    </row>
    <row r="890" spans="1:6" x14ac:dyDescent="0.3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10">
        <v>250</v>
      </c>
    </row>
    <row r="891" spans="1:6" x14ac:dyDescent="0.3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10">
        <v>0</v>
      </c>
    </row>
    <row r="892" spans="1:6" x14ac:dyDescent="0.3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10">
        <v>0</v>
      </c>
    </row>
    <row r="893" spans="1:6" x14ac:dyDescent="0.3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10">
        <v>4862</v>
      </c>
    </row>
    <row r="894" spans="1:6" x14ac:dyDescent="0.3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10">
        <v>1688</v>
      </c>
    </row>
    <row r="895" spans="1:6" x14ac:dyDescent="0.3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10">
        <v>0</v>
      </c>
    </row>
    <row r="896" spans="1:6" x14ac:dyDescent="0.3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10">
        <v>251.95</v>
      </c>
    </row>
    <row r="897" spans="1:6" x14ac:dyDescent="0.3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10">
        <v>896</v>
      </c>
    </row>
    <row r="898" spans="1:6" x14ac:dyDescent="0.3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10">
        <v>0</v>
      </c>
    </row>
    <row r="899" spans="1:6" x14ac:dyDescent="0.3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10">
        <v>759.96</v>
      </c>
    </row>
    <row r="900" spans="1:6" x14ac:dyDescent="0.3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10">
        <v>0</v>
      </c>
    </row>
    <row r="901" spans="1:6" x14ac:dyDescent="0.3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10">
        <v>0</v>
      </c>
    </row>
    <row r="902" spans="1:6" x14ac:dyDescent="0.3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10">
        <v>4554.3</v>
      </c>
    </row>
    <row r="903" spans="1:6" x14ac:dyDescent="0.3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10">
        <v>1510</v>
      </c>
    </row>
    <row r="904" spans="1:6" x14ac:dyDescent="0.3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10">
        <v>0</v>
      </c>
    </row>
    <row r="905" spans="1:6" x14ac:dyDescent="0.3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10">
        <v>2078.61</v>
      </c>
    </row>
    <row r="906" spans="1:6" x14ac:dyDescent="0.3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10">
        <v>0</v>
      </c>
    </row>
    <row r="907" spans="1:6" x14ac:dyDescent="0.3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10">
        <v>0</v>
      </c>
    </row>
    <row r="908" spans="1:6" x14ac:dyDescent="0.3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10">
        <v>4685</v>
      </c>
    </row>
    <row r="909" spans="1:6" x14ac:dyDescent="0.3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10">
        <v>0</v>
      </c>
    </row>
    <row r="910" spans="1:6" x14ac:dyDescent="0.3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10">
        <v>0</v>
      </c>
    </row>
    <row r="911" spans="1:6" x14ac:dyDescent="0.3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10">
        <v>1053.3800000000001</v>
      </c>
    </row>
    <row r="912" spans="1:6" x14ac:dyDescent="0.3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10">
        <v>1646</v>
      </c>
    </row>
    <row r="913" spans="1:6" x14ac:dyDescent="0.3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10">
        <v>0</v>
      </c>
    </row>
    <row r="914" spans="1:6" x14ac:dyDescent="0.3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10">
        <v>1781.95</v>
      </c>
    </row>
    <row r="915" spans="1:6" x14ac:dyDescent="0.3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10">
        <v>0</v>
      </c>
    </row>
    <row r="916" spans="1:6" x14ac:dyDescent="0.3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10">
        <v>0</v>
      </c>
    </row>
    <row r="917" spans="1:6" x14ac:dyDescent="0.3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10">
        <v>4862</v>
      </c>
    </row>
    <row r="918" spans="1:6" x14ac:dyDescent="0.3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10">
        <v>2013</v>
      </c>
    </row>
    <row r="919" spans="1:6" x14ac:dyDescent="0.3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10">
        <v>0</v>
      </c>
    </row>
    <row r="920" spans="1:6" x14ac:dyDescent="0.3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10">
        <v>2456.4499999999998</v>
      </c>
    </row>
    <row r="921" spans="1:6" x14ac:dyDescent="0.3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10">
        <v>0</v>
      </c>
    </row>
    <row r="922" spans="1:6" x14ac:dyDescent="0.3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10">
        <v>0</v>
      </c>
    </row>
    <row r="923" spans="1:6" x14ac:dyDescent="0.3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10">
        <v>5202.59</v>
      </c>
    </row>
    <row r="924" spans="1:6" x14ac:dyDescent="0.3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10">
        <v>1458</v>
      </c>
    </row>
    <row r="925" spans="1:6" x14ac:dyDescent="0.3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10">
        <v>0</v>
      </c>
    </row>
    <row r="926" spans="1:6" x14ac:dyDescent="0.3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10">
        <v>249.53</v>
      </c>
    </row>
    <row r="927" spans="1:6" x14ac:dyDescent="0.3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10">
        <v>1396</v>
      </c>
    </row>
    <row r="928" spans="1:6" x14ac:dyDescent="0.3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10">
        <v>0</v>
      </c>
    </row>
    <row r="929" spans="1:6" x14ac:dyDescent="0.3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10">
        <v>4281.6000000000004</v>
      </c>
    </row>
    <row r="930" spans="1:6" x14ac:dyDescent="0.3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10">
        <v>33</v>
      </c>
    </row>
    <row r="931" spans="1:6" x14ac:dyDescent="0.3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10">
        <v>0</v>
      </c>
    </row>
    <row r="932" spans="1:6" x14ac:dyDescent="0.3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10">
        <v>1787.85</v>
      </c>
    </row>
    <row r="933" spans="1:6" x14ac:dyDescent="0.3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10">
        <v>887</v>
      </c>
    </row>
    <row r="934" spans="1:6" x14ac:dyDescent="0.3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10">
        <v>0</v>
      </c>
    </row>
    <row r="935" spans="1:6" x14ac:dyDescent="0.3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10">
        <v>250</v>
      </c>
    </row>
    <row r="936" spans="1:6" x14ac:dyDescent="0.3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10">
        <v>0</v>
      </c>
    </row>
    <row r="937" spans="1:6" x14ac:dyDescent="0.3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10">
        <v>0</v>
      </c>
    </row>
    <row r="938" spans="1:6" x14ac:dyDescent="0.3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10">
        <v>101.95</v>
      </c>
    </row>
    <row r="939" spans="1:6" x14ac:dyDescent="0.3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10">
        <v>0</v>
      </c>
    </row>
    <row r="940" spans="1:6" x14ac:dyDescent="0.3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10">
        <v>0</v>
      </c>
    </row>
    <row r="941" spans="1:6" x14ac:dyDescent="0.3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10">
        <v>5040</v>
      </c>
    </row>
    <row r="942" spans="1:6" x14ac:dyDescent="0.3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10">
        <v>1847</v>
      </c>
    </row>
    <row r="943" spans="1:6" x14ac:dyDescent="0.3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10">
        <v>0</v>
      </c>
    </row>
    <row r="944" spans="1:6" x14ac:dyDescent="0.3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10">
        <v>3461.57</v>
      </c>
    </row>
    <row r="945" spans="1:6" x14ac:dyDescent="0.3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10">
        <v>0</v>
      </c>
    </row>
    <row r="946" spans="1:6" x14ac:dyDescent="0.3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10">
        <v>0</v>
      </c>
    </row>
    <row r="947" spans="1:6" x14ac:dyDescent="0.3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10">
        <v>5039</v>
      </c>
    </row>
    <row r="948" spans="1:6" x14ac:dyDescent="0.3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10">
        <v>2757</v>
      </c>
    </row>
    <row r="949" spans="1:6" x14ac:dyDescent="0.3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10">
        <v>0</v>
      </c>
    </row>
    <row r="950" spans="1:6" x14ac:dyDescent="0.3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10">
        <v>818.1</v>
      </c>
    </row>
    <row r="951" spans="1:6" x14ac:dyDescent="0.3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10">
        <v>0</v>
      </c>
    </row>
    <row r="952" spans="1:6" x14ac:dyDescent="0.3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10">
        <v>0</v>
      </c>
    </row>
    <row r="953" spans="1:6" x14ac:dyDescent="0.3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10">
        <v>13721.98</v>
      </c>
    </row>
    <row r="954" spans="1:6" x14ac:dyDescent="0.3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10">
        <v>2745</v>
      </c>
    </row>
    <row r="955" spans="1:6" x14ac:dyDescent="0.3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10">
        <v>0</v>
      </c>
    </row>
    <row r="956" spans="1:6" x14ac:dyDescent="0.3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10">
        <v>4511.42</v>
      </c>
    </row>
    <row r="957" spans="1:6" x14ac:dyDescent="0.3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10">
        <v>1118</v>
      </c>
    </row>
    <row r="958" spans="1:6" x14ac:dyDescent="0.3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10">
        <v>0</v>
      </c>
    </row>
    <row r="959" spans="1:6" x14ac:dyDescent="0.3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10">
        <v>350.05</v>
      </c>
    </row>
    <row r="960" spans="1:6" x14ac:dyDescent="0.3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10">
        <v>0</v>
      </c>
    </row>
    <row r="961" spans="1:6" x14ac:dyDescent="0.3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10">
        <v>0</v>
      </c>
    </row>
    <row r="962" spans="1:6" x14ac:dyDescent="0.3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10">
        <v>6708.75</v>
      </c>
    </row>
    <row r="963" spans="1:6" x14ac:dyDescent="0.3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10">
        <v>210</v>
      </c>
    </row>
    <row r="964" spans="1:6" x14ac:dyDescent="0.3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10">
        <v>0</v>
      </c>
    </row>
    <row r="965" spans="1:6" x14ac:dyDescent="0.3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10">
        <v>4147.96</v>
      </c>
    </row>
    <row r="966" spans="1:6" x14ac:dyDescent="0.3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10">
        <v>0</v>
      </c>
    </row>
    <row r="967" spans="1:6" x14ac:dyDescent="0.3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10">
        <v>0</v>
      </c>
    </row>
    <row r="968" spans="1:6" x14ac:dyDescent="0.3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10">
        <v>4838.05</v>
      </c>
    </row>
    <row r="969" spans="1:6" x14ac:dyDescent="0.3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10">
        <v>814</v>
      </c>
    </row>
    <row r="970" spans="1:6" x14ac:dyDescent="0.3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10">
        <v>0</v>
      </c>
    </row>
    <row r="971" spans="1:6" x14ac:dyDescent="0.3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10">
        <v>5228</v>
      </c>
    </row>
    <row r="972" spans="1:6" x14ac:dyDescent="0.3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10">
        <v>1282</v>
      </c>
    </row>
    <row r="973" spans="1:6" x14ac:dyDescent="0.3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10">
        <v>0</v>
      </c>
    </row>
    <row r="974" spans="1:6" x14ac:dyDescent="0.3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10">
        <v>155.35</v>
      </c>
    </row>
    <row r="975" spans="1:6" x14ac:dyDescent="0.3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10">
        <v>0</v>
      </c>
    </row>
    <row r="976" spans="1:6" x14ac:dyDescent="0.3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10">
        <v>0</v>
      </c>
    </row>
    <row r="977" spans="1:6" x14ac:dyDescent="0.3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10">
        <v>3410.74</v>
      </c>
    </row>
    <row r="978" spans="1:6" x14ac:dyDescent="0.3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10">
        <v>1599</v>
      </c>
    </row>
    <row r="979" spans="1:6" x14ac:dyDescent="0.3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10">
        <v>0</v>
      </c>
    </row>
    <row r="980" spans="1:6" x14ac:dyDescent="0.3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10">
        <v>11281.5</v>
      </c>
    </row>
    <row r="981" spans="1:6" x14ac:dyDescent="0.3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10">
        <v>0</v>
      </c>
    </row>
    <row r="982" spans="1:6" x14ac:dyDescent="0.3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10">
        <v>0</v>
      </c>
    </row>
    <row r="983" spans="1:6" x14ac:dyDescent="0.3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10">
        <v>5509.85</v>
      </c>
    </row>
    <row r="984" spans="1:6" x14ac:dyDescent="0.3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10">
        <v>0</v>
      </c>
    </row>
    <row r="985" spans="1:6" x14ac:dyDescent="0.3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10">
        <v>0</v>
      </c>
    </row>
    <row r="986" spans="1:6" x14ac:dyDescent="0.3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10">
        <v>1302.95</v>
      </c>
    </row>
    <row r="987" spans="1:6" x14ac:dyDescent="0.3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10">
        <v>0</v>
      </c>
    </row>
    <row r="988" spans="1:6" x14ac:dyDescent="0.3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10">
        <v>0</v>
      </c>
    </row>
    <row r="989" spans="1:6" x14ac:dyDescent="0.3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10">
        <v>1000</v>
      </c>
    </row>
    <row r="990" spans="1:6" x14ac:dyDescent="0.3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10">
        <v>0</v>
      </c>
    </row>
    <row r="991" spans="1:6" x14ac:dyDescent="0.3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10">
        <v>0</v>
      </c>
    </row>
    <row r="992" spans="1:6" x14ac:dyDescent="0.3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10">
        <v>9837</v>
      </c>
    </row>
    <row r="993" spans="1:6" x14ac:dyDescent="0.3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10">
        <v>1469</v>
      </c>
    </row>
    <row r="994" spans="1:6" x14ac:dyDescent="0.3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10">
        <v>0</v>
      </c>
    </row>
    <row r="995" spans="1:6" x14ac:dyDescent="0.3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10">
        <v>250</v>
      </c>
    </row>
    <row r="996" spans="1:6" x14ac:dyDescent="0.3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10">
        <v>0</v>
      </c>
    </row>
    <row r="997" spans="1:6" x14ac:dyDescent="0.3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10">
        <v>0</v>
      </c>
    </row>
    <row r="998" spans="1:6" x14ac:dyDescent="0.3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10">
        <v>253.95</v>
      </c>
    </row>
    <row r="999" spans="1:6" x14ac:dyDescent="0.3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10">
        <v>0</v>
      </c>
    </row>
    <row r="1000" spans="1:6" x14ac:dyDescent="0.3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10">
        <v>0</v>
      </c>
    </row>
    <row r="1001" spans="1:6" x14ac:dyDescent="0.3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10">
        <v>5342.75</v>
      </c>
    </row>
    <row r="1002" spans="1:6" x14ac:dyDescent="0.3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10">
        <v>0</v>
      </c>
    </row>
    <row r="1003" spans="1:6" x14ac:dyDescent="0.3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10">
        <v>0</v>
      </c>
    </row>
    <row r="1004" spans="1:6" x14ac:dyDescent="0.3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10">
        <v>8724.69</v>
      </c>
    </row>
    <row r="1005" spans="1:6" x14ac:dyDescent="0.3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10">
        <v>0</v>
      </c>
    </row>
    <row r="1006" spans="1:6" x14ac:dyDescent="0.3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10">
        <v>0</v>
      </c>
    </row>
    <row r="1007" spans="1:6" x14ac:dyDescent="0.3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10">
        <v>7879.17</v>
      </c>
    </row>
    <row r="1008" spans="1:6" x14ac:dyDescent="0.3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10">
        <v>922</v>
      </c>
    </row>
    <row r="1009" spans="1:6" x14ac:dyDescent="0.3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10">
        <v>0</v>
      </c>
    </row>
    <row r="1010" spans="1:6" x14ac:dyDescent="0.3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10">
        <v>2240</v>
      </c>
    </row>
    <row r="1011" spans="1:6" x14ac:dyDescent="0.3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10">
        <v>0</v>
      </c>
    </row>
    <row r="1012" spans="1:6" x14ac:dyDescent="0.3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10">
        <v>0</v>
      </c>
    </row>
    <row r="1013" spans="1:6" x14ac:dyDescent="0.3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10">
        <v>4675</v>
      </c>
    </row>
    <row r="1014" spans="1:6" x14ac:dyDescent="0.3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10">
        <v>2942</v>
      </c>
    </row>
    <row r="1015" spans="1:6" x14ac:dyDescent="0.3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10">
        <v>0</v>
      </c>
    </row>
    <row r="1016" spans="1:6" x14ac:dyDescent="0.3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10">
        <v>121</v>
      </c>
    </row>
    <row r="1017" spans="1:6" x14ac:dyDescent="0.3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10">
        <v>1151</v>
      </c>
    </row>
    <row r="1018" spans="1:6" x14ac:dyDescent="0.3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10">
        <v>0</v>
      </c>
    </row>
    <row r="1019" spans="1:6" x14ac:dyDescent="0.3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10">
        <v>5019.55</v>
      </c>
    </row>
    <row r="1020" spans="1:6" x14ac:dyDescent="0.3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10">
        <v>1016</v>
      </c>
    </row>
    <row r="1021" spans="1:6" x14ac:dyDescent="0.3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10">
        <v>0</v>
      </c>
    </row>
    <row r="1022" spans="1:6" x14ac:dyDescent="0.3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10">
        <v>4756.5</v>
      </c>
    </row>
    <row r="1023" spans="1:6" x14ac:dyDescent="0.3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10">
        <v>2522</v>
      </c>
    </row>
    <row r="1024" spans="1:6" x14ac:dyDescent="0.3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10">
        <v>0</v>
      </c>
    </row>
    <row r="1025" spans="1:6" x14ac:dyDescent="0.3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10">
        <v>4613</v>
      </c>
    </row>
    <row r="1026" spans="1:6" x14ac:dyDescent="0.3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10">
        <v>0</v>
      </c>
    </row>
    <row r="1027" spans="1:6" x14ac:dyDescent="0.3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10">
        <v>0</v>
      </c>
    </row>
    <row r="1028" spans="1:6" x14ac:dyDescent="0.3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10">
        <v>3786.8</v>
      </c>
    </row>
    <row r="1029" spans="1:6" x14ac:dyDescent="0.3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10">
        <v>1756</v>
      </c>
    </row>
    <row r="1030" spans="1:6" x14ac:dyDescent="0.3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10">
        <v>0</v>
      </c>
    </row>
    <row r="1031" spans="1:6" x14ac:dyDescent="0.3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10">
        <v>3696.4</v>
      </c>
    </row>
    <row r="1032" spans="1:6" x14ac:dyDescent="0.3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10">
        <v>1129</v>
      </c>
    </row>
    <row r="1033" spans="1:6" x14ac:dyDescent="0.3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10">
        <v>0</v>
      </c>
    </row>
    <row r="1034" spans="1:6" x14ac:dyDescent="0.3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10">
        <v>1580</v>
      </c>
    </row>
    <row r="1035" spans="1:6" x14ac:dyDescent="0.3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10">
        <v>0</v>
      </c>
    </row>
    <row r="1036" spans="1:6" x14ac:dyDescent="0.3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10">
        <v>0</v>
      </c>
    </row>
    <row r="1037" spans="1:6" x14ac:dyDescent="0.3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10">
        <v>5203</v>
      </c>
    </row>
    <row r="1038" spans="1:6" x14ac:dyDescent="0.3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10">
        <v>1361</v>
      </c>
    </row>
    <row r="1039" spans="1:6" x14ac:dyDescent="0.3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10">
        <v>0</v>
      </c>
    </row>
    <row r="1040" spans="1:6" x14ac:dyDescent="0.3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10">
        <v>8169.5</v>
      </c>
    </row>
    <row r="1041" spans="1:6" x14ac:dyDescent="0.3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10">
        <v>2070</v>
      </c>
    </row>
    <row r="1042" spans="1:6" x14ac:dyDescent="0.3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10">
        <v>0</v>
      </c>
    </row>
    <row r="1043" spans="1:6" x14ac:dyDescent="0.3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10">
        <v>4200</v>
      </c>
    </row>
    <row r="1044" spans="1:6" x14ac:dyDescent="0.3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10">
        <v>0</v>
      </c>
    </row>
    <row r="1045" spans="1:6" x14ac:dyDescent="0.3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10">
        <v>0</v>
      </c>
    </row>
    <row r="1046" spans="1:6" x14ac:dyDescent="0.3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10">
        <v>5203</v>
      </c>
    </row>
    <row r="1047" spans="1:6" x14ac:dyDescent="0.3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10">
        <v>1494</v>
      </c>
    </row>
    <row r="1048" spans="1:6" x14ac:dyDescent="0.3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10">
        <v>0</v>
      </c>
    </row>
    <row r="1049" spans="1:6" x14ac:dyDescent="0.3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10">
        <v>3707.25</v>
      </c>
    </row>
    <row r="1050" spans="1:6" x14ac:dyDescent="0.3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10">
        <v>1348</v>
      </c>
    </row>
    <row r="1051" spans="1:6" x14ac:dyDescent="0.3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10">
        <v>0</v>
      </c>
    </row>
    <row r="1052" spans="1:6" x14ac:dyDescent="0.3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10">
        <v>4189.5</v>
      </c>
    </row>
    <row r="1053" spans="1:6" x14ac:dyDescent="0.3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10">
        <v>1379</v>
      </c>
    </row>
    <row r="1054" spans="1:6" x14ac:dyDescent="0.3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10">
        <v>0</v>
      </c>
    </row>
    <row r="1055" spans="1:6" x14ac:dyDescent="0.3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10">
        <v>4704.49</v>
      </c>
    </row>
    <row r="1056" spans="1:6" x14ac:dyDescent="0.3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10">
        <v>1777</v>
      </c>
    </row>
    <row r="1057" spans="1:6" x14ac:dyDescent="0.3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10">
        <v>0</v>
      </c>
    </row>
    <row r="1058" spans="1:6" x14ac:dyDescent="0.3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10">
        <v>1756.65</v>
      </c>
    </row>
    <row r="1059" spans="1:6" x14ac:dyDescent="0.3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10">
        <v>0</v>
      </c>
    </row>
    <row r="1060" spans="1:6" x14ac:dyDescent="0.3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10">
        <v>0</v>
      </c>
    </row>
    <row r="1061" spans="1:6" x14ac:dyDescent="0.3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10">
        <v>10174</v>
      </c>
    </row>
    <row r="1062" spans="1:6" x14ac:dyDescent="0.3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10">
        <v>2084</v>
      </c>
    </row>
    <row r="1063" spans="1:6" x14ac:dyDescent="0.3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10">
        <v>0</v>
      </c>
    </row>
    <row r="1064" spans="1:6" x14ac:dyDescent="0.3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10">
        <v>10127</v>
      </c>
    </row>
    <row r="1065" spans="1:6" x14ac:dyDescent="0.3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10">
        <v>2634</v>
      </c>
    </row>
    <row r="1066" spans="1:6" x14ac:dyDescent="0.3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10">
        <v>0</v>
      </c>
    </row>
    <row r="1067" spans="1:6" x14ac:dyDescent="0.3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10">
        <v>7193.9</v>
      </c>
    </row>
    <row r="1068" spans="1:6" x14ac:dyDescent="0.3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10">
        <v>2250</v>
      </c>
    </row>
    <row r="1069" spans="1:6" x14ac:dyDescent="0.3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10">
        <v>0</v>
      </c>
    </row>
    <row r="1070" spans="1:6" x14ac:dyDescent="0.3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10">
        <v>1006.2</v>
      </c>
    </row>
    <row r="1071" spans="1:6" x14ac:dyDescent="0.3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10">
        <v>0</v>
      </c>
    </row>
    <row r="1072" spans="1:6" x14ac:dyDescent="0.3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10">
        <v>0</v>
      </c>
    </row>
    <row r="1073" spans="1:6" x14ac:dyDescent="0.3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10">
        <v>5131</v>
      </c>
    </row>
    <row r="1074" spans="1:6" x14ac:dyDescent="0.3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10">
        <v>781</v>
      </c>
    </row>
    <row r="1075" spans="1:6" x14ac:dyDescent="0.3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10">
        <v>0</v>
      </c>
    </row>
    <row r="1076" spans="1:6" x14ac:dyDescent="0.3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10">
        <v>703.9</v>
      </c>
    </row>
    <row r="1077" spans="1:6" x14ac:dyDescent="0.3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10">
        <v>0</v>
      </c>
    </row>
    <row r="1078" spans="1:6" x14ac:dyDescent="0.3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10">
        <v>0</v>
      </c>
    </row>
    <row r="1079" spans="1:6" x14ac:dyDescent="0.3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10">
        <v>4608.63</v>
      </c>
    </row>
    <row r="1080" spans="1:6" x14ac:dyDescent="0.3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10">
        <v>1619</v>
      </c>
    </row>
    <row r="1081" spans="1:6" x14ac:dyDescent="0.3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10">
        <v>0</v>
      </c>
    </row>
    <row r="1082" spans="1:6" x14ac:dyDescent="0.3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10">
        <v>5040.45</v>
      </c>
    </row>
    <row r="1083" spans="1:6" x14ac:dyDescent="0.3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10">
        <v>804</v>
      </c>
    </row>
    <row r="1084" spans="1:6" x14ac:dyDescent="0.3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10">
        <v>0</v>
      </c>
    </row>
    <row r="1085" spans="1:6" x14ac:dyDescent="0.3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10">
        <v>409</v>
      </c>
    </row>
    <row r="1086" spans="1:6" x14ac:dyDescent="0.3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10">
        <v>0</v>
      </c>
    </row>
    <row r="1087" spans="1:6" x14ac:dyDescent="0.3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10">
        <v>0</v>
      </c>
    </row>
    <row r="1088" spans="1:6" x14ac:dyDescent="0.3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10">
        <v>5639.75</v>
      </c>
    </row>
    <row r="1089" spans="1:6" x14ac:dyDescent="0.3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10">
        <v>1557</v>
      </c>
    </row>
    <row r="1090" spans="1:6" x14ac:dyDescent="0.3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10">
        <v>0</v>
      </c>
    </row>
    <row r="1091" spans="1:6" x14ac:dyDescent="0.3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10">
        <v>5203</v>
      </c>
    </row>
    <row r="1092" spans="1:6" x14ac:dyDescent="0.3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10">
        <v>41</v>
      </c>
    </row>
    <row r="1093" spans="1:6" x14ac:dyDescent="0.3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10">
        <v>0</v>
      </c>
    </row>
    <row r="1094" spans="1:6" x14ac:dyDescent="0.3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10">
        <v>5228</v>
      </c>
    </row>
    <row r="1095" spans="1:6" x14ac:dyDescent="0.3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10">
        <v>1966</v>
      </c>
    </row>
    <row r="1096" spans="1:6" x14ac:dyDescent="0.3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10">
        <v>0</v>
      </c>
    </row>
    <row r="1097" spans="1:6" x14ac:dyDescent="0.3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10">
        <v>5019.55</v>
      </c>
    </row>
    <row r="1098" spans="1:6" x14ac:dyDescent="0.3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10">
        <v>2829</v>
      </c>
    </row>
    <row r="1099" spans="1:6" x14ac:dyDescent="0.3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10">
        <v>0</v>
      </c>
    </row>
    <row r="1100" spans="1:6" x14ac:dyDescent="0.3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10">
        <v>171.2</v>
      </c>
    </row>
    <row r="1101" spans="1:6" x14ac:dyDescent="0.3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10">
        <v>0</v>
      </c>
    </row>
    <row r="1102" spans="1:6" x14ac:dyDescent="0.3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10">
        <v>0</v>
      </c>
    </row>
    <row r="1103" spans="1:6" x14ac:dyDescent="0.3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10">
        <v>1362</v>
      </c>
    </row>
    <row r="1104" spans="1:6" x14ac:dyDescent="0.3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10">
        <v>0</v>
      </c>
    </row>
    <row r="1105" spans="1:6" x14ac:dyDescent="0.3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10">
        <v>0</v>
      </c>
    </row>
    <row r="1106" spans="1:6" x14ac:dyDescent="0.3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10">
        <v>272.64999999999998</v>
      </c>
    </row>
    <row r="1107" spans="1:6" x14ac:dyDescent="0.3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10">
        <v>0</v>
      </c>
    </row>
    <row r="1108" spans="1:6" x14ac:dyDescent="0.3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10">
        <v>0</v>
      </c>
    </row>
    <row r="1109" spans="1:6" x14ac:dyDescent="0.3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10">
        <v>5038.2</v>
      </c>
    </row>
    <row r="1110" spans="1:6" x14ac:dyDescent="0.3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10">
        <v>0</v>
      </c>
    </row>
    <row r="1111" spans="1:6" x14ac:dyDescent="0.3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10">
        <v>0</v>
      </c>
    </row>
    <row r="1112" spans="1:6" x14ac:dyDescent="0.3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10">
        <v>4781.95</v>
      </c>
    </row>
    <row r="1113" spans="1:6" x14ac:dyDescent="0.3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10">
        <v>350</v>
      </c>
    </row>
    <row r="1114" spans="1:6" x14ac:dyDescent="0.3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10">
        <v>0</v>
      </c>
    </row>
    <row r="1115" spans="1:6" x14ac:dyDescent="0.3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10">
        <v>3895.1</v>
      </c>
    </row>
    <row r="1116" spans="1:6" x14ac:dyDescent="0.3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10">
        <v>2572</v>
      </c>
    </row>
    <row r="1117" spans="1:6" x14ac:dyDescent="0.3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10">
        <v>0</v>
      </c>
    </row>
    <row r="1118" spans="1:6" x14ac:dyDescent="0.3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10">
        <v>5349</v>
      </c>
    </row>
    <row r="1119" spans="1:6" x14ac:dyDescent="0.3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10">
        <v>0</v>
      </c>
    </row>
    <row r="1120" spans="1:6" x14ac:dyDescent="0.3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10">
        <v>0</v>
      </c>
    </row>
    <row r="1121" spans="1:6" x14ac:dyDescent="0.3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10">
        <v>2731.57</v>
      </c>
    </row>
    <row r="1122" spans="1:6" x14ac:dyDescent="0.3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10">
        <v>452</v>
      </c>
    </row>
    <row r="1123" spans="1:6" x14ac:dyDescent="0.3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10">
        <v>0</v>
      </c>
    </row>
    <row r="1124" spans="1:6" x14ac:dyDescent="0.3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10">
        <v>519.98</v>
      </c>
    </row>
    <row r="1125" spans="1:6" x14ac:dyDescent="0.3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10">
        <v>1902</v>
      </c>
    </row>
    <row r="1126" spans="1:6" x14ac:dyDescent="0.3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10">
        <v>0</v>
      </c>
    </row>
    <row r="1127" spans="1:6" x14ac:dyDescent="0.3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10">
        <v>3648.5</v>
      </c>
    </row>
    <row r="1128" spans="1:6" x14ac:dyDescent="0.3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10">
        <v>0</v>
      </c>
    </row>
    <row r="1129" spans="1:6" x14ac:dyDescent="0.3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10">
        <v>0</v>
      </c>
    </row>
    <row r="1130" spans="1:6" x14ac:dyDescent="0.3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10">
        <v>179.01</v>
      </c>
    </row>
    <row r="1131" spans="1:6" x14ac:dyDescent="0.3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10">
        <v>0</v>
      </c>
    </row>
    <row r="1132" spans="1:6" x14ac:dyDescent="0.3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10">
        <v>0</v>
      </c>
    </row>
    <row r="1133" spans="1:6" x14ac:dyDescent="0.3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10">
        <v>1749.95</v>
      </c>
    </row>
    <row r="1134" spans="1:6" x14ac:dyDescent="0.3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10">
        <v>0</v>
      </c>
    </row>
    <row r="1135" spans="1:6" x14ac:dyDescent="0.3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10">
        <v>0</v>
      </c>
    </row>
    <row r="1136" spans="1:6" x14ac:dyDescent="0.3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10">
        <v>9106.44</v>
      </c>
    </row>
    <row r="1137" spans="1:6" x14ac:dyDescent="0.3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10">
        <v>2185</v>
      </c>
    </row>
    <row r="1138" spans="1:6" x14ac:dyDescent="0.3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10">
        <v>0</v>
      </c>
    </row>
    <row r="1139" spans="1:6" x14ac:dyDescent="0.3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10">
        <v>807</v>
      </c>
    </row>
    <row r="1140" spans="1:6" x14ac:dyDescent="0.3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10">
        <v>0</v>
      </c>
    </row>
    <row r="1141" spans="1:6" x14ac:dyDescent="0.3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10">
        <v>0</v>
      </c>
    </row>
    <row r="1142" spans="1:6" x14ac:dyDescent="0.3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10">
        <v>4675</v>
      </c>
    </row>
    <row r="1143" spans="1:6" x14ac:dyDescent="0.3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10">
        <v>2022</v>
      </c>
    </row>
    <row r="1144" spans="1:6" x14ac:dyDescent="0.3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10">
        <v>0</v>
      </c>
    </row>
    <row r="1145" spans="1:6" x14ac:dyDescent="0.3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10">
        <v>18589.07</v>
      </c>
    </row>
    <row r="1146" spans="1:6" x14ac:dyDescent="0.3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10">
        <v>1221</v>
      </c>
    </row>
    <row r="1147" spans="1:6" x14ac:dyDescent="0.3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10">
        <v>0</v>
      </c>
    </row>
    <row r="1148" spans="1:6" x14ac:dyDescent="0.3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10">
        <v>813.45</v>
      </c>
    </row>
    <row r="1149" spans="1:6" x14ac:dyDescent="0.3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10">
        <v>0</v>
      </c>
    </row>
    <row r="1150" spans="1:6" x14ac:dyDescent="0.3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10">
        <v>0</v>
      </c>
    </row>
    <row r="1151" spans="1:6" x14ac:dyDescent="0.3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10">
        <v>4281.6000000000004</v>
      </c>
    </row>
    <row r="1152" spans="1:6" x14ac:dyDescent="0.3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10">
        <v>1402</v>
      </c>
    </row>
    <row r="1153" spans="1:6" x14ac:dyDescent="0.3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10">
        <v>0</v>
      </c>
    </row>
    <row r="1154" spans="1:6" x14ac:dyDescent="0.3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10">
        <v>4778.8500000000004</v>
      </c>
    </row>
    <row r="1155" spans="1:6" x14ac:dyDescent="0.3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10">
        <v>1850</v>
      </c>
    </row>
    <row r="1156" spans="1:6" x14ac:dyDescent="0.3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10">
        <v>0</v>
      </c>
    </row>
    <row r="1157" spans="1:6" x14ac:dyDescent="0.3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10">
        <v>9011.75</v>
      </c>
    </row>
    <row r="1158" spans="1:6" x14ac:dyDescent="0.3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10">
        <v>1070</v>
      </c>
    </row>
    <row r="1159" spans="1:6" x14ac:dyDescent="0.3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10">
        <v>0</v>
      </c>
    </row>
    <row r="1160" spans="1:6" x14ac:dyDescent="0.3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10">
        <v>1498.95</v>
      </c>
    </row>
    <row r="1161" spans="1:6" x14ac:dyDescent="0.3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10">
        <v>0</v>
      </c>
    </row>
    <row r="1162" spans="1:6" x14ac:dyDescent="0.3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10">
        <v>0</v>
      </c>
    </row>
    <row r="1163" spans="1:6" x14ac:dyDescent="0.3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10">
        <v>8971</v>
      </c>
    </row>
    <row r="1164" spans="1:6" x14ac:dyDescent="0.3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10">
        <v>561</v>
      </c>
    </row>
    <row r="1165" spans="1:6" x14ac:dyDescent="0.3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10">
        <v>0</v>
      </c>
    </row>
    <row r="1166" spans="1:6" x14ac:dyDescent="0.3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10">
        <v>2034.27</v>
      </c>
    </row>
    <row r="1167" spans="1:6" x14ac:dyDescent="0.3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10">
        <v>0</v>
      </c>
    </row>
    <row r="1168" spans="1:6" x14ac:dyDescent="0.3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10">
        <v>0</v>
      </c>
    </row>
    <row r="1169" spans="1:6" x14ac:dyDescent="0.3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10">
        <v>1043.79</v>
      </c>
    </row>
    <row r="1170" spans="1:6" x14ac:dyDescent="0.3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10">
        <v>0</v>
      </c>
    </row>
    <row r="1171" spans="1:6" x14ac:dyDescent="0.3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10">
        <v>0</v>
      </c>
    </row>
    <row r="1172" spans="1:6" x14ac:dyDescent="0.3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10">
        <v>163.75</v>
      </c>
    </row>
    <row r="1173" spans="1:6" x14ac:dyDescent="0.3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10">
        <v>0</v>
      </c>
    </row>
    <row r="1174" spans="1:6" x14ac:dyDescent="0.3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10">
        <v>0</v>
      </c>
    </row>
    <row r="1175" spans="1:6" x14ac:dyDescent="0.3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10">
        <v>3792.72</v>
      </c>
    </row>
    <row r="1176" spans="1:6" x14ac:dyDescent="0.3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10">
        <v>304</v>
      </c>
    </row>
    <row r="1177" spans="1:6" x14ac:dyDescent="0.3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10">
        <v>0</v>
      </c>
    </row>
    <row r="1178" spans="1:6" x14ac:dyDescent="0.3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10">
        <v>5639.75</v>
      </c>
    </row>
    <row r="1179" spans="1:6" x14ac:dyDescent="0.3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10">
        <v>2427</v>
      </c>
    </row>
    <row r="1180" spans="1:6" x14ac:dyDescent="0.3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10">
        <v>0</v>
      </c>
    </row>
    <row r="1181" spans="1:6" x14ac:dyDescent="0.3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10">
        <v>1405</v>
      </c>
    </row>
    <row r="1182" spans="1:6" x14ac:dyDescent="0.3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10">
        <v>0</v>
      </c>
    </row>
    <row r="1183" spans="1:6" x14ac:dyDescent="0.3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10">
        <v>0</v>
      </c>
    </row>
    <row r="1184" spans="1:6" x14ac:dyDescent="0.3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10">
        <v>4727.95</v>
      </c>
    </row>
    <row r="1185" spans="1:6" x14ac:dyDescent="0.3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10">
        <v>1804</v>
      </c>
    </row>
    <row r="1186" spans="1:6" x14ac:dyDescent="0.3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10">
        <v>0</v>
      </c>
    </row>
    <row r="1187" spans="1:6" x14ac:dyDescent="0.3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10">
        <v>26178</v>
      </c>
    </row>
    <row r="1188" spans="1:6" x14ac:dyDescent="0.3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10">
        <v>147</v>
      </c>
    </row>
    <row r="1189" spans="1:6" x14ac:dyDescent="0.3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10">
        <v>0</v>
      </c>
    </row>
    <row r="1190" spans="1:6" x14ac:dyDescent="0.3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10">
        <v>5228</v>
      </c>
    </row>
    <row r="1191" spans="1:6" x14ac:dyDescent="0.3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10">
        <v>452</v>
      </c>
    </row>
    <row r="1192" spans="1:6" x14ac:dyDescent="0.3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10">
        <v>0</v>
      </c>
    </row>
    <row r="1193" spans="1:6" x14ac:dyDescent="0.3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10">
        <v>111</v>
      </c>
    </row>
    <row r="1194" spans="1:6" x14ac:dyDescent="0.3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10">
        <v>0</v>
      </c>
    </row>
    <row r="1195" spans="1:6" x14ac:dyDescent="0.3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10">
        <v>0</v>
      </c>
    </row>
    <row r="1196" spans="1:6" x14ac:dyDescent="0.3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10">
        <v>2711</v>
      </c>
    </row>
    <row r="1197" spans="1:6" x14ac:dyDescent="0.3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10">
        <v>913</v>
      </c>
    </row>
    <row r="1198" spans="1:6" x14ac:dyDescent="0.3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10">
        <v>0</v>
      </c>
    </row>
    <row r="1199" spans="1:6" x14ac:dyDescent="0.3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10">
        <v>6183.64</v>
      </c>
    </row>
    <row r="1200" spans="1:6" x14ac:dyDescent="0.3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10">
        <v>2200</v>
      </c>
    </row>
    <row r="1201" spans="1:6" x14ac:dyDescent="0.3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10">
        <v>0</v>
      </c>
    </row>
    <row r="1202" spans="1:6" x14ac:dyDescent="0.3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10">
        <v>4675</v>
      </c>
    </row>
    <row r="1203" spans="1:6" x14ac:dyDescent="0.3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10">
        <v>0</v>
      </c>
    </row>
    <row r="1204" spans="1:6" x14ac:dyDescent="0.3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10">
        <v>0</v>
      </c>
    </row>
    <row r="1205" spans="1:6" x14ac:dyDescent="0.3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10">
        <v>4888.1400000000003</v>
      </c>
    </row>
    <row r="1206" spans="1:6" x14ac:dyDescent="0.3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10">
        <v>1241</v>
      </c>
    </row>
    <row r="1207" spans="1:6" x14ac:dyDescent="0.3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10">
        <v>0</v>
      </c>
    </row>
    <row r="1208" spans="1:6" x14ac:dyDescent="0.3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10">
        <v>2589.02</v>
      </c>
    </row>
    <row r="1209" spans="1:6" x14ac:dyDescent="0.3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10">
        <v>2398</v>
      </c>
    </row>
    <row r="1210" spans="1:6" x14ac:dyDescent="0.3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10">
        <v>0</v>
      </c>
    </row>
    <row r="1211" spans="1:6" x14ac:dyDescent="0.3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10">
        <v>10638.84</v>
      </c>
    </row>
    <row r="1212" spans="1:6" x14ac:dyDescent="0.3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10">
        <v>0</v>
      </c>
    </row>
    <row r="1213" spans="1:6" x14ac:dyDescent="0.3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10">
        <v>0</v>
      </c>
    </row>
    <row r="1214" spans="1:6" x14ac:dyDescent="0.3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10">
        <v>5087</v>
      </c>
    </row>
    <row r="1215" spans="1:6" x14ac:dyDescent="0.3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10">
        <v>2678</v>
      </c>
    </row>
    <row r="1216" spans="1:6" x14ac:dyDescent="0.3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10">
        <v>0</v>
      </c>
    </row>
    <row r="1217" spans="1:6" x14ac:dyDescent="0.3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10">
        <v>9337.5</v>
      </c>
    </row>
    <row r="1218" spans="1:6" x14ac:dyDescent="0.3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10">
        <v>482</v>
      </c>
    </row>
    <row r="1219" spans="1:6" x14ac:dyDescent="0.3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10">
        <v>0</v>
      </c>
    </row>
    <row r="1220" spans="1:6" x14ac:dyDescent="0.3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10">
        <v>5040</v>
      </c>
    </row>
    <row r="1221" spans="1:6" x14ac:dyDescent="0.3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10">
        <v>666</v>
      </c>
    </row>
    <row r="1222" spans="1:6" x14ac:dyDescent="0.3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10">
        <v>0</v>
      </c>
    </row>
    <row r="1223" spans="1:6" x14ac:dyDescent="0.3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10">
        <v>7439.6</v>
      </c>
    </row>
    <row r="1224" spans="1:6" x14ac:dyDescent="0.3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10">
        <v>1921</v>
      </c>
    </row>
    <row r="1225" spans="1:6" x14ac:dyDescent="0.3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10">
        <v>0</v>
      </c>
    </row>
    <row r="1226" spans="1:6" x14ac:dyDescent="0.3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10">
        <v>5040</v>
      </c>
    </row>
    <row r="1227" spans="1:6" x14ac:dyDescent="0.3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10">
        <v>464</v>
      </c>
    </row>
    <row r="1228" spans="1:6" x14ac:dyDescent="0.3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10">
        <v>0</v>
      </c>
    </row>
    <row r="1229" spans="1:6" x14ac:dyDescent="0.3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10">
        <v>100</v>
      </c>
    </row>
    <row r="1230" spans="1:6" x14ac:dyDescent="0.3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10">
        <v>0</v>
      </c>
    </row>
    <row r="1231" spans="1:6" x14ac:dyDescent="0.3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10">
        <v>0</v>
      </c>
    </row>
    <row r="1232" spans="1:6" x14ac:dyDescent="0.3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10">
        <v>5228</v>
      </c>
    </row>
    <row r="1233" spans="1:6" x14ac:dyDescent="0.3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10">
        <v>730</v>
      </c>
    </row>
    <row r="1234" spans="1:6" x14ac:dyDescent="0.3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10">
        <v>0</v>
      </c>
    </row>
    <row r="1235" spans="1:6" x14ac:dyDescent="0.3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10">
        <v>2436.2800000000002</v>
      </c>
    </row>
    <row r="1236" spans="1:6" x14ac:dyDescent="0.3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10">
        <v>1647</v>
      </c>
    </row>
    <row r="1237" spans="1:6" x14ac:dyDescent="0.3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10">
        <v>0</v>
      </c>
    </row>
    <row r="1238" spans="1:6" x14ac:dyDescent="0.3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10">
        <v>1610.95</v>
      </c>
    </row>
    <row r="1239" spans="1:6" x14ac:dyDescent="0.3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10">
        <v>0</v>
      </c>
    </row>
    <row r="1240" spans="1:6" x14ac:dyDescent="0.3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10">
        <v>0</v>
      </c>
    </row>
    <row r="1241" spans="1:6" x14ac:dyDescent="0.3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10">
        <v>909.35</v>
      </c>
    </row>
    <row r="1242" spans="1:6" x14ac:dyDescent="0.3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10">
        <v>1464</v>
      </c>
    </row>
    <row r="1243" spans="1:6" x14ac:dyDescent="0.3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10">
        <v>0</v>
      </c>
    </row>
    <row r="1244" spans="1:6" x14ac:dyDescent="0.3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10">
        <v>8493</v>
      </c>
    </row>
    <row r="1245" spans="1:6" x14ac:dyDescent="0.3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10">
        <v>1583</v>
      </c>
    </row>
    <row r="1246" spans="1:6" x14ac:dyDescent="0.3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10">
        <v>0</v>
      </c>
    </row>
    <row r="1247" spans="1:6" x14ac:dyDescent="0.3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10">
        <v>4703.24</v>
      </c>
    </row>
    <row r="1248" spans="1:6" x14ac:dyDescent="0.3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10">
        <v>0</v>
      </c>
    </row>
    <row r="1249" spans="1:6" x14ac:dyDescent="0.3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10">
        <v>0</v>
      </c>
    </row>
    <row r="1250" spans="1:6" x14ac:dyDescent="0.3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10">
        <v>1785.99</v>
      </c>
    </row>
    <row r="1251" spans="1:6" x14ac:dyDescent="0.3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10">
        <v>0</v>
      </c>
    </row>
    <row r="1252" spans="1:6" x14ac:dyDescent="0.3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10">
        <v>0</v>
      </c>
    </row>
    <row r="1253" spans="1:6" x14ac:dyDescent="0.3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10">
        <v>12951.95</v>
      </c>
    </row>
    <row r="1254" spans="1:6" x14ac:dyDescent="0.3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10">
        <v>0</v>
      </c>
    </row>
    <row r="1255" spans="1:6" x14ac:dyDescent="0.3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10">
        <v>0</v>
      </c>
    </row>
    <row r="1256" spans="1:6" x14ac:dyDescent="0.3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10">
        <v>434.6</v>
      </c>
    </row>
    <row r="1257" spans="1:6" x14ac:dyDescent="0.3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10">
        <v>0</v>
      </c>
    </row>
    <row r="1258" spans="1:6" x14ac:dyDescent="0.3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10">
        <v>0</v>
      </c>
    </row>
    <row r="1259" spans="1:6" x14ac:dyDescent="0.3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10">
        <v>10214.68</v>
      </c>
    </row>
    <row r="1260" spans="1:6" x14ac:dyDescent="0.3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10">
        <v>654</v>
      </c>
    </row>
    <row r="1261" spans="1:6" x14ac:dyDescent="0.3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10">
        <v>0</v>
      </c>
    </row>
    <row r="1262" spans="1:6" x14ac:dyDescent="0.3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10">
        <v>4129.93</v>
      </c>
    </row>
    <row r="1263" spans="1:6" x14ac:dyDescent="0.3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10">
        <v>2681</v>
      </c>
    </row>
    <row r="1264" spans="1:6" x14ac:dyDescent="0.3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10">
        <v>0</v>
      </c>
    </row>
    <row r="1265" spans="1:6" x14ac:dyDescent="0.3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10">
        <v>1229.2</v>
      </c>
    </row>
    <row r="1266" spans="1:6" x14ac:dyDescent="0.3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10">
        <v>0</v>
      </c>
    </row>
    <row r="1267" spans="1:6" x14ac:dyDescent="0.3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10">
        <v>0</v>
      </c>
    </row>
    <row r="1268" spans="1:6" x14ac:dyDescent="0.3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10">
        <v>1544.95</v>
      </c>
    </row>
    <row r="1269" spans="1:6" x14ac:dyDescent="0.3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10">
        <v>0</v>
      </c>
    </row>
    <row r="1270" spans="1:6" x14ac:dyDescent="0.3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10">
        <v>0</v>
      </c>
    </row>
    <row r="1271" spans="1:6" x14ac:dyDescent="0.3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10">
        <v>173.25</v>
      </c>
    </row>
    <row r="1272" spans="1:6" x14ac:dyDescent="0.3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10">
        <v>0</v>
      </c>
    </row>
    <row r="1273" spans="1:6" x14ac:dyDescent="0.3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10">
        <v>0</v>
      </c>
    </row>
    <row r="1274" spans="1:6" x14ac:dyDescent="0.3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10">
        <v>2546.23</v>
      </c>
    </row>
    <row r="1275" spans="1:6" x14ac:dyDescent="0.3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10">
        <v>1926</v>
      </c>
    </row>
    <row r="1276" spans="1:6" x14ac:dyDescent="0.3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10">
        <v>0</v>
      </c>
    </row>
    <row r="1277" spans="1:6" x14ac:dyDescent="0.3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10">
        <v>9824.9500000000007</v>
      </c>
    </row>
    <row r="1278" spans="1:6" x14ac:dyDescent="0.3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10">
        <v>0</v>
      </c>
    </row>
    <row r="1279" spans="1:6" x14ac:dyDescent="0.3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10">
        <v>0</v>
      </c>
    </row>
    <row r="1280" spans="1:6" x14ac:dyDescent="0.3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10">
        <v>8148</v>
      </c>
    </row>
    <row r="1281" spans="1:6" x14ac:dyDescent="0.3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10">
        <v>318</v>
      </c>
    </row>
    <row r="1282" spans="1:6" x14ac:dyDescent="0.3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10">
        <v>0</v>
      </c>
    </row>
    <row r="1283" spans="1:6" x14ac:dyDescent="0.3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10">
        <v>4392.2</v>
      </c>
    </row>
    <row r="1284" spans="1:6" x14ac:dyDescent="0.3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10">
        <v>783</v>
      </c>
    </row>
    <row r="1285" spans="1:6" x14ac:dyDescent="0.3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10">
        <v>0</v>
      </c>
    </row>
    <row r="1286" spans="1:6" x14ac:dyDescent="0.3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10">
        <v>200</v>
      </c>
    </row>
    <row r="1287" spans="1:6" x14ac:dyDescent="0.3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10">
        <v>0</v>
      </c>
    </row>
    <row r="1288" spans="1:6" x14ac:dyDescent="0.3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10">
        <v>0</v>
      </c>
    </row>
    <row r="1289" spans="1:6" x14ac:dyDescent="0.3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10">
        <v>8253</v>
      </c>
    </row>
    <row r="1290" spans="1:6" x14ac:dyDescent="0.3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10">
        <v>1882</v>
      </c>
    </row>
    <row r="1291" spans="1:6" x14ac:dyDescent="0.3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10">
        <v>0</v>
      </c>
    </row>
    <row r="1292" spans="1:6" x14ac:dyDescent="0.3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10">
        <v>458.1</v>
      </c>
    </row>
    <row r="1293" spans="1:6" x14ac:dyDescent="0.3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10">
        <v>0</v>
      </c>
    </row>
    <row r="1294" spans="1:6" x14ac:dyDescent="0.3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10">
        <v>0</v>
      </c>
    </row>
    <row r="1295" spans="1:6" x14ac:dyDescent="0.3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10">
        <v>362.02</v>
      </c>
    </row>
    <row r="1296" spans="1:6" x14ac:dyDescent="0.3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10">
        <v>0</v>
      </c>
    </row>
    <row r="1297" spans="1:6" x14ac:dyDescent="0.3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10">
        <v>0</v>
      </c>
    </row>
    <row r="1298" spans="1:6" x14ac:dyDescent="0.3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10">
        <v>115.85</v>
      </c>
    </row>
    <row r="1299" spans="1:6" x14ac:dyDescent="0.3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10">
        <v>0</v>
      </c>
    </row>
    <row r="1300" spans="1:6" x14ac:dyDescent="0.3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10">
        <v>0</v>
      </c>
    </row>
    <row r="1301" spans="1:6" x14ac:dyDescent="0.3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10">
        <v>4750</v>
      </c>
    </row>
    <row r="1302" spans="1:6" x14ac:dyDescent="0.3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10">
        <v>2049</v>
      </c>
    </row>
    <row r="1303" spans="1:6" x14ac:dyDescent="0.3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10">
        <v>0</v>
      </c>
    </row>
    <row r="1304" spans="1:6" x14ac:dyDescent="0.3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10">
        <v>4586</v>
      </c>
    </row>
    <row r="1305" spans="1:6" x14ac:dyDescent="0.3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10">
        <v>0</v>
      </c>
    </row>
    <row r="1306" spans="1:6" x14ac:dyDescent="0.3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10">
        <v>0</v>
      </c>
    </row>
    <row r="1307" spans="1:6" x14ac:dyDescent="0.3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10">
        <v>1499.3</v>
      </c>
    </row>
    <row r="1308" spans="1:6" x14ac:dyDescent="0.3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10">
        <v>0</v>
      </c>
    </row>
    <row r="1309" spans="1:6" x14ac:dyDescent="0.3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10">
        <v>0</v>
      </c>
    </row>
    <row r="1310" spans="1:6" x14ac:dyDescent="0.3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10">
        <v>502.16</v>
      </c>
    </row>
    <row r="1311" spans="1:6" x14ac:dyDescent="0.3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10">
        <v>2685</v>
      </c>
    </row>
    <row r="1312" spans="1:6" x14ac:dyDescent="0.3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10">
        <v>0</v>
      </c>
    </row>
    <row r="1313" spans="1:6" x14ac:dyDescent="0.3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10">
        <v>1480</v>
      </c>
    </row>
    <row r="1314" spans="1:6" x14ac:dyDescent="0.3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10">
        <v>0</v>
      </c>
    </row>
    <row r="1315" spans="1:6" x14ac:dyDescent="0.3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10">
        <v>0</v>
      </c>
    </row>
    <row r="1316" spans="1:6" x14ac:dyDescent="0.3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10">
        <v>3694.03</v>
      </c>
    </row>
    <row r="1317" spans="1:6" x14ac:dyDescent="0.3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10">
        <v>318</v>
      </c>
    </row>
    <row r="1318" spans="1:6" x14ac:dyDescent="0.3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10">
        <v>0</v>
      </c>
    </row>
    <row r="1319" spans="1:6" x14ac:dyDescent="0.3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10">
        <v>1804.75</v>
      </c>
    </row>
    <row r="1320" spans="1:6" x14ac:dyDescent="0.3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10">
        <v>0</v>
      </c>
    </row>
    <row r="1321" spans="1:6" x14ac:dyDescent="0.3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10">
        <v>0</v>
      </c>
    </row>
    <row r="1322" spans="1:6" x14ac:dyDescent="0.3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10">
        <v>225</v>
      </c>
    </row>
    <row r="1323" spans="1:6" x14ac:dyDescent="0.3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10">
        <v>0</v>
      </c>
    </row>
    <row r="1324" spans="1:6" x14ac:dyDescent="0.3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10">
        <v>0</v>
      </c>
    </row>
    <row r="1325" spans="1:6" x14ac:dyDescent="0.3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10">
        <v>4461</v>
      </c>
    </row>
    <row r="1326" spans="1:6" x14ac:dyDescent="0.3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10">
        <v>2229</v>
      </c>
    </row>
    <row r="1327" spans="1:6" x14ac:dyDescent="0.3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10">
        <v>0</v>
      </c>
    </row>
    <row r="1328" spans="1:6" x14ac:dyDescent="0.3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10">
        <v>705.55</v>
      </c>
    </row>
    <row r="1329" spans="1:6" x14ac:dyDescent="0.3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10">
        <v>0</v>
      </c>
    </row>
    <row r="1330" spans="1:6" x14ac:dyDescent="0.3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10">
        <v>0</v>
      </c>
    </row>
    <row r="1331" spans="1:6" x14ac:dyDescent="0.3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10">
        <v>3468</v>
      </c>
    </row>
    <row r="1332" spans="1:6" x14ac:dyDescent="0.3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10">
        <v>0</v>
      </c>
    </row>
    <row r="1333" spans="1:6" x14ac:dyDescent="0.3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10">
        <v>0</v>
      </c>
    </row>
    <row r="1334" spans="1:6" x14ac:dyDescent="0.3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10">
        <v>500</v>
      </c>
    </row>
    <row r="1335" spans="1:6" x14ac:dyDescent="0.3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10">
        <v>0</v>
      </c>
    </row>
    <row r="1336" spans="1:6" x14ac:dyDescent="0.3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10">
        <v>0</v>
      </c>
    </row>
    <row r="1337" spans="1:6" x14ac:dyDescent="0.3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10">
        <v>2884.83</v>
      </c>
    </row>
    <row r="1338" spans="1:6" x14ac:dyDescent="0.3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10">
        <v>2057</v>
      </c>
    </row>
    <row r="1339" spans="1:6" x14ac:dyDescent="0.3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10">
        <v>0</v>
      </c>
    </row>
    <row r="1340" spans="1:6" x14ac:dyDescent="0.3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10">
        <v>9341</v>
      </c>
    </row>
    <row r="1341" spans="1:6" x14ac:dyDescent="0.3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10">
        <v>2108</v>
      </c>
    </row>
    <row r="1342" spans="1:6" x14ac:dyDescent="0.3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10">
        <v>0</v>
      </c>
    </row>
    <row r="1343" spans="1:6" x14ac:dyDescent="0.3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10">
        <v>412.25</v>
      </c>
    </row>
    <row r="1344" spans="1:6" x14ac:dyDescent="0.3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10">
        <v>0</v>
      </c>
    </row>
    <row r="1345" spans="1:6" x14ac:dyDescent="0.3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10">
        <v>0</v>
      </c>
    </row>
    <row r="1346" spans="1:6" x14ac:dyDescent="0.3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10">
        <v>1996.8</v>
      </c>
    </row>
    <row r="1347" spans="1:6" x14ac:dyDescent="0.3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10">
        <v>0</v>
      </c>
    </row>
    <row r="1348" spans="1:6" x14ac:dyDescent="0.3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10">
        <v>0</v>
      </c>
    </row>
    <row r="1349" spans="1:6" x14ac:dyDescent="0.3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10">
        <v>194</v>
      </c>
    </row>
    <row r="1350" spans="1:6" x14ac:dyDescent="0.3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10">
        <v>0</v>
      </c>
    </row>
    <row r="1351" spans="1:6" x14ac:dyDescent="0.3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10">
        <v>0</v>
      </c>
    </row>
    <row r="1352" spans="1:6" x14ac:dyDescent="0.3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10">
        <v>9810.89</v>
      </c>
    </row>
    <row r="1353" spans="1:6" x14ac:dyDescent="0.3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10">
        <v>1508</v>
      </c>
    </row>
    <row r="1354" spans="1:6" x14ac:dyDescent="0.3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10">
        <v>0</v>
      </c>
    </row>
    <row r="1355" spans="1:6" x14ac:dyDescent="0.3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10">
        <v>5039</v>
      </c>
    </row>
    <row r="1356" spans="1:6" x14ac:dyDescent="0.3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10">
        <v>1307</v>
      </c>
    </row>
    <row r="1357" spans="1:6" x14ac:dyDescent="0.3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10">
        <v>0</v>
      </c>
    </row>
    <row r="1358" spans="1:6" x14ac:dyDescent="0.3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10">
        <v>530.95000000000005</v>
      </c>
    </row>
    <row r="1359" spans="1:6" x14ac:dyDescent="0.3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10">
        <v>0</v>
      </c>
    </row>
    <row r="1360" spans="1:6" x14ac:dyDescent="0.3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10">
        <v>0</v>
      </c>
    </row>
    <row r="1361" spans="1:6" x14ac:dyDescent="0.3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10">
        <v>417.95</v>
      </c>
    </row>
    <row r="1362" spans="1:6" x14ac:dyDescent="0.3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10">
        <v>0</v>
      </c>
    </row>
    <row r="1363" spans="1:6" x14ac:dyDescent="0.3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10">
        <v>0</v>
      </c>
    </row>
    <row r="1364" spans="1:6" x14ac:dyDescent="0.3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10">
        <v>100</v>
      </c>
    </row>
    <row r="1365" spans="1:6" x14ac:dyDescent="0.3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10">
        <v>0</v>
      </c>
    </row>
    <row r="1366" spans="1:6" x14ac:dyDescent="0.3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10">
        <v>0</v>
      </c>
    </row>
    <row r="1367" spans="1:6" x14ac:dyDescent="0.3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10">
        <v>2552.5</v>
      </c>
    </row>
    <row r="1368" spans="1:6" x14ac:dyDescent="0.3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10">
        <v>590</v>
      </c>
    </row>
    <row r="1369" spans="1:6" x14ac:dyDescent="0.3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10">
        <v>0</v>
      </c>
    </row>
    <row r="1370" spans="1:6" x14ac:dyDescent="0.3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10">
        <v>9240.85</v>
      </c>
    </row>
    <row r="1371" spans="1:6" x14ac:dyDescent="0.3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10">
        <v>2544</v>
      </c>
    </row>
    <row r="1372" spans="1:6" x14ac:dyDescent="0.3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10">
        <v>0</v>
      </c>
    </row>
    <row r="1373" spans="1:6" x14ac:dyDescent="0.3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10">
        <v>5087</v>
      </c>
    </row>
    <row r="1374" spans="1:6" x14ac:dyDescent="0.3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10">
        <v>1957</v>
      </c>
    </row>
    <row r="1375" spans="1:6" x14ac:dyDescent="0.3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10">
        <v>0</v>
      </c>
    </row>
    <row r="1376" spans="1:6" x14ac:dyDescent="0.3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10">
        <v>3014.4</v>
      </c>
    </row>
    <row r="1377" spans="1:6" x14ac:dyDescent="0.3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10">
        <v>2854</v>
      </c>
    </row>
    <row r="1378" spans="1:6" x14ac:dyDescent="0.3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10">
        <v>0</v>
      </c>
    </row>
    <row r="1379" spans="1:6" x14ac:dyDescent="0.3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10">
        <v>4750</v>
      </c>
    </row>
    <row r="1380" spans="1:6" x14ac:dyDescent="0.3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10">
        <v>2827</v>
      </c>
    </row>
    <row r="1381" spans="1:6" x14ac:dyDescent="0.3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10">
        <v>0</v>
      </c>
    </row>
    <row r="1382" spans="1:6" x14ac:dyDescent="0.3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10">
        <v>2247.6</v>
      </c>
    </row>
    <row r="1383" spans="1:6" x14ac:dyDescent="0.3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10">
        <v>1275</v>
      </c>
    </row>
    <row r="1384" spans="1:6" x14ac:dyDescent="0.3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10">
        <v>0</v>
      </c>
    </row>
    <row r="1385" spans="1:6" x14ac:dyDescent="0.3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10">
        <v>1465.9</v>
      </c>
    </row>
    <row r="1386" spans="1:6" x14ac:dyDescent="0.3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10">
        <v>0</v>
      </c>
    </row>
    <row r="1387" spans="1:6" x14ac:dyDescent="0.3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10">
        <v>0</v>
      </c>
    </row>
    <row r="1388" spans="1:6" x14ac:dyDescent="0.3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10">
        <v>9930.58</v>
      </c>
    </row>
    <row r="1389" spans="1:6" x14ac:dyDescent="0.3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10">
        <v>1099</v>
      </c>
    </row>
    <row r="1390" spans="1:6" x14ac:dyDescent="0.3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10">
        <v>0</v>
      </c>
    </row>
    <row r="1391" spans="1:6" x14ac:dyDescent="0.3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10">
        <v>4736.5</v>
      </c>
    </row>
    <row r="1392" spans="1:6" x14ac:dyDescent="0.3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10">
        <v>0</v>
      </c>
    </row>
    <row r="1393" spans="1:6" x14ac:dyDescent="0.3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10">
        <v>0</v>
      </c>
    </row>
    <row r="1394" spans="1:6" x14ac:dyDescent="0.3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10">
        <v>1777.95</v>
      </c>
    </row>
    <row r="1395" spans="1:6" x14ac:dyDescent="0.3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10">
        <v>0</v>
      </c>
    </row>
    <row r="1396" spans="1:6" x14ac:dyDescent="0.3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10">
        <v>0</v>
      </c>
    </row>
    <row r="1397" spans="1:6" x14ac:dyDescent="0.3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10">
        <v>4281.6000000000004</v>
      </c>
    </row>
    <row r="1398" spans="1:6" x14ac:dyDescent="0.3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10">
        <v>2221</v>
      </c>
    </row>
    <row r="1399" spans="1:6" x14ac:dyDescent="0.3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10">
        <v>0</v>
      </c>
    </row>
    <row r="1400" spans="1:6" x14ac:dyDescent="0.3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10">
        <v>3313.59</v>
      </c>
    </row>
    <row r="1401" spans="1:6" x14ac:dyDescent="0.3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10">
        <v>1920</v>
      </c>
    </row>
    <row r="1402" spans="1:6" x14ac:dyDescent="0.3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10">
        <v>0</v>
      </c>
    </row>
    <row r="1403" spans="1:6" x14ac:dyDescent="0.3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10">
        <v>5354.5</v>
      </c>
    </row>
    <row r="1404" spans="1:6" x14ac:dyDescent="0.3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10">
        <v>684</v>
      </c>
    </row>
    <row r="1405" spans="1:6" x14ac:dyDescent="0.3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10">
        <v>0</v>
      </c>
    </row>
    <row r="1406" spans="1:6" x14ac:dyDescent="0.3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10">
        <v>5577</v>
      </c>
    </row>
    <row r="1407" spans="1:6" x14ac:dyDescent="0.3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10">
        <v>560</v>
      </c>
    </row>
    <row r="1408" spans="1:6" x14ac:dyDescent="0.3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10">
        <v>0</v>
      </c>
    </row>
    <row r="1409" spans="1:6" x14ac:dyDescent="0.3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10">
        <v>4862</v>
      </c>
    </row>
    <row r="1410" spans="1:6" x14ac:dyDescent="0.3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10">
        <v>1882</v>
      </c>
    </row>
    <row r="1411" spans="1:6" x14ac:dyDescent="0.3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10">
        <v>0</v>
      </c>
    </row>
    <row r="1412" spans="1:6" x14ac:dyDescent="0.3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10">
        <v>2207.9499999999998</v>
      </c>
    </row>
    <row r="1413" spans="1:6" x14ac:dyDescent="0.3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10">
        <v>1348</v>
      </c>
    </row>
    <row r="1414" spans="1:6" x14ac:dyDescent="0.3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10">
        <v>0</v>
      </c>
    </row>
    <row r="1415" spans="1:6" x14ac:dyDescent="0.3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10">
        <v>1061</v>
      </c>
    </row>
    <row r="1416" spans="1:6" x14ac:dyDescent="0.3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10">
        <v>0</v>
      </c>
    </row>
    <row r="1417" spans="1:6" x14ac:dyDescent="0.3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10">
        <v>0</v>
      </c>
    </row>
    <row r="1418" spans="1:6" x14ac:dyDescent="0.3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10">
        <v>7119.48</v>
      </c>
    </row>
    <row r="1419" spans="1:6" x14ac:dyDescent="0.3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10">
        <v>773</v>
      </c>
    </row>
    <row r="1420" spans="1:6" x14ac:dyDescent="0.3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10">
        <v>0</v>
      </c>
    </row>
    <row r="1421" spans="1:6" x14ac:dyDescent="0.3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10">
        <v>6437.7</v>
      </c>
    </row>
    <row r="1422" spans="1:6" x14ac:dyDescent="0.3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10">
        <v>819</v>
      </c>
    </row>
    <row r="1423" spans="1:6" x14ac:dyDescent="0.3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10">
        <v>0</v>
      </c>
    </row>
    <row r="1424" spans="1:6" x14ac:dyDescent="0.3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10">
        <v>10078.25</v>
      </c>
    </row>
    <row r="1425" spans="1:6" x14ac:dyDescent="0.3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10">
        <v>2262</v>
      </c>
    </row>
    <row r="1426" spans="1:6" x14ac:dyDescent="0.3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10">
        <v>0</v>
      </c>
    </row>
    <row r="1427" spans="1:6" x14ac:dyDescent="0.3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10">
        <v>5040</v>
      </c>
    </row>
    <row r="1428" spans="1:6" x14ac:dyDescent="0.3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10">
        <v>191</v>
      </c>
    </row>
    <row r="1429" spans="1:6" x14ac:dyDescent="0.3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10">
        <v>0</v>
      </c>
    </row>
    <row r="1430" spans="1:6" x14ac:dyDescent="0.3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10">
        <v>7325.9</v>
      </c>
    </row>
    <row r="1431" spans="1:6" x14ac:dyDescent="0.3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10">
        <v>0</v>
      </c>
    </row>
    <row r="1432" spans="1:6" x14ac:dyDescent="0.3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10">
        <v>0</v>
      </c>
    </row>
    <row r="1433" spans="1:6" x14ac:dyDescent="0.3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10">
        <v>2249.12</v>
      </c>
    </row>
    <row r="1434" spans="1:6" x14ac:dyDescent="0.3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10">
        <v>0</v>
      </c>
    </row>
    <row r="1435" spans="1:6" x14ac:dyDescent="0.3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10">
        <v>0</v>
      </c>
    </row>
    <row r="1436" spans="1:6" x14ac:dyDescent="0.3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10">
        <v>9694</v>
      </c>
    </row>
    <row r="1437" spans="1:6" x14ac:dyDescent="0.3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10">
        <v>461</v>
      </c>
    </row>
    <row r="1438" spans="1:6" x14ac:dyDescent="0.3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10">
        <v>0</v>
      </c>
    </row>
    <row r="1439" spans="1:6" x14ac:dyDescent="0.3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10">
        <v>4625.05</v>
      </c>
    </row>
    <row r="1440" spans="1:6" x14ac:dyDescent="0.3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10">
        <v>2919</v>
      </c>
    </row>
    <row r="1441" spans="1:6" x14ac:dyDescent="0.3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10">
        <v>0</v>
      </c>
    </row>
    <row r="1442" spans="1:6" x14ac:dyDescent="0.3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10">
        <v>5013.75</v>
      </c>
    </row>
    <row r="1443" spans="1:6" x14ac:dyDescent="0.3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10">
        <v>2289</v>
      </c>
    </row>
    <row r="1444" spans="1:6" x14ac:dyDescent="0.3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10">
        <v>0</v>
      </c>
    </row>
    <row r="1445" spans="1:6" x14ac:dyDescent="0.3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10">
        <v>9258</v>
      </c>
    </row>
    <row r="1446" spans="1:6" x14ac:dyDescent="0.3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10">
        <v>1482</v>
      </c>
    </row>
    <row r="1447" spans="1:6" x14ac:dyDescent="0.3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10">
        <v>0</v>
      </c>
    </row>
    <row r="1448" spans="1:6" x14ac:dyDescent="0.3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10">
        <v>5228</v>
      </c>
    </row>
    <row r="1449" spans="1:6" x14ac:dyDescent="0.3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10">
        <v>1198</v>
      </c>
    </row>
    <row r="1450" spans="1:6" x14ac:dyDescent="0.3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10">
        <v>0</v>
      </c>
    </row>
    <row r="1451" spans="1:6" x14ac:dyDescent="0.3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10">
        <v>2687.23</v>
      </c>
    </row>
    <row r="1452" spans="1:6" x14ac:dyDescent="0.3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10">
        <v>819</v>
      </c>
    </row>
    <row r="1453" spans="1:6" x14ac:dyDescent="0.3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10">
        <v>0</v>
      </c>
    </row>
    <row r="1454" spans="1:6" x14ac:dyDescent="0.3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10">
        <v>2779.95</v>
      </c>
    </row>
    <row r="1455" spans="1:6" x14ac:dyDescent="0.3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10">
        <v>0</v>
      </c>
    </row>
    <row r="1456" spans="1:6" x14ac:dyDescent="0.3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10">
        <v>0</v>
      </c>
    </row>
    <row r="1457" spans="1:6" x14ac:dyDescent="0.3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10">
        <v>2546.23</v>
      </c>
    </row>
    <row r="1458" spans="1:6" x14ac:dyDescent="0.3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10">
        <v>2287</v>
      </c>
    </row>
    <row r="1459" spans="1:6" x14ac:dyDescent="0.3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10">
        <v>0</v>
      </c>
    </row>
    <row r="1460" spans="1:6" x14ac:dyDescent="0.3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10">
        <v>3155.13</v>
      </c>
    </row>
    <row r="1461" spans="1:6" x14ac:dyDescent="0.3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10">
        <v>812</v>
      </c>
    </row>
    <row r="1462" spans="1:6" x14ac:dyDescent="0.3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10">
        <v>0</v>
      </c>
    </row>
    <row r="1463" spans="1:6" x14ac:dyDescent="0.3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10">
        <v>6909.7</v>
      </c>
    </row>
    <row r="1464" spans="1:6" x14ac:dyDescent="0.3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10">
        <v>2171</v>
      </c>
    </row>
    <row r="1465" spans="1:6" x14ac:dyDescent="0.3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10">
        <v>0</v>
      </c>
    </row>
    <row r="1466" spans="1:6" x14ac:dyDescent="0.3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10">
        <v>3797</v>
      </c>
    </row>
    <row r="1467" spans="1:6" x14ac:dyDescent="0.3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10">
        <v>0</v>
      </c>
    </row>
    <row r="1468" spans="1:6" x14ac:dyDescent="0.3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10">
        <v>0</v>
      </c>
    </row>
    <row r="1469" spans="1:6" x14ac:dyDescent="0.3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10">
        <v>2209.12</v>
      </c>
    </row>
    <row r="1470" spans="1:6" x14ac:dyDescent="0.3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10">
        <v>0</v>
      </c>
    </row>
    <row r="1471" spans="1:6" x14ac:dyDescent="0.3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10">
        <v>0</v>
      </c>
    </row>
    <row r="1472" spans="1:6" x14ac:dyDescent="0.3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10">
        <v>224</v>
      </c>
    </row>
    <row r="1473" spans="1:6" x14ac:dyDescent="0.3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10">
        <v>0</v>
      </c>
    </row>
    <row r="1474" spans="1:6" x14ac:dyDescent="0.3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10">
        <v>0</v>
      </c>
    </row>
    <row r="1475" spans="1:6" x14ac:dyDescent="0.3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10">
        <v>14323.78</v>
      </c>
    </row>
    <row r="1476" spans="1:6" x14ac:dyDescent="0.3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10">
        <v>2887</v>
      </c>
    </row>
    <row r="1477" spans="1:6" x14ac:dyDescent="0.3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10">
        <v>0</v>
      </c>
    </row>
    <row r="1478" spans="1:6" x14ac:dyDescent="0.3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10">
        <v>5349</v>
      </c>
    </row>
    <row r="1479" spans="1:6" x14ac:dyDescent="0.3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10">
        <v>0</v>
      </c>
    </row>
    <row r="1480" spans="1:6" x14ac:dyDescent="0.3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10">
        <v>0</v>
      </c>
    </row>
    <row r="1481" spans="1:6" x14ac:dyDescent="0.3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10">
        <v>250</v>
      </c>
    </row>
    <row r="1482" spans="1:6" x14ac:dyDescent="0.3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10">
        <v>0</v>
      </c>
    </row>
    <row r="1483" spans="1:6" x14ac:dyDescent="0.3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10">
        <v>0</v>
      </c>
    </row>
    <row r="1484" spans="1:6" x14ac:dyDescent="0.3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10">
        <v>4419.1099999999997</v>
      </c>
    </row>
    <row r="1485" spans="1:6" x14ac:dyDescent="0.3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10">
        <v>0</v>
      </c>
    </row>
    <row r="1486" spans="1:6" x14ac:dyDescent="0.3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10">
        <v>0</v>
      </c>
    </row>
    <row r="1487" spans="1:6" x14ac:dyDescent="0.3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10">
        <v>11774.54</v>
      </c>
    </row>
    <row r="1488" spans="1:6" x14ac:dyDescent="0.3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10">
        <v>2267</v>
      </c>
    </row>
    <row r="1489" spans="1:6" x14ac:dyDescent="0.3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10">
        <v>0</v>
      </c>
    </row>
    <row r="1490" spans="1:6" x14ac:dyDescent="0.3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10">
        <v>4461</v>
      </c>
    </row>
    <row r="1491" spans="1:6" x14ac:dyDescent="0.3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10">
        <v>2648</v>
      </c>
    </row>
    <row r="1492" spans="1:6" x14ac:dyDescent="0.3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10">
        <v>0</v>
      </c>
    </row>
    <row r="1493" spans="1:6" x14ac:dyDescent="0.3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10">
        <v>5087</v>
      </c>
    </row>
    <row r="1494" spans="1:6" x14ac:dyDescent="0.3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10">
        <v>2907</v>
      </c>
    </row>
    <row r="1495" spans="1:6" x14ac:dyDescent="0.3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10">
        <v>0</v>
      </c>
    </row>
    <row r="1496" spans="1:6" x14ac:dyDescent="0.3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10">
        <v>7076.66</v>
      </c>
    </row>
    <row r="1497" spans="1:6" x14ac:dyDescent="0.3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10">
        <v>1683</v>
      </c>
    </row>
    <row r="1498" spans="1:6" x14ac:dyDescent="0.3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10">
        <v>0</v>
      </c>
    </row>
    <row r="1499" spans="1:6" x14ac:dyDescent="0.3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10">
        <v>4242.1499999999996</v>
      </c>
    </row>
    <row r="1500" spans="1:6" x14ac:dyDescent="0.3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10">
        <v>2621</v>
      </c>
    </row>
    <row r="1501" spans="1:6" x14ac:dyDescent="0.3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10">
        <v>0</v>
      </c>
    </row>
    <row r="1502" spans="1:6" x14ac:dyDescent="0.3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10">
        <v>1085.2</v>
      </c>
    </row>
    <row r="1503" spans="1:6" x14ac:dyDescent="0.3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10">
        <v>0</v>
      </c>
    </row>
    <row r="1504" spans="1:6" x14ac:dyDescent="0.3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10">
        <v>0</v>
      </c>
    </row>
    <row r="1505" spans="1:6" x14ac:dyDescent="0.3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10">
        <v>9525.5</v>
      </c>
    </row>
    <row r="1506" spans="1:6" x14ac:dyDescent="0.3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10">
        <v>206</v>
      </c>
    </row>
    <row r="1507" spans="1:6" x14ac:dyDescent="0.3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10">
        <v>0</v>
      </c>
    </row>
    <row r="1508" spans="1:6" x14ac:dyDescent="0.3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10">
        <v>3994.35</v>
      </c>
    </row>
    <row r="1509" spans="1:6" x14ac:dyDescent="0.3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10">
        <v>77</v>
      </c>
    </row>
    <row r="1510" spans="1:6" x14ac:dyDescent="0.3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10">
        <v>0</v>
      </c>
    </row>
    <row r="1511" spans="1:6" x14ac:dyDescent="0.3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10">
        <v>4521.8</v>
      </c>
    </row>
    <row r="1512" spans="1:6" x14ac:dyDescent="0.3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10">
        <v>0</v>
      </c>
    </row>
    <row r="1513" spans="1:6" x14ac:dyDescent="0.3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10">
        <v>0</v>
      </c>
    </row>
    <row r="1514" spans="1:6" x14ac:dyDescent="0.3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10">
        <v>2978.72</v>
      </c>
    </row>
    <row r="1515" spans="1:6" x14ac:dyDescent="0.3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10">
        <v>1011</v>
      </c>
    </row>
    <row r="1516" spans="1:6" x14ac:dyDescent="0.3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10">
        <v>0</v>
      </c>
    </row>
    <row r="1517" spans="1:6" x14ac:dyDescent="0.3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10">
        <v>2420.75</v>
      </c>
    </row>
    <row r="1518" spans="1:6" x14ac:dyDescent="0.3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10">
        <v>760</v>
      </c>
    </row>
    <row r="1519" spans="1:6" x14ac:dyDescent="0.3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10">
        <v>0</v>
      </c>
    </row>
    <row r="1520" spans="1:6" x14ac:dyDescent="0.3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10">
        <v>8558.41</v>
      </c>
    </row>
    <row r="1521" spans="1:6" x14ac:dyDescent="0.3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10">
        <v>2491</v>
      </c>
    </row>
    <row r="1522" spans="1:6" x14ac:dyDescent="0.3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10">
        <v>0</v>
      </c>
    </row>
    <row r="1523" spans="1:6" x14ac:dyDescent="0.3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10">
        <v>7898.78</v>
      </c>
    </row>
    <row r="1524" spans="1:6" x14ac:dyDescent="0.3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10">
        <v>421</v>
      </c>
    </row>
    <row r="1525" spans="1:6" x14ac:dyDescent="0.3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10">
        <v>0</v>
      </c>
    </row>
    <row r="1526" spans="1:6" x14ac:dyDescent="0.3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10">
        <v>8610.4500000000007</v>
      </c>
    </row>
    <row r="1527" spans="1:6" x14ac:dyDescent="0.3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10">
        <v>1193</v>
      </c>
    </row>
    <row r="1528" spans="1:6" x14ac:dyDescent="0.3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10">
        <v>0</v>
      </c>
    </row>
    <row r="1529" spans="1:6" x14ac:dyDescent="0.3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10">
        <v>2451</v>
      </c>
    </row>
    <row r="1530" spans="1:6" x14ac:dyDescent="0.3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10">
        <v>2950</v>
      </c>
    </row>
    <row r="1531" spans="1:6" x14ac:dyDescent="0.3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10">
        <v>0</v>
      </c>
    </row>
    <row r="1532" spans="1:6" x14ac:dyDescent="0.3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10">
        <v>6388.45</v>
      </c>
    </row>
    <row r="1533" spans="1:6" x14ac:dyDescent="0.3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10">
        <v>956</v>
      </c>
    </row>
    <row r="1534" spans="1:6" x14ac:dyDescent="0.3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10">
        <v>0</v>
      </c>
    </row>
    <row r="1535" spans="1:6" x14ac:dyDescent="0.3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10">
        <v>2312.6999999999998</v>
      </c>
    </row>
    <row r="1536" spans="1:6" x14ac:dyDescent="0.3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10">
        <v>0</v>
      </c>
    </row>
    <row r="1537" spans="1:6" x14ac:dyDescent="0.3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10">
        <v>0</v>
      </c>
    </row>
    <row r="1538" spans="1:6" x14ac:dyDescent="0.3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10">
        <v>5087</v>
      </c>
    </row>
    <row r="1539" spans="1:6" x14ac:dyDescent="0.3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10">
        <v>2850</v>
      </c>
    </row>
    <row r="1540" spans="1:6" x14ac:dyDescent="0.3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10">
        <v>0</v>
      </c>
    </row>
    <row r="1541" spans="1:6" x14ac:dyDescent="0.3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10">
        <v>3410.09</v>
      </c>
    </row>
    <row r="1542" spans="1:6" x14ac:dyDescent="0.3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10">
        <v>2059</v>
      </c>
    </row>
    <row r="1543" spans="1:6" x14ac:dyDescent="0.3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10">
        <v>0</v>
      </c>
    </row>
    <row r="1544" spans="1:6" x14ac:dyDescent="0.3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10">
        <v>5228</v>
      </c>
    </row>
    <row r="1545" spans="1:6" x14ac:dyDescent="0.3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10">
        <v>26</v>
      </c>
    </row>
    <row r="1546" spans="1:6" x14ac:dyDescent="0.3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10">
        <v>0</v>
      </c>
    </row>
    <row r="1547" spans="1:6" x14ac:dyDescent="0.3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10">
        <v>5639.75</v>
      </c>
    </row>
    <row r="1548" spans="1:6" x14ac:dyDescent="0.3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10">
        <v>1487</v>
      </c>
    </row>
    <row r="1549" spans="1:6" x14ac:dyDescent="0.3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10">
        <v>0</v>
      </c>
    </row>
    <row r="1550" spans="1:6" x14ac:dyDescent="0.3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10">
        <v>4675</v>
      </c>
    </row>
    <row r="1551" spans="1:6" x14ac:dyDescent="0.3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10">
        <v>789</v>
      </c>
    </row>
    <row r="1552" spans="1:6" x14ac:dyDescent="0.3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10">
        <v>0</v>
      </c>
    </row>
    <row r="1553" spans="1:6" x14ac:dyDescent="0.3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10">
        <v>8146.15</v>
      </c>
    </row>
    <row r="1554" spans="1:6" x14ac:dyDescent="0.3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10">
        <v>2765</v>
      </c>
    </row>
    <row r="1555" spans="1:6" x14ac:dyDescent="0.3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10">
        <v>0</v>
      </c>
    </row>
    <row r="1556" spans="1:6" x14ac:dyDescent="0.3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10">
        <v>4332.6899999999996</v>
      </c>
    </row>
    <row r="1557" spans="1:6" x14ac:dyDescent="0.3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10">
        <v>0</v>
      </c>
    </row>
    <row r="1558" spans="1:6" x14ac:dyDescent="0.3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10">
        <v>0</v>
      </c>
    </row>
    <row r="1559" spans="1:6" x14ac:dyDescent="0.3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10">
        <v>8694</v>
      </c>
    </row>
    <row r="1560" spans="1:6" x14ac:dyDescent="0.3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10">
        <v>2684</v>
      </c>
    </row>
    <row r="1561" spans="1:6" x14ac:dyDescent="0.3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10">
        <v>0</v>
      </c>
    </row>
    <row r="1562" spans="1:6" x14ac:dyDescent="0.3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10">
        <v>4728.5</v>
      </c>
    </row>
    <row r="1563" spans="1:6" x14ac:dyDescent="0.3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10">
        <v>1960</v>
      </c>
    </row>
    <row r="1564" spans="1:6" x14ac:dyDescent="0.3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10">
        <v>0</v>
      </c>
    </row>
    <row r="1565" spans="1:6" x14ac:dyDescent="0.3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10">
        <v>1348.11</v>
      </c>
    </row>
    <row r="1566" spans="1:6" x14ac:dyDescent="0.3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10">
        <v>559</v>
      </c>
    </row>
    <row r="1567" spans="1:6" x14ac:dyDescent="0.3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10">
        <v>0</v>
      </c>
    </row>
    <row r="1568" spans="1:6" x14ac:dyDescent="0.3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10">
        <v>256.7</v>
      </c>
    </row>
    <row r="1569" spans="1:6" x14ac:dyDescent="0.3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10">
        <v>0</v>
      </c>
    </row>
    <row r="1570" spans="1:6" x14ac:dyDescent="0.3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10">
        <v>0</v>
      </c>
    </row>
    <row r="1571" spans="1:6" x14ac:dyDescent="0.3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10">
        <v>125.4</v>
      </c>
    </row>
    <row r="1572" spans="1:6" x14ac:dyDescent="0.3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10">
        <v>0</v>
      </c>
    </row>
    <row r="1573" spans="1:6" x14ac:dyDescent="0.3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10">
        <v>0</v>
      </c>
    </row>
    <row r="1574" spans="1:6" x14ac:dyDescent="0.3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10">
        <v>5040</v>
      </c>
    </row>
    <row r="1575" spans="1:6" x14ac:dyDescent="0.3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10">
        <v>923</v>
      </c>
    </row>
    <row r="1576" spans="1:6" x14ac:dyDescent="0.3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10">
        <v>0</v>
      </c>
    </row>
    <row r="1577" spans="1:6" x14ac:dyDescent="0.3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10">
        <v>4750</v>
      </c>
    </row>
    <row r="1578" spans="1:6" x14ac:dyDescent="0.3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10">
        <v>850</v>
      </c>
    </row>
    <row r="1579" spans="1:6" x14ac:dyDescent="0.3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10">
        <v>0</v>
      </c>
    </row>
    <row r="1580" spans="1:6" x14ac:dyDescent="0.3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10">
        <v>2661</v>
      </c>
    </row>
    <row r="1581" spans="1:6" x14ac:dyDescent="0.3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10">
        <v>0</v>
      </c>
    </row>
    <row r="1582" spans="1:6" x14ac:dyDescent="0.3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10">
        <v>0</v>
      </c>
    </row>
    <row r="1583" spans="1:6" x14ac:dyDescent="0.3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10">
        <v>2410.48</v>
      </c>
    </row>
    <row r="1584" spans="1:6" x14ac:dyDescent="0.3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10">
        <v>0</v>
      </c>
    </row>
    <row r="1585" spans="1:6" x14ac:dyDescent="0.3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10">
        <v>0</v>
      </c>
    </row>
    <row r="1586" spans="1:6" x14ac:dyDescent="0.3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10">
        <v>5343.55</v>
      </c>
    </row>
    <row r="1587" spans="1:6" x14ac:dyDescent="0.3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10">
        <v>0</v>
      </c>
    </row>
    <row r="1588" spans="1:6" x14ac:dyDescent="0.3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10">
        <v>0</v>
      </c>
    </row>
    <row r="1589" spans="1:6" x14ac:dyDescent="0.3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10">
        <v>169</v>
      </c>
    </row>
    <row r="1590" spans="1:6" x14ac:dyDescent="0.3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10">
        <v>0</v>
      </c>
    </row>
    <row r="1591" spans="1:6" x14ac:dyDescent="0.3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10">
        <v>0</v>
      </c>
    </row>
    <row r="1592" spans="1:6" x14ac:dyDescent="0.3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10">
        <v>8694</v>
      </c>
    </row>
    <row r="1593" spans="1:6" x14ac:dyDescent="0.3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10">
        <v>366</v>
      </c>
    </row>
    <row r="1594" spans="1:6" x14ac:dyDescent="0.3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10">
        <v>0</v>
      </c>
    </row>
    <row r="1595" spans="1:6" x14ac:dyDescent="0.3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10">
        <v>1111</v>
      </c>
    </row>
    <row r="1596" spans="1:6" x14ac:dyDescent="0.3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10">
        <v>0</v>
      </c>
    </row>
    <row r="1597" spans="1:6" x14ac:dyDescent="0.3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10">
        <v>0</v>
      </c>
    </row>
    <row r="1598" spans="1:6" x14ac:dyDescent="0.3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10">
        <v>152.9</v>
      </c>
    </row>
    <row r="1599" spans="1:6" x14ac:dyDescent="0.3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10">
        <v>0</v>
      </c>
    </row>
    <row r="1600" spans="1:6" x14ac:dyDescent="0.3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10">
        <v>0</v>
      </c>
    </row>
    <row r="1601" spans="1:6" x14ac:dyDescent="0.3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10">
        <v>241.88</v>
      </c>
    </row>
    <row r="1602" spans="1:6" x14ac:dyDescent="0.3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10">
        <v>0</v>
      </c>
    </row>
    <row r="1603" spans="1:6" x14ac:dyDescent="0.3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10">
        <v>0</v>
      </c>
    </row>
    <row r="1604" spans="1:6" x14ac:dyDescent="0.3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10">
        <v>2262.5100000000002</v>
      </c>
    </row>
    <row r="1605" spans="1:6" x14ac:dyDescent="0.3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10">
        <v>118</v>
      </c>
    </row>
    <row r="1606" spans="1:6" x14ac:dyDescent="0.3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10">
        <v>0</v>
      </c>
    </row>
    <row r="1607" spans="1:6" x14ac:dyDescent="0.3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10">
        <v>160.94999999999999</v>
      </c>
    </row>
    <row r="1608" spans="1:6" x14ac:dyDescent="0.3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10">
        <v>1716</v>
      </c>
    </row>
    <row r="1609" spans="1:6" x14ac:dyDescent="0.3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10">
        <v>0</v>
      </c>
    </row>
    <row r="1610" spans="1:6" x14ac:dyDescent="0.3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10">
        <v>250</v>
      </c>
    </row>
    <row r="1611" spans="1:6" x14ac:dyDescent="0.3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10">
        <v>0</v>
      </c>
    </row>
    <row r="1612" spans="1:6" x14ac:dyDescent="0.3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10">
        <v>0</v>
      </c>
    </row>
    <row r="1613" spans="1:6" x14ac:dyDescent="0.3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10">
        <v>5302.75</v>
      </c>
    </row>
    <row r="1614" spans="1:6" x14ac:dyDescent="0.3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10">
        <v>2696</v>
      </c>
    </row>
    <row r="1615" spans="1:6" x14ac:dyDescent="0.3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10">
        <v>0</v>
      </c>
    </row>
    <row r="1616" spans="1:6" x14ac:dyDescent="0.3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10">
        <v>4862.82</v>
      </c>
    </row>
    <row r="1617" spans="1:6" x14ac:dyDescent="0.3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10">
        <v>855</v>
      </c>
    </row>
    <row r="1618" spans="1:6" x14ac:dyDescent="0.3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10">
        <v>0</v>
      </c>
    </row>
    <row r="1619" spans="1:6" x14ac:dyDescent="0.3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10">
        <v>1000</v>
      </c>
    </row>
    <row r="1620" spans="1:6" x14ac:dyDescent="0.3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10">
        <v>0</v>
      </c>
    </row>
    <row r="1621" spans="1:6" x14ac:dyDescent="0.3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10">
        <v>0</v>
      </c>
    </row>
    <row r="1622" spans="1:6" x14ac:dyDescent="0.3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10">
        <v>4675</v>
      </c>
    </row>
    <row r="1623" spans="1:6" x14ac:dyDescent="0.3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10">
        <v>2109</v>
      </c>
    </row>
    <row r="1624" spans="1:6" x14ac:dyDescent="0.3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10">
        <v>0</v>
      </c>
    </row>
    <row r="1625" spans="1:6" x14ac:dyDescent="0.3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10">
        <v>2274.77</v>
      </c>
    </row>
    <row r="1626" spans="1:6" x14ac:dyDescent="0.3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10">
        <v>958</v>
      </c>
    </row>
    <row r="1627" spans="1:6" x14ac:dyDescent="0.3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10">
        <v>0</v>
      </c>
    </row>
    <row r="1628" spans="1:6" x14ac:dyDescent="0.3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10">
        <v>1688.95</v>
      </c>
    </row>
    <row r="1629" spans="1:6" x14ac:dyDescent="0.3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10">
        <v>0</v>
      </c>
    </row>
    <row r="1630" spans="1:6" x14ac:dyDescent="0.3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10">
        <v>0</v>
      </c>
    </row>
    <row r="1631" spans="1:6" x14ac:dyDescent="0.3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10">
        <v>5039</v>
      </c>
    </row>
    <row r="1632" spans="1:6" x14ac:dyDescent="0.3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10">
        <v>0</v>
      </c>
    </row>
    <row r="1633" spans="1:6" x14ac:dyDescent="0.3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10">
        <v>0</v>
      </c>
    </row>
    <row r="1634" spans="1:6" x14ac:dyDescent="0.3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10">
        <v>4552.1099999999997</v>
      </c>
    </row>
    <row r="1635" spans="1:6" x14ac:dyDescent="0.3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10">
        <v>2919</v>
      </c>
    </row>
    <row r="1636" spans="1:6" x14ac:dyDescent="0.3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10">
        <v>0</v>
      </c>
    </row>
    <row r="1637" spans="1:6" x14ac:dyDescent="0.3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10">
        <v>10461.049999999999</v>
      </c>
    </row>
    <row r="1638" spans="1:6" x14ac:dyDescent="0.3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10">
        <v>2648</v>
      </c>
    </row>
    <row r="1639" spans="1:6" x14ac:dyDescent="0.3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10">
        <v>0</v>
      </c>
    </row>
    <row r="1640" spans="1:6" x14ac:dyDescent="0.3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10">
        <v>4981</v>
      </c>
    </row>
    <row r="1641" spans="1:6" x14ac:dyDescent="0.3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10">
        <v>106</v>
      </c>
    </row>
    <row r="1642" spans="1:6" x14ac:dyDescent="0.3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10">
        <v>0</v>
      </c>
    </row>
    <row r="1643" spans="1:6" x14ac:dyDescent="0.3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10">
        <v>7097</v>
      </c>
    </row>
    <row r="1644" spans="1:6" x14ac:dyDescent="0.3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10">
        <v>197</v>
      </c>
    </row>
    <row r="1645" spans="1:6" x14ac:dyDescent="0.3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10">
        <v>0</v>
      </c>
    </row>
    <row r="1646" spans="1:6" x14ac:dyDescent="0.3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10">
        <v>5050.9399999999996</v>
      </c>
    </row>
    <row r="1647" spans="1:6" x14ac:dyDescent="0.3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10">
        <v>0</v>
      </c>
    </row>
    <row r="1648" spans="1:6" x14ac:dyDescent="0.3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10">
        <v>0</v>
      </c>
    </row>
    <row r="1649" spans="1:6" x14ac:dyDescent="0.3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10">
        <v>4582.75</v>
      </c>
    </row>
    <row r="1650" spans="1:6" x14ac:dyDescent="0.3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10">
        <v>2692</v>
      </c>
    </row>
    <row r="1651" spans="1:6" x14ac:dyDescent="0.3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10">
        <v>0</v>
      </c>
    </row>
    <row r="1652" spans="1:6" x14ac:dyDescent="0.3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10">
        <v>4935.1400000000003</v>
      </c>
    </row>
    <row r="1653" spans="1:6" x14ac:dyDescent="0.3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10">
        <v>1378</v>
      </c>
    </row>
    <row r="1654" spans="1:6" x14ac:dyDescent="0.3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10">
        <v>0</v>
      </c>
    </row>
    <row r="1655" spans="1:6" x14ac:dyDescent="0.3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10">
        <v>4888.1400000000003</v>
      </c>
    </row>
    <row r="1656" spans="1:6" x14ac:dyDescent="0.3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10">
        <v>1846</v>
      </c>
    </row>
    <row r="1657" spans="1:6" x14ac:dyDescent="0.3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10">
        <v>0</v>
      </c>
    </row>
    <row r="1658" spans="1:6" x14ac:dyDescent="0.3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10">
        <v>384.3</v>
      </c>
    </row>
    <row r="1659" spans="1:6" x14ac:dyDescent="0.3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10">
        <v>0</v>
      </c>
    </row>
    <row r="1660" spans="1:6" x14ac:dyDescent="0.3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10">
        <v>0</v>
      </c>
    </row>
    <row r="1661" spans="1:6" x14ac:dyDescent="0.3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10">
        <v>583.85</v>
      </c>
    </row>
    <row r="1662" spans="1:6" x14ac:dyDescent="0.3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10">
        <v>1990</v>
      </c>
    </row>
    <row r="1663" spans="1:6" x14ac:dyDescent="0.3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10">
        <v>0</v>
      </c>
    </row>
    <row r="1664" spans="1:6" x14ac:dyDescent="0.3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10">
        <v>5040</v>
      </c>
    </row>
    <row r="1665" spans="1:6" x14ac:dyDescent="0.3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10">
        <v>392</v>
      </c>
    </row>
    <row r="1666" spans="1:6" x14ac:dyDescent="0.3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10">
        <v>0</v>
      </c>
    </row>
    <row r="1667" spans="1:6" x14ac:dyDescent="0.3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10">
        <v>5155.95</v>
      </c>
    </row>
    <row r="1668" spans="1:6" x14ac:dyDescent="0.3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10">
        <v>1831</v>
      </c>
    </row>
    <row r="1669" spans="1:6" x14ac:dyDescent="0.3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10">
        <v>0</v>
      </c>
    </row>
    <row r="1670" spans="1:6" x14ac:dyDescent="0.3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10">
        <v>2645.48</v>
      </c>
    </row>
    <row r="1671" spans="1:6" x14ac:dyDescent="0.3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10">
        <v>1338</v>
      </c>
    </row>
    <row r="1672" spans="1:6" x14ac:dyDescent="0.3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10">
        <v>0</v>
      </c>
    </row>
    <row r="1673" spans="1:6" x14ac:dyDescent="0.3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10">
        <v>4501</v>
      </c>
    </row>
    <row r="1674" spans="1:6" x14ac:dyDescent="0.3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10">
        <v>1282</v>
      </c>
    </row>
    <row r="1675" spans="1:6" x14ac:dyDescent="0.3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10">
        <v>0</v>
      </c>
    </row>
    <row r="1676" spans="1:6" x14ac:dyDescent="0.3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10">
        <v>2929.75</v>
      </c>
    </row>
    <row r="1677" spans="1:6" x14ac:dyDescent="0.3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10">
        <v>0</v>
      </c>
    </row>
    <row r="1678" spans="1:6" x14ac:dyDescent="0.3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10">
        <v>0</v>
      </c>
    </row>
    <row r="1679" spans="1:6" x14ac:dyDescent="0.3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10">
        <v>4281.6000000000004</v>
      </c>
    </row>
    <row r="1680" spans="1:6" x14ac:dyDescent="0.3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10">
        <v>2540</v>
      </c>
    </row>
    <row r="1681" spans="1:6" x14ac:dyDescent="0.3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10">
        <v>0</v>
      </c>
    </row>
    <row r="1682" spans="1:6" x14ac:dyDescent="0.3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10">
        <v>1076.95</v>
      </c>
    </row>
    <row r="1683" spans="1:6" x14ac:dyDescent="0.3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10">
        <v>0</v>
      </c>
    </row>
    <row r="1684" spans="1:6" x14ac:dyDescent="0.3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10">
        <v>0</v>
      </c>
    </row>
    <row r="1685" spans="1:6" x14ac:dyDescent="0.3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10">
        <v>2898.6</v>
      </c>
    </row>
    <row r="1686" spans="1:6" x14ac:dyDescent="0.3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10">
        <v>47</v>
      </c>
    </row>
    <row r="1687" spans="1:6" x14ac:dyDescent="0.3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10">
        <v>0</v>
      </c>
    </row>
    <row r="1688" spans="1:6" x14ac:dyDescent="0.3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10">
        <v>4750</v>
      </c>
    </row>
    <row r="1689" spans="1:6" x14ac:dyDescent="0.3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10">
        <v>1626</v>
      </c>
    </row>
    <row r="1690" spans="1:6" x14ac:dyDescent="0.3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10">
        <v>0</v>
      </c>
    </row>
    <row r="1691" spans="1:6" x14ac:dyDescent="0.3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10">
        <v>4750</v>
      </c>
    </row>
    <row r="1692" spans="1:6" x14ac:dyDescent="0.3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10">
        <v>2731</v>
      </c>
    </row>
    <row r="1693" spans="1:6" x14ac:dyDescent="0.3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10">
        <v>0</v>
      </c>
    </row>
    <row r="1694" spans="1:6" x14ac:dyDescent="0.3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10">
        <v>278.48</v>
      </c>
    </row>
    <row r="1695" spans="1:6" x14ac:dyDescent="0.3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10">
        <v>0</v>
      </c>
    </row>
    <row r="1696" spans="1:6" x14ac:dyDescent="0.3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10">
        <v>0</v>
      </c>
    </row>
    <row r="1697" spans="1:6" x14ac:dyDescent="0.3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10">
        <v>4750</v>
      </c>
    </row>
    <row r="1698" spans="1:6" x14ac:dyDescent="0.3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10">
        <v>927</v>
      </c>
    </row>
    <row r="1699" spans="1:6" x14ac:dyDescent="0.3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10">
        <v>0</v>
      </c>
    </row>
    <row r="1700" spans="1:6" x14ac:dyDescent="0.3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10">
        <v>7450.21</v>
      </c>
    </row>
    <row r="1701" spans="1:6" x14ac:dyDescent="0.3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10">
        <v>2227</v>
      </c>
    </row>
    <row r="1702" spans="1:6" x14ac:dyDescent="0.3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10">
        <v>0</v>
      </c>
    </row>
    <row r="1703" spans="1:6" x14ac:dyDescent="0.3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10">
        <v>3797</v>
      </c>
    </row>
    <row r="1704" spans="1:6" x14ac:dyDescent="0.3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10">
        <v>1425</v>
      </c>
    </row>
    <row r="1705" spans="1:6" x14ac:dyDescent="0.3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10">
        <v>0</v>
      </c>
    </row>
    <row r="1706" spans="1:6" x14ac:dyDescent="0.3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10">
        <v>2253.08</v>
      </c>
    </row>
    <row r="1707" spans="1:6" x14ac:dyDescent="0.3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10">
        <v>1037</v>
      </c>
    </row>
    <row r="1708" spans="1:6" x14ac:dyDescent="0.3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10">
        <v>0</v>
      </c>
    </row>
    <row r="1709" spans="1:6" x14ac:dyDescent="0.3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10">
        <v>1507.6</v>
      </c>
    </row>
    <row r="1710" spans="1:6" x14ac:dyDescent="0.3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10">
        <v>2665</v>
      </c>
    </row>
    <row r="1711" spans="1:6" x14ac:dyDescent="0.3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10">
        <v>0</v>
      </c>
    </row>
    <row r="1712" spans="1:6" x14ac:dyDescent="0.3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10">
        <v>18505.55</v>
      </c>
    </row>
    <row r="1713" spans="1:6" x14ac:dyDescent="0.3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10">
        <v>1282</v>
      </c>
    </row>
    <row r="1714" spans="1:6" x14ac:dyDescent="0.3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10">
        <v>0</v>
      </c>
    </row>
    <row r="1715" spans="1:6" x14ac:dyDescent="0.3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10">
        <v>4582</v>
      </c>
    </row>
    <row r="1716" spans="1:6" x14ac:dyDescent="0.3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10">
        <v>785</v>
      </c>
    </row>
    <row r="1717" spans="1:6" x14ac:dyDescent="0.3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10">
        <v>0</v>
      </c>
    </row>
    <row r="1718" spans="1:6" x14ac:dyDescent="0.3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10">
        <v>5203</v>
      </c>
    </row>
    <row r="1719" spans="1:6" x14ac:dyDescent="0.3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10">
        <v>1249</v>
      </c>
    </row>
    <row r="1720" spans="1:6" x14ac:dyDescent="0.3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10">
        <v>0</v>
      </c>
    </row>
    <row r="1721" spans="1:6" x14ac:dyDescent="0.3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10">
        <v>7887.59</v>
      </c>
    </row>
    <row r="1722" spans="1:6" x14ac:dyDescent="0.3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10">
        <v>1256</v>
      </c>
    </row>
    <row r="1723" spans="1:6" x14ac:dyDescent="0.3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10">
        <v>0</v>
      </c>
    </row>
    <row r="1724" spans="1:6" x14ac:dyDescent="0.3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10">
        <v>2778</v>
      </c>
    </row>
    <row r="1725" spans="1:6" x14ac:dyDescent="0.3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10">
        <v>2252</v>
      </c>
    </row>
    <row r="1726" spans="1:6" x14ac:dyDescent="0.3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10">
        <v>0</v>
      </c>
    </row>
    <row r="1727" spans="1:6" x14ac:dyDescent="0.3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10">
        <v>8491</v>
      </c>
    </row>
    <row r="1728" spans="1:6" x14ac:dyDescent="0.3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10">
        <v>2983</v>
      </c>
    </row>
    <row r="1729" spans="1:6" x14ac:dyDescent="0.3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10">
        <v>0</v>
      </c>
    </row>
    <row r="1730" spans="1:6" x14ac:dyDescent="0.3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10">
        <v>136.9</v>
      </c>
    </row>
    <row r="1731" spans="1:6" x14ac:dyDescent="0.3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10">
        <v>0</v>
      </c>
    </row>
    <row r="1732" spans="1:6" x14ac:dyDescent="0.3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10">
        <v>0</v>
      </c>
    </row>
    <row r="1733" spans="1:6" x14ac:dyDescent="0.3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10">
        <v>4213.1099999999997</v>
      </c>
    </row>
    <row r="1734" spans="1:6" x14ac:dyDescent="0.3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10">
        <v>2111</v>
      </c>
    </row>
    <row r="1735" spans="1:6" x14ac:dyDescent="0.3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10">
        <v>0</v>
      </c>
    </row>
    <row r="1736" spans="1:6" x14ac:dyDescent="0.3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10">
        <v>1205</v>
      </c>
    </row>
    <row r="1737" spans="1:6" x14ac:dyDescent="0.3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10">
        <v>0</v>
      </c>
    </row>
    <row r="1738" spans="1:6" x14ac:dyDescent="0.3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10">
        <v>0</v>
      </c>
    </row>
    <row r="1739" spans="1:6" x14ac:dyDescent="0.3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10">
        <v>8999.5</v>
      </c>
    </row>
    <row r="1740" spans="1:6" x14ac:dyDescent="0.3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10">
        <v>2353</v>
      </c>
    </row>
    <row r="1741" spans="1:6" x14ac:dyDescent="0.3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10">
        <v>0</v>
      </c>
    </row>
    <row r="1742" spans="1:6" x14ac:dyDescent="0.3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10">
        <v>134.75</v>
      </c>
    </row>
    <row r="1743" spans="1:6" x14ac:dyDescent="0.3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10">
        <v>0</v>
      </c>
    </row>
    <row r="1744" spans="1:6" x14ac:dyDescent="0.3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10">
        <v>0</v>
      </c>
    </row>
    <row r="1745" spans="1:6" x14ac:dyDescent="0.3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10">
        <v>408</v>
      </c>
    </row>
    <row r="1746" spans="1:6" x14ac:dyDescent="0.3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10">
        <v>0</v>
      </c>
    </row>
    <row r="1747" spans="1:6" x14ac:dyDescent="0.3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10">
        <v>0</v>
      </c>
    </row>
    <row r="1748" spans="1:6" x14ac:dyDescent="0.3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10">
        <v>9741</v>
      </c>
    </row>
    <row r="1749" spans="1:6" x14ac:dyDescent="0.3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10">
        <v>955</v>
      </c>
    </row>
    <row r="1750" spans="1:6" x14ac:dyDescent="0.3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10">
        <v>0</v>
      </c>
    </row>
    <row r="1751" spans="1:6" x14ac:dyDescent="0.3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10">
        <v>1287.2</v>
      </c>
    </row>
    <row r="1752" spans="1:6" x14ac:dyDescent="0.3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10">
        <v>0</v>
      </c>
    </row>
    <row r="1753" spans="1:6" x14ac:dyDescent="0.3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10">
        <v>0</v>
      </c>
    </row>
    <row r="1754" spans="1:6" x14ac:dyDescent="0.3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10">
        <v>4582.75</v>
      </c>
    </row>
    <row r="1755" spans="1:6" x14ac:dyDescent="0.3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10">
        <v>2362</v>
      </c>
    </row>
    <row r="1756" spans="1:6" x14ac:dyDescent="0.3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10">
        <v>0</v>
      </c>
    </row>
    <row r="1757" spans="1:6" x14ac:dyDescent="0.3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10">
        <v>6183.92</v>
      </c>
    </row>
    <row r="1758" spans="1:6" x14ac:dyDescent="0.3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10">
        <v>1009</v>
      </c>
    </row>
    <row r="1759" spans="1:6" x14ac:dyDescent="0.3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10">
        <v>0</v>
      </c>
    </row>
    <row r="1760" spans="1:6" x14ac:dyDescent="0.3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10">
        <v>8490.4</v>
      </c>
    </row>
    <row r="1761" spans="1:6" x14ac:dyDescent="0.3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10">
        <v>1493</v>
      </c>
    </row>
    <row r="1762" spans="1:6" x14ac:dyDescent="0.3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10">
        <v>0</v>
      </c>
    </row>
    <row r="1763" spans="1:6" x14ac:dyDescent="0.3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10">
        <v>4863.51</v>
      </c>
    </row>
    <row r="1764" spans="1:6" x14ac:dyDescent="0.3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10">
        <v>142</v>
      </c>
    </row>
    <row r="1765" spans="1:6" x14ac:dyDescent="0.3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10">
        <v>0</v>
      </c>
    </row>
    <row r="1766" spans="1:6" x14ac:dyDescent="0.3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10">
        <v>1010</v>
      </c>
    </row>
    <row r="1767" spans="1:6" x14ac:dyDescent="0.3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10">
        <v>0</v>
      </c>
    </row>
    <row r="1768" spans="1:6" x14ac:dyDescent="0.3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10">
        <v>0</v>
      </c>
    </row>
    <row r="1769" spans="1:6" x14ac:dyDescent="0.3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10">
        <v>7752.98</v>
      </c>
    </row>
    <row r="1770" spans="1:6" x14ac:dyDescent="0.3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10">
        <v>2553</v>
      </c>
    </row>
    <row r="1771" spans="1:6" x14ac:dyDescent="0.3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10">
        <v>0</v>
      </c>
    </row>
    <row r="1772" spans="1:6" x14ac:dyDescent="0.3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10">
        <v>10225</v>
      </c>
    </row>
    <row r="1773" spans="1:6" x14ac:dyDescent="0.3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10">
        <v>0</v>
      </c>
    </row>
    <row r="1774" spans="1:6" x14ac:dyDescent="0.3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10">
        <v>0</v>
      </c>
    </row>
    <row r="1775" spans="1:6" x14ac:dyDescent="0.3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10">
        <v>1344.39</v>
      </c>
    </row>
    <row r="1776" spans="1:6" x14ac:dyDescent="0.3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10">
        <v>0</v>
      </c>
    </row>
    <row r="1777" spans="1:6" x14ac:dyDescent="0.3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10">
        <v>0</v>
      </c>
    </row>
    <row r="1778" spans="1:6" x14ac:dyDescent="0.3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10">
        <v>7061.8</v>
      </c>
    </row>
    <row r="1779" spans="1:6" x14ac:dyDescent="0.3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10">
        <v>97</v>
      </c>
    </row>
    <row r="1780" spans="1:6" x14ac:dyDescent="0.3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10">
        <v>0</v>
      </c>
    </row>
    <row r="1781" spans="1:6" x14ac:dyDescent="0.3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10">
        <v>3478</v>
      </c>
    </row>
    <row r="1782" spans="1:6" x14ac:dyDescent="0.3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10">
        <v>0</v>
      </c>
    </row>
    <row r="1783" spans="1:6" x14ac:dyDescent="0.3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10">
        <v>0</v>
      </c>
    </row>
    <row r="1784" spans="1:6" x14ac:dyDescent="0.3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10">
        <v>9841</v>
      </c>
    </row>
    <row r="1785" spans="1:6" x14ac:dyDescent="0.3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10">
        <v>2433</v>
      </c>
    </row>
    <row r="1786" spans="1:6" x14ac:dyDescent="0.3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10">
        <v>0</v>
      </c>
    </row>
    <row r="1787" spans="1:6" x14ac:dyDescent="0.3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10">
        <v>2645.48</v>
      </c>
    </row>
    <row r="1788" spans="1:6" x14ac:dyDescent="0.3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10">
        <v>390</v>
      </c>
    </row>
    <row r="1789" spans="1:6" x14ac:dyDescent="0.3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10">
        <v>0</v>
      </c>
    </row>
    <row r="1790" spans="1:6" x14ac:dyDescent="0.3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10">
        <v>3065.66</v>
      </c>
    </row>
    <row r="1791" spans="1:6" x14ac:dyDescent="0.3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10">
        <v>0</v>
      </c>
    </row>
    <row r="1792" spans="1:6" x14ac:dyDescent="0.3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10">
        <v>0</v>
      </c>
    </row>
    <row r="1793" spans="1:6" x14ac:dyDescent="0.3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10">
        <v>2687.23</v>
      </c>
    </row>
    <row r="1794" spans="1:6" x14ac:dyDescent="0.3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10">
        <v>0</v>
      </c>
    </row>
    <row r="1795" spans="1:6" x14ac:dyDescent="0.3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10">
        <v>0</v>
      </c>
    </row>
    <row r="1796" spans="1:6" x14ac:dyDescent="0.3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10">
        <v>4943.74</v>
      </c>
    </row>
    <row r="1797" spans="1:6" x14ac:dyDescent="0.3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10">
        <v>347</v>
      </c>
    </row>
    <row r="1798" spans="1:6" x14ac:dyDescent="0.3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10">
        <v>0</v>
      </c>
    </row>
    <row r="1799" spans="1:6" x14ac:dyDescent="0.3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10">
        <v>5302.75</v>
      </c>
    </row>
    <row r="1800" spans="1:6" x14ac:dyDescent="0.3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10">
        <v>2697</v>
      </c>
    </row>
    <row r="1801" spans="1:6" x14ac:dyDescent="0.3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10">
        <v>0</v>
      </c>
    </row>
    <row r="1802" spans="1:6" x14ac:dyDescent="0.3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10">
        <v>4025.4</v>
      </c>
    </row>
    <row r="1803" spans="1:6" x14ac:dyDescent="0.3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10">
        <v>1937</v>
      </c>
    </row>
    <row r="1804" spans="1:6" x14ac:dyDescent="0.3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10">
        <v>0</v>
      </c>
    </row>
    <row r="1805" spans="1:6" x14ac:dyDescent="0.3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10">
        <v>4728.5</v>
      </c>
    </row>
    <row r="1806" spans="1:6" x14ac:dyDescent="0.3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10">
        <v>1667</v>
      </c>
    </row>
    <row r="1807" spans="1:6" x14ac:dyDescent="0.3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10">
        <v>0</v>
      </c>
    </row>
    <row r="1808" spans="1:6" x14ac:dyDescent="0.3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10">
        <v>5138.6099999999997</v>
      </c>
    </row>
    <row r="1809" spans="1:6" x14ac:dyDescent="0.3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10">
        <v>2523</v>
      </c>
    </row>
    <row r="1810" spans="1:6" x14ac:dyDescent="0.3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10">
        <v>0</v>
      </c>
    </row>
    <row r="1811" spans="1:6" x14ac:dyDescent="0.3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10">
        <v>5063.46</v>
      </c>
    </row>
    <row r="1812" spans="1:6" x14ac:dyDescent="0.3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10">
        <v>1249</v>
      </c>
    </row>
    <row r="1813" spans="1:6" x14ac:dyDescent="0.3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10">
        <v>0</v>
      </c>
    </row>
    <row r="1814" spans="1:6" x14ac:dyDescent="0.3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10">
        <v>600</v>
      </c>
    </row>
    <row r="1815" spans="1:6" x14ac:dyDescent="0.3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10">
        <v>0</v>
      </c>
    </row>
    <row r="1816" spans="1:6" x14ac:dyDescent="0.3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10">
        <v>0</v>
      </c>
    </row>
    <row r="1817" spans="1:6" x14ac:dyDescent="0.3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10">
        <v>12662.89</v>
      </c>
    </row>
    <row r="1818" spans="1:6" x14ac:dyDescent="0.3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10">
        <v>0</v>
      </c>
    </row>
    <row r="1819" spans="1:6" x14ac:dyDescent="0.3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10">
        <v>0</v>
      </c>
    </row>
    <row r="1820" spans="1:6" x14ac:dyDescent="0.3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10">
        <v>791.13</v>
      </c>
    </row>
    <row r="1821" spans="1:6" x14ac:dyDescent="0.3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10">
        <v>0</v>
      </c>
    </row>
    <row r="1822" spans="1:6" x14ac:dyDescent="0.3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10">
        <v>0</v>
      </c>
    </row>
    <row r="1823" spans="1:6" x14ac:dyDescent="0.3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10">
        <v>173.25</v>
      </c>
    </row>
    <row r="1824" spans="1:6" x14ac:dyDescent="0.3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10">
        <v>0</v>
      </c>
    </row>
    <row r="1825" spans="1:6" x14ac:dyDescent="0.3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10">
        <v>0</v>
      </c>
    </row>
    <row r="1826" spans="1:6" x14ac:dyDescent="0.3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10">
        <v>120</v>
      </c>
    </row>
    <row r="1827" spans="1:6" x14ac:dyDescent="0.3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10">
        <v>0</v>
      </c>
    </row>
    <row r="1828" spans="1:6" x14ac:dyDescent="0.3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10">
        <v>0</v>
      </c>
    </row>
    <row r="1829" spans="1:6" x14ac:dyDescent="0.3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10">
        <v>102</v>
      </c>
    </row>
    <row r="1830" spans="1:6" x14ac:dyDescent="0.3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10">
        <v>0</v>
      </c>
    </row>
    <row r="1831" spans="1:6" x14ac:dyDescent="0.3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10">
        <v>0</v>
      </c>
    </row>
    <row r="1832" spans="1:6" x14ac:dyDescent="0.3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10">
        <v>4030</v>
      </c>
    </row>
    <row r="1833" spans="1:6" x14ac:dyDescent="0.3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10">
        <v>1256</v>
      </c>
    </row>
    <row r="1834" spans="1:6" x14ac:dyDescent="0.3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10">
        <v>0</v>
      </c>
    </row>
    <row r="1835" spans="1:6" x14ac:dyDescent="0.3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10">
        <v>7235.8</v>
      </c>
    </row>
    <row r="1836" spans="1:6" x14ac:dyDescent="0.3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10">
        <v>1715</v>
      </c>
    </row>
    <row r="1837" spans="1:6" x14ac:dyDescent="0.3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10">
        <v>0</v>
      </c>
    </row>
    <row r="1838" spans="1:6" x14ac:dyDescent="0.3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10">
        <v>4030</v>
      </c>
    </row>
    <row r="1839" spans="1:6" x14ac:dyDescent="0.3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10">
        <v>1688</v>
      </c>
    </row>
    <row r="1840" spans="1:6" x14ac:dyDescent="0.3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10">
        <v>0</v>
      </c>
    </row>
    <row r="1841" spans="1:6" x14ac:dyDescent="0.3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10">
        <v>187.1</v>
      </c>
    </row>
    <row r="1842" spans="1:6" x14ac:dyDescent="0.3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10">
        <v>0</v>
      </c>
    </row>
    <row r="1843" spans="1:6" x14ac:dyDescent="0.3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10">
        <v>0</v>
      </c>
    </row>
    <row r="1844" spans="1:6" x14ac:dyDescent="0.3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10">
        <v>4755.79</v>
      </c>
    </row>
    <row r="1845" spans="1:6" x14ac:dyDescent="0.3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10">
        <v>0</v>
      </c>
    </row>
    <row r="1846" spans="1:6" x14ac:dyDescent="0.3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10">
        <v>0</v>
      </c>
    </row>
    <row r="1847" spans="1:6" x14ac:dyDescent="0.3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10">
        <v>1231.57</v>
      </c>
    </row>
    <row r="1848" spans="1:6" x14ac:dyDescent="0.3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10">
        <v>0</v>
      </c>
    </row>
    <row r="1849" spans="1:6" x14ac:dyDescent="0.3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10">
        <v>0</v>
      </c>
    </row>
    <row r="1850" spans="1:6" x14ac:dyDescent="0.3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10">
        <v>4216.8999999999996</v>
      </c>
    </row>
    <row r="1851" spans="1:6" x14ac:dyDescent="0.3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10">
        <v>1151</v>
      </c>
    </row>
    <row r="1852" spans="1:6" x14ac:dyDescent="0.3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10">
        <v>0</v>
      </c>
    </row>
    <row r="1853" spans="1:6" x14ac:dyDescent="0.3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10">
        <v>4706.45</v>
      </c>
    </row>
    <row r="1854" spans="1:6" x14ac:dyDescent="0.3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10">
        <v>0</v>
      </c>
    </row>
    <row r="1855" spans="1:6" x14ac:dyDescent="0.3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10">
        <v>0</v>
      </c>
    </row>
    <row r="1856" spans="1:6" x14ac:dyDescent="0.3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10">
        <v>9956</v>
      </c>
    </row>
    <row r="1857" spans="1:6" x14ac:dyDescent="0.3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10">
        <v>2752</v>
      </c>
    </row>
    <row r="1858" spans="1:6" x14ac:dyDescent="0.3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10">
        <v>0</v>
      </c>
    </row>
    <row r="1859" spans="1:6" x14ac:dyDescent="0.3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10">
        <v>4839</v>
      </c>
    </row>
    <row r="1860" spans="1:6" x14ac:dyDescent="0.3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10">
        <v>532</v>
      </c>
    </row>
    <row r="1861" spans="1:6" x14ac:dyDescent="0.3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10">
        <v>0</v>
      </c>
    </row>
    <row r="1862" spans="1:6" x14ac:dyDescent="0.3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10">
        <v>4281.6000000000004</v>
      </c>
    </row>
    <row r="1863" spans="1:6" x14ac:dyDescent="0.3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10">
        <v>2574</v>
      </c>
    </row>
    <row r="1864" spans="1:6" x14ac:dyDescent="0.3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10">
        <v>0</v>
      </c>
    </row>
    <row r="1865" spans="1:6" x14ac:dyDescent="0.3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10">
        <v>8694</v>
      </c>
    </row>
    <row r="1866" spans="1:6" x14ac:dyDescent="0.3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10">
        <v>1453</v>
      </c>
    </row>
    <row r="1867" spans="1:6" x14ac:dyDescent="0.3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10">
        <v>0</v>
      </c>
    </row>
    <row r="1868" spans="1:6" x14ac:dyDescent="0.3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10">
        <v>5228</v>
      </c>
    </row>
    <row r="1869" spans="1:6" x14ac:dyDescent="0.3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10">
        <v>0</v>
      </c>
    </row>
    <row r="1870" spans="1:6" x14ac:dyDescent="0.3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10">
        <v>0</v>
      </c>
    </row>
    <row r="1871" spans="1:6" x14ac:dyDescent="0.3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10">
        <v>1351.6</v>
      </c>
    </row>
    <row r="1872" spans="1:6" x14ac:dyDescent="0.3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10">
        <v>0</v>
      </c>
    </row>
    <row r="1873" spans="1:6" x14ac:dyDescent="0.3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10">
        <v>0</v>
      </c>
    </row>
    <row r="1874" spans="1:6" x14ac:dyDescent="0.3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10">
        <v>4250.3</v>
      </c>
    </row>
    <row r="1875" spans="1:6" x14ac:dyDescent="0.3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10">
        <v>677</v>
      </c>
    </row>
    <row r="1876" spans="1:6" x14ac:dyDescent="0.3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10">
        <v>0</v>
      </c>
    </row>
    <row r="1877" spans="1:6" x14ac:dyDescent="0.3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10">
        <v>899.3</v>
      </c>
    </row>
    <row r="1878" spans="1:6" x14ac:dyDescent="0.3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10">
        <v>876</v>
      </c>
    </row>
    <row r="1879" spans="1:6" x14ac:dyDescent="0.3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10">
        <v>0</v>
      </c>
    </row>
    <row r="1880" spans="1:6" x14ac:dyDescent="0.3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10">
        <v>8459.9500000000007</v>
      </c>
    </row>
    <row r="1881" spans="1:6" x14ac:dyDescent="0.3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10">
        <v>547</v>
      </c>
    </row>
    <row r="1882" spans="1:6" x14ac:dyDescent="0.3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10">
        <v>0</v>
      </c>
    </row>
    <row r="1883" spans="1:6" x14ac:dyDescent="0.3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10">
        <v>250</v>
      </c>
    </row>
    <row r="1884" spans="1:6" x14ac:dyDescent="0.3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10">
        <v>0</v>
      </c>
    </row>
    <row r="1885" spans="1:6" x14ac:dyDescent="0.3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10">
        <v>0</v>
      </c>
    </row>
    <row r="1886" spans="1:6" x14ac:dyDescent="0.3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10">
        <v>374.1</v>
      </c>
    </row>
    <row r="1887" spans="1:6" x14ac:dyDescent="0.3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10">
        <v>0</v>
      </c>
    </row>
    <row r="1888" spans="1:6" x14ac:dyDescent="0.3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10">
        <v>0</v>
      </c>
    </row>
    <row r="1889" spans="1:6" x14ac:dyDescent="0.3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10">
        <v>5592.75</v>
      </c>
    </row>
    <row r="1890" spans="1:6" x14ac:dyDescent="0.3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10">
        <v>1551</v>
      </c>
    </row>
    <row r="1891" spans="1:6" x14ac:dyDescent="0.3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10">
        <v>0</v>
      </c>
    </row>
    <row r="1892" spans="1:6" x14ac:dyDescent="0.3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10">
        <v>110.95</v>
      </c>
    </row>
    <row r="1893" spans="1:6" x14ac:dyDescent="0.3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10">
        <v>0</v>
      </c>
    </row>
    <row r="1894" spans="1:6" x14ac:dyDescent="0.3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10">
        <v>0</v>
      </c>
    </row>
    <row r="1895" spans="1:6" x14ac:dyDescent="0.3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10">
        <v>324.8</v>
      </c>
    </row>
    <row r="1896" spans="1:6" x14ac:dyDescent="0.3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10">
        <v>0</v>
      </c>
    </row>
    <row r="1897" spans="1:6" x14ac:dyDescent="0.3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10">
        <v>0</v>
      </c>
    </row>
    <row r="1898" spans="1:6" x14ac:dyDescent="0.3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10">
        <v>9984</v>
      </c>
    </row>
    <row r="1899" spans="1:6" x14ac:dyDescent="0.3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10">
        <v>0</v>
      </c>
    </row>
    <row r="1900" spans="1:6" x14ac:dyDescent="0.3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10">
        <v>0</v>
      </c>
    </row>
    <row r="1901" spans="1:6" x14ac:dyDescent="0.3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10">
        <v>2405.83</v>
      </c>
    </row>
    <row r="1902" spans="1:6" x14ac:dyDescent="0.3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10">
        <v>20</v>
      </c>
    </row>
    <row r="1903" spans="1:6" x14ac:dyDescent="0.3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10">
        <v>0</v>
      </c>
    </row>
    <row r="1904" spans="1:6" x14ac:dyDescent="0.3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10">
        <v>8750.7000000000007</v>
      </c>
    </row>
    <row r="1905" spans="1:6" x14ac:dyDescent="0.3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10">
        <v>2998</v>
      </c>
    </row>
    <row r="1906" spans="1:6" x14ac:dyDescent="0.3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10">
        <v>0</v>
      </c>
    </row>
    <row r="1907" spans="1:6" x14ac:dyDescent="0.3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10">
        <v>9741</v>
      </c>
    </row>
    <row r="1908" spans="1:6" x14ac:dyDescent="0.3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10">
        <v>1201</v>
      </c>
    </row>
    <row r="1909" spans="1:6" x14ac:dyDescent="0.3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10">
        <v>0</v>
      </c>
    </row>
    <row r="1910" spans="1:6" x14ac:dyDescent="0.3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10">
        <v>1258.7</v>
      </c>
    </row>
    <row r="1911" spans="1:6" x14ac:dyDescent="0.3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10">
        <v>0</v>
      </c>
    </row>
    <row r="1912" spans="1:6" x14ac:dyDescent="0.3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10">
        <v>0</v>
      </c>
    </row>
    <row r="1913" spans="1:6" x14ac:dyDescent="0.3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10">
        <v>391.86</v>
      </c>
    </row>
    <row r="1914" spans="1:6" x14ac:dyDescent="0.3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10">
        <v>776</v>
      </c>
    </row>
    <row r="1915" spans="1:6" x14ac:dyDescent="0.3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10">
        <v>0</v>
      </c>
    </row>
    <row r="1916" spans="1:6" x14ac:dyDescent="0.3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10">
        <v>9694</v>
      </c>
    </row>
    <row r="1917" spans="1:6" x14ac:dyDescent="0.3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10">
        <v>1290</v>
      </c>
    </row>
    <row r="1918" spans="1:6" x14ac:dyDescent="0.3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10">
        <v>0</v>
      </c>
    </row>
    <row r="1919" spans="1:6" x14ac:dyDescent="0.3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10">
        <v>1838.8</v>
      </c>
    </row>
    <row r="1920" spans="1:6" x14ac:dyDescent="0.3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10">
        <v>0</v>
      </c>
    </row>
    <row r="1921" spans="1:6" x14ac:dyDescent="0.3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10">
        <v>0</v>
      </c>
    </row>
    <row r="1922" spans="1:6" x14ac:dyDescent="0.3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10">
        <v>5354.5</v>
      </c>
    </row>
    <row r="1923" spans="1:6" x14ac:dyDescent="0.3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10">
        <v>1073</v>
      </c>
    </row>
    <row r="1924" spans="1:6" x14ac:dyDescent="0.3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10">
        <v>0</v>
      </c>
    </row>
    <row r="1925" spans="1:6" x14ac:dyDescent="0.3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10">
        <v>4030</v>
      </c>
    </row>
    <row r="1926" spans="1:6" x14ac:dyDescent="0.3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10">
        <v>0</v>
      </c>
    </row>
    <row r="1927" spans="1:6" x14ac:dyDescent="0.3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10">
        <v>0</v>
      </c>
    </row>
    <row r="1928" spans="1:6" x14ac:dyDescent="0.3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10">
        <v>2546.23</v>
      </c>
    </row>
    <row r="1929" spans="1:6" x14ac:dyDescent="0.3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10">
        <v>2828</v>
      </c>
    </row>
    <row r="1930" spans="1:6" x14ac:dyDescent="0.3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10">
        <v>0</v>
      </c>
    </row>
    <row r="1931" spans="1:6" x14ac:dyDescent="0.3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10">
        <v>4681</v>
      </c>
    </row>
    <row r="1932" spans="1:6" x14ac:dyDescent="0.3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10">
        <v>0</v>
      </c>
    </row>
    <row r="1933" spans="1:6" x14ac:dyDescent="0.3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10">
        <v>0</v>
      </c>
    </row>
    <row r="1934" spans="1:6" x14ac:dyDescent="0.3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10">
        <v>3230</v>
      </c>
    </row>
    <row r="1935" spans="1:6" x14ac:dyDescent="0.3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10">
        <v>2239</v>
      </c>
    </row>
    <row r="1936" spans="1:6" x14ac:dyDescent="0.3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10">
        <v>0</v>
      </c>
    </row>
    <row r="1937" spans="1:6" x14ac:dyDescent="0.3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10">
        <v>250</v>
      </c>
    </row>
    <row r="1938" spans="1:6" x14ac:dyDescent="0.3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10">
        <v>0</v>
      </c>
    </row>
    <row r="1939" spans="1:6" x14ac:dyDescent="0.3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10">
        <v>0</v>
      </c>
    </row>
    <row r="1940" spans="1:6" x14ac:dyDescent="0.3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10">
        <v>4433.2</v>
      </c>
    </row>
    <row r="1941" spans="1:6" x14ac:dyDescent="0.3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10">
        <v>2319</v>
      </c>
    </row>
    <row r="1942" spans="1:6" x14ac:dyDescent="0.3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10">
        <v>0</v>
      </c>
    </row>
    <row r="1943" spans="1:6" x14ac:dyDescent="0.3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10">
        <v>5228</v>
      </c>
    </row>
    <row r="1944" spans="1:6" x14ac:dyDescent="0.3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10">
        <v>925</v>
      </c>
    </row>
    <row r="1945" spans="1:6" x14ac:dyDescent="0.3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10">
        <v>0</v>
      </c>
    </row>
    <row r="1946" spans="1:6" x14ac:dyDescent="0.3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10">
        <v>1936</v>
      </c>
    </row>
    <row r="1947" spans="1:6" x14ac:dyDescent="0.3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10">
        <v>0</v>
      </c>
    </row>
    <row r="1948" spans="1:6" x14ac:dyDescent="0.3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10">
        <v>0</v>
      </c>
    </row>
    <row r="1949" spans="1:6" x14ac:dyDescent="0.3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10">
        <v>772.55</v>
      </c>
    </row>
    <row r="1950" spans="1:6" x14ac:dyDescent="0.3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10">
        <v>0</v>
      </c>
    </row>
    <row r="1951" spans="1:6" x14ac:dyDescent="0.3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10">
        <v>0</v>
      </c>
    </row>
    <row r="1952" spans="1:6" x14ac:dyDescent="0.3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10">
        <v>4750</v>
      </c>
    </row>
    <row r="1953" spans="1:6" x14ac:dyDescent="0.3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10">
        <v>1722</v>
      </c>
    </row>
    <row r="1954" spans="1:6" x14ac:dyDescent="0.3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10">
        <v>0</v>
      </c>
    </row>
    <row r="1955" spans="1:6" x14ac:dyDescent="0.3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10">
        <v>7200.23</v>
      </c>
    </row>
    <row r="1956" spans="1:6" x14ac:dyDescent="0.3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10">
        <v>576</v>
      </c>
    </row>
    <row r="1957" spans="1:6" x14ac:dyDescent="0.3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10">
        <v>0</v>
      </c>
    </row>
    <row r="1958" spans="1:6" x14ac:dyDescent="0.3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10">
        <v>10844.71</v>
      </c>
    </row>
    <row r="1959" spans="1:6" x14ac:dyDescent="0.3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10">
        <v>881</v>
      </c>
    </row>
    <row r="1960" spans="1:6" x14ac:dyDescent="0.3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10">
        <v>0</v>
      </c>
    </row>
    <row r="1961" spans="1:6" x14ac:dyDescent="0.3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10">
        <v>401.95</v>
      </c>
    </row>
    <row r="1962" spans="1:6" x14ac:dyDescent="0.3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10">
        <v>0</v>
      </c>
    </row>
    <row r="1963" spans="1:6" x14ac:dyDescent="0.3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10">
        <v>0</v>
      </c>
    </row>
    <row r="1964" spans="1:6" x14ac:dyDescent="0.3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10">
        <v>4675</v>
      </c>
    </row>
    <row r="1965" spans="1:6" x14ac:dyDescent="0.3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10">
        <v>2094</v>
      </c>
    </row>
    <row r="1966" spans="1:6" x14ac:dyDescent="0.3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10">
        <v>0</v>
      </c>
    </row>
    <row r="1967" spans="1:6" x14ac:dyDescent="0.3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10">
        <v>4942.75</v>
      </c>
    </row>
    <row r="1968" spans="1:6" x14ac:dyDescent="0.3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10">
        <v>0</v>
      </c>
    </row>
    <row r="1969" spans="1:6" x14ac:dyDescent="0.3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10">
        <v>0</v>
      </c>
    </row>
    <row r="1970" spans="1:6" x14ac:dyDescent="0.3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10">
        <v>5302.75</v>
      </c>
    </row>
    <row r="1971" spans="1:6" x14ac:dyDescent="0.3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10">
        <v>2517</v>
      </c>
    </row>
    <row r="1972" spans="1:6" x14ac:dyDescent="0.3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10">
        <v>0</v>
      </c>
    </row>
    <row r="1973" spans="1:6" x14ac:dyDescent="0.3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10">
        <v>5019.55</v>
      </c>
    </row>
    <row r="1974" spans="1:6" x14ac:dyDescent="0.3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10">
        <v>220</v>
      </c>
    </row>
    <row r="1975" spans="1:6" x14ac:dyDescent="0.3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10">
        <v>0</v>
      </c>
    </row>
    <row r="1976" spans="1:6" x14ac:dyDescent="0.3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10">
        <v>1573.93</v>
      </c>
    </row>
    <row r="1977" spans="1:6" x14ac:dyDescent="0.3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10">
        <v>0</v>
      </c>
    </row>
    <row r="1978" spans="1:6" x14ac:dyDescent="0.3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10">
        <v>0</v>
      </c>
    </row>
    <row r="1979" spans="1:6" x14ac:dyDescent="0.3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10">
        <v>5780.75</v>
      </c>
    </row>
    <row r="1980" spans="1:6" x14ac:dyDescent="0.3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10">
        <v>2534</v>
      </c>
    </row>
    <row r="1981" spans="1:6" x14ac:dyDescent="0.3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10">
        <v>0</v>
      </c>
    </row>
    <row r="1982" spans="1:6" x14ac:dyDescent="0.3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10">
        <v>1517.07</v>
      </c>
    </row>
    <row r="1983" spans="1:6" x14ac:dyDescent="0.3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10">
        <v>1691</v>
      </c>
    </row>
    <row r="1984" spans="1:6" x14ac:dyDescent="0.3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10">
        <v>0</v>
      </c>
    </row>
    <row r="1985" spans="1:6" x14ac:dyDescent="0.3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10">
        <v>2325.25</v>
      </c>
    </row>
    <row r="1986" spans="1:6" x14ac:dyDescent="0.3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10">
        <v>0</v>
      </c>
    </row>
    <row r="1987" spans="1:6" x14ac:dyDescent="0.3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10">
        <v>0</v>
      </c>
    </row>
    <row r="1988" spans="1:6" x14ac:dyDescent="0.3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10">
        <v>250</v>
      </c>
    </row>
    <row r="1989" spans="1:6" x14ac:dyDescent="0.3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10">
        <v>0</v>
      </c>
    </row>
    <row r="1990" spans="1:6" x14ac:dyDescent="0.3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10">
        <v>0</v>
      </c>
    </row>
    <row r="1991" spans="1:6" x14ac:dyDescent="0.3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10">
        <v>5349</v>
      </c>
    </row>
    <row r="1992" spans="1:6" x14ac:dyDescent="0.3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10">
        <v>0</v>
      </c>
    </row>
    <row r="1993" spans="1:6" x14ac:dyDescent="0.3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10">
        <v>0</v>
      </c>
    </row>
    <row r="1994" spans="1:6" x14ac:dyDescent="0.3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10">
        <v>10358.61</v>
      </c>
    </row>
    <row r="1995" spans="1:6" x14ac:dyDescent="0.3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10">
        <v>1431</v>
      </c>
    </row>
    <row r="1996" spans="1:6" x14ac:dyDescent="0.3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10">
        <v>0</v>
      </c>
    </row>
    <row r="1997" spans="1:6" x14ac:dyDescent="0.3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10">
        <v>9440.85</v>
      </c>
    </row>
    <row r="1998" spans="1:6" x14ac:dyDescent="0.3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10">
        <v>2168</v>
      </c>
    </row>
    <row r="1999" spans="1:6" x14ac:dyDescent="0.3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10">
        <v>0</v>
      </c>
    </row>
    <row r="2000" spans="1:6" x14ac:dyDescent="0.3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10">
        <v>3449.47</v>
      </c>
    </row>
    <row r="2001" spans="1:6" x14ac:dyDescent="0.3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10">
        <v>1077</v>
      </c>
    </row>
    <row r="2002" spans="1:6" x14ac:dyDescent="0.3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10">
        <v>0</v>
      </c>
    </row>
    <row r="2003" spans="1:6" x14ac:dyDescent="0.3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10">
        <v>5203</v>
      </c>
    </row>
    <row r="2004" spans="1:6" x14ac:dyDescent="0.3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10">
        <v>143</v>
      </c>
    </row>
    <row r="2005" spans="1:6" x14ac:dyDescent="0.3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10">
        <v>0</v>
      </c>
    </row>
    <row r="2006" spans="1:6" x14ac:dyDescent="0.3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10">
        <v>3630</v>
      </c>
    </row>
    <row r="2007" spans="1:6" x14ac:dyDescent="0.3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10">
        <v>1581</v>
      </c>
    </row>
    <row r="2008" spans="1:6" x14ac:dyDescent="0.3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10">
        <v>0</v>
      </c>
    </row>
    <row r="2009" spans="1:6" x14ac:dyDescent="0.3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10">
        <v>762</v>
      </c>
    </row>
    <row r="2010" spans="1:6" x14ac:dyDescent="0.3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10">
        <v>0</v>
      </c>
    </row>
    <row r="2011" spans="1:6" x14ac:dyDescent="0.3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10">
        <v>0</v>
      </c>
    </row>
    <row r="2012" spans="1:6" x14ac:dyDescent="0.3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10">
        <v>8906.19</v>
      </c>
    </row>
    <row r="2013" spans="1:6" x14ac:dyDescent="0.3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10">
        <v>2889</v>
      </c>
    </row>
    <row r="2014" spans="1:6" x14ac:dyDescent="0.3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10">
        <v>0</v>
      </c>
    </row>
    <row r="2015" spans="1:6" x14ac:dyDescent="0.3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10">
        <v>5733.5</v>
      </c>
    </row>
    <row r="2016" spans="1:6" x14ac:dyDescent="0.3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10">
        <v>0</v>
      </c>
    </row>
    <row r="2017" spans="1:6" x14ac:dyDescent="0.3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10">
        <v>0</v>
      </c>
    </row>
    <row r="2018" spans="1:6" x14ac:dyDescent="0.3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10">
        <v>8682.4</v>
      </c>
    </row>
    <row r="2019" spans="1:6" x14ac:dyDescent="0.3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10">
        <v>437</v>
      </c>
    </row>
    <row r="2020" spans="1:6" x14ac:dyDescent="0.3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10">
        <v>0</v>
      </c>
    </row>
    <row r="2021" spans="1:6" x14ac:dyDescent="0.3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10">
        <v>950.95</v>
      </c>
    </row>
    <row r="2022" spans="1:6" x14ac:dyDescent="0.3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10">
        <v>0</v>
      </c>
    </row>
    <row r="2023" spans="1:6" x14ac:dyDescent="0.3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10">
        <v>0</v>
      </c>
    </row>
    <row r="2024" spans="1:6" x14ac:dyDescent="0.3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10">
        <v>262</v>
      </c>
    </row>
    <row r="2025" spans="1:6" x14ac:dyDescent="0.3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10">
        <v>2751</v>
      </c>
    </row>
    <row r="2026" spans="1:6" x14ac:dyDescent="0.3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10">
        <v>0</v>
      </c>
    </row>
    <row r="2027" spans="1:6" x14ac:dyDescent="0.3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10">
        <v>109.3</v>
      </c>
    </row>
    <row r="2028" spans="1:6" x14ac:dyDescent="0.3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10">
        <v>0</v>
      </c>
    </row>
    <row r="2029" spans="1:6" x14ac:dyDescent="0.3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10">
        <v>0</v>
      </c>
    </row>
    <row r="2030" spans="1:6" x14ac:dyDescent="0.3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10">
        <v>642.6</v>
      </c>
    </row>
    <row r="2031" spans="1:6" x14ac:dyDescent="0.3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10">
        <v>2306</v>
      </c>
    </row>
    <row r="2032" spans="1:6" x14ac:dyDescent="0.3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10">
        <v>0</v>
      </c>
    </row>
    <row r="2033" spans="1:6" x14ac:dyDescent="0.3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10">
        <v>3299.4</v>
      </c>
    </row>
    <row r="2034" spans="1:6" x14ac:dyDescent="0.3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10">
        <v>1606</v>
      </c>
    </row>
    <row r="2035" spans="1:6" x14ac:dyDescent="0.3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10">
        <v>0</v>
      </c>
    </row>
    <row r="2036" spans="1:6" x14ac:dyDescent="0.3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10">
        <v>3521.99</v>
      </c>
    </row>
    <row r="2037" spans="1:6" x14ac:dyDescent="0.3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10">
        <v>0</v>
      </c>
    </row>
    <row r="2038" spans="1:6" x14ac:dyDescent="0.3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10">
        <v>0</v>
      </c>
    </row>
    <row r="2039" spans="1:6" x14ac:dyDescent="0.3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10">
        <v>4030</v>
      </c>
    </row>
    <row r="2040" spans="1:6" x14ac:dyDescent="0.3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10">
        <v>272</v>
      </c>
    </row>
    <row r="2041" spans="1:6" x14ac:dyDescent="0.3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10">
        <v>0</v>
      </c>
    </row>
    <row r="2042" spans="1:6" x14ac:dyDescent="0.3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10">
        <v>459.6</v>
      </c>
    </row>
    <row r="2043" spans="1:6" x14ac:dyDescent="0.3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10">
        <v>0</v>
      </c>
    </row>
    <row r="2044" spans="1:6" x14ac:dyDescent="0.3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10">
        <v>0</v>
      </c>
    </row>
    <row r="2045" spans="1:6" x14ac:dyDescent="0.3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10">
        <v>3942.62</v>
      </c>
    </row>
    <row r="2046" spans="1:6" x14ac:dyDescent="0.3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10">
        <v>464</v>
      </c>
    </row>
    <row r="2047" spans="1:6" x14ac:dyDescent="0.3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10">
        <v>0</v>
      </c>
    </row>
    <row r="2048" spans="1:6" x14ac:dyDescent="0.3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10">
        <v>480.85</v>
      </c>
    </row>
    <row r="2049" spans="1:6" x14ac:dyDescent="0.3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10">
        <v>0</v>
      </c>
    </row>
    <row r="2050" spans="1:6" x14ac:dyDescent="0.3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10">
        <v>0</v>
      </c>
    </row>
    <row r="2051" spans="1:6" x14ac:dyDescent="0.3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10">
        <v>2971.72</v>
      </c>
    </row>
    <row r="2052" spans="1:6" x14ac:dyDescent="0.3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10">
        <v>2018</v>
      </c>
    </row>
    <row r="2053" spans="1:6" x14ac:dyDescent="0.3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10">
        <v>0</v>
      </c>
    </row>
    <row r="2054" spans="1:6" x14ac:dyDescent="0.3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10">
        <v>4441.25</v>
      </c>
    </row>
    <row r="2055" spans="1:6" x14ac:dyDescent="0.3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10">
        <v>997</v>
      </c>
    </row>
    <row r="2056" spans="1:6" x14ac:dyDescent="0.3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10">
        <v>0</v>
      </c>
    </row>
    <row r="2057" spans="1:6" x14ac:dyDescent="0.3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10">
        <v>4728.5</v>
      </c>
    </row>
    <row r="2058" spans="1:6" x14ac:dyDescent="0.3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10">
        <v>2684</v>
      </c>
    </row>
    <row r="2059" spans="1:6" x14ac:dyDescent="0.3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10">
        <v>0</v>
      </c>
    </row>
    <row r="2060" spans="1:6" x14ac:dyDescent="0.3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10">
        <v>5019.55</v>
      </c>
    </row>
    <row r="2061" spans="1:6" x14ac:dyDescent="0.3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10">
        <v>513</v>
      </c>
    </row>
    <row r="2062" spans="1:6" x14ac:dyDescent="0.3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10">
        <v>0</v>
      </c>
    </row>
    <row r="2063" spans="1:6" x14ac:dyDescent="0.3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10">
        <v>3278.75</v>
      </c>
    </row>
    <row r="2064" spans="1:6" x14ac:dyDescent="0.3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10">
        <v>0</v>
      </c>
    </row>
    <row r="2065" spans="1:6" x14ac:dyDescent="0.3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10">
        <v>0</v>
      </c>
    </row>
    <row r="2066" spans="1:6" x14ac:dyDescent="0.3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10">
        <v>288.3</v>
      </c>
    </row>
    <row r="2067" spans="1:6" x14ac:dyDescent="0.3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10">
        <v>2908</v>
      </c>
    </row>
    <row r="2068" spans="1:6" x14ac:dyDescent="0.3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10">
        <v>0</v>
      </c>
    </row>
    <row r="2069" spans="1:6" x14ac:dyDescent="0.3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10">
        <v>1730.95</v>
      </c>
    </row>
    <row r="2070" spans="1:6" x14ac:dyDescent="0.3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10">
        <v>0</v>
      </c>
    </row>
    <row r="2071" spans="1:6" x14ac:dyDescent="0.3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10">
        <v>0</v>
      </c>
    </row>
    <row r="2072" spans="1:6" x14ac:dyDescent="0.3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10">
        <v>3527</v>
      </c>
    </row>
    <row r="2073" spans="1:6" x14ac:dyDescent="0.3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10">
        <v>0</v>
      </c>
    </row>
    <row r="2074" spans="1:6" x14ac:dyDescent="0.3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10">
        <v>0</v>
      </c>
    </row>
    <row r="2075" spans="1:6" x14ac:dyDescent="0.3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10">
        <v>5039</v>
      </c>
    </row>
    <row r="2076" spans="1:6" x14ac:dyDescent="0.3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10">
        <v>1362</v>
      </c>
    </row>
    <row r="2077" spans="1:6" x14ac:dyDescent="0.3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10">
        <v>0</v>
      </c>
    </row>
    <row r="2078" spans="1:6" x14ac:dyDescent="0.3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10">
        <v>647.70000000000005</v>
      </c>
    </row>
    <row r="2079" spans="1:6" x14ac:dyDescent="0.3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10">
        <v>0</v>
      </c>
    </row>
    <row r="2080" spans="1:6" x14ac:dyDescent="0.3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10">
        <v>0</v>
      </c>
    </row>
    <row r="2081" spans="1:6" x14ac:dyDescent="0.3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10">
        <v>7892.5</v>
      </c>
    </row>
    <row r="2082" spans="1:6" x14ac:dyDescent="0.3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10">
        <v>1126</v>
      </c>
    </row>
    <row r="2083" spans="1:6" x14ac:dyDescent="0.3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10">
        <v>0</v>
      </c>
    </row>
    <row r="2084" spans="1:6" x14ac:dyDescent="0.3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10">
        <v>1132</v>
      </c>
    </row>
    <row r="2085" spans="1:6" x14ac:dyDescent="0.3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10">
        <v>0</v>
      </c>
    </row>
    <row r="2086" spans="1:6" x14ac:dyDescent="0.3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10">
        <v>0</v>
      </c>
    </row>
    <row r="2087" spans="1:6" x14ac:dyDescent="0.3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10">
        <v>196.8</v>
      </c>
    </row>
    <row r="2088" spans="1:6" x14ac:dyDescent="0.3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10">
        <v>0</v>
      </c>
    </row>
    <row r="2089" spans="1:6" x14ac:dyDescent="0.3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10">
        <v>0</v>
      </c>
    </row>
    <row r="2090" spans="1:6" x14ac:dyDescent="0.3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10">
        <v>4582.75</v>
      </c>
    </row>
    <row r="2091" spans="1:6" x14ac:dyDescent="0.3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10">
        <v>16</v>
      </c>
    </row>
    <row r="2092" spans="1:6" x14ac:dyDescent="0.3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10">
        <v>0</v>
      </c>
    </row>
    <row r="2093" spans="1:6" x14ac:dyDescent="0.3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10">
        <v>302.10000000000002</v>
      </c>
    </row>
    <row r="2094" spans="1:6" x14ac:dyDescent="0.3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10">
        <v>0</v>
      </c>
    </row>
    <row r="2095" spans="1:6" x14ac:dyDescent="0.3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10">
        <v>0</v>
      </c>
    </row>
    <row r="2096" spans="1:6" x14ac:dyDescent="0.3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10">
        <v>100.3</v>
      </c>
    </row>
    <row r="2097" spans="1:6" x14ac:dyDescent="0.3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10">
        <v>0</v>
      </c>
    </row>
    <row r="2098" spans="1:6" x14ac:dyDescent="0.3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10">
        <v>0</v>
      </c>
    </row>
    <row r="2099" spans="1:6" x14ac:dyDescent="0.3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10">
        <v>4030</v>
      </c>
    </row>
    <row r="2100" spans="1:6" x14ac:dyDescent="0.3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10">
        <v>811</v>
      </c>
    </row>
    <row r="2101" spans="1:6" x14ac:dyDescent="0.3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10">
        <v>0</v>
      </c>
    </row>
    <row r="2102" spans="1:6" x14ac:dyDescent="0.3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10">
        <v>9565.7999999999993</v>
      </c>
    </row>
    <row r="2103" spans="1:6" x14ac:dyDescent="0.3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10">
        <v>0</v>
      </c>
    </row>
    <row r="2104" spans="1:6" x14ac:dyDescent="0.3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10">
        <v>0</v>
      </c>
    </row>
    <row r="2105" spans="1:6" x14ac:dyDescent="0.3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10">
        <v>2436.2800000000002</v>
      </c>
    </row>
    <row r="2106" spans="1:6" x14ac:dyDescent="0.3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10">
        <v>884</v>
      </c>
    </row>
    <row r="2107" spans="1:6" x14ac:dyDescent="0.3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10">
        <v>0</v>
      </c>
    </row>
    <row r="2108" spans="1:6" x14ac:dyDescent="0.3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10">
        <v>9811.49</v>
      </c>
    </row>
    <row r="2109" spans="1:6" x14ac:dyDescent="0.3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10">
        <v>0</v>
      </c>
    </row>
    <row r="2110" spans="1:6" x14ac:dyDescent="0.3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10">
        <v>0</v>
      </c>
    </row>
    <row r="2111" spans="1:6" x14ac:dyDescent="0.3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10">
        <v>3861.21</v>
      </c>
    </row>
    <row r="2112" spans="1:6" x14ac:dyDescent="0.3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10">
        <v>2231</v>
      </c>
    </row>
    <row r="2113" spans="1:6" x14ac:dyDescent="0.3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10">
        <v>0</v>
      </c>
    </row>
    <row r="2114" spans="1:6" x14ac:dyDescent="0.3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10">
        <v>132.9</v>
      </c>
    </row>
    <row r="2115" spans="1:6" x14ac:dyDescent="0.3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10">
        <v>0</v>
      </c>
    </row>
    <row r="2116" spans="1:6" x14ac:dyDescent="0.3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10">
        <v>0</v>
      </c>
    </row>
    <row r="2117" spans="1:6" x14ac:dyDescent="0.3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10">
        <v>4750</v>
      </c>
    </row>
    <row r="2118" spans="1:6" x14ac:dyDescent="0.3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10">
        <v>1285</v>
      </c>
    </row>
    <row r="2119" spans="1:6" x14ac:dyDescent="0.3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10">
        <v>0</v>
      </c>
    </row>
    <row r="2120" spans="1:6" x14ac:dyDescent="0.3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10">
        <v>5203</v>
      </c>
    </row>
    <row r="2121" spans="1:6" x14ac:dyDescent="0.3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10">
        <v>2888</v>
      </c>
    </row>
    <row r="2122" spans="1:6" x14ac:dyDescent="0.3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10">
        <v>0</v>
      </c>
    </row>
    <row r="2123" spans="1:6" x14ac:dyDescent="0.3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10">
        <v>1980.61</v>
      </c>
    </row>
    <row r="2124" spans="1:6" x14ac:dyDescent="0.3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10">
        <v>2233</v>
      </c>
    </row>
    <row r="2125" spans="1:6" x14ac:dyDescent="0.3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10">
        <v>0</v>
      </c>
    </row>
    <row r="2126" spans="1:6" x14ac:dyDescent="0.3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10">
        <v>5302.75</v>
      </c>
    </row>
    <row r="2127" spans="1:6" x14ac:dyDescent="0.3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10">
        <v>2042</v>
      </c>
    </row>
    <row r="2128" spans="1:6" x14ac:dyDescent="0.3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10">
        <v>0</v>
      </c>
    </row>
    <row r="2129" spans="1:6" x14ac:dyDescent="0.3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10">
        <v>3686.65</v>
      </c>
    </row>
    <row r="2130" spans="1:6" x14ac:dyDescent="0.3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10">
        <v>2330</v>
      </c>
    </row>
    <row r="2131" spans="1:6" x14ac:dyDescent="0.3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10">
        <v>0</v>
      </c>
    </row>
    <row r="2132" spans="1:6" x14ac:dyDescent="0.3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10">
        <v>4533.7299999999996</v>
      </c>
    </row>
    <row r="2133" spans="1:6" x14ac:dyDescent="0.3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10">
        <v>29</v>
      </c>
    </row>
    <row r="2134" spans="1:6" x14ac:dyDescent="0.3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10">
        <v>0</v>
      </c>
    </row>
    <row r="2135" spans="1:6" x14ac:dyDescent="0.3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10">
        <v>5013.75</v>
      </c>
    </row>
    <row r="2136" spans="1:6" x14ac:dyDescent="0.3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10">
        <v>808</v>
      </c>
    </row>
    <row r="2137" spans="1:6" x14ac:dyDescent="0.3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10">
        <v>0</v>
      </c>
    </row>
    <row r="2138" spans="1:6" x14ac:dyDescent="0.3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10">
        <v>239.9</v>
      </c>
    </row>
    <row r="2139" spans="1:6" x14ac:dyDescent="0.3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10">
        <v>0</v>
      </c>
    </row>
    <row r="2140" spans="1:6" x14ac:dyDescent="0.3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10">
        <v>0</v>
      </c>
    </row>
    <row r="2141" spans="1:6" x14ac:dyDescent="0.3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10">
        <v>107.95</v>
      </c>
    </row>
    <row r="2142" spans="1:6" x14ac:dyDescent="0.3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10">
        <v>0</v>
      </c>
    </row>
    <row r="2143" spans="1:6" x14ac:dyDescent="0.3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10">
        <v>0</v>
      </c>
    </row>
    <row r="2144" spans="1:6" x14ac:dyDescent="0.3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10">
        <v>605</v>
      </c>
    </row>
    <row r="2145" spans="1:6" x14ac:dyDescent="0.3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10">
        <v>0</v>
      </c>
    </row>
    <row r="2146" spans="1:6" x14ac:dyDescent="0.3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10">
        <v>0</v>
      </c>
    </row>
    <row r="2147" spans="1:6" x14ac:dyDescent="0.3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10">
        <v>628</v>
      </c>
    </row>
    <row r="2148" spans="1:6" x14ac:dyDescent="0.3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10">
        <v>2570</v>
      </c>
    </row>
    <row r="2149" spans="1:6" x14ac:dyDescent="0.3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10">
        <v>0</v>
      </c>
    </row>
    <row r="2150" spans="1:6" x14ac:dyDescent="0.3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10">
        <v>5039</v>
      </c>
    </row>
    <row r="2151" spans="1:6" x14ac:dyDescent="0.3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10">
        <v>2471</v>
      </c>
    </row>
    <row r="2152" spans="1:6" x14ac:dyDescent="0.3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10">
        <v>0</v>
      </c>
    </row>
    <row r="2153" spans="1:6" x14ac:dyDescent="0.3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10">
        <v>2999.04</v>
      </c>
    </row>
    <row r="2154" spans="1:6" x14ac:dyDescent="0.3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10">
        <v>1400</v>
      </c>
    </row>
    <row r="2155" spans="1:6" x14ac:dyDescent="0.3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10">
        <v>0</v>
      </c>
    </row>
    <row r="2156" spans="1:6" x14ac:dyDescent="0.3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10">
        <v>9183.0499999999993</v>
      </c>
    </row>
    <row r="2157" spans="1:6" x14ac:dyDescent="0.3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10">
        <v>787</v>
      </c>
    </row>
    <row r="2158" spans="1:6" x14ac:dyDescent="0.3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10">
        <v>0</v>
      </c>
    </row>
    <row r="2159" spans="1:6" x14ac:dyDescent="0.3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10">
        <v>8060</v>
      </c>
    </row>
    <row r="2160" spans="1:6" x14ac:dyDescent="0.3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10">
        <v>1448</v>
      </c>
    </row>
    <row r="2161" spans="1:6" x14ac:dyDescent="0.3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10">
        <v>0</v>
      </c>
    </row>
    <row r="2162" spans="1:6" x14ac:dyDescent="0.3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10">
        <v>4461</v>
      </c>
    </row>
    <row r="2163" spans="1:6" x14ac:dyDescent="0.3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10">
        <v>880</v>
      </c>
    </row>
    <row r="2164" spans="1:6" x14ac:dyDescent="0.3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10">
        <v>0</v>
      </c>
    </row>
    <row r="2165" spans="1:6" x14ac:dyDescent="0.3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10">
        <v>4582.75</v>
      </c>
    </row>
    <row r="2166" spans="1:6" x14ac:dyDescent="0.3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10">
        <v>1332</v>
      </c>
    </row>
    <row r="2167" spans="1:6" x14ac:dyDescent="0.3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10">
        <v>0</v>
      </c>
    </row>
    <row r="2168" spans="1:6" x14ac:dyDescent="0.3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10">
        <v>4538</v>
      </c>
    </row>
    <row r="2169" spans="1:6" x14ac:dyDescent="0.3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10">
        <v>2921</v>
      </c>
    </row>
    <row r="2170" spans="1:6" x14ac:dyDescent="0.3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10">
        <v>0</v>
      </c>
    </row>
    <row r="2171" spans="1:6" x14ac:dyDescent="0.3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10">
        <v>7338</v>
      </c>
    </row>
    <row r="2172" spans="1:6" x14ac:dyDescent="0.3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10">
        <v>111</v>
      </c>
    </row>
    <row r="2173" spans="1:6" x14ac:dyDescent="0.3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10">
        <v>0</v>
      </c>
    </row>
    <row r="2174" spans="1:6" x14ac:dyDescent="0.3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10">
        <v>4675</v>
      </c>
    </row>
    <row r="2175" spans="1:6" x14ac:dyDescent="0.3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10">
        <v>1264</v>
      </c>
    </row>
    <row r="2176" spans="1:6" x14ac:dyDescent="0.3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10">
        <v>0</v>
      </c>
    </row>
    <row r="2177" spans="1:6" x14ac:dyDescent="0.3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10">
        <v>3308.23</v>
      </c>
    </row>
    <row r="2178" spans="1:6" x14ac:dyDescent="0.3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10">
        <v>0</v>
      </c>
    </row>
    <row r="2179" spans="1:6" x14ac:dyDescent="0.3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10">
        <v>0</v>
      </c>
    </row>
    <row r="2180" spans="1:6" x14ac:dyDescent="0.3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10">
        <v>5161</v>
      </c>
    </row>
    <row r="2181" spans="1:6" x14ac:dyDescent="0.3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10">
        <v>217</v>
      </c>
    </row>
    <row r="2182" spans="1:6" x14ac:dyDescent="0.3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10">
        <v>0</v>
      </c>
    </row>
    <row r="2183" spans="1:6" x14ac:dyDescent="0.3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10">
        <v>1970.62</v>
      </c>
    </row>
    <row r="2184" spans="1:6" x14ac:dyDescent="0.3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10">
        <v>995</v>
      </c>
    </row>
    <row r="2185" spans="1:6" x14ac:dyDescent="0.3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10">
        <v>0</v>
      </c>
    </row>
    <row r="2186" spans="1:6" x14ac:dyDescent="0.3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10">
        <v>4405.1000000000004</v>
      </c>
    </row>
    <row r="2187" spans="1:6" x14ac:dyDescent="0.3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10">
        <v>523</v>
      </c>
    </row>
    <row r="2188" spans="1:6" x14ac:dyDescent="0.3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10">
        <v>0</v>
      </c>
    </row>
    <row r="2189" spans="1:6" x14ac:dyDescent="0.3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10">
        <v>156.94999999999999</v>
      </c>
    </row>
    <row r="2190" spans="1:6" x14ac:dyDescent="0.3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10">
        <v>0</v>
      </c>
    </row>
    <row r="2191" spans="1:6" x14ac:dyDescent="0.3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10">
        <v>0</v>
      </c>
    </row>
    <row r="2192" spans="1:6" x14ac:dyDescent="0.3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10">
        <v>5639.75</v>
      </c>
    </row>
    <row r="2193" spans="1:6" x14ac:dyDescent="0.3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10">
        <v>1917</v>
      </c>
    </row>
    <row r="2194" spans="1:6" x14ac:dyDescent="0.3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10">
        <v>0</v>
      </c>
    </row>
    <row r="2195" spans="1:6" x14ac:dyDescent="0.3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10">
        <v>302</v>
      </c>
    </row>
    <row r="2196" spans="1:6" x14ac:dyDescent="0.3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10">
        <v>0</v>
      </c>
    </row>
    <row r="2197" spans="1:6" x14ac:dyDescent="0.3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10">
        <v>0</v>
      </c>
    </row>
    <row r="2198" spans="1:6" x14ac:dyDescent="0.3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10">
        <v>4281.6000000000004</v>
      </c>
    </row>
    <row r="2199" spans="1:6" x14ac:dyDescent="0.3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10">
        <v>0</v>
      </c>
    </row>
    <row r="2200" spans="1:6" x14ac:dyDescent="0.3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10">
        <v>0</v>
      </c>
    </row>
    <row r="2201" spans="1:6" x14ac:dyDescent="0.3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10">
        <v>3262.77</v>
      </c>
    </row>
    <row r="2202" spans="1:6" x14ac:dyDescent="0.3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10">
        <v>1075</v>
      </c>
    </row>
    <row r="2203" spans="1:6" x14ac:dyDescent="0.3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10">
        <v>0</v>
      </c>
    </row>
    <row r="2204" spans="1:6" x14ac:dyDescent="0.3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10">
        <v>5302.75</v>
      </c>
    </row>
    <row r="2205" spans="1:6" x14ac:dyDescent="0.3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10">
        <v>1681</v>
      </c>
    </row>
    <row r="2206" spans="1:6" x14ac:dyDescent="0.3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10">
        <v>0</v>
      </c>
    </row>
    <row r="2207" spans="1:6" x14ac:dyDescent="0.3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10">
        <v>4305.55</v>
      </c>
    </row>
    <row r="2208" spans="1:6" x14ac:dyDescent="0.3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10">
        <v>1852</v>
      </c>
    </row>
    <row r="2209" spans="1:6" x14ac:dyDescent="0.3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10">
        <v>0</v>
      </c>
    </row>
    <row r="2210" spans="1:6" x14ac:dyDescent="0.3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10">
        <v>250</v>
      </c>
    </row>
    <row r="2211" spans="1:6" x14ac:dyDescent="0.3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10">
        <v>0</v>
      </c>
    </row>
    <row r="2212" spans="1:6" x14ac:dyDescent="0.3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10">
        <v>0</v>
      </c>
    </row>
    <row r="2213" spans="1:6" x14ac:dyDescent="0.3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10">
        <v>539.5</v>
      </c>
    </row>
    <row r="2214" spans="1:6" x14ac:dyDescent="0.3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10">
        <v>2200</v>
      </c>
    </row>
    <row r="2215" spans="1:6" x14ac:dyDescent="0.3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10">
        <v>0</v>
      </c>
    </row>
    <row r="2216" spans="1:6" x14ac:dyDescent="0.3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10">
        <v>721.15</v>
      </c>
    </row>
    <row r="2217" spans="1:6" x14ac:dyDescent="0.3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10">
        <v>51</v>
      </c>
    </row>
    <row r="2218" spans="1:6" x14ac:dyDescent="0.3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10">
        <v>0</v>
      </c>
    </row>
    <row r="2219" spans="1:6" x14ac:dyDescent="0.3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10">
        <v>587.9</v>
      </c>
    </row>
    <row r="2220" spans="1:6" x14ac:dyDescent="0.3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10">
        <v>0</v>
      </c>
    </row>
    <row r="2221" spans="1:6" x14ac:dyDescent="0.3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10">
        <v>0</v>
      </c>
    </row>
    <row r="2222" spans="1:6" x14ac:dyDescent="0.3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10">
        <v>4560.29</v>
      </c>
    </row>
    <row r="2223" spans="1:6" x14ac:dyDescent="0.3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10">
        <v>0</v>
      </c>
    </row>
    <row r="2224" spans="1:6" x14ac:dyDescent="0.3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10">
        <v>0</v>
      </c>
    </row>
    <row r="2225" spans="1:6" x14ac:dyDescent="0.3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10">
        <v>3161</v>
      </c>
    </row>
    <row r="2226" spans="1:6" x14ac:dyDescent="0.3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10">
        <v>0</v>
      </c>
    </row>
    <row r="2227" spans="1:6" x14ac:dyDescent="0.3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10">
        <v>0</v>
      </c>
    </row>
    <row r="2228" spans="1:6" x14ac:dyDescent="0.3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10">
        <v>3455.73</v>
      </c>
    </row>
    <row r="2229" spans="1:6" x14ac:dyDescent="0.3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10">
        <v>2956</v>
      </c>
    </row>
    <row r="2230" spans="1:6" x14ac:dyDescent="0.3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10">
        <v>0</v>
      </c>
    </row>
    <row r="2231" spans="1:6" x14ac:dyDescent="0.3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10">
        <v>4028.5</v>
      </c>
    </row>
    <row r="2232" spans="1:6" x14ac:dyDescent="0.3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10">
        <v>1345</v>
      </c>
    </row>
    <row r="2233" spans="1:6" x14ac:dyDescent="0.3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10">
        <v>0</v>
      </c>
    </row>
    <row r="2234" spans="1:6" x14ac:dyDescent="0.3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10">
        <v>8336</v>
      </c>
    </row>
    <row r="2235" spans="1:6" x14ac:dyDescent="0.3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10">
        <v>1017</v>
      </c>
    </row>
    <row r="2236" spans="1:6" x14ac:dyDescent="0.3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10">
        <v>0</v>
      </c>
    </row>
    <row r="2237" spans="1:6" x14ac:dyDescent="0.3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10">
        <v>2697</v>
      </c>
    </row>
    <row r="2238" spans="1:6" x14ac:dyDescent="0.3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10">
        <v>2262</v>
      </c>
    </row>
    <row r="2239" spans="1:6" x14ac:dyDescent="0.3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10">
        <v>0</v>
      </c>
    </row>
    <row r="2240" spans="1:6" x14ac:dyDescent="0.3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10">
        <v>588.6</v>
      </c>
    </row>
    <row r="2241" spans="1:6" x14ac:dyDescent="0.3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10">
        <v>0</v>
      </c>
    </row>
    <row r="2242" spans="1:6" x14ac:dyDescent="0.3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10">
        <v>0</v>
      </c>
    </row>
    <row r="2243" spans="1:6" x14ac:dyDescent="0.3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10">
        <v>137.6</v>
      </c>
    </row>
    <row r="2244" spans="1:6" x14ac:dyDescent="0.3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10">
        <v>0</v>
      </c>
    </row>
    <row r="2245" spans="1:6" x14ac:dyDescent="0.3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10">
        <v>0</v>
      </c>
    </row>
    <row r="2246" spans="1:6" x14ac:dyDescent="0.3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10">
        <v>1767.85</v>
      </c>
    </row>
    <row r="2247" spans="1:6" x14ac:dyDescent="0.3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10">
        <v>0</v>
      </c>
    </row>
    <row r="2248" spans="1:6" x14ac:dyDescent="0.3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10">
        <v>0</v>
      </c>
    </row>
    <row r="2249" spans="1:6" x14ac:dyDescent="0.3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10">
        <v>1034.95</v>
      </c>
    </row>
    <row r="2250" spans="1:6" x14ac:dyDescent="0.3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10">
        <v>0</v>
      </c>
    </row>
    <row r="2251" spans="1:6" x14ac:dyDescent="0.3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10">
        <v>0</v>
      </c>
    </row>
    <row r="2252" spans="1:6" x14ac:dyDescent="0.3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10">
        <v>5015.05</v>
      </c>
    </row>
    <row r="2253" spans="1:6" x14ac:dyDescent="0.3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10">
        <v>0</v>
      </c>
    </row>
    <row r="2254" spans="1:6" x14ac:dyDescent="0.3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10">
        <v>0</v>
      </c>
    </row>
    <row r="2255" spans="1:6" x14ac:dyDescent="0.3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10">
        <v>6819.73</v>
      </c>
    </row>
    <row r="2256" spans="1:6" x14ac:dyDescent="0.3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10">
        <v>0</v>
      </c>
    </row>
    <row r="2257" spans="1:6" x14ac:dyDescent="0.3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10">
        <v>0</v>
      </c>
    </row>
    <row r="2258" spans="1:6" x14ac:dyDescent="0.3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10">
        <v>8705.5</v>
      </c>
    </row>
    <row r="2259" spans="1:6" x14ac:dyDescent="0.3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10">
        <v>680</v>
      </c>
    </row>
    <row r="2260" spans="1:6" x14ac:dyDescent="0.3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10">
        <v>0</v>
      </c>
    </row>
    <row r="2261" spans="1:6" x14ac:dyDescent="0.3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10">
        <v>9505.25</v>
      </c>
    </row>
    <row r="2262" spans="1:6" x14ac:dyDescent="0.3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10">
        <v>1902</v>
      </c>
    </row>
    <row r="2263" spans="1:6" x14ac:dyDescent="0.3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10">
        <v>0</v>
      </c>
    </row>
    <row r="2264" spans="1:6" x14ac:dyDescent="0.3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10">
        <v>3468</v>
      </c>
    </row>
    <row r="2265" spans="1:6" x14ac:dyDescent="0.3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10">
        <v>2122</v>
      </c>
    </row>
    <row r="2266" spans="1:6" x14ac:dyDescent="0.3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10">
        <v>0</v>
      </c>
    </row>
    <row r="2267" spans="1:6" x14ac:dyDescent="0.3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10">
        <v>5040</v>
      </c>
    </row>
    <row r="2268" spans="1:6" x14ac:dyDescent="0.3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10">
        <v>512</v>
      </c>
    </row>
    <row r="2269" spans="1:6" x14ac:dyDescent="0.3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10">
        <v>0</v>
      </c>
    </row>
    <row r="2270" spans="1:6" x14ac:dyDescent="0.3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10">
        <v>260.14999999999998</v>
      </c>
    </row>
    <row r="2271" spans="1:6" x14ac:dyDescent="0.3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10">
        <v>1403</v>
      </c>
    </row>
    <row r="2272" spans="1:6" x14ac:dyDescent="0.3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10">
        <v>0</v>
      </c>
    </row>
    <row r="2273" spans="1:6" x14ac:dyDescent="0.3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10">
        <v>7748.2</v>
      </c>
    </row>
    <row r="2274" spans="1:6" x14ac:dyDescent="0.3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10">
        <v>548</v>
      </c>
    </row>
    <row r="2275" spans="1:6" x14ac:dyDescent="0.3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10">
        <v>0</v>
      </c>
    </row>
    <row r="2276" spans="1:6" x14ac:dyDescent="0.3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10">
        <v>4651.05</v>
      </c>
    </row>
    <row r="2277" spans="1:6" x14ac:dyDescent="0.3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10">
        <v>1744</v>
      </c>
    </row>
    <row r="2278" spans="1:6" x14ac:dyDescent="0.3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10">
        <v>0</v>
      </c>
    </row>
    <row r="2279" spans="1:6" x14ac:dyDescent="0.3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10">
        <v>3230</v>
      </c>
    </row>
    <row r="2280" spans="1:6" x14ac:dyDescent="0.3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10">
        <v>2203</v>
      </c>
    </row>
    <row r="2281" spans="1:6" x14ac:dyDescent="0.3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10">
        <v>0</v>
      </c>
    </row>
    <row r="2282" spans="1:6" x14ac:dyDescent="0.3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10">
        <v>451.7</v>
      </c>
    </row>
    <row r="2283" spans="1:6" x14ac:dyDescent="0.3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10">
        <v>0</v>
      </c>
    </row>
    <row r="2284" spans="1:6" x14ac:dyDescent="0.3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10">
        <v>0</v>
      </c>
    </row>
    <row r="2285" spans="1:6" x14ac:dyDescent="0.3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10">
        <v>2184.5500000000002</v>
      </c>
    </row>
    <row r="2286" spans="1:6" x14ac:dyDescent="0.3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10">
        <v>0</v>
      </c>
    </row>
    <row r="2287" spans="1:6" x14ac:dyDescent="0.3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10">
        <v>0</v>
      </c>
    </row>
    <row r="2288" spans="1:6" x14ac:dyDescent="0.3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10">
        <v>3920</v>
      </c>
    </row>
    <row r="2289" spans="1:6" x14ac:dyDescent="0.3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10">
        <v>530</v>
      </c>
    </row>
    <row r="2290" spans="1:6" x14ac:dyDescent="0.3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10">
        <v>0</v>
      </c>
    </row>
    <row r="2291" spans="1:6" x14ac:dyDescent="0.3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10">
        <v>9884</v>
      </c>
    </row>
    <row r="2292" spans="1:6" x14ac:dyDescent="0.3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10">
        <v>425</v>
      </c>
    </row>
    <row r="2293" spans="1:6" x14ac:dyDescent="0.3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10">
        <v>0</v>
      </c>
    </row>
    <row r="2294" spans="1:6" x14ac:dyDescent="0.3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10">
        <v>6600.94</v>
      </c>
    </row>
    <row r="2295" spans="1:6" x14ac:dyDescent="0.3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10">
        <v>710</v>
      </c>
    </row>
    <row r="2296" spans="1:6" x14ac:dyDescent="0.3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10">
        <v>0</v>
      </c>
    </row>
    <row r="2297" spans="1:6" x14ac:dyDescent="0.3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10">
        <v>2010.4</v>
      </c>
    </row>
    <row r="2298" spans="1:6" x14ac:dyDescent="0.3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10">
        <v>2723</v>
      </c>
    </row>
    <row r="2299" spans="1:6" x14ac:dyDescent="0.3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10">
        <v>0</v>
      </c>
    </row>
    <row r="2300" spans="1:6" x14ac:dyDescent="0.3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10">
        <v>5733.29</v>
      </c>
    </row>
    <row r="2301" spans="1:6" x14ac:dyDescent="0.3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10">
        <v>833</v>
      </c>
    </row>
    <row r="2302" spans="1:6" x14ac:dyDescent="0.3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10">
        <v>0</v>
      </c>
    </row>
    <row r="2303" spans="1:6" x14ac:dyDescent="0.3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10">
        <v>4675</v>
      </c>
    </row>
    <row r="2304" spans="1:6" x14ac:dyDescent="0.3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10">
        <v>892</v>
      </c>
    </row>
    <row r="2305" spans="1:6" x14ac:dyDescent="0.3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10">
        <v>0</v>
      </c>
    </row>
    <row r="2306" spans="1:6" x14ac:dyDescent="0.3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10">
        <v>113.05</v>
      </c>
    </row>
    <row r="2307" spans="1:6" x14ac:dyDescent="0.3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10">
        <v>0</v>
      </c>
    </row>
    <row r="2308" spans="1:6" x14ac:dyDescent="0.3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10">
        <v>0</v>
      </c>
    </row>
    <row r="2309" spans="1:6" x14ac:dyDescent="0.3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10">
        <v>4582</v>
      </c>
    </row>
    <row r="2310" spans="1:6" x14ac:dyDescent="0.3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10">
        <v>1147</v>
      </c>
    </row>
    <row r="2311" spans="1:6" x14ac:dyDescent="0.3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10">
        <v>0</v>
      </c>
    </row>
    <row r="2312" spans="1:6" x14ac:dyDescent="0.3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10">
        <v>1257.95</v>
      </c>
    </row>
    <row r="2313" spans="1:6" x14ac:dyDescent="0.3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10">
        <v>0</v>
      </c>
    </row>
    <row r="2314" spans="1:6" x14ac:dyDescent="0.3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10">
        <v>0</v>
      </c>
    </row>
    <row r="2315" spans="1:6" x14ac:dyDescent="0.3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10">
        <v>545.25</v>
      </c>
    </row>
    <row r="2316" spans="1:6" x14ac:dyDescent="0.3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10">
        <v>0</v>
      </c>
    </row>
    <row r="2317" spans="1:6" x14ac:dyDescent="0.3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10">
        <v>0</v>
      </c>
    </row>
    <row r="2318" spans="1:6" x14ac:dyDescent="0.3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10">
        <v>210.79</v>
      </c>
    </row>
    <row r="2319" spans="1:6" x14ac:dyDescent="0.3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10">
        <v>0</v>
      </c>
    </row>
    <row r="2320" spans="1:6" x14ac:dyDescent="0.3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10">
        <v>0</v>
      </c>
    </row>
    <row r="2321" spans="1:6" x14ac:dyDescent="0.3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10">
        <v>9820.75</v>
      </c>
    </row>
    <row r="2322" spans="1:6" x14ac:dyDescent="0.3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10">
        <v>1455</v>
      </c>
    </row>
    <row r="2323" spans="1:6" x14ac:dyDescent="0.3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10">
        <v>0</v>
      </c>
    </row>
    <row r="2324" spans="1:6" x14ac:dyDescent="0.3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10">
        <v>3291.64</v>
      </c>
    </row>
    <row r="2325" spans="1:6" x14ac:dyDescent="0.3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10">
        <v>0</v>
      </c>
    </row>
    <row r="2326" spans="1:6" x14ac:dyDescent="0.3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10">
        <v>0</v>
      </c>
    </row>
    <row r="2327" spans="1:6" x14ac:dyDescent="0.3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10">
        <v>7244.86</v>
      </c>
    </row>
    <row r="2328" spans="1:6" x14ac:dyDescent="0.3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10">
        <v>0</v>
      </c>
    </row>
    <row r="2329" spans="1:6" x14ac:dyDescent="0.3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10">
        <v>0</v>
      </c>
    </row>
    <row r="2330" spans="1:6" x14ac:dyDescent="0.3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10">
        <v>440.4</v>
      </c>
    </row>
    <row r="2331" spans="1:6" x14ac:dyDescent="0.3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10">
        <v>1561</v>
      </c>
    </row>
    <row r="2332" spans="1:6" x14ac:dyDescent="0.3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10">
        <v>0</v>
      </c>
    </row>
    <row r="2333" spans="1:6" x14ac:dyDescent="0.3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10">
        <v>4478</v>
      </c>
    </row>
    <row r="2334" spans="1:6" x14ac:dyDescent="0.3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10">
        <v>1374</v>
      </c>
    </row>
    <row r="2335" spans="1:6" x14ac:dyDescent="0.3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10">
        <v>0</v>
      </c>
    </row>
    <row r="2336" spans="1:6" x14ac:dyDescent="0.3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10">
        <v>364.08</v>
      </c>
    </row>
    <row r="2337" spans="1:6" x14ac:dyDescent="0.3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10">
        <v>0</v>
      </c>
    </row>
    <row r="2338" spans="1:6" x14ac:dyDescent="0.3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10">
        <v>0</v>
      </c>
    </row>
    <row r="2339" spans="1:6" x14ac:dyDescent="0.3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10">
        <v>2421.5</v>
      </c>
    </row>
    <row r="2340" spans="1:6" x14ac:dyDescent="0.3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10">
        <v>2701</v>
      </c>
    </row>
    <row r="2341" spans="1:6" x14ac:dyDescent="0.3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10">
        <v>0</v>
      </c>
    </row>
    <row r="2342" spans="1:6" x14ac:dyDescent="0.3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10">
        <v>1898.26</v>
      </c>
    </row>
    <row r="2343" spans="1:6" x14ac:dyDescent="0.3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10">
        <v>1131</v>
      </c>
    </row>
    <row r="2344" spans="1:6" x14ac:dyDescent="0.3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10">
        <v>0</v>
      </c>
    </row>
    <row r="2345" spans="1:6" x14ac:dyDescent="0.3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10">
        <v>118.22</v>
      </c>
    </row>
    <row r="2346" spans="1:6" x14ac:dyDescent="0.3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10">
        <v>0</v>
      </c>
    </row>
    <row r="2347" spans="1:6" x14ac:dyDescent="0.3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10">
        <v>0</v>
      </c>
    </row>
    <row r="2348" spans="1:6" x14ac:dyDescent="0.3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10">
        <v>4271.05</v>
      </c>
    </row>
    <row r="2349" spans="1:6" x14ac:dyDescent="0.3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10">
        <v>612</v>
      </c>
    </row>
    <row r="2350" spans="1:6" x14ac:dyDescent="0.3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10">
        <v>0</v>
      </c>
    </row>
    <row r="2351" spans="1:6" x14ac:dyDescent="0.3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10">
        <v>129.4</v>
      </c>
    </row>
    <row r="2352" spans="1:6" x14ac:dyDescent="0.3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10">
        <v>0</v>
      </c>
    </row>
    <row r="2353" spans="1:6" x14ac:dyDescent="0.3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10">
        <v>0</v>
      </c>
    </row>
    <row r="2354" spans="1:6" x14ac:dyDescent="0.3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10">
        <v>3230</v>
      </c>
    </row>
    <row r="2355" spans="1:6" x14ac:dyDescent="0.3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10">
        <v>294</v>
      </c>
    </row>
    <row r="2356" spans="1:6" x14ac:dyDescent="0.3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10">
        <v>0</v>
      </c>
    </row>
    <row r="2357" spans="1:6" x14ac:dyDescent="0.3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10">
        <v>4750.1499999999996</v>
      </c>
    </row>
    <row r="2358" spans="1:6" x14ac:dyDescent="0.3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10">
        <v>2958</v>
      </c>
    </row>
    <row r="2359" spans="1:6" x14ac:dyDescent="0.3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10">
        <v>0</v>
      </c>
    </row>
    <row r="2360" spans="1:6" x14ac:dyDescent="0.3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10">
        <v>1477.15</v>
      </c>
    </row>
    <row r="2361" spans="1:6" x14ac:dyDescent="0.3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10">
        <v>0</v>
      </c>
    </row>
    <row r="2362" spans="1:6" x14ac:dyDescent="0.3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10">
        <v>0</v>
      </c>
    </row>
    <row r="2363" spans="1:6" x14ac:dyDescent="0.3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10">
        <v>281</v>
      </c>
    </row>
    <row r="2364" spans="1:6" x14ac:dyDescent="0.3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10">
        <v>0</v>
      </c>
    </row>
    <row r="2365" spans="1:6" x14ac:dyDescent="0.3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10">
        <v>0</v>
      </c>
    </row>
    <row r="2366" spans="1:6" x14ac:dyDescent="0.3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10">
        <v>1547</v>
      </c>
    </row>
    <row r="2367" spans="1:6" x14ac:dyDescent="0.3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10">
        <v>0</v>
      </c>
    </row>
    <row r="2368" spans="1:6" x14ac:dyDescent="0.3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10">
        <v>0</v>
      </c>
    </row>
    <row r="2369" spans="1:6" x14ac:dyDescent="0.3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10">
        <v>4331.5</v>
      </c>
    </row>
    <row r="2370" spans="1:6" x14ac:dyDescent="0.3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10">
        <v>0</v>
      </c>
    </row>
    <row r="2371" spans="1:6" x14ac:dyDescent="0.3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10">
        <v>0</v>
      </c>
    </row>
    <row r="2372" spans="1:6" x14ac:dyDescent="0.3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10">
        <v>633.6</v>
      </c>
    </row>
    <row r="2373" spans="1:6" x14ac:dyDescent="0.3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10">
        <v>0</v>
      </c>
    </row>
    <row r="2374" spans="1:6" x14ac:dyDescent="0.3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10">
        <v>0</v>
      </c>
    </row>
    <row r="2375" spans="1:6" x14ac:dyDescent="0.3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10">
        <v>2018.6</v>
      </c>
    </row>
    <row r="2376" spans="1:6" x14ac:dyDescent="0.3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10">
        <v>0</v>
      </c>
    </row>
    <row r="2377" spans="1:6" x14ac:dyDescent="0.3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10">
        <v>0</v>
      </c>
    </row>
    <row r="2378" spans="1:6" x14ac:dyDescent="0.3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10">
        <v>863</v>
      </c>
    </row>
    <row r="2379" spans="1:6" x14ac:dyDescent="0.3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10">
        <v>0</v>
      </c>
    </row>
    <row r="2380" spans="1:6" x14ac:dyDescent="0.3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10">
        <v>0</v>
      </c>
    </row>
    <row r="2381" spans="1:6" x14ac:dyDescent="0.3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10">
        <v>1966.72</v>
      </c>
    </row>
    <row r="2382" spans="1:6" x14ac:dyDescent="0.3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10">
        <v>116</v>
      </c>
    </row>
    <row r="2383" spans="1:6" x14ac:dyDescent="0.3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10">
        <v>0</v>
      </c>
    </row>
    <row r="2384" spans="1:6" x14ac:dyDescent="0.3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10">
        <v>560.95000000000005</v>
      </c>
    </row>
    <row r="2385" spans="1:6" x14ac:dyDescent="0.3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10">
        <v>0</v>
      </c>
    </row>
    <row r="2386" spans="1:6" x14ac:dyDescent="0.3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10">
        <v>0</v>
      </c>
    </row>
    <row r="2387" spans="1:6" x14ac:dyDescent="0.3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10">
        <v>4222</v>
      </c>
    </row>
    <row r="2388" spans="1:6" x14ac:dyDescent="0.3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10">
        <v>175</v>
      </c>
    </row>
    <row r="2389" spans="1:6" x14ac:dyDescent="0.3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10">
        <v>0</v>
      </c>
    </row>
    <row r="2390" spans="1:6" x14ac:dyDescent="0.3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10">
        <v>5386.5</v>
      </c>
    </row>
    <row r="2391" spans="1:6" x14ac:dyDescent="0.3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10">
        <v>625</v>
      </c>
    </row>
    <row r="2392" spans="1:6" x14ac:dyDescent="0.3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10">
        <v>0</v>
      </c>
    </row>
    <row r="2393" spans="1:6" x14ac:dyDescent="0.3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10">
        <v>5413.77</v>
      </c>
    </row>
    <row r="2394" spans="1:6" x14ac:dyDescent="0.3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10">
        <v>2400</v>
      </c>
    </row>
    <row r="2395" spans="1:6" x14ac:dyDescent="0.3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10">
        <v>0</v>
      </c>
    </row>
    <row r="2396" spans="1:6" x14ac:dyDescent="0.3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10">
        <v>2114.25</v>
      </c>
    </row>
    <row r="2397" spans="1:6" x14ac:dyDescent="0.3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10">
        <v>2933</v>
      </c>
    </row>
    <row r="2398" spans="1:6" x14ac:dyDescent="0.3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10">
        <v>0</v>
      </c>
    </row>
    <row r="2399" spans="1:6" x14ac:dyDescent="0.3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10">
        <v>8040</v>
      </c>
    </row>
    <row r="2400" spans="1:6" x14ac:dyDescent="0.3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10">
        <v>2061</v>
      </c>
    </row>
    <row r="2401" spans="1:6" x14ac:dyDescent="0.3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10">
        <v>0</v>
      </c>
    </row>
    <row r="2402" spans="1:6" x14ac:dyDescent="0.3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10">
        <v>4048.1</v>
      </c>
    </row>
    <row r="2403" spans="1:6" x14ac:dyDescent="0.3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10">
        <v>1671</v>
      </c>
    </row>
    <row r="2404" spans="1:6" x14ac:dyDescent="0.3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10">
        <v>0</v>
      </c>
    </row>
    <row r="2405" spans="1:6" x14ac:dyDescent="0.3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10">
        <v>8629.18</v>
      </c>
    </row>
    <row r="2406" spans="1:6" x14ac:dyDescent="0.3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10">
        <v>981</v>
      </c>
    </row>
    <row r="2407" spans="1:6" x14ac:dyDescent="0.3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10">
        <v>0</v>
      </c>
    </row>
    <row r="2408" spans="1:6" x14ac:dyDescent="0.3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10">
        <v>4613</v>
      </c>
    </row>
    <row r="2409" spans="1:6" x14ac:dyDescent="0.3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10">
        <v>538</v>
      </c>
    </row>
    <row r="2410" spans="1:6" x14ac:dyDescent="0.3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10">
        <v>0</v>
      </c>
    </row>
    <row r="2411" spans="1:6" x14ac:dyDescent="0.3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10">
        <v>342.5</v>
      </c>
    </row>
    <row r="2412" spans="1:6" x14ac:dyDescent="0.3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10">
        <v>0</v>
      </c>
    </row>
    <row r="2413" spans="1:6" x14ac:dyDescent="0.3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10">
        <v>0</v>
      </c>
    </row>
    <row r="2414" spans="1:6" x14ac:dyDescent="0.3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10">
        <v>4288.7</v>
      </c>
    </row>
    <row r="2415" spans="1:6" x14ac:dyDescent="0.3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10">
        <v>0</v>
      </c>
    </row>
    <row r="2416" spans="1:6" x14ac:dyDescent="0.3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10">
        <v>0</v>
      </c>
    </row>
    <row r="2417" spans="1:6" x14ac:dyDescent="0.3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10">
        <v>3389.81</v>
      </c>
    </row>
    <row r="2418" spans="1:6" x14ac:dyDescent="0.3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10">
        <v>0</v>
      </c>
    </row>
    <row r="2419" spans="1:6" x14ac:dyDescent="0.3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10">
        <v>0</v>
      </c>
    </row>
    <row r="2420" spans="1:6" x14ac:dyDescent="0.3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10">
        <v>13523.73</v>
      </c>
    </row>
    <row r="2421" spans="1:6" x14ac:dyDescent="0.3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10">
        <v>489</v>
      </c>
    </row>
    <row r="2422" spans="1:6" x14ac:dyDescent="0.3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10">
        <v>0</v>
      </c>
    </row>
    <row r="2423" spans="1:6" x14ac:dyDescent="0.3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10">
        <v>2668.94</v>
      </c>
    </row>
    <row r="2424" spans="1:6" x14ac:dyDescent="0.3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10">
        <v>0</v>
      </c>
    </row>
    <row r="2425" spans="1:6" x14ac:dyDescent="0.3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10">
        <v>0</v>
      </c>
    </row>
    <row r="2426" spans="1:6" x14ac:dyDescent="0.3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10">
        <v>5231.8999999999996</v>
      </c>
    </row>
    <row r="2427" spans="1:6" x14ac:dyDescent="0.3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10">
        <v>0</v>
      </c>
    </row>
    <row r="2428" spans="1:6" x14ac:dyDescent="0.3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10">
        <v>0</v>
      </c>
    </row>
    <row r="2429" spans="1:6" x14ac:dyDescent="0.3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10">
        <v>3957.13</v>
      </c>
    </row>
    <row r="2430" spans="1:6" x14ac:dyDescent="0.3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10">
        <v>1350</v>
      </c>
    </row>
    <row r="2431" spans="1:6" x14ac:dyDescent="0.3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10">
        <v>0</v>
      </c>
    </row>
    <row r="2432" spans="1:6" x14ac:dyDescent="0.3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10">
        <v>8052.99</v>
      </c>
    </row>
    <row r="2433" spans="1:6" x14ac:dyDescent="0.3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10">
        <v>962</v>
      </c>
    </row>
    <row r="2434" spans="1:6" x14ac:dyDescent="0.3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10">
        <v>0</v>
      </c>
    </row>
    <row r="2435" spans="1:6" x14ac:dyDescent="0.3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10">
        <v>224.85</v>
      </c>
    </row>
    <row r="2436" spans="1:6" x14ac:dyDescent="0.3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10">
        <v>0</v>
      </c>
    </row>
    <row r="2437" spans="1:6" x14ac:dyDescent="0.3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10">
        <v>0</v>
      </c>
    </row>
    <row r="2438" spans="1:6" x14ac:dyDescent="0.3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10">
        <v>108.8</v>
      </c>
    </row>
    <row r="2439" spans="1:6" x14ac:dyDescent="0.3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10">
        <v>0</v>
      </c>
    </row>
    <row r="2440" spans="1:6" x14ac:dyDescent="0.3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10">
        <v>0</v>
      </c>
    </row>
    <row r="2441" spans="1:6" x14ac:dyDescent="0.3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10">
        <v>5087</v>
      </c>
    </row>
    <row r="2442" spans="1:6" x14ac:dyDescent="0.3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10">
        <v>2133</v>
      </c>
    </row>
    <row r="2443" spans="1:6" x14ac:dyDescent="0.3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10">
        <v>0</v>
      </c>
    </row>
    <row r="2444" spans="1:6" x14ac:dyDescent="0.3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10">
        <v>4675</v>
      </c>
    </row>
    <row r="2445" spans="1:6" x14ac:dyDescent="0.3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10">
        <v>1514</v>
      </c>
    </row>
    <row r="2446" spans="1:6" x14ac:dyDescent="0.3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10">
        <v>0</v>
      </c>
    </row>
    <row r="2447" spans="1:6" x14ac:dyDescent="0.3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10">
        <v>12325.16</v>
      </c>
    </row>
    <row r="2448" spans="1:6" x14ac:dyDescent="0.3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10">
        <v>1455</v>
      </c>
    </row>
    <row r="2449" spans="1:6" x14ac:dyDescent="0.3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10">
        <v>0</v>
      </c>
    </row>
    <row r="2450" spans="1:6" x14ac:dyDescent="0.3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10">
        <v>400</v>
      </c>
    </row>
    <row r="2451" spans="1:6" x14ac:dyDescent="0.3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10">
        <v>0</v>
      </c>
    </row>
    <row r="2452" spans="1:6" x14ac:dyDescent="0.3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10">
        <v>0</v>
      </c>
    </row>
    <row r="2453" spans="1:6" x14ac:dyDescent="0.3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10">
        <v>4363</v>
      </c>
    </row>
    <row r="2454" spans="1:6" x14ac:dyDescent="0.3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10">
        <v>1505</v>
      </c>
    </row>
    <row r="2455" spans="1:6" x14ac:dyDescent="0.3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10">
        <v>0</v>
      </c>
    </row>
    <row r="2456" spans="1:6" x14ac:dyDescent="0.3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10">
        <v>515</v>
      </c>
    </row>
    <row r="2457" spans="1:6" x14ac:dyDescent="0.3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10">
        <v>0</v>
      </c>
    </row>
    <row r="2458" spans="1:6" x14ac:dyDescent="0.3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10">
        <v>0</v>
      </c>
    </row>
    <row r="2459" spans="1:6" x14ac:dyDescent="0.3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10">
        <v>8457.9500000000007</v>
      </c>
    </row>
    <row r="2460" spans="1:6" x14ac:dyDescent="0.3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10">
        <v>0</v>
      </c>
    </row>
    <row r="2461" spans="1:6" x14ac:dyDescent="0.3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10">
        <v>0</v>
      </c>
    </row>
    <row r="2462" spans="1:6" x14ac:dyDescent="0.3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10">
        <v>4582.75</v>
      </c>
    </row>
    <row r="2463" spans="1:6" x14ac:dyDescent="0.3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10">
        <v>618</v>
      </c>
    </row>
    <row r="2464" spans="1:6" x14ac:dyDescent="0.3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10">
        <v>0</v>
      </c>
    </row>
    <row r="2465" spans="1:6" x14ac:dyDescent="0.3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10">
        <v>4651.05</v>
      </c>
    </row>
    <row r="2466" spans="1:6" x14ac:dyDescent="0.3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10">
        <v>433</v>
      </c>
    </row>
    <row r="2467" spans="1:6" x14ac:dyDescent="0.3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10">
        <v>0</v>
      </c>
    </row>
    <row r="2468" spans="1:6" x14ac:dyDescent="0.3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10">
        <v>427.52</v>
      </c>
    </row>
    <row r="2469" spans="1:6" x14ac:dyDescent="0.3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10">
        <v>0</v>
      </c>
    </row>
    <row r="2470" spans="1:6" x14ac:dyDescent="0.3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10">
        <v>0</v>
      </c>
    </row>
    <row r="2471" spans="1:6" x14ac:dyDescent="0.3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10">
        <v>4030</v>
      </c>
    </row>
    <row r="2472" spans="1:6" x14ac:dyDescent="0.3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10">
        <v>1169</v>
      </c>
    </row>
    <row r="2473" spans="1:6" x14ac:dyDescent="0.3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10">
        <v>0</v>
      </c>
    </row>
    <row r="2474" spans="1:6" x14ac:dyDescent="0.3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10">
        <v>3174</v>
      </c>
    </row>
    <row r="2475" spans="1:6" x14ac:dyDescent="0.3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10">
        <v>1888</v>
      </c>
    </row>
    <row r="2476" spans="1:6" x14ac:dyDescent="0.3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10">
        <v>0</v>
      </c>
    </row>
    <row r="2477" spans="1:6" x14ac:dyDescent="0.3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10">
        <v>5423.75</v>
      </c>
    </row>
    <row r="2478" spans="1:6" x14ac:dyDescent="0.3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10">
        <v>0</v>
      </c>
    </row>
    <row r="2479" spans="1:6" x14ac:dyDescent="0.3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10">
        <v>0</v>
      </c>
    </row>
    <row r="2480" spans="1:6" x14ac:dyDescent="0.3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10">
        <v>1500</v>
      </c>
    </row>
    <row r="2481" spans="1:6" x14ac:dyDescent="0.3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10">
        <v>0</v>
      </c>
    </row>
    <row r="2482" spans="1:6" x14ac:dyDescent="0.3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10">
        <v>0</v>
      </c>
    </row>
    <row r="2483" spans="1:6" x14ac:dyDescent="0.3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10">
        <v>5343.46</v>
      </c>
    </row>
    <row r="2484" spans="1:6" x14ac:dyDescent="0.3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10">
        <v>1584</v>
      </c>
    </row>
    <row r="2485" spans="1:6" x14ac:dyDescent="0.3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10">
        <v>0</v>
      </c>
    </row>
    <row r="2486" spans="1:6" x14ac:dyDescent="0.3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10">
        <v>1301</v>
      </c>
    </row>
    <row r="2487" spans="1:6" x14ac:dyDescent="0.3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10">
        <v>0</v>
      </c>
    </row>
    <row r="2488" spans="1:6" x14ac:dyDescent="0.3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10">
        <v>0</v>
      </c>
    </row>
    <row r="2489" spans="1:6" x14ac:dyDescent="0.3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10">
        <v>8613.15</v>
      </c>
    </row>
    <row r="2490" spans="1:6" x14ac:dyDescent="0.3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10">
        <v>1847</v>
      </c>
    </row>
    <row r="2491" spans="1:6" x14ac:dyDescent="0.3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10">
        <v>0</v>
      </c>
    </row>
    <row r="2492" spans="1:6" x14ac:dyDescent="0.3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10">
        <v>3316</v>
      </c>
    </row>
    <row r="2493" spans="1:6" x14ac:dyDescent="0.3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10">
        <v>0</v>
      </c>
    </row>
    <row r="2494" spans="1:6" x14ac:dyDescent="0.3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10">
        <v>0</v>
      </c>
    </row>
    <row r="2495" spans="1:6" x14ac:dyDescent="0.3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10">
        <v>4332.6899999999996</v>
      </c>
    </row>
    <row r="2496" spans="1:6" x14ac:dyDescent="0.3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10">
        <v>0</v>
      </c>
    </row>
    <row r="2497" spans="1:6" x14ac:dyDescent="0.3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10">
        <v>0</v>
      </c>
    </row>
    <row r="2498" spans="1:6" x14ac:dyDescent="0.3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10">
        <v>2661</v>
      </c>
    </row>
    <row r="2499" spans="1:6" x14ac:dyDescent="0.3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10">
        <v>0</v>
      </c>
    </row>
    <row r="2500" spans="1:6" x14ac:dyDescent="0.3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10">
        <v>0</v>
      </c>
    </row>
    <row r="2501" spans="1:6" x14ac:dyDescent="0.3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10">
        <v>1017.95</v>
      </c>
    </row>
    <row r="2502" spans="1:6" x14ac:dyDescent="0.3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10">
        <v>0</v>
      </c>
    </row>
    <row r="2503" spans="1:6" x14ac:dyDescent="0.3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10">
        <v>0</v>
      </c>
    </row>
    <row r="2504" spans="1:6" x14ac:dyDescent="0.3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10">
        <v>4994.75</v>
      </c>
    </row>
    <row r="2505" spans="1:6" x14ac:dyDescent="0.3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10">
        <v>1727</v>
      </c>
    </row>
    <row r="2506" spans="1:6" x14ac:dyDescent="0.3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10">
        <v>0</v>
      </c>
    </row>
    <row r="2507" spans="1:6" x14ac:dyDescent="0.3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10">
        <v>5042.99</v>
      </c>
    </row>
    <row r="2508" spans="1:6" x14ac:dyDescent="0.3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10">
        <v>0</v>
      </c>
    </row>
    <row r="2509" spans="1:6" x14ac:dyDescent="0.3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10">
        <v>0</v>
      </c>
    </row>
    <row r="2510" spans="1:6" x14ac:dyDescent="0.3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10">
        <v>7663.83</v>
      </c>
    </row>
    <row r="2511" spans="1:6" x14ac:dyDescent="0.3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10">
        <v>0</v>
      </c>
    </row>
    <row r="2512" spans="1:6" x14ac:dyDescent="0.3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10">
        <v>0</v>
      </c>
    </row>
    <row r="2513" spans="1:6" x14ac:dyDescent="0.3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10">
        <v>700</v>
      </c>
    </row>
    <row r="2514" spans="1:6" x14ac:dyDescent="0.3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10">
        <v>0</v>
      </c>
    </row>
    <row r="2515" spans="1:6" x14ac:dyDescent="0.3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10">
        <v>0</v>
      </c>
    </row>
    <row r="2516" spans="1:6" x14ac:dyDescent="0.3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10">
        <v>269.2</v>
      </c>
    </row>
    <row r="2517" spans="1:6" x14ac:dyDescent="0.3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10">
        <v>0</v>
      </c>
    </row>
    <row r="2518" spans="1:6" x14ac:dyDescent="0.3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10">
        <v>0</v>
      </c>
    </row>
    <row r="2519" spans="1:6" x14ac:dyDescent="0.3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10">
        <v>4656.25</v>
      </c>
    </row>
    <row r="2520" spans="1:6" x14ac:dyDescent="0.3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10">
        <v>844</v>
      </c>
    </row>
    <row r="2521" spans="1:6" x14ac:dyDescent="0.3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10">
        <v>0</v>
      </c>
    </row>
    <row r="2522" spans="1:6" x14ac:dyDescent="0.3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10">
        <v>136.4</v>
      </c>
    </row>
    <row r="2523" spans="1:6" x14ac:dyDescent="0.3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10">
        <v>0</v>
      </c>
    </row>
    <row r="2524" spans="1:6" x14ac:dyDescent="0.3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10">
        <v>0</v>
      </c>
    </row>
    <row r="2525" spans="1:6" x14ac:dyDescent="0.3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10">
        <v>3424</v>
      </c>
    </row>
    <row r="2526" spans="1:6" x14ac:dyDescent="0.3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10">
        <v>2963</v>
      </c>
    </row>
    <row r="2527" spans="1:6" x14ac:dyDescent="0.3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10">
        <v>0</v>
      </c>
    </row>
    <row r="2528" spans="1:6" x14ac:dyDescent="0.3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10">
        <v>4030</v>
      </c>
    </row>
    <row r="2529" spans="1:6" x14ac:dyDescent="0.3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10">
        <v>2244</v>
      </c>
    </row>
    <row r="2530" spans="1:6" x14ac:dyDescent="0.3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10">
        <v>0</v>
      </c>
    </row>
    <row r="2531" spans="1:6" x14ac:dyDescent="0.3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10">
        <v>140.9</v>
      </c>
    </row>
    <row r="2532" spans="1:6" x14ac:dyDescent="0.3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10">
        <v>0</v>
      </c>
    </row>
    <row r="2533" spans="1:6" x14ac:dyDescent="0.3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10">
        <v>0</v>
      </c>
    </row>
    <row r="2534" spans="1:6" x14ac:dyDescent="0.3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10">
        <v>6840.5</v>
      </c>
    </row>
    <row r="2535" spans="1:6" x14ac:dyDescent="0.3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10">
        <v>1449</v>
      </c>
    </row>
    <row r="2536" spans="1:6" x14ac:dyDescent="0.3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10">
        <v>0</v>
      </c>
    </row>
    <row r="2537" spans="1:6" x14ac:dyDescent="0.3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10">
        <v>250.61</v>
      </c>
    </row>
    <row r="2538" spans="1:6" x14ac:dyDescent="0.3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10">
        <v>0</v>
      </c>
    </row>
    <row r="2539" spans="1:6" x14ac:dyDescent="0.3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10">
        <v>0</v>
      </c>
    </row>
    <row r="2540" spans="1:6" x14ac:dyDescent="0.3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10">
        <v>5427.95</v>
      </c>
    </row>
    <row r="2541" spans="1:6" x14ac:dyDescent="0.3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10">
        <v>1270</v>
      </c>
    </row>
    <row r="2542" spans="1:6" x14ac:dyDescent="0.3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10">
        <v>0</v>
      </c>
    </row>
    <row r="2543" spans="1:6" x14ac:dyDescent="0.3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10">
        <v>3266</v>
      </c>
    </row>
    <row r="2544" spans="1:6" x14ac:dyDescent="0.3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10">
        <v>2623</v>
      </c>
    </row>
    <row r="2545" spans="1:6" x14ac:dyDescent="0.3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10">
        <v>0</v>
      </c>
    </row>
    <row r="2546" spans="1:6" x14ac:dyDescent="0.3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10">
        <v>6124</v>
      </c>
    </row>
    <row r="2547" spans="1:6" x14ac:dyDescent="0.3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10">
        <v>2975</v>
      </c>
    </row>
    <row r="2548" spans="1:6" x14ac:dyDescent="0.3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10">
        <v>0</v>
      </c>
    </row>
    <row r="2549" spans="1:6" x14ac:dyDescent="0.3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10">
        <v>4030</v>
      </c>
    </row>
    <row r="2550" spans="1:6" x14ac:dyDescent="0.3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10">
        <v>574</v>
      </c>
    </row>
    <row r="2551" spans="1:6" x14ac:dyDescent="0.3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10">
        <v>0</v>
      </c>
    </row>
    <row r="2552" spans="1:6" x14ac:dyDescent="0.3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10">
        <v>5621</v>
      </c>
    </row>
    <row r="2553" spans="1:6" x14ac:dyDescent="0.3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10">
        <v>103</v>
      </c>
    </row>
    <row r="2554" spans="1:6" x14ac:dyDescent="0.3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10">
        <v>0</v>
      </c>
    </row>
    <row r="2555" spans="1:6" x14ac:dyDescent="0.3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10">
        <v>238.7</v>
      </c>
    </row>
    <row r="2556" spans="1:6" x14ac:dyDescent="0.3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10">
        <v>0</v>
      </c>
    </row>
    <row r="2557" spans="1:6" x14ac:dyDescent="0.3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10">
        <v>0</v>
      </c>
    </row>
    <row r="2558" spans="1:6" x14ac:dyDescent="0.3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10">
        <v>8007.25</v>
      </c>
    </row>
    <row r="2559" spans="1:6" x14ac:dyDescent="0.3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10">
        <v>2336</v>
      </c>
    </row>
    <row r="2560" spans="1:6" x14ac:dyDescent="0.3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10">
        <v>0</v>
      </c>
    </row>
    <row r="2561" spans="1:6" x14ac:dyDescent="0.3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10">
        <v>4871</v>
      </c>
    </row>
    <row r="2562" spans="1:6" x14ac:dyDescent="0.3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10">
        <v>0</v>
      </c>
    </row>
    <row r="2563" spans="1:6" x14ac:dyDescent="0.3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10">
        <v>0</v>
      </c>
    </row>
    <row r="2564" spans="1:6" x14ac:dyDescent="0.3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10">
        <v>3661.11</v>
      </c>
    </row>
    <row r="2565" spans="1:6" x14ac:dyDescent="0.3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10">
        <v>2889</v>
      </c>
    </row>
    <row r="2566" spans="1:6" x14ac:dyDescent="0.3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10">
        <v>0</v>
      </c>
    </row>
    <row r="2567" spans="1:6" x14ac:dyDescent="0.3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10">
        <v>2036.66</v>
      </c>
    </row>
    <row r="2568" spans="1:6" x14ac:dyDescent="0.3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10">
        <v>710</v>
      </c>
    </row>
    <row r="2569" spans="1:6" x14ac:dyDescent="0.3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10">
        <v>0</v>
      </c>
    </row>
    <row r="2570" spans="1:6" x14ac:dyDescent="0.3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10">
        <v>2778</v>
      </c>
    </row>
    <row r="2571" spans="1:6" x14ac:dyDescent="0.3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10">
        <v>45</v>
      </c>
    </row>
    <row r="2572" spans="1:6" x14ac:dyDescent="0.3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10">
        <v>0</v>
      </c>
    </row>
    <row r="2573" spans="1:6" x14ac:dyDescent="0.3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10">
        <v>7193.91</v>
      </c>
    </row>
    <row r="2574" spans="1:6" x14ac:dyDescent="0.3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10">
        <v>1895</v>
      </c>
    </row>
    <row r="2575" spans="1:6" x14ac:dyDescent="0.3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10">
        <v>0</v>
      </c>
    </row>
    <row r="2576" spans="1:6" x14ac:dyDescent="0.3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10">
        <v>1266.5999999999999</v>
      </c>
    </row>
    <row r="2577" spans="1:6" x14ac:dyDescent="0.3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10">
        <v>0</v>
      </c>
    </row>
    <row r="2578" spans="1:6" x14ac:dyDescent="0.3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10">
        <v>0</v>
      </c>
    </row>
    <row r="2579" spans="1:6" x14ac:dyDescent="0.3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10">
        <v>651</v>
      </c>
    </row>
    <row r="2580" spans="1:6" x14ac:dyDescent="0.3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10">
        <v>0</v>
      </c>
    </row>
    <row r="2581" spans="1:6" x14ac:dyDescent="0.3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10">
        <v>0</v>
      </c>
    </row>
    <row r="2582" spans="1:6" x14ac:dyDescent="0.3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10">
        <v>230.75</v>
      </c>
    </row>
    <row r="2583" spans="1:6" x14ac:dyDescent="0.3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10">
        <v>0</v>
      </c>
    </row>
    <row r="2584" spans="1:6" x14ac:dyDescent="0.3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10">
        <v>0</v>
      </c>
    </row>
    <row r="2585" spans="1:6" x14ac:dyDescent="0.3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10">
        <v>4222</v>
      </c>
    </row>
    <row r="2586" spans="1:6" x14ac:dyDescent="0.3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10">
        <v>995</v>
      </c>
    </row>
    <row r="2587" spans="1:6" x14ac:dyDescent="0.3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10">
        <v>0</v>
      </c>
    </row>
    <row r="2588" spans="1:6" x14ac:dyDescent="0.3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10">
        <v>443.1</v>
      </c>
    </row>
    <row r="2589" spans="1:6" x14ac:dyDescent="0.3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10">
        <v>0</v>
      </c>
    </row>
    <row r="2590" spans="1:6" x14ac:dyDescent="0.3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10">
        <v>0</v>
      </c>
    </row>
    <row r="2591" spans="1:6" x14ac:dyDescent="0.3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10">
        <v>227.3</v>
      </c>
    </row>
    <row r="2592" spans="1:6" x14ac:dyDescent="0.3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10">
        <v>0</v>
      </c>
    </row>
    <row r="2593" spans="1:6" x14ac:dyDescent="0.3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10">
        <v>0</v>
      </c>
    </row>
    <row r="2594" spans="1:6" x14ac:dyDescent="0.3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10">
        <v>5606.3</v>
      </c>
    </row>
    <row r="2595" spans="1:6" x14ac:dyDescent="0.3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10">
        <v>262</v>
      </c>
    </row>
    <row r="2596" spans="1:6" x14ac:dyDescent="0.3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10">
        <v>0</v>
      </c>
    </row>
    <row r="2597" spans="1:6" x14ac:dyDescent="0.3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10">
        <v>3668</v>
      </c>
    </row>
    <row r="2598" spans="1:6" x14ac:dyDescent="0.3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10">
        <v>0</v>
      </c>
    </row>
    <row r="2599" spans="1:6" x14ac:dyDescent="0.3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10">
        <v>0</v>
      </c>
    </row>
    <row r="2600" spans="1:6" x14ac:dyDescent="0.3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10">
        <v>4750</v>
      </c>
    </row>
    <row r="2601" spans="1:6" x14ac:dyDescent="0.3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10">
        <v>1764</v>
      </c>
    </row>
    <row r="2602" spans="1:6" x14ac:dyDescent="0.3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10">
        <v>0</v>
      </c>
    </row>
    <row r="2603" spans="1:6" x14ac:dyDescent="0.3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10">
        <v>4335</v>
      </c>
    </row>
    <row r="2604" spans="1:6" x14ac:dyDescent="0.3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10">
        <v>0</v>
      </c>
    </row>
    <row r="2605" spans="1:6" x14ac:dyDescent="0.3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10">
        <v>0</v>
      </c>
    </row>
    <row r="2606" spans="1:6" x14ac:dyDescent="0.3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10">
        <v>1500</v>
      </c>
    </row>
    <row r="2607" spans="1:6" x14ac:dyDescent="0.3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10">
        <v>0</v>
      </c>
    </row>
    <row r="2608" spans="1:6" x14ac:dyDescent="0.3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10">
        <v>0</v>
      </c>
    </row>
    <row r="2609" spans="1:6" x14ac:dyDescent="0.3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10">
        <v>4030</v>
      </c>
    </row>
    <row r="2610" spans="1:6" x14ac:dyDescent="0.3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10">
        <v>1094</v>
      </c>
    </row>
    <row r="2611" spans="1:6" x14ac:dyDescent="0.3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10">
        <v>0</v>
      </c>
    </row>
    <row r="2612" spans="1:6" x14ac:dyDescent="0.3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10">
        <v>5228</v>
      </c>
    </row>
    <row r="2613" spans="1:6" x14ac:dyDescent="0.3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10">
        <v>153</v>
      </c>
    </row>
    <row r="2614" spans="1:6" x14ac:dyDescent="0.3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10">
        <v>0</v>
      </c>
    </row>
    <row r="2615" spans="1:6" x14ac:dyDescent="0.3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10">
        <v>4675</v>
      </c>
    </row>
    <row r="2616" spans="1:6" x14ac:dyDescent="0.3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10">
        <v>0</v>
      </c>
    </row>
    <row r="2617" spans="1:6" x14ac:dyDescent="0.3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10">
        <v>0</v>
      </c>
    </row>
    <row r="2618" spans="1:6" x14ac:dyDescent="0.3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10">
        <v>1654.5</v>
      </c>
    </row>
    <row r="2619" spans="1:6" x14ac:dyDescent="0.3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10">
        <v>0</v>
      </c>
    </row>
    <row r="2620" spans="1:6" x14ac:dyDescent="0.3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10">
        <v>0</v>
      </c>
    </row>
    <row r="2621" spans="1:6" x14ac:dyDescent="0.3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10">
        <v>729.95</v>
      </c>
    </row>
    <row r="2622" spans="1:6" x14ac:dyDescent="0.3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10">
        <v>0</v>
      </c>
    </row>
    <row r="2623" spans="1:6" x14ac:dyDescent="0.3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10">
        <v>0</v>
      </c>
    </row>
    <row r="2624" spans="1:6" x14ac:dyDescent="0.3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10">
        <v>5042.49</v>
      </c>
    </row>
    <row r="2625" spans="1:6" x14ac:dyDescent="0.3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10">
        <v>0</v>
      </c>
    </row>
    <row r="2626" spans="1:6" x14ac:dyDescent="0.3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10">
        <v>0</v>
      </c>
    </row>
    <row r="2627" spans="1:6" x14ac:dyDescent="0.3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10">
        <v>225.85</v>
      </c>
    </row>
    <row r="2628" spans="1:6" x14ac:dyDescent="0.3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10">
        <v>0</v>
      </c>
    </row>
    <row r="2629" spans="1:6" x14ac:dyDescent="0.3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10">
        <v>0</v>
      </c>
    </row>
    <row r="2630" spans="1:6" x14ac:dyDescent="0.3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10">
        <v>4580</v>
      </c>
    </row>
    <row r="2631" spans="1:6" x14ac:dyDescent="0.3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10">
        <v>2560</v>
      </c>
    </row>
    <row r="2632" spans="1:6" x14ac:dyDescent="0.3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10">
        <v>0</v>
      </c>
    </row>
    <row r="2633" spans="1:6" x14ac:dyDescent="0.3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10">
        <v>4708</v>
      </c>
    </row>
    <row r="2634" spans="1:6" x14ac:dyDescent="0.3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10">
        <v>0</v>
      </c>
    </row>
    <row r="2635" spans="1:6" x14ac:dyDescent="0.3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10">
        <v>0</v>
      </c>
    </row>
    <row r="2636" spans="1:6" x14ac:dyDescent="0.3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10">
        <v>4898.92</v>
      </c>
    </row>
    <row r="2637" spans="1:6" x14ac:dyDescent="0.3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10">
        <v>1161</v>
      </c>
    </row>
    <row r="2638" spans="1:6" x14ac:dyDescent="0.3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10">
        <v>0</v>
      </c>
    </row>
    <row r="2639" spans="1:6" x14ac:dyDescent="0.3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10">
        <v>10127</v>
      </c>
    </row>
    <row r="2640" spans="1:6" x14ac:dyDescent="0.3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10">
        <v>301</v>
      </c>
    </row>
    <row r="2641" spans="1:6" x14ac:dyDescent="0.3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10">
        <v>0</v>
      </c>
    </row>
    <row r="2642" spans="1:6" x14ac:dyDescent="0.3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10">
        <v>1351.95</v>
      </c>
    </row>
    <row r="2643" spans="1:6" x14ac:dyDescent="0.3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10">
        <v>0</v>
      </c>
    </row>
    <row r="2644" spans="1:6" x14ac:dyDescent="0.3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10">
        <v>0</v>
      </c>
    </row>
    <row r="2645" spans="1:6" x14ac:dyDescent="0.3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10">
        <v>1485.65</v>
      </c>
    </row>
    <row r="2646" spans="1:6" x14ac:dyDescent="0.3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10">
        <v>0</v>
      </c>
    </row>
    <row r="2647" spans="1:6" x14ac:dyDescent="0.3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10">
        <v>0</v>
      </c>
    </row>
    <row r="2648" spans="1:6" x14ac:dyDescent="0.3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10">
        <v>12403.46</v>
      </c>
    </row>
    <row r="2649" spans="1:6" x14ac:dyDescent="0.3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10">
        <v>0</v>
      </c>
    </row>
    <row r="2650" spans="1:6" x14ac:dyDescent="0.3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10">
        <v>0</v>
      </c>
    </row>
    <row r="2651" spans="1:6" x14ac:dyDescent="0.3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10">
        <v>6152.23</v>
      </c>
    </row>
    <row r="2652" spans="1:6" x14ac:dyDescent="0.3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10">
        <v>2298</v>
      </c>
    </row>
    <row r="2653" spans="1:6" x14ac:dyDescent="0.3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10">
        <v>0</v>
      </c>
    </row>
    <row r="2654" spans="1:6" x14ac:dyDescent="0.3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10">
        <v>4030</v>
      </c>
    </row>
    <row r="2655" spans="1:6" x14ac:dyDescent="0.3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10">
        <v>0</v>
      </c>
    </row>
    <row r="2656" spans="1:6" x14ac:dyDescent="0.3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10">
        <v>0</v>
      </c>
    </row>
    <row r="2657" spans="1:6" x14ac:dyDescent="0.3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10">
        <v>478</v>
      </c>
    </row>
    <row r="2658" spans="1:6" x14ac:dyDescent="0.3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10">
        <v>0</v>
      </c>
    </row>
    <row r="2659" spans="1:6" x14ac:dyDescent="0.3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10">
        <v>0</v>
      </c>
    </row>
    <row r="2660" spans="1:6" x14ac:dyDescent="0.3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10">
        <v>5087</v>
      </c>
    </row>
    <row r="2661" spans="1:6" x14ac:dyDescent="0.3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10">
        <v>1387</v>
      </c>
    </row>
    <row r="2662" spans="1:6" x14ac:dyDescent="0.3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10">
        <v>0</v>
      </c>
    </row>
    <row r="2663" spans="1:6" x14ac:dyDescent="0.3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10">
        <v>5203</v>
      </c>
    </row>
    <row r="2664" spans="1:6" x14ac:dyDescent="0.3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10">
        <v>687</v>
      </c>
    </row>
    <row r="2665" spans="1:6" x14ac:dyDescent="0.3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10">
        <v>0</v>
      </c>
    </row>
    <row r="2666" spans="1:6" x14ac:dyDescent="0.3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10">
        <v>1686</v>
      </c>
    </row>
    <row r="2667" spans="1:6" x14ac:dyDescent="0.3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10">
        <v>0</v>
      </c>
    </row>
    <row r="2668" spans="1:6" x14ac:dyDescent="0.3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10">
        <v>0</v>
      </c>
    </row>
    <row r="2669" spans="1:6" x14ac:dyDescent="0.3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10">
        <v>808</v>
      </c>
    </row>
    <row r="2670" spans="1:6" x14ac:dyDescent="0.3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10">
        <v>0</v>
      </c>
    </row>
    <row r="2671" spans="1:6" x14ac:dyDescent="0.3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10">
        <v>0</v>
      </c>
    </row>
    <row r="2672" spans="1:6" x14ac:dyDescent="0.3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10">
        <v>1738.6</v>
      </c>
    </row>
    <row r="2673" spans="1:6" x14ac:dyDescent="0.3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10">
        <v>0</v>
      </c>
    </row>
    <row r="2674" spans="1:6" x14ac:dyDescent="0.3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10">
        <v>0</v>
      </c>
    </row>
    <row r="2675" spans="1:6" x14ac:dyDescent="0.3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10">
        <v>5203</v>
      </c>
    </row>
    <row r="2676" spans="1:6" x14ac:dyDescent="0.3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10">
        <v>2307</v>
      </c>
    </row>
    <row r="2677" spans="1:6" x14ac:dyDescent="0.3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10">
        <v>0</v>
      </c>
    </row>
    <row r="2678" spans="1:6" x14ac:dyDescent="0.3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10">
        <v>1559.1</v>
      </c>
    </row>
    <row r="2679" spans="1:6" x14ac:dyDescent="0.3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10">
        <v>0</v>
      </c>
    </row>
    <row r="2680" spans="1:6" x14ac:dyDescent="0.3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10">
        <v>0</v>
      </c>
    </row>
    <row r="2681" spans="1:6" x14ac:dyDescent="0.3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10">
        <v>3215.3</v>
      </c>
    </row>
    <row r="2682" spans="1:6" x14ac:dyDescent="0.3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10">
        <v>1501</v>
      </c>
    </row>
    <row r="2683" spans="1:6" x14ac:dyDescent="0.3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10">
        <v>0</v>
      </c>
    </row>
    <row r="2684" spans="1:6" x14ac:dyDescent="0.3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10">
        <v>5426.93</v>
      </c>
    </row>
    <row r="2685" spans="1:6" x14ac:dyDescent="0.3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10">
        <v>866</v>
      </c>
    </row>
    <row r="2686" spans="1:6" x14ac:dyDescent="0.3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10">
        <v>0</v>
      </c>
    </row>
    <row r="2687" spans="1:6" x14ac:dyDescent="0.3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10">
        <v>1186.6500000000001</v>
      </c>
    </row>
    <row r="2688" spans="1:6" x14ac:dyDescent="0.3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10">
        <v>0</v>
      </c>
    </row>
    <row r="2689" spans="1:6" x14ac:dyDescent="0.3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10">
        <v>0</v>
      </c>
    </row>
    <row r="2690" spans="1:6" x14ac:dyDescent="0.3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10">
        <v>8166.88</v>
      </c>
    </row>
    <row r="2691" spans="1:6" x14ac:dyDescent="0.3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10">
        <v>253</v>
      </c>
    </row>
    <row r="2692" spans="1:6" x14ac:dyDescent="0.3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10">
        <v>0</v>
      </c>
    </row>
    <row r="2693" spans="1:6" x14ac:dyDescent="0.3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10">
        <v>4231.8999999999996</v>
      </c>
    </row>
    <row r="2694" spans="1:6" x14ac:dyDescent="0.3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10">
        <v>183</v>
      </c>
    </row>
    <row r="2695" spans="1:6" x14ac:dyDescent="0.3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10">
        <v>0</v>
      </c>
    </row>
    <row r="2696" spans="1:6" x14ac:dyDescent="0.3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10">
        <v>1367.4</v>
      </c>
    </row>
    <row r="2697" spans="1:6" x14ac:dyDescent="0.3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10">
        <v>92</v>
      </c>
    </row>
    <row r="2698" spans="1:6" x14ac:dyDescent="0.3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10">
        <v>0</v>
      </c>
    </row>
    <row r="2699" spans="1:6" x14ac:dyDescent="0.3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10">
        <v>12706.88</v>
      </c>
    </row>
    <row r="2700" spans="1:6" x14ac:dyDescent="0.3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10">
        <v>0</v>
      </c>
    </row>
    <row r="2701" spans="1:6" x14ac:dyDescent="0.3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10">
        <v>0</v>
      </c>
    </row>
    <row r="2702" spans="1:6" x14ac:dyDescent="0.3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10">
        <v>1013</v>
      </c>
    </row>
    <row r="2703" spans="1:6" x14ac:dyDescent="0.3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10">
        <v>0</v>
      </c>
    </row>
    <row r="2704" spans="1:6" x14ac:dyDescent="0.3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10">
        <v>0</v>
      </c>
    </row>
    <row r="2705" spans="1:6" x14ac:dyDescent="0.3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10">
        <v>9192</v>
      </c>
    </row>
    <row r="2706" spans="1:6" x14ac:dyDescent="0.3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10">
        <v>1409</v>
      </c>
    </row>
    <row r="2707" spans="1:6" x14ac:dyDescent="0.3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10">
        <v>0</v>
      </c>
    </row>
    <row r="2708" spans="1:6" x14ac:dyDescent="0.3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10">
        <v>7155.9</v>
      </c>
    </row>
    <row r="2709" spans="1:6" x14ac:dyDescent="0.3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10">
        <v>0</v>
      </c>
    </row>
    <row r="2710" spans="1:6" x14ac:dyDescent="0.3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10">
        <v>0</v>
      </c>
    </row>
    <row r="2711" spans="1:6" x14ac:dyDescent="0.3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10">
        <v>2382.17</v>
      </c>
    </row>
    <row r="2712" spans="1:6" x14ac:dyDescent="0.3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10">
        <v>1180</v>
      </c>
    </row>
    <row r="2713" spans="1:6" x14ac:dyDescent="0.3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10">
        <v>0</v>
      </c>
    </row>
    <row r="2714" spans="1:6" x14ac:dyDescent="0.3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10">
        <v>2298</v>
      </c>
    </row>
    <row r="2715" spans="1:6" x14ac:dyDescent="0.3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10">
        <v>0</v>
      </c>
    </row>
    <row r="2716" spans="1:6" x14ac:dyDescent="0.3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10">
        <v>0</v>
      </c>
    </row>
    <row r="2717" spans="1:6" x14ac:dyDescent="0.3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10">
        <v>3938.2</v>
      </c>
    </row>
    <row r="2718" spans="1:6" x14ac:dyDescent="0.3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10">
        <v>875</v>
      </c>
    </row>
    <row r="2719" spans="1:6" x14ac:dyDescent="0.3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10">
        <v>0</v>
      </c>
    </row>
    <row r="2720" spans="1:6" x14ac:dyDescent="0.3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10">
        <v>1700.95</v>
      </c>
    </row>
    <row r="2721" spans="1:6" x14ac:dyDescent="0.3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10">
        <v>0</v>
      </c>
    </row>
    <row r="2722" spans="1:6" x14ac:dyDescent="0.3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10">
        <v>0</v>
      </c>
    </row>
    <row r="2723" spans="1:6" x14ac:dyDescent="0.3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10">
        <v>3230</v>
      </c>
    </row>
    <row r="2724" spans="1:6" x14ac:dyDescent="0.3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10">
        <v>2329</v>
      </c>
    </row>
    <row r="2725" spans="1:6" x14ac:dyDescent="0.3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10">
        <v>0</v>
      </c>
    </row>
    <row r="2726" spans="1:6" x14ac:dyDescent="0.3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10">
        <v>1303</v>
      </c>
    </row>
    <row r="2727" spans="1:6" x14ac:dyDescent="0.3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10">
        <v>0</v>
      </c>
    </row>
    <row r="2728" spans="1:6" x14ac:dyDescent="0.3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10">
        <v>0</v>
      </c>
    </row>
    <row r="2729" spans="1:6" x14ac:dyDescent="0.3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10">
        <v>15585.7</v>
      </c>
    </row>
    <row r="2730" spans="1:6" x14ac:dyDescent="0.3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10">
        <v>0</v>
      </c>
    </row>
    <row r="2731" spans="1:6" x14ac:dyDescent="0.3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10">
        <v>0</v>
      </c>
    </row>
    <row r="2732" spans="1:6" x14ac:dyDescent="0.3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10">
        <v>3072.88</v>
      </c>
    </row>
    <row r="2733" spans="1:6" x14ac:dyDescent="0.3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10">
        <v>1274</v>
      </c>
    </row>
    <row r="2734" spans="1:6" x14ac:dyDescent="0.3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10">
        <v>0</v>
      </c>
    </row>
    <row r="2735" spans="1:6" x14ac:dyDescent="0.3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10">
        <v>1643.83</v>
      </c>
    </row>
    <row r="2736" spans="1:6" x14ac:dyDescent="0.3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10">
        <v>0</v>
      </c>
    </row>
    <row r="2737" spans="1:6" x14ac:dyDescent="0.3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10">
        <v>0</v>
      </c>
    </row>
    <row r="2738" spans="1:6" x14ac:dyDescent="0.3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10">
        <v>9537</v>
      </c>
    </row>
    <row r="2739" spans="1:6" x14ac:dyDescent="0.3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10">
        <v>297</v>
      </c>
    </row>
    <row r="2740" spans="1:6" x14ac:dyDescent="0.3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10">
        <v>0</v>
      </c>
    </row>
    <row r="2741" spans="1:6" x14ac:dyDescent="0.3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10">
        <v>4911.3999999999996</v>
      </c>
    </row>
    <row r="2742" spans="1:6" x14ac:dyDescent="0.3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10">
        <v>0</v>
      </c>
    </row>
    <row r="2743" spans="1:6" x14ac:dyDescent="0.3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10">
        <v>0</v>
      </c>
    </row>
    <row r="2744" spans="1:6" x14ac:dyDescent="0.3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10">
        <v>237</v>
      </c>
    </row>
    <row r="2745" spans="1:6" x14ac:dyDescent="0.3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10">
        <v>0</v>
      </c>
    </row>
    <row r="2746" spans="1:6" x14ac:dyDescent="0.3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10">
        <v>0</v>
      </c>
    </row>
    <row r="2747" spans="1:6" x14ac:dyDescent="0.3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10">
        <v>7471.5</v>
      </c>
    </row>
    <row r="2748" spans="1:6" x14ac:dyDescent="0.3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10">
        <v>393</v>
      </c>
    </row>
    <row r="2749" spans="1:6" x14ac:dyDescent="0.3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10">
        <v>0</v>
      </c>
    </row>
    <row r="2750" spans="1:6" x14ac:dyDescent="0.3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10">
        <v>274.8</v>
      </c>
    </row>
    <row r="2751" spans="1:6" x14ac:dyDescent="0.3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10">
        <v>0</v>
      </c>
    </row>
    <row r="2752" spans="1:6" x14ac:dyDescent="0.3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10">
        <v>0</v>
      </c>
    </row>
    <row r="2753" spans="1:6" x14ac:dyDescent="0.3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10">
        <v>1523.99</v>
      </c>
    </row>
    <row r="2754" spans="1:6" x14ac:dyDescent="0.3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10">
        <v>0</v>
      </c>
    </row>
    <row r="2755" spans="1:6" x14ac:dyDescent="0.3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10">
        <v>0</v>
      </c>
    </row>
    <row r="2756" spans="1:6" x14ac:dyDescent="0.3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10">
        <v>348</v>
      </c>
    </row>
    <row r="2757" spans="1:6" x14ac:dyDescent="0.3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10">
        <v>0</v>
      </c>
    </row>
    <row r="2758" spans="1:6" x14ac:dyDescent="0.3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10">
        <v>0</v>
      </c>
    </row>
    <row r="2759" spans="1:6" x14ac:dyDescent="0.3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10">
        <v>508</v>
      </c>
    </row>
    <row r="2760" spans="1:6" x14ac:dyDescent="0.3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10">
        <v>1040</v>
      </c>
    </row>
    <row r="2761" spans="1:6" x14ac:dyDescent="0.3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10">
        <v>0</v>
      </c>
    </row>
    <row r="2762" spans="1:6" x14ac:dyDescent="0.3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10">
        <v>4450.3999999999996</v>
      </c>
    </row>
    <row r="2763" spans="1:6" x14ac:dyDescent="0.3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10">
        <v>986</v>
      </c>
    </row>
    <row r="2764" spans="1:6" x14ac:dyDescent="0.3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10">
        <v>0</v>
      </c>
    </row>
    <row r="2765" spans="1:6" x14ac:dyDescent="0.3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10">
        <v>1042.9000000000001</v>
      </c>
    </row>
    <row r="2766" spans="1:6" x14ac:dyDescent="0.3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10">
        <v>2389</v>
      </c>
    </row>
    <row r="2767" spans="1:6" x14ac:dyDescent="0.3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10">
        <v>0</v>
      </c>
    </row>
    <row r="2768" spans="1:6" x14ac:dyDescent="0.3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10">
        <v>5039</v>
      </c>
    </row>
    <row r="2769" spans="1:6" x14ac:dyDescent="0.3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10">
        <v>0</v>
      </c>
    </row>
    <row r="2770" spans="1:6" x14ac:dyDescent="0.3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10">
        <v>0</v>
      </c>
    </row>
    <row r="2771" spans="1:6" x14ac:dyDescent="0.3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10">
        <v>3088</v>
      </c>
    </row>
    <row r="2772" spans="1:6" x14ac:dyDescent="0.3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10">
        <v>268</v>
      </c>
    </row>
    <row r="2773" spans="1:6" x14ac:dyDescent="0.3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10">
        <v>0</v>
      </c>
    </row>
    <row r="2774" spans="1:6" x14ac:dyDescent="0.3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10">
        <v>9485.7800000000007</v>
      </c>
    </row>
    <row r="2775" spans="1:6" x14ac:dyDescent="0.3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10">
        <v>0</v>
      </c>
    </row>
    <row r="2776" spans="1:6" x14ac:dyDescent="0.3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10">
        <v>0</v>
      </c>
    </row>
    <row r="2777" spans="1:6" x14ac:dyDescent="0.3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10">
        <v>4924.16</v>
      </c>
    </row>
    <row r="2778" spans="1:6" x14ac:dyDescent="0.3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10">
        <v>366</v>
      </c>
    </row>
    <row r="2779" spans="1:6" x14ac:dyDescent="0.3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10">
        <v>0</v>
      </c>
    </row>
    <row r="2780" spans="1:6" x14ac:dyDescent="0.3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10">
        <v>4613</v>
      </c>
    </row>
    <row r="2781" spans="1:6" x14ac:dyDescent="0.3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10">
        <v>0</v>
      </c>
    </row>
    <row r="2782" spans="1:6" x14ac:dyDescent="0.3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10">
        <v>0</v>
      </c>
    </row>
    <row r="2783" spans="1:6" x14ac:dyDescent="0.3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10">
        <v>205.95</v>
      </c>
    </row>
    <row r="2784" spans="1:6" x14ac:dyDescent="0.3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10">
        <v>0</v>
      </c>
    </row>
    <row r="2785" spans="1:6" x14ac:dyDescent="0.3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10">
        <v>0</v>
      </c>
    </row>
    <row r="2786" spans="1:6" x14ac:dyDescent="0.3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10">
        <v>4623</v>
      </c>
    </row>
    <row r="2787" spans="1:6" x14ac:dyDescent="0.3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10">
        <v>2595</v>
      </c>
    </row>
    <row r="2788" spans="1:6" x14ac:dyDescent="0.3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10">
        <v>0</v>
      </c>
    </row>
    <row r="2789" spans="1:6" x14ac:dyDescent="0.3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10">
        <v>4367.55</v>
      </c>
    </row>
    <row r="2790" spans="1:6" x14ac:dyDescent="0.3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10">
        <v>0</v>
      </c>
    </row>
    <row r="2791" spans="1:6" x14ac:dyDescent="0.3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10">
        <v>0</v>
      </c>
    </row>
    <row r="2792" spans="1:6" x14ac:dyDescent="0.3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10">
        <v>1349.8</v>
      </c>
    </row>
    <row r="2793" spans="1:6" x14ac:dyDescent="0.3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10">
        <v>0</v>
      </c>
    </row>
    <row r="2794" spans="1:6" x14ac:dyDescent="0.3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10">
        <v>0</v>
      </c>
    </row>
    <row r="2795" spans="1:6" x14ac:dyDescent="0.3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10">
        <v>5639.75</v>
      </c>
    </row>
    <row r="2796" spans="1:6" x14ac:dyDescent="0.3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10">
        <v>2818</v>
      </c>
    </row>
    <row r="2797" spans="1:6" x14ac:dyDescent="0.3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10">
        <v>0</v>
      </c>
    </row>
    <row r="2798" spans="1:6" x14ac:dyDescent="0.3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10">
        <v>3600</v>
      </c>
    </row>
    <row r="2799" spans="1:6" x14ac:dyDescent="0.3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10">
        <v>0</v>
      </c>
    </row>
    <row r="2800" spans="1:6" x14ac:dyDescent="0.3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10">
        <v>0</v>
      </c>
    </row>
    <row r="2801" spans="1:6" x14ac:dyDescent="0.3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10">
        <v>185.7</v>
      </c>
    </row>
    <row r="2802" spans="1:6" x14ac:dyDescent="0.3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10">
        <v>0</v>
      </c>
    </row>
    <row r="2803" spans="1:6" x14ac:dyDescent="0.3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10">
        <v>0</v>
      </c>
    </row>
    <row r="2804" spans="1:6" x14ac:dyDescent="0.3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10">
        <v>16432.79</v>
      </c>
    </row>
    <row r="2805" spans="1:6" x14ac:dyDescent="0.3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10">
        <v>393</v>
      </c>
    </row>
    <row r="2806" spans="1:6" x14ac:dyDescent="0.3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10">
        <v>0</v>
      </c>
    </row>
    <row r="2807" spans="1:6" x14ac:dyDescent="0.3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10">
        <v>5039</v>
      </c>
    </row>
    <row r="2808" spans="1:6" x14ac:dyDescent="0.3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10">
        <v>0</v>
      </c>
    </row>
    <row r="2809" spans="1:6" x14ac:dyDescent="0.3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10">
        <v>0</v>
      </c>
    </row>
    <row r="2810" spans="1:6" x14ac:dyDescent="0.3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10">
        <v>726.99</v>
      </c>
    </row>
    <row r="2811" spans="1:6" x14ac:dyDescent="0.3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10">
        <v>0</v>
      </c>
    </row>
    <row r="2812" spans="1:6" x14ac:dyDescent="0.3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10">
        <v>0</v>
      </c>
    </row>
    <row r="2813" spans="1:6" x14ac:dyDescent="0.3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10">
        <v>2644.96</v>
      </c>
    </row>
    <row r="2814" spans="1:6" x14ac:dyDescent="0.3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10">
        <v>0</v>
      </c>
    </row>
    <row r="2815" spans="1:6" x14ac:dyDescent="0.3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10">
        <v>0</v>
      </c>
    </row>
    <row r="2816" spans="1:6" x14ac:dyDescent="0.3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10">
        <v>3938.2</v>
      </c>
    </row>
    <row r="2817" spans="1:6" x14ac:dyDescent="0.3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10">
        <v>1588</v>
      </c>
    </row>
    <row r="2818" spans="1:6" x14ac:dyDescent="0.3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10">
        <v>0</v>
      </c>
    </row>
    <row r="2819" spans="1:6" x14ac:dyDescent="0.3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10">
        <v>121</v>
      </c>
    </row>
    <row r="2820" spans="1:6" x14ac:dyDescent="0.3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10">
        <v>2777</v>
      </c>
    </row>
    <row r="2821" spans="1:6" x14ac:dyDescent="0.3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10">
        <v>0</v>
      </c>
    </row>
    <row r="2822" spans="1:6" x14ac:dyDescent="0.3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10">
        <v>541</v>
      </c>
    </row>
    <row r="2823" spans="1:6" x14ac:dyDescent="0.3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10">
        <v>0</v>
      </c>
    </row>
    <row r="2824" spans="1:6" x14ac:dyDescent="0.3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10">
        <v>0</v>
      </c>
    </row>
    <row r="2825" spans="1:6" x14ac:dyDescent="0.3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10">
        <v>282</v>
      </c>
    </row>
    <row r="2826" spans="1:6" x14ac:dyDescent="0.3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10">
        <v>0</v>
      </c>
    </row>
    <row r="2827" spans="1:6" x14ac:dyDescent="0.3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10">
        <v>0</v>
      </c>
    </row>
    <row r="2828" spans="1:6" x14ac:dyDescent="0.3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10">
        <v>700</v>
      </c>
    </row>
    <row r="2829" spans="1:6" x14ac:dyDescent="0.3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10">
        <v>0</v>
      </c>
    </row>
    <row r="2830" spans="1:6" x14ac:dyDescent="0.3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10">
        <v>0</v>
      </c>
    </row>
    <row r="2831" spans="1:6" x14ac:dyDescent="0.3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10">
        <v>127.9</v>
      </c>
    </row>
    <row r="2832" spans="1:6" x14ac:dyDescent="0.3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10">
        <v>0</v>
      </c>
    </row>
    <row r="2833" spans="1:6" x14ac:dyDescent="0.3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10">
        <v>0</v>
      </c>
    </row>
    <row r="2834" spans="1:6" x14ac:dyDescent="0.3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10">
        <v>4029</v>
      </c>
    </row>
    <row r="2835" spans="1:6" x14ac:dyDescent="0.3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10">
        <v>487</v>
      </c>
    </row>
    <row r="2836" spans="1:6" x14ac:dyDescent="0.3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10">
        <v>0</v>
      </c>
    </row>
    <row r="2837" spans="1:6" x14ac:dyDescent="0.3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10">
        <v>270.3</v>
      </c>
    </row>
    <row r="2838" spans="1:6" x14ac:dyDescent="0.3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10">
        <v>0</v>
      </c>
    </row>
    <row r="2839" spans="1:6" x14ac:dyDescent="0.3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10">
        <v>0</v>
      </c>
    </row>
    <row r="2840" spans="1:6" x14ac:dyDescent="0.3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10">
        <v>509.3</v>
      </c>
    </row>
    <row r="2841" spans="1:6" x14ac:dyDescent="0.3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10">
        <v>0</v>
      </c>
    </row>
    <row r="2842" spans="1:6" x14ac:dyDescent="0.3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10">
        <v>0</v>
      </c>
    </row>
    <row r="2843" spans="1:6" x14ac:dyDescent="0.3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10">
        <v>5521</v>
      </c>
    </row>
    <row r="2844" spans="1:6" x14ac:dyDescent="0.3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10">
        <v>0</v>
      </c>
    </row>
    <row r="2845" spans="1:6" x14ac:dyDescent="0.3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10">
        <v>0</v>
      </c>
    </row>
    <row r="2846" spans="1:6" x14ac:dyDescent="0.3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10">
        <v>4081.59</v>
      </c>
    </row>
    <row r="2847" spans="1:6" x14ac:dyDescent="0.3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10">
        <v>0</v>
      </c>
    </row>
    <row r="2848" spans="1:6" x14ac:dyDescent="0.3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10">
        <v>0</v>
      </c>
    </row>
    <row r="2849" spans="1:6" x14ac:dyDescent="0.3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10">
        <v>16184.59</v>
      </c>
    </row>
    <row r="2850" spans="1:6" x14ac:dyDescent="0.3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10">
        <v>0</v>
      </c>
    </row>
    <row r="2851" spans="1:6" x14ac:dyDescent="0.3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10">
        <v>0</v>
      </c>
    </row>
    <row r="2852" spans="1:6" x14ac:dyDescent="0.3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10">
        <v>6331</v>
      </c>
    </row>
    <row r="2853" spans="1:6" x14ac:dyDescent="0.3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10">
        <v>0</v>
      </c>
    </row>
    <row r="2854" spans="1:6" x14ac:dyDescent="0.3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10">
        <v>0</v>
      </c>
    </row>
    <row r="2855" spans="1:6" x14ac:dyDescent="0.3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10">
        <v>8341</v>
      </c>
    </row>
    <row r="2856" spans="1:6" x14ac:dyDescent="0.3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10">
        <v>988</v>
      </c>
    </row>
    <row r="2857" spans="1:6" x14ac:dyDescent="0.3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10">
        <v>0</v>
      </c>
    </row>
    <row r="2858" spans="1:6" x14ac:dyDescent="0.3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10">
        <v>4030</v>
      </c>
    </row>
    <row r="2859" spans="1:6" x14ac:dyDescent="0.3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10">
        <v>979</v>
      </c>
    </row>
    <row r="2860" spans="1:6" x14ac:dyDescent="0.3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10">
        <v>0</v>
      </c>
    </row>
    <row r="2861" spans="1:6" x14ac:dyDescent="0.3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10">
        <v>6248</v>
      </c>
    </row>
    <row r="2862" spans="1:6" x14ac:dyDescent="0.3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10">
        <v>2558</v>
      </c>
    </row>
    <row r="2863" spans="1:6" x14ac:dyDescent="0.3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10">
        <v>0</v>
      </c>
    </row>
    <row r="2864" spans="1:6" x14ac:dyDescent="0.3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10">
        <v>199.97</v>
      </c>
    </row>
    <row r="2865" spans="1:6" x14ac:dyDescent="0.3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10">
        <v>0</v>
      </c>
    </row>
    <row r="2866" spans="1:6" x14ac:dyDescent="0.3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10">
        <v>0</v>
      </c>
    </row>
    <row r="2867" spans="1:6" x14ac:dyDescent="0.3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10">
        <v>15065.5</v>
      </c>
    </row>
    <row r="2868" spans="1:6" x14ac:dyDescent="0.3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10">
        <v>69</v>
      </c>
    </row>
    <row r="2869" spans="1:6" x14ac:dyDescent="0.3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10">
        <v>0</v>
      </c>
    </row>
    <row r="2870" spans="1:6" x14ac:dyDescent="0.3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10">
        <v>8879</v>
      </c>
    </row>
    <row r="2871" spans="1:6" x14ac:dyDescent="0.3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10">
        <v>650</v>
      </c>
    </row>
    <row r="2872" spans="1:6" x14ac:dyDescent="0.3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10">
        <v>0</v>
      </c>
    </row>
    <row r="2873" spans="1:6" x14ac:dyDescent="0.3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10">
        <v>8879</v>
      </c>
    </row>
    <row r="2874" spans="1:6" x14ac:dyDescent="0.3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10">
        <v>0</v>
      </c>
    </row>
    <row r="2875" spans="1:6" x14ac:dyDescent="0.3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10">
        <v>0</v>
      </c>
    </row>
    <row r="2876" spans="1:6" x14ac:dyDescent="0.3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10">
        <v>3174</v>
      </c>
    </row>
    <row r="2877" spans="1:6" x14ac:dyDescent="0.3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10">
        <v>2445</v>
      </c>
    </row>
    <row r="2878" spans="1:6" x14ac:dyDescent="0.3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10">
        <v>0</v>
      </c>
    </row>
    <row r="2879" spans="1:6" x14ac:dyDescent="0.3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10">
        <v>8901.9500000000007</v>
      </c>
    </row>
    <row r="2880" spans="1:6" x14ac:dyDescent="0.3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10">
        <v>2549</v>
      </c>
    </row>
    <row r="2881" spans="1:6" x14ac:dyDescent="0.3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10">
        <v>0</v>
      </c>
    </row>
    <row r="2882" spans="1:6" x14ac:dyDescent="0.3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10">
        <v>4935.95</v>
      </c>
    </row>
    <row r="2883" spans="1:6" x14ac:dyDescent="0.3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10">
        <v>0</v>
      </c>
    </row>
    <row r="2884" spans="1:6" x14ac:dyDescent="0.3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10">
        <v>0</v>
      </c>
    </row>
    <row r="2885" spans="1:6" x14ac:dyDescent="0.3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10">
        <v>2778</v>
      </c>
    </row>
    <row r="2886" spans="1:6" x14ac:dyDescent="0.3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10">
        <v>2151</v>
      </c>
    </row>
    <row r="2887" spans="1:6" x14ac:dyDescent="0.3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10">
        <v>0</v>
      </c>
    </row>
    <row r="2888" spans="1:6" x14ac:dyDescent="0.3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10">
        <v>4231.8999999999996</v>
      </c>
    </row>
    <row r="2889" spans="1:6" x14ac:dyDescent="0.3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10">
        <v>224</v>
      </c>
    </row>
    <row r="2890" spans="1:6" x14ac:dyDescent="0.3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10">
        <v>0</v>
      </c>
    </row>
    <row r="2891" spans="1:6" x14ac:dyDescent="0.3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10">
        <v>4901.55</v>
      </c>
    </row>
    <row r="2892" spans="1:6" x14ac:dyDescent="0.3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10">
        <v>2500</v>
      </c>
    </row>
    <row r="2893" spans="1:6" x14ac:dyDescent="0.3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10">
        <v>0</v>
      </c>
    </row>
    <row r="2894" spans="1:6" x14ac:dyDescent="0.3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10">
        <v>8547.52</v>
      </c>
    </row>
    <row r="2895" spans="1:6" x14ac:dyDescent="0.3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10">
        <v>1351</v>
      </c>
    </row>
    <row r="2896" spans="1:6" x14ac:dyDescent="0.3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10">
        <v>0</v>
      </c>
    </row>
    <row r="2897" spans="1:6" x14ac:dyDescent="0.3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10">
        <v>4070.69</v>
      </c>
    </row>
    <row r="2898" spans="1:6" x14ac:dyDescent="0.3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10">
        <v>1461</v>
      </c>
    </row>
    <row r="2899" spans="1:6" x14ac:dyDescent="0.3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10">
        <v>0</v>
      </c>
    </row>
    <row r="2900" spans="1:6" x14ac:dyDescent="0.3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10">
        <v>7343.2</v>
      </c>
    </row>
    <row r="2901" spans="1:6" x14ac:dyDescent="0.3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10">
        <v>1376</v>
      </c>
    </row>
    <row r="2902" spans="1:6" x14ac:dyDescent="0.3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10">
        <v>0</v>
      </c>
    </row>
    <row r="2903" spans="1:6" x14ac:dyDescent="0.3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10">
        <v>191.84</v>
      </c>
    </row>
    <row r="2904" spans="1:6" x14ac:dyDescent="0.3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10">
        <v>0</v>
      </c>
    </row>
    <row r="2905" spans="1:6" x14ac:dyDescent="0.3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10">
        <v>0</v>
      </c>
    </row>
    <row r="2906" spans="1:6" x14ac:dyDescent="0.3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10">
        <v>5470.25</v>
      </c>
    </row>
    <row r="2907" spans="1:6" x14ac:dyDescent="0.3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10">
        <v>1440</v>
      </c>
    </row>
    <row r="2908" spans="1:6" x14ac:dyDescent="0.3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10">
        <v>0</v>
      </c>
    </row>
    <row r="2909" spans="1:6" x14ac:dyDescent="0.3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10">
        <v>5039</v>
      </c>
    </row>
    <row r="2910" spans="1:6" x14ac:dyDescent="0.3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10">
        <v>0</v>
      </c>
    </row>
    <row r="2911" spans="1:6" x14ac:dyDescent="0.3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10">
        <v>0</v>
      </c>
    </row>
    <row r="2912" spans="1:6" x14ac:dyDescent="0.3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10">
        <v>5019.55</v>
      </c>
    </row>
    <row r="2913" spans="1:6" x14ac:dyDescent="0.3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10">
        <v>946</v>
      </c>
    </row>
    <row r="2914" spans="1:6" x14ac:dyDescent="0.3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10">
        <v>0</v>
      </c>
    </row>
    <row r="2915" spans="1:6" x14ac:dyDescent="0.3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10">
        <v>7348.75</v>
      </c>
    </row>
    <row r="2916" spans="1:6" x14ac:dyDescent="0.3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10">
        <v>822</v>
      </c>
    </row>
    <row r="2917" spans="1:6" x14ac:dyDescent="0.3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10">
        <v>0</v>
      </c>
    </row>
    <row r="2918" spans="1:6" x14ac:dyDescent="0.3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10">
        <v>260.14999999999998</v>
      </c>
    </row>
    <row r="2919" spans="1:6" x14ac:dyDescent="0.3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10">
        <v>397</v>
      </c>
    </row>
    <row r="2920" spans="1:6" x14ac:dyDescent="0.3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10">
        <v>0</v>
      </c>
    </row>
    <row r="2921" spans="1:6" x14ac:dyDescent="0.3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10">
        <v>136.30000000000001</v>
      </c>
    </row>
    <row r="2922" spans="1:6" x14ac:dyDescent="0.3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10">
        <v>0</v>
      </c>
    </row>
    <row r="2923" spans="1:6" x14ac:dyDescent="0.3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10">
        <v>0</v>
      </c>
    </row>
    <row r="2924" spans="1:6" x14ac:dyDescent="0.3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10">
        <v>1727.95</v>
      </c>
    </row>
    <row r="2925" spans="1:6" x14ac:dyDescent="0.3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10">
        <v>0</v>
      </c>
    </row>
    <row r="2926" spans="1:6" x14ac:dyDescent="0.3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10">
        <v>0</v>
      </c>
    </row>
    <row r="2927" spans="1:6" x14ac:dyDescent="0.3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10">
        <v>4591.25</v>
      </c>
    </row>
    <row r="2928" spans="1:6" x14ac:dyDescent="0.3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10">
        <v>2678</v>
      </c>
    </row>
    <row r="2929" spans="1:6" x14ac:dyDescent="0.3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10">
        <v>0</v>
      </c>
    </row>
    <row r="2930" spans="1:6" x14ac:dyDescent="0.3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10">
        <v>5112.74</v>
      </c>
    </row>
    <row r="2931" spans="1:6" x14ac:dyDescent="0.3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10">
        <v>0</v>
      </c>
    </row>
    <row r="2932" spans="1:6" x14ac:dyDescent="0.3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10">
        <v>0</v>
      </c>
    </row>
    <row r="2933" spans="1:6" x14ac:dyDescent="0.3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10">
        <v>6647.8</v>
      </c>
    </row>
    <row r="2934" spans="1:6" x14ac:dyDescent="0.3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10">
        <v>424</v>
      </c>
    </row>
    <row r="2935" spans="1:6" x14ac:dyDescent="0.3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10">
        <v>0</v>
      </c>
    </row>
    <row r="2936" spans="1:6" x14ac:dyDescent="0.3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10">
        <v>8489.25</v>
      </c>
    </row>
    <row r="2937" spans="1:6" x14ac:dyDescent="0.3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10">
        <v>61</v>
      </c>
    </row>
    <row r="2938" spans="1:6" x14ac:dyDescent="0.3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10">
        <v>0</v>
      </c>
    </row>
    <row r="2939" spans="1:6" x14ac:dyDescent="0.3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10">
        <v>28374.05</v>
      </c>
    </row>
    <row r="2940" spans="1:6" x14ac:dyDescent="0.3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10">
        <v>0</v>
      </c>
    </row>
    <row r="2941" spans="1:6" x14ac:dyDescent="0.3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10">
        <v>0</v>
      </c>
    </row>
    <row r="2942" spans="1:6" x14ac:dyDescent="0.3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10">
        <v>1069.95</v>
      </c>
    </row>
    <row r="2943" spans="1:6" x14ac:dyDescent="0.3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10">
        <v>0</v>
      </c>
    </row>
    <row r="2944" spans="1:6" x14ac:dyDescent="0.3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10">
        <v>0</v>
      </c>
    </row>
    <row r="2945" spans="1:6" x14ac:dyDescent="0.3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10">
        <v>1990.15</v>
      </c>
    </row>
    <row r="2946" spans="1:6" x14ac:dyDescent="0.3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10">
        <v>2945</v>
      </c>
    </row>
    <row r="2947" spans="1:6" x14ac:dyDescent="0.3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10">
        <v>0</v>
      </c>
    </row>
    <row r="2948" spans="1:6" x14ac:dyDescent="0.3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10">
        <v>100</v>
      </c>
    </row>
    <row r="2949" spans="1:6" x14ac:dyDescent="0.3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10">
        <v>0</v>
      </c>
    </row>
    <row r="2950" spans="1:6" x14ac:dyDescent="0.3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10">
        <v>0</v>
      </c>
    </row>
    <row r="2951" spans="1:6" x14ac:dyDescent="0.3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10">
        <v>4950.8500000000004</v>
      </c>
    </row>
    <row r="2952" spans="1:6" x14ac:dyDescent="0.3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10">
        <v>202</v>
      </c>
    </row>
    <row r="2953" spans="1:6" x14ac:dyDescent="0.3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10">
        <v>0</v>
      </c>
    </row>
    <row r="2954" spans="1:6" x14ac:dyDescent="0.3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10">
        <v>872.65</v>
      </c>
    </row>
    <row r="2955" spans="1:6" x14ac:dyDescent="0.3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10">
        <v>0</v>
      </c>
    </row>
    <row r="2956" spans="1:6" x14ac:dyDescent="0.3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10">
        <v>0</v>
      </c>
    </row>
    <row r="2957" spans="1:6" x14ac:dyDescent="0.3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10">
        <v>5087</v>
      </c>
    </row>
    <row r="2958" spans="1:6" x14ac:dyDescent="0.3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10">
        <v>361</v>
      </c>
    </row>
    <row r="2959" spans="1:6" x14ac:dyDescent="0.3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10">
        <v>0</v>
      </c>
    </row>
    <row r="2960" spans="1:6" x14ac:dyDescent="0.3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10">
        <v>4478</v>
      </c>
    </row>
    <row r="2961" spans="1:6" x14ac:dyDescent="0.3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10">
        <v>1785</v>
      </c>
    </row>
    <row r="2962" spans="1:6" x14ac:dyDescent="0.3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10">
        <v>0</v>
      </c>
    </row>
    <row r="2963" spans="1:6" x14ac:dyDescent="0.3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10">
        <v>8216.5400000000009</v>
      </c>
    </row>
    <row r="2964" spans="1:6" x14ac:dyDescent="0.3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10">
        <v>304</v>
      </c>
    </row>
    <row r="2965" spans="1:6" x14ac:dyDescent="0.3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10">
        <v>0</v>
      </c>
    </row>
    <row r="2966" spans="1:6" x14ac:dyDescent="0.3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10">
        <v>1144.55</v>
      </c>
    </row>
    <row r="2967" spans="1:6" x14ac:dyDescent="0.3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10">
        <v>0</v>
      </c>
    </row>
    <row r="2968" spans="1:6" x14ac:dyDescent="0.3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10">
        <v>0</v>
      </c>
    </row>
    <row r="2969" spans="1:6" x14ac:dyDescent="0.3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10">
        <v>5056.5</v>
      </c>
    </row>
    <row r="2970" spans="1:6" x14ac:dyDescent="0.3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10">
        <v>1328</v>
      </c>
    </row>
    <row r="2971" spans="1:6" x14ac:dyDescent="0.3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10">
        <v>0</v>
      </c>
    </row>
    <row r="2972" spans="1:6" x14ac:dyDescent="0.3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10">
        <v>2788</v>
      </c>
    </row>
    <row r="2973" spans="1:6" x14ac:dyDescent="0.3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10">
        <v>1313</v>
      </c>
    </row>
    <row r="2974" spans="1:6" x14ac:dyDescent="0.3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10">
        <v>0</v>
      </c>
    </row>
    <row r="2975" spans="1:6" x14ac:dyDescent="0.3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10">
        <v>8286</v>
      </c>
    </row>
    <row r="2976" spans="1:6" x14ac:dyDescent="0.3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10">
        <v>575</v>
      </c>
    </row>
    <row r="2977" spans="1:6" x14ac:dyDescent="0.3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10">
        <v>0</v>
      </c>
    </row>
    <row r="2978" spans="1:6" x14ac:dyDescent="0.3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10">
        <v>811.2</v>
      </c>
    </row>
    <row r="2979" spans="1:6" x14ac:dyDescent="0.3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10">
        <v>0</v>
      </c>
    </row>
    <row r="2980" spans="1:6" x14ac:dyDescent="0.3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10">
        <v>0</v>
      </c>
    </row>
    <row r="2981" spans="1:6" x14ac:dyDescent="0.3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10">
        <v>8699.91</v>
      </c>
    </row>
    <row r="2982" spans="1:6" x14ac:dyDescent="0.3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10">
        <v>2858</v>
      </c>
    </row>
    <row r="2983" spans="1:6" x14ac:dyDescent="0.3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10">
        <v>0</v>
      </c>
    </row>
    <row r="2984" spans="1:6" x14ac:dyDescent="0.3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10">
        <v>4681</v>
      </c>
    </row>
    <row r="2985" spans="1:6" x14ac:dyDescent="0.3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10">
        <v>0</v>
      </c>
    </row>
    <row r="2986" spans="1:6" x14ac:dyDescent="0.3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10">
        <v>0</v>
      </c>
    </row>
    <row r="2987" spans="1:6" x14ac:dyDescent="0.3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10">
        <v>4717.8999999999996</v>
      </c>
    </row>
    <row r="2988" spans="1:6" x14ac:dyDescent="0.3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10">
        <v>0</v>
      </c>
    </row>
    <row r="2989" spans="1:6" x14ac:dyDescent="0.3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10">
        <v>0</v>
      </c>
    </row>
    <row r="2990" spans="1:6" x14ac:dyDescent="0.3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10">
        <v>3123.12</v>
      </c>
    </row>
    <row r="2991" spans="1:6" x14ac:dyDescent="0.3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10">
        <v>0</v>
      </c>
    </row>
    <row r="2992" spans="1:6" x14ac:dyDescent="0.3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10">
        <v>0</v>
      </c>
    </row>
    <row r="2993" spans="1:6" x14ac:dyDescent="0.3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10">
        <v>889</v>
      </c>
    </row>
    <row r="2994" spans="1:6" x14ac:dyDescent="0.3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10">
        <v>0</v>
      </c>
    </row>
    <row r="2995" spans="1:6" x14ac:dyDescent="0.3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10">
        <v>0</v>
      </c>
    </row>
    <row r="2996" spans="1:6" x14ac:dyDescent="0.3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10">
        <v>1294.95</v>
      </c>
    </row>
    <row r="2997" spans="1:6" x14ac:dyDescent="0.3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10">
        <v>0</v>
      </c>
    </row>
    <row r="2998" spans="1:6" x14ac:dyDescent="0.3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10">
        <v>0</v>
      </c>
    </row>
    <row r="2999" spans="1:6" x14ac:dyDescent="0.3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10">
        <v>4369.3599999999997</v>
      </c>
    </row>
    <row r="3000" spans="1:6" x14ac:dyDescent="0.3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10">
        <v>1019</v>
      </c>
    </row>
    <row r="3001" spans="1:6" x14ac:dyDescent="0.3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10">
        <v>0</v>
      </c>
    </row>
    <row r="3002" spans="1:6" x14ac:dyDescent="0.3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10">
        <v>250</v>
      </c>
    </row>
    <row r="3003" spans="1:6" x14ac:dyDescent="0.3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10">
        <v>0</v>
      </c>
    </row>
    <row r="3004" spans="1:6" x14ac:dyDescent="0.3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10">
        <v>0</v>
      </c>
    </row>
    <row r="3005" spans="1:6" x14ac:dyDescent="0.3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10">
        <v>1584</v>
      </c>
    </row>
    <row r="3006" spans="1:6" x14ac:dyDescent="0.3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10">
        <v>0</v>
      </c>
    </row>
    <row r="3007" spans="1:6" x14ac:dyDescent="0.3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10">
        <v>0</v>
      </c>
    </row>
    <row r="3008" spans="1:6" x14ac:dyDescent="0.3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10">
        <v>1818.95</v>
      </c>
    </row>
    <row r="3009" spans="1:6" x14ac:dyDescent="0.3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10">
        <v>0</v>
      </c>
    </row>
    <row r="3010" spans="1:6" x14ac:dyDescent="0.3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10">
        <v>0</v>
      </c>
    </row>
    <row r="3011" spans="1:6" x14ac:dyDescent="0.3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10">
        <v>8193</v>
      </c>
    </row>
    <row r="3012" spans="1:6" x14ac:dyDescent="0.3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10">
        <v>1326</v>
      </c>
    </row>
    <row r="3013" spans="1:6" x14ac:dyDescent="0.3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10">
        <v>0</v>
      </c>
    </row>
    <row r="3014" spans="1:6" x14ac:dyDescent="0.3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10">
        <v>556.25</v>
      </c>
    </row>
    <row r="3015" spans="1:6" x14ac:dyDescent="0.3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10">
        <v>0</v>
      </c>
    </row>
    <row r="3016" spans="1:6" x14ac:dyDescent="0.3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10">
        <v>0</v>
      </c>
    </row>
    <row r="3017" spans="1:6" x14ac:dyDescent="0.3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10">
        <v>250</v>
      </c>
    </row>
    <row r="3018" spans="1:6" x14ac:dyDescent="0.3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10">
        <v>0</v>
      </c>
    </row>
    <row r="3019" spans="1:6" x14ac:dyDescent="0.3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10">
        <v>0</v>
      </c>
    </row>
    <row r="3020" spans="1:6" x14ac:dyDescent="0.3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10">
        <v>14823.07</v>
      </c>
    </row>
    <row r="3021" spans="1:6" x14ac:dyDescent="0.3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10">
        <v>821</v>
      </c>
    </row>
    <row r="3022" spans="1:6" x14ac:dyDescent="0.3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10">
        <v>0</v>
      </c>
    </row>
    <row r="3023" spans="1:6" x14ac:dyDescent="0.3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10">
        <v>4674.8</v>
      </c>
    </row>
    <row r="3024" spans="1:6" x14ac:dyDescent="0.3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10">
        <v>1838</v>
      </c>
    </row>
    <row r="3025" spans="1:6" x14ac:dyDescent="0.3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10">
        <v>0</v>
      </c>
    </row>
    <row r="3026" spans="1:6" x14ac:dyDescent="0.3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10">
        <v>2668.5</v>
      </c>
    </row>
    <row r="3027" spans="1:6" x14ac:dyDescent="0.3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10">
        <v>0</v>
      </c>
    </row>
    <row r="3028" spans="1:6" x14ac:dyDescent="0.3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10">
        <v>0</v>
      </c>
    </row>
    <row r="3029" spans="1:6" x14ac:dyDescent="0.3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10">
        <v>406.95</v>
      </c>
    </row>
    <row r="3030" spans="1:6" x14ac:dyDescent="0.3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10">
        <v>0</v>
      </c>
    </row>
    <row r="3031" spans="1:6" x14ac:dyDescent="0.3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10">
        <v>0</v>
      </c>
    </row>
    <row r="3032" spans="1:6" x14ac:dyDescent="0.3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10">
        <v>3239.25</v>
      </c>
    </row>
    <row r="3033" spans="1:6" x14ac:dyDescent="0.3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10">
        <v>1319</v>
      </c>
    </row>
    <row r="3034" spans="1:6" x14ac:dyDescent="0.3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10">
        <v>0</v>
      </c>
    </row>
    <row r="3035" spans="1:6" x14ac:dyDescent="0.3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10">
        <v>4281.6000000000004</v>
      </c>
    </row>
    <row r="3036" spans="1:6" x14ac:dyDescent="0.3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10">
        <v>2731</v>
      </c>
    </row>
    <row r="3037" spans="1:6" x14ac:dyDescent="0.3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10">
        <v>0</v>
      </c>
    </row>
    <row r="3038" spans="1:6" x14ac:dyDescent="0.3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10">
        <v>6522.5</v>
      </c>
    </row>
    <row r="3039" spans="1:6" x14ac:dyDescent="0.3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10">
        <v>2011</v>
      </c>
    </row>
    <row r="3040" spans="1:6" x14ac:dyDescent="0.3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10">
        <v>0</v>
      </c>
    </row>
    <row r="3041" spans="1:6" x14ac:dyDescent="0.3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10">
        <v>5039</v>
      </c>
    </row>
    <row r="3042" spans="1:6" x14ac:dyDescent="0.3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10">
        <v>1912</v>
      </c>
    </row>
    <row r="3043" spans="1:6" x14ac:dyDescent="0.3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10">
        <v>0</v>
      </c>
    </row>
    <row r="3044" spans="1:6" x14ac:dyDescent="0.3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10">
        <v>1514.15</v>
      </c>
    </row>
    <row r="3045" spans="1:6" x14ac:dyDescent="0.3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10">
        <v>0</v>
      </c>
    </row>
    <row r="3046" spans="1:6" x14ac:dyDescent="0.3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10">
        <v>0</v>
      </c>
    </row>
    <row r="3047" spans="1:6" x14ac:dyDescent="0.3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10">
        <v>1465.55</v>
      </c>
    </row>
    <row r="3048" spans="1:6" x14ac:dyDescent="0.3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10">
        <v>733</v>
      </c>
    </row>
    <row r="3049" spans="1:6" x14ac:dyDescent="0.3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10">
        <v>0</v>
      </c>
    </row>
    <row r="3050" spans="1:6" x14ac:dyDescent="0.3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10">
        <v>2214.4499999999998</v>
      </c>
    </row>
    <row r="3051" spans="1:6" x14ac:dyDescent="0.3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10">
        <v>0</v>
      </c>
    </row>
    <row r="3052" spans="1:6" x14ac:dyDescent="0.3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10">
        <v>0</v>
      </c>
    </row>
    <row r="3053" spans="1:6" x14ac:dyDescent="0.3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10">
        <v>14694.5</v>
      </c>
    </row>
    <row r="3054" spans="1:6" x14ac:dyDescent="0.3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10">
        <v>869</v>
      </c>
    </row>
    <row r="3055" spans="1:6" x14ac:dyDescent="0.3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10">
        <v>0</v>
      </c>
    </row>
    <row r="3056" spans="1:6" x14ac:dyDescent="0.3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10">
        <v>5364.58</v>
      </c>
    </row>
    <row r="3057" spans="1:6" x14ac:dyDescent="0.3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10">
        <v>55</v>
      </c>
    </row>
    <row r="3058" spans="1:6" x14ac:dyDescent="0.3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10">
        <v>0</v>
      </c>
    </row>
    <row r="3059" spans="1:6" x14ac:dyDescent="0.3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10">
        <v>5087</v>
      </c>
    </row>
    <row r="3060" spans="1:6" x14ac:dyDescent="0.3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10">
        <v>40</v>
      </c>
    </row>
    <row r="3061" spans="1:6" x14ac:dyDescent="0.3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10">
        <v>0</v>
      </c>
    </row>
    <row r="3062" spans="1:6" x14ac:dyDescent="0.3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10">
        <v>453.15</v>
      </c>
    </row>
    <row r="3063" spans="1:6" x14ac:dyDescent="0.3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10">
        <v>0</v>
      </c>
    </row>
    <row r="3064" spans="1:6" x14ac:dyDescent="0.3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10">
        <v>0</v>
      </c>
    </row>
    <row r="3065" spans="1:6" x14ac:dyDescent="0.3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10">
        <v>2546.23</v>
      </c>
    </row>
    <row r="3066" spans="1:6" x14ac:dyDescent="0.3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10">
        <v>1003</v>
      </c>
    </row>
    <row r="3067" spans="1:6" x14ac:dyDescent="0.3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10">
        <v>0</v>
      </c>
    </row>
    <row r="3068" spans="1:6" x14ac:dyDescent="0.3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10">
        <v>245</v>
      </c>
    </row>
    <row r="3069" spans="1:6" x14ac:dyDescent="0.3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10">
        <v>0</v>
      </c>
    </row>
    <row r="3070" spans="1:6" x14ac:dyDescent="0.3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10">
        <v>0</v>
      </c>
    </row>
    <row r="3071" spans="1:6" x14ac:dyDescent="0.3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10">
        <v>6348</v>
      </c>
    </row>
    <row r="3072" spans="1:6" x14ac:dyDescent="0.3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10">
        <v>0</v>
      </c>
    </row>
    <row r="3073" spans="1:6" x14ac:dyDescent="0.3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10">
        <v>0</v>
      </c>
    </row>
    <row r="3074" spans="1:6" x14ac:dyDescent="0.3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10">
        <v>2615.3000000000002</v>
      </c>
    </row>
    <row r="3075" spans="1:6" x14ac:dyDescent="0.3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10">
        <v>0</v>
      </c>
    </row>
    <row r="3076" spans="1:6" x14ac:dyDescent="0.3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10">
        <v>0</v>
      </c>
    </row>
    <row r="3077" spans="1:6" x14ac:dyDescent="0.3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10">
        <v>2889</v>
      </c>
    </row>
    <row r="3078" spans="1:6" x14ac:dyDescent="0.3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10">
        <v>1767</v>
      </c>
    </row>
    <row r="3079" spans="1:6" x14ac:dyDescent="0.3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10">
        <v>0</v>
      </c>
    </row>
    <row r="3080" spans="1:6" x14ac:dyDescent="0.3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10">
        <v>408.55</v>
      </c>
    </row>
    <row r="3081" spans="1:6" x14ac:dyDescent="0.3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10">
        <v>0</v>
      </c>
    </row>
    <row r="3082" spans="1:6" x14ac:dyDescent="0.3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10">
        <v>0</v>
      </c>
    </row>
    <row r="3083" spans="1:6" x14ac:dyDescent="0.3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10">
        <v>9243.9500000000007</v>
      </c>
    </row>
    <row r="3084" spans="1:6" x14ac:dyDescent="0.3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10">
        <v>0</v>
      </c>
    </row>
    <row r="3085" spans="1:6" x14ac:dyDescent="0.3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10">
        <v>0</v>
      </c>
    </row>
    <row r="3086" spans="1:6" x14ac:dyDescent="0.3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10">
        <v>1187.82</v>
      </c>
    </row>
    <row r="3087" spans="1:6" x14ac:dyDescent="0.3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10">
        <v>0</v>
      </c>
    </row>
    <row r="3088" spans="1:6" x14ac:dyDescent="0.3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10">
        <v>0</v>
      </c>
    </row>
    <row r="3089" spans="1:6" x14ac:dyDescent="0.3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10">
        <v>1655.2</v>
      </c>
    </row>
    <row r="3090" spans="1:6" x14ac:dyDescent="0.3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10">
        <v>0</v>
      </c>
    </row>
    <row r="3091" spans="1:6" x14ac:dyDescent="0.3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10">
        <v>0</v>
      </c>
    </row>
    <row r="3092" spans="1:6" x14ac:dyDescent="0.3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10">
        <v>827.2</v>
      </c>
    </row>
    <row r="3093" spans="1:6" x14ac:dyDescent="0.3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10">
        <v>0</v>
      </c>
    </row>
    <row r="3094" spans="1:6" x14ac:dyDescent="0.3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10">
        <v>0</v>
      </c>
    </row>
    <row r="3095" spans="1:6" x14ac:dyDescent="0.3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10">
        <v>8468.3799999999992</v>
      </c>
    </row>
    <row r="3096" spans="1:6" x14ac:dyDescent="0.3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10">
        <v>1622</v>
      </c>
    </row>
    <row r="3097" spans="1:6" x14ac:dyDescent="0.3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10">
        <v>0</v>
      </c>
    </row>
    <row r="3098" spans="1:6" x14ac:dyDescent="0.3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10">
        <v>2239.96</v>
      </c>
    </row>
    <row r="3099" spans="1:6" x14ac:dyDescent="0.3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10">
        <v>0</v>
      </c>
    </row>
    <row r="3100" spans="1:6" x14ac:dyDescent="0.3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10">
        <v>0</v>
      </c>
    </row>
    <row r="3101" spans="1:6" x14ac:dyDescent="0.3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10">
        <v>1320.43</v>
      </c>
    </row>
    <row r="3102" spans="1:6" x14ac:dyDescent="0.3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10">
        <v>1131</v>
      </c>
    </row>
    <row r="3103" spans="1:6" x14ac:dyDescent="0.3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10">
        <v>0</v>
      </c>
    </row>
    <row r="3104" spans="1:6" x14ac:dyDescent="0.3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10">
        <v>200.3</v>
      </c>
    </row>
    <row r="3105" spans="1:6" x14ac:dyDescent="0.3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10">
        <v>0</v>
      </c>
    </row>
    <row r="3106" spans="1:6" x14ac:dyDescent="0.3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10">
        <v>0</v>
      </c>
    </row>
    <row r="3107" spans="1:6" x14ac:dyDescent="0.3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10">
        <v>3096</v>
      </c>
    </row>
    <row r="3108" spans="1:6" x14ac:dyDescent="0.3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10">
        <v>1061</v>
      </c>
    </row>
    <row r="3109" spans="1:6" x14ac:dyDescent="0.3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10">
        <v>0</v>
      </c>
    </row>
    <row r="3110" spans="1:6" x14ac:dyDescent="0.3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10">
        <v>10811.39</v>
      </c>
    </row>
    <row r="3111" spans="1:6" x14ac:dyDescent="0.3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10">
        <v>2603</v>
      </c>
    </row>
    <row r="3112" spans="1:6" x14ac:dyDescent="0.3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10">
        <v>0</v>
      </c>
    </row>
    <row r="3113" spans="1:6" x14ac:dyDescent="0.3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10">
        <v>3424</v>
      </c>
    </row>
    <row r="3114" spans="1:6" x14ac:dyDescent="0.3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10">
        <v>2090</v>
      </c>
    </row>
    <row r="3115" spans="1:6" x14ac:dyDescent="0.3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10">
        <v>0</v>
      </c>
    </row>
    <row r="3116" spans="1:6" x14ac:dyDescent="0.3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10">
        <v>3828.5</v>
      </c>
    </row>
    <row r="3117" spans="1:6" x14ac:dyDescent="0.3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10">
        <v>2827</v>
      </c>
    </row>
    <row r="3118" spans="1:6" x14ac:dyDescent="0.3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10">
        <v>0</v>
      </c>
    </row>
    <row r="3119" spans="1:6" x14ac:dyDescent="0.3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10">
        <v>5228</v>
      </c>
    </row>
    <row r="3120" spans="1:6" x14ac:dyDescent="0.3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10">
        <v>1050</v>
      </c>
    </row>
    <row r="3121" spans="1:6" x14ac:dyDescent="0.3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10">
        <v>0</v>
      </c>
    </row>
    <row r="3122" spans="1:6" x14ac:dyDescent="0.3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10">
        <v>3707.25</v>
      </c>
    </row>
    <row r="3123" spans="1:6" x14ac:dyDescent="0.3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10">
        <v>1005</v>
      </c>
    </row>
    <row r="3124" spans="1:6" x14ac:dyDescent="0.3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10">
        <v>0</v>
      </c>
    </row>
    <row r="3125" spans="1:6" x14ac:dyDescent="0.3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10">
        <v>5019.92</v>
      </c>
    </row>
    <row r="3126" spans="1:6" x14ac:dyDescent="0.3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10">
        <v>947</v>
      </c>
    </row>
    <row r="3127" spans="1:6" x14ac:dyDescent="0.3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10">
        <v>0</v>
      </c>
    </row>
    <row r="3128" spans="1:6" x14ac:dyDescent="0.3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10">
        <v>7754</v>
      </c>
    </row>
    <row r="3129" spans="1:6" x14ac:dyDescent="0.3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10">
        <v>2869</v>
      </c>
    </row>
    <row r="3130" spans="1:6" x14ac:dyDescent="0.3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10">
        <v>0</v>
      </c>
    </row>
    <row r="3131" spans="1:6" x14ac:dyDescent="0.3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10">
        <v>5039.99</v>
      </c>
    </row>
    <row r="3132" spans="1:6" x14ac:dyDescent="0.3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10">
        <v>0</v>
      </c>
    </row>
    <row r="3133" spans="1:6" x14ac:dyDescent="0.3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10">
        <v>0</v>
      </c>
    </row>
    <row r="3134" spans="1:6" x14ac:dyDescent="0.3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10">
        <v>2087.4</v>
      </c>
    </row>
    <row r="3135" spans="1:6" x14ac:dyDescent="0.3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10">
        <v>0</v>
      </c>
    </row>
    <row r="3136" spans="1:6" x14ac:dyDescent="0.3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10">
        <v>0</v>
      </c>
    </row>
    <row r="3137" spans="1:6" x14ac:dyDescent="0.3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10">
        <v>9144.56</v>
      </c>
    </row>
    <row r="3138" spans="1:6" x14ac:dyDescent="0.3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10">
        <v>2746</v>
      </c>
    </row>
    <row r="3139" spans="1:6" x14ac:dyDescent="0.3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10">
        <v>0</v>
      </c>
    </row>
    <row r="3140" spans="1:6" x14ac:dyDescent="0.3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10">
        <v>235.75</v>
      </c>
    </row>
    <row r="3141" spans="1:6" x14ac:dyDescent="0.3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10">
        <v>0</v>
      </c>
    </row>
    <row r="3142" spans="1:6" x14ac:dyDescent="0.3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10">
        <v>0</v>
      </c>
    </row>
    <row r="3143" spans="1:6" x14ac:dyDescent="0.3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10">
        <v>3172.11</v>
      </c>
    </row>
    <row r="3144" spans="1:6" x14ac:dyDescent="0.3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10">
        <v>1341</v>
      </c>
    </row>
    <row r="3145" spans="1:6" x14ac:dyDescent="0.3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10">
        <v>0</v>
      </c>
    </row>
    <row r="3146" spans="1:6" x14ac:dyDescent="0.3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10">
        <v>1255.95</v>
      </c>
    </row>
    <row r="3147" spans="1:6" x14ac:dyDescent="0.3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10">
        <v>0</v>
      </c>
    </row>
    <row r="3148" spans="1:6" x14ac:dyDescent="0.3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10">
        <v>0</v>
      </c>
    </row>
    <row r="3149" spans="1:6" x14ac:dyDescent="0.3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10">
        <v>10996.97</v>
      </c>
    </row>
    <row r="3150" spans="1:6" x14ac:dyDescent="0.3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10">
        <v>2218</v>
      </c>
    </row>
    <row r="3151" spans="1:6" x14ac:dyDescent="0.3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10">
        <v>0</v>
      </c>
    </row>
    <row r="3152" spans="1:6" x14ac:dyDescent="0.3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10">
        <v>3819.27</v>
      </c>
    </row>
    <row r="3153" spans="1:6" x14ac:dyDescent="0.3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10">
        <v>1025</v>
      </c>
    </row>
    <row r="3154" spans="1:6" x14ac:dyDescent="0.3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10">
        <v>0</v>
      </c>
    </row>
    <row r="3155" spans="1:6" x14ac:dyDescent="0.3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10">
        <v>2889</v>
      </c>
    </row>
    <row r="3156" spans="1:6" x14ac:dyDescent="0.3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10">
        <v>0</v>
      </c>
    </row>
    <row r="3157" spans="1:6" x14ac:dyDescent="0.3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10">
        <v>0</v>
      </c>
    </row>
    <row r="3158" spans="1:6" x14ac:dyDescent="0.3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10">
        <v>647.45000000000005</v>
      </c>
    </row>
    <row r="3159" spans="1:6" x14ac:dyDescent="0.3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10">
        <v>0</v>
      </c>
    </row>
    <row r="3160" spans="1:6" x14ac:dyDescent="0.3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10">
        <v>0</v>
      </c>
    </row>
    <row r="3161" spans="1:6" x14ac:dyDescent="0.3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10">
        <v>610</v>
      </c>
    </row>
    <row r="3162" spans="1:6" x14ac:dyDescent="0.3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10">
        <v>1439</v>
      </c>
    </row>
    <row r="3163" spans="1:6" x14ac:dyDescent="0.3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10">
        <v>0</v>
      </c>
    </row>
    <row r="3164" spans="1:6" x14ac:dyDescent="0.3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10">
        <v>407.58</v>
      </c>
    </row>
    <row r="3165" spans="1:6" x14ac:dyDescent="0.3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10">
        <v>0</v>
      </c>
    </row>
    <row r="3166" spans="1:6" x14ac:dyDescent="0.3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10">
        <v>0</v>
      </c>
    </row>
    <row r="3167" spans="1:6" x14ac:dyDescent="0.3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10">
        <v>3808.07</v>
      </c>
    </row>
    <row r="3168" spans="1:6" x14ac:dyDescent="0.3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10">
        <v>1614</v>
      </c>
    </row>
    <row r="3169" spans="1:6" x14ac:dyDescent="0.3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10">
        <v>0</v>
      </c>
    </row>
    <row r="3170" spans="1:6" x14ac:dyDescent="0.3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10">
        <v>1388.99</v>
      </c>
    </row>
    <row r="3171" spans="1:6" x14ac:dyDescent="0.3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10">
        <v>773</v>
      </c>
    </row>
    <row r="3172" spans="1:6" x14ac:dyDescent="0.3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10">
        <v>0</v>
      </c>
    </row>
    <row r="3173" spans="1:6" x14ac:dyDescent="0.3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10">
        <v>250</v>
      </c>
    </row>
    <row r="3174" spans="1:6" x14ac:dyDescent="0.3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10">
        <v>0</v>
      </c>
    </row>
    <row r="3175" spans="1:6" x14ac:dyDescent="0.3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10">
        <v>0</v>
      </c>
    </row>
    <row r="3176" spans="1:6" x14ac:dyDescent="0.3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10">
        <v>5055</v>
      </c>
    </row>
    <row r="3177" spans="1:6" x14ac:dyDescent="0.3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10">
        <v>438</v>
      </c>
    </row>
    <row r="3178" spans="1:6" x14ac:dyDescent="0.3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10">
        <v>0</v>
      </c>
    </row>
    <row r="3179" spans="1:6" x14ac:dyDescent="0.3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10">
        <v>4613</v>
      </c>
    </row>
    <row r="3180" spans="1:6" x14ac:dyDescent="0.3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10">
        <v>0</v>
      </c>
    </row>
    <row r="3181" spans="1:6" x14ac:dyDescent="0.3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10">
        <v>0</v>
      </c>
    </row>
    <row r="3182" spans="1:6" x14ac:dyDescent="0.3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10">
        <v>3591.71</v>
      </c>
    </row>
    <row r="3183" spans="1:6" x14ac:dyDescent="0.3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10">
        <v>896</v>
      </c>
    </row>
    <row r="3184" spans="1:6" x14ac:dyDescent="0.3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10">
        <v>0</v>
      </c>
    </row>
    <row r="3185" spans="1:6" x14ac:dyDescent="0.3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10">
        <v>3266</v>
      </c>
    </row>
    <row r="3186" spans="1:6" x14ac:dyDescent="0.3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10">
        <v>1785</v>
      </c>
    </row>
    <row r="3187" spans="1:6" x14ac:dyDescent="0.3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10">
        <v>0</v>
      </c>
    </row>
    <row r="3188" spans="1:6" x14ac:dyDescent="0.3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10">
        <v>2602</v>
      </c>
    </row>
    <row r="3189" spans="1:6" x14ac:dyDescent="0.3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10">
        <v>0</v>
      </c>
    </row>
    <row r="3190" spans="1:6" x14ac:dyDescent="0.3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10">
        <v>0</v>
      </c>
    </row>
    <row r="3191" spans="1:6" x14ac:dyDescent="0.3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10">
        <v>1080.8800000000001</v>
      </c>
    </row>
    <row r="3192" spans="1:6" x14ac:dyDescent="0.3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10">
        <v>0</v>
      </c>
    </row>
    <row r="3193" spans="1:6" x14ac:dyDescent="0.3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10">
        <v>0</v>
      </c>
    </row>
    <row r="3194" spans="1:6" x14ac:dyDescent="0.3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10">
        <v>1410.95</v>
      </c>
    </row>
    <row r="3195" spans="1:6" x14ac:dyDescent="0.3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10">
        <v>0</v>
      </c>
    </row>
    <row r="3196" spans="1:6" x14ac:dyDescent="0.3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10">
        <v>0</v>
      </c>
    </row>
    <row r="3197" spans="1:6" x14ac:dyDescent="0.3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10">
        <v>1132.99</v>
      </c>
    </row>
    <row r="3198" spans="1:6" x14ac:dyDescent="0.3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10">
        <v>0</v>
      </c>
    </row>
    <row r="3199" spans="1:6" x14ac:dyDescent="0.3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10">
        <v>0</v>
      </c>
    </row>
    <row r="3200" spans="1:6" x14ac:dyDescent="0.3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10">
        <v>410.35</v>
      </c>
    </row>
    <row r="3201" spans="1:6" x14ac:dyDescent="0.3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10">
        <v>0</v>
      </c>
    </row>
    <row r="3202" spans="1:6" x14ac:dyDescent="0.3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10">
        <v>0</v>
      </c>
    </row>
    <row r="3203" spans="1:6" x14ac:dyDescent="0.3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10">
        <v>4774.75</v>
      </c>
    </row>
    <row r="3204" spans="1:6" x14ac:dyDescent="0.3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10">
        <v>80</v>
      </c>
    </row>
    <row r="3205" spans="1:6" x14ac:dyDescent="0.3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10">
        <v>0</v>
      </c>
    </row>
    <row r="3206" spans="1:6" x14ac:dyDescent="0.3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10">
        <v>5039</v>
      </c>
    </row>
    <row r="3207" spans="1:6" x14ac:dyDescent="0.3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10">
        <v>656</v>
      </c>
    </row>
    <row r="3208" spans="1:6" x14ac:dyDescent="0.3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10">
        <v>0</v>
      </c>
    </row>
    <row r="3209" spans="1:6" x14ac:dyDescent="0.3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10">
        <v>2570.7199999999998</v>
      </c>
    </row>
    <row r="3210" spans="1:6" x14ac:dyDescent="0.3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10">
        <v>0</v>
      </c>
    </row>
    <row r="3211" spans="1:6" x14ac:dyDescent="0.3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10">
        <v>0</v>
      </c>
    </row>
    <row r="3212" spans="1:6" x14ac:dyDescent="0.3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10">
        <v>3000</v>
      </c>
    </row>
    <row r="3213" spans="1:6" x14ac:dyDescent="0.3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10">
        <v>0</v>
      </c>
    </row>
    <row r="3214" spans="1:6" x14ac:dyDescent="0.3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10">
        <v>0</v>
      </c>
    </row>
    <row r="3215" spans="1:6" x14ac:dyDescent="0.3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10">
        <v>1252</v>
      </c>
    </row>
    <row r="3216" spans="1:6" x14ac:dyDescent="0.3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10">
        <v>0</v>
      </c>
    </row>
    <row r="3217" spans="1:6" x14ac:dyDescent="0.3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10">
        <v>0</v>
      </c>
    </row>
    <row r="3218" spans="1:6" x14ac:dyDescent="0.3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10">
        <v>5572.75</v>
      </c>
    </row>
    <row r="3219" spans="1:6" x14ac:dyDescent="0.3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10">
        <v>0</v>
      </c>
    </row>
    <row r="3220" spans="1:6" x14ac:dyDescent="0.3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10">
        <v>0</v>
      </c>
    </row>
    <row r="3221" spans="1:6" x14ac:dyDescent="0.3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10">
        <v>1503</v>
      </c>
    </row>
    <row r="3222" spans="1:6" x14ac:dyDescent="0.3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10">
        <v>0</v>
      </c>
    </row>
    <row r="3223" spans="1:6" x14ac:dyDescent="0.3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10">
        <v>0</v>
      </c>
    </row>
    <row r="3224" spans="1:6" x14ac:dyDescent="0.3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10">
        <v>2991</v>
      </c>
    </row>
    <row r="3225" spans="1:6" x14ac:dyDescent="0.3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10">
        <v>447</v>
      </c>
    </row>
    <row r="3226" spans="1:6" x14ac:dyDescent="0.3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10">
        <v>0</v>
      </c>
    </row>
    <row r="3227" spans="1:6" x14ac:dyDescent="0.3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10">
        <v>4188.3</v>
      </c>
    </row>
    <row r="3228" spans="1:6" x14ac:dyDescent="0.3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10">
        <v>2434</v>
      </c>
    </row>
    <row r="3229" spans="1:6" x14ac:dyDescent="0.3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10">
        <v>0</v>
      </c>
    </row>
    <row r="3230" spans="1:6" x14ac:dyDescent="0.3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10">
        <v>246</v>
      </c>
    </row>
    <row r="3231" spans="1:6" x14ac:dyDescent="0.3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10">
        <v>0</v>
      </c>
    </row>
    <row r="3232" spans="1:6" x14ac:dyDescent="0.3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10">
        <v>0</v>
      </c>
    </row>
    <row r="3233" spans="1:6" x14ac:dyDescent="0.3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10">
        <v>3737.7</v>
      </c>
    </row>
    <row r="3234" spans="1:6" x14ac:dyDescent="0.3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10">
        <v>411</v>
      </c>
    </row>
    <row r="3235" spans="1:6" x14ac:dyDescent="0.3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10">
        <v>0</v>
      </c>
    </row>
    <row r="3236" spans="1:6" x14ac:dyDescent="0.3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10">
        <v>220</v>
      </c>
    </row>
    <row r="3237" spans="1:6" x14ac:dyDescent="0.3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10">
        <v>0</v>
      </c>
    </row>
    <row r="3238" spans="1:6" x14ac:dyDescent="0.3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10">
        <v>0</v>
      </c>
    </row>
    <row r="3239" spans="1:6" x14ac:dyDescent="0.3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10">
        <v>4030</v>
      </c>
    </row>
    <row r="3240" spans="1:6" x14ac:dyDescent="0.3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10">
        <v>1852</v>
      </c>
    </row>
    <row r="3241" spans="1:6" x14ac:dyDescent="0.3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10">
        <v>0</v>
      </c>
    </row>
    <row r="3242" spans="1:6" x14ac:dyDescent="0.3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10">
        <v>1062.7</v>
      </c>
    </row>
    <row r="3243" spans="1:6" x14ac:dyDescent="0.3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10">
        <v>0</v>
      </c>
    </row>
    <row r="3244" spans="1:6" x14ac:dyDescent="0.3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10">
        <v>0</v>
      </c>
    </row>
    <row r="3245" spans="1:6" x14ac:dyDescent="0.3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10">
        <v>7924</v>
      </c>
    </row>
    <row r="3246" spans="1:6" x14ac:dyDescent="0.3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10">
        <v>0</v>
      </c>
    </row>
    <row r="3247" spans="1:6" x14ac:dyDescent="0.3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10">
        <v>0</v>
      </c>
    </row>
    <row r="3248" spans="1:6" x14ac:dyDescent="0.3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10">
        <v>867.5</v>
      </c>
    </row>
    <row r="3249" spans="1:6" x14ac:dyDescent="0.3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10">
        <v>0</v>
      </c>
    </row>
    <row r="3250" spans="1:6" x14ac:dyDescent="0.3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10">
        <v>0</v>
      </c>
    </row>
    <row r="3251" spans="1:6" x14ac:dyDescent="0.3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10">
        <v>420.2</v>
      </c>
    </row>
    <row r="3252" spans="1:6" x14ac:dyDescent="0.3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10">
        <v>0</v>
      </c>
    </row>
    <row r="3253" spans="1:6" x14ac:dyDescent="0.3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10">
        <v>0</v>
      </c>
    </row>
    <row r="3254" spans="1:6" x14ac:dyDescent="0.3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10">
        <v>340.4</v>
      </c>
    </row>
    <row r="3255" spans="1:6" x14ac:dyDescent="0.3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10">
        <v>0</v>
      </c>
    </row>
    <row r="3256" spans="1:6" x14ac:dyDescent="0.3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10">
        <v>0</v>
      </c>
    </row>
    <row r="3257" spans="1:6" x14ac:dyDescent="0.3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10">
        <v>353.1</v>
      </c>
    </row>
    <row r="3258" spans="1:6" x14ac:dyDescent="0.3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10">
        <v>0</v>
      </c>
    </row>
    <row r="3259" spans="1:6" x14ac:dyDescent="0.3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10">
        <v>0</v>
      </c>
    </row>
    <row r="3260" spans="1:6" x14ac:dyDescent="0.3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10">
        <v>10820.75</v>
      </c>
    </row>
    <row r="3261" spans="1:6" x14ac:dyDescent="0.3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10">
        <v>1034</v>
      </c>
    </row>
    <row r="3262" spans="1:6" x14ac:dyDescent="0.3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10">
        <v>0</v>
      </c>
    </row>
    <row r="3263" spans="1:6" x14ac:dyDescent="0.3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10">
        <v>1350.8</v>
      </c>
    </row>
    <row r="3264" spans="1:6" x14ac:dyDescent="0.3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10">
        <v>0</v>
      </c>
    </row>
    <row r="3265" spans="1:6" x14ac:dyDescent="0.3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10">
        <v>0</v>
      </c>
    </row>
    <row r="3266" spans="1:6" x14ac:dyDescent="0.3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10">
        <v>1121.2</v>
      </c>
    </row>
    <row r="3267" spans="1:6" x14ac:dyDescent="0.3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10">
        <v>0</v>
      </c>
    </row>
    <row r="3268" spans="1:6" x14ac:dyDescent="0.3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10">
        <v>0</v>
      </c>
    </row>
    <row r="3269" spans="1:6" x14ac:dyDescent="0.3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10">
        <v>3920</v>
      </c>
    </row>
    <row r="3270" spans="1:6" x14ac:dyDescent="0.3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10">
        <v>175</v>
      </c>
    </row>
    <row r="3271" spans="1:6" x14ac:dyDescent="0.3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10">
        <v>0</v>
      </c>
    </row>
    <row r="3272" spans="1:6" x14ac:dyDescent="0.3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10">
        <v>5275</v>
      </c>
    </row>
    <row r="3273" spans="1:6" x14ac:dyDescent="0.3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10">
        <v>2992</v>
      </c>
    </row>
    <row r="3274" spans="1:6" x14ac:dyDescent="0.3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10">
        <v>0</v>
      </c>
    </row>
    <row r="3275" spans="1:6" x14ac:dyDescent="0.3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10">
        <v>856.9</v>
      </c>
    </row>
    <row r="3276" spans="1:6" x14ac:dyDescent="0.3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10">
        <v>0</v>
      </c>
    </row>
    <row r="3277" spans="1:6" x14ac:dyDescent="0.3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10">
        <v>0</v>
      </c>
    </row>
    <row r="3278" spans="1:6" x14ac:dyDescent="0.3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10">
        <v>8925</v>
      </c>
    </row>
    <row r="3279" spans="1:6" x14ac:dyDescent="0.3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10">
        <v>2419</v>
      </c>
    </row>
    <row r="3280" spans="1:6" x14ac:dyDescent="0.3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10">
        <v>0</v>
      </c>
    </row>
    <row r="3281" spans="1:6" x14ac:dyDescent="0.3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10">
        <v>4538</v>
      </c>
    </row>
    <row r="3282" spans="1:6" x14ac:dyDescent="0.3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10">
        <v>2390</v>
      </c>
    </row>
    <row r="3283" spans="1:6" x14ac:dyDescent="0.3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10">
        <v>0</v>
      </c>
    </row>
    <row r="3284" spans="1:6" x14ac:dyDescent="0.3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10">
        <v>1446.79</v>
      </c>
    </row>
    <row r="3285" spans="1:6" x14ac:dyDescent="0.3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10">
        <v>0</v>
      </c>
    </row>
    <row r="3286" spans="1:6" x14ac:dyDescent="0.3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10">
        <v>0</v>
      </c>
    </row>
    <row r="3287" spans="1:6" x14ac:dyDescent="0.3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10">
        <v>1275.8399999999999</v>
      </c>
    </row>
    <row r="3288" spans="1:6" x14ac:dyDescent="0.3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10">
        <v>1145</v>
      </c>
    </row>
    <row r="3289" spans="1:6" x14ac:dyDescent="0.3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10">
        <v>0</v>
      </c>
    </row>
    <row r="3290" spans="1:6" x14ac:dyDescent="0.3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10">
        <v>752.07</v>
      </c>
    </row>
    <row r="3291" spans="1:6" x14ac:dyDescent="0.3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10">
        <v>0</v>
      </c>
    </row>
    <row r="3292" spans="1:6" x14ac:dyDescent="0.3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10">
        <v>0</v>
      </c>
    </row>
    <row r="3293" spans="1:6" x14ac:dyDescent="0.3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10">
        <v>1200.69</v>
      </c>
    </row>
    <row r="3294" spans="1:6" x14ac:dyDescent="0.3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10">
        <v>0</v>
      </c>
    </row>
    <row r="3295" spans="1:6" x14ac:dyDescent="0.3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10">
        <v>0</v>
      </c>
    </row>
    <row r="3296" spans="1:6" x14ac:dyDescent="0.3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10">
        <v>183.95</v>
      </c>
    </row>
    <row r="3297" spans="1:6" x14ac:dyDescent="0.3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10">
        <v>0</v>
      </c>
    </row>
    <row r="3298" spans="1:6" x14ac:dyDescent="0.3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10">
        <v>0</v>
      </c>
    </row>
    <row r="3299" spans="1:6" x14ac:dyDescent="0.3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10">
        <v>11616.45</v>
      </c>
    </row>
    <row r="3300" spans="1:6" x14ac:dyDescent="0.3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10">
        <v>1976</v>
      </c>
    </row>
    <row r="3301" spans="1:6" x14ac:dyDescent="0.3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10">
        <v>0</v>
      </c>
    </row>
    <row r="3302" spans="1:6" x14ac:dyDescent="0.3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10">
        <v>2166.77</v>
      </c>
    </row>
    <row r="3303" spans="1:6" x14ac:dyDescent="0.3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10">
        <v>966</v>
      </c>
    </row>
    <row r="3304" spans="1:6" x14ac:dyDescent="0.3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10">
        <v>0</v>
      </c>
    </row>
    <row r="3305" spans="1:6" x14ac:dyDescent="0.3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10">
        <v>3994.25</v>
      </c>
    </row>
    <row r="3306" spans="1:6" x14ac:dyDescent="0.3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10">
        <v>1767</v>
      </c>
    </row>
    <row r="3307" spans="1:6" x14ac:dyDescent="0.3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10">
        <v>0</v>
      </c>
    </row>
    <row r="3308" spans="1:6" x14ac:dyDescent="0.3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10">
        <v>153</v>
      </c>
    </row>
    <row r="3309" spans="1:6" x14ac:dyDescent="0.3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10">
        <v>2668</v>
      </c>
    </row>
    <row r="3310" spans="1:6" x14ac:dyDescent="0.3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10">
        <v>0</v>
      </c>
    </row>
    <row r="3311" spans="1:6" x14ac:dyDescent="0.3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10">
        <v>268.36</v>
      </c>
    </row>
    <row r="3312" spans="1:6" x14ac:dyDescent="0.3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10">
        <v>0</v>
      </c>
    </row>
    <row r="3313" spans="1:6" x14ac:dyDescent="0.3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10">
        <v>0</v>
      </c>
    </row>
    <row r="3314" spans="1:6" x14ac:dyDescent="0.3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10">
        <v>1689.95</v>
      </c>
    </row>
    <row r="3315" spans="1:6" x14ac:dyDescent="0.3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10">
        <v>0</v>
      </c>
    </row>
    <row r="3316" spans="1:6" x14ac:dyDescent="0.3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10">
        <v>0</v>
      </c>
    </row>
    <row r="3317" spans="1:6" x14ac:dyDescent="0.3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10">
        <v>4030</v>
      </c>
    </row>
    <row r="3318" spans="1:6" x14ac:dyDescent="0.3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10">
        <v>154</v>
      </c>
    </row>
    <row r="3319" spans="1:6" x14ac:dyDescent="0.3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10">
        <v>0</v>
      </c>
    </row>
    <row r="3320" spans="1:6" x14ac:dyDescent="0.3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10">
        <v>5171.8999999999996</v>
      </c>
    </row>
    <row r="3321" spans="1:6" x14ac:dyDescent="0.3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10">
        <v>0</v>
      </c>
    </row>
    <row r="3322" spans="1:6" x14ac:dyDescent="0.3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10">
        <v>0</v>
      </c>
    </row>
    <row r="3323" spans="1:6" x14ac:dyDescent="0.3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10">
        <v>255.2</v>
      </c>
    </row>
    <row r="3324" spans="1:6" x14ac:dyDescent="0.3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10">
        <v>0</v>
      </c>
    </row>
    <row r="3325" spans="1:6" x14ac:dyDescent="0.3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10">
        <v>0</v>
      </c>
    </row>
    <row r="3326" spans="1:6" x14ac:dyDescent="0.3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10">
        <v>1043.9000000000001</v>
      </c>
    </row>
    <row r="3327" spans="1:6" x14ac:dyDescent="0.3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10">
        <v>0</v>
      </c>
    </row>
    <row r="3328" spans="1:6" x14ac:dyDescent="0.3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10">
        <v>0</v>
      </c>
    </row>
    <row r="3329" spans="1:6" x14ac:dyDescent="0.3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10">
        <v>8545.4</v>
      </c>
    </row>
    <row r="3330" spans="1:6" x14ac:dyDescent="0.3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10">
        <v>1173</v>
      </c>
    </row>
    <row r="3331" spans="1:6" x14ac:dyDescent="0.3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10">
        <v>0</v>
      </c>
    </row>
    <row r="3332" spans="1:6" x14ac:dyDescent="0.3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10">
        <v>700</v>
      </c>
    </row>
    <row r="3333" spans="1:6" x14ac:dyDescent="0.3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10">
        <v>0</v>
      </c>
    </row>
    <row r="3334" spans="1:6" x14ac:dyDescent="0.3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10">
        <v>0</v>
      </c>
    </row>
    <row r="3335" spans="1:6" x14ac:dyDescent="0.3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10">
        <v>2950</v>
      </c>
    </row>
    <row r="3336" spans="1:6" x14ac:dyDescent="0.3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10">
        <v>305</v>
      </c>
    </row>
    <row r="3337" spans="1:6" x14ac:dyDescent="0.3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10">
        <v>0</v>
      </c>
    </row>
    <row r="3338" spans="1:6" x14ac:dyDescent="0.3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10">
        <v>1464.8</v>
      </c>
    </row>
    <row r="3339" spans="1:6" x14ac:dyDescent="0.3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10">
        <v>0</v>
      </c>
    </row>
    <row r="3340" spans="1:6" x14ac:dyDescent="0.3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10">
        <v>0</v>
      </c>
    </row>
    <row r="3341" spans="1:6" x14ac:dyDescent="0.3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10">
        <v>5203</v>
      </c>
    </row>
    <row r="3342" spans="1:6" x14ac:dyDescent="0.3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10">
        <v>2310</v>
      </c>
    </row>
    <row r="3343" spans="1:6" x14ac:dyDescent="0.3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10">
        <v>0</v>
      </c>
    </row>
    <row r="3344" spans="1:6" x14ac:dyDescent="0.3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10">
        <v>7756.75</v>
      </c>
    </row>
    <row r="3345" spans="1:6" x14ac:dyDescent="0.3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10">
        <v>3000</v>
      </c>
    </row>
    <row r="3346" spans="1:6" x14ac:dyDescent="0.3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10">
        <v>0</v>
      </c>
    </row>
    <row r="3347" spans="1:6" x14ac:dyDescent="0.3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10">
        <v>3724</v>
      </c>
    </row>
    <row r="3348" spans="1:6" x14ac:dyDescent="0.3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10">
        <v>0</v>
      </c>
    </row>
    <row r="3349" spans="1:6" x14ac:dyDescent="0.3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10">
        <v>0</v>
      </c>
    </row>
    <row r="3350" spans="1:6" x14ac:dyDescent="0.3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10">
        <v>234</v>
      </c>
    </row>
    <row r="3351" spans="1:6" x14ac:dyDescent="0.3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10">
        <v>0</v>
      </c>
    </row>
    <row r="3352" spans="1:6" x14ac:dyDescent="0.3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10">
        <v>0</v>
      </c>
    </row>
    <row r="3353" spans="1:6" x14ac:dyDescent="0.3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10">
        <v>4862</v>
      </c>
    </row>
    <row r="3354" spans="1:6" x14ac:dyDescent="0.3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10">
        <v>1945</v>
      </c>
    </row>
    <row r="3355" spans="1:6" x14ac:dyDescent="0.3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10">
        <v>0</v>
      </c>
    </row>
    <row r="3356" spans="1:6" x14ac:dyDescent="0.3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10">
        <v>102.3</v>
      </c>
    </row>
    <row r="3357" spans="1:6" x14ac:dyDescent="0.3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10">
        <v>0</v>
      </c>
    </row>
    <row r="3358" spans="1:6" x14ac:dyDescent="0.3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10">
        <v>0</v>
      </c>
    </row>
    <row r="3359" spans="1:6" x14ac:dyDescent="0.3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10">
        <v>250</v>
      </c>
    </row>
    <row r="3360" spans="1:6" x14ac:dyDescent="0.3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10">
        <v>0</v>
      </c>
    </row>
    <row r="3361" spans="1:6" x14ac:dyDescent="0.3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10">
        <v>0</v>
      </c>
    </row>
    <row r="3362" spans="1:6" x14ac:dyDescent="0.3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10">
        <v>1468.95</v>
      </c>
    </row>
    <row r="3363" spans="1:6" x14ac:dyDescent="0.3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10">
        <v>0</v>
      </c>
    </row>
    <row r="3364" spans="1:6" x14ac:dyDescent="0.3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10">
        <v>0</v>
      </c>
    </row>
    <row r="3365" spans="1:6" x14ac:dyDescent="0.3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10">
        <v>4750</v>
      </c>
    </row>
    <row r="3366" spans="1:6" x14ac:dyDescent="0.3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10">
        <v>1417</v>
      </c>
    </row>
    <row r="3367" spans="1:6" x14ac:dyDescent="0.3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10">
        <v>0</v>
      </c>
    </row>
    <row r="3368" spans="1:6" x14ac:dyDescent="0.3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10">
        <v>4281.6000000000004</v>
      </c>
    </row>
    <row r="3369" spans="1:6" x14ac:dyDescent="0.3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10">
        <v>0</v>
      </c>
    </row>
    <row r="3370" spans="1:6" x14ac:dyDescent="0.3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10">
        <v>0</v>
      </c>
    </row>
    <row r="3371" spans="1:6" x14ac:dyDescent="0.3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10">
        <v>2328.61</v>
      </c>
    </row>
    <row r="3372" spans="1:6" x14ac:dyDescent="0.3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10">
        <v>0</v>
      </c>
    </row>
    <row r="3373" spans="1:6" x14ac:dyDescent="0.3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10">
        <v>0</v>
      </c>
    </row>
    <row r="3374" spans="1:6" x14ac:dyDescent="0.3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10">
        <v>342.25</v>
      </c>
    </row>
    <row r="3375" spans="1:6" x14ac:dyDescent="0.3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10">
        <v>0</v>
      </c>
    </row>
    <row r="3376" spans="1:6" x14ac:dyDescent="0.3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10">
        <v>0</v>
      </c>
    </row>
    <row r="3377" spans="1:6" x14ac:dyDescent="0.3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10">
        <v>134.85</v>
      </c>
    </row>
    <row r="3378" spans="1:6" x14ac:dyDescent="0.3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10">
        <v>0</v>
      </c>
    </row>
    <row r="3379" spans="1:6" x14ac:dyDescent="0.3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10">
        <v>0</v>
      </c>
    </row>
    <row r="3380" spans="1:6" x14ac:dyDescent="0.3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10">
        <v>102.5</v>
      </c>
    </row>
    <row r="3381" spans="1:6" x14ac:dyDescent="0.3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10">
        <v>0</v>
      </c>
    </row>
    <row r="3382" spans="1:6" x14ac:dyDescent="0.3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10">
        <v>0</v>
      </c>
    </row>
    <row r="3383" spans="1:6" x14ac:dyDescent="0.3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10">
        <v>1234.5899999999999</v>
      </c>
    </row>
    <row r="3384" spans="1:6" x14ac:dyDescent="0.3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10">
        <v>0</v>
      </c>
    </row>
    <row r="3385" spans="1:6" x14ac:dyDescent="0.3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10">
        <v>0</v>
      </c>
    </row>
    <row r="3386" spans="1:6" x14ac:dyDescent="0.3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10">
        <v>5207.1000000000004</v>
      </c>
    </row>
    <row r="3387" spans="1:6" x14ac:dyDescent="0.3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10">
        <v>691</v>
      </c>
    </row>
    <row r="3388" spans="1:6" x14ac:dyDescent="0.3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10">
        <v>0</v>
      </c>
    </row>
    <row r="3389" spans="1:6" x14ac:dyDescent="0.3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10">
        <v>386.05</v>
      </c>
    </row>
    <row r="3390" spans="1:6" x14ac:dyDescent="0.3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10">
        <v>0</v>
      </c>
    </row>
    <row r="3391" spans="1:6" x14ac:dyDescent="0.3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10">
        <v>0</v>
      </c>
    </row>
    <row r="3392" spans="1:6" x14ac:dyDescent="0.3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10">
        <v>4641.25</v>
      </c>
    </row>
    <row r="3393" spans="1:6" x14ac:dyDescent="0.3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10">
        <v>1002</v>
      </c>
    </row>
    <row r="3394" spans="1:6" x14ac:dyDescent="0.3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10">
        <v>0</v>
      </c>
    </row>
    <row r="3395" spans="1:6" x14ac:dyDescent="0.3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10">
        <v>5160.75</v>
      </c>
    </row>
    <row r="3396" spans="1:6" x14ac:dyDescent="0.3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10">
        <v>0</v>
      </c>
    </row>
    <row r="3397" spans="1:6" x14ac:dyDescent="0.3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10">
        <v>0</v>
      </c>
    </row>
    <row r="3398" spans="1:6" x14ac:dyDescent="0.3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10">
        <v>10505.9</v>
      </c>
    </row>
    <row r="3399" spans="1:6" x14ac:dyDescent="0.3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10">
        <v>2741</v>
      </c>
    </row>
    <row r="3400" spans="1:6" x14ac:dyDescent="0.3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10">
        <v>0</v>
      </c>
    </row>
    <row r="3401" spans="1:6" x14ac:dyDescent="0.3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10">
        <v>3726.75</v>
      </c>
    </row>
    <row r="3402" spans="1:6" x14ac:dyDescent="0.3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10">
        <v>1575</v>
      </c>
    </row>
    <row r="3403" spans="1:6" x14ac:dyDescent="0.3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10">
        <v>0</v>
      </c>
    </row>
    <row r="3404" spans="1:6" x14ac:dyDescent="0.3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10">
        <v>11435.5</v>
      </c>
    </row>
    <row r="3405" spans="1:6" x14ac:dyDescent="0.3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10">
        <v>635</v>
      </c>
    </row>
    <row r="3406" spans="1:6" x14ac:dyDescent="0.3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10">
        <v>0</v>
      </c>
    </row>
    <row r="3407" spans="1:6" x14ac:dyDescent="0.3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10">
        <v>5087</v>
      </c>
    </row>
    <row r="3408" spans="1:6" x14ac:dyDescent="0.3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10">
        <v>1352</v>
      </c>
    </row>
    <row r="3409" spans="1:6" x14ac:dyDescent="0.3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10">
        <v>0</v>
      </c>
    </row>
    <row r="3410" spans="1:6" x14ac:dyDescent="0.3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10">
        <v>1765</v>
      </c>
    </row>
    <row r="3411" spans="1:6" x14ac:dyDescent="0.3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10">
        <v>0</v>
      </c>
    </row>
    <row r="3412" spans="1:6" x14ac:dyDescent="0.3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10">
        <v>0</v>
      </c>
    </row>
    <row r="3413" spans="1:6" x14ac:dyDescent="0.3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10">
        <v>5483.36</v>
      </c>
    </row>
    <row r="3414" spans="1:6" x14ac:dyDescent="0.3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10">
        <v>0</v>
      </c>
    </row>
    <row r="3415" spans="1:6" x14ac:dyDescent="0.3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10">
        <v>0</v>
      </c>
    </row>
    <row r="3416" spans="1:6" x14ac:dyDescent="0.3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10">
        <v>551.94000000000005</v>
      </c>
    </row>
    <row r="3417" spans="1:6" x14ac:dyDescent="0.3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10">
        <v>0</v>
      </c>
    </row>
    <row r="3418" spans="1:6" x14ac:dyDescent="0.3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10">
        <v>0</v>
      </c>
    </row>
    <row r="3419" spans="1:6" x14ac:dyDescent="0.3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10">
        <v>4942.8500000000004</v>
      </c>
    </row>
    <row r="3420" spans="1:6" x14ac:dyDescent="0.3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10">
        <v>1806</v>
      </c>
    </row>
    <row r="3421" spans="1:6" x14ac:dyDescent="0.3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10">
        <v>0</v>
      </c>
    </row>
    <row r="3422" spans="1:6" x14ac:dyDescent="0.3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10">
        <v>3777</v>
      </c>
    </row>
    <row r="3423" spans="1:6" x14ac:dyDescent="0.3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10">
        <v>2617</v>
      </c>
    </row>
    <row r="3424" spans="1:6" x14ac:dyDescent="0.3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10">
        <v>0</v>
      </c>
    </row>
    <row r="3425" spans="1:6" x14ac:dyDescent="0.3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10">
        <v>250.25</v>
      </c>
    </row>
    <row r="3426" spans="1:6" x14ac:dyDescent="0.3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10">
        <v>0</v>
      </c>
    </row>
    <row r="3427" spans="1:6" x14ac:dyDescent="0.3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10">
        <v>0</v>
      </c>
    </row>
    <row r="3428" spans="1:6" x14ac:dyDescent="0.3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10">
        <v>826.1</v>
      </c>
    </row>
    <row r="3429" spans="1:6" x14ac:dyDescent="0.3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10">
        <v>0</v>
      </c>
    </row>
    <row r="3430" spans="1:6" x14ac:dyDescent="0.3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10">
        <v>0</v>
      </c>
    </row>
    <row r="3431" spans="1:6" x14ac:dyDescent="0.3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10">
        <v>5780.75</v>
      </c>
    </row>
    <row r="3432" spans="1:6" x14ac:dyDescent="0.3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10">
        <v>355</v>
      </c>
    </row>
    <row r="3433" spans="1:6" x14ac:dyDescent="0.3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10">
        <v>0</v>
      </c>
    </row>
    <row r="3434" spans="1:6" x14ac:dyDescent="0.3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10">
        <v>4347</v>
      </c>
    </row>
    <row r="3435" spans="1:6" x14ac:dyDescent="0.3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10">
        <v>0</v>
      </c>
    </row>
    <row r="3436" spans="1:6" x14ac:dyDescent="0.3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10">
        <v>0</v>
      </c>
    </row>
    <row r="3437" spans="1:6" x14ac:dyDescent="0.3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10">
        <v>2231.1999999999998</v>
      </c>
    </row>
    <row r="3438" spans="1:6" x14ac:dyDescent="0.3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10">
        <v>2192</v>
      </c>
    </row>
    <row r="3439" spans="1:6" x14ac:dyDescent="0.3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10">
        <v>0</v>
      </c>
    </row>
    <row r="3440" spans="1:6" x14ac:dyDescent="0.3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10">
        <v>5519.18</v>
      </c>
    </row>
    <row r="3441" spans="1:6" x14ac:dyDescent="0.3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10">
        <v>2519</v>
      </c>
    </row>
    <row r="3442" spans="1:6" x14ac:dyDescent="0.3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10">
        <v>0</v>
      </c>
    </row>
    <row r="3443" spans="1:6" x14ac:dyDescent="0.3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10">
        <v>2721.71</v>
      </c>
    </row>
    <row r="3444" spans="1:6" x14ac:dyDescent="0.3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10">
        <v>592</v>
      </c>
    </row>
    <row r="3445" spans="1:6" x14ac:dyDescent="0.3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10">
        <v>0</v>
      </c>
    </row>
    <row r="3446" spans="1:6" x14ac:dyDescent="0.3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10">
        <v>8653.2000000000007</v>
      </c>
    </row>
    <row r="3447" spans="1:6" x14ac:dyDescent="0.3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10">
        <v>980</v>
      </c>
    </row>
    <row r="3448" spans="1:6" x14ac:dyDescent="0.3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10">
        <v>0</v>
      </c>
    </row>
    <row r="3449" spans="1:6" x14ac:dyDescent="0.3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10">
        <v>2697</v>
      </c>
    </row>
    <row r="3450" spans="1:6" x14ac:dyDescent="0.3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10">
        <v>1449</v>
      </c>
    </row>
    <row r="3451" spans="1:6" x14ac:dyDescent="0.3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10">
        <v>0</v>
      </c>
    </row>
    <row r="3452" spans="1:6" x14ac:dyDescent="0.3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10">
        <v>250</v>
      </c>
    </row>
    <row r="3453" spans="1:6" x14ac:dyDescent="0.3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10">
        <v>0</v>
      </c>
    </row>
    <row r="3454" spans="1:6" x14ac:dyDescent="0.3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10">
        <v>0</v>
      </c>
    </row>
    <row r="3455" spans="1:6" x14ac:dyDescent="0.3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10">
        <v>250</v>
      </c>
    </row>
    <row r="3456" spans="1:6" x14ac:dyDescent="0.3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10">
        <v>0</v>
      </c>
    </row>
    <row r="3457" spans="1:6" x14ac:dyDescent="0.3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10">
        <v>0</v>
      </c>
    </row>
    <row r="3458" spans="1:6" x14ac:dyDescent="0.3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10">
        <v>100</v>
      </c>
    </row>
    <row r="3459" spans="1:6" x14ac:dyDescent="0.3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10">
        <v>0</v>
      </c>
    </row>
    <row r="3460" spans="1:6" x14ac:dyDescent="0.3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10">
        <v>0</v>
      </c>
    </row>
    <row r="3461" spans="1:6" x14ac:dyDescent="0.3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10">
        <v>5277.95</v>
      </c>
    </row>
    <row r="3462" spans="1:6" x14ac:dyDescent="0.3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10">
        <v>2241</v>
      </c>
    </row>
    <row r="3463" spans="1:6" x14ac:dyDescent="0.3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10">
        <v>0</v>
      </c>
    </row>
    <row r="3464" spans="1:6" x14ac:dyDescent="0.3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10">
        <v>7958.72</v>
      </c>
    </row>
    <row r="3465" spans="1:6" x14ac:dyDescent="0.3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10">
        <v>2781</v>
      </c>
    </row>
    <row r="3466" spans="1:6" x14ac:dyDescent="0.3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10">
        <v>0</v>
      </c>
    </row>
    <row r="3467" spans="1:6" x14ac:dyDescent="0.3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10">
        <v>5376.18</v>
      </c>
    </row>
    <row r="3468" spans="1:6" x14ac:dyDescent="0.3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10">
        <v>972</v>
      </c>
    </row>
    <row r="3469" spans="1:6" x14ac:dyDescent="0.3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10">
        <v>0</v>
      </c>
    </row>
    <row r="3470" spans="1:6" x14ac:dyDescent="0.3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10">
        <v>4338.4799999999996</v>
      </c>
    </row>
    <row r="3471" spans="1:6" x14ac:dyDescent="0.3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10">
        <v>2258</v>
      </c>
    </row>
    <row r="3472" spans="1:6" x14ac:dyDescent="0.3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10">
        <v>0</v>
      </c>
    </row>
    <row r="3473" spans="1:6" x14ac:dyDescent="0.3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10">
        <v>7758</v>
      </c>
    </row>
    <row r="3474" spans="1:6" x14ac:dyDescent="0.3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10">
        <v>334</v>
      </c>
    </row>
    <row r="3475" spans="1:6" x14ac:dyDescent="0.3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10">
        <v>0</v>
      </c>
    </row>
    <row r="3476" spans="1:6" x14ac:dyDescent="0.3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10">
        <v>2697</v>
      </c>
    </row>
    <row r="3477" spans="1:6" x14ac:dyDescent="0.3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10">
        <v>1283</v>
      </c>
    </row>
    <row r="3478" spans="1:6" x14ac:dyDescent="0.3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10">
        <v>0</v>
      </c>
    </row>
    <row r="3479" spans="1:6" x14ac:dyDescent="0.3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10">
        <v>4216.97</v>
      </c>
    </row>
    <row r="3480" spans="1:6" x14ac:dyDescent="0.3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10">
        <v>580</v>
      </c>
    </row>
    <row r="3481" spans="1:6" x14ac:dyDescent="0.3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10">
        <v>0</v>
      </c>
    </row>
    <row r="3482" spans="1:6" x14ac:dyDescent="0.3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10">
        <v>3772.75</v>
      </c>
    </row>
    <row r="3483" spans="1:6" x14ac:dyDescent="0.3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10">
        <v>924</v>
      </c>
    </row>
    <row r="3484" spans="1:6" x14ac:dyDescent="0.3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10">
        <v>0</v>
      </c>
    </row>
    <row r="3485" spans="1:6" x14ac:dyDescent="0.3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10">
        <v>5111.99</v>
      </c>
    </row>
    <row r="3486" spans="1:6" x14ac:dyDescent="0.3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10">
        <v>384</v>
      </c>
    </row>
    <row r="3487" spans="1:6" x14ac:dyDescent="0.3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10">
        <v>0</v>
      </c>
    </row>
    <row r="3488" spans="1:6" x14ac:dyDescent="0.3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10">
        <v>8050.95</v>
      </c>
    </row>
    <row r="3489" spans="1:6" x14ac:dyDescent="0.3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10">
        <v>405</v>
      </c>
    </row>
    <row r="3490" spans="1:6" x14ac:dyDescent="0.3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10">
        <v>0</v>
      </c>
    </row>
    <row r="3491" spans="1:6" x14ac:dyDescent="0.3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10">
        <v>400</v>
      </c>
    </row>
    <row r="3492" spans="1:6" x14ac:dyDescent="0.3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10">
        <v>0</v>
      </c>
    </row>
    <row r="3493" spans="1:6" x14ac:dyDescent="0.3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10">
        <v>0</v>
      </c>
    </row>
    <row r="3494" spans="1:6" x14ac:dyDescent="0.3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10">
        <v>698.95</v>
      </c>
    </row>
    <row r="3495" spans="1:6" x14ac:dyDescent="0.3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10">
        <v>0</v>
      </c>
    </row>
    <row r="3496" spans="1:6" x14ac:dyDescent="0.3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10">
        <v>0</v>
      </c>
    </row>
    <row r="3497" spans="1:6" x14ac:dyDescent="0.3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10">
        <v>660</v>
      </c>
    </row>
    <row r="3498" spans="1:6" x14ac:dyDescent="0.3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10">
        <v>0</v>
      </c>
    </row>
    <row r="3499" spans="1:6" x14ac:dyDescent="0.3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10">
        <v>0</v>
      </c>
    </row>
    <row r="3500" spans="1:6" x14ac:dyDescent="0.3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10">
        <v>3449</v>
      </c>
    </row>
    <row r="3501" spans="1:6" x14ac:dyDescent="0.3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10">
        <v>0</v>
      </c>
    </row>
    <row r="3502" spans="1:6" x14ac:dyDescent="0.3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10">
        <v>0</v>
      </c>
    </row>
    <row r="3503" spans="1:6" x14ac:dyDescent="0.3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10">
        <v>2900.59</v>
      </c>
    </row>
    <row r="3504" spans="1:6" x14ac:dyDescent="0.3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10">
        <v>1917</v>
      </c>
    </row>
    <row r="3505" spans="1:6" x14ac:dyDescent="0.3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10">
        <v>0</v>
      </c>
    </row>
    <row r="3506" spans="1:6" x14ac:dyDescent="0.3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10">
        <v>2539.35</v>
      </c>
    </row>
    <row r="3507" spans="1:6" x14ac:dyDescent="0.3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10">
        <v>1625</v>
      </c>
    </row>
    <row r="3508" spans="1:6" x14ac:dyDescent="0.3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10">
        <v>0</v>
      </c>
    </row>
    <row r="3509" spans="1:6" x14ac:dyDescent="0.3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10">
        <v>250</v>
      </c>
    </row>
    <row r="3510" spans="1:6" x14ac:dyDescent="0.3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10">
        <v>0</v>
      </c>
    </row>
    <row r="3511" spans="1:6" x14ac:dyDescent="0.3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10">
        <v>0</v>
      </c>
    </row>
    <row r="3512" spans="1:6" x14ac:dyDescent="0.3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10">
        <v>2544.25</v>
      </c>
    </row>
    <row r="3513" spans="1:6" x14ac:dyDescent="0.3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10">
        <v>2669</v>
      </c>
    </row>
    <row r="3514" spans="1:6" x14ac:dyDescent="0.3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10">
        <v>0</v>
      </c>
    </row>
    <row r="3515" spans="1:6" x14ac:dyDescent="0.3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10">
        <v>322.95</v>
      </c>
    </row>
    <row r="3516" spans="1:6" x14ac:dyDescent="0.3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10">
        <v>0</v>
      </c>
    </row>
    <row r="3517" spans="1:6" x14ac:dyDescent="0.3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10">
        <v>0</v>
      </c>
    </row>
    <row r="3518" spans="1:6" x14ac:dyDescent="0.3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10">
        <v>3709.7</v>
      </c>
    </row>
    <row r="3519" spans="1:6" x14ac:dyDescent="0.3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10">
        <v>1473</v>
      </c>
    </row>
    <row r="3520" spans="1:6" x14ac:dyDescent="0.3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10">
        <v>0</v>
      </c>
    </row>
    <row r="3521" spans="1:6" x14ac:dyDescent="0.3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10">
        <v>2348.3000000000002</v>
      </c>
    </row>
    <row r="3522" spans="1:6" x14ac:dyDescent="0.3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10">
        <v>0</v>
      </c>
    </row>
    <row r="3523" spans="1:6" x14ac:dyDescent="0.3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10">
        <v>0</v>
      </c>
    </row>
    <row r="3524" spans="1:6" x14ac:dyDescent="0.3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10">
        <v>1360.09</v>
      </c>
    </row>
    <row r="3525" spans="1:6" x14ac:dyDescent="0.3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10">
        <v>0</v>
      </c>
    </row>
    <row r="3526" spans="1:6" x14ac:dyDescent="0.3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10">
        <v>0</v>
      </c>
    </row>
    <row r="3527" spans="1:6" x14ac:dyDescent="0.3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10">
        <v>2544.25</v>
      </c>
    </row>
    <row r="3528" spans="1:6" x14ac:dyDescent="0.3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10">
        <v>0</v>
      </c>
    </row>
    <row r="3529" spans="1:6" x14ac:dyDescent="0.3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10">
        <v>0</v>
      </c>
    </row>
    <row r="3530" spans="1:6" x14ac:dyDescent="0.3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10">
        <v>3174</v>
      </c>
    </row>
    <row r="3531" spans="1:6" x14ac:dyDescent="0.3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10">
        <v>2762</v>
      </c>
    </row>
    <row r="3532" spans="1:6" x14ac:dyDescent="0.3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10">
        <v>0</v>
      </c>
    </row>
    <row r="3533" spans="1:6" x14ac:dyDescent="0.3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10">
        <v>15379.42</v>
      </c>
    </row>
    <row r="3534" spans="1:6" x14ac:dyDescent="0.3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10">
        <v>383</v>
      </c>
    </row>
    <row r="3535" spans="1:6" x14ac:dyDescent="0.3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10">
        <v>0</v>
      </c>
    </row>
    <row r="3536" spans="1:6" x14ac:dyDescent="0.3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10">
        <v>9580.9</v>
      </c>
    </row>
    <row r="3537" spans="1:6" x14ac:dyDescent="0.3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10">
        <v>2195</v>
      </c>
    </row>
    <row r="3538" spans="1:6" x14ac:dyDescent="0.3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10">
        <v>0</v>
      </c>
    </row>
    <row r="3539" spans="1:6" x14ac:dyDescent="0.3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10">
        <v>1500</v>
      </c>
    </row>
    <row r="3540" spans="1:6" x14ac:dyDescent="0.3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10">
        <v>0</v>
      </c>
    </row>
    <row r="3541" spans="1:6" x14ac:dyDescent="0.3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10">
        <v>0</v>
      </c>
    </row>
    <row r="3542" spans="1:6" x14ac:dyDescent="0.3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10">
        <v>1652.95</v>
      </c>
    </row>
    <row r="3543" spans="1:6" x14ac:dyDescent="0.3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10">
        <v>0</v>
      </c>
    </row>
    <row r="3544" spans="1:6" x14ac:dyDescent="0.3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10">
        <v>0</v>
      </c>
    </row>
    <row r="3545" spans="1:6" x14ac:dyDescent="0.3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10">
        <v>2889.05</v>
      </c>
    </row>
    <row r="3546" spans="1:6" x14ac:dyDescent="0.3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10">
        <v>845</v>
      </c>
    </row>
    <row r="3547" spans="1:6" x14ac:dyDescent="0.3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10">
        <v>0</v>
      </c>
    </row>
    <row r="3548" spans="1:6" x14ac:dyDescent="0.3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10">
        <v>4222</v>
      </c>
    </row>
    <row r="3549" spans="1:6" x14ac:dyDescent="0.3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10">
        <v>2164</v>
      </c>
    </row>
    <row r="3550" spans="1:6" x14ac:dyDescent="0.3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10">
        <v>0</v>
      </c>
    </row>
    <row r="3551" spans="1:6" x14ac:dyDescent="0.3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10">
        <v>298</v>
      </c>
    </row>
    <row r="3552" spans="1:6" x14ac:dyDescent="0.3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10">
        <v>0</v>
      </c>
    </row>
    <row r="3553" spans="1:6" x14ac:dyDescent="0.3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10">
        <v>0</v>
      </c>
    </row>
    <row r="3554" spans="1:6" x14ac:dyDescent="0.3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10">
        <v>5039</v>
      </c>
    </row>
    <row r="3555" spans="1:6" x14ac:dyDescent="0.3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10">
        <v>0</v>
      </c>
    </row>
    <row r="3556" spans="1:6" x14ac:dyDescent="0.3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10">
        <v>0</v>
      </c>
    </row>
    <row r="3557" spans="1:6" x14ac:dyDescent="0.3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10">
        <v>3374</v>
      </c>
    </row>
    <row r="3558" spans="1:6" x14ac:dyDescent="0.3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10">
        <v>1111</v>
      </c>
    </row>
    <row r="3559" spans="1:6" x14ac:dyDescent="0.3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10">
        <v>0</v>
      </c>
    </row>
    <row r="3560" spans="1:6" x14ac:dyDescent="0.3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10">
        <v>4850.25</v>
      </c>
    </row>
    <row r="3561" spans="1:6" x14ac:dyDescent="0.3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10">
        <v>2251</v>
      </c>
    </row>
    <row r="3562" spans="1:6" x14ac:dyDescent="0.3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10">
        <v>0</v>
      </c>
    </row>
    <row r="3563" spans="1:6" x14ac:dyDescent="0.3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10">
        <v>3174</v>
      </c>
    </row>
    <row r="3564" spans="1:6" x14ac:dyDescent="0.3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10">
        <v>2971</v>
      </c>
    </row>
    <row r="3565" spans="1:6" x14ac:dyDescent="0.3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10">
        <v>0</v>
      </c>
    </row>
    <row r="3566" spans="1:6" x14ac:dyDescent="0.3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10">
        <v>4862</v>
      </c>
    </row>
    <row r="3567" spans="1:6" x14ac:dyDescent="0.3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10">
        <v>1040</v>
      </c>
    </row>
    <row r="3568" spans="1:6" x14ac:dyDescent="0.3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10">
        <v>0</v>
      </c>
    </row>
    <row r="3569" spans="1:6" x14ac:dyDescent="0.3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10">
        <v>282.10000000000002</v>
      </c>
    </row>
    <row r="3570" spans="1:6" x14ac:dyDescent="0.3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10">
        <v>0</v>
      </c>
    </row>
    <row r="3571" spans="1:6" x14ac:dyDescent="0.3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10">
        <v>0</v>
      </c>
    </row>
    <row r="3572" spans="1:6" x14ac:dyDescent="0.3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10">
        <v>2724.95</v>
      </c>
    </row>
    <row r="3573" spans="1:6" x14ac:dyDescent="0.3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10">
        <v>0</v>
      </c>
    </row>
    <row r="3574" spans="1:6" x14ac:dyDescent="0.3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10">
        <v>0</v>
      </c>
    </row>
    <row r="3575" spans="1:6" x14ac:dyDescent="0.3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10">
        <v>3339.58</v>
      </c>
    </row>
    <row r="3576" spans="1:6" x14ac:dyDescent="0.3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10">
        <v>1827</v>
      </c>
    </row>
    <row r="3577" spans="1:6" x14ac:dyDescent="0.3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10">
        <v>0</v>
      </c>
    </row>
    <row r="3578" spans="1:6" x14ac:dyDescent="0.3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10">
        <v>3726.75</v>
      </c>
    </row>
    <row r="3579" spans="1:6" x14ac:dyDescent="0.3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10">
        <v>191</v>
      </c>
    </row>
    <row r="3580" spans="1:6" x14ac:dyDescent="0.3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10">
        <v>0</v>
      </c>
    </row>
    <row r="3581" spans="1:6" x14ac:dyDescent="0.3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10">
        <v>250</v>
      </c>
    </row>
    <row r="3582" spans="1:6" x14ac:dyDescent="0.3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10">
        <v>0</v>
      </c>
    </row>
    <row r="3583" spans="1:6" x14ac:dyDescent="0.3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10">
        <v>0</v>
      </c>
    </row>
    <row r="3584" spans="1:6" x14ac:dyDescent="0.3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10">
        <v>1355.02</v>
      </c>
    </row>
    <row r="3585" spans="1:6" x14ac:dyDescent="0.3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10">
        <v>104</v>
      </c>
    </row>
    <row r="3586" spans="1:6" x14ac:dyDescent="0.3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10">
        <v>0</v>
      </c>
    </row>
    <row r="3587" spans="1:6" x14ac:dyDescent="0.3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10">
        <v>1027.9000000000001</v>
      </c>
    </row>
    <row r="3588" spans="1:6" x14ac:dyDescent="0.3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10">
        <v>0</v>
      </c>
    </row>
    <row r="3589" spans="1:6" x14ac:dyDescent="0.3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10">
        <v>0</v>
      </c>
    </row>
    <row r="3590" spans="1:6" x14ac:dyDescent="0.3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10">
        <v>171.05</v>
      </c>
    </row>
    <row r="3591" spans="1:6" x14ac:dyDescent="0.3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10">
        <v>0</v>
      </c>
    </row>
    <row r="3592" spans="1:6" x14ac:dyDescent="0.3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10">
        <v>0</v>
      </c>
    </row>
    <row r="3593" spans="1:6" x14ac:dyDescent="0.3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10">
        <v>4328.84</v>
      </c>
    </row>
    <row r="3594" spans="1:6" x14ac:dyDescent="0.3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10">
        <v>979</v>
      </c>
    </row>
    <row r="3595" spans="1:6" x14ac:dyDescent="0.3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10">
        <v>0</v>
      </c>
    </row>
    <row r="3596" spans="1:6" x14ac:dyDescent="0.3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10">
        <v>2770.25</v>
      </c>
    </row>
    <row r="3597" spans="1:6" x14ac:dyDescent="0.3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10">
        <v>897</v>
      </c>
    </row>
    <row r="3598" spans="1:6" x14ac:dyDescent="0.3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10">
        <v>0</v>
      </c>
    </row>
    <row r="3599" spans="1:6" x14ac:dyDescent="0.3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10">
        <v>171.2</v>
      </c>
    </row>
    <row r="3600" spans="1:6" x14ac:dyDescent="0.3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10">
        <v>0</v>
      </c>
    </row>
    <row r="3601" spans="1:6" x14ac:dyDescent="0.3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10">
        <v>0</v>
      </c>
    </row>
    <row r="3602" spans="1:6" x14ac:dyDescent="0.3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10">
        <v>2112.66</v>
      </c>
    </row>
    <row r="3603" spans="1:6" x14ac:dyDescent="0.3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10">
        <v>0</v>
      </c>
    </row>
    <row r="3604" spans="1:6" x14ac:dyDescent="0.3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10">
        <v>0</v>
      </c>
    </row>
    <row r="3605" spans="1:6" x14ac:dyDescent="0.3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10">
        <v>9044.61</v>
      </c>
    </row>
    <row r="3606" spans="1:6" x14ac:dyDescent="0.3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10">
        <v>2619</v>
      </c>
    </row>
    <row r="3607" spans="1:6" x14ac:dyDescent="0.3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10">
        <v>0</v>
      </c>
    </row>
    <row r="3608" spans="1:6" x14ac:dyDescent="0.3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10">
        <v>7669</v>
      </c>
    </row>
    <row r="3609" spans="1:6" x14ac:dyDescent="0.3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10">
        <v>283</v>
      </c>
    </row>
    <row r="3610" spans="1:6" x14ac:dyDescent="0.3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10">
        <v>0</v>
      </c>
    </row>
    <row r="3611" spans="1:6" x14ac:dyDescent="0.3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10">
        <v>9273.7000000000007</v>
      </c>
    </row>
    <row r="3612" spans="1:6" x14ac:dyDescent="0.3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10">
        <v>2180</v>
      </c>
    </row>
    <row r="3613" spans="1:6" x14ac:dyDescent="0.3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10">
        <v>0</v>
      </c>
    </row>
    <row r="3614" spans="1:6" x14ac:dyDescent="0.3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10">
        <v>7460.44</v>
      </c>
    </row>
    <row r="3615" spans="1:6" x14ac:dyDescent="0.3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10">
        <v>895</v>
      </c>
    </row>
    <row r="3616" spans="1:6" x14ac:dyDescent="0.3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10">
        <v>0</v>
      </c>
    </row>
    <row r="3617" spans="1:6" x14ac:dyDescent="0.3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10">
        <v>3215.86</v>
      </c>
    </row>
    <row r="3618" spans="1:6" x14ac:dyDescent="0.3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10">
        <v>2290</v>
      </c>
    </row>
    <row r="3619" spans="1:6" x14ac:dyDescent="0.3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10">
        <v>0</v>
      </c>
    </row>
    <row r="3620" spans="1:6" x14ac:dyDescent="0.3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10">
        <v>3364.3</v>
      </c>
    </row>
    <row r="3621" spans="1:6" x14ac:dyDescent="0.3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10">
        <v>0</v>
      </c>
    </row>
    <row r="3622" spans="1:6" x14ac:dyDescent="0.3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10">
        <v>0</v>
      </c>
    </row>
    <row r="3623" spans="1:6" x14ac:dyDescent="0.3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10">
        <v>183.72</v>
      </c>
    </row>
    <row r="3624" spans="1:6" x14ac:dyDescent="0.3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10">
        <v>0</v>
      </c>
    </row>
    <row r="3625" spans="1:6" x14ac:dyDescent="0.3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10">
        <v>0</v>
      </c>
    </row>
    <row r="3626" spans="1:6" x14ac:dyDescent="0.3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10">
        <v>6348</v>
      </c>
    </row>
    <row r="3627" spans="1:6" x14ac:dyDescent="0.3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10">
        <v>2685</v>
      </c>
    </row>
    <row r="3628" spans="1:6" x14ac:dyDescent="0.3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10">
        <v>0</v>
      </c>
    </row>
    <row r="3629" spans="1:6" x14ac:dyDescent="0.3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10">
        <v>5612.5</v>
      </c>
    </row>
    <row r="3630" spans="1:6" x14ac:dyDescent="0.3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10">
        <v>2704</v>
      </c>
    </row>
    <row r="3631" spans="1:6" x14ac:dyDescent="0.3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10">
        <v>0</v>
      </c>
    </row>
    <row r="3632" spans="1:6" x14ac:dyDescent="0.3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10">
        <v>2991</v>
      </c>
    </row>
    <row r="3633" spans="1:6" x14ac:dyDescent="0.3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10">
        <v>2607</v>
      </c>
    </row>
    <row r="3634" spans="1:6" x14ac:dyDescent="0.3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10">
        <v>0</v>
      </c>
    </row>
    <row r="3635" spans="1:6" x14ac:dyDescent="0.3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10">
        <v>8919</v>
      </c>
    </row>
    <row r="3636" spans="1:6" x14ac:dyDescent="0.3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10">
        <v>926</v>
      </c>
    </row>
    <row r="3637" spans="1:6" x14ac:dyDescent="0.3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10">
        <v>0</v>
      </c>
    </row>
    <row r="3638" spans="1:6" x14ac:dyDescent="0.3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10">
        <v>4320.9399999999996</v>
      </c>
    </row>
    <row r="3639" spans="1:6" x14ac:dyDescent="0.3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10">
        <v>871</v>
      </c>
    </row>
    <row r="3640" spans="1:6" x14ac:dyDescent="0.3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10">
        <v>0</v>
      </c>
    </row>
    <row r="3641" spans="1:6" x14ac:dyDescent="0.3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10">
        <v>251.95</v>
      </c>
    </row>
    <row r="3642" spans="1:6" x14ac:dyDescent="0.3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10">
        <v>0</v>
      </c>
    </row>
    <row r="3643" spans="1:6" x14ac:dyDescent="0.3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10">
        <v>0</v>
      </c>
    </row>
    <row r="3644" spans="1:6" x14ac:dyDescent="0.3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10">
        <v>225.25</v>
      </c>
    </row>
    <row r="3645" spans="1:6" x14ac:dyDescent="0.3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10">
        <v>2005</v>
      </c>
    </row>
    <row r="3646" spans="1:6" x14ac:dyDescent="0.3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10">
        <v>0</v>
      </c>
    </row>
    <row r="3647" spans="1:6" x14ac:dyDescent="0.3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10">
        <v>134.85</v>
      </c>
    </row>
    <row r="3648" spans="1:6" x14ac:dyDescent="0.3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10">
        <v>0</v>
      </c>
    </row>
    <row r="3649" spans="1:6" x14ac:dyDescent="0.3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10">
        <v>0</v>
      </c>
    </row>
    <row r="3650" spans="1:6" x14ac:dyDescent="0.3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10">
        <v>213.6</v>
      </c>
    </row>
    <row r="3651" spans="1:6" x14ac:dyDescent="0.3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10">
        <v>0</v>
      </c>
    </row>
    <row r="3652" spans="1:6" x14ac:dyDescent="0.3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10">
        <v>0</v>
      </c>
    </row>
    <row r="3653" spans="1:6" x14ac:dyDescent="0.3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10">
        <v>10938.42</v>
      </c>
    </row>
    <row r="3654" spans="1:6" x14ac:dyDescent="0.3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10">
        <v>1979</v>
      </c>
    </row>
    <row r="3655" spans="1:6" x14ac:dyDescent="0.3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10">
        <v>0</v>
      </c>
    </row>
    <row r="3656" spans="1:6" x14ac:dyDescent="0.3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10">
        <v>145.19999999999999</v>
      </c>
    </row>
    <row r="3657" spans="1:6" x14ac:dyDescent="0.3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10">
        <v>0</v>
      </c>
    </row>
    <row r="3658" spans="1:6" x14ac:dyDescent="0.3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10">
        <v>0</v>
      </c>
    </row>
    <row r="3659" spans="1:6" x14ac:dyDescent="0.3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10">
        <v>5087</v>
      </c>
    </row>
    <row r="3660" spans="1:6" x14ac:dyDescent="0.3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10">
        <v>437</v>
      </c>
    </row>
    <row r="3661" spans="1:6" x14ac:dyDescent="0.3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10">
        <v>0</v>
      </c>
    </row>
    <row r="3662" spans="1:6" x14ac:dyDescent="0.3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10">
        <v>250</v>
      </c>
    </row>
    <row r="3663" spans="1:6" x14ac:dyDescent="0.3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10">
        <v>0</v>
      </c>
    </row>
    <row r="3664" spans="1:6" x14ac:dyDescent="0.3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10">
        <v>0</v>
      </c>
    </row>
    <row r="3665" spans="1:6" x14ac:dyDescent="0.3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10">
        <v>3266</v>
      </c>
    </row>
    <row r="3666" spans="1:6" x14ac:dyDescent="0.3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10">
        <v>0</v>
      </c>
    </row>
    <row r="3667" spans="1:6" x14ac:dyDescent="0.3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10">
        <v>0</v>
      </c>
    </row>
    <row r="3668" spans="1:6" x14ac:dyDescent="0.3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10">
        <v>1527.4</v>
      </c>
    </row>
    <row r="3669" spans="1:6" x14ac:dyDescent="0.3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10">
        <v>0</v>
      </c>
    </row>
    <row r="3670" spans="1:6" x14ac:dyDescent="0.3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10">
        <v>0</v>
      </c>
    </row>
    <row r="3671" spans="1:6" x14ac:dyDescent="0.3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10">
        <v>9920.65</v>
      </c>
    </row>
    <row r="3672" spans="1:6" x14ac:dyDescent="0.3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10">
        <v>12</v>
      </c>
    </row>
    <row r="3673" spans="1:6" x14ac:dyDescent="0.3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10">
        <v>0</v>
      </c>
    </row>
    <row r="3674" spans="1:6" x14ac:dyDescent="0.3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10">
        <v>217.4</v>
      </c>
    </row>
    <row r="3675" spans="1:6" x14ac:dyDescent="0.3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10">
        <v>0</v>
      </c>
    </row>
    <row r="3676" spans="1:6" x14ac:dyDescent="0.3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10">
        <v>0</v>
      </c>
    </row>
    <row r="3677" spans="1:6" x14ac:dyDescent="0.3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10">
        <v>7682</v>
      </c>
    </row>
    <row r="3678" spans="1:6" x14ac:dyDescent="0.3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10">
        <v>0</v>
      </c>
    </row>
    <row r="3679" spans="1:6" x14ac:dyDescent="0.3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10">
        <v>0</v>
      </c>
    </row>
    <row r="3680" spans="1:6" x14ac:dyDescent="0.3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10">
        <v>3424</v>
      </c>
    </row>
    <row r="3681" spans="1:6" x14ac:dyDescent="0.3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10">
        <v>0</v>
      </c>
    </row>
    <row r="3682" spans="1:6" x14ac:dyDescent="0.3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10">
        <v>0</v>
      </c>
    </row>
    <row r="3683" spans="1:6" x14ac:dyDescent="0.3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10">
        <v>9360.4500000000007</v>
      </c>
    </row>
    <row r="3684" spans="1:6" x14ac:dyDescent="0.3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10">
        <v>661</v>
      </c>
    </row>
    <row r="3685" spans="1:6" x14ac:dyDescent="0.3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10">
        <v>0</v>
      </c>
    </row>
    <row r="3686" spans="1:6" x14ac:dyDescent="0.3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10">
        <v>4661.09</v>
      </c>
    </row>
    <row r="3687" spans="1:6" x14ac:dyDescent="0.3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10">
        <v>1124</v>
      </c>
    </row>
    <row r="3688" spans="1:6" x14ac:dyDescent="0.3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10">
        <v>0</v>
      </c>
    </row>
    <row r="3689" spans="1:6" x14ac:dyDescent="0.3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10">
        <v>3277.4</v>
      </c>
    </row>
    <row r="3690" spans="1:6" x14ac:dyDescent="0.3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10">
        <v>548</v>
      </c>
    </row>
    <row r="3691" spans="1:6" x14ac:dyDescent="0.3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10">
        <v>0</v>
      </c>
    </row>
    <row r="3692" spans="1:6" x14ac:dyDescent="0.3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10">
        <v>1741.9</v>
      </c>
    </row>
    <row r="3693" spans="1:6" x14ac:dyDescent="0.3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10">
        <v>0</v>
      </c>
    </row>
    <row r="3694" spans="1:6" x14ac:dyDescent="0.3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10">
        <v>0</v>
      </c>
    </row>
    <row r="3695" spans="1:6" x14ac:dyDescent="0.3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10">
        <v>8769.75</v>
      </c>
    </row>
    <row r="3696" spans="1:6" x14ac:dyDescent="0.3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10">
        <v>0</v>
      </c>
    </row>
    <row r="3697" spans="1:6" x14ac:dyDescent="0.3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10">
        <v>0</v>
      </c>
    </row>
    <row r="3698" spans="1:6" x14ac:dyDescent="0.3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10">
        <v>250</v>
      </c>
    </row>
    <row r="3699" spans="1:6" x14ac:dyDescent="0.3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10">
        <v>0</v>
      </c>
    </row>
    <row r="3700" spans="1:6" x14ac:dyDescent="0.3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10">
        <v>0</v>
      </c>
    </row>
    <row r="3701" spans="1:6" x14ac:dyDescent="0.3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10">
        <v>133.94</v>
      </c>
    </row>
    <row r="3702" spans="1:6" x14ac:dyDescent="0.3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10">
        <v>0</v>
      </c>
    </row>
    <row r="3703" spans="1:6" x14ac:dyDescent="0.3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10">
        <v>0</v>
      </c>
    </row>
    <row r="3704" spans="1:6" x14ac:dyDescent="0.3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10">
        <v>7756.75</v>
      </c>
    </row>
    <row r="3705" spans="1:6" x14ac:dyDescent="0.3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10">
        <v>1524</v>
      </c>
    </row>
    <row r="3706" spans="1:6" x14ac:dyDescent="0.3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10">
        <v>0</v>
      </c>
    </row>
    <row r="3707" spans="1:6" x14ac:dyDescent="0.3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10">
        <v>3174</v>
      </c>
    </row>
    <row r="3708" spans="1:6" x14ac:dyDescent="0.3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10">
        <v>2028</v>
      </c>
    </row>
    <row r="3709" spans="1:6" x14ac:dyDescent="0.3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10">
        <v>0</v>
      </c>
    </row>
    <row r="3710" spans="1:6" x14ac:dyDescent="0.3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10">
        <v>4120.6099999999997</v>
      </c>
    </row>
    <row r="3711" spans="1:6" x14ac:dyDescent="0.3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10">
        <v>2273</v>
      </c>
    </row>
    <row r="3712" spans="1:6" x14ac:dyDescent="0.3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10">
        <v>0</v>
      </c>
    </row>
    <row r="3713" spans="1:6" x14ac:dyDescent="0.3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10">
        <v>2909.43</v>
      </c>
    </row>
    <row r="3714" spans="1:6" x14ac:dyDescent="0.3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10">
        <v>2052</v>
      </c>
    </row>
    <row r="3715" spans="1:6" x14ac:dyDescent="0.3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10">
        <v>0</v>
      </c>
    </row>
    <row r="3716" spans="1:6" x14ac:dyDescent="0.3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10">
        <v>3607</v>
      </c>
    </row>
    <row r="3717" spans="1:6" x14ac:dyDescent="0.3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10">
        <v>2669</v>
      </c>
    </row>
    <row r="3718" spans="1:6" x14ac:dyDescent="0.3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10">
        <v>0</v>
      </c>
    </row>
    <row r="3719" spans="1:6" x14ac:dyDescent="0.3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10">
        <v>2335.6799999999998</v>
      </c>
    </row>
    <row r="3720" spans="1:6" x14ac:dyDescent="0.3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10">
        <v>0</v>
      </c>
    </row>
    <row r="3721" spans="1:6" x14ac:dyDescent="0.3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10">
        <v>0</v>
      </c>
    </row>
    <row r="3722" spans="1:6" x14ac:dyDescent="0.3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10">
        <v>3169.7</v>
      </c>
    </row>
    <row r="3723" spans="1:6" x14ac:dyDescent="0.3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10">
        <v>1015</v>
      </c>
    </row>
    <row r="3724" spans="1:6" x14ac:dyDescent="0.3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10">
        <v>0</v>
      </c>
    </row>
    <row r="3725" spans="1:6" x14ac:dyDescent="0.3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10">
        <v>391.55</v>
      </c>
    </row>
    <row r="3726" spans="1:6" x14ac:dyDescent="0.3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10">
        <v>0</v>
      </c>
    </row>
    <row r="3727" spans="1:6" x14ac:dyDescent="0.3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10">
        <v>0</v>
      </c>
    </row>
    <row r="3728" spans="1:6" x14ac:dyDescent="0.3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10">
        <v>250</v>
      </c>
    </row>
    <row r="3729" spans="1:6" x14ac:dyDescent="0.3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10">
        <v>0</v>
      </c>
    </row>
    <row r="3730" spans="1:6" x14ac:dyDescent="0.3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10">
        <v>0</v>
      </c>
    </row>
    <row r="3731" spans="1:6" x14ac:dyDescent="0.3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10">
        <v>250</v>
      </c>
    </row>
    <row r="3732" spans="1:6" x14ac:dyDescent="0.3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10">
        <v>0</v>
      </c>
    </row>
    <row r="3733" spans="1:6" x14ac:dyDescent="0.3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10">
        <v>0</v>
      </c>
    </row>
    <row r="3734" spans="1:6" x14ac:dyDescent="0.3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10">
        <v>7892.5</v>
      </c>
    </row>
    <row r="3735" spans="1:6" x14ac:dyDescent="0.3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10">
        <v>2448</v>
      </c>
    </row>
    <row r="3736" spans="1:6" x14ac:dyDescent="0.3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10">
        <v>0</v>
      </c>
    </row>
    <row r="3737" spans="1:6" x14ac:dyDescent="0.3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10">
        <v>3527</v>
      </c>
    </row>
    <row r="3738" spans="1:6" x14ac:dyDescent="0.3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10">
        <v>714</v>
      </c>
    </row>
    <row r="3739" spans="1:6" x14ac:dyDescent="0.3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10">
        <v>0</v>
      </c>
    </row>
    <row r="3740" spans="1:6" x14ac:dyDescent="0.3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10">
        <v>2241.0300000000002</v>
      </c>
    </row>
    <row r="3741" spans="1:6" x14ac:dyDescent="0.3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10">
        <v>2305</v>
      </c>
    </row>
    <row r="3742" spans="1:6" x14ac:dyDescent="0.3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10">
        <v>0</v>
      </c>
    </row>
    <row r="3743" spans="1:6" x14ac:dyDescent="0.3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10">
        <v>3695.7</v>
      </c>
    </row>
    <row r="3744" spans="1:6" x14ac:dyDescent="0.3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10">
        <v>1547</v>
      </c>
    </row>
    <row r="3745" spans="1:6" x14ac:dyDescent="0.3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10">
        <v>0</v>
      </c>
    </row>
    <row r="3746" spans="1:6" x14ac:dyDescent="0.3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10">
        <v>141.99</v>
      </c>
    </row>
    <row r="3747" spans="1:6" x14ac:dyDescent="0.3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10">
        <v>0</v>
      </c>
    </row>
    <row r="3748" spans="1:6" x14ac:dyDescent="0.3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10">
        <v>0</v>
      </c>
    </row>
    <row r="3749" spans="1:6" x14ac:dyDescent="0.3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10">
        <v>1113</v>
      </c>
    </row>
    <row r="3750" spans="1:6" x14ac:dyDescent="0.3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10">
        <v>0</v>
      </c>
    </row>
    <row r="3751" spans="1:6" x14ac:dyDescent="0.3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10">
        <v>0</v>
      </c>
    </row>
    <row r="3752" spans="1:6" x14ac:dyDescent="0.3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10">
        <v>121</v>
      </c>
    </row>
    <row r="3753" spans="1:6" x14ac:dyDescent="0.3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10">
        <v>0</v>
      </c>
    </row>
    <row r="3754" spans="1:6" x14ac:dyDescent="0.3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10">
        <v>0</v>
      </c>
    </row>
    <row r="3755" spans="1:6" x14ac:dyDescent="0.3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10">
        <v>2546.23</v>
      </c>
    </row>
    <row r="3756" spans="1:6" x14ac:dyDescent="0.3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10">
        <v>1700</v>
      </c>
    </row>
    <row r="3757" spans="1:6" x14ac:dyDescent="0.3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10">
        <v>0</v>
      </c>
    </row>
    <row r="3758" spans="1:6" x14ac:dyDescent="0.3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10">
        <v>2406.12</v>
      </c>
    </row>
    <row r="3759" spans="1:6" x14ac:dyDescent="0.3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10">
        <v>66</v>
      </c>
    </row>
    <row r="3760" spans="1:6" x14ac:dyDescent="0.3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10">
        <v>0</v>
      </c>
    </row>
    <row r="3761" spans="1:6" x14ac:dyDescent="0.3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10">
        <v>5087</v>
      </c>
    </row>
    <row r="3762" spans="1:6" x14ac:dyDescent="0.3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10">
        <v>1314</v>
      </c>
    </row>
    <row r="3763" spans="1:6" x14ac:dyDescent="0.3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10">
        <v>0</v>
      </c>
    </row>
    <row r="3764" spans="1:6" x14ac:dyDescent="0.3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10">
        <v>6783.93</v>
      </c>
    </row>
    <row r="3765" spans="1:6" x14ac:dyDescent="0.3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10">
        <v>404</v>
      </c>
    </row>
    <row r="3766" spans="1:6" x14ac:dyDescent="0.3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10">
        <v>0</v>
      </c>
    </row>
    <row r="3767" spans="1:6" x14ac:dyDescent="0.3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10">
        <v>6689</v>
      </c>
    </row>
    <row r="3768" spans="1:6" x14ac:dyDescent="0.3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10">
        <v>894</v>
      </c>
    </row>
    <row r="3769" spans="1:6" x14ac:dyDescent="0.3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10">
        <v>0</v>
      </c>
    </row>
    <row r="3770" spans="1:6" x14ac:dyDescent="0.3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10">
        <v>4582.75</v>
      </c>
    </row>
    <row r="3771" spans="1:6" x14ac:dyDescent="0.3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10">
        <v>839</v>
      </c>
    </row>
    <row r="3772" spans="1:6" x14ac:dyDescent="0.3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10">
        <v>0</v>
      </c>
    </row>
    <row r="3773" spans="1:6" x14ac:dyDescent="0.3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10">
        <v>1429.15</v>
      </c>
    </row>
    <row r="3774" spans="1:6" x14ac:dyDescent="0.3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10">
        <v>0</v>
      </c>
    </row>
    <row r="3775" spans="1:6" x14ac:dyDescent="0.3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10">
        <v>0</v>
      </c>
    </row>
    <row r="3776" spans="1:6" x14ac:dyDescent="0.3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10">
        <v>8219.4500000000007</v>
      </c>
    </row>
    <row r="3777" spans="1:6" x14ac:dyDescent="0.3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10">
        <v>2839</v>
      </c>
    </row>
    <row r="3778" spans="1:6" x14ac:dyDescent="0.3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10">
        <v>0</v>
      </c>
    </row>
    <row r="3779" spans="1:6" x14ac:dyDescent="0.3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10">
        <v>7553.03</v>
      </c>
    </row>
    <row r="3780" spans="1:6" x14ac:dyDescent="0.3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10">
        <v>1322</v>
      </c>
    </row>
    <row r="3781" spans="1:6" x14ac:dyDescent="0.3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10">
        <v>0</v>
      </c>
    </row>
    <row r="3782" spans="1:6" x14ac:dyDescent="0.3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10">
        <v>1500</v>
      </c>
    </row>
    <row r="3783" spans="1:6" x14ac:dyDescent="0.3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10">
        <v>0</v>
      </c>
    </row>
    <row r="3784" spans="1:6" x14ac:dyDescent="0.3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10">
        <v>0</v>
      </c>
    </row>
    <row r="3785" spans="1:6" x14ac:dyDescent="0.3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10">
        <v>7664.28</v>
      </c>
    </row>
    <row r="3786" spans="1:6" x14ac:dyDescent="0.3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10">
        <v>307</v>
      </c>
    </row>
    <row r="3787" spans="1:6" x14ac:dyDescent="0.3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10">
        <v>0</v>
      </c>
    </row>
    <row r="3788" spans="1:6" x14ac:dyDescent="0.3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10">
        <v>4819.55</v>
      </c>
    </row>
    <row r="3789" spans="1:6" x14ac:dyDescent="0.3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10">
        <v>1971</v>
      </c>
    </row>
    <row r="3790" spans="1:6" x14ac:dyDescent="0.3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10">
        <v>0</v>
      </c>
    </row>
    <row r="3791" spans="1:6" x14ac:dyDescent="0.3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10">
        <v>11636.23</v>
      </c>
    </row>
    <row r="3792" spans="1:6" x14ac:dyDescent="0.3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10">
        <v>0</v>
      </c>
    </row>
    <row r="3793" spans="1:6" x14ac:dyDescent="0.3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10">
        <v>0</v>
      </c>
    </row>
    <row r="3794" spans="1:6" x14ac:dyDescent="0.3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10">
        <v>9546.34</v>
      </c>
    </row>
    <row r="3795" spans="1:6" x14ac:dyDescent="0.3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10">
        <v>0</v>
      </c>
    </row>
    <row r="3796" spans="1:6" x14ac:dyDescent="0.3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10">
        <v>0</v>
      </c>
    </row>
    <row r="3797" spans="1:6" x14ac:dyDescent="0.3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10">
        <v>800</v>
      </c>
    </row>
    <row r="3798" spans="1:6" x14ac:dyDescent="0.3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10">
        <v>0</v>
      </c>
    </row>
    <row r="3799" spans="1:6" x14ac:dyDescent="0.3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10">
        <v>0</v>
      </c>
    </row>
    <row r="3800" spans="1:6" x14ac:dyDescent="0.3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10">
        <v>2500.9499999999998</v>
      </c>
    </row>
    <row r="3801" spans="1:6" x14ac:dyDescent="0.3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10">
        <v>0</v>
      </c>
    </row>
    <row r="3802" spans="1:6" x14ac:dyDescent="0.3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10">
        <v>0</v>
      </c>
    </row>
    <row r="3803" spans="1:6" x14ac:dyDescent="0.3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10">
        <v>163.44999999999999</v>
      </c>
    </row>
    <row r="3804" spans="1:6" x14ac:dyDescent="0.3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10">
        <v>0</v>
      </c>
    </row>
    <row r="3805" spans="1:6" x14ac:dyDescent="0.3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10">
        <v>0</v>
      </c>
    </row>
    <row r="3806" spans="1:6" x14ac:dyDescent="0.3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10">
        <v>5102.66</v>
      </c>
    </row>
    <row r="3807" spans="1:6" x14ac:dyDescent="0.3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10">
        <v>1782</v>
      </c>
    </row>
    <row r="3808" spans="1:6" x14ac:dyDescent="0.3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10">
        <v>0</v>
      </c>
    </row>
    <row r="3809" spans="1:6" x14ac:dyDescent="0.3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10">
        <v>9741</v>
      </c>
    </row>
    <row r="3810" spans="1:6" x14ac:dyDescent="0.3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10">
        <v>425</v>
      </c>
    </row>
    <row r="3811" spans="1:6" x14ac:dyDescent="0.3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10">
        <v>0</v>
      </c>
    </row>
    <row r="3812" spans="1:6" x14ac:dyDescent="0.3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10">
        <v>375.1</v>
      </c>
    </row>
    <row r="3813" spans="1:6" x14ac:dyDescent="0.3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10">
        <v>0</v>
      </c>
    </row>
    <row r="3814" spans="1:6" x14ac:dyDescent="0.3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10">
        <v>0</v>
      </c>
    </row>
    <row r="3815" spans="1:6" x14ac:dyDescent="0.3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10">
        <v>5388.86</v>
      </c>
    </row>
    <row r="3816" spans="1:6" x14ac:dyDescent="0.3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10">
        <v>0</v>
      </c>
    </row>
    <row r="3817" spans="1:6" x14ac:dyDescent="0.3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10">
        <v>0</v>
      </c>
    </row>
    <row r="3818" spans="1:6" x14ac:dyDescent="0.3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10">
        <v>8297.35</v>
      </c>
    </row>
    <row r="3819" spans="1:6" x14ac:dyDescent="0.3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10">
        <v>715</v>
      </c>
    </row>
    <row r="3820" spans="1:6" x14ac:dyDescent="0.3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10">
        <v>0</v>
      </c>
    </row>
    <row r="3821" spans="1:6" x14ac:dyDescent="0.3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10">
        <v>1153</v>
      </c>
    </row>
    <row r="3822" spans="1:6" x14ac:dyDescent="0.3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10">
        <v>0</v>
      </c>
    </row>
    <row r="3823" spans="1:6" x14ac:dyDescent="0.3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10">
        <v>0</v>
      </c>
    </row>
    <row r="3824" spans="1:6" x14ac:dyDescent="0.3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10">
        <v>4750</v>
      </c>
    </row>
    <row r="3825" spans="1:6" x14ac:dyDescent="0.3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10">
        <v>1757</v>
      </c>
    </row>
    <row r="3826" spans="1:6" x14ac:dyDescent="0.3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10">
        <v>0</v>
      </c>
    </row>
    <row r="3827" spans="1:6" x14ac:dyDescent="0.3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10">
        <v>1302</v>
      </c>
    </row>
    <row r="3828" spans="1:6" x14ac:dyDescent="0.3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10">
        <v>0</v>
      </c>
    </row>
    <row r="3829" spans="1:6" x14ac:dyDescent="0.3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10">
        <v>0</v>
      </c>
    </row>
    <row r="3830" spans="1:6" x14ac:dyDescent="0.3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10">
        <v>2038.07</v>
      </c>
    </row>
    <row r="3831" spans="1:6" x14ac:dyDescent="0.3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10">
        <v>368</v>
      </c>
    </row>
    <row r="3832" spans="1:6" x14ac:dyDescent="0.3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10">
        <v>0</v>
      </c>
    </row>
    <row r="3833" spans="1:6" x14ac:dyDescent="0.3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10">
        <v>9956.75</v>
      </c>
    </row>
    <row r="3834" spans="1:6" x14ac:dyDescent="0.3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10">
        <v>1566</v>
      </c>
    </row>
    <row r="3835" spans="1:6" x14ac:dyDescent="0.3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10">
        <v>0</v>
      </c>
    </row>
    <row r="3836" spans="1:6" x14ac:dyDescent="0.3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10">
        <v>22807.5</v>
      </c>
    </row>
    <row r="3837" spans="1:6" x14ac:dyDescent="0.3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10">
        <v>0</v>
      </c>
    </row>
    <row r="3838" spans="1:6" x14ac:dyDescent="0.3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10">
        <v>0</v>
      </c>
    </row>
    <row r="3839" spans="1:6" x14ac:dyDescent="0.3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10">
        <v>3174</v>
      </c>
    </row>
    <row r="3840" spans="1:6" x14ac:dyDescent="0.3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10">
        <v>1845</v>
      </c>
    </row>
    <row r="3841" spans="1:6" x14ac:dyDescent="0.3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10">
        <v>0</v>
      </c>
    </row>
    <row r="3842" spans="1:6" x14ac:dyDescent="0.3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10">
        <v>4603</v>
      </c>
    </row>
    <row r="3843" spans="1:6" x14ac:dyDescent="0.3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10">
        <v>764</v>
      </c>
    </row>
    <row r="3844" spans="1:6" x14ac:dyDescent="0.3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10">
        <v>0</v>
      </c>
    </row>
    <row r="3845" spans="1:6" x14ac:dyDescent="0.3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10">
        <v>3797</v>
      </c>
    </row>
    <row r="3846" spans="1:6" x14ac:dyDescent="0.3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10">
        <v>1085</v>
      </c>
    </row>
    <row r="3847" spans="1:6" x14ac:dyDescent="0.3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10">
        <v>0</v>
      </c>
    </row>
    <row r="3848" spans="1:6" x14ac:dyDescent="0.3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10">
        <v>148.65</v>
      </c>
    </row>
    <row r="3849" spans="1:6" x14ac:dyDescent="0.3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10">
        <v>0</v>
      </c>
    </row>
    <row r="3850" spans="1:6" x14ac:dyDescent="0.3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10">
        <v>0</v>
      </c>
    </row>
    <row r="3851" spans="1:6" x14ac:dyDescent="0.3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10">
        <v>259.75</v>
      </c>
    </row>
    <row r="3852" spans="1:6" x14ac:dyDescent="0.3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10">
        <v>1767</v>
      </c>
    </row>
    <row r="3853" spans="1:6" x14ac:dyDescent="0.3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10">
        <v>0</v>
      </c>
    </row>
    <row r="3854" spans="1:6" x14ac:dyDescent="0.3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10">
        <v>3174</v>
      </c>
    </row>
    <row r="3855" spans="1:6" x14ac:dyDescent="0.3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10">
        <v>506</v>
      </c>
    </row>
    <row r="3856" spans="1:6" x14ac:dyDescent="0.3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10">
        <v>0</v>
      </c>
    </row>
    <row r="3857" spans="1:6" x14ac:dyDescent="0.3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10">
        <v>787</v>
      </c>
    </row>
    <row r="3858" spans="1:6" x14ac:dyDescent="0.3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10">
        <v>0</v>
      </c>
    </row>
    <row r="3859" spans="1:6" x14ac:dyDescent="0.3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10">
        <v>0</v>
      </c>
    </row>
    <row r="3860" spans="1:6" x14ac:dyDescent="0.3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10">
        <v>420.4</v>
      </c>
    </row>
    <row r="3861" spans="1:6" x14ac:dyDescent="0.3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10">
        <v>0</v>
      </c>
    </row>
    <row r="3862" spans="1:6" x14ac:dyDescent="0.3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10">
        <v>0</v>
      </c>
    </row>
    <row r="3863" spans="1:6" x14ac:dyDescent="0.3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10">
        <v>5039</v>
      </c>
    </row>
    <row r="3864" spans="1:6" x14ac:dyDescent="0.3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10">
        <v>0</v>
      </c>
    </row>
    <row r="3865" spans="1:6" x14ac:dyDescent="0.3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10">
        <v>0</v>
      </c>
    </row>
    <row r="3866" spans="1:6" x14ac:dyDescent="0.3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10">
        <v>3039</v>
      </c>
    </row>
    <row r="3867" spans="1:6" x14ac:dyDescent="0.3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10">
        <v>2470</v>
      </c>
    </row>
    <row r="3868" spans="1:6" x14ac:dyDescent="0.3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10">
        <v>0</v>
      </c>
    </row>
    <row r="3869" spans="1:6" x14ac:dyDescent="0.3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10">
        <v>3015.3</v>
      </c>
    </row>
    <row r="3870" spans="1:6" x14ac:dyDescent="0.3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10">
        <v>573</v>
      </c>
    </row>
    <row r="3871" spans="1:6" x14ac:dyDescent="0.3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10">
        <v>0</v>
      </c>
    </row>
    <row r="3872" spans="1:6" x14ac:dyDescent="0.3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10">
        <v>1688.07</v>
      </c>
    </row>
    <row r="3873" spans="1:6" x14ac:dyDescent="0.3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10">
        <v>0</v>
      </c>
    </row>
    <row r="3874" spans="1:6" x14ac:dyDescent="0.3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10">
        <v>0</v>
      </c>
    </row>
    <row r="3875" spans="1:6" x14ac:dyDescent="0.3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10">
        <v>279.05</v>
      </c>
    </row>
    <row r="3876" spans="1:6" x14ac:dyDescent="0.3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10">
        <v>0</v>
      </c>
    </row>
    <row r="3877" spans="1:6" x14ac:dyDescent="0.3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10">
        <v>0</v>
      </c>
    </row>
    <row r="3878" spans="1:6" x14ac:dyDescent="0.3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10">
        <v>445.06</v>
      </c>
    </row>
    <row r="3879" spans="1:6" x14ac:dyDescent="0.3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10">
        <v>0</v>
      </c>
    </row>
    <row r="3880" spans="1:6" x14ac:dyDescent="0.3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10">
        <v>0</v>
      </c>
    </row>
    <row r="3881" spans="1:6" x14ac:dyDescent="0.3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10">
        <v>6227.75</v>
      </c>
    </row>
    <row r="3882" spans="1:6" x14ac:dyDescent="0.3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10">
        <v>0</v>
      </c>
    </row>
    <row r="3883" spans="1:6" x14ac:dyDescent="0.3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10">
        <v>0</v>
      </c>
    </row>
    <row r="3884" spans="1:6" x14ac:dyDescent="0.3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10">
        <v>469.7</v>
      </c>
    </row>
    <row r="3885" spans="1:6" x14ac:dyDescent="0.3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10">
        <v>0</v>
      </c>
    </row>
    <row r="3886" spans="1:6" x14ac:dyDescent="0.3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10">
        <v>0</v>
      </c>
    </row>
    <row r="3887" spans="1:6" x14ac:dyDescent="0.3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10">
        <v>3164</v>
      </c>
    </row>
    <row r="3888" spans="1:6" x14ac:dyDescent="0.3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10">
        <v>2518</v>
      </c>
    </row>
    <row r="3889" spans="1:6" x14ac:dyDescent="0.3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10">
        <v>0</v>
      </c>
    </row>
    <row r="3890" spans="1:6" x14ac:dyDescent="0.3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10">
        <v>274.39999999999998</v>
      </c>
    </row>
    <row r="3891" spans="1:6" x14ac:dyDescent="0.3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10">
        <v>0</v>
      </c>
    </row>
    <row r="3892" spans="1:6" x14ac:dyDescent="0.3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10">
        <v>0</v>
      </c>
    </row>
    <row r="3893" spans="1:6" x14ac:dyDescent="0.3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10">
        <v>200</v>
      </c>
    </row>
    <row r="3894" spans="1:6" x14ac:dyDescent="0.3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10">
        <v>0</v>
      </c>
    </row>
    <row r="3895" spans="1:6" x14ac:dyDescent="0.3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10">
        <v>0</v>
      </c>
    </row>
    <row r="3896" spans="1:6" x14ac:dyDescent="0.3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10">
        <v>2468.8000000000002</v>
      </c>
    </row>
    <row r="3897" spans="1:6" x14ac:dyDescent="0.3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10">
        <v>1401</v>
      </c>
    </row>
    <row r="3898" spans="1:6" x14ac:dyDescent="0.3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10">
        <v>0</v>
      </c>
    </row>
    <row r="3899" spans="1:6" x14ac:dyDescent="0.3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10">
        <v>477.96</v>
      </c>
    </row>
    <row r="3900" spans="1:6" x14ac:dyDescent="0.3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10">
        <v>0</v>
      </c>
    </row>
    <row r="3901" spans="1:6" x14ac:dyDescent="0.3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10">
        <v>0</v>
      </c>
    </row>
    <row r="3902" spans="1:6" x14ac:dyDescent="0.3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10">
        <v>268.35000000000002</v>
      </c>
    </row>
    <row r="3903" spans="1:6" x14ac:dyDescent="0.3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10">
        <v>0</v>
      </c>
    </row>
    <row r="3904" spans="1:6" x14ac:dyDescent="0.3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10">
        <v>0</v>
      </c>
    </row>
    <row r="3905" spans="1:6" x14ac:dyDescent="0.3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10">
        <v>2261.48</v>
      </c>
    </row>
    <row r="3906" spans="1:6" x14ac:dyDescent="0.3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10">
        <v>1619</v>
      </c>
    </row>
    <row r="3907" spans="1:6" x14ac:dyDescent="0.3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10">
        <v>0</v>
      </c>
    </row>
    <row r="3908" spans="1:6" x14ac:dyDescent="0.3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10">
        <v>1841.52</v>
      </c>
    </row>
    <row r="3909" spans="1:6" x14ac:dyDescent="0.3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10">
        <v>2736</v>
      </c>
    </row>
    <row r="3910" spans="1:6" x14ac:dyDescent="0.3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10">
        <v>0</v>
      </c>
    </row>
    <row r="3911" spans="1:6" x14ac:dyDescent="0.3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10">
        <v>3747.7</v>
      </c>
    </row>
    <row r="3912" spans="1:6" x14ac:dyDescent="0.3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10">
        <v>571</v>
      </c>
    </row>
    <row r="3913" spans="1:6" x14ac:dyDescent="0.3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10">
        <v>0</v>
      </c>
    </row>
    <row r="3914" spans="1:6" x14ac:dyDescent="0.3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10">
        <v>3726.75</v>
      </c>
    </row>
    <row r="3915" spans="1:6" x14ac:dyDescent="0.3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10">
        <v>1425</v>
      </c>
    </row>
    <row r="3916" spans="1:6" x14ac:dyDescent="0.3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10">
        <v>0</v>
      </c>
    </row>
    <row r="3917" spans="1:6" x14ac:dyDescent="0.3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10">
        <v>7172.31</v>
      </c>
    </row>
    <row r="3918" spans="1:6" x14ac:dyDescent="0.3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10">
        <v>1287</v>
      </c>
    </row>
    <row r="3919" spans="1:6" x14ac:dyDescent="0.3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10">
        <v>0</v>
      </c>
    </row>
    <row r="3920" spans="1:6" x14ac:dyDescent="0.3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10">
        <v>643.86</v>
      </c>
    </row>
    <row r="3921" spans="1:6" x14ac:dyDescent="0.3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10">
        <v>0</v>
      </c>
    </row>
    <row r="3922" spans="1:6" x14ac:dyDescent="0.3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10">
        <v>0</v>
      </c>
    </row>
    <row r="3923" spans="1:6" x14ac:dyDescent="0.3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10">
        <v>887.2</v>
      </c>
    </row>
    <row r="3924" spans="1:6" x14ac:dyDescent="0.3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10">
        <v>0</v>
      </c>
    </row>
    <row r="3925" spans="1:6" x14ac:dyDescent="0.3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10">
        <v>0</v>
      </c>
    </row>
    <row r="3926" spans="1:6" x14ac:dyDescent="0.3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10">
        <v>7204</v>
      </c>
    </row>
    <row r="3927" spans="1:6" x14ac:dyDescent="0.3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10">
        <v>778</v>
      </c>
    </row>
    <row r="3928" spans="1:6" x14ac:dyDescent="0.3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10">
        <v>0</v>
      </c>
    </row>
    <row r="3929" spans="1:6" x14ac:dyDescent="0.3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10">
        <v>46699.68</v>
      </c>
    </row>
    <row r="3930" spans="1:6" x14ac:dyDescent="0.3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10">
        <v>0</v>
      </c>
    </row>
    <row r="3931" spans="1:6" x14ac:dyDescent="0.3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10">
        <v>0</v>
      </c>
    </row>
    <row r="3932" spans="1:6" x14ac:dyDescent="0.3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10">
        <v>2355.75</v>
      </c>
    </row>
    <row r="3933" spans="1:6" x14ac:dyDescent="0.3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10">
        <v>1122</v>
      </c>
    </row>
    <row r="3934" spans="1:6" x14ac:dyDescent="0.3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10">
        <v>0</v>
      </c>
    </row>
    <row r="3935" spans="1:6" x14ac:dyDescent="0.3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10">
        <v>37651.410000000003</v>
      </c>
    </row>
    <row r="3936" spans="1:6" x14ac:dyDescent="0.3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10">
        <v>0</v>
      </c>
    </row>
    <row r="3937" spans="1:6" x14ac:dyDescent="0.3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10">
        <v>0</v>
      </c>
    </row>
    <row r="3938" spans="1:6" x14ac:dyDescent="0.3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10">
        <v>231.99</v>
      </c>
    </row>
    <row r="3939" spans="1:6" x14ac:dyDescent="0.3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10">
        <v>0</v>
      </c>
    </row>
    <row r="3940" spans="1:6" x14ac:dyDescent="0.3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10">
        <v>0</v>
      </c>
    </row>
    <row r="3941" spans="1:6" x14ac:dyDescent="0.3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10">
        <v>323.38</v>
      </c>
    </row>
    <row r="3942" spans="1:6" x14ac:dyDescent="0.3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10">
        <v>520</v>
      </c>
    </row>
    <row r="3943" spans="1:6" x14ac:dyDescent="0.3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10">
        <v>0</v>
      </c>
    </row>
    <row r="3944" spans="1:6" x14ac:dyDescent="0.3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10">
        <v>4077</v>
      </c>
    </row>
    <row r="3945" spans="1:6" x14ac:dyDescent="0.3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10">
        <v>0</v>
      </c>
    </row>
    <row r="3946" spans="1:6" x14ac:dyDescent="0.3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10">
        <v>0</v>
      </c>
    </row>
    <row r="3947" spans="1:6" x14ac:dyDescent="0.3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10">
        <v>804.2</v>
      </c>
    </row>
    <row r="3948" spans="1:6" x14ac:dyDescent="0.3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10">
        <v>0</v>
      </c>
    </row>
    <row r="3949" spans="1:6" x14ac:dyDescent="0.3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10">
        <v>0</v>
      </c>
    </row>
    <row r="3950" spans="1:6" x14ac:dyDescent="0.3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10">
        <v>5039</v>
      </c>
    </row>
    <row r="3951" spans="1:6" x14ac:dyDescent="0.3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10">
        <v>1056</v>
      </c>
    </row>
    <row r="3952" spans="1:6" x14ac:dyDescent="0.3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10">
        <v>0</v>
      </c>
    </row>
    <row r="3953" spans="1:6" x14ac:dyDescent="0.3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10">
        <v>4263</v>
      </c>
    </row>
    <row r="3954" spans="1:6" x14ac:dyDescent="0.3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10">
        <v>2327</v>
      </c>
    </row>
    <row r="3955" spans="1:6" x14ac:dyDescent="0.3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10">
        <v>0</v>
      </c>
    </row>
    <row r="3956" spans="1:6" x14ac:dyDescent="0.3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10">
        <v>1697.95</v>
      </c>
    </row>
    <row r="3957" spans="1:6" x14ac:dyDescent="0.3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10">
        <v>0</v>
      </c>
    </row>
    <row r="3958" spans="1:6" x14ac:dyDescent="0.3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10">
        <v>0</v>
      </c>
    </row>
    <row r="3959" spans="1:6" x14ac:dyDescent="0.3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10">
        <v>3777</v>
      </c>
    </row>
    <row r="3960" spans="1:6" x14ac:dyDescent="0.3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10">
        <v>2981</v>
      </c>
    </row>
    <row r="3961" spans="1:6" x14ac:dyDescent="0.3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10">
        <v>0</v>
      </c>
    </row>
    <row r="3962" spans="1:6" x14ac:dyDescent="0.3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10">
        <v>184.05</v>
      </c>
    </row>
    <row r="3963" spans="1:6" x14ac:dyDescent="0.3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10">
        <v>0</v>
      </c>
    </row>
    <row r="3964" spans="1:6" x14ac:dyDescent="0.3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10">
        <v>0</v>
      </c>
    </row>
    <row r="3965" spans="1:6" x14ac:dyDescent="0.3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10">
        <v>4921.95</v>
      </c>
    </row>
    <row r="3966" spans="1:6" x14ac:dyDescent="0.3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10">
        <v>1402</v>
      </c>
    </row>
    <row r="3967" spans="1:6" x14ac:dyDescent="0.3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10">
        <v>0</v>
      </c>
    </row>
    <row r="3968" spans="1:6" x14ac:dyDescent="0.3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10">
        <v>1544.9</v>
      </c>
    </row>
    <row r="3969" spans="1:6" x14ac:dyDescent="0.3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10">
        <v>961</v>
      </c>
    </row>
    <row r="3970" spans="1:6" x14ac:dyDescent="0.3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10">
        <v>0</v>
      </c>
    </row>
    <row r="3971" spans="1:6" x14ac:dyDescent="0.3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10">
        <v>1755</v>
      </c>
    </row>
    <row r="3972" spans="1:6" x14ac:dyDescent="0.3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10">
        <v>1199</v>
      </c>
    </row>
    <row r="3973" spans="1:6" x14ac:dyDescent="0.3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10">
        <v>0</v>
      </c>
    </row>
    <row r="3974" spans="1:6" x14ac:dyDescent="0.3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10">
        <v>3164</v>
      </c>
    </row>
    <row r="3975" spans="1:6" x14ac:dyDescent="0.3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10">
        <v>1806</v>
      </c>
    </row>
    <row r="3976" spans="1:6" x14ac:dyDescent="0.3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10">
        <v>0</v>
      </c>
    </row>
    <row r="3977" spans="1:6" x14ac:dyDescent="0.3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10">
        <v>1502.99</v>
      </c>
    </row>
    <row r="3978" spans="1:6" x14ac:dyDescent="0.3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10">
        <v>0</v>
      </c>
    </row>
    <row r="3979" spans="1:6" x14ac:dyDescent="0.3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10">
        <v>0</v>
      </c>
    </row>
    <row r="3980" spans="1:6" x14ac:dyDescent="0.3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10">
        <v>8879</v>
      </c>
    </row>
    <row r="3981" spans="1:6" x14ac:dyDescent="0.3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10">
        <v>0</v>
      </c>
    </row>
    <row r="3982" spans="1:6" x14ac:dyDescent="0.3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10">
        <v>0</v>
      </c>
    </row>
    <row r="3983" spans="1:6" x14ac:dyDescent="0.3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10">
        <v>185.9</v>
      </c>
    </row>
    <row r="3984" spans="1:6" x14ac:dyDescent="0.3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10">
        <v>0</v>
      </c>
    </row>
    <row r="3985" spans="1:6" x14ac:dyDescent="0.3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10">
        <v>0</v>
      </c>
    </row>
    <row r="3986" spans="1:6" x14ac:dyDescent="0.3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10">
        <v>3658.05</v>
      </c>
    </row>
    <row r="3987" spans="1:6" x14ac:dyDescent="0.3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10">
        <v>529</v>
      </c>
    </row>
    <row r="3988" spans="1:6" x14ac:dyDescent="0.3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10">
        <v>0</v>
      </c>
    </row>
    <row r="3989" spans="1:6" x14ac:dyDescent="0.3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10">
        <v>662.15</v>
      </c>
    </row>
    <row r="3990" spans="1:6" x14ac:dyDescent="0.3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10">
        <v>2102</v>
      </c>
    </row>
    <row r="3991" spans="1:6" x14ac:dyDescent="0.3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10">
        <v>0</v>
      </c>
    </row>
    <row r="3992" spans="1:6" x14ac:dyDescent="0.3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10">
        <v>12607.21</v>
      </c>
    </row>
    <row r="3993" spans="1:6" x14ac:dyDescent="0.3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10">
        <v>616</v>
      </c>
    </row>
    <row r="3994" spans="1:6" x14ac:dyDescent="0.3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10">
        <v>0</v>
      </c>
    </row>
    <row r="3995" spans="1:6" x14ac:dyDescent="0.3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10">
        <v>30773.9</v>
      </c>
    </row>
    <row r="3996" spans="1:6" x14ac:dyDescent="0.3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10">
        <v>0</v>
      </c>
    </row>
    <row r="3997" spans="1:6" x14ac:dyDescent="0.3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10">
        <v>0</v>
      </c>
    </row>
    <row r="3998" spans="1:6" x14ac:dyDescent="0.3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10">
        <v>393.1</v>
      </c>
    </row>
    <row r="3999" spans="1:6" x14ac:dyDescent="0.3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10">
        <v>0</v>
      </c>
    </row>
    <row r="4000" spans="1:6" x14ac:dyDescent="0.3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10">
        <v>0</v>
      </c>
    </row>
    <row r="4001" spans="1:6" x14ac:dyDescent="0.3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10">
        <v>3174</v>
      </c>
    </row>
    <row r="4002" spans="1:6" x14ac:dyDescent="0.3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10">
        <v>0</v>
      </c>
    </row>
    <row r="4003" spans="1:6" x14ac:dyDescent="0.3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10">
        <v>0</v>
      </c>
    </row>
    <row r="4004" spans="1:6" x14ac:dyDescent="0.3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10">
        <v>226.9</v>
      </c>
    </row>
    <row r="4005" spans="1:6" x14ac:dyDescent="0.3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10">
        <v>0</v>
      </c>
    </row>
    <row r="4006" spans="1:6" x14ac:dyDescent="0.3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10">
        <v>0</v>
      </c>
    </row>
    <row r="4007" spans="1:6" x14ac:dyDescent="0.3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10">
        <v>9192</v>
      </c>
    </row>
    <row r="4008" spans="1:6" x14ac:dyDescent="0.3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10">
        <v>244</v>
      </c>
    </row>
    <row r="4009" spans="1:6" x14ac:dyDescent="0.3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10">
        <v>0</v>
      </c>
    </row>
    <row r="4010" spans="1:6" x14ac:dyDescent="0.3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10">
        <v>3586.25</v>
      </c>
    </row>
    <row r="4011" spans="1:6" x14ac:dyDescent="0.3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10">
        <v>2647</v>
      </c>
    </row>
    <row r="4012" spans="1:6" x14ac:dyDescent="0.3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10">
        <v>0</v>
      </c>
    </row>
    <row r="4013" spans="1:6" x14ac:dyDescent="0.3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10">
        <v>175</v>
      </c>
    </row>
    <row r="4014" spans="1:6" x14ac:dyDescent="0.3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10">
        <v>0</v>
      </c>
    </row>
    <row r="4015" spans="1:6" x14ac:dyDescent="0.3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10">
        <v>0</v>
      </c>
    </row>
    <row r="4016" spans="1:6" x14ac:dyDescent="0.3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10">
        <v>1224.44</v>
      </c>
    </row>
    <row r="4017" spans="1:6" x14ac:dyDescent="0.3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10">
        <v>0</v>
      </c>
    </row>
    <row r="4018" spans="1:6" x14ac:dyDescent="0.3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10">
        <v>0</v>
      </c>
    </row>
    <row r="4019" spans="1:6" x14ac:dyDescent="0.3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10">
        <v>4781.95</v>
      </c>
    </row>
    <row r="4020" spans="1:6" x14ac:dyDescent="0.3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10">
        <v>1515</v>
      </c>
    </row>
    <row r="4021" spans="1:6" x14ac:dyDescent="0.3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10">
        <v>0</v>
      </c>
    </row>
    <row r="4022" spans="1:6" x14ac:dyDescent="0.3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10">
        <v>173.2</v>
      </c>
    </row>
    <row r="4023" spans="1:6" x14ac:dyDescent="0.3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10">
        <v>0</v>
      </c>
    </row>
    <row r="4024" spans="1:6" x14ac:dyDescent="0.3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10">
        <v>0</v>
      </c>
    </row>
    <row r="4025" spans="1:6" x14ac:dyDescent="0.3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10">
        <v>15663.5</v>
      </c>
    </row>
    <row r="4026" spans="1:6" x14ac:dyDescent="0.3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10">
        <v>2672</v>
      </c>
    </row>
    <row r="4027" spans="1:6" x14ac:dyDescent="0.3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10">
        <v>0</v>
      </c>
    </row>
    <row r="4028" spans="1:6" x14ac:dyDescent="0.3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10">
        <v>4871</v>
      </c>
    </row>
    <row r="4029" spans="1:6" x14ac:dyDescent="0.3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10">
        <v>908</v>
      </c>
    </row>
    <row r="4030" spans="1:6" x14ac:dyDescent="0.3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10">
        <v>0</v>
      </c>
    </row>
    <row r="4031" spans="1:6" x14ac:dyDescent="0.3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10">
        <v>1313.79</v>
      </c>
    </row>
    <row r="4032" spans="1:6" x14ac:dyDescent="0.3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10">
        <v>2823</v>
      </c>
    </row>
    <row r="4033" spans="1:6" x14ac:dyDescent="0.3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10">
        <v>0</v>
      </c>
    </row>
    <row r="4034" spans="1:6" x14ac:dyDescent="0.3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10">
        <v>4276.3999999999996</v>
      </c>
    </row>
    <row r="4035" spans="1:6" x14ac:dyDescent="0.3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10">
        <v>341</v>
      </c>
    </row>
    <row r="4036" spans="1:6" x14ac:dyDescent="0.3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10">
        <v>0</v>
      </c>
    </row>
    <row r="4037" spans="1:6" x14ac:dyDescent="0.3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10">
        <v>4461</v>
      </c>
    </row>
    <row r="4038" spans="1:6" x14ac:dyDescent="0.3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10">
        <v>2973</v>
      </c>
    </row>
    <row r="4039" spans="1:6" x14ac:dyDescent="0.3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10">
        <v>0</v>
      </c>
    </row>
    <row r="4040" spans="1:6" x14ac:dyDescent="0.3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10">
        <v>9878.75</v>
      </c>
    </row>
    <row r="4041" spans="1:6" x14ac:dyDescent="0.3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10">
        <v>2185</v>
      </c>
    </row>
    <row r="4042" spans="1:6" x14ac:dyDescent="0.3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10">
        <v>0</v>
      </c>
    </row>
    <row r="4043" spans="1:6" x14ac:dyDescent="0.3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10">
        <v>3636.24</v>
      </c>
    </row>
    <row r="4044" spans="1:6" x14ac:dyDescent="0.3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10">
        <v>0</v>
      </c>
    </row>
    <row r="4045" spans="1:6" x14ac:dyDescent="0.3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10">
        <v>0</v>
      </c>
    </row>
    <row r="4046" spans="1:6" x14ac:dyDescent="0.3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10">
        <v>5343.75</v>
      </c>
    </row>
    <row r="4047" spans="1:6" x14ac:dyDescent="0.3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10">
        <v>2899</v>
      </c>
    </row>
    <row r="4048" spans="1:6" x14ac:dyDescent="0.3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10">
        <v>0</v>
      </c>
    </row>
    <row r="4049" spans="1:6" x14ac:dyDescent="0.3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10">
        <v>934.95</v>
      </c>
    </row>
    <row r="4050" spans="1:6" x14ac:dyDescent="0.3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10">
        <v>1001</v>
      </c>
    </row>
    <row r="4051" spans="1:6" x14ac:dyDescent="0.3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10">
        <v>0</v>
      </c>
    </row>
    <row r="4052" spans="1:6" x14ac:dyDescent="0.3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10">
        <v>17976.599999999999</v>
      </c>
    </row>
    <row r="4053" spans="1:6" x14ac:dyDescent="0.3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10">
        <v>0</v>
      </c>
    </row>
    <row r="4054" spans="1:6" x14ac:dyDescent="0.3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10">
        <v>0</v>
      </c>
    </row>
    <row r="4055" spans="1:6" x14ac:dyDescent="0.3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10">
        <v>1350</v>
      </c>
    </row>
    <row r="4056" spans="1:6" x14ac:dyDescent="0.3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10">
        <v>0</v>
      </c>
    </row>
    <row r="4057" spans="1:6" x14ac:dyDescent="0.3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10">
        <v>0</v>
      </c>
    </row>
    <row r="4058" spans="1:6" x14ac:dyDescent="0.3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10">
        <v>2286</v>
      </c>
    </row>
    <row r="4059" spans="1:6" x14ac:dyDescent="0.3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10">
        <v>2211</v>
      </c>
    </row>
    <row r="4060" spans="1:6" x14ac:dyDescent="0.3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10">
        <v>0</v>
      </c>
    </row>
    <row r="4061" spans="1:6" x14ac:dyDescent="0.3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10">
        <v>3089.05</v>
      </c>
    </row>
    <row r="4062" spans="1:6" x14ac:dyDescent="0.3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10">
        <v>147</v>
      </c>
    </row>
    <row r="4063" spans="1:6" x14ac:dyDescent="0.3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10">
        <v>0</v>
      </c>
    </row>
    <row r="4064" spans="1:6" x14ac:dyDescent="0.3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10">
        <v>3919.25</v>
      </c>
    </row>
    <row r="4065" spans="1:6" x14ac:dyDescent="0.3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10">
        <v>1460</v>
      </c>
    </row>
    <row r="4066" spans="1:6" x14ac:dyDescent="0.3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10">
        <v>0</v>
      </c>
    </row>
    <row r="4067" spans="1:6" x14ac:dyDescent="0.3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10">
        <v>330.5</v>
      </c>
    </row>
    <row r="4068" spans="1:6" x14ac:dyDescent="0.3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10">
        <v>0</v>
      </c>
    </row>
    <row r="4069" spans="1:6" x14ac:dyDescent="0.3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10">
        <v>0</v>
      </c>
    </row>
    <row r="4070" spans="1:6" x14ac:dyDescent="0.3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10">
        <v>8135.66</v>
      </c>
    </row>
    <row r="4071" spans="1:6" x14ac:dyDescent="0.3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10">
        <v>236</v>
      </c>
    </row>
    <row r="4072" spans="1:6" x14ac:dyDescent="0.3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10">
        <v>0</v>
      </c>
    </row>
    <row r="4073" spans="1:6" x14ac:dyDescent="0.3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10">
        <v>3366</v>
      </c>
    </row>
    <row r="4074" spans="1:6" x14ac:dyDescent="0.3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10">
        <v>0</v>
      </c>
    </row>
    <row r="4075" spans="1:6" x14ac:dyDescent="0.3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10">
        <v>0</v>
      </c>
    </row>
    <row r="4076" spans="1:6" x14ac:dyDescent="0.3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10">
        <v>3527</v>
      </c>
    </row>
    <row r="4077" spans="1:6" x14ac:dyDescent="0.3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10">
        <v>1817</v>
      </c>
    </row>
    <row r="4078" spans="1:6" x14ac:dyDescent="0.3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10">
        <v>0</v>
      </c>
    </row>
    <row r="4079" spans="1:6" x14ac:dyDescent="0.3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10">
        <v>617.65</v>
      </c>
    </row>
    <row r="4080" spans="1:6" x14ac:dyDescent="0.3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10">
        <v>0</v>
      </c>
    </row>
    <row r="4081" spans="1:6" x14ac:dyDescent="0.3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10">
        <v>0</v>
      </c>
    </row>
    <row r="4082" spans="1:6" x14ac:dyDescent="0.3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10">
        <v>4030</v>
      </c>
    </row>
    <row r="4083" spans="1:6" x14ac:dyDescent="0.3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10">
        <v>2786</v>
      </c>
    </row>
    <row r="4084" spans="1:6" x14ac:dyDescent="0.3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10">
        <v>0</v>
      </c>
    </row>
    <row r="4085" spans="1:6" x14ac:dyDescent="0.3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10">
        <v>4094.65</v>
      </c>
    </row>
    <row r="4086" spans="1:6" x14ac:dyDescent="0.3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10">
        <v>282</v>
      </c>
    </row>
    <row r="4087" spans="1:6" x14ac:dyDescent="0.3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10">
        <v>0</v>
      </c>
    </row>
    <row r="4088" spans="1:6" x14ac:dyDescent="0.3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10">
        <v>5203</v>
      </c>
    </row>
    <row r="4089" spans="1:6" x14ac:dyDescent="0.3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10">
        <v>697</v>
      </c>
    </row>
    <row r="4090" spans="1:6" x14ac:dyDescent="0.3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10">
        <v>0</v>
      </c>
    </row>
    <row r="4091" spans="1:6" x14ac:dyDescent="0.3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10">
        <v>9513</v>
      </c>
    </row>
    <row r="4092" spans="1:6" x14ac:dyDescent="0.3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10">
        <v>2863</v>
      </c>
    </row>
    <row r="4093" spans="1:6" x14ac:dyDescent="0.3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10">
        <v>0</v>
      </c>
    </row>
    <row r="4094" spans="1:6" x14ac:dyDescent="0.3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10">
        <v>25276.400000000001</v>
      </c>
    </row>
    <row r="4095" spans="1:6" x14ac:dyDescent="0.3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10">
        <v>2244</v>
      </c>
    </row>
    <row r="4096" spans="1:6" x14ac:dyDescent="0.3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10">
        <v>0</v>
      </c>
    </row>
    <row r="4097" spans="1:6" x14ac:dyDescent="0.3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10">
        <v>169</v>
      </c>
    </row>
    <row r="4098" spans="1:6" x14ac:dyDescent="0.3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10">
        <v>0</v>
      </c>
    </row>
    <row r="4099" spans="1:6" x14ac:dyDescent="0.3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10">
        <v>0</v>
      </c>
    </row>
    <row r="4100" spans="1:6" x14ac:dyDescent="0.3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10">
        <v>3864.37</v>
      </c>
    </row>
    <row r="4101" spans="1:6" x14ac:dyDescent="0.3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10">
        <v>2814</v>
      </c>
    </row>
    <row r="4102" spans="1:6" x14ac:dyDescent="0.3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10">
        <v>0</v>
      </c>
    </row>
    <row r="4103" spans="1:6" x14ac:dyDescent="0.3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10">
        <v>387.5</v>
      </c>
    </row>
    <row r="4104" spans="1:6" x14ac:dyDescent="0.3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10">
        <v>0</v>
      </c>
    </row>
    <row r="4105" spans="1:6" x14ac:dyDescent="0.3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10">
        <v>0</v>
      </c>
    </row>
    <row r="4106" spans="1:6" x14ac:dyDescent="0.3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10">
        <v>1422.4</v>
      </c>
    </row>
    <row r="4107" spans="1:6" x14ac:dyDescent="0.3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10">
        <v>0</v>
      </c>
    </row>
    <row r="4108" spans="1:6" x14ac:dyDescent="0.3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10">
        <v>0</v>
      </c>
    </row>
    <row r="4109" spans="1:6" x14ac:dyDescent="0.3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10">
        <v>3174</v>
      </c>
    </row>
    <row r="4110" spans="1:6" x14ac:dyDescent="0.3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10">
        <v>1799</v>
      </c>
    </row>
    <row r="4111" spans="1:6" x14ac:dyDescent="0.3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10">
        <v>0</v>
      </c>
    </row>
    <row r="4112" spans="1:6" x14ac:dyDescent="0.3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10">
        <v>4888.1400000000003</v>
      </c>
    </row>
    <row r="4113" spans="1:6" x14ac:dyDescent="0.3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10">
        <v>102</v>
      </c>
    </row>
    <row r="4114" spans="1:6" x14ac:dyDescent="0.3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10">
        <v>0</v>
      </c>
    </row>
    <row r="4115" spans="1:6" x14ac:dyDescent="0.3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10">
        <v>7200.41</v>
      </c>
    </row>
    <row r="4116" spans="1:6" x14ac:dyDescent="0.3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10">
        <v>677</v>
      </c>
    </row>
    <row r="4117" spans="1:6" x14ac:dyDescent="0.3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10">
        <v>0</v>
      </c>
    </row>
    <row r="4118" spans="1:6" x14ac:dyDescent="0.3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10">
        <v>16746.830000000002</v>
      </c>
    </row>
    <row r="4119" spans="1:6" x14ac:dyDescent="0.3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10">
        <v>1817</v>
      </c>
    </row>
    <row r="4120" spans="1:6" x14ac:dyDescent="0.3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10">
        <v>0</v>
      </c>
    </row>
    <row r="4121" spans="1:6" x14ac:dyDescent="0.3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10">
        <v>114.4</v>
      </c>
    </row>
    <row r="4122" spans="1:6" x14ac:dyDescent="0.3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10">
        <v>0</v>
      </c>
    </row>
    <row r="4123" spans="1:6" x14ac:dyDescent="0.3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10">
        <v>0</v>
      </c>
    </row>
    <row r="4124" spans="1:6" x14ac:dyDescent="0.3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10">
        <v>1139.18</v>
      </c>
    </row>
    <row r="4125" spans="1:6" x14ac:dyDescent="0.3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10">
        <v>1383</v>
      </c>
    </row>
    <row r="4126" spans="1:6" x14ac:dyDescent="0.3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10">
        <v>0</v>
      </c>
    </row>
    <row r="4127" spans="1:6" x14ac:dyDescent="0.3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10">
        <v>1729.1</v>
      </c>
    </row>
    <row r="4128" spans="1:6" x14ac:dyDescent="0.3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10">
        <v>0</v>
      </c>
    </row>
    <row r="4129" spans="1:6" x14ac:dyDescent="0.3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10">
        <v>0</v>
      </c>
    </row>
    <row r="4130" spans="1:6" x14ac:dyDescent="0.3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10">
        <v>230.4</v>
      </c>
    </row>
    <row r="4131" spans="1:6" x14ac:dyDescent="0.3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10">
        <v>0</v>
      </c>
    </row>
    <row r="4132" spans="1:6" x14ac:dyDescent="0.3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10">
        <v>0</v>
      </c>
    </row>
    <row r="4133" spans="1:6" x14ac:dyDescent="0.3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10">
        <v>3174</v>
      </c>
    </row>
    <row r="4134" spans="1:6" x14ac:dyDescent="0.3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10">
        <v>104</v>
      </c>
    </row>
    <row r="4135" spans="1:6" x14ac:dyDescent="0.3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10">
        <v>0</v>
      </c>
    </row>
    <row r="4136" spans="1:6" x14ac:dyDescent="0.3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10">
        <v>7755.8</v>
      </c>
    </row>
    <row r="4137" spans="1:6" x14ac:dyDescent="0.3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10">
        <v>2630</v>
      </c>
    </row>
    <row r="4138" spans="1:6" x14ac:dyDescent="0.3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10">
        <v>0</v>
      </c>
    </row>
    <row r="4139" spans="1:6" x14ac:dyDescent="0.3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10">
        <v>5394</v>
      </c>
    </row>
    <row r="4140" spans="1:6" x14ac:dyDescent="0.3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10">
        <v>410</v>
      </c>
    </row>
    <row r="4141" spans="1:6" x14ac:dyDescent="0.3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10">
        <v>0</v>
      </c>
    </row>
    <row r="4142" spans="1:6" x14ac:dyDescent="0.3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10">
        <v>3842.24</v>
      </c>
    </row>
    <row r="4143" spans="1:6" x14ac:dyDescent="0.3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10">
        <v>1099</v>
      </c>
    </row>
    <row r="4144" spans="1:6" x14ac:dyDescent="0.3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10">
        <v>0</v>
      </c>
    </row>
    <row r="4145" spans="1:6" x14ac:dyDescent="0.3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10">
        <v>373.6</v>
      </c>
    </row>
    <row r="4146" spans="1:6" x14ac:dyDescent="0.3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10">
        <v>1938</v>
      </c>
    </row>
    <row r="4147" spans="1:6" x14ac:dyDescent="0.3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10">
        <v>0</v>
      </c>
    </row>
    <row r="4148" spans="1:6" x14ac:dyDescent="0.3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10">
        <v>3527</v>
      </c>
    </row>
    <row r="4149" spans="1:6" x14ac:dyDescent="0.3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10">
        <v>1991</v>
      </c>
    </row>
    <row r="4150" spans="1:6" x14ac:dyDescent="0.3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10">
        <v>0</v>
      </c>
    </row>
    <row r="4151" spans="1:6" x14ac:dyDescent="0.3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10">
        <v>3152</v>
      </c>
    </row>
    <row r="4152" spans="1:6" x14ac:dyDescent="0.3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10">
        <v>0</v>
      </c>
    </row>
    <row r="4153" spans="1:6" x14ac:dyDescent="0.3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10">
        <v>0</v>
      </c>
    </row>
    <row r="4154" spans="1:6" x14ac:dyDescent="0.3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10">
        <v>127.9</v>
      </c>
    </row>
    <row r="4155" spans="1:6" x14ac:dyDescent="0.3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10">
        <v>0</v>
      </c>
    </row>
    <row r="4156" spans="1:6" x14ac:dyDescent="0.3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10">
        <v>0</v>
      </c>
    </row>
    <row r="4157" spans="1:6" x14ac:dyDescent="0.3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10">
        <v>8841</v>
      </c>
    </row>
    <row r="4158" spans="1:6" x14ac:dyDescent="0.3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10">
        <v>603</v>
      </c>
    </row>
    <row r="4159" spans="1:6" x14ac:dyDescent="0.3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10">
        <v>0</v>
      </c>
    </row>
    <row r="4160" spans="1:6" x14ac:dyDescent="0.3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10">
        <v>5836</v>
      </c>
    </row>
    <row r="4161" spans="1:6" x14ac:dyDescent="0.3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10">
        <v>614</v>
      </c>
    </row>
    <row r="4162" spans="1:6" x14ac:dyDescent="0.3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10">
        <v>0</v>
      </c>
    </row>
    <row r="4163" spans="1:6" x14ac:dyDescent="0.3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10">
        <v>3404.08</v>
      </c>
    </row>
    <row r="4164" spans="1:6" x14ac:dyDescent="0.3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10">
        <v>0</v>
      </c>
    </row>
    <row r="4165" spans="1:6" x14ac:dyDescent="0.3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10">
        <v>0</v>
      </c>
    </row>
    <row r="4166" spans="1:6" x14ac:dyDescent="0.3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10">
        <v>5213.7299999999996</v>
      </c>
    </row>
    <row r="4167" spans="1:6" x14ac:dyDescent="0.3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10">
        <v>2949</v>
      </c>
    </row>
    <row r="4168" spans="1:6" x14ac:dyDescent="0.3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10">
        <v>0</v>
      </c>
    </row>
    <row r="4169" spans="1:6" x14ac:dyDescent="0.3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10">
        <v>9867.2800000000007</v>
      </c>
    </row>
    <row r="4170" spans="1:6" x14ac:dyDescent="0.3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10">
        <v>0</v>
      </c>
    </row>
    <row r="4171" spans="1:6" x14ac:dyDescent="0.3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10">
        <v>0</v>
      </c>
    </row>
    <row r="4172" spans="1:6" x14ac:dyDescent="0.3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10">
        <v>2546.23</v>
      </c>
    </row>
    <row r="4173" spans="1:6" x14ac:dyDescent="0.3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10">
        <v>2693</v>
      </c>
    </row>
    <row r="4174" spans="1:6" x14ac:dyDescent="0.3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10">
        <v>0</v>
      </c>
    </row>
    <row r="4175" spans="1:6" x14ac:dyDescent="0.3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10">
        <v>5392.65</v>
      </c>
    </row>
    <row r="4176" spans="1:6" x14ac:dyDescent="0.3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10">
        <v>886</v>
      </c>
    </row>
    <row r="4177" spans="1:6" x14ac:dyDescent="0.3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10">
        <v>0</v>
      </c>
    </row>
    <row r="4178" spans="1:6" x14ac:dyDescent="0.3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10">
        <v>2546.23</v>
      </c>
    </row>
    <row r="4179" spans="1:6" x14ac:dyDescent="0.3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10">
        <v>1469</v>
      </c>
    </row>
    <row r="4180" spans="1:6" x14ac:dyDescent="0.3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10">
        <v>0</v>
      </c>
    </row>
    <row r="4181" spans="1:6" x14ac:dyDescent="0.3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10">
        <v>389</v>
      </c>
    </row>
    <row r="4182" spans="1:6" x14ac:dyDescent="0.3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10">
        <v>0</v>
      </c>
    </row>
    <row r="4183" spans="1:6" x14ac:dyDescent="0.3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10">
        <v>0</v>
      </c>
    </row>
    <row r="4184" spans="1:6" x14ac:dyDescent="0.3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10">
        <v>400.95</v>
      </c>
    </row>
    <row r="4185" spans="1:6" x14ac:dyDescent="0.3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10">
        <v>0</v>
      </c>
    </row>
    <row r="4186" spans="1:6" x14ac:dyDescent="0.3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10">
        <v>0</v>
      </c>
    </row>
    <row r="4187" spans="1:6" x14ac:dyDescent="0.3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10">
        <v>7810.6</v>
      </c>
    </row>
    <row r="4188" spans="1:6" x14ac:dyDescent="0.3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10">
        <v>1211</v>
      </c>
    </row>
    <row r="4189" spans="1:6" x14ac:dyDescent="0.3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10">
        <v>0</v>
      </c>
    </row>
    <row r="4190" spans="1:6" x14ac:dyDescent="0.3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10">
        <v>191.05</v>
      </c>
    </row>
    <row r="4191" spans="1:6" x14ac:dyDescent="0.3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10">
        <v>0</v>
      </c>
    </row>
    <row r="4192" spans="1:6" x14ac:dyDescent="0.3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10">
        <v>0</v>
      </c>
    </row>
    <row r="4193" spans="1:6" x14ac:dyDescent="0.3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10">
        <v>1599.4</v>
      </c>
    </row>
    <row r="4194" spans="1:6" x14ac:dyDescent="0.3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10">
        <v>0</v>
      </c>
    </row>
    <row r="4195" spans="1:6" x14ac:dyDescent="0.3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10">
        <v>0</v>
      </c>
    </row>
    <row r="4196" spans="1:6" x14ac:dyDescent="0.3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10">
        <v>4030</v>
      </c>
    </row>
    <row r="4197" spans="1:6" x14ac:dyDescent="0.3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10">
        <v>421</v>
      </c>
    </row>
    <row r="4198" spans="1:6" x14ac:dyDescent="0.3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10">
        <v>0</v>
      </c>
    </row>
    <row r="4199" spans="1:6" x14ac:dyDescent="0.3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10">
        <v>2697</v>
      </c>
    </row>
    <row r="4200" spans="1:6" x14ac:dyDescent="0.3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10">
        <v>1713</v>
      </c>
    </row>
    <row r="4201" spans="1:6" x14ac:dyDescent="0.3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10">
        <v>0</v>
      </c>
    </row>
    <row r="4202" spans="1:6" x14ac:dyDescent="0.3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10">
        <v>12181.91</v>
      </c>
    </row>
    <row r="4203" spans="1:6" x14ac:dyDescent="0.3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10">
        <v>2235</v>
      </c>
    </row>
    <row r="4204" spans="1:6" x14ac:dyDescent="0.3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10">
        <v>0</v>
      </c>
    </row>
    <row r="4205" spans="1:6" x14ac:dyDescent="0.3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10">
        <v>1663.95</v>
      </c>
    </row>
    <row r="4206" spans="1:6" x14ac:dyDescent="0.3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10">
        <v>0</v>
      </c>
    </row>
    <row r="4207" spans="1:6" x14ac:dyDescent="0.3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10">
        <v>0</v>
      </c>
    </row>
    <row r="4208" spans="1:6" x14ac:dyDescent="0.3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10">
        <v>15401</v>
      </c>
    </row>
    <row r="4209" spans="1:6" x14ac:dyDescent="0.3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10">
        <v>500</v>
      </c>
    </row>
    <row r="4210" spans="1:6" x14ac:dyDescent="0.3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10">
        <v>0</v>
      </c>
    </row>
    <row r="4211" spans="1:6" x14ac:dyDescent="0.3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10">
        <v>169</v>
      </c>
    </row>
    <row r="4212" spans="1:6" x14ac:dyDescent="0.3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10">
        <v>0</v>
      </c>
    </row>
    <row r="4213" spans="1:6" x14ac:dyDescent="0.3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10">
        <v>0</v>
      </c>
    </row>
    <row r="4214" spans="1:6" x14ac:dyDescent="0.3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10">
        <v>2546.23</v>
      </c>
    </row>
    <row r="4215" spans="1:6" x14ac:dyDescent="0.3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10">
        <v>1814</v>
      </c>
    </row>
    <row r="4216" spans="1:6" x14ac:dyDescent="0.3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10">
        <v>0</v>
      </c>
    </row>
    <row r="4217" spans="1:6" x14ac:dyDescent="0.3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10">
        <v>2803.51</v>
      </c>
    </row>
    <row r="4218" spans="1:6" x14ac:dyDescent="0.3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10">
        <v>2577</v>
      </c>
    </row>
    <row r="4219" spans="1:6" x14ac:dyDescent="0.3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10">
        <v>0</v>
      </c>
    </row>
    <row r="4220" spans="1:6" x14ac:dyDescent="0.3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10">
        <v>8594.2800000000007</v>
      </c>
    </row>
    <row r="4221" spans="1:6" x14ac:dyDescent="0.3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10">
        <v>368</v>
      </c>
    </row>
    <row r="4222" spans="1:6" x14ac:dyDescent="0.3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10">
        <v>0</v>
      </c>
    </row>
    <row r="4223" spans="1:6" x14ac:dyDescent="0.3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10">
        <v>566.04999999999995</v>
      </c>
    </row>
    <row r="4224" spans="1:6" x14ac:dyDescent="0.3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10">
        <v>0</v>
      </c>
    </row>
    <row r="4225" spans="1:6" x14ac:dyDescent="0.3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10">
        <v>0</v>
      </c>
    </row>
    <row r="4226" spans="1:6" x14ac:dyDescent="0.3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10">
        <v>5576</v>
      </c>
    </row>
    <row r="4227" spans="1:6" x14ac:dyDescent="0.3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10">
        <v>2018</v>
      </c>
    </row>
    <row r="4228" spans="1:6" x14ac:dyDescent="0.3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10">
        <v>0</v>
      </c>
    </row>
    <row r="4229" spans="1:6" x14ac:dyDescent="0.3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10">
        <v>462.99</v>
      </c>
    </row>
    <row r="4230" spans="1:6" x14ac:dyDescent="0.3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10">
        <v>0</v>
      </c>
    </row>
    <row r="4231" spans="1:6" x14ac:dyDescent="0.3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10">
        <v>0</v>
      </c>
    </row>
    <row r="4232" spans="1:6" x14ac:dyDescent="0.3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10">
        <v>10487</v>
      </c>
    </row>
    <row r="4233" spans="1:6" x14ac:dyDescent="0.3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10">
        <v>821</v>
      </c>
    </row>
    <row r="4234" spans="1:6" x14ac:dyDescent="0.3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10">
        <v>0</v>
      </c>
    </row>
    <row r="4235" spans="1:6" x14ac:dyDescent="0.3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10">
        <v>22756</v>
      </c>
    </row>
    <row r="4236" spans="1:6" x14ac:dyDescent="0.3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10">
        <v>2042</v>
      </c>
    </row>
    <row r="4237" spans="1:6" x14ac:dyDescent="0.3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10">
        <v>0</v>
      </c>
    </row>
    <row r="4238" spans="1:6" x14ac:dyDescent="0.3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10">
        <v>4281.6000000000004</v>
      </c>
    </row>
    <row r="4239" spans="1:6" x14ac:dyDescent="0.3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10">
        <v>225</v>
      </c>
    </row>
    <row r="4240" spans="1:6" x14ac:dyDescent="0.3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10">
        <v>0</v>
      </c>
    </row>
    <row r="4241" spans="1:6" x14ac:dyDescent="0.3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10">
        <v>3409.28</v>
      </c>
    </row>
    <row r="4242" spans="1:6" x14ac:dyDescent="0.3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10">
        <v>0</v>
      </c>
    </row>
    <row r="4243" spans="1:6" x14ac:dyDescent="0.3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10">
        <v>0</v>
      </c>
    </row>
    <row r="4244" spans="1:6" x14ac:dyDescent="0.3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10">
        <v>4613</v>
      </c>
    </row>
    <row r="4245" spans="1:6" x14ac:dyDescent="0.3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10">
        <v>2369</v>
      </c>
    </row>
    <row r="4246" spans="1:6" x14ac:dyDescent="0.3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10">
        <v>0</v>
      </c>
    </row>
    <row r="4247" spans="1:6" x14ac:dyDescent="0.3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10">
        <v>37877.31</v>
      </c>
    </row>
    <row r="4248" spans="1:6" x14ac:dyDescent="0.3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10">
        <v>0</v>
      </c>
    </row>
    <row r="4249" spans="1:6" x14ac:dyDescent="0.3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10">
        <v>0</v>
      </c>
    </row>
    <row r="4250" spans="1:6" x14ac:dyDescent="0.3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10">
        <v>260.14999999999998</v>
      </c>
    </row>
    <row r="4251" spans="1:6" x14ac:dyDescent="0.3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10">
        <v>2034</v>
      </c>
    </row>
    <row r="4252" spans="1:6" x14ac:dyDescent="0.3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10">
        <v>0</v>
      </c>
    </row>
    <row r="4253" spans="1:6" x14ac:dyDescent="0.3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10">
        <v>8932.49</v>
      </c>
    </row>
    <row r="4254" spans="1:6" x14ac:dyDescent="0.3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10">
        <v>438</v>
      </c>
    </row>
    <row r="4255" spans="1:6" x14ac:dyDescent="0.3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10">
        <v>0</v>
      </c>
    </row>
    <row r="4256" spans="1:6" x14ac:dyDescent="0.3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10">
        <v>3085.53</v>
      </c>
    </row>
    <row r="4257" spans="1:6" x14ac:dyDescent="0.3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10">
        <v>1804</v>
      </c>
    </row>
    <row r="4258" spans="1:6" x14ac:dyDescent="0.3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10">
        <v>0</v>
      </c>
    </row>
    <row r="4259" spans="1:6" x14ac:dyDescent="0.3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10">
        <v>19041.849999999999</v>
      </c>
    </row>
    <row r="4260" spans="1:6" x14ac:dyDescent="0.3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10">
        <v>1793</v>
      </c>
    </row>
    <row r="4261" spans="1:6" x14ac:dyDescent="0.3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10">
        <v>0</v>
      </c>
    </row>
    <row r="4262" spans="1:6" x14ac:dyDescent="0.3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10">
        <v>871</v>
      </c>
    </row>
    <row r="4263" spans="1:6" x14ac:dyDescent="0.3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10">
        <v>0</v>
      </c>
    </row>
    <row r="4264" spans="1:6" x14ac:dyDescent="0.3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10">
        <v>0</v>
      </c>
    </row>
    <row r="4265" spans="1:6" x14ac:dyDescent="0.3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10">
        <v>4700.1000000000004</v>
      </c>
    </row>
    <row r="4266" spans="1:6" x14ac:dyDescent="0.3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10">
        <v>176</v>
      </c>
    </row>
    <row r="4267" spans="1:6" x14ac:dyDescent="0.3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10">
        <v>0</v>
      </c>
    </row>
    <row r="4268" spans="1:6" x14ac:dyDescent="0.3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10">
        <v>274.75</v>
      </c>
    </row>
    <row r="4269" spans="1:6" x14ac:dyDescent="0.3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10">
        <v>0</v>
      </c>
    </row>
    <row r="4270" spans="1:6" x14ac:dyDescent="0.3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10">
        <v>0</v>
      </c>
    </row>
    <row r="4271" spans="1:6" x14ac:dyDescent="0.3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10">
        <v>3245.98</v>
      </c>
    </row>
    <row r="4272" spans="1:6" x14ac:dyDescent="0.3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10">
        <v>0</v>
      </c>
    </row>
    <row r="4273" spans="1:6" x14ac:dyDescent="0.3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10">
        <v>0</v>
      </c>
    </row>
    <row r="4274" spans="1:6" x14ac:dyDescent="0.3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10">
        <v>754.43</v>
      </c>
    </row>
    <row r="4275" spans="1:6" x14ac:dyDescent="0.3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10">
        <v>0</v>
      </c>
    </row>
    <row r="4276" spans="1:6" x14ac:dyDescent="0.3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10">
        <v>0</v>
      </c>
    </row>
    <row r="4277" spans="1:6" x14ac:dyDescent="0.3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10">
        <v>2237.29</v>
      </c>
    </row>
    <row r="4278" spans="1:6" x14ac:dyDescent="0.3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10">
        <v>2092</v>
      </c>
    </row>
    <row r="4279" spans="1:6" x14ac:dyDescent="0.3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10">
        <v>0</v>
      </c>
    </row>
    <row r="4280" spans="1:6" x14ac:dyDescent="0.3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10">
        <v>153.9</v>
      </c>
    </row>
    <row r="4281" spans="1:6" x14ac:dyDescent="0.3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10">
        <v>0</v>
      </c>
    </row>
    <row r="4282" spans="1:6" x14ac:dyDescent="0.3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10">
        <v>0</v>
      </c>
    </row>
    <row r="4283" spans="1:6" x14ac:dyDescent="0.3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10">
        <v>444.6</v>
      </c>
    </row>
    <row r="4284" spans="1:6" x14ac:dyDescent="0.3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10">
        <v>54</v>
      </c>
    </row>
    <row r="4285" spans="1:6" x14ac:dyDescent="0.3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10">
        <v>0</v>
      </c>
    </row>
    <row r="4286" spans="1:6" x14ac:dyDescent="0.3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10">
        <v>2308.46</v>
      </c>
    </row>
    <row r="4287" spans="1:6" x14ac:dyDescent="0.3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10">
        <v>129</v>
      </c>
    </row>
    <row r="4288" spans="1:6" x14ac:dyDescent="0.3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10">
        <v>0</v>
      </c>
    </row>
    <row r="4289" spans="1:6" x14ac:dyDescent="0.3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10">
        <v>5039</v>
      </c>
    </row>
    <row r="4290" spans="1:6" x14ac:dyDescent="0.3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10">
        <v>1599</v>
      </c>
    </row>
    <row r="4291" spans="1:6" x14ac:dyDescent="0.3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10">
        <v>0</v>
      </c>
    </row>
    <row r="4292" spans="1:6" x14ac:dyDescent="0.3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10">
        <v>2697</v>
      </c>
    </row>
    <row r="4293" spans="1:6" x14ac:dyDescent="0.3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10">
        <v>702</v>
      </c>
    </row>
    <row r="4294" spans="1:6" x14ac:dyDescent="0.3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10">
        <v>0</v>
      </c>
    </row>
    <row r="4295" spans="1:6" x14ac:dyDescent="0.3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10">
        <v>2454.5</v>
      </c>
    </row>
    <row r="4296" spans="1:6" x14ac:dyDescent="0.3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10">
        <v>388</v>
      </c>
    </row>
    <row r="4297" spans="1:6" x14ac:dyDescent="0.3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10">
        <v>0</v>
      </c>
    </row>
    <row r="4298" spans="1:6" x14ac:dyDescent="0.3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10">
        <v>2645.48</v>
      </c>
    </row>
    <row r="4299" spans="1:6" x14ac:dyDescent="0.3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10">
        <v>1476</v>
      </c>
    </row>
    <row r="4300" spans="1:6" x14ac:dyDescent="0.3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10">
        <v>0</v>
      </c>
    </row>
    <row r="4301" spans="1:6" x14ac:dyDescent="0.3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10">
        <v>239.9</v>
      </c>
    </row>
    <row r="4302" spans="1:6" x14ac:dyDescent="0.3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10">
        <v>0</v>
      </c>
    </row>
    <row r="4303" spans="1:6" x14ac:dyDescent="0.3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10">
        <v>0</v>
      </c>
    </row>
    <row r="4304" spans="1:6" x14ac:dyDescent="0.3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10">
        <v>1501</v>
      </c>
    </row>
    <row r="4305" spans="1:6" x14ac:dyDescent="0.3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10">
        <v>0</v>
      </c>
    </row>
    <row r="4306" spans="1:6" x14ac:dyDescent="0.3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10">
        <v>0</v>
      </c>
    </row>
    <row r="4307" spans="1:6" x14ac:dyDescent="0.3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10">
        <v>2496.2800000000002</v>
      </c>
    </row>
    <row r="4308" spans="1:6" x14ac:dyDescent="0.3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10">
        <v>1286</v>
      </c>
    </row>
    <row r="4309" spans="1:6" x14ac:dyDescent="0.3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10">
        <v>0</v>
      </c>
    </row>
    <row r="4310" spans="1:6" x14ac:dyDescent="0.3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10">
        <v>410.3</v>
      </c>
    </row>
    <row r="4311" spans="1:6" x14ac:dyDescent="0.3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10">
        <v>1272</v>
      </c>
    </row>
    <row r="4312" spans="1:6" x14ac:dyDescent="0.3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10">
        <v>0</v>
      </c>
    </row>
    <row r="4313" spans="1:6" x14ac:dyDescent="0.3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10">
        <v>7328.55</v>
      </c>
    </row>
    <row r="4314" spans="1:6" x14ac:dyDescent="0.3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10">
        <v>932</v>
      </c>
    </row>
    <row r="4315" spans="1:6" x14ac:dyDescent="0.3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10">
        <v>0</v>
      </c>
    </row>
    <row r="4316" spans="1:6" x14ac:dyDescent="0.3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10">
        <v>5087</v>
      </c>
    </row>
    <row r="4317" spans="1:6" x14ac:dyDescent="0.3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10">
        <v>514</v>
      </c>
    </row>
    <row r="4318" spans="1:6" x14ac:dyDescent="0.3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10">
        <v>0</v>
      </c>
    </row>
    <row r="4319" spans="1:6" x14ac:dyDescent="0.3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10">
        <v>2731.57</v>
      </c>
    </row>
    <row r="4320" spans="1:6" x14ac:dyDescent="0.3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10">
        <v>1527</v>
      </c>
    </row>
    <row r="4321" spans="1:6" x14ac:dyDescent="0.3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10">
        <v>0</v>
      </c>
    </row>
    <row r="4322" spans="1:6" x14ac:dyDescent="0.3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10">
        <v>3263</v>
      </c>
    </row>
    <row r="4323" spans="1:6" x14ac:dyDescent="0.3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10">
        <v>1022</v>
      </c>
    </row>
    <row r="4324" spans="1:6" x14ac:dyDescent="0.3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10">
        <v>0</v>
      </c>
    </row>
    <row r="4325" spans="1:6" x14ac:dyDescent="0.3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10">
        <v>239.89</v>
      </c>
    </row>
    <row r="4326" spans="1:6" x14ac:dyDescent="0.3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10">
        <v>0</v>
      </c>
    </row>
    <row r="4327" spans="1:6" x14ac:dyDescent="0.3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10">
        <v>0</v>
      </c>
    </row>
    <row r="4328" spans="1:6" x14ac:dyDescent="0.3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10">
        <v>2991</v>
      </c>
    </row>
    <row r="4329" spans="1:6" x14ac:dyDescent="0.3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10">
        <v>1323</v>
      </c>
    </row>
    <row r="4330" spans="1:6" x14ac:dyDescent="0.3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10">
        <v>0</v>
      </c>
    </row>
    <row r="4331" spans="1:6" x14ac:dyDescent="0.3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10">
        <v>2697</v>
      </c>
    </row>
    <row r="4332" spans="1:6" x14ac:dyDescent="0.3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10">
        <v>100</v>
      </c>
    </row>
    <row r="4333" spans="1:6" x14ac:dyDescent="0.3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10">
        <v>0</v>
      </c>
    </row>
    <row r="4334" spans="1:6" x14ac:dyDescent="0.3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10">
        <v>4030</v>
      </c>
    </row>
    <row r="4335" spans="1:6" x14ac:dyDescent="0.3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10">
        <v>481</v>
      </c>
    </row>
    <row r="4336" spans="1:6" x14ac:dyDescent="0.3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10">
        <v>0</v>
      </c>
    </row>
    <row r="4337" spans="1:6" x14ac:dyDescent="0.3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10">
        <v>4213.1099999999997</v>
      </c>
    </row>
    <row r="4338" spans="1:6" x14ac:dyDescent="0.3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10">
        <v>1125</v>
      </c>
    </row>
    <row r="4339" spans="1:6" x14ac:dyDescent="0.3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10">
        <v>0</v>
      </c>
    </row>
    <row r="4340" spans="1:6" x14ac:dyDescent="0.3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10">
        <v>208.7</v>
      </c>
    </row>
    <row r="4341" spans="1:6" x14ac:dyDescent="0.3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10">
        <v>0</v>
      </c>
    </row>
    <row r="4342" spans="1:6" x14ac:dyDescent="0.3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10">
        <v>0</v>
      </c>
    </row>
    <row r="4343" spans="1:6" x14ac:dyDescent="0.3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10">
        <v>358.95</v>
      </c>
    </row>
    <row r="4344" spans="1:6" x14ac:dyDescent="0.3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10">
        <v>0</v>
      </c>
    </row>
    <row r="4345" spans="1:6" x14ac:dyDescent="0.3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10">
        <v>0</v>
      </c>
    </row>
    <row r="4346" spans="1:6" x14ac:dyDescent="0.3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10">
        <v>3015.3</v>
      </c>
    </row>
    <row r="4347" spans="1:6" x14ac:dyDescent="0.3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10">
        <v>0</v>
      </c>
    </row>
    <row r="4348" spans="1:6" x14ac:dyDescent="0.3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10">
        <v>0</v>
      </c>
    </row>
    <row r="4349" spans="1:6" x14ac:dyDescent="0.3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10">
        <v>3088</v>
      </c>
    </row>
    <row r="4350" spans="1:6" x14ac:dyDescent="0.3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10">
        <v>0</v>
      </c>
    </row>
    <row r="4351" spans="1:6" x14ac:dyDescent="0.3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10">
        <v>0</v>
      </c>
    </row>
    <row r="4352" spans="1:6" x14ac:dyDescent="0.3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10">
        <v>4750</v>
      </c>
    </row>
    <row r="4353" spans="1:6" x14ac:dyDescent="0.3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10">
        <v>2875</v>
      </c>
    </row>
    <row r="4354" spans="1:6" x14ac:dyDescent="0.3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10">
        <v>0</v>
      </c>
    </row>
    <row r="4355" spans="1:6" x14ac:dyDescent="0.3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10">
        <v>2897</v>
      </c>
    </row>
    <row r="4356" spans="1:6" x14ac:dyDescent="0.3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10">
        <v>1937</v>
      </c>
    </row>
    <row r="4357" spans="1:6" x14ac:dyDescent="0.3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10">
        <v>0</v>
      </c>
    </row>
    <row r="4358" spans="1:6" x14ac:dyDescent="0.3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10">
        <v>211.55</v>
      </c>
    </row>
    <row r="4359" spans="1:6" x14ac:dyDescent="0.3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10">
        <v>0</v>
      </c>
    </row>
    <row r="4360" spans="1:6" x14ac:dyDescent="0.3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10">
        <v>0</v>
      </c>
    </row>
    <row r="4361" spans="1:6" x14ac:dyDescent="0.3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10">
        <v>7472.73</v>
      </c>
    </row>
    <row r="4362" spans="1:6" x14ac:dyDescent="0.3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10">
        <v>980</v>
      </c>
    </row>
    <row r="4363" spans="1:6" x14ac:dyDescent="0.3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10">
        <v>0</v>
      </c>
    </row>
    <row r="4364" spans="1:6" x14ac:dyDescent="0.3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10">
        <v>9766</v>
      </c>
    </row>
    <row r="4365" spans="1:6" x14ac:dyDescent="0.3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10">
        <v>1869</v>
      </c>
    </row>
    <row r="4366" spans="1:6" x14ac:dyDescent="0.3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10">
        <v>0</v>
      </c>
    </row>
    <row r="4367" spans="1:6" x14ac:dyDescent="0.3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10">
        <v>2778</v>
      </c>
    </row>
    <row r="4368" spans="1:6" x14ac:dyDescent="0.3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10">
        <v>0</v>
      </c>
    </row>
    <row r="4369" spans="1:6" x14ac:dyDescent="0.3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10">
        <v>0</v>
      </c>
    </row>
    <row r="4370" spans="1:6" x14ac:dyDescent="0.3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10">
        <v>5158.3</v>
      </c>
    </row>
    <row r="4371" spans="1:6" x14ac:dyDescent="0.3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10">
        <v>0</v>
      </c>
    </row>
    <row r="4372" spans="1:6" x14ac:dyDescent="0.3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10">
        <v>0</v>
      </c>
    </row>
    <row r="4373" spans="1:6" x14ac:dyDescent="0.3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10">
        <v>14937.65</v>
      </c>
    </row>
    <row r="4374" spans="1:6" x14ac:dyDescent="0.3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10">
        <v>887</v>
      </c>
    </row>
    <row r="4375" spans="1:6" x14ac:dyDescent="0.3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10">
        <v>0</v>
      </c>
    </row>
    <row r="4376" spans="1:6" x14ac:dyDescent="0.3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10">
        <v>4770</v>
      </c>
    </row>
    <row r="4377" spans="1:6" x14ac:dyDescent="0.3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10">
        <v>416</v>
      </c>
    </row>
    <row r="4378" spans="1:6" x14ac:dyDescent="0.3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10">
        <v>0</v>
      </c>
    </row>
    <row r="4379" spans="1:6" x14ac:dyDescent="0.3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10">
        <v>9741</v>
      </c>
    </row>
    <row r="4380" spans="1:6" x14ac:dyDescent="0.3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10">
        <v>281</v>
      </c>
    </row>
    <row r="4381" spans="1:6" x14ac:dyDescent="0.3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10">
        <v>0</v>
      </c>
    </row>
    <row r="4382" spans="1:6" x14ac:dyDescent="0.3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10">
        <v>537.25</v>
      </c>
    </row>
    <row r="4383" spans="1:6" x14ac:dyDescent="0.3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10">
        <v>2471</v>
      </c>
    </row>
    <row r="4384" spans="1:6" x14ac:dyDescent="0.3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10">
        <v>0</v>
      </c>
    </row>
    <row r="4385" spans="1:6" x14ac:dyDescent="0.3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10">
        <v>1669.6</v>
      </c>
    </row>
    <row r="4386" spans="1:6" x14ac:dyDescent="0.3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10">
        <v>0</v>
      </c>
    </row>
    <row r="4387" spans="1:6" x14ac:dyDescent="0.3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10">
        <v>0</v>
      </c>
    </row>
    <row r="4388" spans="1:6" x14ac:dyDescent="0.3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10">
        <v>322</v>
      </c>
    </row>
    <row r="4389" spans="1:6" x14ac:dyDescent="0.3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10">
        <v>0</v>
      </c>
    </row>
    <row r="4390" spans="1:6" x14ac:dyDescent="0.3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10">
        <v>0</v>
      </c>
    </row>
    <row r="4391" spans="1:6" x14ac:dyDescent="0.3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10">
        <v>171.85</v>
      </c>
    </row>
    <row r="4392" spans="1:6" x14ac:dyDescent="0.3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10">
        <v>0</v>
      </c>
    </row>
    <row r="4393" spans="1:6" x14ac:dyDescent="0.3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10">
        <v>0</v>
      </c>
    </row>
    <row r="4394" spans="1:6" x14ac:dyDescent="0.3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10">
        <v>4620.3</v>
      </c>
    </row>
    <row r="4395" spans="1:6" x14ac:dyDescent="0.3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10">
        <v>782</v>
      </c>
    </row>
    <row r="4396" spans="1:6" x14ac:dyDescent="0.3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10">
        <v>0</v>
      </c>
    </row>
    <row r="4397" spans="1:6" x14ac:dyDescent="0.3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10">
        <v>5345.54</v>
      </c>
    </row>
    <row r="4398" spans="1:6" x14ac:dyDescent="0.3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10">
        <v>1197</v>
      </c>
    </row>
    <row r="4399" spans="1:6" x14ac:dyDescent="0.3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10">
        <v>0</v>
      </c>
    </row>
    <row r="4400" spans="1:6" x14ac:dyDescent="0.3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10">
        <v>5879.36</v>
      </c>
    </row>
    <row r="4401" spans="1:6" x14ac:dyDescent="0.3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10">
        <v>0</v>
      </c>
    </row>
    <row r="4402" spans="1:6" x14ac:dyDescent="0.3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10">
        <v>0</v>
      </c>
    </row>
    <row r="4403" spans="1:6" x14ac:dyDescent="0.3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10">
        <v>2152.44</v>
      </c>
    </row>
    <row r="4404" spans="1:6" x14ac:dyDescent="0.3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10">
        <v>0</v>
      </c>
    </row>
    <row r="4405" spans="1:6" x14ac:dyDescent="0.3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10">
        <v>0</v>
      </c>
    </row>
    <row r="4406" spans="1:6" x14ac:dyDescent="0.3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10">
        <v>9978</v>
      </c>
    </row>
    <row r="4407" spans="1:6" x14ac:dyDescent="0.3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10">
        <v>552</v>
      </c>
    </row>
    <row r="4408" spans="1:6" x14ac:dyDescent="0.3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10">
        <v>0</v>
      </c>
    </row>
    <row r="4409" spans="1:6" x14ac:dyDescent="0.3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10">
        <v>179.45</v>
      </c>
    </row>
    <row r="4410" spans="1:6" x14ac:dyDescent="0.3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10">
        <v>0</v>
      </c>
    </row>
    <row r="4411" spans="1:6" x14ac:dyDescent="0.3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10">
        <v>0</v>
      </c>
    </row>
    <row r="4412" spans="1:6" x14ac:dyDescent="0.3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10">
        <v>368.65</v>
      </c>
    </row>
    <row r="4413" spans="1:6" x14ac:dyDescent="0.3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10">
        <v>0</v>
      </c>
    </row>
    <row r="4414" spans="1:6" x14ac:dyDescent="0.3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10">
        <v>0</v>
      </c>
    </row>
    <row r="4415" spans="1:6" x14ac:dyDescent="0.3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10">
        <v>162.94999999999999</v>
      </c>
    </row>
    <row r="4416" spans="1:6" x14ac:dyDescent="0.3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10">
        <v>0</v>
      </c>
    </row>
    <row r="4417" spans="1:6" x14ac:dyDescent="0.3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10">
        <v>0</v>
      </c>
    </row>
    <row r="4418" spans="1:6" x14ac:dyDescent="0.3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10">
        <v>16940.25</v>
      </c>
    </row>
    <row r="4419" spans="1:6" x14ac:dyDescent="0.3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10">
        <v>0</v>
      </c>
    </row>
    <row r="4420" spans="1:6" x14ac:dyDescent="0.3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10">
        <v>0</v>
      </c>
    </row>
    <row r="4421" spans="1:6" x14ac:dyDescent="0.3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10">
        <v>413.17</v>
      </c>
    </row>
    <row r="4422" spans="1:6" x14ac:dyDescent="0.3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10">
        <v>0</v>
      </c>
    </row>
    <row r="4423" spans="1:6" x14ac:dyDescent="0.3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10">
        <v>0</v>
      </c>
    </row>
    <row r="4424" spans="1:6" x14ac:dyDescent="0.3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10">
        <v>452</v>
      </c>
    </row>
    <row r="4425" spans="1:6" x14ac:dyDescent="0.3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10">
        <v>0</v>
      </c>
    </row>
    <row r="4426" spans="1:6" x14ac:dyDescent="0.3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10">
        <v>0</v>
      </c>
    </row>
    <row r="4427" spans="1:6" x14ac:dyDescent="0.3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10">
        <v>747.45</v>
      </c>
    </row>
    <row r="4428" spans="1:6" x14ac:dyDescent="0.3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10">
        <v>0</v>
      </c>
    </row>
    <row r="4429" spans="1:6" x14ac:dyDescent="0.3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10">
        <v>0</v>
      </c>
    </row>
    <row r="4430" spans="1:6" x14ac:dyDescent="0.3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10">
        <v>1888</v>
      </c>
    </row>
    <row r="4431" spans="1:6" x14ac:dyDescent="0.3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10">
        <v>0</v>
      </c>
    </row>
    <row r="4432" spans="1:6" x14ac:dyDescent="0.3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10">
        <v>0</v>
      </c>
    </row>
    <row r="4433" spans="1:6" x14ac:dyDescent="0.3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10">
        <v>9788.57</v>
      </c>
    </row>
    <row r="4434" spans="1:6" x14ac:dyDescent="0.3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10">
        <v>0</v>
      </c>
    </row>
    <row r="4435" spans="1:6" x14ac:dyDescent="0.3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10">
        <v>0</v>
      </c>
    </row>
    <row r="4436" spans="1:6" x14ac:dyDescent="0.3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10">
        <v>1393.27</v>
      </c>
    </row>
    <row r="4437" spans="1:6" x14ac:dyDescent="0.3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10">
        <v>0</v>
      </c>
    </row>
    <row r="4438" spans="1:6" x14ac:dyDescent="0.3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10">
        <v>0</v>
      </c>
    </row>
    <row r="4439" spans="1:6" x14ac:dyDescent="0.3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10">
        <v>265.89999999999998</v>
      </c>
    </row>
    <row r="4440" spans="1:6" x14ac:dyDescent="0.3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10">
        <v>0</v>
      </c>
    </row>
    <row r="4441" spans="1:6" x14ac:dyDescent="0.3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10">
        <v>0</v>
      </c>
    </row>
    <row r="4442" spans="1:6" x14ac:dyDescent="0.3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10">
        <v>208.65</v>
      </c>
    </row>
    <row r="4443" spans="1:6" x14ac:dyDescent="0.3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10">
        <v>0</v>
      </c>
    </row>
    <row r="4444" spans="1:6" x14ac:dyDescent="0.3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10">
        <v>0</v>
      </c>
    </row>
    <row r="4445" spans="1:6" x14ac:dyDescent="0.3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10">
        <v>115</v>
      </c>
    </row>
    <row r="4446" spans="1:6" x14ac:dyDescent="0.3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10">
        <v>0</v>
      </c>
    </row>
    <row r="4447" spans="1:6" x14ac:dyDescent="0.3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10">
        <v>0</v>
      </c>
    </row>
    <row r="4448" spans="1:6" x14ac:dyDescent="0.3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10">
        <v>437.15</v>
      </c>
    </row>
    <row r="4449" spans="1:6" x14ac:dyDescent="0.3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10">
        <v>0</v>
      </c>
    </row>
    <row r="4450" spans="1:6" x14ac:dyDescent="0.3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10">
        <v>0</v>
      </c>
    </row>
    <row r="4451" spans="1:6" x14ac:dyDescent="0.3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10">
        <v>4467.7</v>
      </c>
    </row>
    <row r="4452" spans="1:6" x14ac:dyDescent="0.3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10">
        <v>0</v>
      </c>
    </row>
    <row r="4453" spans="1:6" x14ac:dyDescent="0.3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10">
        <v>0</v>
      </c>
    </row>
    <row r="4454" spans="1:6" x14ac:dyDescent="0.3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10">
        <v>630.70000000000005</v>
      </c>
    </row>
    <row r="4455" spans="1:6" x14ac:dyDescent="0.3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10">
        <v>0</v>
      </c>
    </row>
    <row r="4456" spans="1:6" x14ac:dyDescent="0.3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10">
        <v>0</v>
      </c>
    </row>
    <row r="4457" spans="1:6" x14ac:dyDescent="0.3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10">
        <v>1572</v>
      </c>
    </row>
    <row r="4458" spans="1:6" x14ac:dyDescent="0.3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10">
        <v>0</v>
      </c>
    </row>
    <row r="4459" spans="1:6" x14ac:dyDescent="0.3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10">
        <v>0</v>
      </c>
    </row>
    <row r="4460" spans="1:6" x14ac:dyDescent="0.3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10">
        <v>3351.8</v>
      </c>
    </row>
    <row r="4461" spans="1:6" x14ac:dyDescent="0.3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10">
        <v>0</v>
      </c>
    </row>
    <row r="4462" spans="1:6" x14ac:dyDescent="0.3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10">
        <v>0</v>
      </c>
    </row>
    <row r="4463" spans="1:6" x14ac:dyDescent="0.3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10">
        <v>796</v>
      </c>
    </row>
    <row r="4464" spans="1:6" x14ac:dyDescent="0.3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10">
        <v>0</v>
      </c>
    </row>
    <row r="4465" spans="1:6" x14ac:dyDescent="0.3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10">
        <v>0</v>
      </c>
    </row>
    <row r="4466" spans="1:6" x14ac:dyDescent="0.3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10">
        <v>2179.08</v>
      </c>
    </row>
    <row r="4467" spans="1:6" x14ac:dyDescent="0.3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10">
        <v>674</v>
      </c>
    </row>
    <row r="4468" spans="1:6" x14ac:dyDescent="0.3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10">
        <v>0</v>
      </c>
    </row>
    <row r="4469" spans="1:6" x14ac:dyDescent="0.3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10">
        <v>572</v>
      </c>
    </row>
    <row r="4470" spans="1:6" x14ac:dyDescent="0.3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10">
        <v>0</v>
      </c>
    </row>
    <row r="4471" spans="1:6" x14ac:dyDescent="0.3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10">
        <v>0</v>
      </c>
    </row>
    <row r="4472" spans="1:6" x14ac:dyDescent="0.3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10">
        <v>426.55</v>
      </c>
    </row>
    <row r="4473" spans="1:6" x14ac:dyDescent="0.3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10">
        <v>0</v>
      </c>
    </row>
    <row r="4474" spans="1:6" x14ac:dyDescent="0.3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10">
        <v>0</v>
      </c>
    </row>
    <row r="4475" spans="1:6" x14ac:dyDescent="0.3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10">
        <v>4010.15</v>
      </c>
    </row>
    <row r="4476" spans="1:6" x14ac:dyDescent="0.3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10">
        <v>0</v>
      </c>
    </row>
    <row r="4477" spans="1:6" x14ac:dyDescent="0.3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10">
        <v>0</v>
      </c>
    </row>
    <row r="4478" spans="1:6" x14ac:dyDescent="0.3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10">
        <v>1815.45</v>
      </c>
    </row>
    <row r="4479" spans="1:6" x14ac:dyDescent="0.3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10">
        <v>0</v>
      </c>
    </row>
    <row r="4480" spans="1:6" x14ac:dyDescent="0.3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10">
        <v>0</v>
      </c>
    </row>
    <row r="4481" spans="1:6" x14ac:dyDescent="0.3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10">
        <v>235</v>
      </c>
    </row>
    <row r="4482" spans="1:6" x14ac:dyDescent="0.3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10">
        <v>2927</v>
      </c>
    </row>
    <row r="4483" spans="1:6" x14ac:dyDescent="0.3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10">
        <v>0</v>
      </c>
    </row>
    <row r="4484" spans="1:6" x14ac:dyDescent="0.3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10">
        <v>435.45</v>
      </c>
    </row>
    <row r="4485" spans="1:6" x14ac:dyDescent="0.3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10">
        <v>0</v>
      </c>
    </row>
    <row r="4486" spans="1:6" x14ac:dyDescent="0.3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10">
        <v>0</v>
      </c>
    </row>
    <row r="4487" spans="1:6" x14ac:dyDescent="0.3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10">
        <v>1496.86</v>
      </c>
    </row>
    <row r="4488" spans="1:6" x14ac:dyDescent="0.3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10">
        <v>0</v>
      </c>
    </row>
    <row r="4489" spans="1:6" x14ac:dyDescent="0.3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10">
        <v>0</v>
      </c>
    </row>
    <row r="4490" spans="1:6" x14ac:dyDescent="0.3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10">
        <v>9686.07</v>
      </c>
    </row>
    <row r="4491" spans="1:6" x14ac:dyDescent="0.3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10">
        <v>0</v>
      </c>
    </row>
    <row r="4492" spans="1:6" x14ac:dyDescent="0.3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10">
        <v>0</v>
      </c>
    </row>
    <row r="4493" spans="1:6" x14ac:dyDescent="0.3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10">
        <v>120.9</v>
      </c>
    </row>
    <row r="4494" spans="1:6" x14ac:dyDescent="0.3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10">
        <v>0</v>
      </c>
    </row>
    <row r="4495" spans="1:6" x14ac:dyDescent="0.3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10">
        <v>0</v>
      </c>
    </row>
    <row r="4496" spans="1:6" x14ac:dyDescent="0.3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10">
        <v>410.9</v>
      </c>
    </row>
    <row r="4497" spans="1:6" x14ac:dyDescent="0.3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10">
        <v>0</v>
      </c>
    </row>
    <row r="4498" spans="1:6" x14ac:dyDescent="0.3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10">
        <v>0</v>
      </c>
    </row>
    <row r="4499" spans="1:6" x14ac:dyDescent="0.3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10">
        <v>4615.3</v>
      </c>
    </row>
    <row r="4500" spans="1:6" x14ac:dyDescent="0.3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10">
        <v>0</v>
      </c>
    </row>
    <row r="4501" spans="1:6" x14ac:dyDescent="0.3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10">
        <v>0</v>
      </c>
    </row>
    <row r="4502" spans="1:6" x14ac:dyDescent="0.3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10">
        <v>1620.08</v>
      </c>
    </row>
    <row r="4503" spans="1:6" x14ac:dyDescent="0.3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10">
        <v>0</v>
      </c>
    </row>
    <row r="4504" spans="1:6" x14ac:dyDescent="0.3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10">
        <v>0</v>
      </c>
    </row>
    <row r="4505" spans="1:6" x14ac:dyDescent="0.3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10">
        <v>935</v>
      </c>
    </row>
    <row r="4506" spans="1:6" x14ac:dyDescent="0.3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10">
        <v>0</v>
      </c>
    </row>
    <row r="4507" spans="1:6" x14ac:dyDescent="0.3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10">
        <v>0</v>
      </c>
    </row>
    <row r="4508" spans="1:6" x14ac:dyDescent="0.3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10">
        <v>1598.95</v>
      </c>
    </row>
    <row r="4509" spans="1:6" x14ac:dyDescent="0.3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10">
        <v>0</v>
      </c>
    </row>
    <row r="4510" spans="1:6" x14ac:dyDescent="0.3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10">
        <v>0</v>
      </c>
    </row>
    <row r="4511" spans="1:6" x14ac:dyDescent="0.3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10">
        <v>1692.8</v>
      </c>
    </row>
    <row r="4512" spans="1:6" x14ac:dyDescent="0.3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10">
        <v>0</v>
      </c>
    </row>
    <row r="4513" spans="1:6" x14ac:dyDescent="0.3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10">
        <v>0</v>
      </c>
    </row>
    <row r="4514" spans="1:6" x14ac:dyDescent="0.3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10">
        <v>360</v>
      </c>
    </row>
    <row r="4515" spans="1:6" x14ac:dyDescent="0.3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10">
        <v>0</v>
      </c>
    </row>
    <row r="4516" spans="1:6" x14ac:dyDescent="0.3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10">
        <v>0</v>
      </c>
    </row>
    <row r="4517" spans="1:6" x14ac:dyDescent="0.3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10">
        <v>9811</v>
      </c>
    </row>
    <row r="4518" spans="1:6" x14ac:dyDescent="0.3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10">
        <v>1008</v>
      </c>
    </row>
    <row r="4519" spans="1:6" x14ac:dyDescent="0.3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10">
        <v>0</v>
      </c>
    </row>
    <row r="4520" spans="1:6" x14ac:dyDescent="0.3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10">
        <v>8135.5</v>
      </c>
    </row>
    <row r="4521" spans="1:6" x14ac:dyDescent="0.3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10">
        <v>0</v>
      </c>
    </row>
    <row r="4522" spans="1:6" x14ac:dyDescent="0.3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10">
        <v>0</v>
      </c>
    </row>
    <row r="4523" spans="1:6" x14ac:dyDescent="0.3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10">
        <v>1789</v>
      </c>
    </row>
    <row r="4524" spans="1:6" x14ac:dyDescent="0.3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10">
        <v>0</v>
      </c>
    </row>
    <row r="4525" spans="1:6" x14ac:dyDescent="0.3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10">
        <v>0</v>
      </c>
    </row>
    <row r="4526" spans="1:6" x14ac:dyDescent="0.3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10">
        <v>1399.6</v>
      </c>
    </row>
    <row r="4527" spans="1:6" x14ac:dyDescent="0.3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10">
        <v>0</v>
      </c>
    </row>
    <row r="4528" spans="1:6" x14ac:dyDescent="0.3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10">
        <v>0</v>
      </c>
    </row>
    <row r="4529" spans="1:6" x14ac:dyDescent="0.3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10">
        <v>1749</v>
      </c>
    </row>
    <row r="4530" spans="1:6" x14ac:dyDescent="0.3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10">
        <v>0</v>
      </c>
    </row>
    <row r="4531" spans="1:6" x14ac:dyDescent="0.3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10">
        <v>0</v>
      </c>
    </row>
    <row r="4532" spans="1:6" x14ac:dyDescent="0.3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10">
        <v>1562.95</v>
      </c>
    </row>
    <row r="4533" spans="1:6" x14ac:dyDescent="0.3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10">
        <v>0</v>
      </c>
    </row>
    <row r="4534" spans="1:6" x14ac:dyDescent="0.3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10">
        <v>0</v>
      </c>
    </row>
    <row r="4535" spans="1:6" x14ac:dyDescent="0.3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10">
        <v>1430.6</v>
      </c>
    </row>
    <row r="4536" spans="1:6" x14ac:dyDescent="0.3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10">
        <v>0</v>
      </c>
    </row>
    <row r="4537" spans="1:6" x14ac:dyDescent="0.3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10">
        <v>0</v>
      </c>
    </row>
    <row r="4538" spans="1:6" x14ac:dyDescent="0.3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10">
        <v>5038.05</v>
      </c>
    </row>
    <row r="4539" spans="1:6" x14ac:dyDescent="0.3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10">
        <v>0</v>
      </c>
    </row>
    <row r="4540" spans="1:6" x14ac:dyDescent="0.3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10">
        <v>0</v>
      </c>
    </row>
    <row r="4541" spans="1:6" x14ac:dyDescent="0.3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10">
        <v>900</v>
      </c>
    </row>
    <row r="4542" spans="1:6" x14ac:dyDescent="0.3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10">
        <v>0</v>
      </c>
    </row>
    <row r="4543" spans="1:6" x14ac:dyDescent="0.3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10">
        <v>0</v>
      </c>
    </row>
    <row r="4544" spans="1:6" x14ac:dyDescent="0.3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10">
        <v>343.86</v>
      </c>
    </row>
    <row r="4545" spans="1:6" x14ac:dyDescent="0.3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10">
        <v>0</v>
      </c>
    </row>
    <row r="4546" spans="1:6" x14ac:dyDescent="0.3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10">
        <v>0</v>
      </c>
    </row>
    <row r="4547" spans="1:6" x14ac:dyDescent="0.3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10">
        <v>1114</v>
      </c>
    </row>
    <row r="4548" spans="1:6" x14ac:dyDescent="0.3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10">
        <v>0</v>
      </c>
    </row>
    <row r="4549" spans="1:6" x14ac:dyDescent="0.3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10">
        <v>0</v>
      </c>
    </row>
    <row r="4550" spans="1:6" x14ac:dyDescent="0.3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10">
        <v>274</v>
      </c>
    </row>
    <row r="4551" spans="1:6" x14ac:dyDescent="0.3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10">
        <v>0</v>
      </c>
    </row>
    <row r="4552" spans="1:6" x14ac:dyDescent="0.3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10">
        <v>0</v>
      </c>
    </row>
    <row r="4553" spans="1:6" x14ac:dyDescent="0.3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10">
        <v>16506.75</v>
      </c>
    </row>
    <row r="4554" spans="1:6" x14ac:dyDescent="0.3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10">
        <v>0</v>
      </c>
    </row>
    <row r="4555" spans="1:6" x14ac:dyDescent="0.3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10">
        <v>0</v>
      </c>
    </row>
    <row r="4556" spans="1:6" x14ac:dyDescent="0.3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10">
        <v>375.85</v>
      </c>
    </row>
    <row r="4557" spans="1:6" x14ac:dyDescent="0.3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10">
        <v>0</v>
      </c>
    </row>
    <row r="4558" spans="1:6" x14ac:dyDescent="0.3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10">
        <v>0</v>
      </c>
    </row>
    <row r="4559" spans="1:6" x14ac:dyDescent="0.3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10">
        <v>937.2</v>
      </c>
    </row>
    <row r="4560" spans="1:6" x14ac:dyDescent="0.3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10">
        <v>0</v>
      </c>
    </row>
    <row r="4561" spans="1:6" x14ac:dyDescent="0.3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10">
        <v>0</v>
      </c>
    </row>
    <row r="4562" spans="1:6" x14ac:dyDescent="0.3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10">
        <v>306.89999999999998</v>
      </c>
    </row>
    <row r="4563" spans="1:6" x14ac:dyDescent="0.3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10">
        <v>0</v>
      </c>
    </row>
    <row r="4564" spans="1:6" x14ac:dyDescent="0.3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10">
        <v>0</v>
      </c>
    </row>
    <row r="4565" spans="1:6" x14ac:dyDescent="0.3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10">
        <v>972</v>
      </c>
    </row>
    <row r="4566" spans="1:6" x14ac:dyDescent="0.3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10">
        <v>0</v>
      </c>
    </row>
    <row r="4567" spans="1:6" x14ac:dyDescent="0.3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10">
        <v>0</v>
      </c>
    </row>
    <row r="4568" spans="1:6" x14ac:dyDescent="0.3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10">
        <v>2112</v>
      </c>
    </row>
    <row r="4569" spans="1:6" x14ac:dyDescent="0.3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10">
        <v>0</v>
      </c>
    </row>
    <row r="4570" spans="1:6" x14ac:dyDescent="0.3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10">
        <v>0</v>
      </c>
    </row>
    <row r="4571" spans="1:6" x14ac:dyDescent="0.3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10">
        <v>1622.1</v>
      </c>
    </row>
    <row r="4572" spans="1:6" x14ac:dyDescent="0.3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10">
        <v>0</v>
      </c>
    </row>
    <row r="4573" spans="1:6" x14ac:dyDescent="0.3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10">
        <v>0</v>
      </c>
    </row>
    <row r="4574" spans="1:6" x14ac:dyDescent="0.3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10">
        <v>172.9</v>
      </c>
    </row>
    <row r="4575" spans="1:6" x14ac:dyDescent="0.3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10">
        <v>0</v>
      </c>
    </row>
    <row r="4576" spans="1:6" x14ac:dyDescent="0.3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10">
        <v>0</v>
      </c>
    </row>
    <row r="4577" spans="1:6" x14ac:dyDescent="0.3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10">
        <v>2088.4499999999998</v>
      </c>
    </row>
    <row r="4578" spans="1:6" x14ac:dyDescent="0.3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10">
        <v>0</v>
      </c>
    </row>
    <row r="4579" spans="1:6" x14ac:dyDescent="0.3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10">
        <v>0</v>
      </c>
    </row>
    <row r="4580" spans="1:6" x14ac:dyDescent="0.3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10">
        <v>3830.92</v>
      </c>
    </row>
    <row r="4581" spans="1:6" x14ac:dyDescent="0.3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10">
        <v>0</v>
      </c>
    </row>
    <row r="4582" spans="1:6" x14ac:dyDescent="0.3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10">
        <v>0</v>
      </c>
    </row>
    <row r="4583" spans="1:6" x14ac:dyDescent="0.3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10">
        <v>7006.57</v>
      </c>
    </row>
    <row r="4584" spans="1:6" x14ac:dyDescent="0.3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10">
        <v>2995</v>
      </c>
    </row>
    <row r="4585" spans="1:6" x14ac:dyDescent="0.3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10">
        <v>0</v>
      </c>
    </row>
    <row r="4586" spans="1:6" x14ac:dyDescent="0.3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10">
        <v>3174</v>
      </c>
    </row>
    <row r="4587" spans="1:6" x14ac:dyDescent="0.3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10">
        <v>815</v>
      </c>
    </row>
    <row r="4588" spans="1:6" x14ac:dyDescent="0.3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10">
        <v>0</v>
      </c>
    </row>
    <row r="4589" spans="1:6" x14ac:dyDescent="0.3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10">
        <v>5228</v>
      </c>
    </row>
    <row r="4590" spans="1:6" x14ac:dyDescent="0.3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10">
        <v>975</v>
      </c>
    </row>
    <row r="4591" spans="1:6" x14ac:dyDescent="0.3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10">
        <v>0</v>
      </c>
    </row>
    <row r="4592" spans="1:6" x14ac:dyDescent="0.3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10">
        <v>3668</v>
      </c>
    </row>
    <row r="4593" spans="1:6" x14ac:dyDescent="0.3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10">
        <v>2892</v>
      </c>
    </row>
    <row r="4594" spans="1:6" x14ac:dyDescent="0.3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10">
        <v>0</v>
      </c>
    </row>
    <row r="4595" spans="1:6" x14ac:dyDescent="0.3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10">
        <v>983.6</v>
      </c>
    </row>
    <row r="4596" spans="1:6" x14ac:dyDescent="0.3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10">
        <v>0</v>
      </c>
    </row>
    <row r="4597" spans="1:6" x14ac:dyDescent="0.3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10">
        <v>0</v>
      </c>
    </row>
    <row r="4598" spans="1:6" x14ac:dyDescent="0.3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10">
        <v>380.9</v>
      </c>
    </row>
    <row r="4599" spans="1:6" x14ac:dyDescent="0.3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10">
        <v>0</v>
      </c>
    </row>
    <row r="4600" spans="1:6" x14ac:dyDescent="0.3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10">
        <v>0</v>
      </c>
    </row>
    <row r="4601" spans="1:6" x14ac:dyDescent="0.3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10">
        <v>10532.75</v>
      </c>
    </row>
    <row r="4602" spans="1:6" x14ac:dyDescent="0.3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10">
        <v>0</v>
      </c>
    </row>
    <row r="4603" spans="1:6" x14ac:dyDescent="0.3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10">
        <v>0</v>
      </c>
    </row>
    <row r="4604" spans="1:6" x14ac:dyDescent="0.3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10">
        <v>22642.6</v>
      </c>
    </row>
    <row r="4605" spans="1:6" x14ac:dyDescent="0.3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10">
        <v>0</v>
      </c>
    </row>
    <row r="4606" spans="1:6" x14ac:dyDescent="0.3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10">
        <v>0</v>
      </c>
    </row>
    <row r="4607" spans="1:6" x14ac:dyDescent="0.3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10">
        <v>14040.41</v>
      </c>
    </row>
    <row r="4608" spans="1:6" x14ac:dyDescent="0.3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10">
        <v>0</v>
      </c>
    </row>
    <row r="4609" spans="1:6" x14ac:dyDescent="0.3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10">
        <v>0</v>
      </c>
    </row>
    <row r="4610" spans="1:6" x14ac:dyDescent="0.3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10">
        <v>670</v>
      </c>
    </row>
    <row r="4611" spans="1:6" x14ac:dyDescent="0.3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10">
        <v>0</v>
      </c>
    </row>
    <row r="4612" spans="1:6" x14ac:dyDescent="0.3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10">
        <v>0</v>
      </c>
    </row>
    <row r="4613" spans="1:6" x14ac:dyDescent="0.3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10">
        <v>616.24</v>
      </c>
    </row>
    <row r="4614" spans="1:6" x14ac:dyDescent="0.3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10">
        <v>0</v>
      </c>
    </row>
    <row r="4615" spans="1:6" x14ac:dyDescent="0.3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10">
        <v>0</v>
      </c>
    </row>
    <row r="4616" spans="1:6" x14ac:dyDescent="0.3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10">
        <v>852.28</v>
      </c>
    </row>
    <row r="4617" spans="1:6" x14ac:dyDescent="0.3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10">
        <v>0</v>
      </c>
    </row>
    <row r="4618" spans="1:6" x14ac:dyDescent="0.3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10">
        <v>0</v>
      </c>
    </row>
    <row r="4619" spans="1:6" x14ac:dyDescent="0.3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10">
        <v>1171</v>
      </c>
    </row>
    <row r="4620" spans="1:6" x14ac:dyDescent="0.3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10">
        <v>0</v>
      </c>
    </row>
    <row r="4621" spans="1:6" x14ac:dyDescent="0.3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10">
        <v>0</v>
      </c>
    </row>
    <row r="4622" spans="1:6" x14ac:dyDescent="0.3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10">
        <v>102.85</v>
      </c>
    </row>
    <row r="4623" spans="1:6" x14ac:dyDescent="0.3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10">
        <v>0</v>
      </c>
    </row>
    <row r="4624" spans="1:6" x14ac:dyDescent="0.3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10">
        <v>0</v>
      </c>
    </row>
    <row r="4625" spans="1:6" x14ac:dyDescent="0.3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10">
        <v>673.9</v>
      </c>
    </row>
    <row r="4626" spans="1:6" x14ac:dyDescent="0.3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10">
        <v>0</v>
      </c>
    </row>
    <row r="4627" spans="1:6" x14ac:dyDescent="0.3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10">
        <v>0</v>
      </c>
    </row>
    <row r="4628" spans="1:6" x14ac:dyDescent="0.3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10">
        <v>128.80000000000001</v>
      </c>
    </row>
    <row r="4629" spans="1:6" x14ac:dyDescent="0.3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10">
        <v>0</v>
      </c>
    </row>
    <row r="4630" spans="1:6" x14ac:dyDescent="0.3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10">
        <v>0</v>
      </c>
    </row>
    <row r="4631" spans="1:6" x14ac:dyDescent="0.3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10">
        <v>27818.65</v>
      </c>
    </row>
    <row r="4632" spans="1:6" x14ac:dyDescent="0.3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10">
        <v>0</v>
      </c>
    </row>
    <row r="4633" spans="1:6" x14ac:dyDescent="0.3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10">
        <v>0</v>
      </c>
    </row>
    <row r="4634" spans="1:6" x14ac:dyDescent="0.3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10">
        <v>200.95</v>
      </c>
    </row>
    <row r="4635" spans="1:6" x14ac:dyDescent="0.3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10">
        <v>0</v>
      </c>
    </row>
    <row r="4636" spans="1:6" x14ac:dyDescent="0.3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10">
        <v>0</v>
      </c>
    </row>
    <row r="4637" spans="1:6" x14ac:dyDescent="0.3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10">
        <v>257.05</v>
      </c>
    </row>
    <row r="4638" spans="1:6" x14ac:dyDescent="0.3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10">
        <v>0</v>
      </c>
    </row>
    <row r="4639" spans="1:6" x14ac:dyDescent="0.3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10">
        <v>0</v>
      </c>
    </row>
    <row r="4640" spans="1:6" x14ac:dyDescent="0.3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10">
        <v>108.91</v>
      </c>
    </row>
    <row r="4641" spans="1:6" x14ac:dyDescent="0.3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10">
        <v>0</v>
      </c>
    </row>
    <row r="4642" spans="1:6" x14ac:dyDescent="0.3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10">
        <v>0</v>
      </c>
    </row>
    <row r="4643" spans="1:6" x14ac:dyDescent="0.3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10">
        <v>8964.2000000000007</v>
      </c>
    </row>
    <row r="4644" spans="1:6" x14ac:dyDescent="0.3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10">
        <v>0</v>
      </c>
    </row>
    <row r="4645" spans="1:6" x14ac:dyDescent="0.3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10">
        <v>0</v>
      </c>
    </row>
    <row r="4646" spans="1:6" x14ac:dyDescent="0.3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10">
        <v>1048.55</v>
      </c>
    </row>
    <row r="4647" spans="1:6" x14ac:dyDescent="0.3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10">
        <v>0</v>
      </c>
    </row>
    <row r="4648" spans="1:6" x14ac:dyDescent="0.3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10">
        <v>0</v>
      </c>
    </row>
    <row r="4649" spans="1:6" x14ac:dyDescent="0.3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10">
        <v>190</v>
      </c>
    </row>
    <row r="4650" spans="1:6" x14ac:dyDescent="0.3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10">
        <v>0</v>
      </c>
    </row>
    <row r="4651" spans="1:6" x14ac:dyDescent="0.3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10">
        <v>0</v>
      </c>
    </row>
    <row r="4652" spans="1:6" x14ac:dyDescent="0.3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10">
        <v>411.3</v>
      </c>
    </row>
    <row r="4653" spans="1:6" x14ac:dyDescent="0.3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10">
        <v>0</v>
      </c>
    </row>
    <row r="4654" spans="1:6" x14ac:dyDescent="0.3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10">
        <v>0</v>
      </c>
    </row>
    <row r="4655" spans="1:6" x14ac:dyDescent="0.3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10">
        <v>3828.5</v>
      </c>
    </row>
    <row r="4656" spans="1:6" x14ac:dyDescent="0.3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10">
        <v>0</v>
      </c>
    </row>
    <row r="4657" spans="1:6" x14ac:dyDescent="0.3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10">
        <v>0</v>
      </c>
    </row>
    <row r="4658" spans="1:6" x14ac:dyDescent="0.3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10">
        <v>1275.8399999999999</v>
      </c>
    </row>
    <row r="4659" spans="1:6" x14ac:dyDescent="0.3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10">
        <v>2766</v>
      </c>
    </row>
    <row r="4660" spans="1:6" x14ac:dyDescent="0.3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10">
        <v>0</v>
      </c>
    </row>
    <row r="4661" spans="1:6" x14ac:dyDescent="0.3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10">
        <v>1610.15</v>
      </c>
    </row>
    <row r="4662" spans="1:6" x14ac:dyDescent="0.3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10">
        <v>0</v>
      </c>
    </row>
    <row r="4663" spans="1:6" x14ac:dyDescent="0.3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10">
        <v>0</v>
      </c>
    </row>
    <row r="4664" spans="1:6" x14ac:dyDescent="0.3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10">
        <v>3237</v>
      </c>
    </row>
    <row r="4665" spans="1:6" x14ac:dyDescent="0.3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10">
        <v>0</v>
      </c>
    </row>
    <row r="4666" spans="1:6" x14ac:dyDescent="0.3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10">
        <v>0</v>
      </c>
    </row>
    <row r="4667" spans="1:6" x14ac:dyDescent="0.3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10">
        <v>146.19999999999999</v>
      </c>
    </row>
    <row r="4668" spans="1:6" x14ac:dyDescent="0.3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10">
        <v>0</v>
      </c>
    </row>
    <row r="4669" spans="1:6" x14ac:dyDescent="0.3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10">
        <v>0</v>
      </c>
    </row>
    <row r="4670" spans="1:6" x14ac:dyDescent="0.3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10">
        <v>524.19000000000005</v>
      </c>
    </row>
    <row r="4671" spans="1:6" x14ac:dyDescent="0.3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10">
        <v>0</v>
      </c>
    </row>
    <row r="4672" spans="1:6" x14ac:dyDescent="0.3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10">
        <v>0</v>
      </c>
    </row>
    <row r="4673" spans="1:6" x14ac:dyDescent="0.3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10">
        <v>198</v>
      </c>
    </row>
    <row r="4674" spans="1:6" x14ac:dyDescent="0.3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10">
        <v>0</v>
      </c>
    </row>
    <row r="4675" spans="1:6" x14ac:dyDescent="0.3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10">
        <v>0</v>
      </c>
    </row>
    <row r="4676" spans="1:6" x14ac:dyDescent="0.3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10">
        <v>480.65</v>
      </c>
    </row>
    <row r="4677" spans="1:6" x14ac:dyDescent="0.3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10">
        <v>0</v>
      </c>
    </row>
    <row r="4678" spans="1:6" x14ac:dyDescent="0.3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10">
        <v>0</v>
      </c>
    </row>
    <row r="4679" spans="1:6" x14ac:dyDescent="0.3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10">
        <v>3174</v>
      </c>
    </row>
    <row r="4680" spans="1:6" x14ac:dyDescent="0.3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10">
        <v>405</v>
      </c>
    </row>
    <row r="4681" spans="1:6" x14ac:dyDescent="0.3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10">
        <v>0</v>
      </c>
    </row>
    <row r="4682" spans="1:6" x14ac:dyDescent="0.3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10">
        <v>1043.9100000000001</v>
      </c>
    </row>
    <row r="4683" spans="1:6" x14ac:dyDescent="0.3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10">
        <v>0</v>
      </c>
    </row>
    <row r="4684" spans="1:6" x14ac:dyDescent="0.3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10">
        <v>0</v>
      </c>
    </row>
    <row r="4685" spans="1:6" x14ac:dyDescent="0.3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10">
        <v>917.05</v>
      </c>
    </row>
    <row r="4686" spans="1:6" x14ac:dyDescent="0.3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10">
        <v>0</v>
      </c>
    </row>
    <row r="4687" spans="1:6" x14ac:dyDescent="0.3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10">
        <v>0</v>
      </c>
    </row>
    <row r="4688" spans="1:6" x14ac:dyDescent="0.3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10">
        <v>373.22</v>
      </c>
    </row>
    <row r="4689" spans="1:6" x14ac:dyDescent="0.3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10">
        <v>0</v>
      </c>
    </row>
    <row r="4690" spans="1:6" x14ac:dyDescent="0.3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10">
        <v>0</v>
      </c>
    </row>
    <row r="4691" spans="1:6" x14ac:dyDescent="0.3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10">
        <v>10697.06</v>
      </c>
    </row>
    <row r="4692" spans="1:6" x14ac:dyDescent="0.3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10">
        <v>1873</v>
      </c>
    </row>
    <row r="4693" spans="1:6" x14ac:dyDescent="0.3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10">
        <v>0</v>
      </c>
    </row>
    <row r="4694" spans="1:6" x14ac:dyDescent="0.3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10">
        <v>1607.95</v>
      </c>
    </row>
    <row r="4695" spans="1:6" x14ac:dyDescent="0.3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10">
        <v>0</v>
      </c>
    </row>
    <row r="4696" spans="1:6" x14ac:dyDescent="0.3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10">
        <v>0</v>
      </c>
    </row>
    <row r="4697" spans="1:6" x14ac:dyDescent="0.3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10">
        <v>5017.5</v>
      </c>
    </row>
    <row r="4698" spans="1:6" x14ac:dyDescent="0.3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10">
        <v>649</v>
      </c>
    </row>
    <row r="4699" spans="1:6" x14ac:dyDescent="0.3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10">
        <v>0</v>
      </c>
    </row>
    <row r="4700" spans="1:6" x14ac:dyDescent="0.3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10">
        <v>1372.04</v>
      </c>
    </row>
    <row r="4701" spans="1:6" x14ac:dyDescent="0.3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10">
        <v>0</v>
      </c>
    </row>
    <row r="4702" spans="1:6" x14ac:dyDescent="0.3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10">
        <v>0</v>
      </c>
    </row>
    <row r="4703" spans="1:6" x14ac:dyDescent="0.3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10">
        <v>4862</v>
      </c>
    </row>
    <row r="4704" spans="1:6" x14ac:dyDescent="0.3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10">
        <v>1089</v>
      </c>
    </row>
    <row r="4705" spans="1:6" x14ac:dyDescent="0.3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10">
        <v>0</v>
      </c>
    </row>
    <row r="4706" spans="1:6" x14ac:dyDescent="0.3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10">
        <v>4222</v>
      </c>
    </row>
    <row r="4707" spans="1:6" x14ac:dyDescent="0.3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10">
        <v>1071</v>
      </c>
    </row>
    <row r="4708" spans="1:6" x14ac:dyDescent="0.3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10">
        <v>0</v>
      </c>
    </row>
    <row r="4709" spans="1:6" x14ac:dyDescent="0.3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10">
        <v>3616.61</v>
      </c>
    </row>
    <row r="4710" spans="1:6" x14ac:dyDescent="0.3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10">
        <v>2889</v>
      </c>
    </row>
    <row r="4711" spans="1:6" x14ac:dyDescent="0.3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10">
        <v>0</v>
      </c>
    </row>
    <row r="4712" spans="1:6" x14ac:dyDescent="0.3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10">
        <v>1436</v>
      </c>
    </row>
    <row r="4713" spans="1:6" x14ac:dyDescent="0.3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10">
        <v>0</v>
      </c>
    </row>
    <row r="4714" spans="1:6" x14ac:dyDescent="0.3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10">
        <v>0</v>
      </c>
    </row>
    <row r="4715" spans="1:6" x14ac:dyDescent="0.3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10">
        <v>9778.6</v>
      </c>
    </row>
    <row r="4716" spans="1:6" x14ac:dyDescent="0.3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10">
        <v>799</v>
      </c>
    </row>
    <row r="4717" spans="1:6" x14ac:dyDescent="0.3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10">
        <v>0</v>
      </c>
    </row>
    <row r="4718" spans="1:6" x14ac:dyDescent="0.3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10">
        <v>7973.09</v>
      </c>
    </row>
    <row r="4719" spans="1:6" x14ac:dyDescent="0.3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10">
        <v>1848</v>
      </c>
    </row>
    <row r="4720" spans="1:6" x14ac:dyDescent="0.3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10">
        <v>0</v>
      </c>
    </row>
    <row r="4721" spans="1:6" x14ac:dyDescent="0.3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10">
        <v>3900.35</v>
      </c>
    </row>
    <row r="4722" spans="1:6" x14ac:dyDescent="0.3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10">
        <v>0</v>
      </c>
    </row>
    <row r="4723" spans="1:6" x14ac:dyDescent="0.3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10">
        <v>0</v>
      </c>
    </row>
    <row r="4724" spans="1:6" x14ac:dyDescent="0.3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10">
        <v>3542.5</v>
      </c>
    </row>
    <row r="4725" spans="1:6" x14ac:dyDescent="0.3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10">
        <v>408</v>
      </c>
    </row>
    <row r="4726" spans="1:6" x14ac:dyDescent="0.3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10">
        <v>0</v>
      </c>
    </row>
    <row r="4727" spans="1:6" x14ac:dyDescent="0.3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10">
        <v>4592.75</v>
      </c>
    </row>
    <row r="4728" spans="1:6" x14ac:dyDescent="0.3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10">
        <v>2907</v>
      </c>
    </row>
    <row r="4729" spans="1:6" x14ac:dyDescent="0.3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10">
        <v>0</v>
      </c>
    </row>
    <row r="4730" spans="1:6" x14ac:dyDescent="0.3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10">
        <v>4582.75</v>
      </c>
    </row>
    <row r="4731" spans="1:6" x14ac:dyDescent="0.3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10">
        <v>2453</v>
      </c>
    </row>
    <row r="4732" spans="1:6" x14ac:dyDescent="0.3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10">
        <v>0</v>
      </c>
    </row>
    <row r="4733" spans="1:6" x14ac:dyDescent="0.3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10">
        <v>9359.92</v>
      </c>
    </row>
    <row r="4734" spans="1:6" x14ac:dyDescent="0.3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10">
        <v>1797</v>
      </c>
    </row>
    <row r="4735" spans="1:6" x14ac:dyDescent="0.3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10">
        <v>0</v>
      </c>
    </row>
    <row r="4736" spans="1:6" x14ac:dyDescent="0.3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10">
        <v>10348.450000000001</v>
      </c>
    </row>
    <row r="4737" spans="1:6" x14ac:dyDescent="0.3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10">
        <v>0</v>
      </c>
    </row>
    <row r="4738" spans="1:6" x14ac:dyDescent="0.3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10">
        <v>0</v>
      </c>
    </row>
    <row r="4739" spans="1:6" x14ac:dyDescent="0.3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10">
        <v>102.9</v>
      </c>
    </row>
    <row r="4740" spans="1:6" x14ac:dyDescent="0.3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10">
        <v>0</v>
      </c>
    </row>
    <row r="4741" spans="1:6" x14ac:dyDescent="0.3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10">
        <v>0</v>
      </c>
    </row>
    <row r="4742" spans="1:6" x14ac:dyDescent="0.3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10">
        <v>1242.8</v>
      </c>
    </row>
    <row r="4743" spans="1:6" x14ac:dyDescent="0.3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10">
        <v>1229</v>
      </c>
    </row>
    <row r="4744" spans="1:6" x14ac:dyDescent="0.3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10">
        <v>0</v>
      </c>
    </row>
    <row r="4745" spans="1:6" x14ac:dyDescent="0.3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10">
        <v>3174</v>
      </c>
    </row>
    <row r="4746" spans="1:6" x14ac:dyDescent="0.3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10">
        <v>1330</v>
      </c>
    </row>
    <row r="4747" spans="1:6" x14ac:dyDescent="0.3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10">
        <v>0</v>
      </c>
    </row>
    <row r="4748" spans="1:6" x14ac:dyDescent="0.3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10">
        <v>2857</v>
      </c>
    </row>
    <row r="4749" spans="1:6" x14ac:dyDescent="0.3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10">
        <v>0</v>
      </c>
    </row>
    <row r="4750" spans="1:6" x14ac:dyDescent="0.3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10">
        <v>0</v>
      </c>
    </row>
    <row r="4751" spans="1:6" x14ac:dyDescent="0.3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10">
        <v>1167.5999999999999</v>
      </c>
    </row>
    <row r="4752" spans="1:6" x14ac:dyDescent="0.3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10">
        <v>1370</v>
      </c>
    </row>
    <row r="4753" spans="1:6" x14ac:dyDescent="0.3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10">
        <v>0</v>
      </c>
    </row>
    <row r="4754" spans="1:6" x14ac:dyDescent="0.3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10">
        <v>19145</v>
      </c>
    </row>
    <row r="4755" spans="1:6" x14ac:dyDescent="0.3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10">
        <v>2810</v>
      </c>
    </row>
    <row r="4756" spans="1:6" x14ac:dyDescent="0.3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10">
        <v>0</v>
      </c>
    </row>
    <row r="4757" spans="1:6" x14ac:dyDescent="0.3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10">
        <v>3724.45</v>
      </c>
    </row>
    <row r="4758" spans="1:6" x14ac:dyDescent="0.3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10">
        <v>1244</v>
      </c>
    </row>
    <row r="4759" spans="1:6" x14ac:dyDescent="0.3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10">
        <v>0</v>
      </c>
    </row>
    <row r="4760" spans="1:6" x14ac:dyDescent="0.3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10">
        <v>22756</v>
      </c>
    </row>
    <row r="4761" spans="1:6" x14ac:dyDescent="0.3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10">
        <v>921</v>
      </c>
    </row>
    <row r="4762" spans="1:6" x14ac:dyDescent="0.3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10">
        <v>0</v>
      </c>
    </row>
    <row r="4763" spans="1:6" x14ac:dyDescent="0.3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10">
        <v>4034.9</v>
      </c>
    </row>
    <row r="4764" spans="1:6" x14ac:dyDescent="0.3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10">
        <v>0</v>
      </c>
    </row>
    <row r="4765" spans="1:6" x14ac:dyDescent="0.3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10">
        <v>0</v>
      </c>
    </row>
    <row r="4766" spans="1:6" x14ac:dyDescent="0.3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10">
        <v>3410.09</v>
      </c>
    </row>
    <row r="4767" spans="1:6" x14ac:dyDescent="0.3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10">
        <v>522</v>
      </c>
    </row>
    <row r="4768" spans="1:6" x14ac:dyDescent="0.3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10">
        <v>0</v>
      </c>
    </row>
    <row r="4769" spans="1:6" x14ac:dyDescent="0.3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10">
        <v>3174</v>
      </c>
    </row>
    <row r="4770" spans="1:6" x14ac:dyDescent="0.3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10">
        <v>1842</v>
      </c>
    </row>
    <row r="4771" spans="1:6" x14ac:dyDescent="0.3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10">
        <v>0</v>
      </c>
    </row>
    <row r="4772" spans="1:6" x14ac:dyDescent="0.3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10">
        <v>7038.86</v>
      </c>
    </row>
    <row r="4773" spans="1:6" x14ac:dyDescent="0.3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10">
        <v>0</v>
      </c>
    </row>
    <row r="4774" spans="1:6" x14ac:dyDescent="0.3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10">
        <v>0</v>
      </c>
    </row>
    <row r="4775" spans="1:6" x14ac:dyDescent="0.3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10">
        <v>1440.25</v>
      </c>
    </row>
    <row r="4776" spans="1:6" x14ac:dyDescent="0.3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10">
        <v>0</v>
      </c>
    </row>
    <row r="4777" spans="1:6" x14ac:dyDescent="0.3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10">
        <v>0</v>
      </c>
    </row>
    <row r="4778" spans="1:6" x14ac:dyDescent="0.3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10">
        <v>3736.75</v>
      </c>
    </row>
    <row r="4779" spans="1:6" x14ac:dyDescent="0.3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10">
        <v>151</v>
      </c>
    </row>
    <row r="4780" spans="1:6" x14ac:dyDescent="0.3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10">
        <v>0</v>
      </c>
    </row>
    <row r="4781" spans="1:6" x14ac:dyDescent="0.3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10">
        <v>8599</v>
      </c>
    </row>
    <row r="4782" spans="1:6" x14ac:dyDescent="0.3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10">
        <v>2984</v>
      </c>
    </row>
    <row r="4783" spans="1:6" x14ac:dyDescent="0.3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10">
        <v>0</v>
      </c>
    </row>
    <row r="4784" spans="1:6" x14ac:dyDescent="0.3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10">
        <v>9588.3799999999992</v>
      </c>
    </row>
    <row r="4785" spans="1:6" x14ac:dyDescent="0.3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10">
        <v>1924</v>
      </c>
    </row>
    <row r="4786" spans="1:6" x14ac:dyDescent="0.3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10">
        <v>0</v>
      </c>
    </row>
    <row r="4787" spans="1:6" x14ac:dyDescent="0.3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10">
        <v>3174</v>
      </c>
    </row>
    <row r="4788" spans="1:6" x14ac:dyDescent="0.3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10">
        <v>140</v>
      </c>
    </row>
    <row r="4789" spans="1:6" x14ac:dyDescent="0.3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10">
        <v>0</v>
      </c>
    </row>
    <row r="4790" spans="1:6" x14ac:dyDescent="0.3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10">
        <v>2697</v>
      </c>
    </row>
    <row r="4791" spans="1:6" x14ac:dyDescent="0.3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10">
        <v>817</v>
      </c>
    </row>
    <row r="4792" spans="1:6" x14ac:dyDescent="0.3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10">
        <v>0</v>
      </c>
    </row>
    <row r="4793" spans="1:6" x14ac:dyDescent="0.3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10">
        <v>160</v>
      </c>
    </row>
    <row r="4794" spans="1:6" x14ac:dyDescent="0.3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10">
        <v>0</v>
      </c>
    </row>
    <row r="4795" spans="1:6" x14ac:dyDescent="0.3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10">
        <v>0</v>
      </c>
    </row>
    <row r="4796" spans="1:6" x14ac:dyDescent="0.3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10">
        <v>2280.91</v>
      </c>
    </row>
    <row r="4797" spans="1:6" x14ac:dyDescent="0.3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10">
        <v>2954</v>
      </c>
    </row>
    <row r="4798" spans="1:6" x14ac:dyDescent="0.3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10">
        <v>0</v>
      </c>
    </row>
    <row r="4799" spans="1:6" x14ac:dyDescent="0.3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10">
        <v>297.11</v>
      </c>
    </row>
    <row r="4800" spans="1:6" x14ac:dyDescent="0.3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10">
        <v>0</v>
      </c>
    </row>
    <row r="4801" spans="1:6" x14ac:dyDescent="0.3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10">
        <v>0</v>
      </c>
    </row>
    <row r="4802" spans="1:6" x14ac:dyDescent="0.3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10">
        <v>3906.28</v>
      </c>
    </row>
    <row r="4803" spans="1:6" x14ac:dyDescent="0.3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10">
        <v>2191</v>
      </c>
    </row>
    <row r="4804" spans="1:6" x14ac:dyDescent="0.3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10">
        <v>0</v>
      </c>
    </row>
    <row r="4805" spans="1:6" x14ac:dyDescent="0.3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10">
        <v>3686.28</v>
      </c>
    </row>
    <row r="4806" spans="1:6" x14ac:dyDescent="0.3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10">
        <v>0</v>
      </c>
    </row>
    <row r="4807" spans="1:6" x14ac:dyDescent="0.3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10">
        <v>0</v>
      </c>
    </row>
    <row r="4808" spans="1:6" x14ac:dyDescent="0.3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10">
        <v>5135.5</v>
      </c>
    </row>
    <row r="4809" spans="1:6" x14ac:dyDescent="0.3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10">
        <v>435</v>
      </c>
    </row>
    <row r="4810" spans="1:6" x14ac:dyDescent="0.3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10">
        <v>0</v>
      </c>
    </row>
    <row r="4811" spans="1:6" x14ac:dyDescent="0.3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10">
        <v>2235.4499999999998</v>
      </c>
    </row>
    <row r="4812" spans="1:6" x14ac:dyDescent="0.3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10">
        <v>0</v>
      </c>
    </row>
    <row r="4813" spans="1:6" x14ac:dyDescent="0.3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10">
        <v>0</v>
      </c>
    </row>
    <row r="4814" spans="1:6" x14ac:dyDescent="0.3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10">
        <v>620.20000000000005</v>
      </c>
    </row>
    <row r="4815" spans="1:6" x14ac:dyDescent="0.3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10">
        <v>0</v>
      </c>
    </row>
    <row r="4816" spans="1:6" x14ac:dyDescent="0.3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10">
        <v>0</v>
      </c>
    </row>
    <row r="4817" spans="1:6" x14ac:dyDescent="0.3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10">
        <v>983</v>
      </c>
    </row>
    <row r="4818" spans="1:6" x14ac:dyDescent="0.3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10">
        <v>0</v>
      </c>
    </row>
    <row r="4819" spans="1:6" x14ac:dyDescent="0.3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10">
        <v>0</v>
      </c>
    </row>
    <row r="4820" spans="1:6" x14ac:dyDescent="0.3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10">
        <v>3015.3</v>
      </c>
    </row>
    <row r="4821" spans="1:6" x14ac:dyDescent="0.3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10">
        <v>357</v>
      </c>
    </row>
    <row r="4822" spans="1:6" x14ac:dyDescent="0.3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10">
        <v>0</v>
      </c>
    </row>
    <row r="4823" spans="1:6" x14ac:dyDescent="0.3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10">
        <v>1996.8</v>
      </c>
    </row>
    <row r="4824" spans="1:6" x14ac:dyDescent="0.3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10">
        <v>0</v>
      </c>
    </row>
    <row r="4825" spans="1:6" x14ac:dyDescent="0.3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10">
        <v>0</v>
      </c>
    </row>
    <row r="4826" spans="1:6" x14ac:dyDescent="0.3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10">
        <v>3174</v>
      </c>
    </row>
    <row r="4827" spans="1:6" x14ac:dyDescent="0.3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10">
        <v>2735</v>
      </c>
    </row>
    <row r="4828" spans="1:6" x14ac:dyDescent="0.3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10">
        <v>0</v>
      </c>
    </row>
    <row r="4829" spans="1:6" x14ac:dyDescent="0.3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10">
        <v>3374</v>
      </c>
    </row>
    <row r="4830" spans="1:6" x14ac:dyDescent="0.3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10">
        <v>1616</v>
      </c>
    </row>
    <row r="4831" spans="1:6" x14ac:dyDescent="0.3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10">
        <v>0</v>
      </c>
    </row>
    <row r="4832" spans="1:6" x14ac:dyDescent="0.3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10">
        <v>8971.4500000000007</v>
      </c>
    </row>
    <row r="4833" spans="1:6" x14ac:dyDescent="0.3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10">
        <v>1432</v>
      </c>
    </row>
    <row r="4834" spans="1:6" x14ac:dyDescent="0.3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10">
        <v>0</v>
      </c>
    </row>
    <row r="4835" spans="1:6" x14ac:dyDescent="0.3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10">
        <v>10315</v>
      </c>
    </row>
    <row r="4836" spans="1:6" x14ac:dyDescent="0.3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10">
        <v>0</v>
      </c>
    </row>
    <row r="4837" spans="1:6" x14ac:dyDescent="0.3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10">
        <v>0</v>
      </c>
    </row>
    <row r="4838" spans="1:6" x14ac:dyDescent="0.3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10">
        <v>109.87</v>
      </c>
    </row>
    <row r="4839" spans="1:6" x14ac:dyDescent="0.3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10">
        <v>0</v>
      </c>
    </row>
    <row r="4840" spans="1:6" x14ac:dyDescent="0.3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10">
        <v>0</v>
      </c>
    </row>
    <row r="4841" spans="1:6" x14ac:dyDescent="0.3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10">
        <v>8925</v>
      </c>
    </row>
    <row r="4842" spans="1:6" x14ac:dyDescent="0.3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10">
        <v>1252</v>
      </c>
    </row>
    <row r="4843" spans="1:6" x14ac:dyDescent="0.3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10">
        <v>0</v>
      </c>
    </row>
    <row r="4844" spans="1:6" x14ac:dyDescent="0.3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10">
        <v>4330</v>
      </c>
    </row>
    <row r="4845" spans="1:6" x14ac:dyDescent="0.3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10">
        <v>0</v>
      </c>
    </row>
    <row r="4846" spans="1:6" x14ac:dyDescent="0.3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10">
        <v>0</v>
      </c>
    </row>
    <row r="4847" spans="1:6" x14ac:dyDescent="0.3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10">
        <v>4209</v>
      </c>
    </row>
    <row r="4848" spans="1:6" x14ac:dyDescent="0.3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10">
        <v>2839</v>
      </c>
    </row>
    <row r="4849" spans="1:6" x14ac:dyDescent="0.3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10">
        <v>0</v>
      </c>
    </row>
    <row r="4850" spans="1:6" x14ac:dyDescent="0.3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10">
        <v>5597.68</v>
      </c>
    </row>
    <row r="4851" spans="1:6" x14ac:dyDescent="0.3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10">
        <v>2985</v>
      </c>
    </row>
    <row r="4852" spans="1:6" x14ac:dyDescent="0.3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10">
        <v>0</v>
      </c>
    </row>
    <row r="4853" spans="1:6" x14ac:dyDescent="0.3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10">
        <v>3895.53</v>
      </c>
    </row>
    <row r="4854" spans="1:6" x14ac:dyDescent="0.3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10">
        <v>2675</v>
      </c>
    </row>
    <row r="4855" spans="1:6" x14ac:dyDescent="0.3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10">
        <v>0</v>
      </c>
    </row>
    <row r="4856" spans="1:6" x14ac:dyDescent="0.3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10">
        <v>5780.75</v>
      </c>
    </row>
    <row r="4857" spans="1:6" x14ac:dyDescent="0.3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10">
        <v>1739</v>
      </c>
    </row>
    <row r="4858" spans="1:6" x14ac:dyDescent="0.3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10">
        <v>0</v>
      </c>
    </row>
    <row r="4859" spans="1:6" x14ac:dyDescent="0.3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10">
        <v>5308.55</v>
      </c>
    </row>
    <row r="4860" spans="1:6" x14ac:dyDescent="0.3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10">
        <v>856</v>
      </c>
    </row>
    <row r="4861" spans="1:6" x14ac:dyDescent="0.3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10">
        <v>0</v>
      </c>
    </row>
    <row r="4862" spans="1:6" x14ac:dyDescent="0.3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10">
        <v>9143.1200000000008</v>
      </c>
    </row>
    <row r="4863" spans="1:6" x14ac:dyDescent="0.3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10">
        <v>2442</v>
      </c>
    </row>
    <row r="4864" spans="1:6" x14ac:dyDescent="0.3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10">
        <v>0</v>
      </c>
    </row>
    <row r="4865" spans="1:6" x14ac:dyDescent="0.3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10">
        <v>12048.51</v>
      </c>
    </row>
    <row r="4866" spans="1:6" x14ac:dyDescent="0.3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10">
        <v>1641</v>
      </c>
    </row>
    <row r="4867" spans="1:6" x14ac:dyDescent="0.3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10">
        <v>0</v>
      </c>
    </row>
    <row r="4868" spans="1:6" x14ac:dyDescent="0.3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10">
        <v>4340.75</v>
      </c>
    </row>
    <row r="4869" spans="1:6" x14ac:dyDescent="0.3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10">
        <v>2388</v>
      </c>
    </row>
    <row r="4870" spans="1:6" x14ac:dyDescent="0.3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10">
        <v>0</v>
      </c>
    </row>
    <row r="4871" spans="1:6" x14ac:dyDescent="0.3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10">
        <v>3245.35</v>
      </c>
    </row>
    <row r="4872" spans="1:6" x14ac:dyDescent="0.3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10">
        <v>1220</v>
      </c>
    </row>
    <row r="4873" spans="1:6" x14ac:dyDescent="0.3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10">
        <v>0</v>
      </c>
    </row>
    <row r="4874" spans="1:6" x14ac:dyDescent="0.3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10">
        <v>2451.5100000000002</v>
      </c>
    </row>
    <row r="4875" spans="1:6" x14ac:dyDescent="0.3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10">
        <v>0</v>
      </c>
    </row>
    <row r="4876" spans="1:6" x14ac:dyDescent="0.3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10">
        <v>0</v>
      </c>
    </row>
    <row r="4877" spans="1:6" x14ac:dyDescent="0.3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10">
        <v>3797</v>
      </c>
    </row>
    <row r="4878" spans="1:6" x14ac:dyDescent="0.3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10">
        <v>1642</v>
      </c>
    </row>
    <row r="4879" spans="1:6" x14ac:dyDescent="0.3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10">
        <v>0</v>
      </c>
    </row>
    <row r="4880" spans="1:6" x14ac:dyDescent="0.3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10">
        <v>1797.5</v>
      </c>
    </row>
    <row r="4881" spans="1:6" x14ac:dyDescent="0.3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10">
        <v>2165</v>
      </c>
    </row>
    <row r="4882" spans="1:6" x14ac:dyDescent="0.3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10">
        <v>0</v>
      </c>
    </row>
    <row r="4883" spans="1:6" x14ac:dyDescent="0.3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10">
        <v>4030</v>
      </c>
    </row>
    <row r="4884" spans="1:6" x14ac:dyDescent="0.3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10">
        <v>1140</v>
      </c>
    </row>
    <row r="4885" spans="1:6" x14ac:dyDescent="0.3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10">
        <v>0</v>
      </c>
    </row>
    <row r="4886" spans="1:6" x14ac:dyDescent="0.3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10">
        <v>4617.45</v>
      </c>
    </row>
    <row r="4887" spans="1:6" x14ac:dyDescent="0.3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10">
        <v>216</v>
      </c>
    </row>
    <row r="4888" spans="1:6" x14ac:dyDescent="0.3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10">
        <v>0</v>
      </c>
    </row>
    <row r="4889" spans="1:6" x14ac:dyDescent="0.3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10">
        <v>4627.5</v>
      </c>
    </row>
    <row r="4890" spans="1:6" x14ac:dyDescent="0.3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10">
        <v>2084</v>
      </c>
    </row>
    <row r="4891" spans="1:6" x14ac:dyDescent="0.3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10">
        <v>0</v>
      </c>
    </row>
    <row r="4892" spans="1:6" x14ac:dyDescent="0.3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10">
        <v>1608.15</v>
      </c>
    </row>
    <row r="4893" spans="1:6" x14ac:dyDescent="0.3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10">
        <v>1233</v>
      </c>
    </row>
    <row r="4894" spans="1:6" x14ac:dyDescent="0.3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10">
        <v>0</v>
      </c>
    </row>
    <row r="4895" spans="1:6" x14ac:dyDescent="0.3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10">
        <v>1099.95</v>
      </c>
    </row>
    <row r="4896" spans="1:6" x14ac:dyDescent="0.3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10">
        <v>0</v>
      </c>
    </row>
    <row r="4897" spans="1:6" x14ac:dyDescent="0.3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10">
        <v>0</v>
      </c>
    </row>
    <row r="4898" spans="1:6" x14ac:dyDescent="0.3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10">
        <v>4570</v>
      </c>
    </row>
    <row r="4899" spans="1:6" x14ac:dyDescent="0.3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10">
        <v>1298</v>
      </c>
    </row>
    <row r="4900" spans="1:6" x14ac:dyDescent="0.3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10">
        <v>0</v>
      </c>
    </row>
    <row r="4901" spans="1:6" x14ac:dyDescent="0.3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10">
        <v>5226.95</v>
      </c>
    </row>
    <row r="4902" spans="1:6" x14ac:dyDescent="0.3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10">
        <v>538</v>
      </c>
    </row>
    <row r="4903" spans="1:6" x14ac:dyDescent="0.3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10">
        <v>0</v>
      </c>
    </row>
    <row r="4904" spans="1:6" x14ac:dyDescent="0.3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10">
        <v>1666.94</v>
      </c>
    </row>
    <row r="4905" spans="1:6" x14ac:dyDescent="0.3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10">
        <v>0</v>
      </c>
    </row>
    <row r="4906" spans="1:6" x14ac:dyDescent="0.3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10">
        <v>0</v>
      </c>
    </row>
    <row r="4907" spans="1:6" x14ac:dyDescent="0.3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10">
        <v>8390.7999999999993</v>
      </c>
    </row>
    <row r="4908" spans="1:6" x14ac:dyDescent="0.3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10">
        <v>2524</v>
      </c>
    </row>
    <row r="4909" spans="1:6" x14ac:dyDescent="0.3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10">
        <v>0</v>
      </c>
    </row>
    <row r="4910" spans="1:6" x14ac:dyDescent="0.3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10">
        <v>8963.59</v>
      </c>
    </row>
    <row r="4911" spans="1:6" x14ac:dyDescent="0.3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10">
        <v>1526</v>
      </c>
    </row>
    <row r="4912" spans="1:6" x14ac:dyDescent="0.3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10">
        <v>0</v>
      </c>
    </row>
    <row r="4913" spans="1:6" x14ac:dyDescent="0.3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10">
        <v>200.96</v>
      </c>
    </row>
    <row r="4914" spans="1:6" x14ac:dyDescent="0.3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10">
        <v>584</v>
      </c>
    </row>
    <row r="4915" spans="1:6" x14ac:dyDescent="0.3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10">
        <v>0</v>
      </c>
    </row>
    <row r="4916" spans="1:6" x14ac:dyDescent="0.3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10">
        <v>148.9</v>
      </c>
    </row>
    <row r="4917" spans="1:6" x14ac:dyDescent="0.3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10">
        <v>0</v>
      </c>
    </row>
    <row r="4918" spans="1:6" x14ac:dyDescent="0.3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10">
        <v>0</v>
      </c>
    </row>
    <row r="4919" spans="1:6" x14ac:dyDescent="0.3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10">
        <v>1500</v>
      </c>
    </row>
    <row r="4920" spans="1:6" x14ac:dyDescent="0.3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10">
        <v>0</v>
      </c>
    </row>
    <row r="4921" spans="1:6" x14ac:dyDescent="0.3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10">
        <v>0</v>
      </c>
    </row>
    <row r="4922" spans="1:6" x14ac:dyDescent="0.3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10">
        <v>2269.42</v>
      </c>
    </row>
    <row r="4923" spans="1:6" x14ac:dyDescent="0.3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10">
        <v>0</v>
      </c>
    </row>
    <row r="4924" spans="1:6" x14ac:dyDescent="0.3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10">
        <v>0</v>
      </c>
    </row>
    <row r="4925" spans="1:6" x14ac:dyDescent="0.3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10">
        <v>6348</v>
      </c>
    </row>
    <row r="4926" spans="1:6" x14ac:dyDescent="0.3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10">
        <v>1667</v>
      </c>
    </row>
    <row r="4927" spans="1:6" x14ac:dyDescent="0.3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10">
        <v>0</v>
      </c>
    </row>
    <row r="4928" spans="1:6" x14ac:dyDescent="0.3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10">
        <v>9162.7099999999991</v>
      </c>
    </row>
    <row r="4929" spans="1:6" x14ac:dyDescent="0.3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10">
        <v>623</v>
      </c>
    </row>
    <row r="4930" spans="1:6" x14ac:dyDescent="0.3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10">
        <v>0</v>
      </c>
    </row>
    <row r="4931" spans="1:6" x14ac:dyDescent="0.3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10">
        <v>4706.45</v>
      </c>
    </row>
    <row r="4932" spans="1:6" x14ac:dyDescent="0.3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10">
        <v>2741</v>
      </c>
    </row>
    <row r="4933" spans="1:6" x14ac:dyDescent="0.3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10">
        <v>0</v>
      </c>
    </row>
    <row r="4934" spans="1:6" x14ac:dyDescent="0.3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10">
        <v>161.19999999999999</v>
      </c>
    </row>
    <row r="4935" spans="1:6" x14ac:dyDescent="0.3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10">
        <v>0</v>
      </c>
    </row>
    <row r="4936" spans="1:6" x14ac:dyDescent="0.3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10">
        <v>0</v>
      </c>
    </row>
    <row r="4937" spans="1:6" x14ac:dyDescent="0.3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10">
        <v>986.25</v>
      </c>
    </row>
    <row r="4938" spans="1:6" x14ac:dyDescent="0.3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10">
        <v>0</v>
      </c>
    </row>
    <row r="4939" spans="1:6" x14ac:dyDescent="0.3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10">
        <v>0</v>
      </c>
    </row>
    <row r="4940" spans="1:6" x14ac:dyDescent="0.3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10">
        <v>5689.95</v>
      </c>
    </row>
    <row r="4941" spans="1:6" x14ac:dyDescent="0.3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10">
        <v>1955</v>
      </c>
    </row>
    <row r="4942" spans="1:6" x14ac:dyDescent="0.3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10">
        <v>0</v>
      </c>
    </row>
    <row r="4943" spans="1:6" x14ac:dyDescent="0.3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10">
        <v>127.9</v>
      </c>
    </row>
    <row r="4944" spans="1:6" x14ac:dyDescent="0.3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10">
        <v>0</v>
      </c>
    </row>
    <row r="4945" spans="1:6" x14ac:dyDescent="0.3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10">
        <v>0</v>
      </c>
    </row>
    <row r="4946" spans="1:6" x14ac:dyDescent="0.3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10">
        <v>562.34</v>
      </c>
    </row>
    <row r="4947" spans="1:6" x14ac:dyDescent="0.3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10">
        <v>1225</v>
      </c>
    </row>
    <row r="4948" spans="1:6" x14ac:dyDescent="0.3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10">
        <v>0</v>
      </c>
    </row>
    <row r="4949" spans="1:6" x14ac:dyDescent="0.3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10">
        <v>3174</v>
      </c>
    </row>
    <row r="4950" spans="1:6" x14ac:dyDescent="0.3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10">
        <v>1238</v>
      </c>
    </row>
    <row r="4951" spans="1:6" x14ac:dyDescent="0.3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10">
        <v>0</v>
      </c>
    </row>
    <row r="4952" spans="1:6" x14ac:dyDescent="0.3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10">
        <v>4981.95</v>
      </c>
    </row>
    <row r="4953" spans="1:6" x14ac:dyDescent="0.3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10">
        <v>0</v>
      </c>
    </row>
    <row r="4954" spans="1:6" x14ac:dyDescent="0.3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10">
        <v>0</v>
      </c>
    </row>
    <row r="4955" spans="1:6" x14ac:dyDescent="0.3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10">
        <v>34820.65</v>
      </c>
    </row>
    <row r="4956" spans="1:6" x14ac:dyDescent="0.3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10">
        <v>0</v>
      </c>
    </row>
    <row r="4957" spans="1:6" x14ac:dyDescent="0.3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10">
        <v>0</v>
      </c>
    </row>
    <row r="4958" spans="1:6" x14ac:dyDescent="0.3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10">
        <v>3797</v>
      </c>
    </row>
    <row r="4959" spans="1:6" x14ac:dyDescent="0.3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10">
        <v>1830</v>
      </c>
    </row>
    <row r="4960" spans="1:6" x14ac:dyDescent="0.3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10">
        <v>0</v>
      </c>
    </row>
    <row r="4961" spans="1:6" x14ac:dyDescent="0.3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10">
        <v>1308.1500000000001</v>
      </c>
    </row>
    <row r="4962" spans="1:6" x14ac:dyDescent="0.3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10">
        <v>0</v>
      </c>
    </row>
    <row r="4963" spans="1:6" x14ac:dyDescent="0.3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10">
        <v>0</v>
      </c>
    </row>
    <row r="4964" spans="1:6" x14ac:dyDescent="0.3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10">
        <v>3251.39</v>
      </c>
    </row>
    <row r="4965" spans="1:6" x14ac:dyDescent="0.3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10">
        <v>2140</v>
      </c>
    </row>
    <row r="4966" spans="1:6" x14ac:dyDescent="0.3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10">
        <v>0</v>
      </c>
    </row>
    <row r="4967" spans="1:6" x14ac:dyDescent="0.3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10">
        <v>2481.5</v>
      </c>
    </row>
    <row r="4968" spans="1:6" x14ac:dyDescent="0.3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10">
        <v>2480</v>
      </c>
    </row>
    <row r="4969" spans="1:6" x14ac:dyDescent="0.3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10">
        <v>0</v>
      </c>
    </row>
    <row r="4970" spans="1:6" x14ac:dyDescent="0.3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10">
        <v>11150.78</v>
      </c>
    </row>
    <row r="4971" spans="1:6" x14ac:dyDescent="0.3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10">
        <v>2551</v>
      </c>
    </row>
    <row r="4972" spans="1:6" x14ac:dyDescent="0.3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10">
        <v>0</v>
      </c>
    </row>
    <row r="4973" spans="1:6" x14ac:dyDescent="0.3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10">
        <v>359.85</v>
      </c>
    </row>
    <row r="4974" spans="1:6" x14ac:dyDescent="0.3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10">
        <v>0</v>
      </c>
    </row>
    <row r="4975" spans="1:6" x14ac:dyDescent="0.3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10">
        <v>0</v>
      </c>
    </row>
    <row r="4976" spans="1:6" x14ac:dyDescent="0.3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10">
        <v>4336.7</v>
      </c>
    </row>
    <row r="4977" spans="1:6" x14ac:dyDescent="0.3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10">
        <v>0</v>
      </c>
    </row>
    <row r="4978" spans="1:6" x14ac:dyDescent="0.3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10">
        <v>0</v>
      </c>
    </row>
    <row r="4979" spans="1:6" x14ac:dyDescent="0.3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10">
        <v>645.80999999999995</v>
      </c>
    </row>
    <row r="4980" spans="1:6" x14ac:dyDescent="0.3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10">
        <v>0</v>
      </c>
    </row>
    <row r="4981" spans="1:6" x14ac:dyDescent="0.3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10">
        <v>0</v>
      </c>
    </row>
    <row r="4982" spans="1:6" x14ac:dyDescent="0.3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10">
        <v>3579</v>
      </c>
    </row>
    <row r="4983" spans="1:6" x14ac:dyDescent="0.3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10">
        <v>1883</v>
      </c>
    </row>
    <row r="4984" spans="1:6" x14ac:dyDescent="0.3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10">
        <v>0</v>
      </c>
    </row>
    <row r="4985" spans="1:6" x14ac:dyDescent="0.3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10">
        <v>11559.56</v>
      </c>
    </row>
    <row r="4986" spans="1:6" x14ac:dyDescent="0.3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10">
        <v>2941</v>
      </c>
    </row>
    <row r="4987" spans="1:6" x14ac:dyDescent="0.3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10">
        <v>0</v>
      </c>
    </row>
    <row r="4988" spans="1:6" x14ac:dyDescent="0.3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10">
        <v>399.61</v>
      </c>
    </row>
    <row r="4989" spans="1:6" x14ac:dyDescent="0.3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10">
        <v>848</v>
      </c>
    </row>
    <row r="4990" spans="1:6" x14ac:dyDescent="0.3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10">
        <v>0</v>
      </c>
    </row>
    <row r="4991" spans="1:6" x14ac:dyDescent="0.3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10">
        <v>367</v>
      </c>
    </row>
    <row r="4992" spans="1:6" x14ac:dyDescent="0.3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10">
        <v>0</v>
      </c>
    </row>
    <row r="4993" spans="1:6" x14ac:dyDescent="0.3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10">
        <v>0</v>
      </c>
    </row>
    <row r="4994" spans="1:6" x14ac:dyDescent="0.3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10">
        <v>4421.25</v>
      </c>
    </row>
    <row r="4995" spans="1:6" x14ac:dyDescent="0.3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10">
        <v>2901</v>
      </c>
    </row>
    <row r="4996" spans="1:6" x14ac:dyDescent="0.3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10">
        <v>0</v>
      </c>
    </row>
    <row r="4997" spans="1:6" x14ac:dyDescent="0.3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10">
        <v>4081.59</v>
      </c>
    </row>
    <row r="4998" spans="1:6" x14ac:dyDescent="0.3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10">
        <v>1209</v>
      </c>
    </row>
    <row r="4999" spans="1:6" x14ac:dyDescent="0.3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10">
        <v>0</v>
      </c>
    </row>
    <row r="5000" spans="1:6" x14ac:dyDescent="0.3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10">
        <v>7961.77</v>
      </c>
    </row>
    <row r="5001" spans="1:6" x14ac:dyDescent="0.3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10">
        <v>2452</v>
      </c>
    </row>
    <row r="5002" spans="1:6" x14ac:dyDescent="0.3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10">
        <v>0</v>
      </c>
    </row>
    <row r="5003" spans="1:6" x14ac:dyDescent="0.3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10">
        <v>5276.95</v>
      </c>
    </row>
    <row r="5004" spans="1:6" x14ac:dyDescent="0.3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10">
        <v>0</v>
      </c>
    </row>
    <row r="5005" spans="1:6" x14ac:dyDescent="0.3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10">
        <v>0</v>
      </c>
    </row>
    <row r="5006" spans="1:6" x14ac:dyDescent="0.3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10">
        <v>7929.01</v>
      </c>
    </row>
    <row r="5007" spans="1:6" x14ac:dyDescent="0.3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10">
        <v>528</v>
      </c>
    </row>
    <row r="5008" spans="1:6" x14ac:dyDescent="0.3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10">
        <v>0</v>
      </c>
    </row>
    <row r="5009" spans="1:6" x14ac:dyDescent="0.3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10">
        <v>2054.38</v>
      </c>
    </row>
    <row r="5010" spans="1:6" x14ac:dyDescent="0.3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10">
        <v>2537</v>
      </c>
    </row>
    <row r="5011" spans="1:6" x14ac:dyDescent="0.3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10">
        <v>0</v>
      </c>
    </row>
    <row r="5012" spans="1:6" x14ac:dyDescent="0.3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10">
        <v>5087</v>
      </c>
    </row>
    <row r="5013" spans="1:6" x14ac:dyDescent="0.3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10">
        <v>44</v>
      </c>
    </row>
    <row r="5014" spans="1:6" x14ac:dyDescent="0.3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10">
        <v>0</v>
      </c>
    </row>
    <row r="5015" spans="1:6" x14ac:dyDescent="0.3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10">
        <v>5161</v>
      </c>
    </row>
    <row r="5016" spans="1:6" x14ac:dyDescent="0.3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10">
        <v>1867</v>
      </c>
    </row>
    <row r="5017" spans="1:6" x14ac:dyDescent="0.3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10">
        <v>0</v>
      </c>
    </row>
    <row r="5018" spans="1:6" x14ac:dyDescent="0.3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10">
        <v>1539</v>
      </c>
    </row>
    <row r="5019" spans="1:6" x14ac:dyDescent="0.3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10">
        <v>0</v>
      </c>
    </row>
    <row r="5020" spans="1:6" x14ac:dyDescent="0.3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10">
        <v>0</v>
      </c>
    </row>
    <row r="5021" spans="1:6" x14ac:dyDescent="0.3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10">
        <v>872.73</v>
      </c>
    </row>
    <row r="5022" spans="1:6" x14ac:dyDescent="0.3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10">
        <v>2439</v>
      </c>
    </row>
    <row r="5023" spans="1:6" x14ac:dyDescent="0.3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10">
        <v>0</v>
      </c>
    </row>
    <row r="5024" spans="1:6" x14ac:dyDescent="0.3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10">
        <v>5302.75</v>
      </c>
    </row>
    <row r="5025" spans="1:6" x14ac:dyDescent="0.3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10">
        <v>1892</v>
      </c>
    </row>
    <row r="5026" spans="1:6" x14ac:dyDescent="0.3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10">
        <v>0</v>
      </c>
    </row>
    <row r="5027" spans="1:6" x14ac:dyDescent="0.3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10">
        <v>7053.6</v>
      </c>
    </row>
    <row r="5028" spans="1:6" x14ac:dyDescent="0.3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10">
        <v>2795</v>
      </c>
    </row>
    <row r="5029" spans="1:6" x14ac:dyDescent="0.3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10">
        <v>0</v>
      </c>
    </row>
    <row r="5030" spans="1:6" x14ac:dyDescent="0.3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10">
        <v>3424</v>
      </c>
    </row>
    <row r="5031" spans="1:6" x14ac:dyDescent="0.3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10">
        <v>0</v>
      </c>
    </row>
    <row r="5032" spans="1:6" x14ac:dyDescent="0.3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10">
        <v>0</v>
      </c>
    </row>
    <row r="5033" spans="1:6" x14ac:dyDescent="0.3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10">
        <v>405.15</v>
      </c>
    </row>
    <row r="5034" spans="1:6" x14ac:dyDescent="0.3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10">
        <v>0</v>
      </c>
    </row>
    <row r="5035" spans="1:6" x14ac:dyDescent="0.3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10">
        <v>0</v>
      </c>
    </row>
    <row r="5036" spans="1:6" x14ac:dyDescent="0.3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10">
        <v>1225.4000000000001</v>
      </c>
    </row>
    <row r="5037" spans="1:6" x14ac:dyDescent="0.3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10">
        <v>2158</v>
      </c>
    </row>
    <row r="5038" spans="1:6" x14ac:dyDescent="0.3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10">
        <v>0</v>
      </c>
    </row>
    <row r="5039" spans="1:6" x14ac:dyDescent="0.3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10">
        <v>21360.5</v>
      </c>
    </row>
    <row r="5040" spans="1:6" x14ac:dyDescent="0.3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10">
        <v>0</v>
      </c>
    </row>
    <row r="5041" spans="1:6" x14ac:dyDescent="0.3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10">
        <v>0</v>
      </c>
    </row>
    <row r="5042" spans="1:6" x14ac:dyDescent="0.3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10">
        <v>14915.19</v>
      </c>
    </row>
    <row r="5043" spans="1:6" x14ac:dyDescent="0.3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10">
        <v>1628</v>
      </c>
    </row>
    <row r="5044" spans="1:6" x14ac:dyDescent="0.3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10">
        <v>0</v>
      </c>
    </row>
    <row r="5045" spans="1:6" x14ac:dyDescent="0.3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10">
        <v>2679.85</v>
      </c>
    </row>
    <row r="5046" spans="1:6" x14ac:dyDescent="0.3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10">
        <v>0</v>
      </c>
    </row>
    <row r="5047" spans="1:6" x14ac:dyDescent="0.3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10">
        <v>0</v>
      </c>
    </row>
    <row r="5048" spans="1:6" x14ac:dyDescent="0.3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10">
        <v>12168.44</v>
      </c>
    </row>
    <row r="5049" spans="1:6" x14ac:dyDescent="0.3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10">
        <v>0</v>
      </c>
    </row>
    <row r="5050" spans="1:6" x14ac:dyDescent="0.3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10">
        <v>0</v>
      </c>
    </row>
    <row r="5051" spans="1:6" x14ac:dyDescent="0.3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10">
        <v>9817.9</v>
      </c>
    </row>
    <row r="5052" spans="1:6" x14ac:dyDescent="0.3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10">
        <v>1273</v>
      </c>
    </row>
    <row r="5053" spans="1:6" x14ac:dyDescent="0.3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10">
        <v>0</v>
      </c>
    </row>
    <row r="5054" spans="1:6" x14ac:dyDescent="0.3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10">
        <v>4030</v>
      </c>
    </row>
    <row r="5055" spans="1:6" x14ac:dyDescent="0.3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10">
        <v>2117</v>
      </c>
    </row>
    <row r="5056" spans="1:6" x14ac:dyDescent="0.3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10">
        <v>0</v>
      </c>
    </row>
    <row r="5057" spans="1:6" x14ac:dyDescent="0.3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10">
        <v>243.1</v>
      </c>
    </row>
    <row r="5058" spans="1:6" x14ac:dyDescent="0.3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10">
        <v>0</v>
      </c>
    </row>
    <row r="5059" spans="1:6" x14ac:dyDescent="0.3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10">
        <v>0</v>
      </c>
    </row>
    <row r="5060" spans="1:6" x14ac:dyDescent="0.3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10">
        <v>3174</v>
      </c>
    </row>
    <row r="5061" spans="1:6" x14ac:dyDescent="0.3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10">
        <v>1932</v>
      </c>
    </row>
    <row r="5062" spans="1:6" x14ac:dyDescent="0.3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10">
        <v>0</v>
      </c>
    </row>
    <row r="5063" spans="1:6" x14ac:dyDescent="0.3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10">
        <v>3174</v>
      </c>
    </row>
    <row r="5064" spans="1:6" x14ac:dyDescent="0.3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10">
        <v>1612</v>
      </c>
    </row>
    <row r="5065" spans="1:6" x14ac:dyDescent="0.3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10">
        <v>0</v>
      </c>
    </row>
    <row r="5066" spans="1:6" x14ac:dyDescent="0.3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10">
        <v>8812.9500000000007</v>
      </c>
    </row>
    <row r="5067" spans="1:6" x14ac:dyDescent="0.3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10">
        <v>2502</v>
      </c>
    </row>
    <row r="5068" spans="1:6" x14ac:dyDescent="0.3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10">
        <v>0</v>
      </c>
    </row>
    <row r="5069" spans="1:6" x14ac:dyDescent="0.3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10">
        <v>200</v>
      </c>
    </row>
    <row r="5070" spans="1:6" x14ac:dyDescent="0.3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10">
        <v>0</v>
      </c>
    </row>
    <row r="5071" spans="1:6" x14ac:dyDescent="0.3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10">
        <v>0</v>
      </c>
    </row>
    <row r="5072" spans="1:6" x14ac:dyDescent="0.3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10">
        <v>4750</v>
      </c>
    </row>
    <row r="5073" spans="1:6" x14ac:dyDescent="0.3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10">
        <v>2861</v>
      </c>
    </row>
    <row r="5074" spans="1:6" x14ac:dyDescent="0.3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10">
        <v>0</v>
      </c>
    </row>
    <row r="5075" spans="1:6" x14ac:dyDescent="0.3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10">
        <v>9404</v>
      </c>
    </row>
    <row r="5076" spans="1:6" x14ac:dyDescent="0.3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10">
        <v>2106</v>
      </c>
    </row>
    <row r="5077" spans="1:6" x14ac:dyDescent="0.3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10">
        <v>0</v>
      </c>
    </row>
    <row r="5078" spans="1:6" x14ac:dyDescent="0.3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10">
        <v>5228</v>
      </c>
    </row>
    <row r="5079" spans="1:6" x14ac:dyDescent="0.3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10">
        <v>2560</v>
      </c>
    </row>
    <row r="5080" spans="1:6" x14ac:dyDescent="0.3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10">
        <v>0</v>
      </c>
    </row>
    <row r="5081" spans="1:6" x14ac:dyDescent="0.3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10">
        <v>1287.2</v>
      </c>
    </row>
    <row r="5082" spans="1:6" x14ac:dyDescent="0.3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10">
        <v>1289</v>
      </c>
    </row>
    <row r="5083" spans="1:6" x14ac:dyDescent="0.3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10">
        <v>0</v>
      </c>
    </row>
    <row r="5084" spans="1:6" x14ac:dyDescent="0.3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10">
        <v>136.4</v>
      </c>
    </row>
    <row r="5085" spans="1:6" x14ac:dyDescent="0.3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10">
        <v>0</v>
      </c>
    </row>
    <row r="5086" spans="1:6" x14ac:dyDescent="0.3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10">
        <v>0</v>
      </c>
    </row>
    <row r="5087" spans="1:6" x14ac:dyDescent="0.3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10">
        <v>1378.06</v>
      </c>
    </row>
    <row r="5088" spans="1:6" x14ac:dyDescent="0.3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10">
        <v>1318</v>
      </c>
    </row>
    <row r="5089" spans="1:6" x14ac:dyDescent="0.3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10">
        <v>0</v>
      </c>
    </row>
    <row r="5090" spans="1:6" x14ac:dyDescent="0.3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10">
        <v>200</v>
      </c>
    </row>
    <row r="5091" spans="1:6" x14ac:dyDescent="0.3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10">
        <v>0</v>
      </c>
    </row>
    <row r="5092" spans="1:6" x14ac:dyDescent="0.3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10">
        <v>0</v>
      </c>
    </row>
    <row r="5093" spans="1:6" x14ac:dyDescent="0.3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10">
        <v>12749.19</v>
      </c>
    </row>
    <row r="5094" spans="1:6" x14ac:dyDescent="0.3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10">
        <v>2678</v>
      </c>
    </row>
    <row r="5095" spans="1:6" x14ac:dyDescent="0.3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10">
        <v>0</v>
      </c>
    </row>
    <row r="5096" spans="1:6" x14ac:dyDescent="0.3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10">
        <v>3737.7</v>
      </c>
    </row>
    <row r="5097" spans="1:6" x14ac:dyDescent="0.3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10">
        <v>493</v>
      </c>
    </row>
    <row r="5098" spans="1:6" x14ac:dyDescent="0.3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10">
        <v>0</v>
      </c>
    </row>
    <row r="5099" spans="1:6" x14ac:dyDescent="0.3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10">
        <v>235.39</v>
      </c>
    </row>
    <row r="5100" spans="1:6" x14ac:dyDescent="0.3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10">
        <v>0</v>
      </c>
    </row>
    <row r="5101" spans="1:6" x14ac:dyDescent="0.3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10">
        <v>0</v>
      </c>
    </row>
    <row r="5102" spans="1:6" x14ac:dyDescent="0.3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10">
        <v>14026.18</v>
      </c>
    </row>
    <row r="5103" spans="1:6" x14ac:dyDescent="0.3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10">
        <v>0</v>
      </c>
    </row>
    <row r="5104" spans="1:6" x14ac:dyDescent="0.3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10">
        <v>0</v>
      </c>
    </row>
    <row r="5105" spans="1:6" x14ac:dyDescent="0.3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10">
        <v>4210.1499999999996</v>
      </c>
    </row>
    <row r="5106" spans="1:6" x14ac:dyDescent="0.3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10">
        <v>673</v>
      </c>
    </row>
    <row r="5107" spans="1:6" x14ac:dyDescent="0.3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10">
        <v>0</v>
      </c>
    </row>
    <row r="5108" spans="1:6" x14ac:dyDescent="0.3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10">
        <v>4787.16</v>
      </c>
    </row>
    <row r="5109" spans="1:6" x14ac:dyDescent="0.3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10">
        <v>1084</v>
      </c>
    </row>
    <row r="5110" spans="1:6" x14ac:dyDescent="0.3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10">
        <v>0</v>
      </c>
    </row>
    <row r="5111" spans="1:6" x14ac:dyDescent="0.3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10">
        <v>4706.45</v>
      </c>
    </row>
    <row r="5112" spans="1:6" x14ac:dyDescent="0.3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10">
        <v>312</v>
      </c>
    </row>
    <row r="5113" spans="1:6" x14ac:dyDescent="0.3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10">
        <v>0</v>
      </c>
    </row>
    <row r="5114" spans="1:6" x14ac:dyDescent="0.3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10">
        <v>682.9</v>
      </c>
    </row>
    <row r="5115" spans="1:6" x14ac:dyDescent="0.3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10">
        <v>0</v>
      </c>
    </row>
    <row r="5116" spans="1:6" x14ac:dyDescent="0.3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10">
        <v>0</v>
      </c>
    </row>
    <row r="5117" spans="1:6" x14ac:dyDescent="0.3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10">
        <v>4046.6</v>
      </c>
    </row>
    <row r="5118" spans="1:6" x14ac:dyDescent="0.3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10">
        <v>1680</v>
      </c>
    </row>
    <row r="5119" spans="1:6" x14ac:dyDescent="0.3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10">
        <v>0</v>
      </c>
    </row>
    <row r="5120" spans="1:6" x14ac:dyDescent="0.3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10">
        <v>12981.8</v>
      </c>
    </row>
    <row r="5121" spans="1:6" x14ac:dyDescent="0.3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10">
        <v>0</v>
      </c>
    </row>
    <row r="5122" spans="1:6" x14ac:dyDescent="0.3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10">
        <v>0</v>
      </c>
    </row>
    <row r="5123" spans="1:6" x14ac:dyDescent="0.3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10">
        <v>400</v>
      </c>
    </row>
    <row r="5124" spans="1:6" x14ac:dyDescent="0.3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10">
        <v>0</v>
      </c>
    </row>
    <row r="5125" spans="1:6" x14ac:dyDescent="0.3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10">
        <v>0</v>
      </c>
    </row>
    <row r="5126" spans="1:6" x14ac:dyDescent="0.3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10">
        <v>204</v>
      </c>
    </row>
    <row r="5127" spans="1:6" x14ac:dyDescent="0.3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10">
        <v>0</v>
      </c>
    </row>
    <row r="5128" spans="1:6" x14ac:dyDescent="0.3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10">
        <v>0</v>
      </c>
    </row>
    <row r="5129" spans="1:6" x14ac:dyDescent="0.3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10">
        <v>10315</v>
      </c>
    </row>
    <row r="5130" spans="1:6" x14ac:dyDescent="0.3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10">
        <v>2565</v>
      </c>
    </row>
    <row r="5131" spans="1:6" x14ac:dyDescent="0.3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10">
        <v>0</v>
      </c>
    </row>
    <row r="5132" spans="1:6" x14ac:dyDescent="0.3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10">
        <v>6356.5</v>
      </c>
    </row>
    <row r="5133" spans="1:6" x14ac:dyDescent="0.3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10">
        <v>654</v>
      </c>
    </row>
    <row r="5134" spans="1:6" x14ac:dyDescent="0.3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10">
        <v>0</v>
      </c>
    </row>
    <row r="5135" spans="1:6" x14ac:dyDescent="0.3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10">
        <v>3174</v>
      </c>
    </row>
    <row r="5136" spans="1:6" x14ac:dyDescent="0.3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10">
        <v>614</v>
      </c>
    </row>
    <row r="5137" spans="1:6" x14ac:dyDescent="0.3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10">
        <v>0</v>
      </c>
    </row>
    <row r="5138" spans="1:6" x14ac:dyDescent="0.3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10">
        <v>6990.74</v>
      </c>
    </row>
    <row r="5139" spans="1:6" x14ac:dyDescent="0.3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10">
        <v>2373</v>
      </c>
    </row>
    <row r="5140" spans="1:6" x14ac:dyDescent="0.3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10">
        <v>0</v>
      </c>
    </row>
    <row r="5141" spans="1:6" x14ac:dyDescent="0.3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10">
        <v>9741</v>
      </c>
    </row>
    <row r="5142" spans="1:6" x14ac:dyDescent="0.3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10">
        <v>482</v>
      </c>
    </row>
    <row r="5143" spans="1:6" x14ac:dyDescent="0.3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10">
        <v>0</v>
      </c>
    </row>
    <row r="5144" spans="1:6" x14ac:dyDescent="0.3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10">
        <v>9542.2000000000007</v>
      </c>
    </row>
    <row r="5145" spans="1:6" x14ac:dyDescent="0.3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10">
        <v>1851</v>
      </c>
    </row>
    <row r="5146" spans="1:6" x14ac:dyDescent="0.3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10">
        <v>0</v>
      </c>
    </row>
    <row r="5147" spans="1:6" x14ac:dyDescent="0.3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10">
        <v>5087</v>
      </c>
    </row>
    <row r="5148" spans="1:6" x14ac:dyDescent="0.3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10">
        <v>2591</v>
      </c>
    </row>
    <row r="5149" spans="1:6" x14ac:dyDescent="0.3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10">
        <v>0</v>
      </c>
    </row>
    <row r="5150" spans="1:6" x14ac:dyDescent="0.3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10">
        <v>4279.5</v>
      </c>
    </row>
    <row r="5151" spans="1:6" x14ac:dyDescent="0.3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10">
        <v>2796</v>
      </c>
    </row>
    <row r="5152" spans="1:6" x14ac:dyDescent="0.3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10">
        <v>0</v>
      </c>
    </row>
    <row r="5153" spans="1:6" x14ac:dyDescent="0.3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10">
        <v>15253.1</v>
      </c>
    </row>
    <row r="5154" spans="1:6" x14ac:dyDescent="0.3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10">
        <v>1451</v>
      </c>
    </row>
    <row r="5155" spans="1:6" x14ac:dyDescent="0.3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10">
        <v>0</v>
      </c>
    </row>
    <row r="5156" spans="1:6" x14ac:dyDescent="0.3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10">
        <v>648.4</v>
      </c>
    </row>
    <row r="5157" spans="1:6" x14ac:dyDescent="0.3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10">
        <v>0</v>
      </c>
    </row>
    <row r="5158" spans="1:6" x14ac:dyDescent="0.3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10">
        <v>0</v>
      </c>
    </row>
    <row r="5159" spans="1:6" x14ac:dyDescent="0.3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10">
        <v>767.68</v>
      </c>
    </row>
    <row r="5160" spans="1:6" x14ac:dyDescent="0.3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10">
        <v>754</v>
      </c>
    </row>
    <row r="5161" spans="1:6" x14ac:dyDescent="0.3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10">
        <v>0</v>
      </c>
    </row>
    <row r="5162" spans="1:6" x14ac:dyDescent="0.3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10">
        <v>19697.75</v>
      </c>
    </row>
    <row r="5163" spans="1:6" x14ac:dyDescent="0.3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10">
        <v>1519</v>
      </c>
    </row>
    <row r="5164" spans="1:6" x14ac:dyDescent="0.3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10">
        <v>0</v>
      </c>
    </row>
    <row r="5165" spans="1:6" x14ac:dyDescent="0.3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10">
        <v>13892.88</v>
      </c>
    </row>
    <row r="5166" spans="1:6" x14ac:dyDescent="0.3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10">
        <v>0</v>
      </c>
    </row>
    <row r="5167" spans="1:6" x14ac:dyDescent="0.3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10">
        <v>0</v>
      </c>
    </row>
    <row r="5168" spans="1:6" x14ac:dyDescent="0.3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10">
        <v>3502.8</v>
      </c>
    </row>
    <row r="5169" spans="1:6" x14ac:dyDescent="0.3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10">
        <v>1134</v>
      </c>
    </row>
    <row r="5170" spans="1:6" x14ac:dyDescent="0.3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10">
        <v>0</v>
      </c>
    </row>
    <row r="5171" spans="1:6" x14ac:dyDescent="0.3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10">
        <v>4930.01</v>
      </c>
    </row>
    <row r="5172" spans="1:6" x14ac:dyDescent="0.3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10">
        <v>583</v>
      </c>
    </row>
    <row r="5173" spans="1:6" x14ac:dyDescent="0.3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10">
        <v>0</v>
      </c>
    </row>
    <row r="5174" spans="1:6" x14ac:dyDescent="0.3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10">
        <v>304.98</v>
      </c>
    </row>
    <row r="5175" spans="1:6" x14ac:dyDescent="0.3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10">
        <v>0</v>
      </c>
    </row>
    <row r="5176" spans="1:6" x14ac:dyDescent="0.3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10">
        <v>0</v>
      </c>
    </row>
    <row r="5177" spans="1:6" x14ac:dyDescent="0.3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10">
        <v>451.95</v>
      </c>
    </row>
    <row r="5178" spans="1:6" x14ac:dyDescent="0.3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10">
        <v>0</v>
      </c>
    </row>
    <row r="5179" spans="1:6" x14ac:dyDescent="0.3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10">
        <v>0</v>
      </c>
    </row>
    <row r="5180" spans="1:6" x14ac:dyDescent="0.3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10">
        <v>819.62</v>
      </c>
    </row>
    <row r="5181" spans="1:6" x14ac:dyDescent="0.3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10">
        <v>0</v>
      </c>
    </row>
    <row r="5182" spans="1:6" x14ac:dyDescent="0.3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10">
        <v>0</v>
      </c>
    </row>
    <row r="5183" spans="1:6" x14ac:dyDescent="0.3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10">
        <v>2671.15</v>
      </c>
    </row>
    <row r="5184" spans="1:6" x14ac:dyDescent="0.3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10">
        <v>2441</v>
      </c>
    </row>
    <row r="5185" spans="1:6" x14ac:dyDescent="0.3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10">
        <v>0</v>
      </c>
    </row>
    <row r="5186" spans="1:6" x14ac:dyDescent="0.3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10">
        <v>924</v>
      </c>
    </row>
    <row r="5187" spans="1:6" x14ac:dyDescent="0.3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10">
        <v>0</v>
      </c>
    </row>
    <row r="5188" spans="1:6" x14ac:dyDescent="0.3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10">
        <v>0</v>
      </c>
    </row>
    <row r="5189" spans="1:6" x14ac:dyDescent="0.3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10">
        <v>2546.23</v>
      </c>
    </row>
    <row r="5190" spans="1:6" x14ac:dyDescent="0.3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10">
        <v>2232</v>
      </c>
    </row>
    <row r="5191" spans="1:6" x14ac:dyDescent="0.3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10">
        <v>0</v>
      </c>
    </row>
    <row r="5192" spans="1:6" x14ac:dyDescent="0.3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10">
        <v>5040</v>
      </c>
    </row>
    <row r="5193" spans="1:6" x14ac:dyDescent="0.3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10">
        <v>684</v>
      </c>
    </row>
    <row r="5194" spans="1:6" x14ac:dyDescent="0.3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10">
        <v>0</v>
      </c>
    </row>
    <row r="5195" spans="1:6" x14ac:dyDescent="0.3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10">
        <v>15017.46</v>
      </c>
    </row>
    <row r="5196" spans="1:6" x14ac:dyDescent="0.3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10">
        <v>1812</v>
      </c>
    </row>
    <row r="5197" spans="1:6" x14ac:dyDescent="0.3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10">
        <v>0</v>
      </c>
    </row>
    <row r="5198" spans="1:6" x14ac:dyDescent="0.3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10">
        <v>4582.75</v>
      </c>
    </row>
    <row r="5199" spans="1:6" x14ac:dyDescent="0.3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10">
        <v>1079</v>
      </c>
    </row>
    <row r="5200" spans="1:6" x14ac:dyDescent="0.3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10">
        <v>0</v>
      </c>
    </row>
    <row r="5201" spans="1:6" x14ac:dyDescent="0.3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10">
        <v>4587.05</v>
      </c>
    </row>
    <row r="5202" spans="1:6" x14ac:dyDescent="0.3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10">
        <v>2285</v>
      </c>
    </row>
    <row r="5203" spans="1:6" x14ac:dyDescent="0.3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10">
        <v>0</v>
      </c>
    </row>
    <row r="5204" spans="1:6" x14ac:dyDescent="0.3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10">
        <v>15924.92</v>
      </c>
    </row>
    <row r="5205" spans="1:6" x14ac:dyDescent="0.3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10">
        <v>76</v>
      </c>
    </row>
    <row r="5206" spans="1:6" x14ac:dyDescent="0.3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10">
        <v>0</v>
      </c>
    </row>
    <row r="5207" spans="1:6" x14ac:dyDescent="0.3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10">
        <v>4890.24</v>
      </c>
    </row>
    <row r="5208" spans="1:6" x14ac:dyDescent="0.3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10">
        <v>152</v>
      </c>
    </row>
    <row r="5209" spans="1:6" x14ac:dyDescent="0.3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10">
        <v>0</v>
      </c>
    </row>
    <row r="5210" spans="1:6" x14ac:dyDescent="0.3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10">
        <v>3174</v>
      </c>
    </row>
    <row r="5211" spans="1:6" x14ac:dyDescent="0.3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10">
        <v>2007</v>
      </c>
    </row>
    <row r="5212" spans="1:6" x14ac:dyDescent="0.3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10">
        <v>0</v>
      </c>
    </row>
    <row r="5213" spans="1:6" x14ac:dyDescent="0.3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10">
        <v>4750</v>
      </c>
    </row>
    <row r="5214" spans="1:6" x14ac:dyDescent="0.3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10">
        <v>467</v>
      </c>
    </row>
    <row r="5215" spans="1:6" x14ac:dyDescent="0.3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10">
        <v>0</v>
      </c>
    </row>
    <row r="5216" spans="1:6" x14ac:dyDescent="0.3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10">
        <v>5709.15</v>
      </c>
    </row>
    <row r="5217" spans="1:6" x14ac:dyDescent="0.3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10">
        <v>1384</v>
      </c>
    </row>
    <row r="5218" spans="1:6" x14ac:dyDescent="0.3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10">
        <v>0</v>
      </c>
    </row>
    <row r="5219" spans="1:6" x14ac:dyDescent="0.3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10">
        <v>8727.61</v>
      </c>
    </row>
    <row r="5220" spans="1:6" x14ac:dyDescent="0.3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10">
        <v>212</v>
      </c>
    </row>
    <row r="5221" spans="1:6" x14ac:dyDescent="0.3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10">
        <v>0</v>
      </c>
    </row>
    <row r="5222" spans="1:6" x14ac:dyDescent="0.3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10">
        <v>7204.55</v>
      </c>
    </row>
    <row r="5223" spans="1:6" x14ac:dyDescent="0.3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10">
        <v>0</v>
      </c>
    </row>
    <row r="5224" spans="1:6" x14ac:dyDescent="0.3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10">
        <v>0</v>
      </c>
    </row>
    <row r="5225" spans="1:6" x14ac:dyDescent="0.3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10">
        <v>1777.65</v>
      </c>
    </row>
    <row r="5226" spans="1:6" x14ac:dyDescent="0.3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10">
        <v>0</v>
      </c>
    </row>
    <row r="5227" spans="1:6" x14ac:dyDescent="0.3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10">
        <v>0</v>
      </c>
    </row>
    <row r="5228" spans="1:6" x14ac:dyDescent="0.3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10">
        <v>3174</v>
      </c>
    </row>
    <row r="5229" spans="1:6" x14ac:dyDescent="0.3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10">
        <v>2994</v>
      </c>
    </row>
    <row r="5230" spans="1:6" x14ac:dyDescent="0.3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10">
        <v>0</v>
      </c>
    </row>
    <row r="5231" spans="1:6" x14ac:dyDescent="0.3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10">
        <v>1568.16</v>
      </c>
    </row>
    <row r="5232" spans="1:6" x14ac:dyDescent="0.3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10">
        <v>1820</v>
      </c>
    </row>
    <row r="5233" spans="1:6" x14ac:dyDescent="0.3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10">
        <v>0</v>
      </c>
    </row>
    <row r="5234" spans="1:6" x14ac:dyDescent="0.3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10">
        <v>5087</v>
      </c>
    </row>
    <row r="5235" spans="1:6" x14ac:dyDescent="0.3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10">
        <v>1678</v>
      </c>
    </row>
    <row r="5236" spans="1:6" x14ac:dyDescent="0.3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10">
        <v>0</v>
      </c>
    </row>
    <row r="5237" spans="1:6" x14ac:dyDescent="0.3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10">
        <v>3726.75</v>
      </c>
    </row>
    <row r="5238" spans="1:6" x14ac:dyDescent="0.3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10">
        <v>2984</v>
      </c>
    </row>
    <row r="5239" spans="1:6" x14ac:dyDescent="0.3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10">
        <v>0</v>
      </c>
    </row>
    <row r="5240" spans="1:6" x14ac:dyDescent="0.3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10">
        <v>365</v>
      </c>
    </row>
    <row r="5241" spans="1:6" x14ac:dyDescent="0.3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10">
        <v>0</v>
      </c>
    </row>
    <row r="5242" spans="1:6" x14ac:dyDescent="0.3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10">
        <v>0</v>
      </c>
    </row>
    <row r="5243" spans="1:6" x14ac:dyDescent="0.3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10">
        <v>3129.34</v>
      </c>
    </row>
    <row r="5244" spans="1:6" x14ac:dyDescent="0.3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10">
        <v>280</v>
      </c>
    </row>
    <row r="5245" spans="1:6" x14ac:dyDescent="0.3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10">
        <v>0</v>
      </c>
    </row>
    <row r="5246" spans="1:6" x14ac:dyDescent="0.3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10">
        <v>3316.38</v>
      </c>
    </row>
    <row r="5247" spans="1:6" x14ac:dyDescent="0.3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10">
        <v>0</v>
      </c>
    </row>
    <row r="5248" spans="1:6" x14ac:dyDescent="0.3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10">
        <v>0</v>
      </c>
    </row>
    <row r="5249" spans="1:6" x14ac:dyDescent="0.3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10">
        <v>14547.03</v>
      </c>
    </row>
    <row r="5250" spans="1:6" x14ac:dyDescent="0.3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10">
        <v>223</v>
      </c>
    </row>
    <row r="5251" spans="1:6" x14ac:dyDescent="0.3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10">
        <v>0</v>
      </c>
    </row>
    <row r="5252" spans="1:6" x14ac:dyDescent="0.3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10">
        <v>6029.7</v>
      </c>
    </row>
    <row r="5253" spans="1:6" x14ac:dyDescent="0.3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10">
        <v>1411</v>
      </c>
    </row>
    <row r="5254" spans="1:6" x14ac:dyDescent="0.3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10">
        <v>0</v>
      </c>
    </row>
    <row r="5255" spans="1:6" x14ac:dyDescent="0.3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10">
        <v>3478.45</v>
      </c>
    </row>
    <row r="5256" spans="1:6" x14ac:dyDescent="0.3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10">
        <v>994</v>
      </c>
    </row>
    <row r="5257" spans="1:6" x14ac:dyDescent="0.3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10">
        <v>0</v>
      </c>
    </row>
    <row r="5258" spans="1:6" x14ac:dyDescent="0.3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10">
        <v>3088.88</v>
      </c>
    </row>
    <row r="5259" spans="1:6" x14ac:dyDescent="0.3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10">
        <v>1010</v>
      </c>
    </row>
    <row r="5260" spans="1:6" x14ac:dyDescent="0.3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10">
        <v>0</v>
      </c>
    </row>
    <row r="5261" spans="1:6" x14ac:dyDescent="0.3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10">
        <v>5349</v>
      </c>
    </row>
    <row r="5262" spans="1:6" x14ac:dyDescent="0.3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10">
        <v>0</v>
      </c>
    </row>
    <row r="5263" spans="1:6" x14ac:dyDescent="0.3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10">
        <v>0</v>
      </c>
    </row>
    <row r="5264" spans="1:6" x14ac:dyDescent="0.3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10">
        <v>5228</v>
      </c>
    </row>
    <row r="5265" spans="1:6" x14ac:dyDescent="0.3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10">
        <v>799</v>
      </c>
    </row>
    <row r="5266" spans="1:6" x14ac:dyDescent="0.3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10">
        <v>0</v>
      </c>
    </row>
    <row r="5267" spans="1:6" x14ac:dyDescent="0.3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10">
        <v>2697</v>
      </c>
    </row>
    <row r="5268" spans="1:6" x14ac:dyDescent="0.3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10">
        <v>187</v>
      </c>
    </row>
    <row r="5269" spans="1:6" x14ac:dyDescent="0.3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10">
        <v>0</v>
      </c>
    </row>
    <row r="5270" spans="1:6" x14ac:dyDescent="0.3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10">
        <v>520.79999999999995</v>
      </c>
    </row>
    <row r="5271" spans="1:6" x14ac:dyDescent="0.3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10">
        <v>0</v>
      </c>
    </row>
    <row r="5272" spans="1:6" x14ac:dyDescent="0.3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10">
        <v>0</v>
      </c>
    </row>
    <row r="5273" spans="1:6" x14ac:dyDescent="0.3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10">
        <v>8408.4</v>
      </c>
    </row>
    <row r="5274" spans="1:6" x14ac:dyDescent="0.3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10">
        <v>62</v>
      </c>
    </row>
    <row r="5275" spans="1:6" x14ac:dyDescent="0.3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10">
        <v>0</v>
      </c>
    </row>
    <row r="5276" spans="1:6" x14ac:dyDescent="0.3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10">
        <v>437.6</v>
      </c>
    </row>
    <row r="5277" spans="1:6" x14ac:dyDescent="0.3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10">
        <v>0</v>
      </c>
    </row>
    <row r="5278" spans="1:6" x14ac:dyDescent="0.3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10">
        <v>0</v>
      </c>
    </row>
    <row r="5279" spans="1:6" x14ac:dyDescent="0.3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10">
        <v>3797</v>
      </c>
    </row>
    <row r="5280" spans="1:6" x14ac:dyDescent="0.3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10">
        <v>256</v>
      </c>
    </row>
    <row r="5281" spans="1:6" x14ac:dyDescent="0.3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10">
        <v>0</v>
      </c>
    </row>
    <row r="5282" spans="1:6" x14ac:dyDescent="0.3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10">
        <v>17943</v>
      </c>
    </row>
    <row r="5283" spans="1:6" x14ac:dyDescent="0.3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10">
        <v>1796</v>
      </c>
    </row>
    <row r="5284" spans="1:6" x14ac:dyDescent="0.3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10">
        <v>0</v>
      </c>
    </row>
    <row r="5285" spans="1:6" x14ac:dyDescent="0.3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10">
        <v>3015.3</v>
      </c>
    </row>
    <row r="5286" spans="1:6" x14ac:dyDescent="0.3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10">
        <v>95</v>
      </c>
    </row>
    <row r="5287" spans="1:6" x14ac:dyDescent="0.3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10">
        <v>0</v>
      </c>
    </row>
    <row r="5288" spans="1:6" x14ac:dyDescent="0.3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10">
        <v>3363</v>
      </c>
    </row>
    <row r="5289" spans="1:6" x14ac:dyDescent="0.3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10">
        <v>857</v>
      </c>
    </row>
    <row r="5290" spans="1:6" x14ac:dyDescent="0.3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10">
        <v>0</v>
      </c>
    </row>
    <row r="5291" spans="1:6" x14ac:dyDescent="0.3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10">
        <v>3568.05</v>
      </c>
    </row>
    <row r="5292" spans="1:6" x14ac:dyDescent="0.3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10">
        <v>1121</v>
      </c>
    </row>
    <row r="5293" spans="1:6" x14ac:dyDescent="0.3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10">
        <v>0</v>
      </c>
    </row>
    <row r="5294" spans="1:6" x14ac:dyDescent="0.3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10">
        <v>753.7</v>
      </c>
    </row>
    <row r="5295" spans="1:6" x14ac:dyDescent="0.3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10">
        <v>0</v>
      </c>
    </row>
    <row r="5296" spans="1:6" x14ac:dyDescent="0.3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10">
        <v>0</v>
      </c>
    </row>
    <row r="5297" spans="1:6" x14ac:dyDescent="0.3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10">
        <v>1676.2</v>
      </c>
    </row>
    <row r="5298" spans="1:6" x14ac:dyDescent="0.3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10">
        <v>0</v>
      </c>
    </row>
    <row r="5299" spans="1:6" x14ac:dyDescent="0.3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10">
        <v>0</v>
      </c>
    </row>
    <row r="5300" spans="1:6" x14ac:dyDescent="0.3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10">
        <v>18983.55</v>
      </c>
    </row>
    <row r="5301" spans="1:6" x14ac:dyDescent="0.3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10">
        <v>96</v>
      </c>
    </row>
    <row r="5302" spans="1:6" x14ac:dyDescent="0.3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10">
        <v>0</v>
      </c>
    </row>
    <row r="5303" spans="1:6" x14ac:dyDescent="0.3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10">
        <v>7204</v>
      </c>
    </row>
    <row r="5304" spans="1:6" x14ac:dyDescent="0.3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10">
        <v>1762</v>
      </c>
    </row>
    <row r="5305" spans="1:6" x14ac:dyDescent="0.3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10">
        <v>0</v>
      </c>
    </row>
    <row r="5306" spans="1:6" x14ac:dyDescent="0.3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10">
        <v>3054.34</v>
      </c>
    </row>
    <row r="5307" spans="1:6" x14ac:dyDescent="0.3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10">
        <v>2545</v>
      </c>
    </row>
    <row r="5308" spans="1:6" x14ac:dyDescent="0.3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10">
        <v>0</v>
      </c>
    </row>
    <row r="5309" spans="1:6" x14ac:dyDescent="0.3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10">
        <v>6176</v>
      </c>
    </row>
    <row r="5310" spans="1:6" x14ac:dyDescent="0.3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10">
        <v>0</v>
      </c>
    </row>
    <row r="5311" spans="1:6" x14ac:dyDescent="0.3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10">
        <v>0</v>
      </c>
    </row>
    <row r="5312" spans="1:6" x14ac:dyDescent="0.3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10">
        <v>11466.38</v>
      </c>
    </row>
    <row r="5313" spans="1:6" x14ac:dyDescent="0.3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10">
        <v>0</v>
      </c>
    </row>
    <row r="5314" spans="1:6" x14ac:dyDescent="0.3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10">
        <v>0</v>
      </c>
    </row>
    <row r="5315" spans="1:6" x14ac:dyDescent="0.3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10">
        <v>4935.1400000000003</v>
      </c>
    </row>
    <row r="5316" spans="1:6" x14ac:dyDescent="0.3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10">
        <v>215</v>
      </c>
    </row>
    <row r="5317" spans="1:6" x14ac:dyDescent="0.3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10">
        <v>0</v>
      </c>
    </row>
    <row r="5318" spans="1:6" x14ac:dyDescent="0.3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10">
        <v>4332.5</v>
      </c>
    </row>
    <row r="5319" spans="1:6" x14ac:dyDescent="0.3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10">
        <v>2208</v>
      </c>
    </row>
    <row r="5320" spans="1:6" x14ac:dyDescent="0.3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10">
        <v>0</v>
      </c>
    </row>
    <row r="5321" spans="1:6" x14ac:dyDescent="0.3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10">
        <v>3410.09</v>
      </c>
    </row>
    <row r="5322" spans="1:6" x14ac:dyDescent="0.3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10">
        <v>0</v>
      </c>
    </row>
    <row r="5323" spans="1:6" x14ac:dyDescent="0.3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10">
        <v>0</v>
      </c>
    </row>
    <row r="5324" spans="1:6" x14ac:dyDescent="0.3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10">
        <v>6296</v>
      </c>
    </row>
    <row r="5325" spans="1:6" x14ac:dyDescent="0.3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10">
        <v>1897</v>
      </c>
    </row>
    <row r="5326" spans="1:6" x14ac:dyDescent="0.3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10">
        <v>0</v>
      </c>
    </row>
    <row r="5327" spans="1:6" x14ac:dyDescent="0.3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10">
        <v>2269.42</v>
      </c>
    </row>
    <row r="5328" spans="1:6" x14ac:dyDescent="0.3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10">
        <v>2014</v>
      </c>
    </row>
    <row r="5329" spans="1:6" x14ac:dyDescent="0.3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10">
        <v>0</v>
      </c>
    </row>
    <row r="5330" spans="1:6" x14ac:dyDescent="0.3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10">
        <v>391.35</v>
      </c>
    </row>
    <row r="5331" spans="1:6" x14ac:dyDescent="0.3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10">
        <v>1874</v>
      </c>
    </row>
    <row r="5332" spans="1:6" x14ac:dyDescent="0.3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10">
        <v>0</v>
      </c>
    </row>
    <row r="5333" spans="1:6" x14ac:dyDescent="0.3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10">
        <v>3174</v>
      </c>
    </row>
    <row r="5334" spans="1:6" x14ac:dyDescent="0.3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10">
        <v>2342</v>
      </c>
    </row>
    <row r="5335" spans="1:6" x14ac:dyDescent="0.3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10">
        <v>0</v>
      </c>
    </row>
    <row r="5336" spans="1:6" x14ac:dyDescent="0.3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10">
        <v>8830.74</v>
      </c>
    </row>
    <row r="5337" spans="1:6" x14ac:dyDescent="0.3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10">
        <v>2261</v>
      </c>
    </row>
    <row r="5338" spans="1:6" x14ac:dyDescent="0.3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10">
        <v>0</v>
      </c>
    </row>
    <row r="5339" spans="1:6" x14ac:dyDescent="0.3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10">
        <v>5228</v>
      </c>
    </row>
    <row r="5340" spans="1:6" x14ac:dyDescent="0.3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10">
        <v>236</v>
      </c>
    </row>
    <row r="5341" spans="1:6" x14ac:dyDescent="0.3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10">
        <v>0</v>
      </c>
    </row>
    <row r="5342" spans="1:6" x14ac:dyDescent="0.3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10">
        <v>1350.56</v>
      </c>
    </row>
    <row r="5343" spans="1:6" x14ac:dyDescent="0.3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10">
        <v>0</v>
      </c>
    </row>
    <row r="5344" spans="1:6" x14ac:dyDescent="0.3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10">
        <v>0</v>
      </c>
    </row>
    <row r="5345" spans="1:6" x14ac:dyDescent="0.3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10">
        <v>3174</v>
      </c>
    </row>
    <row r="5346" spans="1:6" x14ac:dyDescent="0.3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10">
        <v>2990</v>
      </c>
    </row>
    <row r="5347" spans="1:6" x14ac:dyDescent="0.3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10">
        <v>0</v>
      </c>
    </row>
    <row r="5348" spans="1:6" x14ac:dyDescent="0.3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10">
        <v>1890.8</v>
      </c>
    </row>
    <row r="5349" spans="1:6" x14ac:dyDescent="0.3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10">
        <v>0</v>
      </c>
    </row>
    <row r="5350" spans="1:6" x14ac:dyDescent="0.3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10">
        <v>0</v>
      </c>
    </row>
    <row r="5351" spans="1:6" x14ac:dyDescent="0.3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10">
        <v>6563.75</v>
      </c>
    </row>
    <row r="5352" spans="1:6" x14ac:dyDescent="0.3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10">
        <v>1364</v>
      </c>
    </row>
    <row r="5353" spans="1:6" x14ac:dyDescent="0.3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10">
        <v>0</v>
      </c>
    </row>
    <row r="5354" spans="1:6" x14ac:dyDescent="0.3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10">
        <v>8634.23</v>
      </c>
    </row>
    <row r="5355" spans="1:6" x14ac:dyDescent="0.3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10">
        <v>1942</v>
      </c>
    </row>
    <row r="5356" spans="1:6" x14ac:dyDescent="0.3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10">
        <v>0</v>
      </c>
    </row>
    <row r="5357" spans="1:6" x14ac:dyDescent="0.3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10">
        <v>1421.4</v>
      </c>
    </row>
    <row r="5358" spans="1:6" x14ac:dyDescent="0.3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10">
        <v>0</v>
      </c>
    </row>
    <row r="5359" spans="1:6" x14ac:dyDescent="0.3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10">
        <v>0</v>
      </c>
    </row>
    <row r="5360" spans="1:6" x14ac:dyDescent="0.3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10">
        <v>3174</v>
      </c>
    </row>
    <row r="5361" spans="1:6" x14ac:dyDescent="0.3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10">
        <v>0</v>
      </c>
    </row>
    <row r="5362" spans="1:6" x14ac:dyDescent="0.3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10">
        <v>0</v>
      </c>
    </row>
    <row r="5363" spans="1:6" x14ac:dyDescent="0.3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10">
        <v>9606.5</v>
      </c>
    </row>
    <row r="5364" spans="1:6" x14ac:dyDescent="0.3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10">
        <v>2723</v>
      </c>
    </row>
    <row r="5365" spans="1:6" x14ac:dyDescent="0.3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10">
        <v>0</v>
      </c>
    </row>
    <row r="5366" spans="1:6" x14ac:dyDescent="0.3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10">
        <v>668.3</v>
      </c>
    </row>
    <row r="5367" spans="1:6" x14ac:dyDescent="0.3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10">
        <v>0</v>
      </c>
    </row>
    <row r="5368" spans="1:6" x14ac:dyDescent="0.3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10">
        <v>0</v>
      </c>
    </row>
    <row r="5369" spans="1:6" x14ac:dyDescent="0.3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10">
        <v>3174</v>
      </c>
    </row>
    <row r="5370" spans="1:6" x14ac:dyDescent="0.3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10">
        <v>2090</v>
      </c>
    </row>
    <row r="5371" spans="1:6" x14ac:dyDescent="0.3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10">
        <v>0</v>
      </c>
    </row>
    <row r="5372" spans="1:6" x14ac:dyDescent="0.3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10">
        <v>323.8</v>
      </c>
    </row>
    <row r="5373" spans="1:6" x14ac:dyDescent="0.3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10">
        <v>0</v>
      </c>
    </row>
    <row r="5374" spans="1:6" x14ac:dyDescent="0.3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10">
        <v>0</v>
      </c>
    </row>
    <row r="5375" spans="1:6" x14ac:dyDescent="0.3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10">
        <v>1500.13</v>
      </c>
    </row>
    <row r="5376" spans="1:6" x14ac:dyDescent="0.3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10">
        <v>0</v>
      </c>
    </row>
    <row r="5377" spans="1:6" x14ac:dyDescent="0.3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10">
        <v>0</v>
      </c>
    </row>
    <row r="5378" spans="1:6" x14ac:dyDescent="0.3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10">
        <v>4030</v>
      </c>
    </row>
    <row r="5379" spans="1:6" x14ac:dyDescent="0.3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10">
        <v>1799</v>
      </c>
    </row>
    <row r="5380" spans="1:6" x14ac:dyDescent="0.3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10">
        <v>0</v>
      </c>
    </row>
    <row r="5381" spans="1:6" x14ac:dyDescent="0.3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10">
        <v>308.89999999999998</v>
      </c>
    </row>
    <row r="5382" spans="1:6" x14ac:dyDescent="0.3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10">
        <v>2508</v>
      </c>
    </row>
    <row r="5383" spans="1:6" x14ac:dyDescent="0.3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10">
        <v>0</v>
      </c>
    </row>
    <row r="5384" spans="1:6" x14ac:dyDescent="0.3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10">
        <v>2337.5300000000002</v>
      </c>
    </row>
    <row r="5385" spans="1:6" x14ac:dyDescent="0.3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10">
        <v>2702</v>
      </c>
    </row>
    <row r="5386" spans="1:6" x14ac:dyDescent="0.3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10">
        <v>0</v>
      </c>
    </row>
    <row r="5387" spans="1:6" x14ac:dyDescent="0.3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10">
        <v>8600</v>
      </c>
    </row>
    <row r="5388" spans="1:6" x14ac:dyDescent="0.3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10">
        <v>0</v>
      </c>
    </row>
    <row r="5389" spans="1:6" x14ac:dyDescent="0.3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10">
        <v>0</v>
      </c>
    </row>
    <row r="5390" spans="1:6" x14ac:dyDescent="0.3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10">
        <v>4030</v>
      </c>
    </row>
    <row r="5391" spans="1:6" x14ac:dyDescent="0.3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10">
        <v>1785</v>
      </c>
    </row>
    <row r="5392" spans="1:6" x14ac:dyDescent="0.3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10">
        <v>0</v>
      </c>
    </row>
    <row r="5393" spans="1:6" x14ac:dyDescent="0.3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10">
        <v>5531.1</v>
      </c>
    </row>
    <row r="5394" spans="1:6" x14ac:dyDescent="0.3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10">
        <v>1036</v>
      </c>
    </row>
    <row r="5395" spans="1:6" x14ac:dyDescent="0.3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10">
        <v>0</v>
      </c>
    </row>
    <row r="5396" spans="1:6" x14ac:dyDescent="0.3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10">
        <v>13218.2</v>
      </c>
    </row>
    <row r="5397" spans="1:6" x14ac:dyDescent="0.3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10">
        <v>2172</v>
      </c>
    </row>
    <row r="5398" spans="1:6" x14ac:dyDescent="0.3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10">
        <v>0</v>
      </c>
    </row>
    <row r="5399" spans="1:6" x14ac:dyDescent="0.3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10">
        <v>454.7</v>
      </c>
    </row>
    <row r="5400" spans="1:6" x14ac:dyDescent="0.3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10">
        <v>0</v>
      </c>
    </row>
    <row r="5401" spans="1:6" x14ac:dyDescent="0.3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10">
        <v>0</v>
      </c>
    </row>
    <row r="5402" spans="1:6" x14ac:dyDescent="0.3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10">
        <v>2379.15</v>
      </c>
    </row>
    <row r="5403" spans="1:6" x14ac:dyDescent="0.3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10">
        <v>1252</v>
      </c>
    </row>
    <row r="5404" spans="1:6" x14ac:dyDescent="0.3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10">
        <v>0</v>
      </c>
    </row>
    <row r="5405" spans="1:6" x14ac:dyDescent="0.3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10">
        <v>1250</v>
      </c>
    </row>
    <row r="5406" spans="1:6" x14ac:dyDescent="0.3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10">
        <v>0</v>
      </c>
    </row>
    <row r="5407" spans="1:6" x14ac:dyDescent="0.3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10">
        <v>0</v>
      </c>
    </row>
    <row r="5408" spans="1:6" x14ac:dyDescent="0.3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10">
        <v>4461</v>
      </c>
    </row>
    <row r="5409" spans="1:6" x14ac:dyDescent="0.3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10">
        <v>830</v>
      </c>
    </row>
    <row r="5410" spans="1:6" x14ac:dyDescent="0.3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10">
        <v>0</v>
      </c>
    </row>
    <row r="5411" spans="1:6" x14ac:dyDescent="0.3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10">
        <v>1869.95</v>
      </c>
    </row>
    <row r="5412" spans="1:6" x14ac:dyDescent="0.3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10">
        <v>0</v>
      </c>
    </row>
    <row r="5413" spans="1:6" x14ac:dyDescent="0.3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10">
        <v>0</v>
      </c>
    </row>
    <row r="5414" spans="1:6" x14ac:dyDescent="0.3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10">
        <v>9363</v>
      </c>
    </row>
    <row r="5415" spans="1:6" x14ac:dyDescent="0.3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10">
        <v>1671</v>
      </c>
    </row>
    <row r="5416" spans="1:6" x14ac:dyDescent="0.3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10">
        <v>0</v>
      </c>
    </row>
    <row r="5417" spans="1:6" x14ac:dyDescent="0.3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10">
        <v>12747.73</v>
      </c>
    </row>
    <row r="5418" spans="1:6" x14ac:dyDescent="0.3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10">
        <v>1541</v>
      </c>
    </row>
    <row r="5419" spans="1:6" x14ac:dyDescent="0.3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10">
        <v>0</v>
      </c>
    </row>
    <row r="5420" spans="1:6" x14ac:dyDescent="0.3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10">
        <v>272.89999999999998</v>
      </c>
    </row>
    <row r="5421" spans="1:6" x14ac:dyDescent="0.3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10">
        <v>0</v>
      </c>
    </row>
    <row r="5422" spans="1:6" x14ac:dyDescent="0.3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10">
        <v>0</v>
      </c>
    </row>
    <row r="5423" spans="1:6" x14ac:dyDescent="0.3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10">
        <v>275</v>
      </c>
    </row>
    <row r="5424" spans="1:6" x14ac:dyDescent="0.3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10">
        <v>1916</v>
      </c>
    </row>
    <row r="5425" spans="1:6" x14ac:dyDescent="0.3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10">
        <v>0</v>
      </c>
    </row>
    <row r="5426" spans="1:6" x14ac:dyDescent="0.3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10">
        <v>9366.7099999999991</v>
      </c>
    </row>
    <row r="5427" spans="1:6" x14ac:dyDescent="0.3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10">
        <v>1349</v>
      </c>
    </row>
    <row r="5428" spans="1:6" x14ac:dyDescent="0.3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10">
        <v>0</v>
      </c>
    </row>
    <row r="5429" spans="1:6" x14ac:dyDescent="0.3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10">
        <v>217.5</v>
      </c>
    </row>
    <row r="5430" spans="1:6" x14ac:dyDescent="0.3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10">
        <v>0</v>
      </c>
    </row>
    <row r="5431" spans="1:6" x14ac:dyDescent="0.3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10">
        <v>0</v>
      </c>
    </row>
    <row r="5432" spans="1:6" x14ac:dyDescent="0.3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10">
        <v>1437.95</v>
      </c>
    </row>
    <row r="5433" spans="1:6" x14ac:dyDescent="0.3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10">
        <v>0</v>
      </c>
    </row>
    <row r="5434" spans="1:6" x14ac:dyDescent="0.3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10">
        <v>0</v>
      </c>
    </row>
    <row r="5435" spans="1:6" x14ac:dyDescent="0.3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10">
        <v>9529.41</v>
      </c>
    </row>
    <row r="5436" spans="1:6" x14ac:dyDescent="0.3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10">
        <v>0</v>
      </c>
    </row>
    <row r="5437" spans="1:6" x14ac:dyDescent="0.3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10">
        <v>0</v>
      </c>
    </row>
    <row r="5438" spans="1:6" x14ac:dyDescent="0.3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10">
        <v>17851.77</v>
      </c>
    </row>
    <row r="5439" spans="1:6" x14ac:dyDescent="0.3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10">
        <v>1804</v>
      </c>
    </row>
    <row r="5440" spans="1:6" x14ac:dyDescent="0.3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10">
        <v>0</v>
      </c>
    </row>
    <row r="5441" spans="1:6" x14ac:dyDescent="0.3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10">
        <v>19723.099999999999</v>
      </c>
    </row>
    <row r="5442" spans="1:6" x14ac:dyDescent="0.3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10">
        <v>2553</v>
      </c>
    </row>
    <row r="5443" spans="1:6" x14ac:dyDescent="0.3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10">
        <v>0</v>
      </c>
    </row>
    <row r="5444" spans="1:6" x14ac:dyDescent="0.3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10">
        <v>7000</v>
      </c>
    </row>
    <row r="5445" spans="1:6" x14ac:dyDescent="0.3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10">
        <v>0</v>
      </c>
    </row>
    <row r="5446" spans="1:6" x14ac:dyDescent="0.3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10">
        <v>0</v>
      </c>
    </row>
    <row r="5447" spans="1:6" x14ac:dyDescent="0.3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10">
        <v>149.55000000000001</v>
      </c>
    </row>
    <row r="5448" spans="1:6" x14ac:dyDescent="0.3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10">
        <v>0</v>
      </c>
    </row>
    <row r="5449" spans="1:6" x14ac:dyDescent="0.3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10">
        <v>0</v>
      </c>
    </row>
    <row r="5450" spans="1:6" x14ac:dyDescent="0.3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10">
        <v>1822.15</v>
      </c>
    </row>
    <row r="5451" spans="1:6" x14ac:dyDescent="0.3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10">
        <v>133</v>
      </c>
    </row>
    <row r="5452" spans="1:6" x14ac:dyDescent="0.3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10">
        <v>0</v>
      </c>
    </row>
    <row r="5453" spans="1:6" x14ac:dyDescent="0.3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10">
        <v>2946.25</v>
      </c>
    </row>
    <row r="5454" spans="1:6" x14ac:dyDescent="0.3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10">
        <v>1205</v>
      </c>
    </row>
    <row r="5455" spans="1:6" x14ac:dyDescent="0.3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10">
        <v>0</v>
      </c>
    </row>
    <row r="5456" spans="1:6" x14ac:dyDescent="0.3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10">
        <v>9228.98</v>
      </c>
    </row>
    <row r="5457" spans="1:6" x14ac:dyDescent="0.3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10">
        <v>1632</v>
      </c>
    </row>
    <row r="5458" spans="1:6" x14ac:dyDescent="0.3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10">
        <v>0</v>
      </c>
    </row>
    <row r="5459" spans="1:6" x14ac:dyDescent="0.3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10">
        <v>1705.36</v>
      </c>
    </row>
    <row r="5460" spans="1:6" x14ac:dyDescent="0.3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10">
        <v>2078</v>
      </c>
    </row>
    <row r="5461" spans="1:6" x14ac:dyDescent="0.3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10">
        <v>0</v>
      </c>
    </row>
    <row r="5462" spans="1:6" x14ac:dyDescent="0.3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10">
        <v>11977.82</v>
      </c>
    </row>
    <row r="5463" spans="1:6" x14ac:dyDescent="0.3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10">
        <v>2677</v>
      </c>
    </row>
    <row r="5464" spans="1:6" x14ac:dyDescent="0.3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10">
        <v>0</v>
      </c>
    </row>
    <row r="5465" spans="1:6" x14ac:dyDescent="0.3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10">
        <v>7826.92</v>
      </c>
    </row>
    <row r="5466" spans="1:6" x14ac:dyDescent="0.3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10">
        <v>596</v>
      </c>
    </row>
    <row r="5467" spans="1:6" x14ac:dyDescent="0.3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10">
        <v>0</v>
      </c>
    </row>
    <row r="5468" spans="1:6" x14ac:dyDescent="0.3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10">
        <v>5866.86</v>
      </c>
    </row>
    <row r="5469" spans="1:6" x14ac:dyDescent="0.3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10">
        <v>1509</v>
      </c>
    </row>
    <row r="5470" spans="1:6" x14ac:dyDescent="0.3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10">
        <v>0</v>
      </c>
    </row>
    <row r="5471" spans="1:6" x14ac:dyDescent="0.3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10">
        <v>5349.05</v>
      </c>
    </row>
    <row r="5472" spans="1:6" x14ac:dyDescent="0.3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10">
        <v>1777</v>
      </c>
    </row>
    <row r="5473" spans="1:6" x14ac:dyDescent="0.3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10">
        <v>0</v>
      </c>
    </row>
    <row r="5474" spans="1:6" x14ac:dyDescent="0.3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10">
        <v>617.20000000000005</v>
      </c>
    </row>
    <row r="5475" spans="1:6" x14ac:dyDescent="0.3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10">
        <v>0</v>
      </c>
    </row>
    <row r="5476" spans="1:6" x14ac:dyDescent="0.3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10">
        <v>0</v>
      </c>
    </row>
    <row r="5477" spans="1:6" x14ac:dyDescent="0.3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10">
        <v>2778</v>
      </c>
    </row>
    <row r="5478" spans="1:6" x14ac:dyDescent="0.3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10">
        <v>0</v>
      </c>
    </row>
    <row r="5479" spans="1:6" x14ac:dyDescent="0.3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10">
        <v>0</v>
      </c>
    </row>
    <row r="5480" spans="1:6" x14ac:dyDescent="0.3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10">
        <v>7000.08</v>
      </c>
    </row>
    <row r="5481" spans="1:6" x14ac:dyDescent="0.3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10">
        <v>1389</v>
      </c>
    </row>
    <row r="5482" spans="1:6" x14ac:dyDescent="0.3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10">
        <v>0</v>
      </c>
    </row>
    <row r="5483" spans="1:6" x14ac:dyDescent="0.3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10">
        <v>3149.97</v>
      </c>
    </row>
    <row r="5484" spans="1:6" x14ac:dyDescent="0.3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10">
        <v>1774</v>
      </c>
    </row>
    <row r="5485" spans="1:6" x14ac:dyDescent="0.3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10">
        <v>0</v>
      </c>
    </row>
    <row r="5486" spans="1:6" x14ac:dyDescent="0.3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10">
        <v>138.9</v>
      </c>
    </row>
    <row r="5487" spans="1:6" x14ac:dyDescent="0.3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10">
        <v>0</v>
      </c>
    </row>
    <row r="5488" spans="1:6" x14ac:dyDescent="0.3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10">
        <v>0</v>
      </c>
    </row>
    <row r="5489" spans="1:6" x14ac:dyDescent="0.3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10">
        <v>2454.5</v>
      </c>
    </row>
    <row r="5490" spans="1:6" x14ac:dyDescent="0.3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10">
        <v>257</v>
      </c>
    </row>
    <row r="5491" spans="1:6" x14ac:dyDescent="0.3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10">
        <v>0</v>
      </c>
    </row>
    <row r="5492" spans="1:6" x14ac:dyDescent="0.3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10">
        <v>467.5</v>
      </c>
    </row>
    <row r="5493" spans="1:6" x14ac:dyDescent="0.3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10">
        <v>0</v>
      </c>
    </row>
    <row r="5494" spans="1:6" x14ac:dyDescent="0.3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10">
        <v>0</v>
      </c>
    </row>
    <row r="5495" spans="1:6" x14ac:dyDescent="0.3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10">
        <v>6623</v>
      </c>
    </row>
    <row r="5496" spans="1:6" x14ac:dyDescent="0.3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10">
        <v>1473</v>
      </c>
    </row>
    <row r="5497" spans="1:6" x14ac:dyDescent="0.3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10">
        <v>0</v>
      </c>
    </row>
    <row r="5498" spans="1:6" x14ac:dyDescent="0.3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10">
        <v>5430.27</v>
      </c>
    </row>
    <row r="5499" spans="1:6" x14ac:dyDescent="0.3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10">
        <v>2577</v>
      </c>
    </row>
    <row r="5500" spans="1:6" x14ac:dyDescent="0.3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10">
        <v>0</v>
      </c>
    </row>
    <row r="5501" spans="1:6" x14ac:dyDescent="0.3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10">
        <v>5087</v>
      </c>
    </row>
    <row r="5502" spans="1:6" x14ac:dyDescent="0.3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10">
        <v>1031</v>
      </c>
    </row>
    <row r="5503" spans="1:6" x14ac:dyDescent="0.3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10">
        <v>0</v>
      </c>
    </row>
    <row r="5504" spans="1:6" x14ac:dyDescent="0.3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10">
        <v>4843.95</v>
      </c>
    </row>
    <row r="5505" spans="1:6" x14ac:dyDescent="0.3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10">
        <v>1615</v>
      </c>
    </row>
    <row r="5506" spans="1:6" x14ac:dyDescent="0.3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10">
        <v>0</v>
      </c>
    </row>
    <row r="5507" spans="1:6" x14ac:dyDescent="0.3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10">
        <v>9548</v>
      </c>
    </row>
    <row r="5508" spans="1:6" x14ac:dyDescent="0.3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10">
        <v>668</v>
      </c>
    </row>
    <row r="5509" spans="1:6" x14ac:dyDescent="0.3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10">
        <v>0</v>
      </c>
    </row>
    <row r="5510" spans="1:6" x14ac:dyDescent="0.3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10">
        <v>1648.1</v>
      </c>
    </row>
    <row r="5511" spans="1:6" x14ac:dyDescent="0.3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10">
        <v>0</v>
      </c>
    </row>
    <row r="5512" spans="1:6" x14ac:dyDescent="0.3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10">
        <v>0</v>
      </c>
    </row>
    <row r="5513" spans="1:6" x14ac:dyDescent="0.3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10">
        <v>646.1</v>
      </c>
    </row>
    <row r="5514" spans="1:6" x14ac:dyDescent="0.3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10">
        <v>648</v>
      </c>
    </row>
    <row r="5515" spans="1:6" x14ac:dyDescent="0.3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10">
        <v>0</v>
      </c>
    </row>
    <row r="5516" spans="1:6" x14ac:dyDescent="0.3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10">
        <v>5039</v>
      </c>
    </row>
    <row r="5517" spans="1:6" x14ac:dyDescent="0.3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10">
        <v>1558</v>
      </c>
    </row>
    <row r="5518" spans="1:6" x14ac:dyDescent="0.3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10">
        <v>0</v>
      </c>
    </row>
    <row r="5519" spans="1:6" x14ac:dyDescent="0.3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10">
        <v>14332.72</v>
      </c>
    </row>
    <row r="5520" spans="1:6" x14ac:dyDescent="0.3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10">
        <v>1864</v>
      </c>
    </row>
    <row r="5521" spans="1:6" x14ac:dyDescent="0.3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10">
        <v>0</v>
      </c>
    </row>
    <row r="5522" spans="1:6" x14ac:dyDescent="0.3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10">
        <v>200</v>
      </c>
    </row>
    <row r="5523" spans="1:6" x14ac:dyDescent="0.3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10">
        <v>0</v>
      </c>
    </row>
    <row r="5524" spans="1:6" x14ac:dyDescent="0.3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10">
        <v>0</v>
      </c>
    </row>
    <row r="5525" spans="1:6" x14ac:dyDescent="0.3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10">
        <v>1500</v>
      </c>
    </row>
    <row r="5526" spans="1:6" x14ac:dyDescent="0.3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10">
        <v>0</v>
      </c>
    </row>
    <row r="5527" spans="1:6" x14ac:dyDescent="0.3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10">
        <v>0</v>
      </c>
    </row>
    <row r="5528" spans="1:6" x14ac:dyDescent="0.3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10">
        <v>5228</v>
      </c>
    </row>
    <row r="5529" spans="1:6" x14ac:dyDescent="0.3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10">
        <v>2956</v>
      </c>
    </row>
    <row r="5530" spans="1:6" x14ac:dyDescent="0.3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10">
        <v>0</v>
      </c>
    </row>
    <row r="5531" spans="1:6" x14ac:dyDescent="0.3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10">
        <v>3920</v>
      </c>
    </row>
    <row r="5532" spans="1:6" x14ac:dyDescent="0.3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10">
        <v>1622</v>
      </c>
    </row>
    <row r="5533" spans="1:6" x14ac:dyDescent="0.3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10">
        <v>0</v>
      </c>
    </row>
    <row r="5534" spans="1:6" x14ac:dyDescent="0.3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10">
        <v>3174</v>
      </c>
    </row>
    <row r="5535" spans="1:6" x14ac:dyDescent="0.3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10">
        <v>0</v>
      </c>
    </row>
    <row r="5536" spans="1:6" x14ac:dyDescent="0.3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10">
        <v>0</v>
      </c>
    </row>
    <row r="5537" spans="1:6" x14ac:dyDescent="0.3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10">
        <v>5153.1000000000004</v>
      </c>
    </row>
    <row r="5538" spans="1:6" x14ac:dyDescent="0.3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10">
        <v>2549</v>
      </c>
    </row>
    <row r="5539" spans="1:6" x14ac:dyDescent="0.3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10">
        <v>0</v>
      </c>
    </row>
    <row r="5540" spans="1:6" x14ac:dyDescent="0.3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10">
        <v>9258</v>
      </c>
    </row>
    <row r="5541" spans="1:6" x14ac:dyDescent="0.3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10">
        <v>852</v>
      </c>
    </row>
    <row r="5542" spans="1:6" x14ac:dyDescent="0.3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10">
        <v>0</v>
      </c>
    </row>
    <row r="5543" spans="1:6" x14ac:dyDescent="0.3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10">
        <v>8459.5</v>
      </c>
    </row>
    <row r="5544" spans="1:6" x14ac:dyDescent="0.3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10">
        <v>2652</v>
      </c>
    </row>
    <row r="5545" spans="1:6" x14ac:dyDescent="0.3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10">
        <v>0</v>
      </c>
    </row>
    <row r="5546" spans="1:6" x14ac:dyDescent="0.3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10">
        <v>175.65</v>
      </c>
    </row>
    <row r="5547" spans="1:6" x14ac:dyDescent="0.3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10">
        <v>423</v>
      </c>
    </row>
    <row r="5548" spans="1:6" x14ac:dyDescent="0.3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10">
        <v>0</v>
      </c>
    </row>
    <row r="5549" spans="1:6" x14ac:dyDescent="0.3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10">
        <v>25191.4</v>
      </c>
    </row>
    <row r="5550" spans="1:6" x14ac:dyDescent="0.3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10">
        <v>452</v>
      </c>
    </row>
    <row r="5551" spans="1:6" x14ac:dyDescent="0.3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10">
        <v>0</v>
      </c>
    </row>
    <row r="5552" spans="1:6" x14ac:dyDescent="0.3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10">
        <v>418.65</v>
      </c>
    </row>
    <row r="5553" spans="1:6" x14ac:dyDescent="0.3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10">
        <v>0</v>
      </c>
    </row>
    <row r="5554" spans="1:6" x14ac:dyDescent="0.3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10">
        <v>0</v>
      </c>
    </row>
    <row r="5555" spans="1:6" x14ac:dyDescent="0.3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10">
        <v>5039</v>
      </c>
    </row>
    <row r="5556" spans="1:6" x14ac:dyDescent="0.3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10">
        <v>1285</v>
      </c>
    </row>
    <row r="5557" spans="1:6" x14ac:dyDescent="0.3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10">
        <v>0</v>
      </c>
    </row>
    <row r="5558" spans="1:6" x14ac:dyDescent="0.3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10">
        <v>998.75</v>
      </c>
    </row>
    <row r="5559" spans="1:6" x14ac:dyDescent="0.3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10">
        <v>0</v>
      </c>
    </row>
    <row r="5560" spans="1:6" x14ac:dyDescent="0.3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10">
        <v>0</v>
      </c>
    </row>
    <row r="5561" spans="1:6" x14ac:dyDescent="0.3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10">
        <v>3677.53</v>
      </c>
    </row>
    <row r="5562" spans="1:6" x14ac:dyDescent="0.3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10">
        <v>2280</v>
      </c>
    </row>
    <row r="5563" spans="1:6" x14ac:dyDescent="0.3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10">
        <v>0</v>
      </c>
    </row>
    <row r="5564" spans="1:6" x14ac:dyDescent="0.3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10">
        <v>2090.66</v>
      </c>
    </row>
    <row r="5565" spans="1:6" x14ac:dyDescent="0.3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10">
        <v>299</v>
      </c>
    </row>
    <row r="5566" spans="1:6" x14ac:dyDescent="0.3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10">
        <v>0</v>
      </c>
    </row>
    <row r="5567" spans="1:6" x14ac:dyDescent="0.3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10">
        <v>6682.03</v>
      </c>
    </row>
    <row r="5568" spans="1:6" x14ac:dyDescent="0.3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10">
        <v>385</v>
      </c>
    </row>
    <row r="5569" spans="1:6" x14ac:dyDescent="0.3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10">
        <v>0</v>
      </c>
    </row>
    <row r="5570" spans="1:6" x14ac:dyDescent="0.3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10">
        <v>3726.75</v>
      </c>
    </row>
    <row r="5571" spans="1:6" x14ac:dyDescent="0.3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10">
        <v>535</v>
      </c>
    </row>
    <row r="5572" spans="1:6" x14ac:dyDescent="0.3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10">
        <v>0</v>
      </c>
    </row>
    <row r="5573" spans="1:6" x14ac:dyDescent="0.3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10">
        <v>2552.5500000000002</v>
      </c>
    </row>
    <row r="5574" spans="1:6" x14ac:dyDescent="0.3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10">
        <v>0</v>
      </c>
    </row>
    <row r="5575" spans="1:6" x14ac:dyDescent="0.3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10">
        <v>0</v>
      </c>
    </row>
    <row r="5576" spans="1:6" x14ac:dyDescent="0.3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10">
        <v>1797.37</v>
      </c>
    </row>
    <row r="5577" spans="1:6" x14ac:dyDescent="0.3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10">
        <v>778</v>
      </c>
    </row>
    <row r="5578" spans="1:6" x14ac:dyDescent="0.3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10">
        <v>0</v>
      </c>
    </row>
    <row r="5579" spans="1:6" x14ac:dyDescent="0.3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10">
        <v>2237.29</v>
      </c>
    </row>
    <row r="5580" spans="1:6" x14ac:dyDescent="0.3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10">
        <v>2512</v>
      </c>
    </row>
    <row r="5581" spans="1:6" x14ac:dyDescent="0.3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10">
        <v>0</v>
      </c>
    </row>
    <row r="5582" spans="1:6" x14ac:dyDescent="0.3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10">
        <v>3189.03</v>
      </c>
    </row>
    <row r="5583" spans="1:6" x14ac:dyDescent="0.3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10">
        <v>0</v>
      </c>
    </row>
    <row r="5584" spans="1:6" x14ac:dyDescent="0.3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10">
        <v>0</v>
      </c>
    </row>
    <row r="5585" spans="1:6" x14ac:dyDescent="0.3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10">
        <v>25638</v>
      </c>
    </row>
    <row r="5586" spans="1:6" x14ac:dyDescent="0.3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10">
        <v>2977</v>
      </c>
    </row>
    <row r="5587" spans="1:6" x14ac:dyDescent="0.3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10">
        <v>0</v>
      </c>
    </row>
    <row r="5588" spans="1:6" x14ac:dyDescent="0.3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10">
        <v>3544.5</v>
      </c>
    </row>
    <row r="5589" spans="1:6" x14ac:dyDescent="0.3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10">
        <v>1434</v>
      </c>
    </row>
    <row r="5590" spans="1:6" x14ac:dyDescent="0.3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10">
        <v>0</v>
      </c>
    </row>
    <row r="5591" spans="1:6" x14ac:dyDescent="0.3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10">
        <v>9741</v>
      </c>
    </row>
    <row r="5592" spans="1:6" x14ac:dyDescent="0.3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10">
        <v>1475</v>
      </c>
    </row>
    <row r="5593" spans="1:6" x14ac:dyDescent="0.3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10">
        <v>0</v>
      </c>
    </row>
    <row r="5594" spans="1:6" x14ac:dyDescent="0.3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10">
        <v>9581.85</v>
      </c>
    </row>
    <row r="5595" spans="1:6" x14ac:dyDescent="0.3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10">
        <v>305</v>
      </c>
    </row>
    <row r="5596" spans="1:6" x14ac:dyDescent="0.3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10">
        <v>0</v>
      </c>
    </row>
    <row r="5597" spans="1:6" x14ac:dyDescent="0.3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10">
        <v>8235.11</v>
      </c>
    </row>
    <row r="5598" spans="1:6" x14ac:dyDescent="0.3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10">
        <v>782</v>
      </c>
    </row>
    <row r="5599" spans="1:6" x14ac:dyDescent="0.3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10">
        <v>0</v>
      </c>
    </row>
    <row r="5600" spans="1:6" x14ac:dyDescent="0.3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10">
        <v>2588.85</v>
      </c>
    </row>
    <row r="5601" spans="1:6" x14ac:dyDescent="0.3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10">
        <v>855</v>
      </c>
    </row>
    <row r="5602" spans="1:6" x14ac:dyDescent="0.3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10">
        <v>0</v>
      </c>
    </row>
    <row r="5603" spans="1:6" x14ac:dyDescent="0.3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10">
        <v>4592.75</v>
      </c>
    </row>
    <row r="5604" spans="1:6" x14ac:dyDescent="0.3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10">
        <v>324</v>
      </c>
    </row>
    <row r="5605" spans="1:6" x14ac:dyDescent="0.3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10">
        <v>0</v>
      </c>
    </row>
    <row r="5606" spans="1:6" x14ac:dyDescent="0.3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10">
        <v>2436.3000000000002</v>
      </c>
    </row>
    <row r="5607" spans="1:6" x14ac:dyDescent="0.3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10">
        <v>477</v>
      </c>
    </row>
    <row r="5608" spans="1:6" x14ac:dyDescent="0.3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10">
        <v>0</v>
      </c>
    </row>
    <row r="5609" spans="1:6" x14ac:dyDescent="0.3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10">
        <v>1304</v>
      </c>
    </row>
    <row r="5610" spans="1:6" x14ac:dyDescent="0.3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10">
        <v>0</v>
      </c>
    </row>
    <row r="5611" spans="1:6" x14ac:dyDescent="0.3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10">
        <v>0</v>
      </c>
    </row>
    <row r="5612" spans="1:6" x14ac:dyDescent="0.3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10">
        <v>5077.95</v>
      </c>
    </row>
    <row r="5613" spans="1:6" x14ac:dyDescent="0.3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10">
        <v>2338</v>
      </c>
    </row>
    <row r="5614" spans="1:6" x14ac:dyDescent="0.3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10">
        <v>0</v>
      </c>
    </row>
    <row r="5615" spans="1:6" x14ac:dyDescent="0.3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10">
        <v>862.95</v>
      </c>
    </row>
    <row r="5616" spans="1:6" x14ac:dyDescent="0.3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10">
        <v>0</v>
      </c>
    </row>
    <row r="5617" spans="1:6" x14ac:dyDescent="0.3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10">
        <v>0</v>
      </c>
    </row>
    <row r="5618" spans="1:6" x14ac:dyDescent="0.3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10">
        <v>1717.95</v>
      </c>
    </row>
    <row r="5619" spans="1:6" x14ac:dyDescent="0.3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10">
        <v>0</v>
      </c>
    </row>
    <row r="5620" spans="1:6" x14ac:dyDescent="0.3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10">
        <v>0</v>
      </c>
    </row>
    <row r="5621" spans="1:6" x14ac:dyDescent="0.3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10">
        <v>746.03</v>
      </c>
    </row>
    <row r="5622" spans="1:6" x14ac:dyDescent="0.3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10">
        <v>1083</v>
      </c>
    </row>
    <row r="5623" spans="1:6" x14ac:dyDescent="0.3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10">
        <v>0</v>
      </c>
    </row>
    <row r="5624" spans="1:6" x14ac:dyDescent="0.3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10">
        <v>6252.89</v>
      </c>
    </row>
    <row r="5625" spans="1:6" x14ac:dyDescent="0.3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10">
        <v>0</v>
      </c>
    </row>
    <row r="5626" spans="1:6" x14ac:dyDescent="0.3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10">
        <v>0</v>
      </c>
    </row>
    <row r="5627" spans="1:6" x14ac:dyDescent="0.3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10">
        <v>275</v>
      </c>
    </row>
    <row r="5628" spans="1:6" x14ac:dyDescent="0.3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10">
        <v>1643</v>
      </c>
    </row>
    <row r="5629" spans="1:6" x14ac:dyDescent="0.3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10">
        <v>0</v>
      </c>
    </row>
    <row r="5630" spans="1:6" x14ac:dyDescent="0.3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10">
        <v>2211.02</v>
      </c>
    </row>
    <row r="5631" spans="1:6" x14ac:dyDescent="0.3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10">
        <v>1311</v>
      </c>
    </row>
    <row r="5632" spans="1:6" x14ac:dyDescent="0.3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10">
        <v>0</v>
      </c>
    </row>
    <row r="5633" spans="1:6" x14ac:dyDescent="0.3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10">
        <v>2823.74</v>
      </c>
    </row>
    <row r="5634" spans="1:6" x14ac:dyDescent="0.3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10">
        <v>2545</v>
      </c>
    </row>
    <row r="5635" spans="1:6" x14ac:dyDescent="0.3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10">
        <v>0</v>
      </c>
    </row>
    <row r="5636" spans="1:6" x14ac:dyDescent="0.3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10">
        <v>3088</v>
      </c>
    </row>
    <row r="5637" spans="1:6" x14ac:dyDescent="0.3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10">
        <v>1372</v>
      </c>
    </row>
    <row r="5638" spans="1:6" x14ac:dyDescent="0.3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10">
        <v>0</v>
      </c>
    </row>
    <row r="5639" spans="1:6" x14ac:dyDescent="0.3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10">
        <v>1526.43</v>
      </c>
    </row>
    <row r="5640" spans="1:6" x14ac:dyDescent="0.3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10">
        <v>0</v>
      </c>
    </row>
    <row r="5641" spans="1:6" x14ac:dyDescent="0.3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10">
        <v>0</v>
      </c>
    </row>
    <row r="5642" spans="1:6" x14ac:dyDescent="0.3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10">
        <v>115.96</v>
      </c>
    </row>
    <row r="5643" spans="1:6" x14ac:dyDescent="0.3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10">
        <v>0</v>
      </c>
    </row>
    <row r="5644" spans="1:6" x14ac:dyDescent="0.3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10">
        <v>0</v>
      </c>
    </row>
    <row r="5645" spans="1:6" x14ac:dyDescent="0.3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10">
        <v>901.9</v>
      </c>
    </row>
    <row r="5646" spans="1:6" x14ac:dyDescent="0.3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10">
        <v>0</v>
      </c>
    </row>
    <row r="5647" spans="1:6" x14ac:dyDescent="0.3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10">
        <v>0</v>
      </c>
    </row>
    <row r="5648" spans="1:6" x14ac:dyDescent="0.3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10">
        <v>6982.8</v>
      </c>
    </row>
    <row r="5649" spans="1:6" x14ac:dyDescent="0.3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10">
        <v>2653</v>
      </c>
    </row>
    <row r="5650" spans="1:6" x14ac:dyDescent="0.3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10">
        <v>0</v>
      </c>
    </row>
    <row r="5651" spans="1:6" x14ac:dyDescent="0.3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10">
        <v>25220.38</v>
      </c>
    </row>
    <row r="5652" spans="1:6" x14ac:dyDescent="0.3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10">
        <v>653</v>
      </c>
    </row>
    <row r="5653" spans="1:6" x14ac:dyDescent="0.3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10">
        <v>0</v>
      </c>
    </row>
    <row r="5654" spans="1:6" x14ac:dyDescent="0.3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10">
        <v>5227.55</v>
      </c>
    </row>
    <row r="5655" spans="1:6" x14ac:dyDescent="0.3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10">
        <v>728</v>
      </c>
    </row>
    <row r="5656" spans="1:6" x14ac:dyDescent="0.3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10">
        <v>0</v>
      </c>
    </row>
    <row r="5657" spans="1:6" x14ac:dyDescent="0.3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10">
        <v>3726.75</v>
      </c>
    </row>
    <row r="5658" spans="1:6" x14ac:dyDescent="0.3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10">
        <v>2764</v>
      </c>
    </row>
    <row r="5659" spans="1:6" x14ac:dyDescent="0.3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10">
        <v>0</v>
      </c>
    </row>
    <row r="5660" spans="1:6" x14ac:dyDescent="0.3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10">
        <v>9707.65</v>
      </c>
    </row>
    <row r="5661" spans="1:6" x14ac:dyDescent="0.3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10">
        <v>648</v>
      </c>
    </row>
    <row r="5662" spans="1:6" x14ac:dyDescent="0.3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10">
        <v>0</v>
      </c>
    </row>
    <row r="5663" spans="1:6" x14ac:dyDescent="0.3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10">
        <v>5039.99</v>
      </c>
    </row>
    <row r="5664" spans="1:6" x14ac:dyDescent="0.3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10">
        <v>394</v>
      </c>
    </row>
    <row r="5665" spans="1:6" x14ac:dyDescent="0.3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10">
        <v>0</v>
      </c>
    </row>
    <row r="5666" spans="1:6" x14ac:dyDescent="0.3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10">
        <v>4774.75</v>
      </c>
    </row>
    <row r="5667" spans="1:6" x14ac:dyDescent="0.3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10">
        <v>78</v>
      </c>
    </row>
    <row r="5668" spans="1:6" x14ac:dyDescent="0.3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10">
        <v>0</v>
      </c>
    </row>
    <row r="5669" spans="1:6" x14ac:dyDescent="0.3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10">
        <v>1786.95</v>
      </c>
    </row>
    <row r="5670" spans="1:6" x14ac:dyDescent="0.3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10">
        <v>0</v>
      </c>
    </row>
    <row r="5671" spans="1:6" x14ac:dyDescent="0.3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10">
        <v>0</v>
      </c>
    </row>
    <row r="5672" spans="1:6" x14ac:dyDescent="0.3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10">
        <v>11653.9</v>
      </c>
    </row>
    <row r="5673" spans="1:6" x14ac:dyDescent="0.3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10">
        <v>1948</v>
      </c>
    </row>
    <row r="5674" spans="1:6" x14ac:dyDescent="0.3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10">
        <v>0</v>
      </c>
    </row>
    <row r="5675" spans="1:6" x14ac:dyDescent="0.3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10">
        <v>8771.52</v>
      </c>
    </row>
    <row r="5676" spans="1:6" x14ac:dyDescent="0.3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10">
        <v>1940</v>
      </c>
    </row>
    <row r="5677" spans="1:6" x14ac:dyDescent="0.3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10">
        <v>0</v>
      </c>
    </row>
    <row r="5678" spans="1:6" x14ac:dyDescent="0.3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10">
        <v>8489.9</v>
      </c>
    </row>
    <row r="5679" spans="1:6" x14ac:dyDescent="0.3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10">
        <v>886</v>
      </c>
    </row>
    <row r="5680" spans="1:6" x14ac:dyDescent="0.3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10">
        <v>0</v>
      </c>
    </row>
    <row r="5681" spans="1:6" x14ac:dyDescent="0.3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10">
        <v>5866.32</v>
      </c>
    </row>
    <row r="5682" spans="1:6" x14ac:dyDescent="0.3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10">
        <v>424</v>
      </c>
    </row>
    <row r="5683" spans="1:6" x14ac:dyDescent="0.3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10">
        <v>0</v>
      </c>
    </row>
    <row r="5684" spans="1:6" x14ac:dyDescent="0.3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10">
        <v>5744.75</v>
      </c>
    </row>
    <row r="5685" spans="1:6" x14ac:dyDescent="0.3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10">
        <v>0</v>
      </c>
    </row>
    <row r="5686" spans="1:6" x14ac:dyDescent="0.3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10">
        <v>0</v>
      </c>
    </row>
    <row r="5687" spans="1:6" x14ac:dyDescent="0.3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10">
        <v>5087</v>
      </c>
    </row>
    <row r="5688" spans="1:6" x14ac:dyDescent="0.3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10">
        <v>1583</v>
      </c>
    </row>
    <row r="5689" spans="1:6" x14ac:dyDescent="0.3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10">
        <v>0</v>
      </c>
    </row>
    <row r="5690" spans="1:6" x14ac:dyDescent="0.3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10">
        <v>11016.62</v>
      </c>
    </row>
    <row r="5691" spans="1:6" x14ac:dyDescent="0.3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10">
        <v>2371</v>
      </c>
    </row>
    <row r="5692" spans="1:6" x14ac:dyDescent="0.3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10">
        <v>0</v>
      </c>
    </row>
    <row r="5693" spans="1:6" x14ac:dyDescent="0.3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10">
        <v>7156.02</v>
      </c>
    </row>
    <row r="5694" spans="1:6" x14ac:dyDescent="0.3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10">
        <v>2647</v>
      </c>
    </row>
    <row r="5695" spans="1:6" x14ac:dyDescent="0.3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10">
        <v>0</v>
      </c>
    </row>
    <row r="5696" spans="1:6" x14ac:dyDescent="0.3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10">
        <v>9021.19</v>
      </c>
    </row>
    <row r="5697" spans="1:6" x14ac:dyDescent="0.3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10">
        <v>448</v>
      </c>
    </row>
    <row r="5698" spans="1:6" x14ac:dyDescent="0.3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10">
        <v>0</v>
      </c>
    </row>
    <row r="5699" spans="1:6" x14ac:dyDescent="0.3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10">
        <v>18617.919999999998</v>
      </c>
    </row>
    <row r="5700" spans="1:6" x14ac:dyDescent="0.3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10">
        <v>2468</v>
      </c>
    </row>
    <row r="5701" spans="1:6" x14ac:dyDescent="0.3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10">
        <v>0</v>
      </c>
    </row>
    <row r="5702" spans="1:6" x14ac:dyDescent="0.3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10">
        <v>9775.9</v>
      </c>
    </row>
    <row r="5703" spans="1:6" x14ac:dyDescent="0.3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10">
        <v>1017</v>
      </c>
    </row>
    <row r="5704" spans="1:6" x14ac:dyDescent="0.3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10">
        <v>0</v>
      </c>
    </row>
    <row r="5705" spans="1:6" x14ac:dyDescent="0.3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10">
        <v>958.95</v>
      </c>
    </row>
    <row r="5706" spans="1:6" x14ac:dyDescent="0.3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10">
        <v>0</v>
      </c>
    </row>
    <row r="5707" spans="1:6" x14ac:dyDescent="0.3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10">
        <v>0</v>
      </c>
    </row>
    <row r="5708" spans="1:6" x14ac:dyDescent="0.3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10">
        <v>2621.53</v>
      </c>
    </row>
    <row r="5709" spans="1:6" x14ac:dyDescent="0.3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10">
        <v>0</v>
      </c>
    </row>
    <row r="5710" spans="1:6" x14ac:dyDescent="0.3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10">
        <v>0</v>
      </c>
    </row>
    <row r="5711" spans="1:6" x14ac:dyDescent="0.3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10">
        <v>121</v>
      </c>
    </row>
    <row r="5712" spans="1:6" x14ac:dyDescent="0.3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10">
        <v>0</v>
      </c>
    </row>
    <row r="5713" spans="1:6" x14ac:dyDescent="0.3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10">
        <v>0</v>
      </c>
    </row>
    <row r="5714" spans="1:6" x14ac:dyDescent="0.3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10">
        <v>9192</v>
      </c>
    </row>
    <row r="5715" spans="1:6" x14ac:dyDescent="0.3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10">
        <v>2200</v>
      </c>
    </row>
    <row r="5716" spans="1:6" x14ac:dyDescent="0.3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10">
        <v>0</v>
      </c>
    </row>
    <row r="5717" spans="1:6" x14ac:dyDescent="0.3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10">
        <v>8879</v>
      </c>
    </row>
    <row r="5718" spans="1:6" x14ac:dyDescent="0.3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10">
        <v>0</v>
      </c>
    </row>
    <row r="5719" spans="1:6" x14ac:dyDescent="0.3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10">
        <v>0</v>
      </c>
    </row>
    <row r="5720" spans="1:6" x14ac:dyDescent="0.3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10">
        <v>5228</v>
      </c>
    </row>
    <row r="5721" spans="1:6" x14ac:dyDescent="0.3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10">
        <v>99</v>
      </c>
    </row>
    <row r="5722" spans="1:6" x14ac:dyDescent="0.3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10">
        <v>0</v>
      </c>
    </row>
    <row r="5723" spans="1:6" x14ac:dyDescent="0.3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10">
        <v>1018</v>
      </c>
    </row>
    <row r="5724" spans="1:6" x14ac:dyDescent="0.3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10">
        <v>0</v>
      </c>
    </row>
    <row r="5725" spans="1:6" x14ac:dyDescent="0.3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10">
        <v>0</v>
      </c>
    </row>
    <row r="5726" spans="1:6" x14ac:dyDescent="0.3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10">
        <v>5139.01</v>
      </c>
    </row>
    <row r="5727" spans="1:6" x14ac:dyDescent="0.3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10">
        <v>499</v>
      </c>
    </row>
    <row r="5728" spans="1:6" x14ac:dyDescent="0.3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10">
        <v>0</v>
      </c>
    </row>
    <row r="5729" spans="1:6" x14ac:dyDescent="0.3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10">
        <v>3174</v>
      </c>
    </row>
    <row r="5730" spans="1:6" x14ac:dyDescent="0.3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10">
        <v>878</v>
      </c>
    </row>
    <row r="5731" spans="1:6" x14ac:dyDescent="0.3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10">
        <v>0</v>
      </c>
    </row>
    <row r="5732" spans="1:6" x14ac:dyDescent="0.3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10">
        <v>9070</v>
      </c>
    </row>
    <row r="5733" spans="1:6" x14ac:dyDescent="0.3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10">
        <v>760</v>
      </c>
    </row>
    <row r="5734" spans="1:6" x14ac:dyDescent="0.3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10">
        <v>0</v>
      </c>
    </row>
    <row r="5735" spans="1:6" x14ac:dyDescent="0.3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10">
        <v>16767.75</v>
      </c>
    </row>
    <row r="5736" spans="1:6" x14ac:dyDescent="0.3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10">
        <v>2211</v>
      </c>
    </row>
    <row r="5737" spans="1:6" x14ac:dyDescent="0.3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10">
        <v>0</v>
      </c>
    </row>
    <row r="5738" spans="1:6" x14ac:dyDescent="0.3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10">
        <v>3174</v>
      </c>
    </row>
    <row r="5739" spans="1:6" x14ac:dyDescent="0.3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10">
        <v>1073</v>
      </c>
    </row>
    <row r="5740" spans="1:6" x14ac:dyDescent="0.3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10">
        <v>0</v>
      </c>
    </row>
    <row r="5741" spans="1:6" x14ac:dyDescent="0.3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10">
        <v>9438.9</v>
      </c>
    </row>
    <row r="5742" spans="1:6" x14ac:dyDescent="0.3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10">
        <v>433</v>
      </c>
    </row>
    <row r="5743" spans="1:6" x14ac:dyDescent="0.3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10">
        <v>0</v>
      </c>
    </row>
    <row r="5744" spans="1:6" x14ac:dyDescent="0.3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10">
        <v>3015.3</v>
      </c>
    </row>
    <row r="5745" spans="1:6" x14ac:dyDescent="0.3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10">
        <v>615</v>
      </c>
    </row>
    <row r="5746" spans="1:6" x14ac:dyDescent="0.3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10">
        <v>0</v>
      </c>
    </row>
    <row r="5747" spans="1:6" x14ac:dyDescent="0.3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10">
        <v>558.95000000000005</v>
      </c>
    </row>
    <row r="5748" spans="1:6" x14ac:dyDescent="0.3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10">
        <v>0</v>
      </c>
    </row>
    <row r="5749" spans="1:6" x14ac:dyDescent="0.3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10">
        <v>0</v>
      </c>
    </row>
    <row r="5750" spans="1:6" x14ac:dyDescent="0.3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10">
        <v>5039</v>
      </c>
    </row>
    <row r="5751" spans="1:6" x14ac:dyDescent="0.3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10">
        <v>2609</v>
      </c>
    </row>
    <row r="5752" spans="1:6" x14ac:dyDescent="0.3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10">
        <v>0</v>
      </c>
    </row>
    <row r="5753" spans="1:6" x14ac:dyDescent="0.3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10">
        <v>6437.83</v>
      </c>
    </row>
    <row r="5754" spans="1:6" x14ac:dyDescent="0.3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10">
        <v>1711</v>
      </c>
    </row>
    <row r="5755" spans="1:6" x14ac:dyDescent="0.3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10">
        <v>0</v>
      </c>
    </row>
    <row r="5756" spans="1:6" x14ac:dyDescent="0.3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10">
        <v>3363</v>
      </c>
    </row>
    <row r="5757" spans="1:6" x14ac:dyDescent="0.3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10">
        <v>0</v>
      </c>
    </row>
    <row r="5758" spans="1:6" x14ac:dyDescent="0.3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10">
        <v>0</v>
      </c>
    </row>
    <row r="5759" spans="1:6" x14ac:dyDescent="0.3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10">
        <v>8727.75</v>
      </c>
    </row>
    <row r="5760" spans="1:6" x14ac:dyDescent="0.3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10">
        <v>1542</v>
      </c>
    </row>
    <row r="5761" spans="1:6" x14ac:dyDescent="0.3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10">
        <v>0</v>
      </c>
    </row>
    <row r="5762" spans="1:6" x14ac:dyDescent="0.3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10">
        <v>4681.45</v>
      </c>
    </row>
    <row r="5763" spans="1:6" x14ac:dyDescent="0.3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10">
        <v>2612</v>
      </c>
    </row>
    <row r="5764" spans="1:6" x14ac:dyDescent="0.3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10">
        <v>0</v>
      </c>
    </row>
    <row r="5765" spans="1:6" x14ac:dyDescent="0.3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10">
        <v>4461.57</v>
      </c>
    </row>
    <row r="5766" spans="1:6" x14ac:dyDescent="0.3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10">
        <v>614</v>
      </c>
    </row>
    <row r="5767" spans="1:6" x14ac:dyDescent="0.3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10">
        <v>0</v>
      </c>
    </row>
    <row r="5768" spans="1:6" x14ac:dyDescent="0.3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10">
        <v>3602.89</v>
      </c>
    </row>
    <row r="5769" spans="1:6" x14ac:dyDescent="0.3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10">
        <v>0</v>
      </c>
    </row>
    <row r="5770" spans="1:6" x14ac:dyDescent="0.3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10">
        <v>0</v>
      </c>
    </row>
    <row r="5771" spans="1:6" x14ac:dyDescent="0.3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10">
        <v>3174</v>
      </c>
    </row>
    <row r="5772" spans="1:6" x14ac:dyDescent="0.3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10">
        <v>1598</v>
      </c>
    </row>
    <row r="5773" spans="1:6" x14ac:dyDescent="0.3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10">
        <v>0</v>
      </c>
    </row>
    <row r="5774" spans="1:6" x14ac:dyDescent="0.3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10">
        <v>3774.2</v>
      </c>
    </row>
    <row r="5775" spans="1:6" x14ac:dyDescent="0.3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10">
        <v>0</v>
      </c>
    </row>
    <row r="5776" spans="1:6" x14ac:dyDescent="0.3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10">
        <v>0</v>
      </c>
    </row>
    <row r="5777" spans="1:6" x14ac:dyDescent="0.3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10">
        <v>2778</v>
      </c>
    </row>
    <row r="5778" spans="1:6" x14ac:dyDescent="0.3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10">
        <v>0</v>
      </c>
    </row>
    <row r="5779" spans="1:6" x14ac:dyDescent="0.3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10">
        <v>0</v>
      </c>
    </row>
    <row r="5780" spans="1:6" x14ac:dyDescent="0.3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10">
        <v>8724.5400000000009</v>
      </c>
    </row>
    <row r="5781" spans="1:6" x14ac:dyDescent="0.3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10">
        <v>1321</v>
      </c>
    </row>
    <row r="5782" spans="1:6" x14ac:dyDescent="0.3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10">
        <v>0</v>
      </c>
    </row>
    <row r="5783" spans="1:6" x14ac:dyDescent="0.3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10">
        <v>3174</v>
      </c>
    </row>
    <row r="5784" spans="1:6" x14ac:dyDescent="0.3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10">
        <v>2672</v>
      </c>
    </row>
    <row r="5785" spans="1:6" x14ac:dyDescent="0.3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10">
        <v>0</v>
      </c>
    </row>
    <row r="5786" spans="1:6" x14ac:dyDescent="0.3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10">
        <v>3816.62</v>
      </c>
    </row>
    <row r="5787" spans="1:6" x14ac:dyDescent="0.3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10">
        <v>730</v>
      </c>
    </row>
    <row r="5788" spans="1:6" x14ac:dyDescent="0.3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10">
        <v>0</v>
      </c>
    </row>
    <row r="5789" spans="1:6" x14ac:dyDescent="0.3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10">
        <v>6257</v>
      </c>
    </row>
    <row r="5790" spans="1:6" x14ac:dyDescent="0.3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10">
        <v>313</v>
      </c>
    </row>
    <row r="5791" spans="1:6" x14ac:dyDescent="0.3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10">
        <v>0</v>
      </c>
    </row>
    <row r="5792" spans="1:6" x14ac:dyDescent="0.3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10">
        <v>11763.55</v>
      </c>
    </row>
    <row r="5793" spans="1:6" x14ac:dyDescent="0.3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10">
        <v>1889</v>
      </c>
    </row>
    <row r="5794" spans="1:6" x14ac:dyDescent="0.3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10">
        <v>0</v>
      </c>
    </row>
    <row r="5795" spans="1:6" x14ac:dyDescent="0.3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10">
        <v>4922.75</v>
      </c>
    </row>
    <row r="5796" spans="1:6" x14ac:dyDescent="0.3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10">
        <v>298</v>
      </c>
    </row>
    <row r="5797" spans="1:6" x14ac:dyDescent="0.3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10">
        <v>0</v>
      </c>
    </row>
    <row r="5798" spans="1:6" x14ac:dyDescent="0.3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10">
        <v>19298.82</v>
      </c>
    </row>
    <row r="5799" spans="1:6" x14ac:dyDescent="0.3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10">
        <v>2968</v>
      </c>
    </row>
    <row r="5800" spans="1:6" x14ac:dyDescent="0.3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10">
        <v>0</v>
      </c>
    </row>
    <row r="5801" spans="1:6" x14ac:dyDescent="0.3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10">
        <v>5539.9</v>
      </c>
    </row>
    <row r="5802" spans="1:6" x14ac:dyDescent="0.3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10">
        <v>746</v>
      </c>
    </row>
    <row r="5803" spans="1:6" x14ac:dyDescent="0.3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10">
        <v>0</v>
      </c>
    </row>
    <row r="5804" spans="1:6" x14ac:dyDescent="0.3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10">
        <v>7848.22</v>
      </c>
    </row>
    <row r="5805" spans="1:6" x14ac:dyDescent="0.3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10">
        <v>1679</v>
      </c>
    </row>
    <row r="5806" spans="1:6" x14ac:dyDescent="0.3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10">
        <v>0</v>
      </c>
    </row>
    <row r="5807" spans="1:6" x14ac:dyDescent="0.3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10">
        <v>4993.5</v>
      </c>
    </row>
    <row r="5808" spans="1:6" x14ac:dyDescent="0.3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10">
        <v>757</v>
      </c>
    </row>
    <row r="5809" spans="1:6" x14ac:dyDescent="0.3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10">
        <v>0</v>
      </c>
    </row>
    <row r="5810" spans="1:6" x14ac:dyDescent="0.3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10">
        <v>275</v>
      </c>
    </row>
    <row r="5811" spans="1:6" x14ac:dyDescent="0.3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10">
        <v>1154</v>
      </c>
    </row>
    <row r="5812" spans="1:6" x14ac:dyDescent="0.3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10">
        <v>0</v>
      </c>
    </row>
    <row r="5813" spans="1:6" x14ac:dyDescent="0.3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10">
        <v>18477.5</v>
      </c>
    </row>
    <row r="5814" spans="1:6" x14ac:dyDescent="0.3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10">
        <v>996</v>
      </c>
    </row>
    <row r="5815" spans="1:6" x14ac:dyDescent="0.3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10">
        <v>0</v>
      </c>
    </row>
    <row r="5816" spans="1:6" x14ac:dyDescent="0.3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10">
        <v>2979.2</v>
      </c>
    </row>
    <row r="5817" spans="1:6" x14ac:dyDescent="0.3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10">
        <v>975</v>
      </c>
    </row>
    <row r="5818" spans="1:6" x14ac:dyDescent="0.3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10">
        <v>0</v>
      </c>
    </row>
    <row r="5819" spans="1:6" x14ac:dyDescent="0.3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10">
        <v>6795.92</v>
      </c>
    </row>
    <row r="5820" spans="1:6" x14ac:dyDescent="0.3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10">
        <v>1084</v>
      </c>
    </row>
    <row r="5821" spans="1:6" x14ac:dyDescent="0.3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10">
        <v>0</v>
      </c>
    </row>
    <row r="5822" spans="1:6" x14ac:dyDescent="0.3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10">
        <v>18121.810000000001</v>
      </c>
    </row>
    <row r="5823" spans="1:6" x14ac:dyDescent="0.3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10">
        <v>1642</v>
      </c>
    </row>
    <row r="5824" spans="1:6" x14ac:dyDescent="0.3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10">
        <v>0</v>
      </c>
    </row>
    <row r="5825" spans="1:6" x14ac:dyDescent="0.3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10">
        <v>286.7</v>
      </c>
    </row>
    <row r="5826" spans="1:6" x14ac:dyDescent="0.3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10">
        <v>0</v>
      </c>
    </row>
    <row r="5827" spans="1:6" x14ac:dyDescent="0.3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10">
        <v>0</v>
      </c>
    </row>
    <row r="5828" spans="1:6" x14ac:dyDescent="0.3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10">
        <v>820.25</v>
      </c>
    </row>
    <row r="5829" spans="1:6" x14ac:dyDescent="0.3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10">
        <v>0</v>
      </c>
    </row>
    <row r="5830" spans="1:6" x14ac:dyDescent="0.3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10">
        <v>0</v>
      </c>
    </row>
    <row r="5831" spans="1:6" x14ac:dyDescent="0.3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10">
        <v>3054.38</v>
      </c>
    </row>
    <row r="5832" spans="1:6" x14ac:dyDescent="0.3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10">
        <v>901</v>
      </c>
    </row>
    <row r="5833" spans="1:6" x14ac:dyDescent="0.3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10">
        <v>0</v>
      </c>
    </row>
    <row r="5834" spans="1:6" x14ac:dyDescent="0.3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10">
        <v>18582.14</v>
      </c>
    </row>
    <row r="5835" spans="1:6" x14ac:dyDescent="0.3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10">
        <v>1929</v>
      </c>
    </row>
    <row r="5836" spans="1:6" x14ac:dyDescent="0.3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10">
        <v>0</v>
      </c>
    </row>
    <row r="5837" spans="1:6" x14ac:dyDescent="0.3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10">
        <v>2687.23</v>
      </c>
    </row>
    <row r="5838" spans="1:6" x14ac:dyDescent="0.3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10">
        <v>2735</v>
      </c>
    </row>
    <row r="5839" spans="1:6" x14ac:dyDescent="0.3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10">
        <v>0</v>
      </c>
    </row>
    <row r="5840" spans="1:6" x14ac:dyDescent="0.3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10">
        <v>715</v>
      </c>
    </row>
    <row r="5841" spans="1:6" x14ac:dyDescent="0.3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10">
        <v>0</v>
      </c>
    </row>
    <row r="5842" spans="1:6" x14ac:dyDescent="0.3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10">
        <v>0</v>
      </c>
    </row>
    <row r="5843" spans="1:6" x14ac:dyDescent="0.3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10">
        <v>2687.23</v>
      </c>
    </row>
    <row r="5844" spans="1:6" x14ac:dyDescent="0.3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10">
        <v>2836</v>
      </c>
    </row>
    <row r="5845" spans="1:6" x14ac:dyDescent="0.3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10">
        <v>0</v>
      </c>
    </row>
    <row r="5846" spans="1:6" x14ac:dyDescent="0.3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10">
        <v>4939.68</v>
      </c>
    </row>
    <row r="5847" spans="1:6" x14ac:dyDescent="0.3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10">
        <v>2284</v>
      </c>
    </row>
    <row r="5848" spans="1:6" x14ac:dyDescent="0.3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10">
        <v>0</v>
      </c>
    </row>
    <row r="5849" spans="1:6" x14ac:dyDescent="0.3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10">
        <v>9931.85</v>
      </c>
    </row>
    <row r="5850" spans="1:6" x14ac:dyDescent="0.3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10">
        <v>2097</v>
      </c>
    </row>
    <row r="5851" spans="1:6" x14ac:dyDescent="0.3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10">
        <v>0</v>
      </c>
    </row>
    <row r="5852" spans="1:6" x14ac:dyDescent="0.3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10">
        <v>18997</v>
      </c>
    </row>
    <row r="5853" spans="1:6" x14ac:dyDescent="0.3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10">
        <v>2890</v>
      </c>
    </row>
    <row r="5854" spans="1:6" x14ac:dyDescent="0.3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10">
        <v>0</v>
      </c>
    </row>
    <row r="5855" spans="1:6" x14ac:dyDescent="0.3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10">
        <v>8549.9</v>
      </c>
    </row>
    <row r="5856" spans="1:6" x14ac:dyDescent="0.3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10">
        <v>1382</v>
      </c>
    </row>
    <row r="5857" spans="1:6" x14ac:dyDescent="0.3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10">
        <v>0</v>
      </c>
    </row>
    <row r="5858" spans="1:6" x14ac:dyDescent="0.3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10">
        <v>4798</v>
      </c>
    </row>
    <row r="5859" spans="1:6" x14ac:dyDescent="0.3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10">
        <v>2157</v>
      </c>
    </row>
    <row r="5860" spans="1:6" x14ac:dyDescent="0.3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10">
        <v>0</v>
      </c>
    </row>
    <row r="5861" spans="1:6" x14ac:dyDescent="0.3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10">
        <v>10796.55</v>
      </c>
    </row>
    <row r="5862" spans="1:6" x14ac:dyDescent="0.3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10">
        <v>1548</v>
      </c>
    </row>
    <row r="5863" spans="1:6" x14ac:dyDescent="0.3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10">
        <v>0</v>
      </c>
    </row>
    <row r="5864" spans="1:6" x14ac:dyDescent="0.3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10">
        <v>9979</v>
      </c>
    </row>
    <row r="5865" spans="1:6" x14ac:dyDescent="0.3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10">
        <v>0</v>
      </c>
    </row>
    <row r="5866" spans="1:6" x14ac:dyDescent="0.3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10">
        <v>0</v>
      </c>
    </row>
    <row r="5867" spans="1:6" x14ac:dyDescent="0.3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10">
        <v>3266</v>
      </c>
    </row>
    <row r="5868" spans="1:6" x14ac:dyDescent="0.3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10">
        <v>2399</v>
      </c>
    </row>
    <row r="5869" spans="1:6" x14ac:dyDescent="0.3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10">
        <v>0</v>
      </c>
    </row>
    <row r="5870" spans="1:6" x14ac:dyDescent="0.3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10">
        <v>2415.23</v>
      </c>
    </row>
    <row r="5871" spans="1:6" x14ac:dyDescent="0.3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10">
        <v>0</v>
      </c>
    </row>
    <row r="5872" spans="1:6" x14ac:dyDescent="0.3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10">
        <v>0</v>
      </c>
    </row>
    <row r="5873" spans="1:6" x14ac:dyDescent="0.3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10">
        <v>2143.8200000000002</v>
      </c>
    </row>
    <row r="5874" spans="1:6" x14ac:dyDescent="0.3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10">
        <v>2970</v>
      </c>
    </row>
    <row r="5875" spans="1:6" x14ac:dyDescent="0.3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10">
        <v>0</v>
      </c>
    </row>
    <row r="5876" spans="1:6" x14ac:dyDescent="0.3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10">
        <v>345.95</v>
      </c>
    </row>
    <row r="5877" spans="1:6" x14ac:dyDescent="0.3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10">
        <v>3000</v>
      </c>
    </row>
    <row r="5878" spans="1:6" x14ac:dyDescent="0.3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10">
        <v>0</v>
      </c>
    </row>
    <row r="5879" spans="1:6" x14ac:dyDescent="0.3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10">
        <v>7200.23</v>
      </c>
    </row>
    <row r="5880" spans="1:6" x14ac:dyDescent="0.3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10">
        <v>2407</v>
      </c>
    </row>
    <row r="5881" spans="1:6" x14ac:dyDescent="0.3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10">
        <v>0</v>
      </c>
    </row>
    <row r="5882" spans="1:6" x14ac:dyDescent="0.3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10">
        <v>10652.5</v>
      </c>
    </row>
    <row r="5883" spans="1:6" x14ac:dyDescent="0.3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10">
        <v>0</v>
      </c>
    </row>
    <row r="5884" spans="1:6" x14ac:dyDescent="0.3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10">
        <v>0</v>
      </c>
    </row>
    <row r="5885" spans="1:6" x14ac:dyDescent="0.3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10">
        <v>179</v>
      </c>
    </row>
    <row r="5886" spans="1:6" x14ac:dyDescent="0.3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10">
        <v>834</v>
      </c>
    </row>
    <row r="5887" spans="1:6" x14ac:dyDescent="0.3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10">
        <v>0</v>
      </c>
    </row>
    <row r="5888" spans="1:6" x14ac:dyDescent="0.3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10">
        <v>2095.86</v>
      </c>
    </row>
    <row r="5889" spans="1:6" x14ac:dyDescent="0.3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10">
        <v>0</v>
      </c>
    </row>
    <row r="5890" spans="1:6" x14ac:dyDescent="0.3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10">
        <v>0</v>
      </c>
    </row>
    <row r="5891" spans="1:6" x14ac:dyDescent="0.3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10">
        <v>2546.15</v>
      </c>
    </row>
    <row r="5892" spans="1:6" x14ac:dyDescent="0.3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10">
        <v>0</v>
      </c>
    </row>
    <row r="5893" spans="1:6" x14ac:dyDescent="0.3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10">
        <v>0</v>
      </c>
    </row>
    <row r="5894" spans="1:6" x14ac:dyDescent="0.3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10">
        <v>4078.61</v>
      </c>
    </row>
    <row r="5895" spans="1:6" x14ac:dyDescent="0.3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10">
        <v>1343</v>
      </c>
    </row>
    <row r="5896" spans="1:6" x14ac:dyDescent="0.3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10">
        <v>0</v>
      </c>
    </row>
    <row r="5897" spans="1:6" x14ac:dyDescent="0.3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10">
        <v>1631.99</v>
      </c>
    </row>
    <row r="5898" spans="1:6" x14ac:dyDescent="0.3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10">
        <v>0</v>
      </c>
    </row>
    <row r="5899" spans="1:6" x14ac:dyDescent="0.3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10">
        <v>0</v>
      </c>
    </row>
    <row r="5900" spans="1:6" x14ac:dyDescent="0.3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10">
        <v>3602.89</v>
      </c>
    </row>
    <row r="5901" spans="1:6" x14ac:dyDescent="0.3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10">
        <v>91</v>
      </c>
    </row>
    <row r="5902" spans="1:6" x14ac:dyDescent="0.3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10">
        <v>0</v>
      </c>
    </row>
    <row r="5903" spans="1:6" x14ac:dyDescent="0.3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10">
        <v>3054.39</v>
      </c>
    </row>
    <row r="5904" spans="1:6" x14ac:dyDescent="0.3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10">
        <v>1473</v>
      </c>
    </row>
    <row r="5905" spans="1:6" x14ac:dyDescent="0.3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10">
        <v>0</v>
      </c>
    </row>
    <row r="5906" spans="1:6" x14ac:dyDescent="0.3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10">
        <v>3888.57</v>
      </c>
    </row>
    <row r="5907" spans="1:6" x14ac:dyDescent="0.3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10">
        <v>0</v>
      </c>
    </row>
    <row r="5908" spans="1:6" x14ac:dyDescent="0.3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10">
        <v>0</v>
      </c>
    </row>
    <row r="5909" spans="1:6" x14ac:dyDescent="0.3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10">
        <v>13056</v>
      </c>
    </row>
    <row r="5910" spans="1:6" x14ac:dyDescent="0.3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10">
        <v>2235</v>
      </c>
    </row>
    <row r="5911" spans="1:6" x14ac:dyDescent="0.3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10">
        <v>0</v>
      </c>
    </row>
    <row r="5912" spans="1:6" x14ac:dyDescent="0.3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10">
        <v>9668.2999999999993</v>
      </c>
    </row>
    <row r="5913" spans="1:6" x14ac:dyDescent="0.3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10">
        <v>1463</v>
      </c>
    </row>
    <row r="5914" spans="1:6" x14ac:dyDescent="0.3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10">
        <v>0</v>
      </c>
    </row>
    <row r="5915" spans="1:6" x14ac:dyDescent="0.3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10">
        <v>9513</v>
      </c>
    </row>
    <row r="5916" spans="1:6" x14ac:dyDescent="0.3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10">
        <v>0</v>
      </c>
    </row>
    <row r="5917" spans="1:6" x14ac:dyDescent="0.3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10">
        <v>0</v>
      </c>
    </row>
    <row r="5918" spans="1:6" x14ac:dyDescent="0.3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10">
        <v>7508.05</v>
      </c>
    </row>
    <row r="5919" spans="1:6" x14ac:dyDescent="0.3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10">
        <v>346</v>
      </c>
    </row>
    <row r="5920" spans="1:6" x14ac:dyDescent="0.3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10">
        <v>0</v>
      </c>
    </row>
    <row r="5921" spans="1:6" x14ac:dyDescent="0.3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10">
        <v>2003</v>
      </c>
    </row>
    <row r="5922" spans="1:6" x14ac:dyDescent="0.3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10">
        <v>813</v>
      </c>
    </row>
    <row r="5923" spans="1:6" x14ac:dyDescent="0.3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10">
        <v>0</v>
      </c>
    </row>
    <row r="5924" spans="1:6" x14ac:dyDescent="0.3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10">
        <v>8026.78</v>
      </c>
    </row>
    <row r="5925" spans="1:6" x14ac:dyDescent="0.3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10">
        <v>1211</v>
      </c>
    </row>
    <row r="5926" spans="1:6" x14ac:dyDescent="0.3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10">
        <v>0</v>
      </c>
    </row>
    <row r="5927" spans="1:6" x14ac:dyDescent="0.3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10">
        <v>6897.99</v>
      </c>
    </row>
    <row r="5928" spans="1:6" x14ac:dyDescent="0.3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10">
        <v>1716</v>
      </c>
    </row>
    <row r="5929" spans="1:6" x14ac:dyDescent="0.3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10">
        <v>0</v>
      </c>
    </row>
    <row r="5930" spans="1:6" x14ac:dyDescent="0.3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10">
        <v>25009.25</v>
      </c>
    </row>
    <row r="5931" spans="1:6" x14ac:dyDescent="0.3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10">
        <v>0</v>
      </c>
    </row>
    <row r="5932" spans="1:6" x14ac:dyDescent="0.3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10">
        <v>0</v>
      </c>
    </row>
    <row r="5933" spans="1:6" x14ac:dyDescent="0.3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10">
        <v>18318.53</v>
      </c>
    </row>
    <row r="5934" spans="1:6" x14ac:dyDescent="0.3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10">
        <v>2612</v>
      </c>
    </row>
    <row r="5935" spans="1:6" x14ac:dyDescent="0.3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10">
        <v>0</v>
      </c>
    </row>
    <row r="5936" spans="1:6" x14ac:dyDescent="0.3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10">
        <v>4261.5</v>
      </c>
    </row>
    <row r="5937" spans="1:6" x14ac:dyDescent="0.3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10">
        <v>2050</v>
      </c>
    </row>
    <row r="5938" spans="1:6" x14ac:dyDescent="0.3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10">
        <v>0</v>
      </c>
    </row>
    <row r="5939" spans="1:6" x14ac:dyDescent="0.3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10">
        <v>203.9</v>
      </c>
    </row>
    <row r="5940" spans="1:6" x14ac:dyDescent="0.3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10">
        <v>0</v>
      </c>
    </row>
    <row r="5941" spans="1:6" x14ac:dyDescent="0.3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10">
        <v>0</v>
      </c>
    </row>
    <row r="5942" spans="1:6" x14ac:dyDescent="0.3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10">
        <v>2115.75</v>
      </c>
    </row>
    <row r="5943" spans="1:6" x14ac:dyDescent="0.3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10">
        <v>2217</v>
      </c>
    </row>
    <row r="5944" spans="1:6" x14ac:dyDescent="0.3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10">
        <v>0</v>
      </c>
    </row>
    <row r="5945" spans="1:6" x14ac:dyDescent="0.3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10">
        <v>11152.25</v>
      </c>
    </row>
    <row r="5946" spans="1:6" x14ac:dyDescent="0.3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10">
        <v>1540</v>
      </c>
    </row>
    <row r="5947" spans="1:6" x14ac:dyDescent="0.3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10">
        <v>0</v>
      </c>
    </row>
    <row r="5948" spans="1:6" x14ac:dyDescent="0.3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10">
        <v>5040</v>
      </c>
    </row>
    <row r="5949" spans="1:6" x14ac:dyDescent="0.3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10">
        <v>417</v>
      </c>
    </row>
    <row r="5950" spans="1:6" x14ac:dyDescent="0.3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10">
        <v>0</v>
      </c>
    </row>
    <row r="5951" spans="1:6" x14ac:dyDescent="0.3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10">
        <v>3363</v>
      </c>
    </row>
    <row r="5952" spans="1:6" x14ac:dyDescent="0.3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10">
        <v>1278</v>
      </c>
    </row>
    <row r="5953" spans="1:6" x14ac:dyDescent="0.3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10">
        <v>0</v>
      </c>
    </row>
    <row r="5954" spans="1:6" x14ac:dyDescent="0.3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10">
        <v>3174</v>
      </c>
    </row>
    <row r="5955" spans="1:6" x14ac:dyDescent="0.3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10">
        <v>1259</v>
      </c>
    </row>
    <row r="5956" spans="1:6" x14ac:dyDescent="0.3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10">
        <v>0</v>
      </c>
    </row>
    <row r="5957" spans="1:6" x14ac:dyDescent="0.3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10">
        <v>1048</v>
      </c>
    </row>
    <row r="5958" spans="1:6" x14ac:dyDescent="0.3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10">
        <v>0</v>
      </c>
    </row>
    <row r="5959" spans="1:6" x14ac:dyDescent="0.3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10">
        <v>0</v>
      </c>
    </row>
    <row r="5960" spans="1:6" x14ac:dyDescent="0.3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10">
        <v>5228.55</v>
      </c>
    </row>
    <row r="5961" spans="1:6" x14ac:dyDescent="0.3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10">
        <v>1617</v>
      </c>
    </row>
    <row r="5962" spans="1:6" x14ac:dyDescent="0.3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10">
        <v>0</v>
      </c>
    </row>
    <row r="5963" spans="1:6" x14ac:dyDescent="0.3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10">
        <v>6751.71</v>
      </c>
    </row>
    <row r="5964" spans="1:6" x14ac:dyDescent="0.3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10">
        <v>295</v>
      </c>
    </row>
    <row r="5965" spans="1:6" x14ac:dyDescent="0.3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10">
        <v>0</v>
      </c>
    </row>
    <row r="5966" spans="1:6" x14ac:dyDescent="0.3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10">
        <v>1376.56</v>
      </c>
    </row>
    <row r="5967" spans="1:6" x14ac:dyDescent="0.3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10">
        <v>0</v>
      </c>
    </row>
    <row r="5968" spans="1:6" x14ac:dyDescent="0.3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10">
        <v>0</v>
      </c>
    </row>
    <row r="5969" spans="1:6" x14ac:dyDescent="0.3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10">
        <v>1941.58</v>
      </c>
    </row>
    <row r="5970" spans="1:6" x14ac:dyDescent="0.3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10">
        <v>0</v>
      </c>
    </row>
    <row r="5971" spans="1:6" x14ac:dyDescent="0.3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10">
        <v>0</v>
      </c>
    </row>
    <row r="5972" spans="1:6" x14ac:dyDescent="0.3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10">
        <v>3994.25</v>
      </c>
    </row>
    <row r="5973" spans="1:6" x14ac:dyDescent="0.3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10">
        <v>2007</v>
      </c>
    </row>
    <row r="5974" spans="1:6" x14ac:dyDescent="0.3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10">
        <v>0</v>
      </c>
    </row>
    <row r="5975" spans="1:6" x14ac:dyDescent="0.3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10">
        <v>12858.95</v>
      </c>
    </row>
    <row r="5976" spans="1:6" x14ac:dyDescent="0.3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10">
        <v>2459</v>
      </c>
    </row>
    <row r="5977" spans="1:6" x14ac:dyDescent="0.3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10">
        <v>0</v>
      </c>
    </row>
    <row r="5978" spans="1:6" x14ac:dyDescent="0.3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10">
        <v>3174</v>
      </c>
    </row>
    <row r="5979" spans="1:6" x14ac:dyDescent="0.3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10">
        <v>107</v>
      </c>
    </row>
    <row r="5980" spans="1:6" x14ac:dyDescent="0.3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10">
        <v>0</v>
      </c>
    </row>
    <row r="5981" spans="1:6" x14ac:dyDescent="0.3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10">
        <v>3174</v>
      </c>
    </row>
    <row r="5982" spans="1:6" x14ac:dyDescent="0.3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10">
        <v>0</v>
      </c>
    </row>
    <row r="5983" spans="1:6" x14ac:dyDescent="0.3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10">
        <v>0</v>
      </c>
    </row>
    <row r="5984" spans="1:6" x14ac:dyDescent="0.3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10">
        <v>2839.79</v>
      </c>
    </row>
    <row r="5985" spans="1:6" x14ac:dyDescent="0.3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10">
        <v>498</v>
      </c>
    </row>
    <row r="5986" spans="1:6" x14ac:dyDescent="0.3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10">
        <v>0</v>
      </c>
    </row>
    <row r="5987" spans="1:6" x14ac:dyDescent="0.3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10">
        <v>4028.5</v>
      </c>
    </row>
    <row r="5988" spans="1:6" x14ac:dyDescent="0.3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10">
        <v>136</v>
      </c>
    </row>
    <row r="5989" spans="1:6" x14ac:dyDescent="0.3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10">
        <v>0</v>
      </c>
    </row>
    <row r="5990" spans="1:6" x14ac:dyDescent="0.3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10">
        <v>12398.88</v>
      </c>
    </row>
    <row r="5991" spans="1:6" x14ac:dyDescent="0.3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10">
        <v>2544</v>
      </c>
    </row>
    <row r="5992" spans="1:6" x14ac:dyDescent="0.3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10">
        <v>0</v>
      </c>
    </row>
    <row r="5993" spans="1:6" x14ac:dyDescent="0.3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10">
        <v>3449</v>
      </c>
    </row>
    <row r="5994" spans="1:6" x14ac:dyDescent="0.3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10">
        <v>1807</v>
      </c>
    </row>
    <row r="5995" spans="1:6" x14ac:dyDescent="0.3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10">
        <v>0</v>
      </c>
    </row>
    <row r="5996" spans="1:6" x14ac:dyDescent="0.3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10">
        <v>5592.75</v>
      </c>
    </row>
    <row r="5997" spans="1:6" x14ac:dyDescent="0.3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10">
        <v>467</v>
      </c>
    </row>
    <row r="5998" spans="1:6" x14ac:dyDescent="0.3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10">
        <v>0</v>
      </c>
    </row>
    <row r="5999" spans="1:6" x14ac:dyDescent="0.3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10">
        <v>9422</v>
      </c>
    </row>
    <row r="6000" spans="1:6" x14ac:dyDescent="0.3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10">
        <v>2984</v>
      </c>
    </row>
    <row r="6001" spans="1:6" x14ac:dyDescent="0.3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10">
        <v>0</v>
      </c>
    </row>
    <row r="6002" spans="1:6" x14ac:dyDescent="0.3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10">
        <v>1026.3699999999999</v>
      </c>
    </row>
    <row r="6003" spans="1:6" x14ac:dyDescent="0.3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10">
        <v>0</v>
      </c>
    </row>
    <row r="6004" spans="1:6" x14ac:dyDescent="0.3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10">
        <v>0</v>
      </c>
    </row>
    <row r="6005" spans="1:6" x14ac:dyDescent="0.3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10">
        <v>9687.98</v>
      </c>
    </row>
    <row r="6006" spans="1:6" x14ac:dyDescent="0.3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10">
        <v>2388</v>
      </c>
    </row>
    <row r="6007" spans="1:6" x14ac:dyDescent="0.3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10">
        <v>0</v>
      </c>
    </row>
    <row r="6008" spans="1:6" x14ac:dyDescent="0.3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10">
        <v>4030</v>
      </c>
    </row>
    <row r="6009" spans="1:6" x14ac:dyDescent="0.3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10">
        <v>813</v>
      </c>
    </row>
    <row r="6010" spans="1:6" x14ac:dyDescent="0.3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10">
        <v>0</v>
      </c>
    </row>
    <row r="6011" spans="1:6" x14ac:dyDescent="0.3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10">
        <v>126.55</v>
      </c>
    </row>
    <row r="6012" spans="1:6" x14ac:dyDescent="0.3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10">
        <v>1144</v>
      </c>
    </row>
    <row r="6013" spans="1:6" x14ac:dyDescent="0.3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10">
        <v>0</v>
      </c>
    </row>
    <row r="6014" spans="1:6" x14ac:dyDescent="0.3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10">
        <v>2721.71</v>
      </c>
    </row>
    <row r="6015" spans="1:6" x14ac:dyDescent="0.3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10">
        <v>900</v>
      </c>
    </row>
    <row r="6016" spans="1:6" x14ac:dyDescent="0.3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10">
        <v>0</v>
      </c>
    </row>
    <row r="6017" spans="1:6" x14ac:dyDescent="0.3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10">
        <v>6348</v>
      </c>
    </row>
    <row r="6018" spans="1:6" x14ac:dyDescent="0.3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10">
        <v>1752</v>
      </c>
    </row>
    <row r="6019" spans="1:6" x14ac:dyDescent="0.3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10">
        <v>0</v>
      </c>
    </row>
    <row r="6020" spans="1:6" x14ac:dyDescent="0.3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10">
        <v>6348</v>
      </c>
    </row>
    <row r="6021" spans="1:6" x14ac:dyDescent="0.3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10">
        <v>2977</v>
      </c>
    </row>
    <row r="6022" spans="1:6" x14ac:dyDescent="0.3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10">
        <v>0</v>
      </c>
    </row>
    <row r="6023" spans="1:6" x14ac:dyDescent="0.3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10">
        <v>1430</v>
      </c>
    </row>
    <row r="6024" spans="1:6" x14ac:dyDescent="0.3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10">
        <v>0</v>
      </c>
    </row>
    <row r="6025" spans="1:6" x14ac:dyDescent="0.3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10">
        <v>0</v>
      </c>
    </row>
    <row r="6026" spans="1:6" x14ac:dyDescent="0.3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10">
        <v>750</v>
      </c>
    </row>
    <row r="6027" spans="1:6" x14ac:dyDescent="0.3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10">
        <v>0</v>
      </c>
    </row>
    <row r="6028" spans="1:6" x14ac:dyDescent="0.3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10">
        <v>0</v>
      </c>
    </row>
    <row r="6029" spans="1:6" x14ac:dyDescent="0.3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10">
        <v>2166.77</v>
      </c>
    </row>
    <row r="6030" spans="1:6" x14ac:dyDescent="0.3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10">
        <v>0</v>
      </c>
    </row>
    <row r="6031" spans="1:6" x14ac:dyDescent="0.3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10">
        <v>0</v>
      </c>
    </row>
    <row r="6032" spans="1:6" x14ac:dyDescent="0.3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10">
        <v>3668</v>
      </c>
    </row>
    <row r="6033" spans="1:6" x14ac:dyDescent="0.3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10">
        <v>1091</v>
      </c>
    </row>
    <row r="6034" spans="1:6" x14ac:dyDescent="0.3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10">
        <v>0</v>
      </c>
    </row>
    <row r="6035" spans="1:6" x14ac:dyDescent="0.3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10">
        <v>2115.75</v>
      </c>
    </row>
    <row r="6036" spans="1:6" x14ac:dyDescent="0.3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10">
        <v>910</v>
      </c>
    </row>
    <row r="6037" spans="1:6" x14ac:dyDescent="0.3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10">
        <v>0</v>
      </c>
    </row>
    <row r="6038" spans="1:6" x14ac:dyDescent="0.3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10">
        <v>9534.99</v>
      </c>
    </row>
    <row r="6039" spans="1:6" x14ac:dyDescent="0.3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10">
        <v>1367</v>
      </c>
    </row>
    <row r="6040" spans="1:6" x14ac:dyDescent="0.3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10">
        <v>0</v>
      </c>
    </row>
    <row r="6041" spans="1:6" x14ac:dyDescent="0.3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10">
        <v>9258</v>
      </c>
    </row>
    <row r="6042" spans="1:6" x14ac:dyDescent="0.3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10">
        <v>1720</v>
      </c>
    </row>
    <row r="6043" spans="1:6" x14ac:dyDescent="0.3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10">
        <v>0</v>
      </c>
    </row>
    <row r="6044" spans="1:6" x14ac:dyDescent="0.3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10">
        <v>3780.61</v>
      </c>
    </row>
    <row r="6045" spans="1:6" x14ac:dyDescent="0.3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10">
        <v>1920</v>
      </c>
    </row>
    <row r="6046" spans="1:6" x14ac:dyDescent="0.3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10">
        <v>0</v>
      </c>
    </row>
    <row r="6047" spans="1:6" x14ac:dyDescent="0.3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10">
        <v>5744.94</v>
      </c>
    </row>
    <row r="6048" spans="1:6" x14ac:dyDescent="0.3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10">
        <v>2965</v>
      </c>
    </row>
    <row r="6049" spans="1:6" x14ac:dyDescent="0.3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10">
        <v>0</v>
      </c>
    </row>
    <row r="6050" spans="1:6" x14ac:dyDescent="0.3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10">
        <v>3174</v>
      </c>
    </row>
    <row r="6051" spans="1:6" x14ac:dyDescent="0.3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10">
        <v>1954</v>
      </c>
    </row>
    <row r="6052" spans="1:6" x14ac:dyDescent="0.3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10">
        <v>0</v>
      </c>
    </row>
    <row r="6053" spans="1:6" x14ac:dyDescent="0.3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10">
        <v>4862</v>
      </c>
    </row>
    <row r="6054" spans="1:6" x14ac:dyDescent="0.3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10">
        <v>682</v>
      </c>
    </row>
    <row r="6055" spans="1:6" x14ac:dyDescent="0.3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10">
        <v>0</v>
      </c>
    </row>
    <row r="6056" spans="1:6" x14ac:dyDescent="0.3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10">
        <v>3088</v>
      </c>
    </row>
    <row r="6057" spans="1:6" x14ac:dyDescent="0.3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10">
        <v>2074</v>
      </c>
    </row>
    <row r="6058" spans="1:6" x14ac:dyDescent="0.3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10">
        <v>0</v>
      </c>
    </row>
    <row r="6059" spans="1:6" x14ac:dyDescent="0.3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10">
        <v>9404</v>
      </c>
    </row>
    <row r="6060" spans="1:6" x14ac:dyDescent="0.3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10">
        <v>1955</v>
      </c>
    </row>
    <row r="6061" spans="1:6" x14ac:dyDescent="0.3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10">
        <v>0</v>
      </c>
    </row>
    <row r="6062" spans="1:6" x14ac:dyDescent="0.3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10">
        <v>5039</v>
      </c>
    </row>
    <row r="6063" spans="1:6" x14ac:dyDescent="0.3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10">
        <v>0</v>
      </c>
    </row>
    <row r="6064" spans="1:6" x14ac:dyDescent="0.3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10">
        <v>0</v>
      </c>
    </row>
    <row r="6065" spans="1:6" x14ac:dyDescent="0.3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10">
        <v>8470.61</v>
      </c>
    </row>
    <row r="6066" spans="1:6" x14ac:dyDescent="0.3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10">
        <v>367</v>
      </c>
    </row>
    <row r="6067" spans="1:6" x14ac:dyDescent="0.3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10">
        <v>0</v>
      </c>
    </row>
    <row r="6068" spans="1:6" x14ac:dyDescent="0.3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10">
        <v>8527.0400000000009</v>
      </c>
    </row>
    <row r="6069" spans="1:6" x14ac:dyDescent="0.3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10">
        <v>0</v>
      </c>
    </row>
    <row r="6070" spans="1:6" x14ac:dyDescent="0.3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10">
        <v>0</v>
      </c>
    </row>
    <row r="6071" spans="1:6" x14ac:dyDescent="0.3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10">
        <v>8890.2000000000007</v>
      </c>
    </row>
    <row r="6072" spans="1:6" x14ac:dyDescent="0.3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10">
        <v>0</v>
      </c>
    </row>
    <row r="6073" spans="1:6" x14ac:dyDescent="0.3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10">
        <v>0</v>
      </c>
    </row>
    <row r="6074" spans="1:6" x14ac:dyDescent="0.3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10">
        <v>6348.2</v>
      </c>
    </row>
    <row r="6075" spans="1:6" x14ac:dyDescent="0.3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10">
        <v>520</v>
      </c>
    </row>
    <row r="6076" spans="1:6" x14ac:dyDescent="0.3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10">
        <v>0</v>
      </c>
    </row>
    <row r="6077" spans="1:6" x14ac:dyDescent="0.3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10">
        <v>12053.4</v>
      </c>
    </row>
    <row r="6078" spans="1:6" x14ac:dyDescent="0.3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10">
        <v>2050</v>
      </c>
    </row>
    <row r="6079" spans="1:6" x14ac:dyDescent="0.3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10">
        <v>0</v>
      </c>
    </row>
    <row r="6080" spans="1:6" x14ac:dyDescent="0.3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10">
        <v>7143.28</v>
      </c>
    </row>
    <row r="6081" spans="1:6" x14ac:dyDescent="0.3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10">
        <v>141</v>
      </c>
    </row>
    <row r="6082" spans="1:6" x14ac:dyDescent="0.3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10">
        <v>0</v>
      </c>
    </row>
    <row r="6083" spans="1:6" x14ac:dyDescent="0.3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10">
        <v>1162.76</v>
      </c>
    </row>
    <row r="6084" spans="1:6" x14ac:dyDescent="0.3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10">
        <v>630</v>
      </c>
    </row>
    <row r="6085" spans="1:6" x14ac:dyDescent="0.3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10">
        <v>0</v>
      </c>
    </row>
    <row r="6086" spans="1:6" x14ac:dyDescent="0.3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10">
        <v>15866.05</v>
      </c>
    </row>
    <row r="6087" spans="1:6" x14ac:dyDescent="0.3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10">
        <v>1181</v>
      </c>
    </row>
    <row r="6088" spans="1:6" x14ac:dyDescent="0.3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10">
        <v>0</v>
      </c>
    </row>
    <row r="6089" spans="1:6" x14ac:dyDescent="0.3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10">
        <v>9203</v>
      </c>
    </row>
    <row r="6090" spans="1:6" x14ac:dyDescent="0.3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10">
        <v>138</v>
      </c>
    </row>
    <row r="6091" spans="1:6" x14ac:dyDescent="0.3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10">
        <v>0</v>
      </c>
    </row>
    <row r="6092" spans="1:6" x14ac:dyDescent="0.3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10">
        <v>1044.95</v>
      </c>
    </row>
    <row r="6093" spans="1:6" x14ac:dyDescent="0.3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10">
        <v>0</v>
      </c>
    </row>
    <row r="6094" spans="1:6" x14ac:dyDescent="0.3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10">
        <v>0</v>
      </c>
    </row>
    <row r="6095" spans="1:6" x14ac:dyDescent="0.3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10">
        <v>3173.3</v>
      </c>
    </row>
    <row r="6096" spans="1:6" x14ac:dyDescent="0.3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10">
        <v>2210</v>
      </c>
    </row>
    <row r="6097" spans="1:6" x14ac:dyDescent="0.3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10">
        <v>0</v>
      </c>
    </row>
    <row r="6098" spans="1:6" x14ac:dyDescent="0.3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10">
        <v>9503.98</v>
      </c>
    </row>
    <row r="6099" spans="1:6" x14ac:dyDescent="0.3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10">
        <v>2060</v>
      </c>
    </row>
    <row r="6100" spans="1:6" x14ac:dyDescent="0.3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10">
        <v>0</v>
      </c>
    </row>
    <row r="6101" spans="1:6" x14ac:dyDescent="0.3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10">
        <v>5407.27</v>
      </c>
    </row>
    <row r="6102" spans="1:6" x14ac:dyDescent="0.3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10">
        <v>1043</v>
      </c>
    </row>
    <row r="6103" spans="1:6" x14ac:dyDescent="0.3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10">
        <v>0</v>
      </c>
    </row>
    <row r="6104" spans="1:6" x14ac:dyDescent="0.3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10">
        <v>9488</v>
      </c>
    </row>
    <row r="6105" spans="1:6" x14ac:dyDescent="0.3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10">
        <v>380</v>
      </c>
    </row>
    <row r="6106" spans="1:6" x14ac:dyDescent="0.3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10">
        <v>0</v>
      </c>
    </row>
    <row r="6107" spans="1:6" x14ac:dyDescent="0.3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10">
        <v>7166.78</v>
      </c>
    </row>
    <row r="6108" spans="1:6" x14ac:dyDescent="0.3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10">
        <v>1376</v>
      </c>
    </row>
    <row r="6109" spans="1:6" x14ac:dyDescent="0.3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10">
        <v>0</v>
      </c>
    </row>
    <row r="6110" spans="1:6" x14ac:dyDescent="0.3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10">
        <v>4461</v>
      </c>
    </row>
    <row r="6111" spans="1:6" x14ac:dyDescent="0.3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10">
        <v>1848</v>
      </c>
    </row>
    <row r="6112" spans="1:6" x14ac:dyDescent="0.3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10">
        <v>0</v>
      </c>
    </row>
    <row r="6113" spans="1:6" x14ac:dyDescent="0.3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10">
        <v>7756.75</v>
      </c>
    </row>
    <row r="6114" spans="1:6" x14ac:dyDescent="0.3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10">
        <v>1287</v>
      </c>
    </row>
    <row r="6115" spans="1:6" x14ac:dyDescent="0.3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10">
        <v>0</v>
      </c>
    </row>
    <row r="6116" spans="1:6" x14ac:dyDescent="0.3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10">
        <v>5571.6</v>
      </c>
    </row>
    <row r="6117" spans="1:6" x14ac:dyDescent="0.3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10">
        <v>1341</v>
      </c>
    </row>
    <row r="6118" spans="1:6" x14ac:dyDescent="0.3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10">
        <v>0</v>
      </c>
    </row>
    <row r="6119" spans="1:6" x14ac:dyDescent="0.3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10">
        <v>9621.2999999999993</v>
      </c>
    </row>
    <row r="6120" spans="1:6" x14ac:dyDescent="0.3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10">
        <v>0</v>
      </c>
    </row>
    <row r="6121" spans="1:6" x14ac:dyDescent="0.3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10">
        <v>0</v>
      </c>
    </row>
    <row r="6122" spans="1:6" x14ac:dyDescent="0.3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10">
        <v>2991</v>
      </c>
    </row>
    <row r="6123" spans="1:6" x14ac:dyDescent="0.3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10">
        <v>1615</v>
      </c>
    </row>
    <row r="6124" spans="1:6" x14ac:dyDescent="0.3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10">
        <v>0</v>
      </c>
    </row>
    <row r="6125" spans="1:6" x14ac:dyDescent="0.3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10">
        <v>2373.9499999999998</v>
      </c>
    </row>
    <row r="6126" spans="1:6" x14ac:dyDescent="0.3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10">
        <v>0</v>
      </c>
    </row>
    <row r="6127" spans="1:6" x14ac:dyDescent="0.3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10">
        <v>0</v>
      </c>
    </row>
    <row r="6128" spans="1:6" x14ac:dyDescent="0.3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10">
        <v>5226.95</v>
      </c>
    </row>
    <row r="6129" spans="1:6" x14ac:dyDescent="0.3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10">
        <v>2614</v>
      </c>
    </row>
    <row r="6130" spans="1:6" x14ac:dyDescent="0.3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10">
        <v>0</v>
      </c>
    </row>
    <row r="6131" spans="1:6" x14ac:dyDescent="0.3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10">
        <v>3054.38</v>
      </c>
    </row>
    <row r="6132" spans="1:6" x14ac:dyDescent="0.3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10">
        <v>958</v>
      </c>
    </row>
    <row r="6133" spans="1:6" x14ac:dyDescent="0.3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10">
        <v>0</v>
      </c>
    </row>
    <row r="6134" spans="1:6" x14ac:dyDescent="0.3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10">
        <v>1286.95</v>
      </c>
    </row>
    <row r="6135" spans="1:6" x14ac:dyDescent="0.3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10">
        <v>0</v>
      </c>
    </row>
    <row r="6136" spans="1:6" x14ac:dyDescent="0.3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10">
        <v>0</v>
      </c>
    </row>
    <row r="6137" spans="1:6" x14ac:dyDescent="0.3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10">
        <v>7567.5</v>
      </c>
    </row>
    <row r="6138" spans="1:6" x14ac:dyDescent="0.3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10">
        <v>1110</v>
      </c>
    </row>
    <row r="6139" spans="1:6" x14ac:dyDescent="0.3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10">
        <v>0</v>
      </c>
    </row>
    <row r="6140" spans="1:6" x14ac:dyDescent="0.3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10">
        <v>9513</v>
      </c>
    </row>
    <row r="6141" spans="1:6" x14ac:dyDescent="0.3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10">
        <v>0</v>
      </c>
    </row>
    <row r="6142" spans="1:6" x14ac:dyDescent="0.3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10">
        <v>0</v>
      </c>
    </row>
    <row r="6143" spans="1:6" x14ac:dyDescent="0.3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10">
        <v>243.1</v>
      </c>
    </row>
    <row r="6144" spans="1:6" x14ac:dyDescent="0.3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10">
        <v>0</v>
      </c>
    </row>
    <row r="6145" spans="1:6" x14ac:dyDescent="0.3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10">
        <v>0</v>
      </c>
    </row>
    <row r="6146" spans="1:6" x14ac:dyDescent="0.3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10">
        <v>4862</v>
      </c>
    </row>
    <row r="6147" spans="1:6" x14ac:dyDescent="0.3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10">
        <v>2961</v>
      </c>
    </row>
    <row r="6148" spans="1:6" x14ac:dyDescent="0.3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10">
        <v>0</v>
      </c>
    </row>
    <row r="6149" spans="1:6" x14ac:dyDescent="0.3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10">
        <v>954.29</v>
      </c>
    </row>
    <row r="6150" spans="1:6" x14ac:dyDescent="0.3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10">
        <v>0</v>
      </c>
    </row>
    <row r="6151" spans="1:6" x14ac:dyDescent="0.3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10">
        <v>0</v>
      </c>
    </row>
    <row r="6152" spans="1:6" x14ac:dyDescent="0.3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10">
        <v>3861.34</v>
      </c>
    </row>
    <row r="6153" spans="1:6" x14ac:dyDescent="0.3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10">
        <v>579</v>
      </c>
    </row>
    <row r="6154" spans="1:6" x14ac:dyDescent="0.3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10">
        <v>0</v>
      </c>
    </row>
    <row r="6155" spans="1:6" x14ac:dyDescent="0.3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10">
        <v>3363</v>
      </c>
    </row>
    <row r="6156" spans="1:6" x14ac:dyDescent="0.3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10">
        <v>661</v>
      </c>
    </row>
    <row r="6157" spans="1:6" x14ac:dyDescent="0.3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10">
        <v>0</v>
      </c>
    </row>
    <row r="6158" spans="1:6" x14ac:dyDescent="0.3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10">
        <v>915.25</v>
      </c>
    </row>
    <row r="6159" spans="1:6" x14ac:dyDescent="0.3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10">
        <v>0</v>
      </c>
    </row>
    <row r="6160" spans="1:6" x14ac:dyDescent="0.3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10">
        <v>0</v>
      </c>
    </row>
    <row r="6161" spans="1:6" x14ac:dyDescent="0.3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10">
        <v>3174</v>
      </c>
    </row>
    <row r="6162" spans="1:6" x14ac:dyDescent="0.3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10">
        <v>0</v>
      </c>
    </row>
    <row r="6163" spans="1:6" x14ac:dyDescent="0.3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10">
        <v>0</v>
      </c>
    </row>
    <row r="6164" spans="1:6" x14ac:dyDescent="0.3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10">
        <v>986</v>
      </c>
    </row>
    <row r="6165" spans="1:6" x14ac:dyDescent="0.3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10">
        <v>0</v>
      </c>
    </row>
    <row r="6166" spans="1:6" x14ac:dyDescent="0.3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10">
        <v>0</v>
      </c>
    </row>
    <row r="6167" spans="1:6" x14ac:dyDescent="0.3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10">
        <v>3174</v>
      </c>
    </row>
    <row r="6168" spans="1:6" x14ac:dyDescent="0.3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10">
        <v>974</v>
      </c>
    </row>
    <row r="6169" spans="1:6" x14ac:dyDescent="0.3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10">
        <v>0</v>
      </c>
    </row>
    <row r="6170" spans="1:6" x14ac:dyDescent="0.3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10">
        <v>3146.44</v>
      </c>
    </row>
    <row r="6171" spans="1:6" x14ac:dyDescent="0.3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10">
        <v>152</v>
      </c>
    </row>
    <row r="6172" spans="1:6" x14ac:dyDescent="0.3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10">
        <v>0</v>
      </c>
    </row>
    <row r="6173" spans="1:6" x14ac:dyDescent="0.3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10">
        <v>3174</v>
      </c>
    </row>
    <row r="6174" spans="1:6" x14ac:dyDescent="0.3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10">
        <v>1196</v>
      </c>
    </row>
    <row r="6175" spans="1:6" x14ac:dyDescent="0.3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10">
        <v>0</v>
      </c>
    </row>
    <row r="6176" spans="1:6" x14ac:dyDescent="0.3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10">
        <v>5262.67</v>
      </c>
    </row>
    <row r="6177" spans="1:6" x14ac:dyDescent="0.3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10">
        <v>0</v>
      </c>
    </row>
    <row r="6178" spans="1:6" x14ac:dyDescent="0.3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10">
        <v>0</v>
      </c>
    </row>
    <row r="6179" spans="1:6" x14ac:dyDescent="0.3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10">
        <v>3955.63</v>
      </c>
    </row>
    <row r="6180" spans="1:6" x14ac:dyDescent="0.3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10">
        <v>181</v>
      </c>
    </row>
    <row r="6181" spans="1:6" x14ac:dyDescent="0.3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10">
        <v>0</v>
      </c>
    </row>
    <row r="6182" spans="1:6" x14ac:dyDescent="0.3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10">
        <v>19334.34</v>
      </c>
    </row>
    <row r="6183" spans="1:6" x14ac:dyDescent="0.3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10">
        <v>1890</v>
      </c>
    </row>
    <row r="6184" spans="1:6" x14ac:dyDescent="0.3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10">
        <v>0</v>
      </c>
    </row>
    <row r="6185" spans="1:6" x14ac:dyDescent="0.3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10">
        <v>13676.22</v>
      </c>
    </row>
    <row r="6186" spans="1:6" x14ac:dyDescent="0.3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10">
        <v>0</v>
      </c>
    </row>
    <row r="6187" spans="1:6" x14ac:dyDescent="0.3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10">
        <v>0</v>
      </c>
    </row>
    <row r="6188" spans="1:6" x14ac:dyDescent="0.3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10">
        <v>5375.55</v>
      </c>
    </row>
    <row r="6189" spans="1:6" x14ac:dyDescent="0.3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10">
        <v>699</v>
      </c>
    </row>
    <row r="6190" spans="1:6" x14ac:dyDescent="0.3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10">
        <v>0</v>
      </c>
    </row>
    <row r="6191" spans="1:6" x14ac:dyDescent="0.3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10">
        <v>3015.3</v>
      </c>
    </row>
    <row r="6192" spans="1:6" x14ac:dyDescent="0.3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10">
        <v>2513</v>
      </c>
    </row>
    <row r="6193" spans="1:6" x14ac:dyDescent="0.3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10">
        <v>0</v>
      </c>
    </row>
    <row r="6194" spans="1:6" x14ac:dyDescent="0.3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10">
        <v>9694</v>
      </c>
    </row>
    <row r="6195" spans="1:6" x14ac:dyDescent="0.3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10">
        <v>614</v>
      </c>
    </row>
    <row r="6196" spans="1:6" x14ac:dyDescent="0.3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10">
        <v>0</v>
      </c>
    </row>
    <row r="6197" spans="1:6" x14ac:dyDescent="0.3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10">
        <v>3195.38</v>
      </c>
    </row>
    <row r="6198" spans="1:6" x14ac:dyDescent="0.3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10">
        <v>2250</v>
      </c>
    </row>
    <row r="6199" spans="1:6" x14ac:dyDescent="0.3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10">
        <v>0</v>
      </c>
    </row>
    <row r="6200" spans="1:6" x14ac:dyDescent="0.3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10">
        <v>5699.68</v>
      </c>
    </row>
    <row r="6201" spans="1:6" x14ac:dyDescent="0.3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10">
        <v>0</v>
      </c>
    </row>
    <row r="6202" spans="1:6" x14ac:dyDescent="0.3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10">
        <v>0</v>
      </c>
    </row>
    <row r="6203" spans="1:6" x14ac:dyDescent="0.3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10">
        <v>10584</v>
      </c>
    </row>
    <row r="6204" spans="1:6" x14ac:dyDescent="0.3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10">
        <v>580</v>
      </c>
    </row>
    <row r="6205" spans="1:6" x14ac:dyDescent="0.3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10">
        <v>0</v>
      </c>
    </row>
    <row r="6206" spans="1:6" x14ac:dyDescent="0.3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10">
        <v>2645.48</v>
      </c>
    </row>
    <row r="6207" spans="1:6" x14ac:dyDescent="0.3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10">
        <v>550</v>
      </c>
    </row>
    <row r="6208" spans="1:6" x14ac:dyDescent="0.3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10">
        <v>0</v>
      </c>
    </row>
    <row r="6209" spans="1:6" x14ac:dyDescent="0.3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10">
        <v>5040</v>
      </c>
    </row>
    <row r="6210" spans="1:6" x14ac:dyDescent="0.3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10">
        <v>1397</v>
      </c>
    </row>
    <row r="6211" spans="1:6" x14ac:dyDescent="0.3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10">
        <v>0</v>
      </c>
    </row>
    <row r="6212" spans="1:6" x14ac:dyDescent="0.3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10">
        <v>8785.0499999999993</v>
      </c>
    </row>
    <row r="6213" spans="1:6" x14ac:dyDescent="0.3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10">
        <v>520</v>
      </c>
    </row>
    <row r="6214" spans="1:6" x14ac:dyDescent="0.3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10">
        <v>0</v>
      </c>
    </row>
    <row r="6215" spans="1:6" x14ac:dyDescent="0.3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10">
        <v>7186.15</v>
      </c>
    </row>
    <row r="6216" spans="1:6" x14ac:dyDescent="0.3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10">
        <v>1865</v>
      </c>
    </row>
    <row r="6217" spans="1:6" x14ac:dyDescent="0.3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10">
        <v>0</v>
      </c>
    </row>
    <row r="6218" spans="1:6" x14ac:dyDescent="0.3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10">
        <v>3088</v>
      </c>
    </row>
    <row r="6219" spans="1:6" x14ac:dyDescent="0.3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10">
        <v>1256</v>
      </c>
    </row>
    <row r="6220" spans="1:6" x14ac:dyDescent="0.3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10">
        <v>0</v>
      </c>
    </row>
    <row r="6221" spans="1:6" x14ac:dyDescent="0.3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10">
        <v>3709.4</v>
      </c>
    </row>
    <row r="6222" spans="1:6" x14ac:dyDescent="0.3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10">
        <v>936</v>
      </c>
    </row>
    <row r="6223" spans="1:6" x14ac:dyDescent="0.3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10">
        <v>0</v>
      </c>
    </row>
    <row r="6224" spans="1:6" x14ac:dyDescent="0.3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10">
        <v>7610.08</v>
      </c>
    </row>
    <row r="6225" spans="1:6" x14ac:dyDescent="0.3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10">
        <v>1608</v>
      </c>
    </row>
    <row r="6226" spans="1:6" x14ac:dyDescent="0.3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10">
        <v>0</v>
      </c>
    </row>
    <row r="6227" spans="1:6" x14ac:dyDescent="0.3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10">
        <v>2721.71</v>
      </c>
    </row>
    <row r="6228" spans="1:6" x14ac:dyDescent="0.3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10">
        <v>169</v>
      </c>
    </row>
    <row r="6229" spans="1:6" x14ac:dyDescent="0.3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10">
        <v>0</v>
      </c>
    </row>
    <row r="6230" spans="1:6" x14ac:dyDescent="0.3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10">
        <v>7556</v>
      </c>
    </row>
    <row r="6231" spans="1:6" x14ac:dyDescent="0.3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10">
        <v>940</v>
      </c>
    </row>
    <row r="6232" spans="1:6" x14ac:dyDescent="0.3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10">
        <v>0</v>
      </c>
    </row>
    <row r="6233" spans="1:6" x14ac:dyDescent="0.3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10">
        <v>3174</v>
      </c>
    </row>
    <row r="6234" spans="1:6" x14ac:dyDescent="0.3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10">
        <v>2939</v>
      </c>
    </row>
    <row r="6235" spans="1:6" x14ac:dyDescent="0.3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10">
        <v>0</v>
      </c>
    </row>
    <row r="6236" spans="1:6" x14ac:dyDescent="0.3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10">
        <v>5228</v>
      </c>
    </row>
    <row r="6237" spans="1:6" x14ac:dyDescent="0.3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10">
        <v>435</v>
      </c>
    </row>
    <row r="6238" spans="1:6" x14ac:dyDescent="0.3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10">
        <v>0</v>
      </c>
    </row>
    <row r="6239" spans="1:6" x14ac:dyDescent="0.3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10">
        <v>3174</v>
      </c>
    </row>
    <row r="6240" spans="1:6" x14ac:dyDescent="0.3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10">
        <v>0</v>
      </c>
    </row>
    <row r="6241" spans="1:6" x14ac:dyDescent="0.3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10">
        <v>0</v>
      </c>
    </row>
    <row r="6242" spans="1:6" x14ac:dyDescent="0.3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10">
        <v>3892.85</v>
      </c>
    </row>
    <row r="6243" spans="1:6" x14ac:dyDescent="0.3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10">
        <v>1066</v>
      </c>
    </row>
    <row r="6244" spans="1:6" x14ac:dyDescent="0.3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10">
        <v>0</v>
      </c>
    </row>
    <row r="6245" spans="1:6" x14ac:dyDescent="0.3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10">
        <v>1927.42</v>
      </c>
    </row>
    <row r="6246" spans="1:6" x14ac:dyDescent="0.3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10">
        <v>2292</v>
      </c>
    </row>
    <row r="6247" spans="1:6" x14ac:dyDescent="0.3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10">
        <v>0</v>
      </c>
    </row>
    <row r="6248" spans="1:6" x14ac:dyDescent="0.3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10">
        <v>7252.95</v>
      </c>
    </row>
    <row r="6249" spans="1:6" x14ac:dyDescent="0.3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10">
        <v>0</v>
      </c>
    </row>
    <row r="6250" spans="1:6" x14ac:dyDescent="0.3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10">
        <v>0</v>
      </c>
    </row>
    <row r="6251" spans="1:6" x14ac:dyDescent="0.3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10">
        <v>4877.5200000000004</v>
      </c>
    </row>
    <row r="6252" spans="1:6" x14ac:dyDescent="0.3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10">
        <v>296</v>
      </c>
    </row>
    <row r="6253" spans="1:6" x14ac:dyDescent="0.3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10">
        <v>0</v>
      </c>
    </row>
    <row r="6254" spans="1:6" x14ac:dyDescent="0.3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10">
        <v>4738</v>
      </c>
    </row>
    <row r="6255" spans="1:6" x14ac:dyDescent="0.3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10">
        <v>790</v>
      </c>
    </row>
    <row r="6256" spans="1:6" x14ac:dyDescent="0.3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10">
        <v>0</v>
      </c>
    </row>
    <row r="6257" spans="1:6" x14ac:dyDescent="0.3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10">
        <v>9077.2099999999991</v>
      </c>
    </row>
    <row r="6258" spans="1:6" x14ac:dyDescent="0.3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10">
        <v>0</v>
      </c>
    </row>
    <row r="6259" spans="1:6" x14ac:dyDescent="0.3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10">
        <v>0</v>
      </c>
    </row>
    <row r="6260" spans="1:6" x14ac:dyDescent="0.3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10">
        <v>451.77</v>
      </c>
    </row>
    <row r="6261" spans="1:6" x14ac:dyDescent="0.3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10">
        <v>945</v>
      </c>
    </row>
    <row r="6262" spans="1:6" x14ac:dyDescent="0.3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10">
        <v>0</v>
      </c>
    </row>
    <row r="6263" spans="1:6" x14ac:dyDescent="0.3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10">
        <v>103.58</v>
      </c>
    </row>
    <row r="6264" spans="1:6" x14ac:dyDescent="0.3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10">
        <v>2064</v>
      </c>
    </row>
    <row r="6265" spans="1:6" x14ac:dyDescent="0.3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10">
        <v>0</v>
      </c>
    </row>
    <row r="6266" spans="1:6" x14ac:dyDescent="0.3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10">
        <v>7181.58</v>
      </c>
    </row>
    <row r="6267" spans="1:6" x14ac:dyDescent="0.3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10">
        <v>374</v>
      </c>
    </row>
    <row r="6268" spans="1:6" x14ac:dyDescent="0.3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10">
        <v>0</v>
      </c>
    </row>
    <row r="6269" spans="1:6" x14ac:dyDescent="0.3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10">
        <v>9211.75</v>
      </c>
    </row>
    <row r="6270" spans="1:6" x14ac:dyDescent="0.3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10">
        <v>2073</v>
      </c>
    </row>
    <row r="6271" spans="1:6" x14ac:dyDescent="0.3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10">
        <v>0</v>
      </c>
    </row>
    <row r="6272" spans="1:6" x14ac:dyDescent="0.3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10">
        <v>8468.26</v>
      </c>
    </row>
    <row r="6273" spans="1:6" x14ac:dyDescent="0.3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10">
        <v>1437</v>
      </c>
    </row>
    <row r="6274" spans="1:6" x14ac:dyDescent="0.3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10">
        <v>0</v>
      </c>
    </row>
    <row r="6275" spans="1:6" x14ac:dyDescent="0.3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10">
        <v>685.95</v>
      </c>
    </row>
    <row r="6276" spans="1:6" x14ac:dyDescent="0.3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10">
        <v>0</v>
      </c>
    </row>
    <row r="6277" spans="1:6" x14ac:dyDescent="0.3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10">
        <v>0</v>
      </c>
    </row>
    <row r="6278" spans="1:6" x14ac:dyDescent="0.3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10">
        <v>2395.58</v>
      </c>
    </row>
    <row r="6279" spans="1:6" x14ac:dyDescent="0.3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10">
        <v>576</v>
      </c>
    </row>
    <row r="6280" spans="1:6" x14ac:dyDescent="0.3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10">
        <v>0</v>
      </c>
    </row>
    <row r="6281" spans="1:6" x14ac:dyDescent="0.3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10">
        <v>6640.77</v>
      </c>
    </row>
    <row r="6282" spans="1:6" x14ac:dyDescent="0.3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10">
        <v>2561</v>
      </c>
    </row>
    <row r="6283" spans="1:6" x14ac:dyDescent="0.3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10">
        <v>0</v>
      </c>
    </row>
    <row r="6284" spans="1:6" x14ac:dyDescent="0.3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10">
        <v>4862</v>
      </c>
    </row>
    <row r="6285" spans="1:6" x14ac:dyDescent="0.3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10">
        <v>2134</v>
      </c>
    </row>
    <row r="6286" spans="1:6" x14ac:dyDescent="0.3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10">
        <v>0</v>
      </c>
    </row>
    <row r="6287" spans="1:6" x14ac:dyDescent="0.3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10">
        <v>11146.79</v>
      </c>
    </row>
    <row r="6288" spans="1:6" x14ac:dyDescent="0.3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10">
        <v>1770</v>
      </c>
    </row>
    <row r="6289" spans="1:6" x14ac:dyDescent="0.3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10">
        <v>0</v>
      </c>
    </row>
    <row r="6290" spans="1:6" x14ac:dyDescent="0.3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10">
        <v>169.7</v>
      </c>
    </row>
    <row r="6291" spans="1:6" x14ac:dyDescent="0.3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10">
        <v>0</v>
      </c>
    </row>
    <row r="6292" spans="1:6" x14ac:dyDescent="0.3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10">
        <v>0</v>
      </c>
    </row>
    <row r="6293" spans="1:6" x14ac:dyDescent="0.3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10">
        <v>15718.58</v>
      </c>
    </row>
    <row r="6294" spans="1:6" x14ac:dyDescent="0.3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10">
        <v>762</v>
      </c>
    </row>
    <row r="6295" spans="1:6" x14ac:dyDescent="0.3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10">
        <v>0</v>
      </c>
    </row>
    <row r="6296" spans="1:6" x14ac:dyDescent="0.3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10">
        <v>3568.05</v>
      </c>
    </row>
    <row r="6297" spans="1:6" x14ac:dyDescent="0.3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10">
        <v>1407</v>
      </c>
    </row>
    <row r="6298" spans="1:6" x14ac:dyDescent="0.3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10">
        <v>0</v>
      </c>
    </row>
    <row r="6299" spans="1:6" x14ac:dyDescent="0.3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10">
        <v>297</v>
      </c>
    </row>
    <row r="6300" spans="1:6" x14ac:dyDescent="0.3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10">
        <v>0</v>
      </c>
    </row>
    <row r="6301" spans="1:6" x14ac:dyDescent="0.3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10">
        <v>0</v>
      </c>
    </row>
    <row r="6302" spans="1:6" x14ac:dyDescent="0.3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10">
        <v>5087</v>
      </c>
    </row>
    <row r="6303" spans="1:6" x14ac:dyDescent="0.3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10">
        <v>2182</v>
      </c>
    </row>
    <row r="6304" spans="1:6" x14ac:dyDescent="0.3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10">
        <v>0</v>
      </c>
    </row>
    <row r="6305" spans="1:6" x14ac:dyDescent="0.3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10">
        <v>9910.14</v>
      </c>
    </row>
    <row r="6306" spans="1:6" x14ac:dyDescent="0.3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10">
        <v>566</v>
      </c>
    </row>
    <row r="6307" spans="1:6" x14ac:dyDescent="0.3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10">
        <v>0</v>
      </c>
    </row>
    <row r="6308" spans="1:6" x14ac:dyDescent="0.3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10">
        <v>1962.8</v>
      </c>
    </row>
    <row r="6309" spans="1:6" x14ac:dyDescent="0.3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10">
        <v>559</v>
      </c>
    </row>
    <row r="6310" spans="1:6" x14ac:dyDescent="0.3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10">
        <v>0</v>
      </c>
    </row>
    <row r="6311" spans="1:6" x14ac:dyDescent="0.3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10">
        <v>8599.15</v>
      </c>
    </row>
    <row r="6312" spans="1:6" x14ac:dyDescent="0.3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10">
        <v>2488</v>
      </c>
    </row>
    <row r="6313" spans="1:6" x14ac:dyDescent="0.3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10">
        <v>0</v>
      </c>
    </row>
    <row r="6314" spans="1:6" x14ac:dyDescent="0.3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10">
        <v>1194</v>
      </c>
    </row>
    <row r="6315" spans="1:6" x14ac:dyDescent="0.3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10">
        <v>0</v>
      </c>
    </row>
    <row r="6316" spans="1:6" x14ac:dyDescent="0.3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10">
        <v>0</v>
      </c>
    </row>
    <row r="6317" spans="1:6" x14ac:dyDescent="0.3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10">
        <v>275</v>
      </c>
    </row>
    <row r="6318" spans="1:6" x14ac:dyDescent="0.3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10">
        <v>2112</v>
      </c>
    </row>
    <row r="6319" spans="1:6" x14ac:dyDescent="0.3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10">
        <v>0</v>
      </c>
    </row>
    <row r="6320" spans="1:6" x14ac:dyDescent="0.3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10">
        <v>4359.55</v>
      </c>
    </row>
    <row r="6321" spans="1:6" x14ac:dyDescent="0.3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10">
        <v>819</v>
      </c>
    </row>
    <row r="6322" spans="1:6" x14ac:dyDescent="0.3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10">
        <v>0</v>
      </c>
    </row>
    <row r="6323" spans="1:6" x14ac:dyDescent="0.3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10">
        <v>3015.3</v>
      </c>
    </row>
    <row r="6324" spans="1:6" x14ac:dyDescent="0.3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10">
        <v>1182</v>
      </c>
    </row>
    <row r="6325" spans="1:6" x14ac:dyDescent="0.3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10">
        <v>0</v>
      </c>
    </row>
    <row r="6326" spans="1:6" x14ac:dyDescent="0.3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10">
        <v>7327.5</v>
      </c>
    </row>
    <row r="6327" spans="1:6" x14ac:dyDescent="0.3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10">
        <v>2009</v>
      </c>
    </row>
    <row r="6328" spans="1:6" x14ac:dyDescent="0.3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10">
        <v>0</v>
      </c>
    </row>
    <row r="6329" spans="1:6" x14ac:dyDescent="0.3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10">
        <v>25729.5</v>
      </c>
    </row>
    <row r="6330" spans="1:6" x14ac:dyDescent="0.3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10">
        <v>1828</v>
      </c>
    </row>
    <row r="6331" spans="1:6" x14ac:dyDescent="0.3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10">
        <v>0</v>
      </c>
    </row>
    <row r="6332" spans="1:6" x14ac:dyDescent="0.3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10">
        <v>26178</v>
      </c>
    </row>
    <row r="6333" spans="1:6" x14ac:dyDescent="0.3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10">
        <v>219</v>
      </c>
    </row>
    <row r="6334" spans="1:6" x14ac:dyDescent="0.3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10">
        <v>0</v>
      </c>
    </row>
    <row r="6335" spans="1:6" x14ac:dyDescent="0.3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10">
        <v>3082.75</v>
      </c>
    </row>
    <row r="6336" spans="1:6" x14ac:dyDescent="0.3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10">
        <v>0</v>
      </c>
    </row>
    <row r="6337" spans="1:6" x14ac:dyDescent="0.3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10">
        <v>0</v>
      </c>
    </row>
    <row r="6338" spans="1:6" x14ac:dyDescent="0.3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10">
        <v>9862</v>
      </c>
    </row>
    <row r="6339" spans="1:6" x14ac:dyDescent="0.3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10">
        <v>1073</v>
      </c>
    </row>
    <row r="6340" spans="1:6" x14ac:dyDescent="0.3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10">
        <v>0</v>
      </c>
    </row>
    <row r="6341" spans="1:6" x14ac:dyDescent="0.3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10">
        <v>5019.55</v>
      </c>
    </row>
    <row r="6342" spans="1:6" x14ac:dyDescent="0.3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10">
        <v>2650</v>
      </c>
    </row>
    <row r="6343" spans="1:6" x14ac:dyDescent="0.3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10">
        <v>0</v>
      </c>
    </row>
    <row r="6344" spans="1:6" x14ac:dyDescent="0.3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10">
        <v>386.95</v>
      </c>
    </row>
    <row r="6345" spans="1:6" x14ac:dyDescent="0.3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10">
        <v>0</v>
      </c>
    </row>
    <row r="6346" spans="1:6" x14ac:dyDescent="0.3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10">
        <v>0</v>
      </c>
    </row>
    <row r="6347" spans="1:6" x14ac:dyDescent="0.3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10">
        <v>963.88</v>
      </c>
    </row>
    <row r="6348" spans="1:6" x14ac:dyDescent="0.3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10">
        <v>1520</v>
      </c>
    </row>
    <row r="6349" spans="1:6" x14ac:dyDescent="0.3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10">
        <v>0</v>
      </c>
    </row>
    <row r="6350" spans="1:6" x14ac:dyDescent="0.3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10">
        <v>8223.1200000000008</v>
      </c>
    </row>
    <row r="6351" spans="1:6" x14ac:dyDescent="0.3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10">
        <v>230</v>
      </c>
    </row>
    <row r="6352" spans="1:6" x14ac:dyDescent="0.3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10">
        <v>0</v>
      </c>
    </row>
    <row r="6353" spans="1:6" x14ac:dyDescent="0.3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10">
        <v>4929.17</v>
      </c>
    </row>
    <row r="6354" spans="1:6" x14ac:dyDescent="0.3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10">
        <v>23</v>
      </c>
    </row>
    <row r="6355" spans="1:6" x14ac:dyDescent="0.3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10">
        <v>0</v>
      </c>
    </row>
    <row r="6356" spans="1:6" x14ac:dyDescent="0.3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10">
        <v>4030</v>
      </c>
    </row>
    <row r="6357" spans="1:6" x14ac:dyDescent="0.3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10">
        <v>112</v>
      </c>
    </row>
    <row r="6358" spans="1:6" x14ac:dyDescent="0.3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10">
        <v>0</v>
      </c>
    </row>
    <row r="6359" spans="1:6" x14ac:dyDescent="0.3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10">
        <v>1381</v>
      </c>
    </row>
    <row r="6360" spans="1:6" x14ac:dyDescent="0.3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10">
        <v>2096</v>
      </c>
    </row>
    <row r="6361" spans="1:6" x14ac:dyDescent="0.3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10">
        <v>0</v>
      </c>
    </row>
    <row r="6362" spans="1:6" x14ac:dyDescent="0.3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10">
        <v>6692.07</v>
      </c>
    </row>
    <row r="6363" spans="1:6" x14ac:dyDescent="0.3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10">
        <v>1414</v>
      </c>
    </row>
    <row r="6364" spans="1:6" x14ac:dyDescent="0.3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10">
        <v>0</v>
      </c>
    </row>
    <row r="6365" spans="1:6" x14ac:dyDescent="0.3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10">
        <v>5087</v>
      </c>
    </row>
    <row r="6366" spans="1:6" x14ac:dyDescent="0.3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10">
        <v>1644</v>
      </c>
    </row>
    <row r="6367" spans="1:6" x14ac:dyDescent="0.3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10">
        <v>0</v>
      </c>
    </row>
    <row r="6368" spans="1:6" x14ac:dyDescent="0.3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10">
        <v>1883.73</v>
      </c>
    </row>
    <row r="6369" spans="1:6" x14ac:dyDescent="0.3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10">
        <v>1826</v>
      </c>
    </row>
    <row r="6370" spans="1:6" x14ac:dyDescent="0.3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10">
        <v>0</v>
      </c>
    </row>
    <row r="6371" spans="1:6" x14ac:dyDescent="0.3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10">
        <v>15939.85</v>
      </c>
    </row>
    <row r="6372" spans="1:6" x14ac:dyDescent="0.3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10">
        <v>0</v>
      </c>
    </row>
    <row r="6373" spans="1:6" x14ac:dyDescent="0.3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10">
        <v>0</v>
      </c>
    </row>
    <row r="6374" spans="1:6" x14ac:dyDescent="0.3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10">
        <v>1275.8399999999999</v>
      </c>
    </row>
    <row r="6375" spans="1:6" x14ac:dyDescent="0.3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10">
        <v>2062</v>
      </c>
    </row>
    <row r="6376" spans="1:6" x14ac:dyDescent="0.3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10">
        <v>0</v>
      </c>
    </row>
    <row r="6377" spans="1:6" x14ac:dyDescent="0.3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10">
        <v>17037.25</v>
      </c>
    </row>
    <row r="6378" spans="1:6" x14ac:dyDescent="0.3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10">
        <v>259</v>
      </c>
    </row>
    <row r="6379" spans="1:6" x14ac:dyDescent="0.3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10">
        <v>0</v>
      </c>
    </row>
    <row r="6380" spans="1:6" x14ac:dyDescent="0.3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10">
        <v>3174</v>
      </c>
    </row>
    <row r="6381" spans="1:6" x14ac:dyDescent="0.3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10">
        <v>2958</v>
      </c>
    </row>
    <row r="6382" spans="1:6" x14ac:dyDescent="0.3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10">
        <v>0</v>
      </c>
    </row>
    <row r="6383" spans="1:6" x14ac:dyDescent="0.3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10">
        <v>3374</v>
      </c>
    </row>
    <row r="6384" spans="1:6" x14ac:dyDescent="0.3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10">
        <v>1546</v>
      </c>
    </row>
    <row r="6385" spans="1:6" x14ac:dyDescent="0.3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10">
        <v>0</v>
      </c>
    </row>
    <row r="6386" spans="1:6" x14ac:dyDescent="0.3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10">
        <v>3174</v>
      </c>
    </row>
    <row r="6387" spans="1:6" x14ac:dyDescent="0.3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10">
        <v>2854</v>
      </c>
    </row>
    <row r="6388" spans="1:6" x14ac:dyDescent="0.3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10">
        <v>0</v>
      </c>
    </row>
    <row r="6389" spans="1:6" x14ac:dyDescent="0.3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10">
        <v>3363</v>
      </c>
    </row>
    <row r="6390" spans="1:6" x14ac:dyDescent="0.3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10">
        <v>1421</v>
      </c>
    </row>
    <row r="6391" spans="1:6" x14ac:dyDescent="0.3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10">
        <v>0</v>
      </c>
    </row>
    <row r="6392" spans="1:6" x14ac:dyDescent="0.3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10">
        <v>426.6</v>
      </c>
    </row>
    <row r="6393" spans="1:6" x14ac:dyDescent="0.3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10">
        <v>0</v>
      </c>
    </row>
    <row r="6394" spans="1:6" x14ac:dyDescent="0.3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10">
        <v>0</v>
      </c>
    </row>
    <row r="6395" spans="1:6" x14ac:dyDescent="0.3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10">
        <v>4460.8999999999996</v>
      </c>
    </row>
    <row r="6396" spans="1:6" x14ac:dyDescent="0.3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10">
        <v>1928</v>
      </c>
    </row>
    <row r="6397" spans="1:6" x14ac:dyDescent="0.3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10">
        <v>0</v>
      </c>
    </row>
    <row r="6398" spans="1:6" x14ac:dyDescent="0.3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10">
        <v>3174</v>
      </c>
    </row>
    <row r="6399" spans="1:6" x14ac:dyDescent="0.3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10">
        <v>499</v>
      </c>
    </row>
    <row r="6400" spans="1:6" x14ac:dyDescent="0.3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10">
        <v>0</v>
      </c>
    </row>
    <row r="6401" spans="1:6" x14ac:dyDescent="0.3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10">
        <v>1529.92</v>
      </c>
    </row>
    <row r="6402" spans="1:6" x14ac:dyDescent="0.3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10">
        <v>2528</v>
      </c>
    </row>
    <row r="6403" spans="1:6" x14ac:dyDescent="0.3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10">
        <v>0</v>
      </c>
    </row>
    <row r="6404" spans="1:6" x14ac:dyDescent="0.3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10">
        <v>1731.4</v>
      </c>
    </row>
    <row r="6405" spans="1:6" x14ac:dyDescent="0.3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10">
        <v>2013</v>
      </c>
    </row>
    <row r="6406" spans="1:6" x14ac:dyDescent="0.3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10">
        <v>0</v>
      </c>
    </row>
    <row r="6407" spans="1:6" x14ac:dyDescent="0.3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10">
        <v>3174</v>
      </c>
    </row>
    <row r="6408" spans="1:6" x14ac:dyDescent="0.3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10">
        <v>2286</v>
      </c>
    </row>
    <row r="6409" spans="1:6" x14ac:dyDescent="0.3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10">
        <v>0</v>
      </c>
    </row>
    <row r="6410" spans="1:6" x14ac:dyDescent="0.3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10">
        <v>4863.97</v>
      </c>
    </row>
    <row r="6411" spans="1:6" x14ac:dyDescent="0.3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10">
        <v>2757</v>
      </c>
    </row>
    <row r="6412" spans="1:6" x14ac:dyDescent="0.3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10">
        <v>0</v>
      </c>
    </row>
    <row r="6413" spans="1:6" x14ac:dyDescent="0.3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10">
        <v>2681.93</v>
      </c>
    </row>
    <row r="6414" spans="1:6" x14ac:dyDescent="0.3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10">
        <v>1000</v>
      </c>
    </row>
    <row r="6415" spans="1:6" x14ac:dyDescent="0.3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10">
        <v>0</v>
      </c>
    </row>
    <row r="6416" spans="1:6" x14ac:dyDescent="0.3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10">
        <v>267.8</v>
      </c>
    </row>
    <row r="6417" spans="1:6" x14ac:dyDescent="0.3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10">
        <v>0</v>
      </c>
    </row>
    <row r="6418" spans="1:6" x14ac:dyDescent="0.3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10">
        <v>0</v>
      </c>
    </row>
    <row r="6419" spans="1:6" x14ac:dyDescent="0.3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10">
        <v>5203</v>
      </c>
    </row>
    <row r="6420" spans="1:6" x14ac:dyDescent="0.3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10">
        <v>521</v>
      </c>
    </row>
    <row r="6421" spans="1:6" x14ac:dyDescent="0.3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10">
        <v>0</v>
      </c>
    </row>
    <row r="6422" spans="1:6" x14ac:dyDescent="0.3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10">
        <v>4461</v>
      </c>
    </row>
    <row r="6423" spans="1:6" x14ac:dyDescent="0.3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10">
        <v>1476</v>
      </c>
    </row>
    <row r="6424" spans="1:6" x14ac:dyDescent="0.3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10">
        <v>0</v>
      </c>
    </row>
    <row r="6425" spans="1:6" x14ac:dyDescent="0.3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10">
        <v>7341.23</v>
      </c>
    </row>
    <row r="6426" spans="1:6" x14ac:dyDescent="0.3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10">
        <v>1805</v>
      </c>
    </row>
    <row r="6427" spans="1:6" x14ac:dyDescent="0.3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10">
        <v>0</v>
      </c>
    </row>
    <row r="6428" spans="1:6" x14ac:dyDescent="0.3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10">
        <v>149.55000000000001</v>
      </c>
    </row>
    <row r="6429" spans="1:6" x14ac:dyDescent="0.3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10">
        <v>0</v>
      </c>
    </row>
    <row r="6430" spans="1:6" x14ac:dyDescent="0.3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10">
        <v>0</v>
      </c>
    </row>
    <row r="6431" spans="1:6" x14ac:dyDescent="0.3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10">
        <v>3595.94</v>
      </c>
    </row>
    <row r="6432" spans="1:6" x14ac:dyDescent="0.3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10">
        <v>1688</v>
      </c>
    </row>
    <row r="6433" spans="1:6" x14ac:dyDescent="0.3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10">
        <v>0</v>
      </c>
    </row>
    <row r="6434" spans="1:6" x14ac:dyDescent="0.3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10">
        <v>3735.15</v>
      </c>
    </row>
    <row r="6435" spans="1:6" x14ac:dyDescent="0.3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10">
        <v>432</v>
      </c>
    </row>
    <row r="6436" spans="1:6" x14ac:dyDescent="0.3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10">
        <v>0</v>
      </c>
    </row>
    <row r="6437" spans="1:6" x14ac:dyDescent="0.3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10">
        <v>4795.26</v>
      </c>
    </row>
    <row r="6438" spans="1:6" x14ac:dyDescent="0.3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10">
        <v>0</v>
      </c>
    </row>
    <row r="6439" spans="1:6" x14ac:dyDescent="0.3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10">
        <v>0</v>
      </c>
    </row>
    <row r="6440" spans="1:6" x14ac:dyDescent="0.3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10">
        <v>3174</v>
      </c>
    </row>
    <row r="6441" spans="1:6" x14ac:dyDescent="0.3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10">
        <v>577</v>
      </c>
    </row>
    <row r="6442" spans="1:6" x14ac:dyDescent="0.3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10">
        <v>0</v>
      </c>
    </row>
    <row r="6443" spans="1:6" x14ac:dyDescent="0.3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10">
        <v>914.2</v>
      </c>
    </row>
    <row r="6444" spans="1:6" x14ac:dyDescent="0.3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10">
        <v>0</v>
      </c>
    </row>
    <row r="6445" spans="1:6" x14ac:dyDescent="0.3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10">
        <v>0</v>
      </c>
    </row>
    <row r="6446" spans="1:6" x14ac:dyDescent="0.3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10">
        <v>4781.95</v>
      </c>
    </row>
    <row r="6447" spans="1:6" x14ac:dyDescent="0.3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10">
        <v>128</v>
      </c>
    </row>
    <row r="6448" spans="1:6" x14ac:dyDescent="0.3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10">
        <v>0</v>
      </c>
    </row>
    <row r="6449" spans="1:6" x14ac:dyDescent="0.3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10">
        <v>9717.31</v>
      </c>
    </row>
    <row r="6450" spans="1:6" x14ac:dyDescent="0.3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10">
        <v>1039</v>
      </c>
    </row>
    <row r="6451" spans="1:6" x14ac:dyDescent="0.3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10">
        <v>0</v>
      </c>
    </row>
    <row r="6452" spans="1:6" x14ac:dyDescent="0.3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10">
        <v>164.9</v>
      </c>
    </row>
    <row r="6453" spans="1:6" x14ac:dyDescent="0.3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10">
        <v>0</v>
      </c>
    </row>
    <row r="6454" spans="1:6" x14ac:dyDescent="0.3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10">
        <v>0</v>
      </c>
    </row>
    <row r="6455" spans="1:6" x14ac:dyDescent="0.3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10">
        <v>3174</v>
      </c>
    </row>
    <row r="6456" spans="1:6" x14ac:dyDescent="0.3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10">
        <v>2967</v>
      </c>
    </row>
    <row r="6457" spans="1:6" x14ac:dyDescent="0.3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10">
        <v>0</v>
      </c>
    </row>
    <row r="6458" spans="1:6" x14ac:dyDescent="0.3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10">
        <v>5440.89</v>
      </c>
    </row>
    <row r="6459" spans="1:6" x14ac:dyDescent="0.3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10">
        <v>344</v>
      </c>
    </row>
    <row r="6460" spans="1:6" x14ac:dyDescent="0.3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10">
        <v>0</v>
      </c>
    </row>
    <row r="6461" spans="1:6" x14ac:dyDescent="0.3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10">
        <v>5228</v>
      </c>
    </row>
    <row r="6462" spans="1:6" x14ac:dyDescent="0.3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10">
        <v>867</v>
      </c>
    </row>
    <row r="6463" spans="1:6" x14ac:dyDescent="0.3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10">
        <v>0</v>
      </c>
    </row>
    <row r="6464" spans="1:6" x14ac:dyDescent="0.3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10">
        <v>8295.34</v>
      </c>
    </row>
    <row r="6465" spans="1:6" x14ac:dyDescent="0.3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10">
        <v>2754</v>
      </c>
    </row>
    <row r="6466" spans="1:6" x14ac:dyDescent="0.3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10">
        <v>0</v>
      </c>
    </row>
    <row r="6467" spans="1:6" x14ac:dyDescent="0.3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10">
        <v>275</v>
      </c>
    </row>
    <row r="6468" spans="1:6" x14ac:dyDescent="0.3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10">
        <v>1527</v>
      </c>
    </row>
    <row r="6469" spans="1:6" x14ac:dyDescent="0.3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10">
        <v>0</v>
      </c>
    </row>
    <row r="6470" spans="1:6" x14ac:dyDescent="0.3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10">
        <v>9752.7000000000007</v>
      </c>
    </row>
    <row r="6471" spans="1:6" x14ac:dyDescent="0.3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10">
        <v>852</v>
      </c>
    </row>
    <row r="6472" spans="1:6" x14ac:dyDescent="0.3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10">
        <v>0</v>
      </c>
    </row>
    <row r="6473" spans="1:6" x14ac:dyDescent="0.3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10">
        <v>9861</v>
      </c>
    </row>
    <row r="6474" spans="1:6" x14ac:dyDescent="0.3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10">
        <v>2994</v>
      </c>
    </row>
    <row r="6475" spans="1:6" x14ac:dyDescent="0.3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10">
        <v>0</v>
      </c>
    </row>
    <row r="6476" spans="1:6" x14ac:dyDescent="0.3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10">
        <v>6354.86</v>
      </c>
    </row>
    <row r="6477" spans="1:6" x14ac:dyDescent="0.3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10">
        <v>2654</v>
      </c>
    </row>
    <row r="6478" spans="1:6" x14ac:dyDescent="0.3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10">
        <v>0</v>
      </c>
    </row>
    <row r="6479" spans="1:6" x14ac:dyDescent="0.3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10">
        <v>3280.12</v>
      </c>
    </row>
    <row r="6480" spans="1:6" x14ac:dyDescent="0.3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10">
        <v>2152</v>
      </c>
    </row>
    <row r="6481" spans="1:6" x14ac:dyDescent="0.3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10">
        <v>0</v>
      </c>
    </row>
    <row r="6482" spans="1:6" x14ac:dyDescent="0.3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10">
        <v>4070.69</v>
      </c>
    </row>
    <row r="6483" spans="1:6" x14ac:dyDescent="0.3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10">
        <v>2785</v>
      </c>
    </row>
    <row r="6484" spans="1:6" x14ac:dyDescent="0.3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10">
        <v>0</v>
      </c>
    </row>
    <row r="6485" spans="1:6" x14ac:dyDescent="0.3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10">
        <v>816.67</v>
      </c>
    </row>
    <row r="6486" spans="1:6" x14ac:dyDescent="0.3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10">
        <v>120</v>
      </c>
    </row>
    <row r="6487" spans="1:6" x14ac:dyDescent="0.3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10">
        <v>0</v>
      </c>
    </row>
    <row r="6488" spans="1:6" x14ac:dyDescent="0.3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10">
        <v>5087</v>
      </c>
    </row>
    <row r="6489" spans="1:6" x14ac:dyDescent="0.3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10">
        <v>1307</v>
      </c>
    </row>
    <row r="6490" spans="1:6" x14ac:dyDescent="0.3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10">
        <v>0</v>
      </c>
    </row>
    <row r="6491" spans="1:6" x14ac:dyDescent="0.3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10">
        <v>8219.4599999999991</v>
      </c>
    </row>
    <row r="6492" spans="1:6" x14ac:dyDescent="0.3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10">
        <v>2981</v>
      </c>
    </row>
    <row r="6493" spans="1:6" x14ac:dyDescent="0.3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10">
        <v>0</v>
      </c>
    </row>
    <row r="6494" spans="1:6" x14ac:dyDescent="0.3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10">
        <v>4299.5</v>
      </c>
    </row>
    <row r="6495" spans="1:6" x14ac:dyDescent="0.3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10">
        <v>2680</v>
      </c>
    </row>
    <row r="6496" spans="1:6" x14ac:dyDescent="0.3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10">
        <v>0</v>
      </c>
    </row>
    <row r="6497" spans="1:6" x14ac:dyDescent="0.3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10">
        <v>3726.75</v>
      </c>
    </row>
    <row r="6498" spans="1:6" x14ac:dyDescent="0.3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10">
        <v>1851</v>
      </c>
    </row>
    <row r="6499" spans="1:6" x14ac:dyDescent="0.3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10">
        <v>0</v>
      </c>
    </row>
    <row r="6500" spans="1:6" x14ac:dyDescent="0.3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10">
        <v>7828.38</v>
      </c>
    </row>
    <row r="6501" spans="1:6" x14ac:dyDescent="0.3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10">
        <v>946</v>
      </c>
    </row>
    <row r="6502" spans="1:6" x14ac:dyDescent="0.3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10">
        <v>0</v>
      </c>
    </row>
    <row r="6503" spans="1:6" x14ac:dyDescent="0.3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10">
        <v>402.32</v>
      </c>
    </row>
    <row r="6504" spans="1:6" x14ac:dyDescent="0.3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10">
        <v>510</v>
      </c>
    </row>
    <row r="6505" spans="1:6" x14ac:dyDescent="0.3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10">
        <v>0</v>
      </c>
    </row>
    <row r="6506" spans="1:6" x14ac:dyDescent="0.3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10">
        <v>17208.78</v>
      </c>
    </row>
    <row r="6507" spans="1:6" x14ac:dyDescent="0.3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10">
        <v>0</v>
      </c>
    </row>
    <row r="6508" spans="1:6" x14ac:dyDescent="0.3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10">
        <v>0</v>
      </c>
    </row>
    <row r="6509" spans="1:6" x14ac:dyDescent="0.3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10">
        <v>4297.5</v>
      </c>
    </row>
    <row r="6510" spans="1:6" x14ac:dyDescent="0.3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10">
        <v>2275</v>
      </c>
    </row>
    <row r="6511" spans="1:6" x14ac:dyDescent="0.3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10">
        <v>0</v>
      </c>
    </row>
    <row r="6512" spans="1:6" x14ac:dyDescent="0.3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10">
        <v>3174</v>
      </c>
    </row>
    <row r="6513" spans="1:6" x14ac:dyDescent="0.3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10">
        <v>805</v>
      </c>
    </row>
    <row r="6514" spans="1:6" x14ac:dyDescent="0.3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10">
        <v>0</v>
      </c>
    </row>
    <row r="6515" spans="1:6" x14ac:dyDescent="0.3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10">
        <v>1692</v>
      </c>
    </row>
    <row r="6516" spans="1:6" x14ac:dyDescent="0.3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10">
        <v>0</v>
      </c>
    </row>
    <row r="6517" spans="1:6" x14ac:dyDescent="0.3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10">
        <v>0</v>
      </c>
    </row>
    <row r="6518" spans="1:6" x14ac:dyDescent="0.3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10">
        <v>271.93</v>
      </c>
    </row>
    <row r="6519" spans="1:6" x14ac:dyDescent="0.3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10">
        <v>1765</v>
      </c>
    </row>
    <row r="6520" spans="1:6" x14ac:dyDescent="0.3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10">
        <v>0</v>
      </c>
    </row>
    <row r="6521" spans="1:6" x14ac:dyDescent="0.3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10">
        <v>3590.42</v>
      </c>
    </row>
    <row r="6522" spans="1:6" x14ac:dyDescent="0.3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10">
        <v>575</v>
      </c>
    </row>
    <row r="6523" spans="1:6" x14ac:dyDescent="0.3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10">
        <v>0</v>
      </c>
    </row>
    <row r="6524" spans="1:6" x14ac:dyDescent="0.3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10">
        <v>3745.95</v>
      </c>
    </row>
    <row r="6525" spans="1:6" x14ac:dyDescent="0.3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10">
        <v>726</v>
      </c>
    </row>
    <row r="6526" spans="1:6" x14ac:dyDescent="0.3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10">
        <v>0</v>
      </c>
    </row>
    <row r="6527" spans="1:6" x14ac:dyDescent="0.3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10">
        <v>5084</v>
      </c>
    </row>
    <row r="6528" spans="1:6" x14ac:dyDescent="0.3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10">
        <v>0</v>
      </c>
    </row>
    <row r="6529" spans="1:6" x14ac:dyDescent="0.3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10">
        <v>0</v>
      </c>
    </row>
    <row r="6530" spans="1:6" x14ac:dyDescent="0.3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10">
        <v>2498.6</v>
      </c>
    </row>
    <row r="6531" spans="1:6" x14ac:dyDescent="0.3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10">
        <v>2801</v>
      </c>
    </row>
    <row r="6532" spans="1:6" x14ac:dyDescent="0.3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10">
        <v>0</v>
      </c>
    </row>
    <row r="6533" spans="1:6" x14ac:dyDescent="0.3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10">
        <v>6348</v>
      </c>
    </row>
    <row r="6534" spans="1:6" x14ac:dyDescent="0.3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10">
        <v>2337</v>
      </c>
    </row>
    <row r="6535" spans="1:6" x14ac:dyDescent="0.3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10">
        <v>0</v>
      </c>
    </row>
    <row r="6536" spans="1:6" x14ac:dyDescent="0.3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10">
        <v>9404</v>
      </c>
    </row>
    <row r="6537" spans="1:6" x14ac:dyDescent="0.3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10">
        <v>2871</v>
      </c>
    </row>
    <row r="6538" spans="1:6" x14ac:dyDescent="0.3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10">
        <v>0</v>
      </c>
    </row>
    <row r="6539" spans="1:6" x14ac:dyDescent="0.3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10">
        <v>4030</v>
      </c>
    </row>
    <row r="6540" spans="1:6" x14ac:dyDescent="0.3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10">
        <v>1870</v>
      </c>
    </row>
    <row r="6541" spans="1:6" x14ac:dyDescent="0.3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10">
        <v>0</v>
      </c>
    </row>
    <row r="6542" spans="1:6" x14ac:dyDescent="0.3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10">
        <v>3573.65</v>
      </c>
    </row>
    <row r="6543" spans="1:6" x14ac:dyDescent="0.3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10">
        <v>0</v>
      </c>
    </row>
    <row r="6544" spans="1:6" x14ac:dyDescent="0.3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10">
        <v>0</v>
      </c>
    </row>
    <row r="6545" spans="1:6" x14ac:dyDescent="0.3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10">
        <v>275</v>
      </c>
    </row>
    <row r="6546" spans="1:6" x14ac:dyDescent="0.3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10">
        <v>157</v>
      </c>
    </row>
    <row r="6547" spans="1:6" x14ac:dyDescent="0.3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10">
        <v>0</v>
      </c>
    </row>
    <row r="6548" spans="1:6" x14ac:dyDescent="0.3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10">
        <v>870.69</v>
      </c>
    </row>
    <row r="6549" spans="1:6" x14ac:dyDescent="0.3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10">
        <v>0</v>
      </c>
    </row>
    <row r="6550" spans="1:6" x14ac:dyDescent="0.3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10">
        <v>0</v>
      </c>
    </row>
    <row r="6551" spans="1:6" x14ac:dyDescent="0.3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10">
        <v>1500</v>
      </c>
    </row>
    <row r="6552" spans="1:6" x14ac:dyDescent="0.3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10">
        <v>0</v>
      </c>
    </row>
    <row r="6553" spans="1:6" x14ac:dyDescent="0.3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10">
        <v>0</v>
      </c>
    </row>
    <row r="6554" spans="1:6" x14ac:dyDescent="0.3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10">
        <v>5957.95</v>
      </c>
    </row>
    <row r="6555" spans="1:6" x14ac:dyDescent="0.3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10">
        <v>2302</v>
      </c>
    </row>
    <row r="6556" spans="1:6" x14ac:dyDescent="0.3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10">
        <v>0</v>
      </c>
    </row>
    <row r="6557" spans="1:6" x14ac:dyDescent="0.3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10">
        <v>7623.5</v>
      </c>
    </row>
    <row r="6558" spans="1:6" x14ac:dyDescent="0.3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10">
        <v>0</v>
      </c>
    </row>
    <row r="6559" spans="1:6" x14ac:dyDescent="0.3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10">
        <v>0</v>
      </c>
    </row>
    <row r="6560" spans="1:6" x14ac:dyDescent="0.3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10">
        <v>1500</v>
      </c>
    </row>
    <row r="6561" spans="1:6" x14ac:dyDescent="0.3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10">
        <v>0</v>
      </c>
    </row>
    <row r="6562" spans="1:6" x14ac:dyDescent="0.3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10">
        <v>0</v>
      </c>
    </row>
    <row r="6563" spans="1:6" x14ac:dyDescent="0.3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10">
        <v>4589</v>
      </c>
    </row>
    <row r="6564" spans="1:6" x14ac:dyDescent="0.3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10">
        <v>2167</v>
      </c>
    </row>
    <row r="6565" spans="1:6" x14ac:dyDescent="0.3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10">
        <v>0</v>
      </c>
    </row>
    <row r="6566" spans="1:6" x14ac:dyDescent="0.3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10">
        <v>1250.45</v>
      </c>
    </row>
    <row r="6567" spans="1:6" x14ac:dyDescent="0.3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10">
        <v>2456</v>
      </c>
    </row>
    <row r="6568" spans="1:6" x14ac:dyDescent="0.3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10">
        <v>0</v>
      </c>
    </row>
    <row r="6569" spans="1:6" x14ac:dyDescent="0.3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10">
        <v>6174.45</v>
      </c>
    </row>
    <row r="6570" spans="1:6" x14ac:dyDescent="0.3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10">
        <v>1548</v>
      </c>
    </row>
    <row r="6571" spans="1:6" x14ac:dyDescent="0.3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10">
        <v>0</v>
      </c>
    </row>
    <row r="6572" spans="1:6" x14ac:dyDescent="0.3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10">
        <v>3449</v>
      </c>
    </row>
    <row r="6573" spans="1:6" x14ac:dyDescent="0.3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10">
        <v>2573</v>
      </c>
    </row>
    <row r="6574" spans="1:6" x14ac:dyDescent="0.3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10">
        <v>0</v>
      </c>
    </row>
    <row r="6575" spans="1:6" x14ac:dyDescent="0.3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10">
        <v>4461</v>
      </c>
    </row>
    <row r="6576" spans="1:6" x14ac:dyDescent="0.3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10">
        <v>54</v>
      </c>
    </row>
    <row r="6577" spans="1:6" x14ac:dyDescent="0.3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10">
        <v>0</v>
      </c>
    </row>
    <row r="6578" spans="1:6" x14ac:dyDescent="0.3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10">
        <v>2878.14</v>
      </c>
    </row>
    <row r="6579" spans="1:6" x14ac:dyDescent="0.3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10">
        <v>229</v>
      </c>
    </row>
    <row r="6580" spans="1:6" x14ac:dyDescent="0.3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10">
        <v>0</v>
      </c>
    </row>
    <row r="6581" spans="1:6" x14ac:dyDescent="0.3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10">
        <v>576.70000000000005</v>
      </c>
    </row>
    <row r="6582" spans="1:6" x14ac:dyDescent="0.3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10">
        <v>0</v>
      </c>
    </row>
    <row r="6583" spans="1:6" x14ac:dyDescent="0.3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10">
        <v>0</v>
      </c>
    </row>
    <row r="6584" spans="1:6" x14ac:dyDescent="0.3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10">
        <v>4251.51</v>
      </c>
    </row>
    <row r="6585" spans="1:6" x14ac:dyDescent="0.3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10">
        <v>1061</v>
      </c>
    </row>
    <row r="6586" spans="1:6" x14ac:dyDescent="0.3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10">
        <v>0</v>
      </c>
    </row>
    <row r="6587" spans="1:6" x14ac:dyDescent="0.3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10">
        <v>4261</v>
      </c>
    </row>
    <row r="6588" spans="1:6" x14ac:dyDescent="0.3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10">
        <v>518</v>
      </c>
    </row>
    <row r="6589" spans="1:6" x14ac:dyDescent="0.3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10">
        <v>0</v>
      </c>
    </row>
    <row r="6590" spans="1:6" x14ac:dyDescent="0.3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10">
        <v>3668</v>
      </c>
    </row>
    <row r="6591" spans="1:6" x14ac:dyDescent="0.3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10">
        <v>0</v>
      </c>
    </row>
    <row r="6592" spans="1:6" x14ac:dyDescent="0.3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10">
        <v>0</v>
      </c>
    </row>
    <row r="6593" spans="1:6" x14ac:dyDescent="0.3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10">
        <v>3169.7</v>
      </c>
    </row>
    <row r="6594" spans="1:6" x14ac:dyDescent="0.3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10">
        <v>2616</v>
      </c>
    </row>
    <row r="6595" spans="1:6" x14ac:dyDescent="0.3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10">
        <v>0</v>
      </c>
    </row>
    <row r="6596" spans="1:6" x14ac:dyDescent="0.3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10">
        <v>3174</v>
      </c>
    </row>
    <row r="6597" spans="1:6" x14ac:dyDescent="0.3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10">
        <v>848</v>
      </c>
    </row>
    <row r="6598" spans="1:6" x14ac:dyDescent="0.3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10">
        <v>0</v>
      </c>
    </row>
    <row r="6599" spans="1:6" x14ac:dyDescent="0.3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10">
        <v>104.85</v>
      </c>
    </row>
    <row r="6600" spans="1:6" x14ac:dyDescent="0.3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10">
        <v>0</v>
      </c>
    </row>
    <row r="6601" spans="1:6" x14ac:dyDescent="0.3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10">
        <v>0</v>
      </c>
    </row>
    <row r="6602" spans="1:6" x14ac:dyDescent="0.3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10">
        <v>7008</v>
      </c>
    </row>
    <row r="6603" spans="1:6" x14ac:dyDescent="0.3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10">
        <v>0</v>
      </c>
    </row>
    <row r="6604" spans="1:6" x14ac:dyDescent="0.3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10">
        <v>0</v>
      </c>
    </row>
    <row r="6605" spans="1:6" x14ac:dyDescent="0.3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10">
        <v>7200.08</v>
      </c>
    </row>
    <row r="6606" spans="1:6" x14ac:dyDescent="0.3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10">
        <v>2621</v>
      </c>
    </row>
    <row r="6607" spans="1:6" x14ac:dyDescent="0.3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10">
        <v>0</v>
      </c>
    </row>
    <row r="6608" spans="1:6" x14ac:dyDescent="0.3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10">
        <v>434</v>
      </c>
    </row>
    <row r="6609" spans="1:6" x14ac:dyDescent="0.3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10">
        <v>0</v>
      </c>
    </row>
    <row r="6610" spans="1:6" x14ac:dyDescent="0.3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10">
        <v>0</v>
      </c>
    </row>
    <row r="6611" spans="1:6" x14ac:dyDescent="0.3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10">
        <v>26178</v>
      </c>
    </row>
    <row r="6612" spans="1:6" x14ac:dyDescent="0.3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10">
        <v>2368</v>
      </c>
    </row>
    <row r="6613" spans="1:6" x14ac:dyDescent="0.3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10">
        <v>0</v>
      </c>
    </row>
    <row r="6614" spans="1:6" x14ac:dyDescent="0.3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10">
        <v>9243.9500000000007</v>
      </c>
    </row>
    <row r="6615" spans="1:6" x14ac:dyDescent="0.3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10">
        <v>889</v>
      </c>
    </row>
    <row r="6616" spans="1:6" x14ac:dyDescent="0.3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10">
        <v>0</v>
      </c>
    </row>
    <row r="6617" spans="1:6" x14ac:dyDescent="0.3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10">
        <v>6148</v>
      </c>
    </row>
    <row r="6618" spans="1:6" x14ac:dyDescent="0.3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10">
        <v>0</v>
      </c>
    </row>
    <row r="6619" spans="1:6" x14ac:dyDescent="0.3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10">
        <v>0</v>
      </c>
    </row>
    <row r="6620" spans="1:6" x14ac:dyDescent="0.3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10">
        <v>4771.04</v>
      </c>
    </row>
    <row r="6621" spans="1:6" x14ac:dyDescent="0.3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10">
        <v>260</v>
      </c>
    </row>
    <row r="6622" spans="1:6" x14ac:dyDescent="0.3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10">
        <v>0</v>
      </c>
    </row>
    <row r="6623" spans="1:6" x14ac:dyDescent="0.3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10">
        <v>4871</v>
      </c>
    </row>
    <row r="6624" spans="1:6" x14ac:dyDescent="0.3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10">
        <v>0</v>
      </c>
    </row>
    <row r="6625" spans="1:6" x14ac:dyDescent="0.3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10">
        <v>0</v>
      </c>
    </row>
    <row r="6626" spans="1:6" x14ac:dyDescent="0.3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10">
        <v>7872.49</v>
      </c>
    </row>
    <row r="6627" spans="1:6" x14ac:dyDescent="0.3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10">
        <v>1334</v>
      </c>
    </row>
    <row r="6628" spans="1:6" x14ac:dyDescent="0.3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10">
        <v>0</v>
      </c>
    </row>
    <row r="6629" spans="1:6" x14ac:dyDescent="0.3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10">
        <v>275</v>
      </c>
    </row>
    <row r="6630" spans="1:6" x14ac:dyDescent="0.3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10">
        <v>2041</v>
      </c>
    </row>
    <row r="6631" spans="1:6" x14ac:dyDescent="0.3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10">
        <v>0</v>
      </c>
    </row>
    <row r="6632" spans="1:6" x14ac:dyDescent="0.3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10">
        <v>5349</v>
      </c>
    </row>
    <row r="6633" spans="1:6" x14ac:dyDescent="0.3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10">
        <v>2154</v>
      </c>
    </row>
    <row r="6634" spans="1:6" x14ac:dyDescent="0.3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10">
        <v>0</v>
      </c>
    </row>
    <row r="6635" spans="1:6" x14ac:dyDescent="0.3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10">
        <v>7230.76</v>
      </c>
    </row>
    <row r="6636" spans="1:6" x14ac:dyDescent="0.3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10">
        <v>1191</v>
      </c>
    </row>
    <row r="6637" spans="1:6" x14ac:dyDescent="0.3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10">
        <v>0</v>
      </c>
    </row>
    <row r="6638" spans="1:6" x14ac:dyDescent="0.3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10">
        <v>4030</v>
      </c>
    </row>
    <row r="6639" spans="1:6" x14ac:dyDescent="0.3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10">
        <v>2033</v>
      </c>
    </row>
    <row r="6640" spans="1:6" x14ac:dyDescent="0.3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10">
        <v>0</v>
      </c>
    </row>
    <row r="6641" spans="1:6" x14ac:dyDescent="0.3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10">
        <v>10021.84</v>
      </c>
    </row>
    <row r="6642" spans="1:6" x14ac:dyDescent="0.3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10">
        <v>1743</v>
      </c>
    </row>
    <row r="6643" spans="1:6" x14ac:dyDescent="0.3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10">
        <v>0</v>
      </c>
    </row>
    <row r="6644" spans="1:6" x14ac:dyDescent="0.3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10">
        <v>6130.9</v>
      </c>
    </row>
    <row r="6645" spans="1:6" x14ac:dyDescent="0.3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10">
        <v>1274</v>
      </c>
    </row>
    <row r="6646" spans="1:6" x14ac:dyDescent="0.3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10">
        <v>0</v>
      </c>
    </row>
    <row r="6647" spans="1:6" x14ac:dyDescent="0.3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10">
        <v>14881</v>
      </c>
    </row>
    <row r="6648" spans="1:6" x14ac:dyDescent="0.3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10">
        <v>1370</v>
      </c>
    </row>
    <row r="6649" spans="1:6" x14ac:dyDescent="0.3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10">
        <v>0</v>
      </c>
    </row>
    <row r="6650" spans="1:6" x14ac:dyDescent="0.3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10">
        <v>8236</v>
      </c>
    </row>
    <row r="6651" spans="1:6" x14ac:dyDescent="0.3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10">
        <v>731</v>
      </c>
    </row>
    <row r="6652" spans="1:6" x14ac:dyDescent="0.3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10">
        <v>0</v>
      </c>
    </row>
    <row r="6653" spans="1:6" x14ac:dyDescent="0.3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10">
        <v>5087</v>
      </c>
    </row>
    <row r="6654" spans="1:6" x14ac:dyDescent="0.3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10">
        <v>0</v>
      </c>
    </row>
    <row r="6655" spans="1:6" x14ac:dyDescent="0.3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10">
        <v>0</v>
      </c>
    </row>
    <row r="6656" spans="1:6" x14ac:dyDescent="0.3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10">
        <v>19623</v>
      </c>
    </row>
    <row r="6657" spans="1:6" x14ac:dyDescent="0.3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10">
        <v>503</v>
      </c>
    </row>
    <row r="6658" spans="1:6" x14ac:dyDescent="0.3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10">
        <v>0</v>
      </c>
    </row>
    <row r="6659" spans="1:6" x14ac:dyDescent="0.3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10">
        <v>9489.85</v>
      </c>
    </row>
    <row r="6660" spans="1:6" x14ac:dyDescent="0.3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10">
        <v>2656</v>
      </c>
    </row>
    <row r="6661" spans="1:6" x14ac:dyDescent="0.3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10">
        <v>0</v>
      </c>
    </row>
    <row r="6662" spans="1:6" x14ac:dyDescent="0.3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10">
        <v>11082.6</v>
      </c>
    </row>
    <row r="6663" spans="1:6" x14ac:dyDescent="0.3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10">
        <v>417</v>
      </c>
    </row>
    <row r="6664" spans="1:6" x14ac:dyDescent="0.3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10">
        <v>0</v>
      </c>
    </row>
    <row r="6665" spans="1:6" x14ac:dyDescent="0.3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10">
        <v>9404</v>
      </c>
    </row>
    <row r="6666" spans="1:6" x14ac:dyDescent="0.3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10">
        <v>2939</v>
      </c>
    </row>
    <row r="6667" spans="1:6" x14ac:dyDescent="0.3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10">
        <v>0</v>
      </c>
    </row>
    <row r="6668" spans="1:6" x14ac:dyDescent="0.3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10">
        <v>3814.26</v>
      </c>
    </row>
    <row r="6669" spans="1:6" x14ac:dyDescent="0.3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10">
        <v>252</v>
      </c>
    </row>
    <row r="6670" spans="1:6" x14ac:dyDescent="0.3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10">
        <v>0</v>
      </c>
    </row>
    <row r="6671" spans="1:6" x14ac:dyDescent="0.3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10">
        <v>13321.5</v>
      </c>
    </row>
    <row r="6672" spans="1:6" x14ac:dyDescent="0.3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10">
        <v>436</v>
      </c>
    </row>
    <row r="6673" spans="1:6" x14ac:dyDescent="0.3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10">
        <v>0</v>
      </c>
    </row>
    <row r="6674" spans="1:6" x14ac:dyDescent="0.3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10">
        <v>3366</v>
      </c>
    </row>
    <row r="6675" spans="1:6" x14ac:dyDescent="0.3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10">
        <v>2638</v>
      </c>
    </row>
    <row r="6676" spans="1:6" x14ac:dyDescent="0.3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10">
        <v>0</v>
      </c>
    </row>
    <row r="6677" spans="1:6" x14ac:dyDescent="0.3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10">
        <v>5428</v>
      </c>
    </row>
    <row r="6678" spans="1:6" x14ac:dyDescent="0.3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10">
        <v>988</v>
      </c>
    </row>
    <row r="6679" spans="1:6" x14ac:dyDescent="0.3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10">
        <v>0</v>
      </c>
    </row>
    <row r="6680" spans="1:6" x14ac:dyDescent="0.3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10">
        <v>2044.02</v>
      </c>
    </row>
    <row r="6681" spans="1:6" x14ac:dyDescent="0.3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10">
        <v>0</v>
      </c>
    </row>
    <row r="6682" spans="1:6" x14ac:dyDescent="0.3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10">
        <v>0</v>
      </c>
    </row>
    <row r="6683" spans="1:6" x14ac:dyDescent="0.3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10">
        <v>6540</v>
      </c>
    </row>
    <row r="6684" spans="1:6" x14ac:dyDescent="0.3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10">
        <v>0</v>
      </c>
    </row>
    <row r="6685" spans="1:6" x14ac:dyDescent="0.3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10">
        <v>0</v>
      </c>
    </row>
    <row r="6686" spans="1:6" x14ac:dyDescent="0.3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10">
        <v>3174</v>
      </c>
    </row>
    <row r="6687" spans="1:6" x14ac:dyDescent="0.3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10">
        <v>737</v>
      </c>
    </row>
    <row r="6688" spans="1:6" x14ac:dyDescent="0.3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10">
        <v>0</v>
      </c>
    </row>
    <row r="6689" spans="1:6" x14ac:dyDescent="0.3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10">
        <v>3551.09</v>
      </c>
    </row>
    <row r="6690" spans="1:6" x14ac:dyDescent="0.3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10">
        <v>248</v>
      </c>
    </row>
    <row r="6691" spans="1:6" x14ac:dyDescent="0.3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10">
        <v>0</v>
      </c>
    </row>
    <row r="6692" spans="1:6" x14ac:dyDescent="0.3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10">
        <v>3155.14</v>
      </c>
    </row>
    <row r="6693" spans="1:6" x14ac:dyDescent="0.3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10">
        <v>2175</v>
      </c>
    </row>
    <row r="6694" spans="1:6" x14ac:dyDescent="0.3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10">
        <v>0</v>
      </c>
    </row>
    <row r="6695" spans="1:6" x14ac:dyDescent="0.3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10">
        <v>4197.75</v>
      </c>
    </row>
    <row r="6696" spans="1:6" x14ac:dyDescent="0.3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10">
        <v>176</v>
      </c>
    </row>
    <row r="6697" spans="1:6" x14ac:dyDescent="0.3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10">
        <v>0</v>
      </c>
    </row>
    <row r="6698" spans="1:6" x14ac:dyDescent="0.3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10">
        <v>3174</v>
      </c>
    </row>
    <row r="6699" spans="1:6" x14ac:dyDescent="0.3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10">
        <v>1928</v>
      </c>
    </row>
    <row r="6700" spans="1:6" x14ac:dyDescent="0.3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10">
        <v>0</v>
      </c>
    </row>
    <row r="6701" spans="1:6" x14ac:dyDescent="0.3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10">
        <v>6485.41</v>
      </c>
    </row>
    <row r="6702" spans="1:6" x14ac:dyDescent="0.3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10">
        <v>2231</v>
      </c>
    </row>
    <row r="6703" spans="1:6" x14ac:dyDescent="0.3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10">
        <v>0</v>
      </c>
    </row>
    <row r="6704" spans="1:6" x14ac:dyDescent="0.3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10">
        <v>9583</v>
      </c>
    </row>
    <row r="6705" spans="1:6" x14ac:dyDescent="0.3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10">
        <v>625</v>
      </c>
    </row>
    <row r="6706" spans="1:6" x14ac:dyDescent="0.3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10">
        <v>0</v>
      </c>
    </row>
    <row r="6707" spans="1:6" x14ac:dyDescent="0.3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10">
        <v>3726.75</v>
      </c>
    </row>
    <row r="6708" spans="1:6" x14ac:dyDescent="0.3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10">
        <v>261</v>
      </c>
    </row>
    <row r="6709" spans="1:6" x14ac:dyDescent="0.3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10">
        <v>0</v>
      </c>
    </row>
    <row r="6710" spans="1:6" x14ac:dyDescent="0.3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10">
        <v>5086.55</v>
      </c>
    </row>
    <row r="6711" spans="1:6" x14ac:dyDescent="0.3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10">
        <v>1935</v>
      </c>
    </row>
    <row r="6712" spans="1:6" x14ac:dyDescent="0.3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10">
        <v>0</v>
      </c>
    </row>
    <row r="6713" spans="1:6" x14ac:dyDescent="0.3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10">
        <v>4231.8999999999996</v>
      </c>
    </row>
    <row r="6714" spans="1:6" x14ac:dyDescent="0.3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10">
        <v>1875</v>
      </c>
    </row>
    <row r="6715" spans="1:6" x14ac:dyDescent="0.3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10">
        <v>0</v>
      </c>
    </row>
    <row r="6716" spans="1:6" x14ac:dyDescent="0.3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10">
        <v>5087</v>
      </c>
    </row>
    <row r="6717" spans="1:6" x14ac:dyDescent="0.3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10">
        <v>1284</v>
      </c>
    </row>
    <row r="6718" spans="1:6" x14ac:dyDescent="0.3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10">
        <v>0</v>
      </c>
    </row>
    <row r="6719" spans="1:6" x14ac:dyDescent="0.3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10">
        <v>6393.14</v>
      </c>
    </row>
    <row r="6720" spans="1:6" x14ac:dyDescent="0.3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10">
        <v>605</v>
      </c>
    </row>
    <row r="6721" spans="1:6" x14ac:dyDescent="0.3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10">
        <v>0</v>
      </c>
    </row>
    <row r="6722" spans="1:6" x14ac:dyDescent="0.3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10">
        <v>4177.3999999999996</v>
      </c>
    </row>
    <row r="6723" spans="1:6" x14ac:dyDescent="0.3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10">
        <v>2644</v>
      </c>
    </row>
    <row r="6724" spans="1:6" x14ac:dyDescent="0.3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10">
        <v>0</v>
      </c>
    </row>
    <row r="6725" spans="1:6" x14ac:dyDescent="0.3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10">
        <v>4072</v>
      </c>
    </row>
    <row r="6726" spans="1:6" x14ac:dyDescent="0.3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10">
        <v>1391</v>
      </c>
    </row>
    <row r="6727" spans="1:6" x14ac:dyDescent="0.3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10">
        <v>0</v>
      </c>
    </row>
    <row r="6728" spans="1:6" x14ac:dyDescent="0.3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10">
        <v>604</v>
      </c>
    </row>
    <row r="6729" spans="1:6" x14ac:dyDescent="0.3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10">
        <v>0</v>
      </c>
    </row>
    <row r="6730" spans="1:6" x14ac:dyDescent="0.3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10">
        <v>0</v>
      </c>
    </row>
    <row r="6731" spans="1:6" x14ac:dyDescent="0.3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10">
        <v>9763.4</v>
      </c>
    </row>
    <row r="6732" spans="1:6" x14ac:dyDescent="0.3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10">
        <v>2665</v>
      </c>
    </row>
    <row r="6733" spans="1:6" x14ac:dyDescent="0.3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10">
        <v>0</v>
      </c>
    </row>
    <row r="6734" spans="1:6" x14ac:dyDescent="0.3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10">
        <v>6047.25</v>
      </c>
    </row>
    <row r="6735" spans="1:6" x14ac:dyDescent="0.3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10">
        <v>0</v>
      </c>
    </row>
    <row r="6736" spans="1:6" x14ac:dyDescent="0.3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10">
        <v>0</v>
      </c>
    </row>
    <row r="6737" spans="1:6" x14ac:dyDescent="0.3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10">
        <v>13014.47</v>
      </c>
    </row>
    <row r="6738" spans="1:6" x14ac:dyDescent="0.3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10">
        <v>0</v>
      </c>
    </row>
    <row r="6739" spans="1:6" x14ac:dyDescent="0.3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10">
        <v>0</v>
      </c>
    </row>
    <row r="6740" spans="1:6" x14ac:dyDescent="0.3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10">
        <v>316.08999999999997</v>
      </c>
    </row>
    <row r="6741" spans="1:6" x14ac:dyDescent="0.3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10">
        <v>2725</v>
      </c>
    </row>
    <row r="6742" spans="1:6" x14ac:dyDescent="0.3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10">
        <v>0</v>
      </c>
    </row>
    <row r="6743" spans="1:6" x14ac:dyDescent="0.3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10">
        <v>3174</v>
      </c>
    </row>
    <row r="6744" spans="1:6" x14ac:dyDescent="0.3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10">
        <v>763</v>
      </c>
    </row>
    <row r="6745" spans="1:6" x14ac:dyDescent="0.3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10">
        <v>0</v>
      </c>
    </row>
    <row r="6746" spans="1:6" x14ac:dyDescent="0.3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10">
        <v>700</v>
      </c>
    </row>
    <row r="6747" spans="1:6" x14ac:dyDescent="0.3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10">
        <v>0</v>
      </c>
    </row>
    <row r="6748" spans="1:6" x14ac:dyDescent="0.3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10">
        <v>0</v>
      </c>
    </row>
    <row r="6749" spans="1:6" x14ac:dyDescent="0.3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10">
        <v>5087</v>
      </c>
    </row>
    <row r="6750" spans="1:6" x14ac:dyDescent="0.3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10">
        <v>1979</v>
      </c>
    </row>
    <row r="6751" spans="1:6" x14ac:dyDescent="0.3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10">
        <v>0</v>
      </c>
    </row>
    <row r="6752" spans="1:6" x14ac:dyDescent="0.3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10">
        <v>9857</v>
      </c>
    </row>
    <row r="6753" spans="1:6" x14ac:dyDescent="0.3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10">
        <v>924</v>
      </c>
    </row>
    <row r="6754" spans="1:6" x14ac:dyDescent="0.3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10">
        <v>0</v>
      </c>
    </row>
    <row r="6755" spans="1:6" x14ac:dyDescent="0.3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10">
        <v>5019.55</v>
      </c>
    </row>
    <row r="6756" spans="1:6" x14ac:dyDescent="0.3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10">
        <v>1002</v>
      </c>
    </row>
    <row r="6757" spans="1:6" x14ac:dyDescent="0.3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10">
        <v>0</v>
      </c>
    </row>
    <row r="6758" spans="1:6" x14ac:dyDescent="0.3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10">
        <v>4942.1000000000004</v>
      </c>
    </row>
    <row r="6759" spans="1:6" x14ac:dyDescent="0.3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10">
        <v>0</v>
      </c>
    </row>
    <row r="6760" spans="1:6" x14ac:dyDescent="0.3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10">
        <v>0</v>
      </c>
    </row>
    <row r="6761" spans="1:6" x14ac:dyDescent="0.3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10">
        <v>2611.77</v>
      </c>
    </row>
    <row r="6762" spans="1:6" x14ac:dyDescent="0.3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10">
        <v>389</v>
      </c>
    </row>
    <row r="6763" spans="1:6" x14ac:dyDescent="0.3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10">
        <v>0</v>
      </c>
    </row>
    <row r="6764" spans="1:6" x14ac:dyDescent="0.3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10">
        <v>16744.61</v>
      </c>
    </row>
    <row r="6765" spans="1:6" x14ac:dyDescent="0.3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10">
        <v>946</v>
      </c>
    </row>
    <row r="6766" spans="1:6" x14ac:dyDescent="0.3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10">
        <v>0</v>
      </c>
    </row>
    <row r="6767" spans="1:6" x14ac:dyDescent="0.3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10">
        <v>3174</v>
      </c>
    </row>
    <row r="6768" spans="1:6" x14ac:dyDescent="0.3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10">
        <v>229</v>
      </c>
    </row>
    <row r="6769" spans="1:6" x14ac:dyDescent="0.3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10">
        <v>0</v>
      </c>
    </row>
    <row r="6770" spans="1:6" x14ac:dyDescent="0.3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10">
        <v>289</v>
      </c>
    </row>
    <row r="6771" spans="1:6" x14ac:dyDescent="0.3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10">
        <v>498</v>
      </c>
    </row>
    <row r="6772" spans="1:6" x14ac:dyDescent="0.3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10">
        <v>0</v>
      </c>
    </row>
    <row r="6773" spans="1:6" x14ac:dyDescent="0.3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10">
        <v>2179.0700000000002</v>
      </c>
    </row>
    <row r="6774" spans="1:6" x14ac:dyDescent="0.3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10">
        <v>630</v>
      </c>
    </row>
    <row r="6775" spans="1:6" x14ac:dyDescent="0.3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10">
        <v>0</v>
      </c>
    </row>
    <row r="6776" spans="1:6" x14ac:dyDescent="0.3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10">
        <v>4582.75</v>
      </c>
    </row>
    <row r="6777" spans="1:6" x14ac:dyDescent="0.3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10">
        <v>0</v>
      </c>
    </row>
    <row r="6778" spans="1:6" x14ac:dyDescent="0.3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10">
        <v>0</v>
      </c>
    </row>
    <row r="6779" spans="1:6" x14ac:dyDescent="0.3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10">
        <v>448.82</v>
      </c>
    </row>
    <row r="6780" spans="1:6" x14ac:dyDescent="0.3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10">
        <v>1105</v>
      </c>
    </row>
    <row r="6781" spans="1:6" x14ac:dyDescent="0.3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10">
        <v>0</v>
      </c>
    </row>
    <row r="6782" spans="1:6" x14ac:dyDescent="0.3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10">
        <v>15806</v>
      </c>
    </row>
    <row r="6783" spans="1:6" x14ac:dyDescent="0.3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10">
        <v>1927</v>
      </c>
    </row>
    <row r="6784" spans="1:6" x14ac:dyDescent="0.3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10">
        <v>0</v>
      </c>
    </row>
    <row r="6785" spans="1:6" x14ac:dyDescent="0.3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10">
        <v>9149.25</v>
      </c>
    </row>
    <row r="6786" spans="1:6" x14ac:dyDescent="0.3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10">
        <v>889</v>
      </c>
    </row>
    <row r="6787" spans="1:6" x14ac:dyDescent="0.3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10">
        <v>0</v>
      </c>
    </row>
    <row r="6788" spans="1:6" x14ac:dyDescent="0.3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10">
        <v>9097.15</v>
      </c>
    </row>
    <row r="6789" spans="1:6" x14ac:dyDescent="0.3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10">
        <v>1687</v>
      </c>
    </row>
    <row r="6790" spans="1:6" x14ac:dyDescent="0.3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10">
        <v>0</v>
      </c>
    </row>
    <row r="6791" spans="1:6" x14ac:dyDescent="0.3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10">
        <v>8548.27</v>
      </c>
    </row>
    <row r="6792" spans="1:6" x14ac:dyDescent="0.3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10">
        <v>0</v>
      </c>
    </row>
    <row r="6793" spans="1:6" x14ac:dyDescent="0.3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10">
        <v>0</v>
      </c>
    </row>
    <row r="6794" spans="1:6" x14ac:dyDescent="0.3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10">
        <v>4225.1000000000004</v>
      </c>
    </row>
    <row r="6795" spans="1:6" x14ac:dyDescent="0.3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10">
        <v>722</v>
      </c>
    </row>
    <row r="6796" spans="1:6" x14ac:dyDescent="0.3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10">
        <v>0</v>
      </c>
    </row>
    <row r="6797" spans="1:6" x14ac:dyDescent="0.3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10">
        <v>5087</v>
      </c>
    </row>
    <row r="6798" spans="1:6" x14ac:dyDescent="0.3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10">
        <v>1296</v>
      </c>
    </row>
    <row r="6799" spans="1:6" x14ac:dyDescent="0.3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10">
        <v>0</v>
      </c>
    </row>
    <row r="6800" spans="1:6" x14ac:dyDescent="0.3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10">
        <v>6306.01</v>
      </c>
    </row>
    <row r="6801" spans="1:6" x14ac:dyDescent="0.3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10">
        <v>1852</v>
      </c>
    </row>
    <row r="6802" spans="1:6" x14ac:dyDescent="0.3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10">
        <v>0</v>
      </c>
    </row>
    <row r="6803" spans="1:6" x14ac:dyDescent="0.3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10">
        <v>574.85</v>
      </c>
    </row>
    <row r="6804" spans="1:6" x14ac:dyDescent="0.3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10">
        <v>1692</v>
      </c>
    </row>
    <row r="6805" spans="1:6" x14ac:dyDescent="0.3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10">
        <v>0</v>
      </c>
    </row>
    <row r="6806" spans="1:6" x14ac:dyDescent="0.3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10">
        <v>3569.12</v>
      </c>
    </row>
    <row r="6807" spans="1:6" x14ac:dyDescent="0.3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10">
        <v>932</v>
      </c>
    </row>
    <row r="6808" spans="1:6" x14ac:dyDescent="0.3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10">
        <v>0</v>
      </c>
    </row>
    <row r="6809" spans="1:6" x14ac:dyDescent="0.3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10">
        <v>8772.6</v>
      </c>
    </row>
    <row r="6810" spans="1:6" x14ac:dyDescent="0.3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10">
        <v>0</v>
      </c>
    </row>
    <row r="6811" spans="1:6" x14ac:dyDescent="0.3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10">
        <v>0</v>
      </c>
    </row>
    <row r="6812" spans="1:6" x14ac:dyDescent="0.3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10">
        <v>8247.14</v>
      </c>
    </row>
    <row r="6813" spans="1:6" x14ac:dyDescent="0.3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10">
        <v>2310</v>
      </c>
    </row>
    <row r="6814" spans="1:6" x14ac:dyDescent="0.3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10">
        <v>0</v>
      </c>
    </row>
    <row r="6815" spans="1:6" x14ac:dyDescent="0.3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10">
        <v>2629.63</v>
      </c>
    </row>
    <row r="6816" spans="1:6" x14ac:dyDescent="0.3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10">
        <v>0</v>
      </c>
    </row>
    <row r="6817" spans="1:6" x14ac:dyDescent="0.3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10">
        <v>0</v>
      </c>
    </row>
    <row r="6818" spans="1:6" x14ac:dyDescent="0.3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10">
        <v>4582.75</v>
      </c>
    </row>
    <row r="6819" spans="1:6" x14ac:dyDescent="0.3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10">
        <v>687</v>
      </c>
    </row>
    <row r="6820" spans="1:6" x14ac:dyDescent="0.3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10">
        <v>0</v>
      </c>
    </row>
    <row r="6821" spans="1:6" x14ac:dyDescent="0.3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10">
        <v>9761.9500000000007</v>
      </c>
    </row>
    <row r="6822" spans="1:6" x14ac:dyDescent="0.3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10">
        <v>0</v>
      </c>
    </row>
    <row r="6823" spans="1:6" x14ac:dyDescent="0.3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10">
        <v>0</v>
      </c>
    </row>
    <row r="6824" spans="1:6" x14ac:dyDescent="0.3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10">
        <v>7756.75</v>
      </c>
    </row>
    <row r="6825" spans="1:6" x14ac:dyDescent="0.3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10">
        <v>2967</v>
      </c>
    </row>
    <row r="6826" spans="1:6" x14ac:dyDescent="0.3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10">
        <v>0</v>
      </c>
    </row>
    <row r="6827" spans="1:6" x14ac:dyDescent="0.3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10">
        <v>6176.36</v>
      </c>
    </row>
    <row r="6828" spans="1:6" x14ac:dyDescent="0.3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10">
        <v>2617</v>
      </c>
    </row>
    <row r="6829" spans="1:6" x14ac:dyDescent="0.3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10">
        <v>0</v>
      </c>
    </row>
    <row r="6830" spans="1:6" x14ac:dyDescent="0.3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10">
        <v>9783.39</v>
      </c>
    </row>
    <row r="6831" spans="1:6" x14ac:dyDescent="0.3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10">
        <v>2622</v>
      </c>
    </row>
    <row r="6832" spans="1:6" x14ac:dyDescent="0.3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10">
        <v>0</v>
      </c>
    </row>
    <row r="6833" spans="1:6" x14ac:dyDescent="0.3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10">
        <v>5039</v>
      </c>
    </row>
    <row r="6834" spans="1:6" x14ac:dyDescent="0.3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10">
        <v>315</v>
      </c>
    </row>
    <row r="6835" spans="1:6" x14ac:dyDescent="0.3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10">
        <v>0</v>
      </c>
    </row>
    <row r="6836" spans="1:6" x14ac:dyDescent="0.3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10">
        <v>1778.9</v>
      </c>
    </row>
    <row r="6837" spans="1:6" x14ac:dyDescent="0.3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10">
        <v>0</v>
      </c>
    </row>
    <row r="6838" spans="1:6" x14ac:dyDescent="0.3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10">
        <v>0</v>
      </c>
    </row>
    <row r="6839" spans="1:6" x14ac:dyDescent="0.3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10">
        <v>371.71</v>
      </c>
    </row>
    <row r="6840" spans="1:6" x14ac:dyDescent="0.3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10">
        <v>2771</v>
      </c>
    </row>
    <row r="6841" spans="1:6" x14ac:dyDescent="0.3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10">
        <v>0</v>
      </c>
    </row>
    <row r="6842" spans="1:6" x14ac:dyDescent="0.3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10">
        <v>562.99</v>
      </c>
    </row>
    <row r="6843" spans="1:6" x14ac:dyDescent="0.3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10">
        <v>0</v>
      </c>
    </row>
    <row r="6844" spans="1:6" x14ac:dyDescent="0.3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10">
        <v>0</v>
      </c>
    </row>
    <row r="6845" spans="1:6" x14ac:dyDescent="0.3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10">
        <v>1499</v>
      </c>
    </row>
    <row r="6846" spans="1:6" x14ac:dyDescent="0.3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10">
        <v>0</v>
      </c>
    </row>
    <row r="6847" spans="1:6" x14ac:dyDescent="0.3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10">
        <v>0</v>
      </c>
    </row>
    <row r="6848" spans="1:6" x14ac:dyDescent="0.3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10">
        <v>2294.91</v>
      </c>
    </row>
    <row r="6849" spans="1:6" x14ac:dyDescent="0.3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10">
        <v>2066</v>
      </c>
    </row>
    <row r="6850" spans="1:6" x14ac:dyDescent="0.3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10">
        <v>0</v>
      </c>
    </row>
    <row r="6851" spans="1:6" x14ac:dyDescent="0.3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10">
        <v>9883.9</v>
      </c>
    </row>
    <row r="6852" spans="1:6" x14ac:dyDescent="0.3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10">
        <v>1397</v>
      </c>
    </row>
    <row r="6853" spans="1:6" x14ac:dyDescent="0.3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10">
        <v>0</v>
      </c>
    </row>
    <row r="6854" spans="1:6" x14ac:dyDescent="0.3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10">
        <v>275</v>
      </c>
    </row>
    <row r="6855" spans="1:6" x14ac:dyDescent="0.3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10">
        <v>407</v>
      </c>
    </row>
    <row r="6856" spans="1:6" x14ac:dyDescent="0.3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10">
        <v>0</v>
      </c>
    </row>
    <row r="6857" spans="1:6" x14ac:dyDescent="0.3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10">
        <v>5203</v>
      </c>
    </row>
    <row r="6858" spans="1:6" x14ac:dyDescent="0.3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10">
        <v>2137</v>
      </c>
    </row>
    <row r="6859" spans="1:6" x14ac:dyDescent="0.3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10">
        <v>0</v>
      </c>
    </row>
    <row r="6860" spans="1:6" x14ac:dyDescent="0.3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10">
        <v>3174</v>
      </c>
    </row>
    <row r="6861" spans="1:6" x14ac:dyDescent="0.3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10">
        <v>1445</v>
      </c>
    </row>
    <row r="6862" spans="1:6" x14ac:dyDescent="0.3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10">
        <v>0</v>
      </c>
    </row>
    <row r="6863" spans="1:6" x14ac:dyDescent="0.3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10">
        <v>2721.71</v>
      </c>
    </row>
    <row r="6864" spans="1:6" x14ac:dyDescent="0.3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10">
        <v>935</v>
      </c>
    </row>
    <row r="6865" spans="1:6" x14ac:dyDescent="0.3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10">
        <v>0</v>
      </c>
    </row>
    <row r="6866" spans="1:6" x14ac:dyDescent="0.3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10">
        <v>3174</v>
      </c>
    </row>
    <row r="6867" spans="1:6" x14ac:dyDescent="0.3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10">
        <v>0</v>
      </c>
    </row>
    <row r="6868" spans="1:6" x14ac:dyDescent="0.3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10">
        <v>0</v>
      </c>
    </row>
    <row r="6869" spans="1:6" x14ac:dyDescent="0.3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10">
        <v>5349</v>
      </c>
    </row>
    <row r="6870" spans="1:6" x14ac:dyDescent="0.3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10">
        <v>0</v>
      </c>
    </row>
    <row r="6871" spans="1:6" x14ac:dyDescent="0.3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10">
        <v>0</v>
      </c>
    </row>
    <row r="6872" spans="1:6" x14ac:dyDescent="0.3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10">
        <v>8865.69</v>
      </c>
    </row>
    <row r="6873" spans="1:6" x14ac:dyDescent="0.3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10">
        <v>1282</v>
      </c>
    </row>
    <row r="6874" spans="1:6" x14ac:dyDescent="0.3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10">
        <v>0</v>
      </c>
    </row>
    <row r="6875" spans="1:6" x14ac:dyDescent="0.3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10">
        <v>4059.41</v>
      </c>
    </row>
    <row r="6876" spans="1:6" x14ac:dyDescent="0.3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10">
        <v>490</v>
      </c>
    </row>
    <row r="6877" spans="1:6" x14ac:dyDescent="0.3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10">
        <v>0</v>
      </c>
    </row>
    <row r="6878" spans="1:6" x14ac:dyDescent="0.3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10">
        <v>3174</v>
      </c>
    </row>
    <row r="6879" spans="1:6" x14ac:dyDescent="0.3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10">
        <v>1477</v>
      </c>
    </row>
    <row r="6880" spans="1:6" x14ac:dyDescent="0.3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10">
        <v>0</v>
      </c>
    </row>
    <row r="6881" spans="1:6" x14ac:dyDescent="0.3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10">
        <v>3015.3</v>
      </c>
    </row>
    <row r="6882" spans="1:6" x14ac:dyDescent="0.3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10">
        <v>1876</v>
      </c>
    </row>
    <row r="6883" spans="1:6" x14ac:dyDescent="0.3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10">
        <v>0</v>
      </c>
    </row>
    <row r="6884" spans="1:6" x14ac:dyDescent="0.3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10">
        <v>13891.56</v>
      </c>
    </row>
    <row r="6885" spans="1:6" x14ac:dyDescent="0.3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10">
        <v>0</v>
      </c>
    </row>
    <row r="6886" spans="1:6" x14ac:dyDescent="0.3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10">
        <v>0</v>
      </c>
    </row>
    <row r="6887" spans="1:6" x14ac:dyDescent="0.3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10">
        <v>4027</v>
      </c>
    </row>
    <row r="6888" spans="1:6" x14ac:dyDescent="0.3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10">
        <v>1308</v>
      </c>
    </row>
    <row r="6889" spans="1:6" x14ac:dyDescent="0.3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10">
        <v>0</v>
      </c>
    </row>
    <row r="6890" spans="1:6" x14ac:dyDescent="0.3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10">
        <v>12744</v>
      </c>
    </row>
    <row r="6891" spans="1:6" x14ac:dyDescent="0.3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10">
        <v>0</v>
      </c>
    </row>
    <row r="6892" spans="1:6" x14ac:dyDescent="0.3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10">
        <v>0</v>
      </c>
    </row>
    <row r="6893" spans="1:6" x14ac:dyDescent="0.3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10">
        <v>2107.75</v>
      </c>
    </row>
    <row r="6894" spans="1:6" x14ac:dyDescent="0.3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10">
        <v>456</v>
      </c>
    </row>
    <row r="6895" spans="1:6" x14ac:dyDescent="0.3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10">
        <v>0</v>
      </c>
    </row>
    <row r="6896" spans="1:6" x14ac:dyDescent="0.3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10">
        <v>6503.27</v>
      </c>
    </row>
    <row r="6897" spans="1:6" x14ac:dyDescent="0.3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10">
        <v>674</v>
      </c>
    </row>
    <row r="6898" spans="1:6" x14ac:dyDescent="0.3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10">
        <v>0</v>
      </c>
    </row>
    <row r="6899" spans="1:6" x14ac:dyDescent="0.3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10">
        <v>9952.75</v>
      </c>
    </row>
    <row r="6900" spans="1:6" x14ac:dyDescent="0.3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10">
        <v>1455</v>
      </c>
    </row>
    <row r="6901" spans="1:6" x14ac:dyDescent="0.3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10">
        <v>0</v>
      </c>
    </row>
    <row r="6902" spans="1:6" x14ac:dyDescent="0.3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10">
        <v>7756.75</v>
      </c>
    </row>
    <row r="6903" spans="1:6" x14ac:dyDescent="0.3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10">
        <v>1525</v>
      </c>
    </row>
    <row r="6904" spans="1:6" x14ac:dyDescent="0.3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10">
        <v>0</v>
      </c>
    </row>
    <row r="6905" spans="1:6" x14ac:dyDescent="0.3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10">
        <v>9740.85</v>
      </c>
    </row>
    <row r="6906" spans="1:6" x14ac:dyDescent="0.3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10">
        <v>1816</v>
      </c>
    </row>
    <row r="6907" spans="1:6" x14ac:dyDescent="0.3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10">
        <v>0</v>
      </c>
    </row>
    <row r="6908" spans="1:6" x14ac:dyDescent="0.3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10">
        <v>3174</v>
      </c>
    </row>
    <row r="6909" spans="1:6" x14ac:dyDescent="0.3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10">
        <v>1982</v>
      </c>
    </row>
    <row r="6910" spans="1:6" x14ac:dyDescent="0.3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10">
        <v>0</v>
      </c>
    </row>
    <row r="6911" spans="1:6" x14ac:dyDescent="0.3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10">
        <v>3174</v>
      </c>
    </row>
    <row r="6912" spans="1:6" x14ac:dyDescent="0.3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10">
        <v>0</v>
      </c>
    </row>
    <row r="6913" spans="1:6" x14ac:dyDescent="0.3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10">
        <v>0</v>
      </c>
    </row>
    <row r="6914" spans="1:6" x14ac:dyDescent="0.3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10">
        <v>9882</v>
      </c>
    </row>
    <row r="6915" spans="1:6" x14ac:dyDescent="0.3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10">
        <v>369</v>
      </c>
    </row>
    <row r="6916" spans="1:6" x14ac:dyDescent="0.3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10">
        <v>0</v>
      </c>
    </row>
    <row r="6917" spans="1:6" x14ac:dyDescent="0.3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10">
        <v>4941.76</v>
      </c>
    </row>
    <row r="6918" spans="1:6" x14ac:dyDescent="0.3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10">
        <v>0</v>
      </c>
    </row>
    <row r="6919" spans="1:6" x14ac:dyDescent="0.3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10">
        <v>0</v>
      </c>
    </row>
    <row r="6920" spans="1:6" x14ac:dyDescent="0.3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10">
        <v>2800.3</v>
      </c>
    </row>
    <row r="6921" spans="1:6" x14ac:dyDescent="0.3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10">
        <v>0</v>
      </c>
    </row>
    <row r="6922" spans="1:6" x14ac:dyDescent="0.3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10">
        <v>0</v>
      </c>
    </row>
    <row r="6923" spans="1:6" x14ac:dyDescent="0.3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10">
        <v>4030</v>
      </c>
    </row>
    <row r="6924" spans="1:6" x14ac:dyDescent="0.3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10">
        <v>835</v>
      </c>
    </row>
    <row r="6925" spans="1:6" x14ac:dyDescent="0.3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10">
        <v>0</v>
      </c>
    </row>
    <row r="6926" spans="1:6" x14ac:dyDescent="0.3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10">
        <v>5087</v>
      </c>
    </row>
    <row r="6927" spans="1:6" x14ac:dyDescent="0.3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10">
        <v>485</v>
      </c>
    </row>
    <row r="6928" spans="1:6" x14ac:dyDescent="0.3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10">
        <v>0</v>
      </c>
    </row>
    <row r="6929" spans="1:6" x14ac:dyDescent="0.3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10">
        <v>5240.95</v>
      </c>
    </row>
    <row r="6930" spans="1:6" x14ac:dyDescent="0.3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10">
        <v>1051</v>
      </c>
    </row>
    <row r="6931" spans="1:6" x14ac:dyDescent="0.3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10">
        <v>0</v>
      </c>
    </row>
    <row r="6932" spans="1:6" x14ac:dyDescent="0.3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10">
        <v>3034.09</v>
      </c>
    </row>
    <row r="6933" spans="1:6" x14ac:dyDescent="0.3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10">
        <v>2545</v>
      </c>
    </row>
    <row r="6934" spans="1:6" x14ac:dyDescent="0.3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10">
        <v>0</v>
      </c>
    </row>
    <row r="6935" spans="1:6" x14ac:dyDescent="0.3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10">
        <v>8477.58</v>
      </c>
    </row>
    <row r="6936" spans="1:6" x14ac:dyDescent="0.3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10">
        <v>1754</v>
      </c>
    </row>
    <row r="6937" spans="1:6" x14ac:dyDescent="0.3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10">
        <v>0</v>
      </c>
    </row>
    <row r="6938" spans="1:6" x14ac:dyDescent="0.3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10">
        <v>5087</v>
      </c>
    </row>
    <row r="6939" spans="1:6" x14ac:dyDescent="0.3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10">
        <v>831</v>
      </c>
    </row>
    <row r="6940" spans="1:6" x14ac:dyDescent="0.3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10">
        <v>0</v>
      </c>
    </row>
    <row r="6941" spans="1:6" x14ac:dyDescent="0.3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10">
        <v>4972.2700000000004</v>
      </c>
    </row>
    <row r="6942" spans="1:6" x14ac:dyDescent="0.3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10">
        <v>0</v>
      </c>
    </row>
    <row r="6943" spans="1:6" x14ac:dyDescent="0.3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10">
        <v>0</v>
      </c>
    </row>
    <row r="6944" spans="1:6" x14ac:dyDescent="0.3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10">
        <v>3015.3</v>
      </c>
    </row>
    <row r="6945" spans="1:6" x14ac:dyDescent="0.3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10">
        <v>1562</v>
      </c>
    </row>
    <row r="6946" spans="1:6" x14ac:dyDescent="0.3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10">
        <v>0</v>
      </c>
    </row>
    <row r="6947" spans="1:6" x14ac:dyDescent="0.3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10">
        <v>4270.01</v>
      </c>
    </row>
    <row r="6948" spans="1:6" x14ac:dyDescent="0.3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10">
        <v>1043</v>
      </c>
    </row>
    <row r="6949" spans="1:6" x14ac:dyDescent="0.3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10">
        <v>0</v>
      </c>
    </row>
    <row r="6950" spans="1:6" x14ac:dyDescent="0.3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10">
        <v>7204</v>
      </c>
    </row>
    <row r="6951" spans="1:6" x14ac:dyDescent="0.3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10">
        <v>992</v>
      </c>
    </row>
    <row r="6952" spans="1:6" x14ac:dyDescent="0.3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10">
        <v>0</v>
      </c>
    </row>
    <row r="6953" spans="1:6" x14ac:dyDescent="0.3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10">
        <v>109.6</v>
      </c>
    </row>
    <row r="6954" spans="1:6" x14ac:dyDescent="0.3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10">
        <v>0</v>
      </c>
    </row>
    <row r="6955" spans="1:6" x14ac:dyDescent="0.3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10">
        <v>0</v>
      </c>
    </row>
    <row r="6956" spans="1:6" x14ac:dyDescent="0.3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10">
        <v>4028.5</v>
      </c>
    </row>
    <row r="6957" spans="1:6" x14ac:dyDescent="0.3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10">
        <v>926</v>
      </c>
    </row>
    <row r="6958" spans="1:6" x14ac:dyDescent="0.3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10">
        <v>0</v>
      </c>
    </row>
    <row r="6959" spans="1:6" x14ac:dyDescent="0.3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10">
        <v>26178</v>
      </c>
    </row>
    <row r="6960" spans="1:6" x14ac:dyDescent="0.3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10">
        <v>1430</v>
      </c>
    </row>
    <row r="6961" spans="1:6" x14ac:dyDescent="0.3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10">
        <v>0</v>
      </c>
    </row>
    <row r="6962" spans="1:6" x14ac:dyDescent="0.3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10">
        <v>3902.05</v>
      </c>
    </row>
    <row r="6963" spans="1:6" x14ac:dyDescent="0.3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10">
        <v>0</v>
      </c>
    </row>
    <row r="6964" spans="1:6" x14ac:dyDescent="0.3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10">
        <v>0</v>
      </c>
    </row>
    <row r="6965" spans="1:6" x14ac:dyDescent="0.3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10">
        <v>4030</v>
      </c>
    </row>
    <row r="6966" spans="1:6" x14ac:dyDescent="0.3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10">
        <v>2318</v>
      </c>
    </row>
    <row r="6967" spans="1:6" x14ac:dyDescent="0.3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10">
        <v>0</v>
      </c>
    </row>
    <row r="6968" spans="1:6" x14ac:dyDescent="0.3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10">
        <v>799.54</v>
      </c>
    </row>
    <row r="6969" spans="1:6" x14ac:dyDescent="0.3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10">
        <v>1311</v>
      </c>
    </row>
    <row r="6970" spans="1:6" x14ac:dyDescent="0.3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10">
        <v>0</v>
      </c>
    </row>
    <row r="6971" spans="1:6" x14ac:dyDescent="0.3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10">
        <v>5349</v>
      </c>
    </row>
    <row r="6972" spans="1:6" x14ac:dyDescent="0.3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10">
        <v>1185</v>
      </c>
    </row>
    <row r="6973" spans="1:6" x14ac:dyDescent="0.3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10">
        <v>0</v>
      </c>
    </row>
    <row r="6974" spans="1:6" x14ac:dyDescent="0.3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10">
        <v>1752.23</v>
      </c>
    </row>
    <row r="6975" spans="1:6" x14ac:dyDescent="0.3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10">
        <v>0</v>
      </c>
    </row>
    <row r="6976" spans="1:6" x14ac:dyDescent="0.3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10">
        <v>0</v>
      </c>
    </row>
    <row r="6977" spans="1:6" x14ac:dyDescent="0.3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10">
        <v>4400.3</v>
      </c>
    </row>
    <row r="6978" spans="1:6" x14ac:dyDescent="0.3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10">
        <v>21</v>
      </c>
    </row>
    <row r="6979" spans="1:6" x14ac:dyDescent="0.3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10">
        <v>0</v>
      </c>
    </row>
    <row r="6980" spans="1:6" x14ac:dyDescent="0.3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10">
        <v>2588.5300000000002</v>
      </c>
    </row>
    <row r="6981" spans="1:6" x14ac:dyDescent="0.3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10">
        <v>1924</v>
      </c>
    </row>
    <row r="6982" spans="1:6" x14ac:dyDescent="0.3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10">
        <v>0</v>
      </c>
    </row>
    <row r="6983" spans="1:6" x14ac:dyDescent="0.3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10">
        <v>3814.26</v>
      </c>
    </row>
    <row r="6984" spans="1:6" x14ac:dyDescent="0.3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10">
        <v>429</v>
      </c>
    </row>
    <row r="6985" spans="1:6" x14ac:dyDescent="0.3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10">
        <v>0</v>
      </c>
    </row>
    <row r="6986" spans="1:6" x14ac:dyDescent="0.3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10">
        <v>1600.79</v>
      </c>
    </row>
    <row r="6987" spans="1:6" x14ac:dyDescent="0.3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10">
        <v>2344</v>
      </c>
    </row>
    <row r="6988" spans="1:6" x14ac:dyDescent="0.3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10">
        <v>0</v>
      </c>
    </row>
    <row r="6989" spans="1:6" x14ac:dyDescent="0.3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10">
        <v>5087</v>
      </c>
    </row>
    <row r="6990" spans="1:6" x14ac:dyDescent="0.3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10">
        <v>795</v>
      </c>
    </row>
    <row r="6991" spans="1:6" x14ac:dyDescent="0.3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10">
        <v>0</v>
      </c>
    </row>
    <row r="6992" spans="1:6" x14ac:dyDescent="0.3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10">
        <v>3824.51</v>
      </c>
    </row>
    <row r="6993" spans="1:6" x14ac:dyDescent="0.3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10">
        <v>1329</v>
      </c>
    </row>
    <row r="6994" spans="1:6" x14ac:dyDescent="0.3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10">
        <v>0</v>
      </c>
    </row>
    <row r="6995" spans="1:6" x14ac:dyDescent="0.3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10">
        <v>3957.61</v>
      </c>
    </row>
    <row r="6996" spans="1:6" x14ac:dyDescent="0.3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10">
        <v>279</v>
      </c>
    </row>
    <row r="6997" spans="1:6" x14ac:dyDescent="0.3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10">
        <v>0</v>
      </c>
    </row>
    <row r="6998" spans="1:6" x14ac:dyDescent="0.3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10">
        <v>2668.5</v>
      </c>
    </row>
    <row r="6999" spans="1:6" x14ac:dyDescent="0.3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10">
        <v>2717</v>
      </c>
    </row>
    <row r="7000" spans="1:6" x14ac:dyDescent="0.3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10">
        <v>0</v>
      </c>
    </row>
    <row r="7001" spans="1:6" x14ac:dyDescent="0.3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10">
        <v>834.26</v>
      </c>
    </row>
    <row r="7002" spans="1:6" x14ac:dyDescent="0.3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10">
        <v>2525</v>
      </c>
    </row>
    <row r="7003" spans="1:6" x14ac:dyDescent="0.3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10">
        <v>0</v>
      </c>
    </row>
    <row r="7004" spans="1:6" x14ac:dyDescent="0.3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10">
        <v>3174</v>
      </c>
    </row>
    <row r="7005" spans="1:6" x14ac:dyDescent="0.3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10">
        <v>2097</v>
      </c>
    </row>
    <row r="7006" spans="1:6" x14ac:dyDescent="0.3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10">
        <v>0</v>
      </c>
    </row>
    <row r="7007" spans="1:6" x14ac:dyDescent="0.3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10">
        <v>3088</v>
      </c>
    </row>
    <row r="7008" spans="1:6" x14ac:dyDescent="0.3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10">
        <v>698</v>
      </c>
    </row>
    <row r="7009" spans="1:6" x14ac:dyDescent="0.3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10">
        <v>0</v>
      </c>
    </row>
    <row r="7010" spans="1:6" x14ac:dyDescent="0.3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10">
        <v>1916.07</v>
      </c>
    </row>
    <row r="7011" spans="1:6" x14ac:dyDescent="0.3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10">
        <v>2847</v>
      </c>
    </row>
    <row r="7012" spans="1:6" x14ac:dyDescent="0.3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10">
        <v>0</v>
      </c>
    </row>
    <row r="7013" spans="1:6" x14ac:dyDescent="0.3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10">
        <v>9067.3700000000008</v>
      </c>
    </row>
    <row r="7014" spans="1:6" x14ac:dyDescent="0.3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10">
        <v>2488</v>
      </c>
    </row>
    <row r="7015" spans="1:6" x14ac:dyDescent="0.3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10">
        <v>0</v>
      </c>
    </row>
    <row r="7016" spans="1:6" x14ac:dyDescent="0.3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10">
        <v>4431.8999999999996</v>
      </c>
    </row>
    <row r="7017" spans="1:6" x14ac:dyDescent="0.3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10">
        <v>1497</v>
      </c>
    </row>
    <row r="7018" spans="1:6" x14ac:dyDescent="0.3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10">
        <v>0</v>
      </c>
    </row>
    <row r="7019" spans="1:6" x14ac:dyDescent="0.3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10">
        <v>9381.85</v>
      </c>
    </row>
    <row r="7020" spans="1:6" x14ac:dyDescent="0.3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10">
        <v>65</v>
      </c>
    </row>
    <row r="7021" spans="1:6" x14ac:dyDescent="0.3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10">
        <v>0</v>
      </c>
    </row>
    <row r="7022" spans="1:6" x14ac:dyDescent="0.3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10">
        <v>7809.13</v>
      </c>
    </row>
    <row r="7023" spans="1:6" x14ac:dyDescent="0.3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10">
        <v>2620</v>
      </c>
    </row>
    <row r="7024" spans="1:6" x14ac:dyDescent="0.3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10">
        <v>0</v>
      </c>
    </row>
    <row r="7025" spans="1:6" x14ac:dyDescent="0.3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10">
        <v>4706.45</v>
      </c>
    </row>
    <row r="7026" spans="1:6" x14ac:dyDescent="0.3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10">
        <v>605</v>
      </c>
    </row>
    <row r="7027" spans="1:6" x14ac:dyDescent="0.3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10">
        <v>0</v>
      </c>
    </row>
    <row r="7028" spans="1:6" x14ac:dyDescent="0.3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10">
        <v>13292.73</v>
      </c>
    </row>
    <row r="7029" spans="1:6" x14ac:dyDescent="0.3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10">
        <v>1642</v>
      </c>
    </row>
    <row r="7030" spans="1:6" x14ac:dyDescent="0.3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10">
        <v>0</v>
      </c>
    </row>
    <row r="7031" spans="1:6" x14ac:dyDescent="0.3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10">
        <v>1742</v>
      </c>
    </row>
    <row r="7032" spans="1:6" x14ac:dyDescent="0.3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10">
        <v>1660</v>
      </c>
    </row>
    <row r="7033" spans="1:6" x14ac:dyDescent="0.3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10">
        <v>0</v>
      </c>
    </row>
    <row r="7034" spans="1:6" x14ac:dyDescent="0.3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10">
        <v>4030</v>
      </c>
    </row>
    <row r="7035" spans="1:6" x14ac:dyDescent="0.3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10">
        <v>1502</v>
      </c>
    </row>
    <row r="7036" spans="1:6" x14ac:dyDescent="0.3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10">
        <v>0</v>
      </c>
    </row>
    <row r="7037" spans="1:6" x14ac:dyDescent="0.3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10">
        <v>4461</v>
      </c>
    </row>
    <row r="7038" spans="1:6" x14ac:dyDescent="0.3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10">
        <v>1774</v>
      </c>
    </row>
    <row r="7039" spans="1:6" x14ac:dyDescent="0.3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10">
        <v>0</v>
      </c>
    </row>
    <row r="7040" spans="1:6" x14ac:dyDescent="0.3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10">
        <v>6938.55</v>
      </c>
    </row>
    <row r="7041" spans="1:6" x14ac:dyDescent="0.3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10">
        <v>843</v>
      </c>
    </row>
    <row r="7042" spans="1:6" x14ac:dyDescent="0.3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10">
        <v>0</v>
      </c>
    </row>
    <row r="7043" spans="1:6" x14ac:dyDescent="0.3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10">
        <v>4582.75</v>
      </c>
    </row>
    <row r="7044" spans="1:6" x14ac:dyDescent="0.3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10">
        <v>1101</v>
      </c>
    </row>
    <row r="7045" spans="1:6" x14ac:dyDescent="0.3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10">
        <v>0</v>
      </c>
    </row>
    <row r="7046" spans="1:6" x14ac:dyDescent="0.3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10">
        <v>960</v>
      </c>
    </row>
    <row r="7047" spans="1:6" x14ac:dyDescent="0.3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10">
        <v>2360</v>
      </c>
    </row>
    <row r="7048" spans="1:6" x14ac:dyDescent="0.3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10">
        <v>0</v>
      </c>
    </row>
    <row r="7049" spans="1:6" x14ac:dyDescent="0.3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10">
        <v>3747.7</v>
      </c>
    </row>
    <row r="7050" spans="1:6" x14ac:dyDescent="0.3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10">
        <v>2592</v>
      </c>
    </row>
    <row r="7051" spans="1:6" x14ac:dyDescent="0.3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10">
        <v>0</v>
      </c>
    </row>
    <row r="7052" spans="1:6" x14ac:dyDescent="0.3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10">
        <v>3174</v>
      </c>
    </row>
    <row r="7053" spans="1:6" x14ac:dyDescent="0.3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10">
        <v>2630</v>
      </c>
    </row>
    <row r="7054" spans="1:6" x14ac:dyDescent="0.3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10">
        <v>0</v>
      </c>
    </row>
    <row r="7055" spans="1:6" x14ac:dyDescent="0.3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10">
        <v>4750</v>
      </c>
    </row>
    <row r="7056" spans="1:6" x14ac:dyDescent="0.3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10">
        <v>1724</v>
      </c>
    </row>
    <row r="7057" spans="1:6" x14ac:dyDescent="0.3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10">
        <v>0</v>
      </c>
    </row>
    <row r="7058" spans="1:6" x14ac:dyDescent="0.3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10">
        <v>5009.45</v>
      </c>
    </row>
    <row r="7059" spans="1:6" x14ac:dyDescent="0.3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10">
        <v>686</v>
      </c>
    </row>
    <row r="7060" spans="1:6" x14ac:dyDescent="0.3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10">
        <v>0</v>
      </c>
    </row>
    <row r="7061" spans="1:6" x14ac:dyDescent="0.3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10">
        <v>500</v>
      </c>
    </row>
    <row r="7062" spans="1:6" x14ac:dyDescent="0.3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10">
        <v>0</v>
      </c>
    </row>
    <row r="7063" spans="1:6" x14ac:dyDescent="0.3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10">
        <v>0</v>
      </c>
    </row>
    <row r="7064" spans="1:6" x14ac:dyDescent="0.3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10">
        <v>8532.06</v>
      </c>
    </row>
    <row r="7065" spans="1:6" x14ac:dyDescent="0.3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10">
        <v>249</v>
      </c>
    </row>
    <row r="7066" spans="1:6" x14ac:dyDescent="0.3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10">
        <v>0</v>
      </c>
    </row>
    <row r="7067" spans="1:6" x14ac:dyDescent="0.3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10">
        <v>2420.1799999999998</v>
      </c>
    </row>
    <row r="7068" spans="1:6" x14ac:dyDescent="0.3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10">
        <v>2145</v>
      </c>
    </row>
    <row r="7069" spans="1:6" x14ac:dyDescent="0.3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10">
        <v>0</v>
      </c>
    </row>
    <row r="7070" spans="1:6" x14ac:dyDescent="0.3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10">
        <v>275</v>
      </c>
    </row>
    <row r="7071" spans="1:6" x14ac:dyDescent="0.3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10">
        <v>2656</v>
      </c>
    </row>
    <row r="7072" spans="1:6" x14ac:dyDescent="0.3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10">
        <v>0</v>
      </c>
    </row>
    <row r="7073" spans="1:6" x14ac:dyDescent="0.3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10">
        <v>3174</v>
      </c>
    </row>
    <row r="7074" spans="1:6" x14ac:dyDescent="0.3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10">
        <v>1757</v>
      </c>
    </row>
    <row r="7075" spans="1:6" x14ac:dyDescent="0.3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10">
        <v>0</v>
      </c>
    </row>
    <row r="7076" spans="1:6" x14ac:dyDescent="0.3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10">
        <v>9694</v>
      </c>
    </row>
    <row r="7077" spans="1:6" x14ac:dyDescent="0.3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10">
        <v>2747</v>
      </c>
    </row>
    <row r="7078" spans="1:6" x14ac:dyDescent="0.3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10">
        <v>0</v>
      </c>
    </row>
    <row r="7079" spans="1:6" x14ac:dyDescent="0.3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10">
        <v>9065.8700000000008</v>
      </c>
    </row>
    <row r="7080" spans="1:6" x14ac:dyDescent="0.3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10">
        <v>150</v>
      </c>
    </row>
    <row r="7081" spans="1:6" x14ac:dyDescent="0.3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10">
        <v>0</v>
      </c>
    </row>
    <row r="7082" spans="1:6" x14ac:dyDescent="0.3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10">
        <v>2115.75</v>
      </c>
    </row>
    <row r="7083" spans="1:6" x14ac:dyDescent="0.3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10">
        <v>541</v>
      </c>
    </row>
    <row r="7084" spans="1:6" x14ac:dyDescent="0.3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10">
        <v>0</v>
      </c>
    </row>
    <row r="7085" spans="1:6" x14ac:dyDescent="0.3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10">
        <v>12611</v>
      </c>
    </row>
    <row r="7086" spans="1:6" x14ac:dyDescent="0.3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10">
        <v>2973</v>
      </c>
    </row>
    <row r="7087" spans="1:6" x14ac:dyDescent="0.3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10">
        <v>0</v>
      </c>
    </row>
    <row r="7088" spans="1:6" x14ac:dyDescent="0.3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10">
        <v>275</v>
      </c>
    </row>
    <row r="7089" spans="1:6" x14ac:dyDescent="0.3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10">
        <v>895</v>
      </c>
    </row>
    <row r="7090" spans="1:6" x14ac:dyDescent="0.3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10">
        <v>0</v>
      </c>
    </row>
    <row r="7091" spans="1:6" x14ac:dyDescent="0.3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10">
        <v>3449</v>
      </c>
    </row>
    <row r="7092" spans="1:6" x14ac:dyDescent="0.3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10">
        <v>344</v>
      </c>
    </row>
    <row r="7093" spans="1:6" x14ac:dyDescent="0.3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10">
        <v>0</v>
      </c>
    </row>
    <row r="7094" spans="1:6" x14ac:dyDescent="0.3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10">
        <v>4262</v>
      </c>
    </row>
    <row r="7095" spans="1:6" x14ac:dyDescent="0.3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10">
        <v>1382</v>
      </c>
    </row>
    <row r="7096" spans="1:6" x14ac:dyDescent="0.3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10">
        <v>0</v>
      </c>
    </row>
    <row r="7097" spans="1:6" x14ac:dyDescent="0.3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10">
        <v>623.95000000000005</v>
      </c>
    </row>
    <row r="7098" spans="1:6" x14ac:dyDescent="0.3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10">
        <v>0</v>
      </c>
    </row>
    <row r="7099" spans="1:6" x14ac:dyDescent="0.3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10">
        <v>0</v>
      </c>
    </row>
    <row r="7100" spans="1:6" x14ac:dyDescent="0.3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10">
        <v>4142.3</v>
      </c>
    </row>
    <row r="7101" spans="1:6" x14ac:dyDescent="0.3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10">
        <v>1933</v>
      </c>
    </row>
    <row r="7102" spans="1:6" x14ac:dyDescent="0.3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10">
        <v>0</v>
      </c>
    </row>
    <row r="7103" spans="1:6" x14ac:dyDescent="0.3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10">
        <v>9741</v>
      </c>
    </row>
    <row r="7104" spans="1:6" x14ac:dyDescent="0.3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10">
        <v>383</v>
      </c>
    </row>
    <row r="7105" spans="1:6" x14ac:dyDescent="0.3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10">
        <v>0</v>
      </c>
    </row>
    <row r="7106" spans="1:6" x14ac:dyDescent="0.3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10">
        <v>5087</v>
      </c>
    </row>
    <row r="7107" spans="1:6" x14ac:dyDescent="0.3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10">
        <v>2148</v>
      </c>
    </row>
    <row r="7108" spans="1:6" x14ac:dyDescent="0.3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10">
        <v>0</v>
      </c>
    </row>
    <row r="7109" spans="1:6" x14ac:dyDescent="0.3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10">
        <v>1418.2</v>
      </c>
    </row>
    <row r="7110" spans="1:6" x14ac:dyDescent="0.3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10">
        <v>2449</v>
      </c>
    </row>
    <row r="7111" spans="1:6" x14ac:dyDescent="0.3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10">
        <v>0</v>
      </c>
    </row>
    <row r="7112" spans="1:6" x14ac:dyDescent="0.3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10">
        <v>4282.7700000000004</v>
      </c>
    </row>
    <row r="7113" spans="1:6" x14ac:dyDescent="0.3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10">
        <v>0</v>
      </c>
    </row>
    <row r="7114" spans="1:6" x14ac:dyDescent="0.3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10">
        <v>0</v>
      </c>
    </row>
    <row r="7115" spans="1:6" x14ac:dyDescent="0.3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10">
        <v>4620.7</v>
      </c>
    </row>
    <row r="7116" spans="1:6" x14ac:dyDescent="0.3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10">
        <v>1745</v>
      </c>
    </row>
    <row r="7117" spans="1:6" x14ac:dyDescent="0.3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10">
        <v>0</v>
      </c>
    </row>
    <row r="7118" spans="1:6" x14ac:dyDescent="0.3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10">
        <v>1413.97</v>
      </c>
    </row>
    <row r="7119" spans="1:6" x14ac:dyDescent="0.3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10">
        <v>488</v>
      </c>
    </row>
    <row r="7120" spans="1:6" x14ac:dyDescent="0.3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10">
        <v>0</v>
      </c>
    </row>
    <row r="7121" spans="1:6" x14ac:dyDescent="0.3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10">
        <v>4030</v>
      </c>
    </row>
    <row r="7122" spans="1:6" x14ac:dyDescent="0.3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10">
        <v>1655</v>
      </c>
    </row>
    <row r="7123" spans="1:6" x14ac:dyDescent="0.3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10">
        <v>0</v>
      </c>
    </row>
    <row r="7124" spans="1:6" x14ac:dyDescent="0.3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10">
        <v>6349.04</v>
      </c>
    </row>
    <row r="7125" spans="1:6" x14ac:dyDescent="0.3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10">
        <v>1482</v>
      </c>
    </row>
    <row r="7126" spans="1:6" x14ac:dyDescent="0.3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10">
        <v>0</v>
      </c>
    </row>
    <row r="7127" spans="1:6" x14ac:dyDescent="0.3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10">
        <v>9741</v>
      </c>
    </row>
    <row r="7128" spans="1:6" x14ac:dyDescent="0.3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10">
        <v>1887</v>
      </c>
    </row>
    <row r="7129" spans="1:6" x14ac:dyDescent="0.3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10">
        <v>0</v>
      </c>
    </row>
    <row r="7130" spans="1:6" x14ac:dyDescent="0.3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10">
        <v>9741</v>
      </c>
    </row>
    <row r="7131" spans="1:6" x14ac:dyDescent="0.3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10">
        <v>1925</v>
      </c>
    </row>
    <row r="7132" spans="1:6" x14ac:dyDescent="0.3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10">
        <v>0</v>
      </c>
    </row>
    <row r="7133" spans="1:6" x14ac:dyDescent="0.3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10">
        <v>4030</v>
      </c>
    </row>
    <row r="7134" spans="1:6" x14ac:dyDescent="0.3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10">
        <v>709</v>
      </c>
    </row>
    <row r="7135" spans="1:6" x14ac:dyDescent="0.3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10">
        <v>0</v>
      </c>
    </row>
    <row r="7136" spans="1:6" x14ac:dyDescent="0.3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10">
        <v>3579</v>
      </c>
    </row>
    <row r="7137" spans="1:6" x14ac:dyDescent="0.3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10">
        <v>1452</v>
      </c>
    </row>
    <row r="7138" spans="1:6" x14ac:dyDescent="0.3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10">
        <v>0</v>
      </c>
    </row>
    <row r="7139" spans="1:6" x14ac:dyDescent="0.3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10">
        <v>3174</v>
      </c>
    </row>
    <row r="7140" spans="1:6" x14ac:dyDescent="0.3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10">
        <v>1228</v>
      </c>
    </row>
    <row r="7141" spans="1:6" x14ac:dyDescent="0.3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10">
        <v>0</v>
      </c>
    </row>
    <row r="7142" spans="1:6" x14ac:dyDescent="0.3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10">
        <v>9404</v>
      </c>
    </row>
    <row r="7143" spans="1:6" x14ac:dyDescent="0.3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10">
        <v>132</v>
      </c>
    </row>
    <row r="7144" spans="1:6" x14ac:dyDescent="0.3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10">
        <v>0</v>
      </c>
    </row>
    <row r="7145" spans="1:6" x14ac:dyDescent="0.3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10">
        <v>2174</v>
      </c>
    </row>
    <row r="7146" spans="1:6" x14ac:dyDescent="0.3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10">
        <v>2961</v>
      </c>
    </row>
    <row r="7147" spans="1:6" x14ac:dyDescent="0.3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10">
        <v>0</v>
      </c>
    </row>
    <row r="7148" spans="1:6" x14ac:dyDescent="0.3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10">
        <v>4030</v>
      </c>
    </row>
    <row r="7149" spans="1:6" x14ac:dyDescent="0.3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10">
        <v>235</v>
      </c>
    </row>
    <row r="7150" spans="1:6" x14ac:dyDescent="0.3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10">
        <v>0</v>
      </c>
    </row>
    <row r="7151" spans="1:6" x14ac:dyDescent="0.3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10">
        <v>9694</v>
      </c>
    </row>
    <row r="7152" spans="1:6" x14ac:dyDescent="0.3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10">
        <v>304</v>
      </c>
    </row>
    <row r="7153" spans="1:6" x14ac:dyDescent="0.3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10">
        <v>0</v>
      </c>
    </row>
    <row r="7154" spans="1:6" x14ac:dyDescent="0.3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10">
        <v>4750</v>
      </c>
    </row>
    <row r="7155" spans="1:6" x14ac:dyDescent="0.3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10">
        <v>2953</v>
      </c>
    </row>
    <row r="7156" spans="1:6" x14ac:dyDescent="0.3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10">
        <v>0</v>
      </c>
    </row>
    <row r="7157" spans="1:6" x14ac:dyDescent="0.3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10">
        <v>3726.75</v>
      </c>
    </row>
    <row r="7158" spans="1:6" x14ac:dyDescent="0.3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10">
        <v>0</v>
      </c>
    </row>
    <row r="7159" spans="1:6" x14ac:dyDescent="0.3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10">
        <v>0</v>
      </c>
    </row>
    <row r="7160" spans="1:6" x14ac:dyDescent="0.3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10">
        <v>10003</v>
      </c>
    </row>
    <row r="7161" spans="1:6" x14ac:dyDescent="0.3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10">
        <v>1094</v>
      </c>
    </row>
    <row r="7162" spans="1:6" x14ac:dyDescent="0.3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10">
        <v>0</v>
      </c>
    </row>
    <row r="7163" spans="1:6" x14ac:dyDescent="0.3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10">
        <v>3957.71</v>
      </c>
    </row>
    <row r="7164" spans="1:6" x14ac:dyDescent="0.3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10">
        <v>1482</v>
      </c>
    </row>
    <row r="7165" spans="1:6" x14ac:dyDescent="0.3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10">
        <v>0</v>
      </c>
    </row>
    <row r="7166" spans="1:6" x14ac:dyDescent="0.3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10">
        <v>3968.57</v>
      </c>
    </row>
    <row r="7167" spans="1:6" x14ac:dyDescent="0.3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10">
        <v>875</v>
      </c>
    </row>
    <row r="7168" spans="1:6" x14ac:dyDescent="0.3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10">
        <v>0</v>
      </c>
    </row>
    <row r="7169" spans="1:6" x14ac:dyDescent="0.3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10">
        <v>5871.9</v>
      </c>
    </row>
    <row r="7170" spans="1:6" x14ac:dyDescent="0.3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10">
        <v>2429</v>
      </c>
    </row>
    <row r="7171" spans="1:6" x14ac:dyDescent="0.3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10">
        <v>0</v>
      </c>
    </row>
    <row r="7172" spans="1:6" x14ac:dyDescent="0.3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10">
        <v>4211.6899999999996</v>
      </c>
    </row>
    <row r="7173" spans="1:6" x14ac:dyDescent="0.3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10">
        <v>1526</v>
      </c>
    </row>
    <row r="7174" spans="1:6" x14ac:dyDescent="0.3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10">
        <v>0</v>
      </c>
    </row>
    <row r="7175" spans="1:6" x14ac:dyDescent="0.3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10">
        <v>3179.02</v>
      </c>
    </row>
    <row r="7176" spans="1:6" x14ac:dyDescent="0.3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10">
        <v>874</v>
      </c>
    </row>
    <row r="7177" spans="1:6" x14ac:dyDescent="0.3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10">
        <v>0</v>
      </c>
    </row>
    <row r="7178" spans="1:6" x14ac:dyDescent="0.3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10">
        <v>2185.16</v>
      </c>
    </row>
    <row r="7179" spans="1:6" x14ac:dyDescent="0.3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10">
        <v>2727</v>
      </c>
    </row>
    <row r="7180" spans="1:6" x14ac:dyDescent="0.3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10">
        <v>0</v>
      </c>
    </row>
    <row r="7181" spans="1:6" x14ac:dyDescent="0.3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10">
        <v>4382</v>
      </c>
    </row>
    <row r="7182" spans="1:6" x14ac:dyDescent="0.3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10">
        <v>1048</v>
      </c>
    </row>
    <row r="7183" spans="1:6" x14ac:dyDescent="0.3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10">
        <v>0</v>
      </c>
    </row>
    <row r="7184" spans="1:6" x14ac:dyDescent="0.3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10">
        <v>3174</v>
      </c>
    </row>
    <row r="7185" spans="1:6" x14ac:dyDescent="0.3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10">
        <v>2981</v>
      </c>
    </row>
    <row r="7186" spans="1:6" x14ac:dyDescent="0.3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10">
        <v>0</v>
      </c>
    </row>
    <row r="7187" spans="1:6" x14ac:dyDescent="0.3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10">
        <v>9741</v>
      </c>
    </row>
    <row r="7188" spans="1:6" x14ac:dyDescent="0.3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10">
        <v>1382</v>
      </c>
    </row>
    <row r="7189" spans="1:6" x14ac:dyDescent="0.3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10">
        <v>0</v>
      </c>
    </row>
    <row r="7190" spans="1:6" x14ac:dyDescent="0.3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10">
        <v>2137.25</v>
      </c>
    </row>
    <row r="7191" spans="1:6" x14ac:dyDescent="0.3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10">
        <v>2501</v>
      </c>
    </row>
    <row r="7192" spans="1:6" x14ac:dyDescent="0.3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10">
        <v>0</v>
      </c>
    </row>
    <row r="7193" spans="1:6" x14ac:dyDescent="0.3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10">
        <v>4506.45</v>
      </c>
    </row>
    <row r="7194" spans="1:6" x14ac:dyDescent="0.3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10">
        <v>267</v>
      </c>
    </row>
    <row r="7195" spans="1:6" x14ac:dyDescent="0.3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10">
        <v>0</v>
      </c>
    </row>
    <row r="7196" spans="1:6" x14ac:dyDescent="0.3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10">
        <v>5019.55</v>
      </c>
    </row>
    <row r="7197" spans="1:6" x14ac:dyDescent="0.3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10">
        <v>177</v>
      </c>
    </row>
    <row r="7198" spans="1:6" x14ac:dyDescent="0.3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10">
        <v>0</v>
      </c>
    </row>
    <row r="7199" spans="1:6" x14ac:dyDescent="0.3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10">
        <v>7591.49</v>
      </c>
    </row>
    <row r="7200" spans="1:6" x14ac:dyDescent="0.3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10">
        <v>2301</v>
      </c>
    </row>
    <row r="7201" spans="1:6" x14ac:dyDescent="0.3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10">
        <v>0</v>
      </c>
    </row>
    <row r="7202" spans="1:6" x14ac:dyDescent="0.3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10">
        <v>5302.75</v>
      </c>
    </row>
    <row r="7203" spans="1:6" x14ac:dyDescent="0.3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10">
        <v>73</v>
      </c>
    </row>
    <row r="7204" spans="1:6" x14ac:dyDescent="0.3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10">
        <v>0</v>
      </c>
    </row>
    <row r="7205" spans="1:6" x14ac:dyDescent="0.3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10">
        <v>5040</v>
      </c>
    </row>
    <row r="7206" spans="1:6" x14ac:dyDescent="0.3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10">
        <v>2710</v>
      </c>
    </row>
    <row r="7207" spans="1:6" x14ac:dyDescent="0.3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10">
        <v>0</v>
      </c>
    </row>
    <row r="7208" spans="1:6" x14ac:dyDescent="0.3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10">
        <v>9802.33</v>
      </c>
    </row>
    <row r="7209" spans="1:6" x14ac:dyDescent="0.3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10">
        <v>721</v>
      </c>
    </row>
    <row r="7210" spans="1:6" x14ac:dyDescent="0.3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10">
        <v>0</v>
      </c>
    </row>
    <row r="7211" spans="1:6" x14ac:dyDescent="0.3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10">
        <v>3174</v>
      </c>
    </row>
    <row r="7212" spans="1:6" x14ac:dyDescent="0.3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10">
        <v>0</v>
      </c>
    </row>
    <row r="7213" spans="1:6" x14ac:dyDescent="0.3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10">
        <v>0</v>
      </c>
    </row>
    <row r="7214" spans="1:6" x14ac:dyDescent="0.3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10">
        <v>3174</v>
      </c>
    </row>
    <row r="7215" spans="1:6" x14ac:dyDescent="0.3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10">
        <v>2629</v>
      </c>
    </row>
    <row r="7216" spans="1:6" x14ac:dyDescent="0.3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10">
        <v>0</v>
      </c>
    </row>
    <row r="7217" spans="1:6" x14ac:dyDescent="0.3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10">
        <v>9302.7000000000007</v>
      </c>
    </row>
    <row r="7218" spans="1:6" x14ac:dyDescent="0.3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10">
        <v>323</v>
      </c>
    </row>
    <row r="7219" spans="1:6" x14ac:dyDescent="0.3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10">
        <v>0</v>
      </c>
    </row>
    <row r="7220" spans="1:6" x14ac:dyDescent="0.3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10">
        <v>4222</v>
      </c>
    </row>
    <row r="7221" spans="1:6" x14ac:dyDescent="0.3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10">
        <v>1218</v>
      </c>
    </row>
    <row r="7222" spans="1:6" x14ac:dyDescent="0.3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10">
        <v>0</v>
      </c>
    </row>
    <row r="7223" spans="1:6" x14ac:dyDescent="0.3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10">
        <v>4871</v>
      </c>
    </row>
    <row r="7224" spans="1:6" x14ac:dyDescent="0.3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10">
        <v>2726</v>
      </c>
    </row>
    <row r="7225" spans="1:6" x14ac:dyDescent="0.3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10">
        <v>0</v>
      </c>
    </row>
    <row r="7226" spans="1:6" x14ac:dyDescent="0.3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10">
        <v>2984</v>
      </c>
    </row>
    <row r="7227" spans="1:6" x14ac:dyDescent="0.3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10">
        <v>2202</v>
      </c>
    </row>
    <row r="7228" spans="1:6" x14ac:dyDescent="0.3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10">
        <v>0</v>
      </c>
    </row>
    <row r="7229" spans="1:6" x14ac:dyDescent="0.3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10">
        <v>9708.89</v>
      </c>
    </row>
    <row r="7230" spans="1:6" x14ac:dyDescent="0.3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10">
        <v>1227</v>
      </c>
    </row>
    <row r="7231" spans="1:6" x14ac:dyDescent="0.3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10">
        <v>0</v>
      </c>
    </row>
    <row r="7232" spans="1:6" x14ac:dyDescent="0.3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10">
        <v>3872.94</v>
      </c>
    </row>
    <row r="7233" spans="1:6" x14ac:dyDescent="0.3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10">
        <v>2165</v>
      </c>
    </row>
    <row r="7234" spans="1:6" x14ac:dyDescent="0.3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10">
        <v>0</v>
      </c>
    </row>
    <row r="7235" spans="1:6" x14ac:dyDescent="0.3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10">
        <v>4214.46</v>
      </c>
    </row>
    <row r="7236" spans="1:6" x14ac:dyDescent="0.3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10">
        <v>69</v>
      </c>
    </row>
    <row r="7237" spans="1:6" x14ac:dyDescent="0.3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10">
        <v>0</v>
      </c>
    </row>
    <row r="7238" spans="1:6" x14ac:dyDescent="0.3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10">
        <v>3174</v>
      </c>
    </row>
    <row r="7239" spans="1:6" x14ac:dyDescent="0.3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10">
        <v>1664</v>
      </c>
    </row>
    <row r="7240" spans="1:6" x14ac:dyDescent="0.3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10">
        <v>0</v>
      </c>
    </row>
    <row r="7241" spans="1:6" x14ac:dyDescent="0.3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10">
        <v>2381.69</v>
      </c>
    </row>
    <row r="7242" spans="1:6" x14ac:dyDescent="0.3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10">
        <v>738</v>
      </c>
    </row>
    <row r="7243" spans="1:6" x14ac:dyDescent="0.3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10">
        <v>0</v>
      </c>
    </row>
    <row r="7244" spans="1:6" x14ac:dyDescent="0.3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10">
        <v>25569.41</v>
      </c>
    </row>
    <row r="7245" spans="1:6" x14ac:dyDescent="0.3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10">
        <v>0</v>
      </c>
    </row>
    <row r="7246" spans="1:6" x14ac:dyDescent="0.3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10">
        <v>0</v>
      </c>
    </row>
    <row r="7247" spans="1:6" x14ac:dyDescent="0.3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10">
        <v>1073</v>
      </c>
    </row>
    <row r="7248" spans="1:6" x14ac:dyDescent="0.3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10">
        <v>1542</v>
      </c>
    </row>
    <row r="7249" spans="1:6" x14ac:dyDescent="0.3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10">
        <v>0</v>
      </c>
    </row>
    <row r="7250" spans="1:6" x14ac:dyDescent="0.3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10">
        <v>5792.96</v>
      </c>
    </row>
    <row r="7251" spans="1:6" x14ac:dyDescent="0.3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10">
        <v>864</v>
      </c>
    </row>
    <row r="7252" spans="1:6" x14ac:dyDescent="0.3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10">
        <v>0</v>
      </c>
    </row>
    <row r="7253" spans="1:6" x14ac:dyDescent="0.3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10">
        <v>5087</v>
      </c>
    </row>
    <row r="7254" spans="1:6" x14ac:dyDescent="0.3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10">
        <v>0</v>
      </c>
    </row>
    <row r="7255" spans="1:6" x14ac:dyDescent="0.3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10">
        <v>0</v>
      </c>
    </row>
    <row r="7256" spans="1:6" x14ac:dyDescent="0.3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10">
        <v>3174</v>
      </c>
    </row>
    <row r="7257" spans="1:6" x14ac:dyDescent="0.3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10">
        <v>1897</v>
      </c>
    </row>
    <row r="7258" spans="1:6" x14ac:dyDescent="0.3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10">
        <v>0</v>
      </c>
    </row>
    <row r="7259" spans="1:6" x14ac:dyDescent="0.3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10">
        <v>4582.75</v>
      </c>
    </row>
    <row r="7260" spans="1:6" x14ac:dyDescent="0.3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10">
        <v>2635</v>
      </c>
    </row>
    <row r="7261" spans="1:6" x14ac:dyDescent="0.3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10">
        <v>0</v>
      </c>
    </row>
    <row r="7262" spans="1:6" x14ac:dyDescent="0.3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10">
        <v>9881.85</v>
      </c>
    </row>
    <row r="7263" spans="1:6" x14ac:dyDescent="0.3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10">
        <v>2372</v>
      </c>
    </row>
    <row r="7264" spans="1:6" x14ac:dyDescent="0.3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10">
        <v>0</v>
      </c>
    </row>
    <row r="7265" spans="1:6" x14ac:dyDescent="0.3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10">
        <v>258</v>
      </c>
    </row>
    <row r="7266" spans="1:6" x14ac:dyDescent="0.3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10">
        <v>0</v>
      </c>
    </row>
    <row r="7267" spans="1:6" x14ac:dyDescent="0.3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10">
        <v>0</v>
      </c>
    </row>
    <row r="7268" spans="1:6" x14ac:dyDescent="0.3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10">
        <v>31481.8</v>
      </c>
    </row>
    <row r="7269" spans="1:6" x14ac:dyDescent="0.3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10">
        <v>1066</v>
      </c>
    </row>
    <row r="7270" spans="1:6" x14ac:dyDescent="0.3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10">
        <v>0</v>
      </c>
    </row>
    <row r="7271" spans="1:6" x14ac:dyDescent="0.3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10">
        <v>3011.75</v>
      </c>
    </row>
    <row r="7272" spans="1:6" x14ac:dyDescent="0.3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10">
        <v>1717</v>
      </c>
    </row>
    <row r="7273" spans="1:6" x14ac:dyDescent="0.3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10">
        <v>0</v>
      </c>
    </row>
    <row r="7274" spans="1:6" x14ac:dyDescent="0.3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10">
        <v>3174</v>
      </c>
    </row>
    <row r="7275" spans="1:6" x14ac:dyDescent="0.3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10">
        <v>0</v>
      </c>
    </row>
    <row r="7276" spans="1:6" x14ac:dyDescent="0.3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10">
        <v>0</v>
      </c>
    </row>
    <row r="7277" spans="1:6" x14ac:dyDescent="0.3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10">
        <v>6284.96</v>
      </c>
    </row>
    <row r="7278" spans="1:6" x14ac:dyDescent="0.3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10">
        <v>2175</v>
      </c>
    </row>
    <row r="7279" spans="1:6" x14ac:dyDescent="0.3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10">
        <v>0</v>
      </c>
    </row>
    <row r="7280" spans="1:6" x14ac:dyDescent="0.3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10">
        <v>8813.51</v>
      </c>
    </row>
    <row r="7281" spans="1:6" x14ac:dyDescent="0.3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10">
        <v>748</v>
      </c>
    </row>
    <row r="7282" spans="1:6" x14ac:dyDescent="0.3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10">
        <v>0</v>
      </c>
    </row>
    <row r="7283" spans="1:6" x14ac:dyDescent="0.3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10">
        <v>8197.25</v>
      </c>
    </row>
    <row r="7284" spans="1:6" x14ac:dyDescent="0.3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10">
        <v>0</v>
      </c>
    </row>
    <row r="7285" spans="1:6" x14ac:dyDescent="0.3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10">
        <v>0</v>
      </c>
    </row>
    <row r="7286" spans="1:6" x14ac:dyDescent="0.3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10">
        <v>5592.75</v>
      </c>
    </row>
    <row r="7287" spans="1:6" x14ac:dyDescent="0.3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10">
        <v>816</v>
      </c>
    </row>
    <row r="7288" spans="1:6" x14ac:dyDescent="0.3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10">
        <v>0</v>
      </c>
    </row>
    <row r="7289" spans="1:6" x14ac:dyDescent="0.3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10">
        <v>9789.34</v>
      </c>
    </row>
    <row r="7290" spans="1:6" x14ac:dyDescent="0.3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10">
        <v>1749</v>
      </c>
    </row>
    <row r="7291" spans="1:6" x14ac:dyDescent="0.3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10">
        <v>0</v>
      </c>
    </row>
    <row r="7292" spans="1:6" x14ac:dyDescent="0.3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10">
        <v>3828.5</v>
      </c>
    </row>
    <row r="7293" spans="1:6" x14ac:dyDescent="0.3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10">
        <v>867</v>
      </c>
    </row>
    <row r="7294" spans="1:6" x14ac:dyDescent="0.3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10">
        <v>0</v>
      </c>
    </row>
    <row r="7295" spans="1:6" x14ac:dyDescent="0.3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10">
        <v>10555.75</v>
      </c>
    </row>
    <row r="7296" spans="1:6" x14ac:dyDescent="0.3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10">
        <v>1603</v>
      </c>
    </row>
    <row r="7297" spans="1:6" x14ac:dyDescent="0.3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10">
        <v>0</v>
      </c>
    </row>
    <row r="7298" spans="1:6" x14ac:dyDescent="0.3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10">
        <v>1924.99</v>
      </c>
    </row>
    <row r="7299" spans="1:6" x14ac:dyDescent="0.3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10">
        <v>2103</v>
      </c>
    </row>
    <row r="7300" spans="1:6" x14ac:dyDescent="0.3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10">
        <v>0</v>
      </c>
    </row>
    <row r="7301" spans="1:6" x14ac:dyDescent="0.3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10">
        <v>2490.7399999999998</v>
      </c>
    </row>
    <row r="7302" spans="1:6" x14ac:dyDescent="0.3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10">
        <v>23</v>
      </c>
    </row>
    <row r="7303" spans="1:6" x14ac:dyDescent="0.3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10">
        <v>0</v>
      </c>
    </row>
    <row r="7304" spans="1:6" x14ac:dyDescent="0.3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10">
        <v>5040</v>
      </c>
    </row>
    <row r="7305" spans="1:6" x14ac:dyDescent="0.3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10">
        <v>217</v>
      </c>
    </row>
    <row r="7306" spans="1:6" x14ac:dyDescent="0.3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10">
        <v>0</v>
      </c>
    </row>
    <row r="7307" spans="1:6" x14ac:dyDescent="0.3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10">
        <v>3251.7</v>
      </c>
    </row>
    <row r="7308" spans="1:6" x14ac:dyDescent="0.3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10">
        <v>1956</v>
      </c>
    </row>
    <row r="7309" spans="1:6" x14ac:dyDescent="0.3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10">
        <v>0</v>
      </c>
    </row>
    <row r="7310" spans="1:6" x14ac:dyDescent="0.3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10">
        <v>3174</v>
      </c>
    </row>
    <row r="7311" spans="1:6" x14ac:dyDescent="0.3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10">
        <v>1418</v>
      </c>
    </row>
    <row r="7312" spans="1:6" x14ac:dyDescent="0.3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10">
        <v>0</v>
      </c>
    </row>
    <row r="7313" spans="1:6" x14ac:dyDescent="0.3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10">
        <v>9119.77</v>
      </c>
    </row>
    <row r="7314" spans="1:6" x14ac:dyDescent="0.3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10">
        <v>103</v>
      </c>
    </row>
    <row r="7315" spans="1:6" x14ac:dyDescent="0.3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10">
        <v>0</v>
      </c>
    </row>
    <row r="7316" spans="1:6" x14ac:dyDescent="0.3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10">
        <v>4461</v>
      </c>
    </row>
    <row r="7317" spans="1:6" x14ac:dyDescent="0.3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10">
        <v>954</v>
      </c>
    </row>
    <row r="7318" spans="1:6" x14ac:dyDescent="0.3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10">
        <v>0</v>
      </c>
    </row>
    <row r="7319" spans="1:6" x14ac:dyDescent="0.3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10">
        <v>3842</v>
      </c>
    </row>
    <row r="7320" spans="1:6" x14ac:dyDescent="0.3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10">
        <v>1914</v>
      </c>
    </row>
    <row r="7321" spans="1:6" x14ac:dyDescent="0.3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10">
        <v>0</v>
      </c>
    </row>
    <row r="7322" spans="1:6" x14ac:dyDescent="0.3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10">
        <v>7373.84</v>
      </c>
    </row>
    <row r="7323" spans="1:6" x14ac:dyDescent="0.3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10">
        <v>2755</v>
      </c>
    </row>
    <row r="7324" spans="1:6" x14ac:dyDescent="0.3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10">
        <v>0</v>
      </c>
    </row>
    <row r="7325" spans="1:6" x14ac:dyDescent="0.3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10">
        <v>9381.85</v>
      </c>
    </row>
    <row r="7326" spans="1:6" x14ac:dyDescent="0.3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10">
        <v>869</v>
      </c>
    </row>
    <row r="7327" spans="1:6" x14ac:dyDescent="0.3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10">
        <v>0</v>
      </c>
    </row>
    <row r="7328" spans="1:6" x14ac:dyDescent="0.3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10">
        <v>9525</v>
      </c>
    </row>
    <row r="7329" spans="1:6" x14ac:dyDescent="0.3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10">
        <v>1385</v>
      </c>
    </row>
    <row r="7330" spans="1:6" x14ac:dyDescent="0.3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10">
        <v>0</v>
      </c>
    </row>
    <row r="7331" spans="1:6" x14ac:dyDescent="0.3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10">
        <v>9285</v>
      </c>
    </row>
    <row r="7332" spans="1:6" x14ac:dyDescent="0.3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10">
        <v>1477</v>
      </c>
    </row>
    <row r="7333" spans="1:6" x14ac:dyDescent="0.3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10">
        <v>0</v>
      </c>
    </row>
    <row r="7334" spans="1:6" x14ac:dyDescent="0.3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10">
        <v>4461</v>
      </c>
    </row>
    <row r="7335" spans="1:6" x14ac:dyDescent="0.3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10">
        <v>0</v>
      </c>
    </row>
    <row r="7336" spans="1:6" x14ac:dyDescent="0.3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10">
        <v>0</v>
      </c>
    </row>
    <row r="7337" spans="1:6" x14ac:dyDescent="0.3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10">
        <v>7838</v>
      </c>
    </row>
    <row r="7338" spans="1:6" x14ac:dyDescent="0.3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10">
        <v>925</v>
      </c>
    </row>
    <row r="7339" spans="1:6" x14ac:dyDescent="0.3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10">
        <v>0</v>
      </c>
    </row>
    <row r="7340" spans="1:6" x14ac:dyDescent="0.3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10">
        <v>4750</v>
      </c>
    </row>
    <row r="7341" spans="1:6" x14ac:dyDescent="0.3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10">
        <v>291</v>
      </c>
    </row>
    <row r="7342" spans="1:6" x14ac:dyDescent="0.3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10">
        <v>0</v>
      </c>
    </row>
    <row r="7343" spans="1:6" x14ac:dyDescent="0.3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10">
        <v>3174</v>
      </c>
    </row>
    <row r="7344" spans="1:6" x14ac:dyDescent="0.3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10">
        <v>2127</v>
      </c>
    </row>
    <row r="7345" spans="1:6" x14ac:dyDescent="0.3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10">
        <v>0</v>
      </c>
    </row>
    <row r="7346" spans="1:6" x14ac:dyDescent="0.3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10">
        <v>2687.23</v>
      </c>
    </row>
    <row r="7347" spans="1:6" x14ac:dyDescent="0.3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10">
        <v>928</v>
      </c>
    </row>
    <row r="7348" spans="1:6" x14ac:dyDescent="0.3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10">
        <v>0</v>
      </c>
    </row>
    <row r="7349" spans="1:6" x14ac:dyDescent="0.3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10">
        <v>1541.48</v>
      </c>
    </row>
    <row r="7350" spans="1:6" x14ac:dyDescent="0.3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10">
        <v>2469</v>
      </c>
    </row>
    <row r="7351" spans="1:6" x14ac:dyDescent="0.3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10">
        <v>0</v>
      </c>
    </row>
    <row r="7352" spans="1:6" x14ac:dyDescent="0.3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10">
        <v>1541.48</v>
      </c>
    </row>
    <row r="7353" spans="1:6" x14ac:dyDescent="0.3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10">
        <v>2223</v>
      </c>
    </row>
    <row r="7354" spans="1:6" x14ac:dyDescent="0.3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10">
        <v>0</v>
      </c>
    </row>
    <row r="7355" spans="1:6" x14ac:dyDescent="0.3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10">
        <v>3901.25</v>
      </c>
    </row>
    <row r="7356" spans="1:6" x14ac:dyDescent="0.3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10">
        <v>476</v>
      </c>
    </row>
    <row r="7357" spans="1:6" x14ac:dyDescent="0.3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10">
        <v>0</v>
      </c>
    </row>
    <row r="7358" spans="1:6" x14ac:dyDescent="0.3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10">
        <v>3155.13</v>
      </c>
    </row>
    <row r="7359" spans="1:6" x14ac:dyDescent="0.3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10">
        <v>1515</v>
      </c>
    </row>
    <row r="7360" spans="1:6" x14ac:dyDescent="0.3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10">
        <v>0</v>
      </c>
    </row>
    <row r="7361" spans="1:6" x14ac:dyDescent="0.3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10">
        <v>2653.18</v>
      </c>
    </row>
    <row r="7362" spans="1:6" x14ac:dyDescent="0.3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10">
        <v>1921</v>
      </c>
    </row>
    <row r="7363" spans="1:6" x14ac:dyDescent="0.3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10">
        <v>0</v>
      </c>
    </row>
    <row r="7364" spans="1:6" x14ac:dyDescent="0.3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10">
        <v>2554.15</v>
      </c>
    </row>
    <row r="7365" spans="1:6" x14ac:dyDescent="0.3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10">
        <v>1401</v>
      </c>
    </row>
    <row r="7366" spans="1:6" x14ac:dyDescent="0.3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10">
        <v>0</v>
      </c>
    </row>
    <row r="7367" spans="1:6" x14ac:dyDescent="0.3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10">
        <v>4592.75</v>
      </c>
    </row>
    <row r="7368" spans="1:6" x14ac:dyDescent="0.3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10">
        <v>1807</v>
      </c>
    </row>
    <row r="7369" spans="1:6" x14ac:dyDescent="0.3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10">
        <v>0</v>
      </c>
    </row>
    <row r="7370" spans="1:6" x14ac:dyDescent="0.3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10">
        <v>4582</v>
      </c>
    </row>
    <row r="7371" spans="1:6" x14ac:dyDescent="0.3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10">
        <v>296</v>
      </c>
    </row>
    <row r="7372" spans="1:6" x14ac:dyDescent="0.3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10">
        <v>0</v>
      </c>
    </row>
    <row r="7373" spans="1:6" x14ac:dyDescent="0.3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10">
        <v>9893</v>
      </c>
    </row>
    <row r="7374" spans="1:6" x14ac:dyDescent="0.3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10">
        <v>2309</v>
      </c>
    </row>
    <row r="7375" spans="1:6" x14ac:dyDescent="0.3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10">
        <v>0</v>
      </c>
    </row>
    <row r="7376" spans="1:6" x14ac:dyDescent="0.3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10">
        <v>4195.5200000000004</v>
      </c>
    </row>
    <row r="7377" spans="1:6" x14ac:dyDescent="0.3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10">
        <v>0</v>
      </c>
    </row>
    <row r="7378" spans="1:6" x14ac:dyDescent="0.3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10">
        <v>0</v>
      </c>
    </row>
    <row r="7379" spans="1:6" x14ac:dyDescent="0.3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10">
        <v>930.2</v>
      </c>
    </row>
    <row r="7380" spans="1:6" x14ac:dyDescent="0.3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10">
        <v>877</v>
      </c>
    </row>
    <row r="7381" spans="1:6" x14ac:dyDescent="0.3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10">
        <v>0</v>
      </c>
    </row>
    <row r="7382" spans="1:6" x14ac:dyDescent="0.3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10">
        <v>1221</v>
      </c>
    </row>
    <row r="7383" spans="1:6" x14ac:dyDescent="0.3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10">
        <v>0</v>
      </c>
    </row>
    <row r="7384" spans="1:6" x14ac:dyDescent="0.3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10">
        <v>0</v>
      </c>
    </row>
    <row r="7385" spans="1:6" x14ac:dyDescent="0.3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10">
        <v>3174</v>
      </c>
    </row>
    <row r="7386" spans="1:6" x14ac:dyDescent="0.3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10">
        <v>1483</v>
      </c>
    </row>
    <row r="7387" spans="1:6" x14ac:dyDescent="0.3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10">
        <v>0</v>
      </c>
    </row>
    <row r="7388" spans="1:6" x14ac:dyDescent="0.3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10">
        <v>12724</v>
      </c>
    </row>
    <row r="7389" spans="1:6" x14ac:dyDescent="0.3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10">
        <v>1206</v>
      </c>
    </row>
    <row r="7390" spans="1:6" x14ac:dyDescent="0.3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10">
        <v>0</v>
      </c>
    </row>
    <row r="7391" spans="1:6" x14ac:dyDescent="0.3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10">
        <v>1816.38</v>
      </c>
    </row>
    <row r="7392" spans="1:6" x14ac:dyDescent="0.3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10">
        <v>0</v>
      </c>
    </row>
    <row r="7393" spans="1:6" x14ac:dyDescent="0.3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10">
        <v>0</v>
      </c>
    </row>
    <row r="7394" spans="1:6" x14ac:dyDescent="0.3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10">
        <v>1830.48</v>
      </c>
    </row>
    <row r="7395" spans="1:6" x14ac:dyDescent="0.3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10">
        <v>2851</v>
      </c>
    </row>
    <row r="7396" spans="1:6" x14ac:dyDescent="0.3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10">
        <v>0</v>
      </c>
    </row>
    <row r="7397" spans="1:6" x14ac:dyDescent="0.3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10">
        <v>3449</v>
      </c>
    </row>
    <row r="7398" spans="1:6" x14ac:dyDescent="0.3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10">
        <v>0</v>
      </c>
    </row>
    <row r="7399" spans="1:6" x14ac:dyDescent="0.3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10">
        <v>0</v>
      </c>
    </row>
    <row r="7400" spans="1:6" x14ac:dyDescent="0.3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10">
        <v>4581.25</v>
      </c>
    </row>
    <row r="7401" spans="1:6" x14ac:dyDescent="0.3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10">
        <v>1605</v>
      </c>
    </row>
    <row r="7402" spans="1:6" x14ac:dyDescent="0.3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10">
        <v>0</v>
      </c>
    </row>
    <row r="7403" spans="1:6" x14ac:dyDescent="0.3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10">
        <v>5592.8</v>
      </c>
    </row>
    <row r="7404" spans="1:6" x14ac:dyDescent="0.3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10">
        <v>1632</v>
      </c>
    </row>
    <row r="7405" spans="1:6" x14ac:dyDescent="0.3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10">
        <v>0</v>
      </c>
    </row>
    <row r="7406" spans="1:6" x14ac:dyDescent="0.3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10">
        <v>10127</v>
      </c>
    </row>
    <row r="7407" spans="1:6" x14ac:dyDescent="0.3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10">
        <v>2657</v>
      </c>
    </row>
    <row r="7408" spans="1:6" x14ac:dyDescent="0.3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10">
        <v>0</v>
      </c>
    </row>
    <row r="7409" spans="1:6" x14ac:dyDescent="0.3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10">
        <v>8036.18</v>
      </c>
    </row>
    <row r="7410" spans="1:6" x14ac:dyDescent="0.3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10">
        <v>558</v>
      </c>
    </row>
    <row r="7411" spans="1:6" x14ac:dyDescent="0.3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10">
        <v>0</v>
      </c>
    </row>
    <row r="7412" spans="1:6" x14ac:dyDescent="0.3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10">
        <v>4750</v>
      </c>
    </row>
    <row r="7413" spans="1:6" x14ac:dyDescent="0.3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10">
        <v>935</v>
      </c>
    </row>
    <row r="7414" spans="1:6" x14ac:dyDescent="0.3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10">
        <v>0</v>
      </c>
    </row>
    <row r="7415" spans="1:6" x14ac:dyDescent="0.3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10">
        <v>3295.09</v>
      </c>
    </row>
    <row r="7416" spans="1:6" x14ac:dyDescent="0.3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10">
        <v>1660</v>
      </c>
    </row>
    <row r="7417" spans="1:6" x14ac:dyDescent="0.3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10">
        <v>0</v>
      </c>
    </row>
    <row r="7418" spans="1:6" x14ac:dyDescent="0.3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10">
        <v>3088</v>
      </c>
    </row>
    <row r="7419" spans="1:6" x14ac:dyDescent="0.3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10">
        <v>2829</v>
      </c>
    </row>
    <row r="7420" spans="1:6" x14ac:dyDescent="0.3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10">
        <v>0</v>
      </c>
    </row>
    <row r="7421" spans="1:6" x14ac:dyDescent="0.3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10">
        <v>404</v>
      </c>
    </row>
    <row r="7422" spans="1:6" x14ac:dyDescent="0.3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10">
        <v>2836</v>
      </c>
    </row>
    <row r="7423" spans="1:6" x14ac:dyDescent="0.3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10">
        <v>0</v>
      </c>
    </row>
    <row r="7424" spans="1:6" x14ac:dyDescent="0.3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10">
        <v>7991.8</v>
      </c>
    </row>
    <row r="7425" spans="1:6" x14ac:dyDescent="0.3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10">
        <v>868</v>
      </c>
    </row>
    <row r="7426" spans="1:6" x14ac:dyDescent="0.3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10">
        <v>0</v>
      </c>
    </row>
    <row r="7427" spans="1:6" x14ac:dyDescent="0.3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10">
        <v>200</v>
      </c>
    </row>
    <row r="7428" spans="1:6" x14ac:dyDescent="0.3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10">
        <v>0</v>
      </c>
    </row>
    <row r="7429" spans="1:6" x14ac:dyDescent="0.3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10">
        <v>0</v>
      </c>
    </row>
    <row r="7430" spans="1:6" x14ac:dyDescent="0.3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10">
        <v>146.44999999999999</v>
      </c>
    </row>
    <row r="7431" spans="1:6" x14ac:dyDescent="0.3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10">
        <v>2676</v>
      </c>
    </row>
    <row r="7432" spans="1:6" x14ac:dyDescent="0.3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10">
        <v>0</v>
      </c>
    </row>
    <row r="7433" spans="1:6" x14ac:dyDescent="0.3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10">
        <v>4958.05</v>
      </c>
    </row>
    <row r="7434" spans="1:6" x14ac:dyDescent="0.3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10">
        <v>452</v>
      </c>
    </row>
    <row r="7435" spans="1:6" x14ac:dyDescent="0.3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10">
        <v>0</v>
      </c>
    </row>
    <row r="7436" spans="1:6" x14ac:dyDescent="0.3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10">
        <v>3015.3</v>
      </c>
    </row>
    <row r="7437" spans="1:6" x14ac:dyDescent="0.3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10">
        <v>1537</v>
      </c>
    </row>
    <row r="7438" spans="1:6" x14ac:dyDescent="0.3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10">
        <v>0</v>
      </c>
    </row>
    <row r="7439" spans="1:6" x14ac:dyDescent="0.3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10">
        <v>3739.7</v>
      </c>
    </row>
    <row r="7440" spans="1:6" x14ac:dyDescent="0.3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10">
        <v>1352</v>
      </c>
    </row>
    <row r="7441" spans="1:6" x14ac:dyDescent="0.3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10">
        <v>0</v>
      </c>
    </row>
    <row r="7442" spans="1:6" x14ac:dyDescent="0.3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10">
        <v>9115</v>
      </c>
    </row>
    <row r="7443" spans="1:6" x14ac:dyDescent="0.3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10">
        <v>2798</v>
      </c>
    </row>
    <row r="7444" spans="1:6" x14ac:dyDescent="0.3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10">
        <v>0</v>
      </c>
    </row>
    <row r="7445" spans="1:6" x14ac:dyDescent="0.3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10">
        <v>5895.71</v>
      </c>
    </row>
    <row r="7446" spans="1:6" x14ac:dyDescent="0.3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10">
        <v>1491</v>
      </c>
    </row>
    <row r="7447" spans="1:6" x14ac:dyDescent="0.3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10">
        <v>0</v>
      </c>
    </row>
    <row r="7448" spans="1:6" x14ac:dyDescent="0.3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10">
        <v>4461</v>
      </c>
    </row>
    <row r="7449" spans="1:6" x14ac:dyDescent="0.3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10">
        <v>707</v>
      </c>
    </row>
    <row r="7450" spans="1:6" x14ac:dyDescent="0.3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10">
        <v>0</v>
      </c>
    </row>
    <row r="7451" spans="1:6" x14ac:dyDescent="0.3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10">
        <v>1362</v>
      </c>
    </row>
    <row r="7452" spans="1:6" x14ac:dyDescent="0.3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10">
        <v>0</v>
      </c>
    </row>
    <row r="7453" spans="1:6" x14ac:dyDescent="0.3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10">
        <v>0</v>
      </c>
    </row>
    <row r="7454" spans="1:6" x14ac:dyDescent="0.3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10">
        <v>792</v>
      </c>
    </row>
    <row r="7455" spans="1:6" x14ac:dyDescent="0.3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10">
        <v>2746</v>
      </c>
    </row>
    <row r="7456" spans="1:6" x14ac:dyDescent="0.3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10">
        <v>0</v>
      </c>
    </row>
    <row r="7457" spans="1:6" x14ac:dyDescent="0.3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10">
        <v>9793.6</v>
      </c>
    </row>
    <row r="7458" spans="1:6" x14ac:dyDescent="0.3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10">
        <v>1373</v>
      </c>
    </row>
    <row r="7459" spans="1:6" x14ac:dyDescent="0.3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10">
        <v>0</v>
      </c>
    </row>
    <row r="7460" spans="1:6" x14ac:dyDescent="0.3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10">
        <v>3524.48</v>
      </c>
    </row>
    <row r="7461" spans="1:6" x14ac:dyDescent="0.3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10">
        <v>1737</v>
      </c>
    </row>
    <row r="7462" spans="1:6" x14ac:dyDescent="0.3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10">
        <v>0</v>
      </c>
    </row>
    <row r="7463" spans="1:6" x14ac:dyDescent="0.3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10">
        <v>4025.71</v>
      </c>
    </row>
    <row r="7464" spans="1:6" x14ac:dyDescent="0.3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10">
        <v>1961</v>
      </c>
    </row>
    <row r="7465" spans="1:6" x14ac:dyDescent="0.3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10">
        <v>0</v>
      </c>
    </row>
    <row r="7466" spans="1:6" x14ac:dyDescent="0.3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10">
        <v>3174</v>
      </c>
    </row>
    <row r="7467" spans="1:6" x14ac:dyDescent="0.3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10">
        <v>124</v>
      </c>
    </row>
    <row r="7468" spans="1:6" x14ac:dyDescent="0.3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10">
        <v>0</v>
      </c>
    </row>
    <row r="7469" spans="1:6" x14ac:dyDescent="0.3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10">
        <v>11012</v>
      </c>
    </row>
    <row r="7470" spans="1:6" x14ac:dyDescent="0.3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10">
        <v>2137</v>
      </c>
    </row>
    <row r="7471" spans="1:6" x14ac:dyDescent="0.3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10">
        <v>0</v>
      </c>
    </row>
    <row r="7472" spans="1:6" x14ac:dyDescent="0.3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10">
        <v>2152.0300000000002</v>
      </c>
    </row>
    <row r="7473" spans="1:6" x14ac:dyDescent="0.3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10">
        <v>1334</v>
      </c>
    </row>
    <row r="7474" spans="1:6" x14ac:dyDescent="0.3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10">
        <v>0</v>
      </c>
    </row>
    <row r="7475" spans="1:6" x14ac:dyDescent="0.3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10">
        <v>9741</v>
      </c>
    </row>
    <row r="7476" spans="1:6" x14ac:dyDescent="0.3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10">
        <v>434</v>
      </c>
    </row>
    <row r="7477" spans="1:6" x14ac:dyDescent="0.3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10">
        <v>0</v>
      </c>
    </row>
    <row r="7478" spans="1:6" x14ac:dyDescent="0.3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10">
        <v>9740.85</v>
      </c>
    </row>
    <row r="7479" spans="1:6" x14ac:dyDescent="0.3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10">
        <v>2358</v>
      </c>
    </row>
    <row r="7480" spans="1:6" x14ac:dyDescent="0.3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10">
        <v>0</v>
      </c>
    </row>
    <row r="7481" spans="1:6" x14ac:dyDescent="0.3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10">
        <v>9815</v>
      </c>
    </row>
    <row r="7482" spans="1:6" x14ac:dyDescent="0.3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10">
        <v>194</v>
      </c>
    </row>
    <row r="7483" spans="1:6" x14ac:dyDescent="0.3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10">
        <v>0</v>
      </c>
    </row>
    <row r="7484" spans="1:6" x14ac:dyDescent="0.3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10">
        <v>324.79000000000002</v>
      </c>
    </row>
    <row r="7485" spans="1:6" x14ac:dyDescent="0.3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10">
        <v>0</v>
      </c>
    </row>
    <row r="7486" spans="1:6" x14ac:dyDescent="0.3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10">
        <v>0</v>
      </c>
    </row>
    <row r="7487" spans="1:6" x14ac:dyDescent="0.3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10">
        <v>5357.87</v>
      </c>
    </row>
    <row r="7488" spans="1:6" x14ac:dyDescent="0.3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10">
        <v>847</v>
      </c>
    </row>
    <row r="7489" spans="1:6" x14ac:dyDescent="0.3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10">
        <v>0</v>
      </c>
    </row>
    <row r="7490" spans="1:6" x14ac:dyDescent="0.3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10">
        <v>4051.5</v>
      </c>
    </row>
    <row r="7491" spans="1:6" x14ac:dyDescent="0.3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10">
        <v>2403</v>
      </c>
    </row>
    <row r="7492" spans="1:6" x14ac:dyDescent="0.3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10">
        <v>0</v>
      </c>
    </row>
    <row r="7493" spans="1:6" x14ac:dyDescent="0.3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10">
        <v>1666.35</v>
      </c>
    </row>
    <row r="7494" spans="1:6" x14ac:dyDescent="0.3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10">
        <v>2091</v>
      </c>
    </row>
    <row r="7495" spans="1:6" x14ac:dyDescent="0.3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10">
        <v>0</v>
      </c>
    </row>
    <row r="7496" spans="1:6" x14ac:dyDescent="0.3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10">
        <v>1350.05</v>
      </c>
    </row>
    <row r="7497" spans="1:6" x14ac:dyDescent="0.3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10">
        <v>2883</v>
      </c>
    </row>
    <row r="7498" spans="1:6" x14ac:dyDescent="0.3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10">
        <v>0</v>
      </c>
    </row>
    <row r="7499" spans="1:6" x14ac:dyDescent="0.3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10">
        <v>4287.26</v>
      </c>
    </row>
    <row r="7500" spans="1:6" x14ac:dyDescent="0.3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10">
        <v>976</v>
      </c>
    </row>
    <row r="7501" spans="1:6" x14ac:dyDescent="0.3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10">
        <v>0</v>
      </c>
    </row>
    <row r="7502" spans="1:6" x14ac:dyDescent="0.3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10">
        <v>6146.74</v>
      </c>
    </row>
    <row r="7503" spans="1:6" x14ac:dyDescent="0.3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10">
        <v>289</v>
      </c>
    </row>
    <row r="7504" spans="1:6" x14ac:dyDescent="0.3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10">
        <v>0</v>
      </c>
    </row>
    <row r="7505" spans="1:6" x14ac:dyDescent="0.3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10">
        <v>10003</v>
      </c>
    </row>
    <row r="7506" spans="1:6" x14ac:dyDescent="0.3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10">
        <v>1717</v>
      </c>
    </row>
    <row r="7507" spans="1:6" x14ac:dyDescent="0.3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10">
        <v>0</v>
      </c>
    </row>
    <row r="7508" spans="1:6" x14ac:dyDescent="0.3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10">
        <v>4030</v>
      </c>
    </row>
    <row r="7509" spans="1:6" x14ac:dyDescent="0.3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10">
        <v>2938</v>
      </c>
    </row>
    <row r="7510" spans="1:6" x14ac:dyDescent="0.3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10">
        <v>0</v>
      </c>
    </row>
    <row r="7511" spans="1:6" x14ac:dyDescent="0.3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10">
        <v>8927.75</v>
      </c>
    </row>
    <row r="7512" spans="1:6" x14ac:dyDescent="0.3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10">
        <v>1323</v>
      </c>
    </row>
    <row r="7513" spans="1:6" x14ac:dyDescent="0.3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10">
        <v>0</v>
      </c>
    </row>
    <row r="7514" spans="1:6" x14ac:dyDescent="0.3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10">
        <v>1837.9</v>
      </c>
    </row>
    <row r="7515" spans="1:6" x14ac:dyDescent="0.3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10">
        <v>19</v>
      </c>
    </row>
    <row r="7516" spans="1:6" x14ac:dyDescent="0.3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10">
        <v>0</v>
      </c>
    </row>
    <row r="7517" spans="1:6" x14ac:dyDescent="0.3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10">
        <v>11868</v>
      </c>
    </row>
    <row r="7518" spans="1:6" x14ac:dyDescent="0.3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10">
        <v>2713</v>
      </c>
    </row>
    <row r="7519" spans="1:6" x14ac:dyDescent="0.3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10">
        <v>0</v>
      </c>
    </row>
    <row r="7520" spans="1:6" x14ac:dyDescent="0.3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10">
        <v>1215.5</v>
      </c>
    </row>
    <row r="7521" spans="1:6" x14ac:dyDescent="0.3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10">
        <v>0</v>
      </c>
    </row>
    <row r="7522" spans="1:6" x14ac:dyDescent="0.3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10">
        <v>0</v>
      </c>
    </row>
    <row r="7523" spans="1:6" x14ac:dyDescent="0.3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10">
        <v>1863.16</v>
      </c>
    </row>
    <row r="7524" spans="1:6" x14ac:dyDescent="0.3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10">
        <v>582</v>
      </c>
    </row>
    <row r="7525" spans="1:6" x14ac:dyDescent="0.3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10">
        <v>0</v>
      </c>
    </row>
    <row r="7526" spans="1:6" x14ac:dyDescent="0.3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10">
        <v>4030</v>
      </c>
    </row>
    <row r="7527" spans="1:6" x14ac:dyDescent="0.3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10">
        <v>1831</v>
      </c>
    </row>
    <row r="7528" spans="1:6" x14ac:dyDescent="0.3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10">
        <v>0</v>
      </c>
    </row>
    <row r="7529" spans="1:6" x14ac:dyDescent="0.3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10">
        <v>1791.92</v>
      </c>
    </row>
    <row r="7530" spans="1:6" x14ac:dyDescent="0.3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10">
        <v>312</v>
      </c>
    </row>
    <row r="7531" spans="1:6" x14ac:dyDescent="0.3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10">
        <v>0</v>
      </c>
    </row>
    <row r="7532" spans="1:6" x14ac:dyDescent="0.3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10">
        <v>2997.18</v>
      </c>
    </row>
    <row r="7533" spans="1:6" x14ac:dyDescent="0.3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10">
        <v>0</v>
      </c>
    </row>
    <row r="7534" spans="1:6" x14ac:dyDescent="0.3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10">
        <v>0</v>
      </c>
    </row>
    <row r="7535" spans="1:6" x14ac:dyDescent="0.3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10">
        <v>121</v>
      </c>
    </row>
    <row r="7536" spans="1:6" x14ac:dyDescent="0.3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10">
        <v>1745</v>
      </c>
    </row>
    <row r="7537" spans="1:6" x14ac:dyDescent="0.3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10">
        <v>0</v>
      </c>
    </row>
    <row r="7538" spans="1:6" x14ac:dyDescent="0.3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10">
        <v>4871</v>
      </c>
    </row>
    <row r="7539" spans="1:6" x14ac:dyDescent="0.3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10">
        <v>1891</v>
      </c>
    </row>
    <row r="7540" spans="1:6" x14ac:dyDescent="0.3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10">
        <v>0</v>
      </c>
    </row>
    <row r="7541" spans="1:6" x14ac:dyDescent="0.3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10">
        <v>2284.5500000000002</v>
      </c>
    </row>
    <row r="7542" spans="1:6" x14ac:dyDescent="0.3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10">
        <v>0</v>
      </c>
    </row>
    <row r="7543" spans="1:6" x14ac:dyDescent="0.3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10">
        <v>0</v>
      </c>
    </row>
    <row r="7544" spans="1:6" x14ac:dyDescent="0.3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10">
        <v>5250.82</v>
      </c>
    </row>
    <row r="7545" spans="1:6" x14ac:dyDescent="0.3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10">
        <v>2145</v>
      </c>
    </row>
    <row r="7546" spans="1:6" x14ac:dyDescent="0.3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10">
        <v>0</v>
      </c>
    </row>
    <row r="7547" spans="1:6" x14ac:dyDescent="0.3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10">
        <v>4461</v>
      </c>
    </row>
    <row r="7548" spans="1:6" x14ac:dyDescent="0.3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10">
        <v>862</v>
      </c>
    </row>
    <row r="7549" spans="1:6" x14ac:dyDescent="0.3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10">
        <v>0</v>
      </c>
    </row>
    <row r="7550" spans="1:6" x14ac:dyDescent="0.3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10">
        <v>231.6</v>
      </c>
    </row>
    <row r="7551" spans="1:6" x14ac:dyDescent="0.3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10">
        <v>0</v>
      </c>
    </row>
    <row r="7552" spans="1:6" x14ac:dyDescent="0.3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10">
        <v>0</v>
      </c>
    </row>
    <row r="7553" spans="1:6" x14ac:dyDescent="0.3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10">
        <v>5983.92</v>
      </c>
    </row>
    <row r="7554" spans="1:6" x14ac:dyDescent="0.3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10">
        <v>381</v>
      </c>
    </row>
    <row r="7555" spans="1:6" x14ac:dyDescent="0.3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10">
        <v>0</v>
      </c>
    </row>
    <row r="7556" spans="1:6" x14ac:dyDescent="0.3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10">
        <v>9891.6</v>
      </c>
    </row>
    <row r="7557" spans="1:6" x14ac:dyDescent="0.3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10">
        <v>810</v>
      </c>
    </row>
    <row r="7558" spans="1:6" x14ac:dyDescent="0.3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10">
        <v>0</v>
      </c>
    </row>
    <row r="7559" spans="1:6" x14ac:dyDescent="0.3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10">
        <v>4750</v>
      </c>
    </row>
    <row r="7560" spans="1:6" x14ac:dyDescent="0.3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10">
        <v>2721</v>
      </c>
    </row>
    <row r="7561" spans="1:6" x14ac:dyDescent="0.3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10">
        <v>0</v>
      </c>
    </row>
    <row r="7562" spans="1:6" x14ac:dyDescent="0.3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10">
        <v>3961.3</v>
      </c>
    </row>
    <row r="7563" spans="1:6" x14ac:dyDescent="0.3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10">
        <v>1441</v>
      </c>
    </row>
    <row r="7564" spans="1:6" x14ac:dyDescent="0.3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10">
        <v>0</v>
      </c>
    </row>
    <row r="7565" spans="1:6" x14ac:dyDescent="0.3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10">
        <v>262</v>
      </c>
    </row>
    <row r="7566" spans="1:6" x14ac:dyDescent="0.3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10">
        <v>2878</v>
      </c>
    </row>
    <row r="7567" spans="1:6" x14ac:dyDescent="0.3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10">
        <v>0</v>
      </c>
    </row>
    <row r="7568" spans="1:6" x14ac:dyDescent="0.3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10">
        <v>13351.76</v>
      </c>
    </row>
    <row r="7569" spans="1:6" x14ac:dyDescent="0.3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10">
        <v>2511</v>
      </c>
    </row>
    <row r="7570" spans="1:6" x14ac:dyDescent="0.3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10">
        <v>0</v>
      </c>
    </row>
    <row r="7571" spans="1:6" x14ac:dyDescent="0.3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10">
        <v>4819.55</v>
      </c>
    </row>
    <row r="7572" spans="1:6" x14ac:dyDescent="0.3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10">
        <v>1509</v>
      </c>
    </row>
    <row r="7573" spans="1:6" x14ac:dyDescent="0.3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10">
        <v>0</v>
      </c>
    </row>
    <row r="7574" spans="1:6" x14ac:dyDescent="0.3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10">
        <v>4030</v>
      </c>
    </row>
    <row r="7575" spans="1:6" x14ac:dyDescent="0.3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10">
        <v>1420</v>
      </c>
    </row>
    <row r="7576" spans="1:6" x14ac:dyDescent="0.3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10">
        <v>0</v>
      </c>
    </row>
    <row r="7577" spans="1:6" x14ac:dyDescent="0.3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10">
        <v>9122.9500000000007</v>
      </c>
    </row>
    <row r="7578" spans="1:6" x14ac:dyDescent="0.3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10">
        <v>1255</v>
      </c>
    </row>
    <row r="7579" spans="1:6" x14ac:dyDescent="0.3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10">
        <v>0</v>
      </c>
    </row>
    <row r="7580" spans="1:6" x14ac:dyDescent="0.3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10">
        <v>1048.04</v>
      </c>
    </row>
    <row r="7581" spans="1:6" x14ac:dyDescent="0.3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10">
        <v>1651</v>
      </c>
    </row>
    <row r="7582" spans="1:6" x14ac:dyDescent="0.3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10">
        <v>0</v>
      </c>
    </row>
    <row r="7583" spans="1:6" x14ac:dyDescent="0.3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10">
        <v>5087</v>
      </c>
    </row>
    <row r="7584" spans="1:6" x14ac:dyDescent="0.3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10">
        <v>472</v>
      </c>
    </row>
    <row r="7585" spans="1:6" x14ac:dyDescent="0.3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10">
        <v>0</v>
      </c>
    </row>
    <row r="7586" spans="1:6" x14ac:dyDescent="0.3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10">
        <v>9855.85</v>
      </c>
    </row>
    <row r="7587" spans="1:6" x14ac:dyDescent="0.3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10">
        <v>272</v>
      </c>
    </row>
    <row r="7588" spans="1:6" x14ac:dyDescent="0.3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10">
        <v>0</v>
      </c>
    </row>
    <row r="7589" spans="1:6" x14ac:dyDescent="0.3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10">
        <v>5349</v>
      </c>
    </row>
    <row r="7590" spans="1:6" x14ac:dyDescent="0.3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10">
        <v>0</v>
      </c>
    </row>
    <row r="7591" spans="1:6" x14ac:dyDescent="0.3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10">
        <v>0</v>
      </c>
    </row>
    <row r="7592" spans="1:6" x14ac:dyDescent="0.3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10">
        <v>2436.37</v>
      </c>
    </row>
    <row r="7593" spans="1:6" x14ac:dyDescent="0.3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10">
        <v>2367</v>
      </c>
    </row>
    <row r="7594" spans="1:6" x14ac:dyDescent="0.3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10">
        <v>0</v>
      </c>
    </row>
    <row r="7595" spans="1:6" x14ac:dyDescent="0.3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10">
        <v>2649</v>
      </c>
    </row>
    <row r="7596" spans="1:6" x14ac:dyDescent="0.3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10">
        <v>0</v>
      </c>
    </row>
    <row r="7597" spans="1:6" x14ac:dyDescent="0.3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10">
        <v>0</v>
      </c>
    </row>
    <row r="7598" spans="1:6" x14ac:dyDescent="0.3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10">
        <v>10136</v>
      </c>
    </row>
    <row r="7599" spans="1:6" x14ac:dyDescent="0.3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10">
        <v>2201</v>
      </c>
    </row>
    <row r="7600" spans="1:6" x14ac:dyDescent="0.3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10">
        <v>0</v>
      </c>
    </row>
    <row r="7601" spans="1:6" x14ac:dyDescent="0.3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10">
        <v>2952.55</v>
      </c>
    </row>
    <row r="7602" spans="1:6" x14ac:dyDescent="0.3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10">
        <v>0</v>
      </c>
    </row>
    <row r="7603" spans="1:6" x14ac:dyDescent="0.3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10">
        <v>0</v>
      </c>
    </row>
    <row r="7604" spans="1:6" x14ac:dyDescent="0.3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10">
        <v>4030</v>
      </c>
    </row>
    <row r="7605" spans="1:6" x14ac:dyDescent="0.3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10">
        <v>2529</v>
      </c>
    </row>
    <row r="7606" spans="1:6" x14ac:dyDescent="0.3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10">
        <v>0</v>
      </c>
    </row>
    <row r="7607" spans="1:6" x14ac:dyDescent="0.3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10">
        <v>4030</v>
      </c>
    </row>
    <row r="7608" spans="1:6" x14ac:dyDescent="0.3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10">
        <v>811</v>
      </c>
    </row>
    <row r="7609" spans="1:6" x14ac:dyDescent="0.3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10">
        <v>0</v>
      </c>
    </row>
    <row r="7610" spans="1:6" x14ac:dyDescent="0.3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10">
        <v>9236</v>
      </c>
    </row>
    <row r="7611" spans="1:6" x14ac:dyDescent="0.3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10">
        <v>1506</v>
      </c>
    </row>
    <row r="7612" spans="1:6" x14ac:dyDescent="0.3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10">
        <v>0</v>
      </c>
    </row>
    <row r="7613" spans="1:6" x14ac:dyDescent="0.3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10">
        <v>3449</v>
      </c>
    </row>
    <row r="7614" spans="1:6" x14ac:dyDescent="0.3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10">
        <v>2444</v>
      </c>
    </row>
    <row r="7615" spans="1:6" x14ac:dyDescent="0.3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10">
        <v>0</v>
      </c>
    </row>
    <row r="7616" spans="1:6" x14ac:dyDescent="0.3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10">
        <v>5388.5</v>
      </c>
    </row>
    <row r="7617" spans="1:6" x14ac:dyDescent="0.3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10">
        <v>0</v>
      </c>
    </row>
    <row r="7618" spans="1:6" x14ac:dyDescent="0.3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10">
        <v>0</v>
      </c>
    </row>
    <row r="7619" spans="1:6" x14ac:dyDescent="0.3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10">
        <v>2808.23</v>
      </c>
    </row>
    <row r="7620" spans="1:6" x14ac:dyDescent="0.3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10">
        <v>0</v>
      </c>
    </row>
    <row r="7621" spans="1:6" x14ac:dyDescent="0.3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10">
        <v>0</v>
      </c>
    </row>
    <row r="7622" spans="1:6" x14ac:dyDescent="0.3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10">
        <v>9815</v>
      </c>
    </row>
    <row r="7623" spans="1:6" x14ac:dyDescent="0.3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10">
        <v>747</v>
      </c>
    </row>
    <row r="7624" spans="1:6" x14ac:dyDescent="0.3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1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2"/>
  <sheetViews>
    <sheetView zoomScale="85" zoomScaleNormal="85" workbookViewId="0">
      <selection activeCell="A2" sqref="A2"/>
    </sheetView>
  </sheetViews>
  <sheetFormatPr defaultColWidth="8.88671875" defaultRowHeight="14.4" x14ac:dyDescent="0.3"/>
  <cols>
    <col min="1" max="1" width="16" customWidth="1"/>
    <col min="2" max="2" width="27.109375" customWidth="1"/>
    <col min="3" max="3" width="14.21875" customWidth="1"/>
    <col min="4" max="4" width="12.77734375" customWidth="1"/>
    <col min="5" max="5" width="10.88671875" customWidth="1"/>
    <col min="6" max="6" width="17.77734375" customWidth="1"/>
    <col min="7" max="8" width="10" customWidth="1"/>
    <col min="9" max="9" width="13" customWidth="1"/>
    <col min="10" max="10" width="10.5546875" customWidth="1"/>
    <col min="11" max="11" width="20.6640625" customWidth="1"/>
    <col min="12" max="12" width="11.88671875" customWidth="1"/>
    <col min="13" max="13" width="18.33203125" customWidth="1"/>
    <col min="14" max="14" width="17.109375" customWidth="1"/>
    <col min="15" max="15" width="18.21875" customWidth="1"/>
    <col min="16" max="16" width="16.21875" customWidth="1"/>
    <col min="17" max="17" width="13.6640625" customWidth="1"/>
    <col min="18" max="18" width="16.109375" customWidth="1"/>
    <col min="19" max="19" width="22.33203125" customWidth="1"/>
    <col min="20" max="20" width="13.44140625" customWidth="1"/>
  </cols>
  <sheetData>
    <row r="1" spans="1:20" ht="37.200000000000003" customHeight="1" x14ac:dyDescent="0.3">
      <c r="A1" s="11" t="s">
        <v>12</v>
      </c>
      <c r="B1" s="11" t="s">
        <v>23</v>
      </c>
      <c r="C1" s="12" t="s">
        <v>98</v>
      </c>
      <c r="D1" s="13" t="s">
        <v>25</v>
      </c>
      <c r="E1" s="12" t="s">
        <v>11</v>
      </c>
      <c r="F1" s="12" t="s">
        <v>166</v>
      </c>
      <c r="G1" s="12" t="s">
        <v>24</v>
      </c>
      <c r="H1" s="12" t="s">
        <v>99</v>
      </c>
      <c r="I1" s="12" t="s">
        <v>100</v>
      </c>
      <c r="J1" s="12" t="s">
        <v>27</v>
      </c>
      <c r="K1" s="12" t="s">
        <v>191</v>
      </c>
      <c r="L1" s="12" t="s">
        <v>101</v>
      </c>
      <c r="M1" s="12" t="s">
        <v>156</v>
      </c>
      <c r="N1" s="12" t="s">
        <v>157</v>
      </c>
      <c r="O1" s="12" t="s">
        <v>158</v>
      </c>
      <c r="P1" s="12" t="s">
        <v>159</v>
      </c>
      <c r="Q1" s="12" t="s">
        <v>155</v>
      </c>
      <c r="R1" s="14"/>
      <c r="S1" s="15" t="s">
        <v>24</v>
      </c>
      <c r="T1" s="15" t="s">
        <v>102</v>
      </c>
    </row>
    <row r="2" spans="1:20" x14ac:dyDescent="0.3">
      <c r="A2" s="16" t="str">
        <f>'BPAY Bank File'!A18</f>
        <v xml:space="preserve">10048315519081 </v>
      </c>
      <c r="B2" s="16" t="str">
        <f>_xlfn.CONCAT('BPAY Bank File'!E18,'BPAY Bank File'!I18,'BPAY Bank File'!F18)</f>
        <v>ANB20201002120026834</v>
      </c>
      <c r="C2" s="16">
        <f>VALUE(RIGHT(TRIM(A2),5))</f>
        <v>19081</v>
      </c>
      <c r="D2" s="17" t="str">
        <f>MID('BPAY Bank File'!G18, 5, 2)</f>
        <v>09</v>
      </c>
      <c r="E2" s="18">
        <f>DATE(LEFT('BPAY Bank File'!G18,4),MID('BPAY Bank File'!G18,5,2),RIGHT('BPAY Bank File'!G18,2))</f>
        <v>44104</v>
      </c>
      <c r="F2" s="19" t="str">
        <f>TRIM(SUBSTITUTE('BPAY Bank File'!D18,"AU$ ", ""))</f>
        <v>3000.00</v>
      </c>
      <c r="G2" s="20">
        <f>SUMIFS(Amounts, Customer_Refs,VALUE(RIGHT(TRIM(A2), 5)))</f>
        <v>3000</v>
      </c>
      <c r="H2" s="18">
        <f>INDEX(Invoice_dates,MATCH(C2,  Customer_Refs, 0))</f>
        <v>44102</v>
      </c>
      <c r="I2" s="17">
        <f>_xlfn.DAYS(Table1[[#This Row],[Paid Date]],Table1[[#This Row],[Inv Date]])</f>
        <v>2</v>
      </c>
      <c r="J2" s="18">
        <f>WORKDAY(VLOOKUP(VALUE(RIGHT(TRIM(A2),5)),'SYS DATA'!$C$2:$F$7624,2,0),21)</f>
        <v>44131</v>
      </c>
      <c r="K2" s="17" t="str">
        <f t="shared" ref="K2:K33" si="0">IF(E2&lt;J2, "Y","")</f>
        <v>Y</v>
      </c>
      <c r="L2" s="17">
        <f t="shared" ref="L2:L33" si="1">IF(K2="Y", NETWORKDAYS(E2, J2), 0)</f>
        <v>20</v>
      </c>
      <c r="M2" s="18">
        <f t="shared" ref="M2:M33" si="2">WORKDAY(J2, -5)</f>
        <v>44124</v>
      </c>
      <c r="N2" s="21">
        <f>G2 * VLOOKUP(G2, $S$2:$T$5, 2, TRUE)</f>
        <v>360</v>
      </c>
      <c r="O2" s="22">
        <f t="shared" ref="O2:O33" si="3">IF(AND(E2&lt;M2, F2&gt;=G2 - (G2 * VLOOKUP(G2, $S$2:$T$5, 2, TRUE))), G2 * VLOOKUP(G2, $S$2:$T$5, 2, TRUE), 0)</f>
        <v>360</v>
      </c>
      <c r="P2" s="22"/>
      <c r="Q2" s="23">
        <f t="shared" ref="Q2:Q33" si="4">ROUNDDOWN(G2-O2-F2,2)</f>
        <v>-360</v>
      </c>
      <c r="R2" s="17"/>
      <c r="S2" s="24">
        <v>0</v>
      </c>
      <c r="T2" s="25">
        <v>0.03</v>
      </c>
    </row>
    <row r="3" spans="1:20" x14ac:dyDescent="0.3">
      <c r="A3" s="16" t="str">
        <f>'BPAY Bank File'!A19</f>
        <v xml:space="preserve">10048315515101 </v>
      </c>
      <c r="B3" s="16" t="str">
        <f>_xlfn.CONCAT('BPAY Bank File'!E19,'BPAY Bank File'!I19,'BPAY Bank File'!F19)</f>
        <v>CBX2020100222745</v>
      </c>
      <c r="C3" s="16">
        <f t="shared" ref="C3:C66" si="5">VALUE(RIGHT(TRIM(A3),5))</f>
        <v>15101</v>
      </c>
      <c r="D3" s="17" t="str">
        <f>MID('BPAY Bank File'!G19, 5, 2)</f>
        <v>10</v>
      </c>
      <c r="E3" s="18">
        <f>DATE(LEFT('BPAY Bank File'!G19,4),MID('BPAY Bank File'!G19,5,2),RIGHT('BPAY Bank File'!G19,2))</f>
        <v>44106</v>
      </c>
      <c r="F3" s="19" t="str">
        <f>TRIM(SUBSTITUTE('BPAY Bank File'!D19,"AU$ ", ""))</f>
        <v>4995.76</v>
      </c>
      <c r="G3" s="20">
        <f>SUMIFS(Amounts, Customer_Refs,VALUE(RIGHT(TRIM(A3), 5)))</f>
        <v>5677</v>
      </c>
      <c r="H3" s="18">
        <f>INDEX(Invoice_dates,MATCH(C3,  Customer_Refs, 0))</f>
        <v>44106</v>
      </c>
      <c r="I3" s="17">
        <f>_xlfn.DAYS(Table1[[#This Row],[Paid Date]],Table1[[#This Row],[Inv Date]])</f>
        <v>0</v>
      </c>
      <c r="J3" s="18">
        <f>WORKDAY(VLOOKUP(VALUE(RIGHT(TRIM(A3),5)),'SYS DATA'!$C$2:$F$7624,2,0),21)</f>
        <v>44137</v>
      </c>
      <c r="K3" s="17" t="str">
        <f t="shared" si="0"/>
        <v>Y</v>
      </c>
      <c r="L3" s="17">
        <f t="shared" si="1"/>
        <v>22</v>
      </c>
      <c r="M3" s="18">
        <f t="shared" si="2"/>
        <v>44130</v>
      </c>
      <c r="N3" s="21">
        <f t="shared" ref="N2:N65" si="6">G3 * VLOOKUP(G3, $S$2:$T$5, 2, TRUE)</f>
        <v>681.24</v>
      </c>
      <c r="O3" s="22">
        <f t="shared" si="3"/>
        <v>681.24</v>
      </c>
      <c r="P3" s="22">
        <f>IFERROR(IF(_xlfn.XLOOKUP(A3, Customer_Refs, Enrolments, 0) &gt;= 2, G3 * 5%, 0), 0)</f>
        <v>0</v>
      </c>
      <c r="Q3" s="23">
        <f t="shared" si="4"/>
        <v>0</v>
      </c>
      <c r="R3" s="17"/>
      <c r="S3" s="24">
        <v>300</v>
      </c>
      <c r="T3" s="25">
        <v>0.05</v>
      </c>
    </row>
    <row r="4" spans="1:20" x14ac:dyDescent="0.3">
      <c r="A4" s="16" t="str">
        <f>'BPAY Bank File'!A20</f>
        <v xml:space="preserve">10048315582555 </v>
      </c>
      <c r="B4" s="16" t="str">
        <f>_xlfn.CONCAT('BPAY Bank File'!E20,'BPAY Bank File'!I20,'BPAY Bank File'!F20)</f>
        <v>ANB20201002129711049</v>
      </c>
      <c r="C4" s="16">
        <f>VALUE(RIGHT(TRIM(A4),5))</f>
        <v>82555</v>
      </c>
      <c r="D4" s="17" t="str">
        <f>MID('BPAY Bank File'!G20, 5, 2)</f>
        <v>09</v>
      </c>
      <c r="E4" s="18">
        <f>DATE(LEFT('BPAY Bank File'!G20,4),MID('BPAY Bank File'!G20,5,2),RIGHT('BPAY Bank File'!G20,2))</f>
        <v>44102</v>
      </c>
      <c r="F4" s="19" t="str">
        <f>TRIM(SUBSTITUTE('BPAY Bank File'!D20,"AU$ ", ""))</f>
        <v>4626.63</v>
      </c>
      <c r="G4" s="20">
        <f>SUMIFS(Amounts, Customer_Refs,VALUE(RIGHT(TRIM(A4), 5)))</f>
        <v>5685</v>
      </c>
      <c r="H4" s="18">
        <f>INDEX(Invoice_dates,MATCH(C4,  Customer_Refs, 0))</f>
        <v>44061</v>
      </c>
      <c r="I4" s="17">
        <f>_xlfn.DAYS(Table1[[#This Row],[Paid Date]],Table1[[#This Row],[Inv Date]])</f>
        <v>41</v>
      </c>
      <c r="J4" s="18">
        <f>WORKDAY(VLOOKUP(VALUE(RIGHT(TRIM(A4),5)),'SYS DATA'!$C$2:$F$7624,2,0),21)</f>
        <v>44090</v>
      </c>
      <c r="K4" s="17" t="str">
        <f t="shared" si="0"/>
        <v/>
      </c>
      <c r="L4" s="17">
        <f t="shared" si="1"/>
        <v>0</v>
      </c>
      <c r="M4" s="18">
        <f t="shared" si="2"/>
        <v>44083</v>
      </c>
      <c r="N4" s="21">
        <f t="shared" si="6"/>
        <v>682.19999999999993</v>
      </c>
      <c r="O4" s="22">
        <f t="shared" si="3"/>
        <v>0</v>
      </c>
      <c r="P4" s="22">
        <f>IFERROR(IF(_xlfn.XLOOKUP(A4, Customer_Refs, Enrolments, 0) &gt;= 2, G4 * 5%, 0), 0)</f>
        <v>0</v>
      </c>
      <c r="Q4" s="23">
        <f t="shared" si="4"/>
        <v>1058.3699999999999</v>
      </c>
      <c r="R4" s="17"/>
      <c r="S4" s="24">
        <v>1200</v>
      </c>
      <c r="T4" s="25">
        <v>0.08</v>
      </c>
    </row>
    <row r="5" spans="1:20" x14ac:dyDescent="0.3">
      <c r="A5" s="16" t="str">
        <f>'BPAY Bank File'!A21</f>
        <v xml:space="preserve">10048315578980 </v>
      </c>
      <c r="B5" s="16" t="str">
        <f>_xlfn.CONCAT('BPAY Bank File'!E21,'BPAY Bank File'!I21,'BPAY Bank File'!F21)</f>
        <v>WBC20201002603198</v>
      </c>
      <c r="C5" s="16">
        <f t="shared" si="5"/>
        <v>78980</v>
      </c>
      <c r="D5" s="17" t="str">
        <f>MID('BPAY Bank File'!G21, 5, 2)</f>
        <v>09</v>
      </c>
      <c r="E5" s="18">
        <f>DATE(LEFT('BPAY Bank File'!G21,4),MID('BPAY Bank File'!G21,5,2),RIGHT('BPAY Bank File'!G21,2))</f>
        <v>44102</v>
      </c>
      <c r="F5" s="19" t="str">
        <f>TRIM(SUBSTITUTE('BPAY Bank File'!D21,"AU$ ", ""))</f>
        <v>685.95</v>
      </c>
      <c r="G5" s="20">
        <f>SUMIFS(Amounts, Customer_Refs,VALUE(RIGHT(TRIM(A5), 5)))</f>
        <v>685.95</v>
      </c>
      <c r="H5" s="18">
        <f>INDEX(Invoice_dates,MATCH(C5,  Customer_Refs, 0))</f>
        <v>44089</v>
      </c>
      <c r="I5" s="17">
        <f>_xlfn.DAYS(Table1[[#This Row],[Paid Date]],Table1[[#This Row],[Inv Date]])</f>
        <v>13</v>
      </c>
      <c r="J5" s="18">
        <f>WORKDAY(VLOOKUP(VALUE(RIGHT(TRIM(A5),5)),'SYS DATA'!$C$2:$F$7624,2,0),21)</f>
        <v>44118</v>
      </c>
      <c r="K5" s="17" t="str">
        <f t="shared" si="0"/>
        <v>Y</v>
      </c>
      <c r="L5" s="17">
        <f t="shared" si="1"/>
        <v>13</v>
      </c>
      <c r="M5" s="18">
        <f t="shared" si="2"/>
        <v>44111</v>
      </c>
      <c r="N5" s="21">
        <f t="shared" si="6"/>
        <v>34.297500000000007</v>
      </c>
      <c r="O5" s="22">
        <f t="shared" si="3"/>
        <v>34.297500000000007</v>
      </c>
      <c r="P5" s="22">
        <f>IFERROR(IF(_xlfn.XLOOKUP(A5, Customer_Refs, Enrolments, 0) &gt;= 2, G5 * 5%, 0), 0)</f>
        <v>0</v>
      </c>
      <c r="Q5" s="23">
        <f t="shared" si="4"/>
        <v>-34.29</v>
      </c>
      <c r="R5" s="17"/>
      <c r="S5" s="24">
        <v>3000</v>
      </c>
      <c r="T5" s="25">
        <v>0.12</v>
      </c>
    </row>
    <row r="6" spans="1:20" x14ac:dyDescent="0.3">
      <c r="A6" s="16" t="str">
        <f>'BPAY Bank File'!A22</f>
        <v xml:space="preserve">10048315583858 </v>
      </c>
      <c r="B6" s="16" t="str">
        <f>_xlfn.CONCAT('BPAY Bank File'!E22,'BPAY Bank File'!I22,'BPAY Bank File'!F22)</f>
        <v>CBX2020100221900</v>
      </c>
      <c r="C6" s="16">
        <f t="shared" si="5"/>
        <v>83858</v>
      </c>
      <c r="D6" s="17" t="str">
        <f>MID('BPAY Bank File'!G22, 5, 2)</f>
        <v>10</v>
      </c>
      <c r="E6" s="18">
        <f>DATE(LEFT('BPAY Bank File'!G22,4),MID('BPAY Bank File'!G22,5,2),RIGHT('BPAY Bank File'!G22,2))</f>
        <v>44106</v>
      </c>
      <c r="F6" s="19" t="str">
        <f>TRIM(SUBSTITUTE('BPAY Bank File'!D22,"AU$ ", ""))</f>
        <v>12441.00</v>
      </c>
      <c r="G6" s="20">
        <f>SUMIFS(Amounts, Customer_Refs,VALUE(RIGHT(TRIM(A6), 5)))</f>
        <v>12441</v>
      </c>
      <c r="H6" s="18">
        <f>INDEX(Invoice_dates,MATCH(C6,  Customer_Refs, 0))</f>
        <v>44063</v>
      </c>
      <c r="I6" s="17">
        <f>_xlfn.DAYS(Table1[[#This Row],[Paid Date]],Table1[[#This Row],[Inv Date]])</f>
        <v>43</v>
      </c>
      <c r="J6" s="18">
        <f>WORKDAY(VLOOKUP(VALUE(RIGHT(TRIM(A6),5)),'SYS DATA'!$C$2:$F$7624,2,0),21)</f>
        <v>44092</v>
      </c>
      <c r="K6" s="17" t="str">
        <f t="shared" si="0"/>
        <v/>
      </c>
      <c r="L6" s="17">
        <f t="shared" si="1"/>
        <v>0</v>
      </c>
      <c r="M6" s="18">
        <f t="shared" si="2"/>
        <v>44085</v>
      </c>
      <c r="N6" s="21">
        <f t="shared" si="6"/>
        <v>1492.9199999999998</v>
      </c>
      <c r="O6" s="22">
        <f t="shared" si="3"/>
        <v>0</v>
      </c>
      <c r="P6" s="22">
        <f>IFERROR(IF(_xlfn.XLOOKUP(A6, Customer_Refs, Enrolments, 0) &gt;= 2, G6 * 5%, 0), 0)</f>
        <v>0</v>
      </c>
      <c r="Q6" s="23">
        <f t="shared" si="4"/>
        <v>0</v>
      </c>
      <c r="R6" s="17"/>
      <c r="S6" s="17"/>
      <c r="T6" s="17"/>
    </row>
    <row r="7" spans="1:20" x14ac:dyDescent="0.3">
      <c r="A7" s="16" t="str">
        <f>'BPAY Bank File'!A23</f>
        <v xml:space="preserve">10048315578784 </v>
      </c>
      <c r="B7" s="16" t="str">
        <f>_xlfn.CONCAT('BPAY Bank File'!E23,'BPAY Bank File'!I23,'BPAY Bank File'!F23)</f>
        <v>ANB20201002127011037</v>
      </c>
      <c r="C7" s="16">
        <f t="shared" si="5"/>
        <v>78784</v>
      </c>
      <c r="D7" s="17" t="str">
        <f>MID('BPAY Bank File'!G23, 5, 2)</f>
        <v>10</v>
      </c>
      <c r="E7" s="18">
        <f>DATE(LEFT('BPAY Bank File'!G23,4),MID('BPAY Bank File'!G23,5,2),RIGHT('BPAY Bank File'!G23,2))</f>
        <v>44106</v>
      </c>
      <c r="F7" s="19" t="str">
        <f>TRIM(SUBSTITUTE('BPAY Bank File'!D23,"AU$ ", ""))</f>
        <v>954.29</v>
      </c>
      <c r="G7" s="20">
        <f>SUMIFS(Amounts, Customer_Refs,VALUE(RIGHT(TRIM(A7), 5)))</f>
        <v>954.29</v>
      </c>
      <c r="H7" s="18">
        <f>INDEX(Invoice_dates,MATCH(C7,  Customer_Refs, 0))</f>
        <v>44105</v>
      </c>
      <c r="I7" s="17">
        <f>_xlfn.DAYS(Table1[[#This Row],[Paid Date]],Table1[[#This Row],[Inv Date]])</f>
        <v>1</v>
      </c>
      <c r="J7" s="18">
        <f>WORKDAY(VLOOKUP(VALUE(RIGHT(TRIM(A7),5)),'SYS DATA'!$C$2:$F$7624,2,0),21)</f>
        <v>44134</v>
      </c>
      <c r="K7" s="17" t="str">
        <f t="shared" si="0"/>
        <v>Y</v>
      </c>
      <c r="L7" s="17">
        <f t="shared" si="1"/>
        <v>21</v>
      </c>
      <c r="M7" s="18">
        <f t="shared" si="2"/>
        <v>44127</v>
      </c>
      <c r="N7" s="21">
        <f t="shared" si="6"/>
        <v>47.714500000000001</v>
      </c>
      <c r="O7" s="22">
        <f t="shared" si="3"/>
        <v>47.714500000000001</v>
      </c>
      <c r="P7" s="22">
        <f>IFERROR(IF(_xlfn.XLOOKUP(A7, Customer_Refs, Enrolments, 0) &gt;= 2, G7 * 5%, 0), 0)</f>
        <v>0</v>
      </c>
      <c r="Q7" s="23">
        <f t="shared" si="4"/>
        <v>-47.71</v>
      </c>
      <c r="R7" s="17"/>
      <c r="S7" s="26" t="s">
        <v>168</v>
      </c>
      <c r="T7" s="27">
        <f>SUM(G2:G69)</f>
        <v>386696.64</v>
      </c>
    </row>
    <row r="8" spans="1:20" x14ac:dyDescent="0.3">
      <c r="A8" s="16" t="str">
        <f>'BPAY Bank File'!A24</f>
        <v xml:space="preserve">10048315576704 </v>
      </c>
      <c r="B8" s="16" t="str">
        <f>_xlfn.CONCAT('BPAY Bank File'!E24,'BPAY Bank File'!I24,'BPAY Bank File'!F24)</f>
        <v>ANB20201002129445937</v>
      </c>
      <c r="C8" s="16">
        <f t="shared" si="5"/>
        <v>76704</v>
      </c>
      <c r="D8" s="17" t="str">
        <f>MID('BPAY Bank File'!G24, 5, 2)</f>
        <v>09</v>
      </c>
      <c r="E8" s="18">
        <f>DATE(LEFT('BPAY Bank File'!G24,4),MID('BPAY Bank File'!G24,5,2),RIGHT('BPAY Bank File'!G24,2))</f>
        <v>44103</v>
      </c>
      <c r="F8" s="19" t="str">
        <f>TRIM(SUBSTITUTE('BPAY Bank File'!D24,"AU$ ", ""))</f>
        <v>127.90</v>
      </c>
      <c r="G8" s="20">
        <f>SUMIFS(Amounts, Customer_Refs,VALUE(RIGHT(TRIM(A8), 5)))</f>
        <v>127.9</v>
      </c>
      <c r="H8" s="18">
        <f>INDEX(Invoice_dates,MATCH(C8,  Customer_Refs, 0))</f>
        <v>44061</v>
      </c>
      <c r="I8" s="17">
        <f>_xlfn.DAYS(Table1[[#This Row],[Paid Date]],Table1[[#This Row],[Inv Date]])</f>
        <v>42</v>
      </c>
      <c r="J8" s="18">
        <f>WORKDAY(VLOOKUP(VALUE(RIGHT(TRIM(A8),5)),'SYS DATA'!$C$2:$F$7624,2,0),21)</f>
        <v>44090</v>
      </c>
      <c r="K8" s="17" t="str">
        <f t="shared" si="0"/>
        <v/>
      </c>
      <c r="L8" s="17">
        <f t="shared" si="1"/>
        <v>0</v>
      </c>
      <c r="M8" s="18">
        <f t="shared" si="2"/>
        <v>44083</v>
      </c>
      <c r="N8" s="21">
        <f t="shared" si="6"/>
        <v>3.8370000000000002</v>
      </c>
      <c r="O8" s="22">
        <f t="shared" si="3"/>
        <v>0</v>
      </c>
      <c r="P8" s="22">
        <f>IFERROR(IF(_xlfn.XLOOKUP(A8, Customer_Refs, Enrolments, 0) &gt;= 2, G8 * 5%, 0), 0)</f>
        <v>0</v>
      </c>
      <c r="Q8" s="23">
        <f t="shared" si="4"/>
        <v>0</v>
      </c>
      <c r="R8" s="17"/>
      <c r="S8" s="28"/>
      <c r="T8" s="17"/>
    </row>
    <row r="9" spans="1:20" x14ac:dyDescent="0.3">
      <c r="A9" s="16" t="str">
        <f>'BPAY Bank File'!A25</f>
        <v xml:space="preserve">10048315586052 </v>
      </c>
      <c r="B9" s="16" t="str">
        <f>_xlfn.CONCAT('BPAY Bank File'!E25,'BPAY Bank File'!I25,'BPAY Bank File'!F25)</f>
        <v>WBC20201002606339</v>
      </c>
      <c r="C9" s="16">
        <f t="shared" si="5"/>
        <v>86052</v>
      </c>
      <c r="D9" s="17" t="str">
        <f>MID('BPAY Bank File'!G25, 5, 2)</f>
        <v>09</v>
      </c>
      <c r="E9" s="18">
        <f>DATE(LEFT('BPAY Bank File'!G25,4),MID('BPAY Bank File'!G25,5,2),RIGHT('BPAY Bank File'!G25,2))</f>
        <v>44104</v>
      </c>
      <c r="F9" s="19" t="str">
        <f>TRIM(SUBSTITUTE('BPAY Bank File'!D25,"AU$ ", ""))</f>
        <v>4233.05</v>
      </c>
      <c r="G9" s="20">
        <f>SUMIFS(Amounts, Customer_Refs,VALUE(RIGHT(TRIM(A9), 5)))</f>
        <v>4233.05</v>
      </c>
      <c r="H9" s="18">
        <f>INDEX(Invoice_dates,MATCH(C9,  Customer_Refs, 0))</f>
        <v>44069</v>
      </c>
      <c r="I9" s="17">
        <f>_xlfn.DAYS(Table1[[#This Row],[Paid Date]],Table1[[#This Row],[Inv Date]])</f>
        <v>35</v>
      </c>
      <c r="J9" s="18">
        <f>WORKDAY(VLOOKUP(VALUE(RIGHT(TRIM(A9),5)),'SYS DATA'!$C$2:$F$7624,2,0),21)</f>
        <v>44098</v>
      </c>
      <c r="K9" s="17" t="str">
        <f t="shared" si="0"/>
        <v/>
      </c>
      <c r="L9" s="17">
        <f t="shared" si="1"/>
        <v>0</v>
      </c>
      <c r="M9" s="18">
        <f t="shared" si="2"/>
        <v>44091</v>
      </c>
      <c r="N9" s="21">
        <f t="shared" si="6"/>
        <v>507.96600000000001</v>
      </c>
      <c r="O9" s="22">
        <f t="shared" si="3"/>
        <v>0</v>
      </c>
      <c r="P9" s="22">
        <f>IFERROR(IF(_xlfn.XLOOKUP(A9, Customer_Refs, Enrolments, 0) &gt;= 2, G9 * 5%, 0), 0)</f>
        <v>0</v>
      </c>
      <c r="Q9" s="23">
        <f t="shared" si="4"/>
        <v>0</v>
      </c>
      <c r="R9" s="17"/>
      <c r="S9" s="26" t="s">
        <v>169</v>
      </c>
      <c r="T9" s="15" t="s">
        <v>153</v>
      </c>
    </row>
    <row r="10" spans="1:20" x14ac:dyDescent="0.3">
      <c r="A10" s="16" t="str">
        <f>'BPAY Bank File'!A26</f>
        <v xml:space="preserve">10048315518554 </v>
      </c>
      <c r="B10" s="16" t="str">
        <f>_xlfn.CONCAT('BPAY Bank File'!E26,'BPAY Bank File'!I26,'BPAY Bank File'!F26)</f>
        <v>CBX2020100219732</v>
      </c>
      <c r="C10" s="16">
        <f t="shared" si="5"/>
        <v>18554</v>
      </c>
      <c r="D10" s="17" t="str">
        <f>MID('BPAY Bank File'!G26, 5, 2)</f>
        <v>10</v>
      </c>
      <c r="E10" s="18">
        <f>DATE(LEFT('BPAY Bank File'!G26,4),MID('BPAY Bank File'!G26,5,2),RIGHT('BPAY Bank File'!G26,2))</f>
        <v>44105</v>
      </c>
      <c r="F10" s="19" t="str">
        <f>TRIM(SUBSTITUTE('BPAY Bank File'!D26,"AU$ ", ""))</f>
        <v>4717.90</v>
      </c>
      <c r="G10" s="20">
        <f>SUMIFS(Amounts, Customer_Refs,VALUE(RIGHT(TRIM(A10), 5)))</f>
        <v>4717.8999999999996</v>
      </c>
      <c r="H10" s="18">
        <f>INDEX(Invoice_dates,MATCH(C10,  Customer_Refs, 0))</f>
        <v>44047</v>
      </c>
      <c r="I10" s="17">
        <f>_xlfn.DAYS(Table1[[#This Row],[Paid Date]],Table1[[#This Row],[Inv Date]])</f>
        <v>58</v>
      </c>
      <c r="J10" s="18">
        <f>WORKDAY(VLOOKUP(VALUE(RIGHT(TRIM(A10),5)),'SYS DATA'!$C$2:$F$7624,2,0),21)</f>
        <v>44076</v>
      </c>
      <c r="K10" s="17" t="str">
        <f t="shared" si="0"/>
        <v/>
      </c>
      <c r="L10" s="17">
        <f t="shared" si="1"/>
        <v>0</v>
      </c>
      <c r="M10" s="18">
        <f t="shared" si="2"/>
        <v>44069</v>
      </c>
      <c r="N10" s="21">
        <f t="shared" si="6"/>
        <v>566.14799999999991</v>
      </c>
      <c r="O10" s="22">
        <f t="shared" si="3"/>
        <v>0</v>
      </c>
      <c r="P10" s="22">
        <f>IFERROR(IF(_xlfn.XLOOKUP(A10, Customer_Refs, Enrolments, 0) &gt;= 2, G10 * 5%, 0), 0)</f>
        <v>0</v>
      </c>
      <c r="Q10" s="23">
        <f t="shared" si="4"/>
        <v>0</v>
      </c>
      <c r="R10" s="17"/>
      <c r="S10" s="29" t="s">
        <v>0</v>
      </c>
      <c r="T10" s="27">
        <f>SUMIFS(Amounts, Types, "fee_amt")</f>
        <v>11284039.380000031</v>
      </c>
    </row>
    <row r="11" spans="1:20" x14ac:dyDescent="0.3">
      <c r="A11" s="16" t="str">
        <f>'BPAY Bank File'!A27</f>
        <v xml:space="preserve">10048315577259 </v>
      </c>
      <c r="B11" s="16" t="str">
        <f>_xlfn.CONCAT('BPAY Bank File'!E27,'BPAY Bank File'!I27,'BPAY Bank File'!F27)</f>
        <v>CBX2020100220653</v>
      </c>
      <c r="C11" s="16">
        <f t="shared" si="5"/>
        <v>77259</v>
      </c>
      <c r="D11" s="17" t="str">
        <f>MID('BPAY Bank File'!G27, 5, 2)</f>
        <v>09</v>
      </c>
      <c r="E11" s="18">
        <f>DATE(LEFT('BPAY Bank File'!G27,4),MID('BPAY Bank File'!G27,5,2),RIGHT('BPAY Bank File'!G27,2))</f>
        <v>44104</v>
      </c>
      <c r="F11" s="19" t="str">
        <f>TRIM(SUBSTITUTE('BPAY Bank File'!D27,"AU$ ", ""))</f>
        <v>7344.45</v>
      </c>
      <c r="G11" s="20">
        <f>SUMIFS(Amounts, Customer_Refs,VALUE(RIGHT(TRIM(A11), 5)))</f>
        <v>7344.45</v>
      </c>
      <c r="H11" s="18">
        <f>INDEX(Invoice_dates,MATCH(C11,  Customer_Refs, 0))</f>
        <v>44061</v>
      </c>
      <c r="I11" s="17">
        <f>_xlfn.DAYS(Table1[[#This Row],[Paid Date]],Table1[[#This Row],[Inv Date]])</f>
        <v>43</v>
      </c>
      <c r="J11" s="18">
        <f>WORKDAY(VLOOKUP(VALUE(RIGHT(TRIM(A11),5)),'SYS DATA'!$C$2:$F$7624,2,0),21)</f>
        <v>44090</v>
      </c>
      <c r="K11" s="17" t="str">
        <f t="shared" si="0"/>
        <v/>
      </c>
      <c r="L11" s="17">
        <f t="shared" si="1"/>
        <v>0</v>
      </c>
      <c r="M11" s="18">
        <f t="shared" si="2"/>
        <v>44083</v>
      </c>
      <c r="N11" s="21">
        <f t="shared" si="6"/>
        <v>881.33399999999995</v>
      </c>
      <c r="O11" s="22">
        <f t="shared" si="3"/>
        <v>0</v>
      </c>
      <c r="P11" s="22">
        <f>IFERROR(IF(_xlfn.XLOOKUP(A11, Customer_Refs, Enrolments, 0) &gt;= 2, G11 * 5%, 0), 0)</f>
        <v>0</v>
      </c>
      <c r="Q11" s="23">
        <f t="shared" si="4"/>
        <v>0</v>
      </c>
      <c r="R11" s="17"/>
      <c r="S11" s="29" t="s">
        <v>97</v>
      </c>
      <c r="T11" s="27">
        <f>SUMIFS(Amounts, Types, "arrears_amt")</f>
        <v>2263026</v>
      </c>
    </row>
    <row r="12" spans="1:20" x14ac:dyDescent="0.3">
      <c r="A12" s="16" t="str">
        <f>'BPAY Bank File'!A28</f>
        <v xml:space="preserve">10048315578043 </v>
      </c>
      <c r="B12" s="16" t="str">
        <f>_xlfn.CONCAT('BPAY Bank File'!E28,'BPAY Bank File'!I28,'BPAY Bank File'!F28)</f>
        <v>ANB20201002129834340</v>
      </c>
      <c r="C12" s="16">
        <f t="shared" si="5"/>
        <v>78043</v>
      </c>
      <c r="D12" s="17" t="str">
        <f>MID('BPAY Bank File'!G28, 5, 2)</f>
        <v>09</v>
      </c>
      <c r="E12" s="18">
        <f>DATE(LEFT('BPAY Bank File'!G28,4),MID('BPAY Bank File'!G28,5,2),RIGHT('BPAY Bank File'!G28,2))</f>
        <v>44104</v>
      </c>
      <c r="F12" s="19" t="str">
        <f>TRIM(SUBSTITUTE('BPAY Bank File'!D28,"AU$ ", ""))</f>
        <v>4923.97</v>
      </c>
      <c r="G12" s="20">
        <f>SUMIFS(Amounts, Customer_Refs,VALUE(RIGHT(TRIM(A12), 5)))</f>
        <v>4923.9699999999993</v>
      </c>
      <c r="H12" s="18">
        <f>INDEX(Invoice_dates,MATCH(C12,  Customer_Refs, 0))</f>
        <v>44089</v>
      </c>
      <c r="I12" s="17">
        <f>_xlfn.DAYS(Table1[[#This Row],[Paid Date]],Table1[[#This Row],[Inv Date]])</f>
        <v>15</v>
      </c>
      <c r="J12" s="18">
        <f>WORKDAY(VLOOKUP(VALUE(RIGHT(TRIM(A12),5)),'SYS DATA'!$C$2:$F$7624,2,0),21)</f>
        <v>44118</v>
      </c>
      <c r="K12" s="17" t="str">
        <f t="shared" si="0"/>
        <v>Y</v>
      </c>
      <c r="L12" s="17">
        <f t="shared" si="1"/>
        <v>11</v>
      </c>
      <c r="M12" s="18">
        <f t="shared" si="2"/>
        <v>44111</v>
      </c>
      <c r="N12" s="21">
        <f t="shared" si="6"/>
        <v>590.87639999999988</v>
      </c>
      <c r="O12" s="22">
        <f t="shared" si="3"/>
        <v>590.87639999999988</v>
      </c>
      <c r="P12" s="22">
        <f>IFERROR(IF(_xlfn.XLOOKUP(A12, Customer_Refs, Enrolments, 0) &gt;= 2, G12 * 5%, 0), 0)</f>
        <v>0</v>
      </c>
      <c r="Q12" s="23">
        <f t="shared" si="4"/>
        <v>-590.87</v>
      </c>
      <c r="R12" s="17"/>
      <c r="S12" s="17"/>
      <c r="T12" s="17"/>
    </row>
    <row r="13" spans="1:20" x14ac:dyDescent="0.3">
      <c r="A13" s="16" t="str">
        <f>'BPAY Bank File'!A29</f>
        <v xml:space="preserve">10048315510829 </v>
      </c>
      <c r="B13" s="16" t="str">
        <f>_xlfn.CONCAT('BPAY Bank File'!E29,'BPAY Bank File'!I29,'BPAY Bank File'!F29)</f>
        <v>ANB20201002126722258</v>
      </c>
      <c r="C13" s="16">
        <f t="shared" si="5"/>
        <v>10829</v>
      </c>
      <c r="D13" s="17" t="str">
        <f>MID('BPAY Bank File'!G29, 5, 2)</f>
        <v>09</v>
      </c>
      <c r="E13" s="18">
        <f>DATE(LEFT('BPAY Bank File'!G29,4),MID('BPAY Bank File'!G29,5,2),RIGHT('BPAY Bank File'!G29,2))</f>
        <v>44104</v>
      </c>
      <c r="F13" s="19" t="str">
        <f>TRIM(SUBSTITUTE('BPAY Bank File'!D29,"AU$ ", ""))</f>
        <v>6744.14</v>
      </c>
      <c r="G13" s="20">
        <f>SUMIFS(Amounts, Customer_Refs,VALUE(RIGHT(TRIM(A13), 5)))</f>
        <v>6744.14</v>
      </c>
      <c r="H13" s="18">
        <f>INDEX(Invoice_dates,MATCH(C13,  Customer_Refs, 0))</f>
        <v>44054</v>
      </c>
      <c r="I13" s="17">
        <f>_xlfn.DAYS(Table1[[#This Row],[Paid Date]],Table1[[#This Row],[Inv Date]])</f>
        <v>50</v>
      </c>
      <c r="J13" s="18">
        <f>WORKDAY(VLOOKUP(VALUE(RIGHT(TRIM(A13),5)),'SYS DATA'!$C$2:$F$7624,2,0),21)</f>
        <v>44083</v>
      </c>
      <c r="K13" s="17" t="str">
        <f t="shared" si="0"/>
        <v/>
      </c>
      <c r="L13" s="17">
        <f t="shared" si="1"/>
        <v>0</v>
      </c>
      <c r="M13" s="18">
        <f t="shared" si="2"/>
        <v>44076</v>
      </c>
      <c r="N13" s="21">
        <f t="shared" si="6"/>
        <v>809.29679999999996</v>
      </c>
      <c r="O13" s="22">
        <f t="shared" si="3"/>
        <v>0</v>
      </c>
      <c r="P13" s="22">
        <f>IFERROR(IF(_xlfn.XLOOKUP(A13, Customer_Refs, Enrolments, 0) &gt;= 2, G13 * 5%, 0), 0)</f>
        <v>0</v>
      </c>
      <c r="Q13" s="23">
        <f t="shared" si="4"/>
        <v>0</v>
      </c>
      <c r="R13" s="17"/>
      <c r="S13" s="30" t="s">
        <v>161</v>
      </c>
      <c r="T13" s="32" cm="1">
        <f t="array" ref="T13">SUM(LEN(B2:B69))+SUM(CODE(LEFT(B2:B69)))+SUM(VALUE(MID(B2:B69,5,1)))</f>
        <v>6314</v>
      </c>
    </row>
    <row r="14" spans="1:20" x14ac:dyDescent="0.3">
      <c r="A14" s="16" t="str">
        <f>'BPAY Bank File'!A30</f>
        <v xml:space="preserve">10048315510080 </v>
      </c>
      <c r="B14" s="16" t="str">
        <f>_xlfn.CONCAT('BPAY Bank File'!E30,'BPAY Bank File'!I30,'BPAY Bank File'!F30)</f>
        <v>WBC20201002606558</v>
      </c>
      <c r="C14" s="16">
        <f t="shared" si="5"/>
        <v>10080</v>
      </c>
      <c r="D14" s="17" t="str">
        <f>MID('BPAY Bank File'!G30, 5, 2)</f>
        <v>09</v>
      </c>
      <c r="E14" s="18">
        <f>DATE(LEFT('BPAY Bank File'!G30,4),MID('BPAY Bank File'!G30,5,2),RIGHT('BPAY Bank File'!G30,2))</f>
        <v>44102</v>
      </c>
      <c r="F14" s="19" t="str">
        <f>TRIM(SUBSTITUTE('BPAY Bank File'!D30,"AU$ ", ""))</f>
        <v>860.00</v>
      </c>
      <c r="G14" s="20">
        <f>SUMIFS(Amounts, Customer_Refs,VALUE(RIGHT(TRIM(A14), 5)))</f>
        <v>860</v>
      </c>
      <c r="H14" s="18">
        <f>INDEX(Invoice_dates,MATCH(C14,  Customer_Refs, 0))</f>
        <v>44060</v>
      </c>
      <c r="I14" s="17">
        <f>_xlfn.DAYS(Table1[[#This Row],[Paid Date]],Table1[[#This Row],[Inv Date]])</f>
        <v>42</v>
      </c>
      <c r="J14" s="18">
        <f>WORKDAY(VLOOKUP(VALUE(RIGHT(TRIM(A14),5)),'SYS DATA'!$C$2:$F$7624,2,0),21)</f>
        <v>44089</v>
      </c>
      <c r="K14" s="17" t="str">
        <f t="shared" si="0"/>
        <v/>
      </c>
      <c r="L14" s="17">
        <f t="shared" si="1"/>
        <v>0</v>
      </c>
      <c r="M14" s="18">
        <f t="shared" si="2"/>
        <v>44082</v>
      </c>
      <c r="N14" s="21">
        <f t="shared" si="6"/>
        <v>43</v>
      </c>
      <c r="O14" s="22">
        <f t="shared" si="3"/>
        <v>0</v>
      </c>
      <c r="P14" s="22">
        <f>IFERROR(IF(_xlfn.XLOOKUP(A14, Customer_Refs, Enrolments, 0) &gt;= 2, G14 * 5%, 0), 0)</f>
        <v>0</v>
      </c>
      <c r="Q14" s="23">
        <f t="shared" si="4"/>
        <v>0</v>
      </c>
      <c r="R14" s="17"/>
      <c r="S14" s="30" t="s">
        <v>163</v>
      </c>
      <c r="T14" s="31">
        <f>ROUND(AVEDEV(C2:C69)/10,0)</f>
        <v>2931</v>
      </c>
    </row>
    <row r="15" spans="1:20" x14ac:dyDescent="0.3">
      <c r="A15" s="16" t="str">
        <f>'BPAY Bank File'!A31</f>
        <v xml:space="preserve">10048315581556 </v>
      </c>
      <c r="B15" s="16" t="str">
        <f>_xlfn.CONCAT('BPAY Bank File'!E31,'BPAY Bank File'!I31,'BPAY Bank File'!F31)</f>
        <v>WBC20201002605891</v>
      </c>
      <c r="C15" s="16">
        <f t="shared" si="5"/>
        <v>81556</v>
      </c>
      <c r="D15" s="17" t="str">
        <f>MID('BPAY Bank File'!G31, 5, 2)</f>
        <v>10</v>
      </c>
      <c r="E15" s="18">
        <f>DATE(LEFT('BPAY Bank File'!G31,4),MID('BPAY Bank File'!G31,5,2),RIGHT('BPAY Bank File'!G31,2))</f>
        <v>44106</v>
      </c>
      <c r="F15" s="19" t="str">
        <f>TRIM(SUBSTITUTE('BPAY Bank File'!D31,"AU$ ", ""))</f>
        <v>2765.59</v>
      </c>
      <c r="G15" s="20">
        <f>SUMIFS(Amounts, Customer_Refs,VALUE(RIGHT(TRIM(A15), 5)))</f>
        <v>3142.71</v>
      </c>
      <c r="H15" s="18">
        <f>INDEX(Invoice_dates,MATCH(C15,  Customer_Refs, 0))</f>
        <v>44103</v>
      </c>
      <c r="I15" s="17">
        <f>_xlfn.DAYS(Table1[[#This Row],[Paid Date]],Table1[[#This Row],[Inv Date]])</f>
        <v>3</v>
      </c>
      <c r="J15" s="18">
        <f>WORKDAY(VLOOKUP(VALUE(RIGHT(TRIM(A15),5)),'SYS DATA'!$C$2:$F$7624,2,0),21)</f>
        <v>44132</v>
      </c>
      <c r="K15" s="17" t="str">
        <f t="shared" si="0"/>
        <v>Y</v>
      </c>
      <c r="L15" s="17">
        <f t="shared" si="1"/>
        <v>19</v>
      </c>
      <c r="M15" s="18">
        <f t="shared" si="2"/>
        <v>44125</v>
      </c>
      <c r="N15" s="21">
        <f t="shared" si="6"/>
        <v>377.12520000000001</v>
      </c>
      <c r="O15" s="22">
        <f t="shared" si="3"/>
        <v>377.12520000000001</v>
      </c>
      <c r="P15" s="22">
        <f>IFERROR(IF(_xlfn.XLOOKUP(A15, Customer_Refs, Enrolments, 0) &gt;= 2, G15 * 5%, 0), 0)</f>
        <v>0</v>
      </c>
      <c r="Q15" s="23">
        <f t="shared" si="4"/>
        <v>0</v>
      </c>
      <c r="R15" s="17"/>
      <c r="S15" s="30" t="s">
        <v>164</v>
      </c>
      <c r="T15" s="31">
        <f t="array" ref="T15">SUM(VALUE(D2:D69))</f>
        <v>635</v>
      </c>
    </row>
    <row r="16" spans="1:20" x14ac:dyDescent="0.3">
      <c r="A16" s="16" t="str">
        <f>'BPAY Bank File'!A32</f>
        <v xml:space="preserve">10048315584759 </v>
      </c>
      <c r="B16" s="16" t="str">
        <f>_xlfn.CONCAT('BPAY Bank File'!E32,'BPAY Bank File'!I32,'BPAY Bank File'!F32)</f>
        <v>ANB20201002120437461</v>
      </c>
      <c r="C16" s="16">
        <f t="shared" si="5"/>
        <v>84759</v>
      </c>
      <c r="D16" s="17" t="str">
        <f>MID('BPAY Bank File'!G32, 5, 2)</f>
        <v>09</v>
      </c>
      <c r="E16" s="18">
        <f>DATE(LEFT('BPAY Bank File'!G32,4),MID('BPAY Bank File'!G32,5,2),RIGHT('BPAY Bank File'!G32,2))</f>
        <v>44104</v>
      </c>
      <c r="F16" s="19" t="str">
        <f>TRIM(SUBSTITUTE('BPAY Bank File'!D32,"AU$ ", ""))</f>
        <v>6186.25</v>
      </c>
      <c r="G16" s="20">
        <f>SUMIFS(Amounts, Customer_Refs,VALUE(RIGHT(TRIM(A16), 5)))</f>
        <v>6186.25</v>
      </c>
      <c r="H16" s="18">
        <f>INDEX(Invoice_dates,MATCH(C16,  Customer_Refs, 0))</f>
        <v>44054</v>
      </c>
      <c r="I16" s="17">
        <f>_xlfn.DAYS(Table1[[#This Row],[Paid Date]],Table1[[#This Row],[Inv Date]])</f>
        <v>50</v>
      </c>
      <c r="J16" s="18">
        <f>WORKDAY(VLOOKUP(VALUE(RIGHT(TRIM(A16),5)),'SYS DATA'!$C$2:$F$7624,2,0),21)</f>
        <v>44083</v>
      </c>
      <c r="K16" s="17" t="str">
        <f t="shared" si="0"/>
        <v/>
      </c>
      <c r="L16" s="17">
        <f t="shared" si="1"/>
        <v>0</v>
      </c>
      <c r="M16" s="18">
        <f t="shared" si="2"/>
        <v>44076</v>
      </c>
      <c r="N16" s="21">
        <f t="shared" si="6"/>
        <v>742.35</v>
      </c>
      <c r="O16" s="22">
        <f t="shared" si="3"/>
        <v>0</v>
      </c>
      <c r="P16" s="22">
        <f>IFERROR(IF(_xlfn.XLOOKUP(A16, Customer_Refs, Enrolments, 0) &gt;= 2, G16 * 5%, 0), 0)</f>
        <v>0</v>
      </c>
      <c r="Q16" s="23">
        <f t="shared" si="4"/>
        <v>0</v>
      </c>
      <c r="R16" s="17"/>
      <c r="S16" s="30" t="s">
        <v>165</v>
      </c>
      <c r="T16" s="31">
        <f>ROUND(AVERAGE(E2:E69)/10,0)</f>
        <v>4410</v>
      </c>
    </row>
    <row r="17" spans="1:20" x14ac:dyDescent="0.3">
      <c r="A17" s="16" t="str">
        <f>'BPAY Bank File'!A33</f>
        <v xml:space="preserve">10048315572860 </v>
      </c>
      <c r="B17" s="16" t="str">
        <f>_xlfn.CONCAT('BPAY Bank File'!E33,'BPAY Bank File'!I33,'BPAY Bank File'!F33)</f>
        <v>CBX2020100222193</v>
      </c>
      <c r="C17" s="16">
        <f t="shared" si="5"/>
        <v>72860</v>
      </c>
      <c r="D17" s="17" t="str">
        <f>MID('BPAY Bank File'!G33, 5, 2)</f>
        <v>10</v>
      </c>
      <c r="E17" s="18">
        <f>DATE(LEFT('BPAY Bank File'!G33,4),MID('BPAY Bank File'!G33,5,2),RIGHT('BPAY Bank File'!G33,2))</f>
        <v>44105</v>
      </c>
      <c r="F17" s="19" t="str">
        <f>TRIM(SUBSTITUTE('BPAY Bank File'!D33,"AU$ ", ""))</f>
        <v>2015.23</v>
      </c>
      <c r="G17" s="20">
        <f>SUMIFS(Amounts, Customer_Refs,VALUE(RIGHT(TRIM(A17), 5)))</f>
        <v>4015.23</v>
      </c>
      <c r="H17" s="18">
        <f>INDEX(Invoice_dates,MATCH(C17,  Customer_Refs, 0))</f>
        <v>44078</v>
      </c>
      <c r="I17" s="17">
        <f>_xlfn.DAYS(Table1[[#This Row],[Paid Date]],Table1[[#This Row],[Inv Date]])</f>
        <v>27</v>
      </c>
      <c r="J17" s="18">
        <f>WORKDAY(VLOOKUP(VALUE(RIGHT(TRIM(A17),5)),'SYS DATA'!$C$2:$F$7624,2,0),21)</f>
        <v>44109</v>
      </c>
      <c r="K17" s="17" t="str">
        <f t="shared" si="0"/>
        <v>Y</v>
      </c>
      <c r="L17" s="17">
        <f t="shared" si="1"/>
        <v>3</v>
      </c>
      <c r="M17" s="18">
        <f t="shared" si="2"/>
        <v>44102</v>
      </c>
      <c r="N17" s="21">
        <f t="shared" si="6"/>
        <v>481.82759999999996</v>
      </c>
      <c r="O17" s="22">
        <f t="shared" si="3"/>
        <v>0</v>
      </c>
      <c r="P17" s="22">
        <f>IFERROR(IF(_xlfn.XLOOKUP(A17, Customer_Refs, Enrolments, 0) &gt;= 2, G17 * 5%, 0), 0)</f>
        <v>0</v>
      </c>
      <c r="Q17" s="23">
        <f t="shared" si="4"/>
        <v>2000</v>
      </c>
      <c r="R17" s="17"/>
      <c r="S17" s="30" t="s">
        <v>167</v>
      </c>
      <c r="T17" s="31">
        <f>ROUND(SUM($H$2:$H$6)/10,0)</f>
        <v>22042</v>
      </c>
    </row>
    <row r="18" spans="1:20" x14ac:dyDescent="0.3">
      <c r="A18" s="16" t="str">
        <f>'BPAY Bank File'!A34</f>
        <v xml:space="preserve">10048315513229 </v>
      </c>
      <c r="B18" s="16" t="str">
        <f>_xlfn.CONCAT('BPAY Bank File'!E34,'BPAY Bank File'!I34,'BPAY Bank File'!F34)</f>
        <v>WBC20201002604900</v>
      </c>
      <c r="C18" s="16">
        <f t="shared" si="5"/>
        <v>13229</v>
      </c>
      <c r="D18" s="17" t="str">
        <f>MID('BPAY Bank File'!G34, 5, 2)</f>
        <v>09</v>
      </c>
      <c r="E18" s="18">
        <f>DATE(LEFT('BPAY Bank File'!G34,4),MID('BPAY Bank File'!G34,5,2),RIGHT('BPAY Bank File'!G34,2))</f>
        <v>44102</v>
      </c>
      <c r="F18" s="19" t="str">
        <f>TRIM(SUBSTITUTE('BPAY Bank File'!D34,"AU$ ", ""))</f>
        <v>380</v>
      </c>
      <c r="G18" s="20">
        <f>SUMIFS(Amounts, Customer_Refs,VALUE(RIGHT(TRIM(A18), 5)))</f>
        <v>1580</v>
      </c>
      <c r="H18" s="18">
        <f>INDEX(Invoice_dates,MATCH(C18,  Customer_Refs, 0))</f>
        <v>44054</v>
      </c>
      <c r="I18" s="17">
        <f>_xlfn.DAYS(Table1[[#This Row],[Paid Date]],Table1[[#This Row],[Inv Date]])</f>
        <v>48</v>
      </c>
      <c r="J18" s="18">
        <f>WORKDAY(VLOOKUP(VALUE(RIGHT(TRIM(A18),5)),'SYS DATA'!$C$2:$F$7624,2,0),21)</f>
        <v>44083</v>
      </c>
      <c r="K18" s="17" t="str">
        <f t="shared" si="0"/>
        <v/>
      </c>
      <c r="L18" s="17">
        <f t="shared" si="1"/>
        <v>0</v>
      </c>
      <c r="M18" s="18">
        <f t="shared" si="2"/>
        <v>44076</v>
      </c>
      <c r="N18" s="21">
        <f t="shared" si="6"/>
        <v>126.4</v>
      </c>
      <c r="O18" s="22">
        <f t="shared" si="3"/>
        <v>0</v>
      </c>
      <c r="P18" s="22">
        <f>IFERROR(IF(_xlfn.XLOOKUP(A18, Customer_Refs, Enrolments, 0) &gt;= 2, G18 * 5%, 0), 0)</f>
        <v>0</v>
      </c>
      <c r="Q18" s="23">
        <f t="shared" si="4"/>
        <v>1200</v>
      </c>
      <c r="R18" s="17"/>
      <c r="S18" s="30" t="s">
        <v>170</v>
      </c>
      <c r="T18" s="31" t="e" cm="1">
        <f t="array" ref="T18">L2if L2if=SUM(IFERROR(CODE(LEFT(K2:K69,1)),0))</f>
        <v>#NAME?</v>
      </c>
    </row>
    <row r="19" spans="1:20" x14ac:dyDescent="0.3">
      <c r="A19" s="16" t="str">
        <f>'BPAY Bank File'!A35</f>
        <v xml:space="preserve">10048315585482 </v>
      </c>
      <c r="B19" s="16" t="str">
        <f>_xlfn.CONCAT('BPAY Bank File'!E35,'BPAY Bank File'!I35,'BPAY Bank File'!F35)</f>
        <v>WBC20201002603467</v>
      </c>
      <c r="C19" s="16">
        <f t="shared" si="5"/>
        <v>85482</v>
      </c>
      <c r="D19" s="17" t="str">
        <f>MID('BPAY Bank File'!G35, 5, 2)</f>
        <v>09</v>
      </c>
      <c r="E19" s="18">
        <f>DATE(LEFT('BPAY Bank File'!G35,4),MID('BPAY Bank File'!G35,5,2),RIGHT('BPAY Bank File'!G35,2))</f>
        <v>44104</v>
      </c>
      <c r="F19" s="19" t="str">
        <f>TRIM(SUBSTITUTE('BPAY Bank File'!D35,"AU$ ", ""))</f>
        <v>12158.75</v>
      </c>
      <c r="G19" s="20">
        <f>SUMIFS(Amounts, Customer_Refs,VALUE(RIGHT(TRIM(A19), 5)))</f>
        <v>12158.75</v>
      </c>
      <c r="H19" s="18">
        <f>INDEX(Invoice_dates,MATCH(C19,  Customer_Refs, 0))</f>
        <v>44055</v>
      </c>
      <c r="I19" s="17">
        <f>_xlfn.DAYS(Table1[[#This Row],[Paid Date]],Table1[[#This Row],[Inv Date]])</f>
        <v>49</v>
      </c>
      <c r="J19" s="18">
        <f>WORKDAY(VLOOKUP(VALUE(RIGHT(TRIM(A19),5)),'SYS DATA'!$C$2:$F$7624,2,0),21)</f>
        <v>44084</v>
      </c>
      <c r="K19" s="17" t="str">
        <f t="shared" si="0"/>
        <v/>
      </c>
      <c r="L19" s="17">
        <f t="shared" si="1"/>
        <v>0</v>
      </c>
      <c r="M19" s="18">
        <f t="shared" si="2"/>
        <v>44077</v>
      </c>
      <c r="N19" s="21">
        <f t="shared" si="6"/>
        <v>1459.05</v>
      </c>
      <c r="O19" s="22">
        <f t="shared" si="3"/>
        <v>0</v>
      </c>
      <c r="P19" s="22">
        <f>IFERROR(IF(_xlfn.XLOOKUP(A19, Customer_Refs, Enrolments, 0) &gt;= 2, G19 * 5%, 0), 0)</f>
        <v>0</v>
      </c>
      <c r="Q19" s="23">
        <f t="shared" si="4"/>
        <v>0</v>
      </c>
      <c r="R19" s="17"/>
      <c r="S19" s="17"/>
      <c r="T19" s="17"/>
    </row>
    <row r="20" spans="1:20" x14ac:dyDescent="0.3">
      <c r="A20" s="16" t="str">
        <f>'BPAY Bank File'!A36</f>
        <v xml:space="preserve">10048315582840 </v>
      </c>
      <c r="B20" s="16" t="str">
        <f>_xlfn.CONCAT('BPAY Bank File'!E36,'BPAY Bank File'!I36,'BPAY Bank File'!F36)</f>
        <v>WBC20201002606241</v>
      </c>
      <c r="C20" s="16">
        <f t="shared" si="5"/>
        <v>82840</v>
      </c>
      <c r="D20" s="17" t="str">
        <f>MID('BPAY Bank File'!G36, 5, 2)</f>
        <v>10</v>
      </c>
      <c r="E20" s="18">
        <f>DATE(LEFT('BPAY Bank File'!G36,4),MID('BPAY Bank File'!G36,5,2),RIGHT('BPAY Bank File'!G36,2))</f>
        <v>44105</v>
      </c>
      <c r="F20" s="19" t="str">
        <f>TRIM(SUBSTITUTE('BPAY Bank File'!D36,"AU$ ", ""))</f>
        <v>4697.54</v>
      </c>
      <c r="G20" s="20">
        <f>SUMIFS(Amounts, Customer_Refs,VALUE(RIGHT(TRIM(A20), 5)))</f>
        <v>5338.11</v>
      </c>
      <c r="H20" s="18">
        <f>INDEX(Invoice_dates,MATCH(C20,  Customer_Refs, 0))</f>
        <v>44096</v>
      </c>
      <c r="I20" s="17">
        <f>_xlfn.DAYS(Table1[[#This Row],[Paid Date]],Table1[[#This Row],[Inv Date]])</f>
        <v>9</v>
      </c>
      <c r="J20" s="18">
        <f>WORKDAY(VLOOKUP(VALUE(RIGHT(TRIM(A20),5)),'SYS DATA'!$C$2:$F$7624,2,0),21)</f>
        <v>44125</v>
      </c>
      <c r="K20" s="17" t="str">
        <f t="shared" si="0"/>
        <v>Y</v>
      </c>
      <c r="L20" s="17">
        <f t="shared" si="1"/>
        <v>15</v>
      </c>
      <c r="M20" s="18">
        <f t="shared" si="2"/>
        <v>44118</v>
      </c>
      <c r="N20" s="21">
        <f t="shared" si="6"/>
        <v>640.57319999999993</v>
      </c>
      <c r="O20" s="22">
        <f t="shared" si="3"/>
        <v>640.57319999999993</v>
      </c>
      <c r="P20" s="22">
        <f>IFERROR(IF(_xlfn.XLOOKUP(A20, Customer_Refs, Enrolments, 0) &gt;= 2, G20 * 5%, 0), 0)</f>
        <v>0</v>
      </c>
      <c r="Q20" s="23">
        <f t="shared" si="4"/>
        <v>0</v>
      </c>
      <c r="R20" s="17"/>
      <c r="S20" s="17"/>
      <c r="T20" s="17"/>
    </row>
    <row r="21" spans="1:20" x14ac:dyDescent="0.3">
      <c r="A21" s="16" t="str">
        <f>'BPAY Bank File'!A37</f>
        <v xml:space="preserve">10048315513522 </v>
      </c>
      <c r="B21" s="16" t="str">
        <f>_xlfn.CONCAT('BPAY Bank File'!E37,'BPAY Bank File'!I37,'BPAY Bank File'!F37)</f>
        <v>ANB20201002120378094</v>
      </c>
      <c r="C21" s="16">
        <f t="shared" si="5"/>
        <v>13522</v>
      </c>
      <c r="D21" s="17" t="str">
        <f>MID('BPAY Bank File'!G37, 5, 2)</f>
        <v>10</v>
      </c>
      <c r="E21" s="18">
        <f>DATE(LEFT('BPAY Bank File'!G37,4),MID('BPAY Bank File'!G37,5,2),RIGHT('BPAY Bank File'!G37,2))</f>
        <v>44106</v>
      </c>
      <c r="F21" s="19" t="str">
        <f>TRIM(SUBSTITUTE('BPAY Bank File'!D37,"AU$ ", ""))</f>
        <v>173.64</v>
      </c>
      <c r="G21" s="20">
        <f>SUMIFS(Amounts, Customer_Refs,VALUE(RIGHT(TRIM(A21), 5)))</f>
        <v>179.01</v>
      </c>
      <c r="H21" s="18">
        <f>INDEX(Invoice_dates,MATCH(C21,  Customer_Refs, 0))</f>
        <v>44096</v>
      </c>
      <c r="I21" s="17">
        <f>_xlfn.DAYS(Table1[[#This Row],[Paid Date]],Table1[[#This Row],[Inv Date]])</f>
        <v>10</v>
      </c>
      <c r="J21" s="18">
        <f>WORKDAY(VLOOKUP(VALUE(RIGHT(TRIM(A21),5)),'SYS DATA'!$C$2:$F$7624,2,0),21)</f>
        <v>44125</v>
      </c>
      <c r="K21" s="17" t="str">
        <f t="shared" si="0"/>
        <v>Y</v>
      </c>
      <c r="L21" s="17">
        <f t="shared" si="1"/>
        <v>14</v>
      </c>
      <c r="M21" s="18">
        <f t="shared" si="2"/>
        <v>44118</v>
      </c>
      <c r="N21" s="21">
        <f t="shared" si="6"/>
        <v>5.3702999999999994</v>
      </c>
      <c r="O21" s="22">
        <f t="shared" si="3"/>
        <v>5.3702999999999994</v>
      </c>
      <c r="P21" s="22">
        <f>IFERROR(IF(_xlfn.XLOOKUP(A21, Customer_Refs, Enrolments, 0) &gt;= 2, G21 * 5%, 0), 0)</f>
        <v>0</v>
      </c>
      <c r="Q21" s="23">
        <f t="shared" si="4"/>
        <v>0</v>
      </c>
      <c r="R21" s="17"/>
      <c r="S21" s="17"/>
      <c r="T21" s="17"/>
    </row>
    <row r="22" spans="1:20" x14ac:dyDescent="0.3">
      <c r="A22" s="16" t="str">
        <f>'BPAY Bank File'!A38</f>
        <v xml:space="preserve">10048315578285 </v>
      </c>
      <c r="B22" s="16" t="str">
        <f>_xlfn.CONCAT('BPAY Bank File'!E38,'BPAY Bank File'!I38,'BPAY Bank File'!F38)</f>
        <v>WBC20201002604783</v>
      </c>
      <c r="C22" s="16">
        <f t="shared" si="5"/>
        <v>78285</v>
      </c>
      <c r="D22" s="17" t="str">
        <f>MID('BPAY Bank File'!G38, 5, 2)</f>
        <v>10</v>
      </c>
      <c r="E22" s="18">
        <f>DATE(LEFT('BPAY Bank File'!G38,4),MID('BPAY Bank File'!G38,5,2),RIGHT('BPAY Bank File'!G38,2))</f>
        <v>44106</v>
      </c>
      <c r="F22" s="19" t="str">
        <f>TRIM(SUBSTITUTE('BPAY Bank File'!D38,"AU$ ", ""))</f>
        <v>5285.9</v>
      </c>
      <c r="G22" s="20">
        <f>SUMIFS(Amounts, Customer_Refs,VALUE(RIGHT(TRIM(A22), 5)))</f>
        <v>6285.9</v>
      </c>
      <c r="H22" s="18">
        <f>INDEX(Invoice_dates,MATCH(C22,  Customer_Refs, 0))</f>
        <v>44070</v>
      </c>
      <c r="I22" s="17">
        <f>_xlfn.DAYS(Table1[[#This Row],[Paid Date]],Table1[[#This Row],[Inv Date]])</f>
        <v>36</v>
      </c>
      <c r="J22" s="18">
        <f>WORKDAY(VLOOKUP(VALUE(RIGHT(TRIM(A22),5)),'SYS DATA'!$C$2:$F$7624,2,0),21)</f>
        <v>44099</v>
      </c>
      <c r="K22" s="17" t="str">
        <f t="shared" si="0"/>
        <v/>
      </c>
      <c r="L22" s="17">
        <f t="shared" si="1"/>
        <v>0</v>
      </c>
      <c r="M22" s="18">
        <f t="shared" si="2"/>
        <v>44092</v>
      </c>
      <c r="N22" s="21">
        <f t="shared" si="6"/>
        <v>754.30799999999988</v>
      </c>
      <c r="O22" s="22">
        <f t="shared" si="3"/>
        <v>0</v>
      </c>
      <c r="P22" s="22">
        <f>IFERROR(IF(_xlfn.XLOOKUP(A22, Customer_Refs, Enrolments, 0) &gt;= 2, G22 * 5%, 0), 0)</f>
        <v>0</v>
      </c>
      <c r="Q22" s="23">
        <f t="shared" si="4"/>
        <v>1000</v>
      </c>
      <c r="R22" s="17"/>
      <c r="S22" s="17"/>
      <c r="T22" s="17"/>
    </row>
    <row r="23" spans="1:20" x14ac:dyDescent="0.3">
      <c r="A23" s="16" t="str">
        <f>'BPAY Bank File'!A39</f>
        <v xml:space="preserve">10048315573333 </v>
      </c>
      <c r="B23" s="16" t="str">
        <f>_xlfn.CONCAT('BPAY Bank File'!E39,'BPAY Bank File'!I39,'BPAY Bank File'!F39)</f>
        <v>CBX2020100219625</v>
      </c>
      <c r="C23" s="16">
        <f t="shared" si="5"/>
        <v>73333</v>
      </c>
      <c r="D23" s="17" t="str">
        <f>MID('BPAY Bank File'!G39, 5, 2)</f>
        <v>10</v>
      </c>
      <c r="E23" s="18">
        <f>DATE(LEFT('BPAY Bank File'!G39,4),MID('BPAY Bank File'!G39,5,2),RIGHT('BPAY Bank File'!G39,2))</f>
        <v>44105</v>
      </c>
      <c r="F23" s="19" t="str">
        <f>TRIM(SUBSTITUTE('BPAY Bank File'!D39,"AU$ ", ""))</f>
        <v>1372.04</v>
      </c>
      <c r="G23" s="20">
        <f>SUMIFS(Amounts, Customer_Refs,VALUE(RIGHT(TRIM(A23), 5)))</f>
        <v>1372.04</v>
      </c>
      <c r="H23" s="18">
        <f>INDEX(Invoice_dates,MATCH(C23,  Customer_Refs, 0))</f>
        <v>44061</v>
      </c>
      <c r="I23" s="17">
        <f>_xlfn.DAYS(Table1[[#This Row],[Paid Date]],Table1[[#This Row],[Inv Date]])</f>
        <v>44</v>
      </c>
      <c r="J23" s="18">
        <f>WORKDAY(VLOOKUP(VALUE(RIGHT(TRIM(A23),5)),'SYS DATA'!$C$2:$F$7624,2,0),21)</f>
        <v>44090</v>
      </c>
      <c r="K23" s="17" t="str">
        <f t="shared" si="0"/>
        <v/>
      </c>
      <c r="L23" s="17">
        <f t="shared" si="1"/>
        <v>0</v>
      </c>
      <c r="M23" s="18">
        <f t="shared" si="2"/>
        <v>44083</v>
      </c>
      <c r="N23" s="21">
        <f t="shared" si="6"/>
        <v>109.7632</v>
      </c>
      <c r="O23" s="22">
        <f t="shared" si="3"/>
        <v>0</v>
      </c>
      <c r="P23" s="22">
        <f>IFERROR(IF(_xlfn.XLOOKUP(A23, Customer_Refs, Enrolments, 0) &gt;= 2, G23 * 5%, 0), 0)</f>
        <v>0</v>
      </c>
      <c r="Q23" s="23">
        <f t="shared" si="4"/>
        <v>0</v>
      </c>
      <c r="R23" s="17"/>
      <c r="S23" s="17"/>
      <c r="T23" s="17"/>
    </row>
    <row r="24" spans="1:20" x14ac:dyDescent="0.3">
      <c r="A24" s="16" t="str">
        <f>'BPAY Bank File'!A40</f>
        <v xml:space="preserve">10048315580307 </v>
      </c>
      <c r="B24" s="16" t="str">
        <f>_xlfn.CONCAT('BPAY Bank File'!E40,'BPAY Bank File'!I40,'BPAY Bank File'!F40)</f>
        <v>CBX2020100220429</v>
      </c>
      <c r="C24" s="16">
        <f t="shared" si="5"/>
        <v>80307</v>
      </c>
      <c r="D24" s="17" t="str">
        <f>MID('BPAY Bank File'!G40, 5, 2)</f>
        <v>10</v>
      </c>
      <c r="E24" s="18">
        <f>DATE(LEFT('BPAY Bank File'!G40,4),MID('BPAY Bank File'!G40,5,2),RIGHT('BPAY Bank File'!G40,2))</f>
        <v>44106</v>
      </c>
      <c r="F24" s="19" t="str">
        <f>TRIM(SUBSTITUTE('BPAY Bank File'!D40,"AU$ ", ""))</f>
        <v>24863.36</v>
      </c>
      <c r="G24" s="20">
        <f>SUMIFS(Amounts, Customer_Refs,VALUE(RIGHT(TRIM(A24), 5)))</f>
        <v>25009.25</v>
      </c>
      <c r="H24" s="18">
        <f>INDEX(Invoice_dates,MATCH(C24,  Customer_Refs, 0))</f>
        <v>44061</v>
      </c>
      <c r="I24" s="17">
        <f>_xlfn.DAYS(Table1[[#This Row],[Paid Date]],Table1[[#This Row],[Inv Date]])</f>
        <v>45</v>
      </c>
      <c r="J24" s="18">
        <f>WORKDAY(VLOOKUP(VALUE(RIGHT(TRIM(A24),5)),'SYS DATA'!$C$2:$F$7624,2,0),21)</f>
        <v>44090</v>
      </c>
      <c r="K24" s="17" t="str">
        <f t="shared" si="0"/>
        <v/>
      </c>
      <c r="L24" s="17">
        <f t="shared" si="1"/>
        <v>0</v>
      </c>
      <c r="M24" s="18">
        <f t="shared" si="2"/>
        <v>44083</v>
      </c>
      <c r="N24" s="21">
        <f t="shared" si="6"/>
        <v>3001.1099999999997</v>
      </c>
      <c r="O24" s="22">
        <f t="shared" si="3"/>
        <v>0</v>
      </c>
      <c r="P24" s="22">
        <f>IFERROR(IF(_xlfn.XLOOKUP(A24, Customer_Refs, Enrolments, 0) &gt;= 2, G24 * 5%, 0), 0)</f>
        <v>0</v>
      </c>
      <c r="Q24" s="23">
        <f t="shared" si="4"/>
        <v>145.88</v>
      </c>
      <c r="R24" s="17"/>
      <c r="S24" s="17"/>
      <c r="T24" s="17"/>
    </row>
    <row r="25" spans="1:20" x14ac:dyDescent="0.3">
      <c r="A25" s="16" t="str">
        <f>'BPAY Bank File'!A41</f>
        <v xml:space="preserve">10048315582369 </v>
      </c>
      <c r="B25" s="16" t="str">
        <f>_xlfn.CONCAT('BPAY Bank File'!E41,'BPAY Bank File'!I41,'BPAY Bank File'!F41)</f>
        <v>WBC20201002604314</v>
      </c>
      <c r="C25" s="16">
        <f t="shared" si="5"/>
        <v>82369</v>
      </c>
      <c r="D25" s="17" t="str">
        <f>MID('BPAY Bank File'!G41, 5, 2)</f>
        <v>10</v>
      </c>
      <c r="E25" s="18">
        <f>DATE(LEFT('BPAY Bank File'!G41,4),MID('BPAY Bank File'!G41,5,2),RIGHT('BPAY Bank File'!G41,2))</f>
        <v>44106</v>
      </c>
      <c r="F25" s="19" t="str">
        <f>TRIM(SUBSTITUTE('BPAY Bank File'!D41,"AU$ ", ""))</f>
        <v>4353.45</v>
      </c>
      <c r="G25" s="20">
        <f>SUMIFS(Amounts, Customer_Refs,VALUE(RIGHT(TRIM(A25), 5)))</f>
        <v>4947.1000000000004</v>
      </c>
      <c r="H25" s="18">
        <f>INDEX(Invoice_dates,MATCH(C25,  Customer_Refs, 0))</f>
        <v>44103</v>
      </c>
      <c r="I25" s="17">
        <f>_xlfn.DAYS(Table1[[#This Row],[Paid Date]],Table1[[#This Row],[Inv Date]])</f>
        <v>3</v>
      </c>
      <c r="J25" s="18">
        <f>WORKDAY(VLOOKUP(VALUE(RIGHT(TRIM(A25),5)),'SYS DATA'!$C$2:$F$7624,2,0),21)</f>
        <v>44132</v>
      </c>
      <c r="K25" s="17" t="str">
        <f t="shared" si="0"/>
        <v>Y</v>
      </c>
      <c r="L25" s="17">
        <f t="shared" si="1"/>
        <v>19</v>
      </c>
      <c r="M25" s="18">
        <f t="shared" si="2"/>
        <v>44125</v>
      </c>
      <c r="N25" s="21">
        <f t="shared" si="6"/>
        <v>593.65200000000004</v>
      </c>
      <c r="O25" s="22">
        <f t="shared" si="3"/>
        <v>593.65200000000004</v>
      </c>
      <c r="P25" s="22">
        <f>IFERROR(IF(_xlfn.XLOOKUP(A25, Customer_Refs, Enrolments, 0) &gt;= 2, G25 * 5%, 0), 0)</f>
        <v>0</v>
      </c>
      <c r="Q25" s="23">
        <f t="shared" si="4"/>
        <v>0</v>
      </c>
      <c r="R25" s="17"/>
      <c r="S25" s="17"/>
      <c r="T25" s="17"/>
    </row>
    <row r="26" spans="1:20" x14ac:dyDescent="0.3">
      <c r="A26" s="16" t="str">
        <f>'BPAY Bank File'!A42</f>
        <v xml:space="preserve">10048315519081 </v>
      </c>
      <c r="B26" s="16" t="str">
        <f>_xlfn.CONCAT('BPAY Bank File'!E42,'BPAY Bank File'!I42,'BPAY Bank File'!F42)</f>
        <v>ANB20201002125314852</v>
      </c>
      <c r="C26" s="16">
        <f t="shared" si="5"/>
        <v>19081</v>
      </c>
      <c r="D26" s="17" t="str">
        <f>MID('BPAY Bank File'!G42, 5, 2)</f>
        <v>10</v>
      </c>
      <c r="E26" s="18">
        <f>DATE(LEFT('BPAY Bank File'!G42,4),MID('BPAY Bank File'!G42,5,2),RIGHT('BPAY Bank File'!G42,2))</f>
        <v>44105</v>
      </c>
      <c r="F26" s="19" t="str">
        <f>TRIM(SUBSTITUTE('BPAY Bank File'!D42,"AU$ ", ""))</f>
        <v>2640</v>
      </c>
      <c r="G26" s="20">
        <f>SUMIFS(Amounts, Customer_Refs,VALUE(RIGHT(TRIM(A26), 5)))</f>
        <v>3000</v>
      </c>
      <c r="H26" s="18">
        <f>INDEX(Invoice_dates,MATCH(C26,  Customer_Refs, 0))</f>
        <v>44102</v>
      </c>
      <c r="I26" s="17">
        <f>_xlfn.DAYS(Table1[[#This Row],[Paid Date]],Table1[[#This Row],[Inv Date]])</f>
        <v>3</v>
      </c>
      <c r="J26" s="18">
        <f>WORKDAY(VLOOKUP(VALUE(RIGHT(TRIM(A26),5)),'SYS DATA'!$C$2:$F$7624,2,0),21)</f>
        <v>44131</v>
      </c>
      <c r="K26" s="17" t="str">
        <f t="shared" si="0"/>
        <v>Y</v>
      </c>
      <c r="L26" s="17">
        <f t="shared" si="1"/>
        <v>19</v>
      </c>
      <c r="M26" s="18">
        <f t="shared" si="2"/>
        <v>44124</v>
      </c>
      <c r="N26" s="21">
        <f t="shared" si="6"/>
        <v>360</v>
      </c>
      <c r="O26" s="22">
        <f t="shared" si="3"/>
        <v>360</v>
      </c>
      <c r="P26" s="22">
        <f>IFERROR(IF(_xlfn.XLOOKUP(A26, Customer_Refs, Enrolments, 0) &gt;= 2, G26 * 5%, 0), 0)</f>
        <v>0</v>
      </c>
      <c r="Q26" s="23">
        <f t="shared" si="4"/>
        <v>0</v>
      </c>
      <c r="R26" s="17"/>
      <c r="S26" s="17"/>
      <c r="T26" s="17"/>
    </row>
    <row r="27" spans="1:20" x14ac:dyDescent="0.3">
      <c r="A27" s="16" t="str">
        <f>'BPAY Bank File'!A43</f>
        <v xml:space="preserve">10048315572780 </v>
      </c>
      <c r="B27" s="16" t="str">
        <f>_xlfn.CONCAT('BPAY Bank File'!E43,'BPAY Bank File'!I43,'BPAY Bank File'!F43)</f>
        <v>ANB20201002128016059</v>
      </c>
      <c r="C27" s="16">
        <f t="shared" si="5"/>
        <v>72780</v>
      </c>
      <c r="D27" s="17" t="str">
        <f>MID('BPAY Bank File'!G43, 5, 2)</f>
        <v>10</v>
      </c>
      <c r="E27" s="18">
        <f>DATE(LEFT('BPAY Bank File'!G43,4),MID('BPAY Bank File'!G43,5,2),RIGHT('BPAY Bank File'!G43,2))</f>
        <v>44105</v>
      </c>
      <c r="F27" s="19" t="str">
        <f>TRIM(SUBSTITUTE('BPAY Bank File'!D43,"AU$ ", ""))</f>
        <v>9139.5</v>
      </c>
      <c r="G27" s="20">
        <f>SUMIFS(Amounts, Customer_Refs,VALUE(RIGHT(TRIM(A27), 5)))</f>
        <v>10385.799999999999</v>
      </c>
      <c r="H27" s="18">
        <f>INDEX(Invoice_dates,MATCH(C27,  Customer_Refs, 0))</f>
        <v>44106</v>
      </c>
      <c r="I27" s="17">
        <f>_xlfn.DAYS(Table1[[#This Row],[Paid Date]],Table1[[#This Row],[Inv Date]])</f>
        <v>-1</v>
      </c>
      <c r="J27" s="18">
        <f>WORKDAY(VLOOKUP(VALUE(RIGHT(TRIM(A27),5)),'SYS DATA'!$C$2:$F$7624,2,0),21)</f>
        <v>44137</v>
      </c>
      <c r="K27" s="17" t="str">
        <f t="shared" si="0"/>
        <v>Y</v>
      </c>
      <c r="L27" s="17">
        <f t="shared" si="1"/>
        <v>23</v>
      </c>
      <c r="M27" s="18">
        <f t="shared" si="2"/>
        <v>44130</v>
      </c>
      <c r="N27" s="21">
        <f t="shared" si="6"/>
        <v>1246.2959999999998</v>
      </c>
      <c r="O27" s="22">
        <f t="shared" si="3"/>
        <v>1246.2959999999998</v>
      </c>
      <c r="P27" s="22">
        <f>IFERROR(IF(_xlfn.XLOOKUP(A27, Customer_Refs, Enrolments, 0) &gt;= 2, G27 * 5%, 0), 0)</f>
        <v>0</v>
      </c>
      <c r="Q27" s="23">
        <f t="shared" si="4"/>
        <v>0</v>
      </c>
      <c r="R27" s="17"/>
      <c r="S27" s="17"/>
      <c r="T27" s="17"/>
    </row>
    <row r="28" spans="1:20" x14ac:dyDescent="0.3">
      <c r="A28" s="16" t="str">
        <f>'BPAY Bank File'!A44</f>
        <v xml:space="preserve">10048315580637 </v>
      </c>
      <c r="B28" s="16" t="str">
        <f>_xlfn.CONCAT('BPAY Bank File'!E44,'BPAY Bank File'!I44,'BPAY Bank File'!F44)</f>
        <v>WBC20201002607094</v>
      </c>
      <c r="C28" s="16">
        <f t="shared" si="5"/>
        <v>80637</v>
      </c>
      <c r="D28" s="17" t="str">
        <f>MID('BPAY Bank File'!G44, 5, 2)</f>
        <v>09</v>
      </c>
      <c r="E28" s="18">
        <f>DATE(LEFT('BPAY Bank File'!G44,4),MID('BPAY Bank File'!G44,5,2),RIGHT('BPAY Bank File'!G44,2))</f>
        <v>44102</v>
      </c>
      <c r="F28" s="19" t="str">
        <f>TRIM(SUBSTITUTE('BPAY Bank File'!D44,"AU$ ", ""))</f>
        <v>267.8</v>
      </c>
      <c r="G28" s="20">
        <f>SUMIFS(Amounts, Customer_Refs,VALUE(RIGHT(TRIM(A28), 5)))</f>
        <v>267.8</v>
      </c>
      <c r="H28" s="18">
        <f>INDEX(Invoice_dates,MATCH(C28,  Customer_Refs, 0))</f>
        <v>44075</v>
      </c>
      <c r="I28" s="17">
        <f>_xlfn.DAYS(Table1[[#This Row],[Paid Date]],Table1[[#This Row],[Inv Date]])</f>
        <v>27</v>
      </c>
      <c r="J28" s="18">
        <f>WORKDAY(VLOOKUP(VALUE(RIGHT(TRIM(A28),5)),'SYS DATA'!$C$2:$F$7624,2,0),21)</f>
        <v>44104</v>
      </c>
      <c r="K28" s="17" t="str">
        <f t="shared" si="0"/>
        <v>Y</v>
      </c>
      <c r="L28" s="17">
        <f t="shared" si="1"/>
        <v>3</v>
      </c>
      <c r="M28" s="18">
        <f t="shared" si="2"/>
        <v>44097</v>
      </c>
      <c r="N28" s="21">
        <f t="shared" si="6"/>
        <v>8.0340000000000007</v>
      </c>
      <c r="O28" s="22">
        <f t="shared" si="3"/>
        <v>0</v>
      </c>
      <c r="P28" s="22">
        <f>IFERROR(IF(_xlfn.XLOOKUP(A28, Customer_Refs, Enrolments, 0) &gt;= 2, G28 * 5%, 0), 0)</f>
        <v>0</v>
      </c>
      <c r="Q28" s="23">
        <f t="shared" si="4"/>
        <v>0</v>
      </c>
      <c r="R28" s="17"/>
      <c r="S28" s="17"/>
      <c r="T28" s="17"/>
    </row>
    <row r="29" spans="1:20" x14ac:dyDescent="0.3">
      <c r="A29" s="16" t="str">
        <f>'BPAY Bank File'!A45</f>
        <v xml:space="preserve">10048315573921 </v>
      </c>
      <c r="B29" s="16" t="str">
        <f>_xlfn.CONCAT('BPAY Bank File'!E45,'BPAY Bank File'!I45,'BPAY Bank File'!F45)</f>
        <v>CBX2020100220330</v>
      </c>
      <c r="C29" s="16">
        <f t="shared" si="5"/>
        <v>73921</v>
      </c>
      <c r="D29" s="17" t="str">
        <f>MID('BPAY Bank File'!G45, 5, 2)</f>
        <v>09</v>
      </c>
      <c r="E29" s="18">
        <f>DATE(LEFT('BPAY Bank File'!G45,4),MID('BPAY Bank File'!G45,5,2),RIGHT('BPAY Bank File'!G45,2))</f>
        <v>44104</v>
      </c>
      <c r="F29" s="19" t="str">
        <f>TRIM(SUBSTITUTE('BPAY Bank File'!D45,"AU$ ", ""))</f>
        <v>5664.55</v>
      </c>
      <c r="G29" s="20">
        <f>SUMIFS(Amounts, Customer_Refs,VALUE(RIGHT(TRIM(A29), 5)))</f>
        <v>6164.55</v>
      </c>
      <c r="H29" s="18">
        <f>INDEX(Invoice_dates,MATCH(C29,  Customer_Refs, 0))</f>
        <v>44075</v>
      </c>
      <c r="I29" s="17">
        <f>_xlfn.DAYS(Table1[[#This Row],[Paid Date]],Table1[[#This Row],[Inv Date]])</f>
        <v>29</v>
      </c>
      <c r="J29" s="18">
        <f>WORKDAY(VLOOKUP(VALUE(RIGHT(TRIM(A29),5)),'SYS DATA'!$C$2:$F$7624,2,0),21)</f>
        <v>44104</v>
      </c>
      <c r="K29" s="17" t="str">
        <f t="shared" si="0"/>
        <v/>
      </c>
      <c r="L29" s="17">
        <f t="shared" si="1"/>
        <v>0</v>
      </c>
      <c r="M29" s="18">
        <f t="shared" si="2"/>
        <v>44097</v>
      </c>
      <c r="N29" s="21">
        <f t="shared" si="6"/>
        <v>739.74599999999998</v>
      </c>
      <c r="O29" s="22">
        <f t="shared" si="3"/>
        <v>0</v>
      </c>
      <c r="P29" s="22">
        <f>IFERROR(IF(_xlfn.XLOOKUP(A29, Customer_Refs, Enrolments, 0) &gt;= 2, G29 * 5%, 0), 0)</f>
        <v>0</v>
      </c>
      <c r="Q29" s="23">
        <f t="shared" si="4"/>
        <v>500</v>
      </c>
      <c r="R29" s="17"/>
      <c r="S29" s="17"/>
      <c r="T29" s="17"/>
    </row>
    <row r="30" spans="1:20" x14ac:dyDescent="0.3">
      <c r="A30" s="16" t="str">
        <f>'BPAY Bank File'!A46</f>
        <v xml:space="preserve">10048315511301 </v>
      </c>
      <c r="B30" s="16" t="str">
        <f>_xlfn.CONCAT('BPAY Bank File'!E46,'BPAY Bank File'!I46,'BPAY Bank File'!F46)</f>
        <v>CBX2020100222748</v>
      </c>
      <c r="C30" s="16">
        <f t="shared" si="5"/>
        <v>11301</v>
      </c>
      <c r="D30" s="17" t="str">
        <f>MID('BPAY Bank File'!G46, 5, 2)</f>
        <v>09</v>
      </c>
      <c r="E30" s="18">
        <f>DATE(LEFT('BPAY Bank File'!G46,4),MID('BPAY Bank File'!G46,5,2),RIGHT('BPAY Bank File'!G46,2))</f>
        <v>44102</v>
      </c>
      <c r="F30" s="19" t="str">
        <f>TRIM(SUBSTITUTE('BPAY Bank File'!D46,"AU$ ", ""))</f>
        <v>10097.05</v>
      </c>
      <c r="G30" s="20">
        <f>SUMIFS(Amounts, Customer_Refs,VALUE(RIGHT(TRIM(A30), 5)))</f>
        <v>10097.049999999999</v>
      </c>
      <c r="H30" s="18">
        <f>INDEX(Invoice_dates,MATCH(C30,  Customer_Refs, 0))</f>
        <v>44054</v>
      </c>
      <c r="I30" s="17">
        <f>_xlfn.DAYS(Table1[[#This Row],[Paid Date]],Table1[[#This Row],[Inv Date]])</f>
        <v>48</v>
      </c>
      <c r="J30" s="18">
        <f>WORKDAY(VLOOKUP(VALUE(RIGHT(TRIM(A30),5)),'SYS DATA'!$C$2:$F$7624,2,0),21)</f>
        <v>44083</v>
      </c>
      <c r="K30" s="17" t="str">
        <f t="shared" si="0"/>
        <v/>
      </c>
      <c r="L30" s="17">
        <f t="shared" si="1"/>
        <v>0</v>
      </c>
      <c r="M30" s="18">
        <f t="shared" si="2"/>
        <v>44076</v>
      </c>
      <c r="N30" s="21">
        <f t="shared" si="6"/>
        <v>1211.646</v>
      </c>
      <c r="O30" s="22">
        <f t="shared" si="3"/>
        <v>0</v>
      </c>
      <c r="P30" s="22">
        <f>IFERROR(IF(_xlfn.XLOOKUP(A30, Customer_Refs, Enrolments, 0) &gt;= 2, G30 * 5%, 0), 0)</f>
        <v>0</v>
      </c>
      <c r="Q30" s="23">
        <f t="shared" si="4"/>
        <v>0</v>
      </c>
      <c r="R30" s="17"/>
      <c r="S30" s="17"/>
      <c r="T30" s="17"/>
    </row>
    <row r="31" spans="1:20" x14ac:dyDescent="0.3">
      <c r="A31" s="16" t="str">
        <f>'BPAY Bank File'!A47</f>
        <v xml:space="preserve">10048315580405 </v>
      </c>
      <c r="B31" s="16" t="str">
        <f>_xlfn.CONCAT('BPAY Bank File'!E47,'BPAY Bank File'!I47,'BPAY Bank File'!F47)</f>
        <v>CBX2020100221369</v>
      </c>
      <c r="C31" s="16">
        <f t="shared" si="5"/>
        <v>80405</v>
      </c>
      <c r="D31" s="17" t="str">
        <f>MID('BPAY Bank File'!G47, 5, 2)</f>
        <v>09</v>
      </c>
      <c r="E31" s="18">
        <f>DATE(LEFT('BPAY Bank File'!G47,4),MID('BPAY Bank File'!G47,5,2),RIGHT('BPAY Bank File'!G47,2))</f>
        <v>44103</v>
      </c>
      <c r="F31" s="19" t="str">
        <f>TRIM(SUBSTITUTE('BPAY Bank File'!D47,"AU$ ", ""))</f>
        <v>10308.00</v>
      </c>
      <c r="G31" s="20">
        <f>SUMIFS(Amounts, Customer_Refs,VALUE(RIGHT(TRIM(A31), 5)))</f>
        <v>10308</v>
      </c>
      <c r="H31" s="18">
        <f>INDEX(Invoice_dates,MATCH(C31,  Customer_Refs, 0))</f>
        <v>44089</v>
      </c>
      <c r="I31" s="17">
        <f>_xlfn.DAYS(Table1[[#This Row],[Paid Date]],Table1[[#This Row],[Inv Date]])</f>
        <v>14</v>
      </c>
      <c r="J31" s="18">
        <f>WORKDAY(VLOOKUP(VALUE(RIGHT(TRIM(A31),5)),'SYS DATA'!$C$2:$F$7624,2,0),21)</f>
        <v>44118</v>
      </c>
      <c r="K31" s="17" t="str">
        <f t="shared" si="0"/>
        <v>Y</v>
      </c>
      <c r="L31" s="17">
        <f t="shared" si="1"/>
        <v>12</v>
      </c>
      <c r="M31" s="18">
        <f t="shared" si="2"/>
        <v>44111</v>
      </c>
      <c r="N31" s="21">
        <f t="shared" si="6"/>
        <v>1236.96</v>
      </c>
      <c r="O31" s="22">
        <f t="shared" si="3"/>
        <v>1236.96</v>
      </c>
      <c r="P31" s="22">
        <f>IFERROR(IF(_xlfn.XLOOKUP(A31, Customer_Refs, Enrolments, 0) &gt;= 2, G31 * 5%, 0), 0)</f>
        <v>0</v>
      </c>
      <c r="Q31" s="23">
        <f t="shared" si="4"/>
        <v>-1236.96</v>
      </c>
      <c r="R31" s="17"/>
      <c r="S31" s="17"/>
      <c r="T31" s="17"/>
    </row>
    <row r="32" spans="1:20" x14ac:dyDescent="0.3">
      <c r="A32" s="16" t="str">
        <f>'BPAY Bank File'!A48</f>
        <v xml:space="preserve">10048315579514 </v>
      </c>
      <c r="B32" s="16" t="str">
        <f>_xlfn.CONCAT('BPAY Bank File'!E48,'BPAY Bank File'!I48,'BPAY Bank File'!F48)</f>
        <v>WBC20201002607841</v>
      </c>
      <c r="C32" s="16">
        <f t="shared" si="5"/>
        <v>79514</v>
      </c>
      <c r="D32" s="17" t="str">
        <f>MID('BPAY Bank File'!G48, 5, 2)</f>
        <v>09</v>
      </c>
      <c r="E32" s="18">
        <f>DATE(LEFT('BPAY Bank File'!G48,4),MID('BPAY Bank File'!G48,5,2),RIGHT('BPAY Bank File'!G48,2))</f>
        <v>44102</v>
      </c>
      <c r="F32" s="19" t="str">
        <f>TRIM(SUBSTITUTE('BPAY Bank File'!D48,"AU$ ", ""))</f>
        <v>3751.00</v>
      </c>
      <c r="G32" s="20">
        <f>SUMIFS(Amounts, Customer_Refs,VALUE(RIGHT(TRIM(A32), 5)))</f>
        <v>3751</v>
      </c>
      <c r="H32" s="18">
        <f>INDEX(Invoice_dates,MATCH(C32,  Customer_Refs, 0))</f>
        <v>44068</v>
      </c>
      <c r="I32" s="17">
        <f>_xlfn.DAYS(Table1[[#This Row],[Paid Date]],Table1[[#This Row],[Inv Date]])</f>
        <v>34</v>
      </c>
      <c r="J32" s="18">
        <f>WORKDAY(VLOOKUP(VALUE(RIGHT(TRIM(A32),5)),'SYS DATA'!$C$2:$F$7624,2,0),21)</f>
        <v>44097</v>
      </c>
      <c r="K32" s="17" t="str">
        <f t="shared" si="0"/>
        <v/>
      </c>
      <c r="L32" s="17">
        <f t="shared" si="1"/>
        <v>0</v>
      </c>
      <c r="M32" s="18">
        <f t="shared" si="2"/>
        <v>44090</v>
      </c>
      <c r="N32" s="21">
        <f t="shared" si="6"/>
        <v>450.12</v>
      </c>
      <c r="O32" s="22">
        <f t="shared" si="3"/>
        <v>0</v>
      </c>
      <c r="P32" s="22">
        <f>IFERROR(IF(_xlfn.XLOOKUP(A32, Customer_Refs, Enrolments, 0) &gt;= 2, G32 * 5%, 0), 0)</f>
        <v>0</v>
      </c>
      <c r="Q32" s="23">
        <f t="shared" si="4"/>
        <v>0</v>
      </c>
      <c r="R32" s="17"/>
      <c r="S32" s="17"/>
      <c r="T32" s="17"/>
    </row>
    <row r="33" spans="1:20" x14ac:dyDescent="0.3">
      <c r="A33" s="16" t="str">
        <f>'BPAY Bank File'!A49</f>
        <v xml:space="preserve">10048315515600 </v>
      </c>
      <c r="B33" s="16" t="str">
        <f>_xlfn.CONCAT('BPAY Bank File'!E49,'BPAY Bank File'!I49,'BPAY Bank File'!F49)</f>
        <v>WBC20201002605688</v>
      </c>
      <c r="C33" s="16">
        <f t="shared" si="5"/>
        <v>15600</v>
      </c>
      <c r="D33" s="17" t="str">
        <f>MID('BPAY Bank File'!G49, 5, 2)</f>
        <v>09</v>
      </c>
      <c r="E33" s="18">
        <f>DATE(LEFT('BPAY Bank File'!G49,4),MID('BPAY Bank File'!G49,5,2),RIGHT('BPAY Bank File'!G49,2))</f>
        <v>44103</v>
      </c>
      <c r="F33" s="19" t="str">
        <f>TRIM(SUBSTITUTE('BPAY Bank File'!D49,"AU$ ", ""))</f>
        <v>9006.95</v>
      </c>
      <c r="G33" s="20">
        <f>SUMIFS(Amounts, Customer_Refs,VALUE(RIGHT(TRIM(A33), 5)))</f>
        <v>9006.9500000000007</v>
      </c>
      <c r="H33" s="18">
        <f>INDEX(Invoice_dates,MATCH(C33,  Customer_Refs, 0))</f>
        <v>44096</v>
      </c>
      <c r="I33" s="17">
        <f>_xlfn.DAYS(Table1[[#This Row],[Paid Date]],Table1[[#This Row],[Inv Date]])</f>
        <v>7</v>
      </c>
      <c r="J33" s="18">
        <f>WORKDAY(VLOOKUP(VALUE(RIGHT(TRIM(A33),5)),'SYS DATA'!$C$2:$F$7624,2,0),21)</f>
        <v>44125</v>
      </c>
      <c r="K33" s="17" t="str">
        <f t="shared" si="0"/>
        <v>Y</v>
      </c>
      <c r="L33" s="17">
        <f t="shared" si="1"/>
        <v>17</v>
      </c>
      <c r="M33" s="18">
        <f t="shared" si="2"/>
        <v>44118</v>
      </c>
      <c r="N33" s="21">
        <f t="shared" si="6"/>
        <v>1080.8340000000001</v>
      </c>
      <c r="O33" s="22">
        <f t="shared" si="3"/>
        <v>1080.8340000000001</v>
      </c>
      <c r="P33" s="22">
        <f>IFERROR(IF(_xlfn.XLOOKUP(A33, Customer_Refs, Enrolments, 0) &gt;= 2, G33 * 5%, 0), 0)</f>
        <v>0</v>
      </c>
      <c r="Q33" s="23">
        <f t="shared" si="4"/>
        <v>-1080.83</v>
      </c>
      <c r="R33" s="17"/>
      <c r="S33" s="17"/>
      <c r="T33" s="17"/>
    </row>
    <row r="34" spans="1:20" x14ac:dyDescent="0.3">
      <c r="A34" s="16" t="str">
        <f>'BPAY Bank File'!A50</f>
        <v xml:space="preserve">10048315521595 </v>
      </c>
      <c r="B34" s="16" t="str">
        <f>_xlfn.CONCAT('BPAY Bank File'!E50,'BPAY Bank File'!I50,'BPAY Bank File'!F50)</f>
        <v>WBC20201002606257</v>
      </c>
      <c r="C34" s="16">
        <f t="shared" si="5"/>
        <v>21595</v>
      </c>
      <c r="D34" s="17" t="str">
        <f>MID('BPAY Bank File'!G50, 5, 2)</f>
        <v>09</v>
      </c>
      <c r="E34" s="18">
        <f>DATE(LEFT('BPAY Bank File'!G50,4),MID('BPAY Bank File'!G50,5,2),RIGHT('BPAY Bank File'!G50,2))</f>
        <v>44102</v>
      </c>
      <c r="F34" s="19" t="str">
        <f>TRIM(SUBSTITUTE('BPAY Bank File'!D50,"AU$ ", ""))</f>
        <v>935.00</v>
      </c>
      <c r="G34" s="20">
        <f>SUMIFS(Amounts, Customer_Refs,VALUE(RIGHT(TRIM(A34), 5)))</f>
        <v>935</v>
      </c>
      <c r="H34" s="18">
        <f>INDEX(Invoice_dates,MATCH(C34,  Customer_Refs, 0))</f>
        <v>44105</v>
      </c>
      <c r="I34" s="17">
        <f>_xlfn.DAYS(Table1[[#This Row],[Paid Date]],Table1[[#This Row],[Inv Date]])</f>
        <v>-3</v>
      </c>
      <c r="J34" s="18">
        <f>WORKDAY(VLOOKUP(VALUE(RIGHT(TRIM(A34),5)),'SYS DATA'!$C$2:$F$7624,2,0),21)</f>
        <v>44134</v>
      </c>
      <c r="K34" s="17" t="str">
        <f t="shared" ref="K34:K65" si="7">IF(E34&lt;J34, "Y","")</f>
        <v>Y</v>
      </c>
      <c r="L34" s="17">
        <f t="shared" ref="L34:L65" si="8">IF(K34="Y", NETWORKDAYS(E34, J34), 0)</f>
        <v>25</v>
      </c>
      <c r="M34" s="18">
        <f t="shared" ref="M34:M69" si="9">WORKDAY(J34, -5)</f>
        <v>44127</v>
      </c>
      <c r="N34" s="21">
        <f t="shared" si="6"/>
        <v>46.75</v>
      </c>
      <c r="O34" s="22">
        <f t="shared" ref="O34:O69" si="10">IF(AND(E34&lt;M34, F34&gt;=G34 - (G34 * VLOOKUP(G34, $S$2:$T$5, 2, TRUE))), G34 * VLOOKUP(G34, $S$2:$T$5, 2, TRUE), 0)</f>
        <v>46.75</v>
      </c>
      <c r="P34" s="22">
        <f>IFERROR(IF(_xlfn.XLOOKUP(A34, Customer_Refs, Enrolments, 0) &gt;= 2, G34 * 5%, 0), 0)</f>
        <v>0</v>
      </c>
      <c r="Q34" s="23">
        <f t="shared" ref="Q34:Q69" si="11">ROUNDDOWN(G34-O34-F34,2)</f>
        <v>-46.75</v>
      </c>
      <c r="R34" s="17"/>
      <c r="S34" s="17"/>
      <c r="T34" s="17"/>
    </row>
    <row r="35" spans="1:20" x14ac:dyDescent="0.3">
      <c r="A35" s="16" t="str">
        <f>'BPAY Bank File'!A51</f>
        <v xml:space="preserve">10048315581306 </v>
      </c>
      <c r="B35" s="16" t="str">
        <f>_xlfn.CONCAT('BPAY Bank File'!E51,'BPAY Bank File'!I51,'BPAY Bank File'!F51)</f>
        <v>ANB20201002125870032</v>
      </c>
      <c r="C35" s="16">
        <f t="shared" si="5"/>
        <v>81306</v>
      </c>
      <c r="D35" s="17" t="str">
        <f>MID('BPAY Bank File'!G51, 5, 2)</f>
        <v>09</v>
      </c>
      <c r="E35" s="18">
        <f>DATE(LEFT('BPAY Bank File'!G51,4),MID('BPAY Bank File'!G51,5,2),RIGHT('BPAY Bank File'!G51,2))</f>
        <v>44103</v>
      </c>
      <c r="F35" s="19" t="str">
        <f>TRIM(SUBSTITUTE('BPAY Bank File'!D51,"AU$ ", ""))</f>
        <v>8158.01</v>
      </c>
      <c r="G35" s="20">
        <f>SUMIFS(Amounts, Customer_Refs,VALUE(RIGHT(TRIM(A35), 5)))</f>
        <v>8158.01</v>
      </c>
      <c r="H35" s="18">
        <f>INDEX(Invoice_dates,MATCH(C35,  Customer_Refs, 0))</f>
        <v>44047</v>
      </c>
      <c r="I35" s="17">
        <f>_xlfn.DAYS(Table1[[#This Row],[Paid Date]],Table1[[#This Row],[Inv Date]])</f>
        <v>56</v>
      </c>
      <c r="J35" s="18">
        <f>WORKDAY(VLOOKUP(VALUE(RIGHT(TRIM(A35),5)),'SYS DATA'!$C$2:$F$7624,2,0),21)</f>
        <v>44076</v>
      </c>
      <c r="K35" s="17" t="str">
        <f t="shared" si="7"/>
        <v/>
      </c>
      <c r="L35" s="17">
        <f t="shared" si="8"/>
        <v>0</v>
      </c>
      <c r="M35" s="18">
        <f t="shared" si="9"/>
        <v>44069</v>
      </c>
      <c r="N35" s="21">
        <f t="shared" si="6"/>
        <v>978.96119999999996</v>
      </c>
      <c r="O35" s="22">
        <f t="shared" si="10"/>
        <v>0</v>
      </c>
      <c r="P35" s="22">
        <f>IFERROR(IF(_xlfn.XLOOKUP(A35, Customer_Refs, Enrolments, 0) &gt;= 2, G35 * 5%, 0), 0)</f>
        <v>0</v>
      </c>
      <c r="Q35" s="23">
        <f t="shared" si="11"/>
        <v>0</v>
      </c>
      <c r="R35" s="17"/>
      <c r="S35" s="17"/>
      <c r="T35" s="17"/>
    </row>
    <row r="36" spans="1:20" x14ac:dyDescent="0.3">
      <c r="A36" s="16" t="str">
        <f>'BPAY Bank File'!A52</f>
        <v xml:space="preserve">10048315572343 </v>
      </c>
      <c r="B36" s="16" t="str">
        <f>_xlfn.CONCAT('BPAY Bank File'!E52,'BPAY Bank File'!I52,'BPAY Bank File'!F52)</f>
        <v>CBX2020100219577</v>
      </c>
      <c r="C36" s="16">
        <f t="shared" si="5"/>
        <v>72343</v>
      </c>
      <c r="D36" s="17" t="str">
        <f>MID('BPAY Bank File'!G52, 5, 2)</f>
        <v>09</v>
      </c>
      <c r="E36" s="18">
        <f>DATE(LEFT('BPAY Bank File'!G52,4),MID('BPAY Bank File'!G52,5,2),RIGHT('BPAY Bank File'!G52,2))</f>
        <v>44102</v>
      </c>
      <c r="F36" s="19" t="str">
        <f>TRIM(SUBSTITUTE('BPAY Bank File'!D52,"AU$ ", ""))</f>
        <v>827.20</v>
      </c>
      <c r="G36" s="20">
        <f>SUMIFS(Amounts, Customer_Refs,VALUE(RIGHT(TRIM(A36), 5)))</f>
        <v>827.2</v>
      </c>
      <c r="H36" s="18">
        <f>INDEX(Invoice_dates,MATCH(C36,  Customer_Refs, 0))</f>
        <v>44055</v>
      </c>
      <c r="I36" s="17">
        <f>_xlfn.DAYS(Table1[[#This Row],[Paid Date]],Table1[[#This Row],[Inv Date]])</f>
        <v>47</v>
      </c>
      <c r="J36" s="18">
        <f>WORKDAY(VLOOKUP(VALUE(RIGHT(TRIM(A36),5)),'SYS DATA'!$C$2:$F$7624,2,0),21)</f>
        <v>44084</v>
      </c>
      <c r="K36" s="17" t="str">
        <f t="shared" si="7"/>
        <v/>
      </c>
      <c r="L36" s="17">
        <f t="shared" si="8"/>
        <v>0</v>
      </c>
      <c r="M36" s="18">
        <f t="shared" si="9"/>
        <v>44077</v>
      </c>
      <c r="N36" s="21">
        <f t="shared" si="6"/>
        <v>41.360000000000007</v>
      </c>
      <c r="O36" s="22">
        <f t="shared" si="10"/>
        <v>0</v>
      </c>
      <c r="P36" s="22">
        <f>IFERROR(IF(_xlfn.XLOOKUP(A36, Customer_Refs, Enrolments, 0) &gt;= 2, G36 * 5%, 0), 0)</f>
        <v>0</v>
      </c>
      <c r="Q36" s="23">
        <f t="shared" si="11"/>
        <v>0</v>
      </c>
      <c r="R36" s="17"/>
      <c r="S36" s="17"/>
      <c r="T36" s="17"/>
    </row>
    <row r="37" spans="1:20" x14ac:dyDescent="0.3">
      <c r="A37" s="16" t="str">
        <f>'BPAY Bank File'!A53</f>
        <v xml:space="preserve">10048315580101 </v>
      </c>
      <c r="B37" s="16" t="str">
        <f>_xlfn.CONCAT('BPAY Bank File'!E53,'BPAY Bank File'!I53,'BPAY Bank File'!F53)</f>
        <v>WBC20201002606401</v>
      </c>
      <c r="C37" s="16">
        <f t="shared" si="5"/>
        <v>80101</v>
      </c>
      <c r="D37" s="17" t="str">
        <f>MID('BPAY Bank File'!G53, 5, 2)</f>
        <v>10</v>
      </c>
      <c r="E37" s="18">
        <f>DATE(LEFT('BPAY Bank File'!G53,4),MID('BPAY Bank File'!G53,5,2),RIGHT('BPAY Bank File'!G53,2))</f>
        <v>44105</v>
      </c>
      <c r="F37" s="19" t="str">
        <f>TRIM(SUBSTITUTE('BPAY Bank File'!D53,"AU$ ", ""))</f>
        <v>359.85</v>
      </c>
      <c r="G37" s="20">
        <f>SUMIFS(Amounts, Customer_Refs,VALUE(RIGHT(TRIM(A37), 5)))</f>
        <v>359.85</v>
      </c>
      <c r="H37" s="18">
        <f>INDEX(Invoice_dates,MATCH(C37,  Customer_Refs, 0))</f>
        <v>44047</v>
      </c>
      <c r="I37" s="17">
        <f>_xlfn.DAYS(Table1[[#This Row],[Paid Date]],Table1[[#This Row],[Inv Date]])</f>
        <v>58</v>
      </c>
      <c r="J37" s="18">
        <f>WORKDAY(VLOOKUP(VALUE(RIGHT(TRIM(A37),5)),'SYS DATA'!$C$2:$F$7624,2,0),21)</f>
        <v>44076</v>
      </c>
      <c r="K37" s="17" t="str">
        <f t="shared" si="7"/>
        <v/>
      </c>
      <c r="L37" s="17">
        <f t="shared" si="8"/>
        <v>0</v>
      </c>
      <c r="M37" s="18">
        <f t="shared" si="9"/>
        <v>44069</v>
      </c>
      <c r="N37" s="21">
        <f t="shared" si="6"/>
        <v>17.992500000000003</v>
      </c>
      <c r="O37" s="22">
        <f t="shared" si="10"/>
        <v>0</v>
      </c>
      <c r="P37" s="22">
        <f>IFERROR(IF(_xlfn.XLOOKUP(A37, Customer_Refs, Enrolments, 0) &gt;= 2, G37 * 5%, 0), 0)</f>
        <v>0</v>
      </c>
      <c r="Q37" s="23">
        <f t="shared" si="11"/>
        <v>0</v>
      </c>
      <c r="R37" s="17"/>
      <c r="S37" s="17"/>
      <c r="T37" s="17"/>
    </row>
    <row r="38" spans="1:20" x14ac:dyDescent="0.3">
      <c r="A38" s="16" t="str">
        <f>'BPAY Bank File'!A54</f>
        <v xml:space="preserve">10048315581574 </v>
      </c>
      <c r="B38" s="16" t="str">
        <f>_xlfn.CONCAT('BPAY Bank File'!E54,'BPAY Bank File'!I54,'BPAY Bank File'!F54)</f>
        <v>ANB20201002121514021</v>
      </c>
      <c r="C38" s="16">
        <f t="shared" si="5"/>
        <v>81574</v>
      </c>
      <c r="D38" s="17" t="str">
        <f>MID('BPAY Bank File'!G54, 5, 2)</f>
        <v>09</v>
      </c>
      <c r="E38" s="18">
        <f>DATE(LEFT('BPAY Bank File'!G54,4),MID('BPAY Bank File'!G54,5,2),RIGHT('BPAY Bank File'!G54,2))</f>
        <v>44102</v>
      </c>
      <c r="F38" s="19" t="str">
        <f>TRIM(SUBSTITUTE('BPAY Bank File'!D54,"AU$ ", ""))</f>
        <v>1499.00</v>
      </c>
      <c r="G38" s="20">
        <f>SUMIFS(Amounts, Customer_Refs,VALUE(RIGHT(TRIM(A38), 5)))</f>
        <v>1499</v>
      </c>
      <c r="H38" s="18">
        <f>INDEX(Invoice_dates,MATCH(C38,  Customer_Refs, 0))</f>
        <v>44054</v>
      </c>
      <c r="I38" s="17">
        <f>_xlfn.DAYS(Table1[[#This Row],[Paid Date]],Table1[[#This Row],[Inv Date]])</f>
        <v>48</v>
      </c>
      <c r="J38" s="18">
        <f>WORKDAY(VLOOKUP(VALUE(RIGHT(TRIM(A38),5)),'SYS DATA'!$C$2:$F$7624,2,0),21)</f>
        <v>44083</v>
      </c>
      <c r="K38" s="17" t="str">
        <f t="shared" si="7"/>
        <v/>
      </c>
      <c r="L38" s="17">
        <f t="shared" si="8"/>
        <v>0</v>
      </c>
      <c r="M38" s="18">
        <f t="shared" si="9"/>
        <v>44076</v>
      </c>
      <c r="N38" s="21">
        <f t="shared" si="6"/>
        <v>119.92</v>
      </c>
      <c r="O38" s="22">
        <f t="shared" si="10"/>
        <v>0</v>
      </c>
      <c r="P38" s="22">
        <f>IFERROR(IF(_xlfn.XLOOKUP(A38, Customer_Refs, Enrolments, 0) &gt;= 2, G38 * 5%, 0), 0)</f>
        <v>0</v>
      </c>
      <c r="Q38" s="23">
        <f t="shared" si="11"/>
        <v>0</v>
      </c>
      <c r="R38" s="17"/>
      <c r="S38" s="17"/>
      <c r="T38" s="17"/>
    </row>
    <row r="39" spans="1:20" x14ac:dyDescent="0.3">
      <c r="A39" s="16" t="str">
        <f>'BPAY Bank File'!A55</f>
        <v xml:space="preserve">10048315522022 </v>
      </c>
      <c r="B39" s="16" t="str">
        <f>_xlfn.CONCAT('BPAY Bank File'!E55,'BPAY Bank File'!I55,'BPAY Bank File'!F55)</f>
        <v>ANB20201002124978913</v>
      </c>
      <c r="C39" s="16">
        <f t="shared" si="5"/>
        <v>22022</v>
      </c>
      <c r="D39" s="17" t="str">
        <f>MID('BPAY Bank File'!G55, 5, 2)</f>
        <v>10</v>
      </c>
      <c r="E39" s="18">
        <f>DATE(LEFT('BPAY Bank File'!G55,4),MID('BPAY Bank File'!G55,5,2),RIGHT('BPAY Bank File'!G55,2))</f>
        <v>44105</v>
      </c>
      <c r="F39" s="19" t="str">
        <f>TRIM(SUBSTITUTE('BPAY Bank File'!D55,"AU$ ", ""))</f>
        <v>996.13</v>
      </c>
      <c r="G39" s="20">
        <f>SUMIFS(Amounts, Customer_Refs,VALUE(RIGHT(TRIM(A39), 5)))</f>
        <v>1048.55</v>
      </c>
      <c r="H39" s="18">
        <f>INDEX(Invoice_dates,MATCH(C39,  Customer_Refs, 0))</f>
        <v>44095</v>
      </c>
      <c r="I39" s="17">
        <f>_xlfn.DAYS(Table1[[#This Row],[Paid Date]],Table1[[#This Row],[Inv Date]])</f>
        <v>10</v>
      </c>
      <c r="J39" s="18">
        <f>WORKDAY(VLOOKUP(VALUE(RIGHT(TRIM(A39),5)),'SYS DATA'!$C$2:$F$7624,2,0),21)</f>
        <v>44124</v>
      </c>
      <c r="K39" s="17" t="str">
        <f t="shared" si="7"/>
        <v>Y</v>
      </c>
      <c r="L39" s="17">
        <f t="shared" si="8"/>
        <v>14</v>
      </c>
      <c r="M39" s="18">
        <f t="shared" si="9"/>
        <v>44117</v>
      </c>
      <c r="N39" s="21">
        <f t="shared" si="6"/>
        <v>52.427500000000002</v>
      </c>
      <c r="O39" s="22">
        <f t="shared" si="10"/>
        <v>52.427500000000002</v>
      </c>
      <c r="P39" s="22">
        <f>IFERROR(IF(_xlfn.XLOOKUP(A39, Customer_Refs, Enrolments, 0) &gt;= 2, G39 * 5%, 0), 0)</f>
        <v>0</v>
      </c>
      <c r="Q39" s="23">
        <f t="shared" si="11"/>
        <v>0</v>
      </c>
      <c r="R39" s="17"/>
      <c r="S39" s="17"/>
      <c r="T39" s="17"/>
    </row>
    <row r="40" spans="1:20" x14ac:dyDescent="0.3">
      <c r="A40" s="16" t="str">
        <f>'BPAY Bank File'!A56</f>
        <v xml:space="preserve">10048315513755 </v>
      </c>
      <c r="B40" s="16" t="str">
        <f>_xlfn.CONCAT('BPAY Bank File'!E56,'BPAY Bank File'!I56,'BPAY Bank File'!F56)</f>
        <v>WBC20201002603854</v>
      </c>
      <c r="C40" s="16">
        <f t="shared" si="5"/>
        <v>13755</v>
      </c>
      <c r="D40" s="17" t="str">
        <f>MID('BPAY Bank File'!G56, 5, 2)</f>
        <v>10</v>
      </c>
      <c r="E40" s="18">
        <f>DATE(LEFT('BPAY Bank File'!G56,4),MID('BPAY Bank File'!G56,5,2),RIGHT('BPAY Bank File'!G56,2))</f>
        <v>44106</v>
      </c>
      <c r="F40" s="19" t="str">
        <f>TRIM(SUBSTITUTE('BPAY Bank File'!D56,"AU$ ", ""))</f>
        <v>5393.65</v>
      </c>
      <c r="G40" s="20">
        <f>SUMIFS(Amounts, Customer_Refs,VALUE(RIGHT(TRIM(A40), 5)))</f>
        <v>6129.14</v>
      </c>
      <c r="H40" s="18">
        <f>INDEX(Invoice_dates,MATCH(C40,  Customer_Refs, 0))</f>
        <v>44103</v>
      </c>
      <c r="I40" s="17">
        <f>_xlfn.DAYS(Table1[[#This Row],[Paid Date]],Table1[[#This Row],[Inv Date]])</f>
        <v>3</v>
      </c>
      <c r="J40" s="18">
        <f>WORKDAY(VLOOKUP(VALUE(RIGHT(TRIM(A40),5)),'SYS DATA'!$C$2:$F$7624,2,0),21)</f>
        <v>44132</v>
      </c>
      <c r="K40" s="17" t="str">
        <f t="shared" si="7"/>
        <v>Y</v>
      </c>
      <c r="L40" s="17">
        <f t="shared" si="8"/>
        <v>19</v>
      </c>
      <c r="M40" s="18">
        <f t="shared" si="9"/>
        <v>44125</v>
      </c>
      <c r="N40" s="21">
        <f t="shared" si="6"/>
        <v>735.49680000000001</v>
      </c>
      <c r="O40" s="22">
        <f t="shared" si="10"/>
        <v>735.49680000000001</v>
      </c>
      <c r="P40" s="22">
        <f>IFERROR(IF(_xlfn.XLOOKUP(A40, Customer_Refs, Enrolments, 0) &gt;= 2, G40 * 5%, 0), 0)</f>
        <v>0</v>
      </c>
      <c r="Q40" s="23">
        <f t="shared" si="11"/>
        <v>0</v>
      </c>
      <c r="R40" s="17"/>
      <c r="S40" s="17"/>
      <c r="T40" s="17"/>
    </row>
    <row r="41" spans="1:20" x14ac:dyDescent="0.3">
      <c r="A41" s="16" t="str">
        <f>'BPAY Bank File'!A57</f>
        <v xml:space="preserve">10048315580496 </v>
      </c>
      <c r="B41" s="16" t="str">
        <f>_xlfn.CONCAT('BPAY Bank File'!E57,'BPAY Bank File'!I57,'BPAY Bank File'!F57)</f>
        <v>WBC20201002605515</v>
      </c>
      <c r="C41" s="16">
        <f t="shared" si="5"/>
        <v>80496</v>
      </c>
      <c r="D41" s="17" t="str">
        <f>MID('BPAY Bank File'!G57, 5, 2)</f>
        <v>09</v>
      </c>
      <c r="E41" s="18">
        <f>DATE(LEFT('BPAY Bank File'!G57,4),MID('BPAY Bank File'!G57,5,2),RIGHT('BPAY Bank File'!G57,2))</f>
        <v>44104</v>
      </c>
      <c r="F41" s="19" t="str">
        <f>TRIM(SUBSTITUTE('BPAY Bank File'!D57,"AU$ ", ""))</f>
        <v>4952.17</v>
      </c>
      <c r="G41" s="20">
        <f>SUMIFS(Amounts, Customer_Refs,VALUE(RIGHT(TRIM(A41), 5)))</f>
        <v>4952.17</v>
      </c>
      <c r="H41" s="18">
        <f>INDEX(Invoice_dates,MATCH(C41,  Customer_Refs, 0))</f>
        <v>44075</v>
      </c>
      <c r="I41" s="17">
        <f>_xlfn.DAYS(Table1[[#This Row],[Paid Date]],Table1[[#This Row],[Inv Date]])</f>
        <v>29</v>
      </c>
      <c r="J41" s="18">
        <f>WORKDAY(VLOOKUP(VALUE(RIGHT(TRIM(A41),5)),'SYS DATA'!$C$2:$F$7624,2,0),21)</f>
        <v>44104</v>
      </c>
      <c r="K41" s="17" t="str">
        <f t="shared" si="7"/>
        <v/>
      </c>
      <c r="L41" s="17">
        <f t="shared" si="8"/>
        <v>0</v>
      </c>
      <c r="M41" s="18">
        <f t="shared" si="9"/>
        <v>44097</v>
      </c>
      <c r="N41" s="21">
        <f t="shared" si="6"/>
        <v>594.2604</v>
      </c>
      <c r="O41" s="22">
        <f t="shared" si="10"/>
        <v>0</v>
      </c>
      <c r="P41" s="22">
        <f>IFERROR(IF(_xlfn.XLOOKUP(A41, Customer_Refs, Enrolments, 0) &gt;= 2, G41 * 5%, 0), 0)</f>
        <v>0</v>
      </c>
      <c r="Q41" s="23">
        <f t="shared" si="11"/>
        <v>0</v>
      </c>
      <c r="R41" s="17"/>
      <c r="S41" s="17"/>
      <c r="T41" s="17"/>
    </row>
    <row r="42" spans="1:20" x14ac:dyDescent="0.3">
      <c r="A42" s="16" t="str">
        <f>'BPAY Bank File'!A58</f>
        <v xml:space="preserve">10048315517029 </v>
      </c>
      <c r="B42" s="16" t="str">
        <f>_xlfn.CONCAT('BPAY Bank File'!E58,'BPAY Bank File'!I58,'BPAY Bank File'!F58)</f>
        <v>WBC20201002603631</v>
      </c>
      <c r="C42" s="16">
        <f t="shared" si="5"/>
        <v>17029</v>
      </c>
      <c r="D42" s="17" t="str">
        <f>MID('BPAY Bank File'!G58, 5, 2)</f>
        <v>10</v>
      </c>
      <c r="E42" s="18">
        <f>DATE(LEFT('BPAY Bank File'!G58,4),MID('BPAY Bank File'!G58,5,2),RIGHT('BPAY Bank File'!G58,2))</f>
        <v>44106</v>
      </c>
      <c r="F42" s="19" t="str">
        <f>TRIM(SUBSTITUTE('BPAY Bank File'!D58,"AU$ ", ""))</f>
        <v>8888.88</v>
      </c>
      <c r="G42" s="20">
        <f>SUMIFS(Amounts, Customer_Refs,VALUE(RIGHT(TRIM(A42), 5)))</f>
        <v>10101</v>
      </c>
      <c r="H42" s="18">
        <f>INDEX(Invoice_dates,MATCH(C42,  Customer_Refs, 0))</f>
        <v>44083</v>
      </c>
      <c r="I42" s="17">
        <f>_xlfn.DAYS(Table1[[#This Row],[Paid Date]],Table1[[#This Row],[Inv Date]])</f>
        <v>23</v>
      </c>
      <c r="J42" s="18">
        <f>WORKDAY(VLOOKUP(VALUE(RIGHT(TRIM(A42),5)),'SYS DATA'!$C$2:$F$7624,2,0),21)</f>
        <v>44112</v>
      </c>
      <c r="K42" s="17" t="str">
        <f t="shared" si="7"/>
        <v>Y</v>
      </c>
      <c r="L42" s="17">
        <f t="shared" si="8"/>
        <v>5</v>
      </c>
      <c r="M42" s="18">
        <f t="shared" si="9"/>
        <v>44105</v>
      </c>
      <c r="N42" s="21">
        <f t="shared" si="6"/>
        <v>1212.1199999999999</v>
      </c>
      <c r="O42" s="22">
        <f t="shared" si="10"/>
        <v>0</v>
      </c>
      <c r="P42" s="22">
        <f>IFERROR(IF(_xlfn.XLOOKUP(A42, Customer_Refs, Enrolments, 0) &gt;= 2, G42 * 5%, 0), 0)</f>
        <v>0</v>
      </c>
      <c r="Q42" s="23">
        <f t="shared" si="11"/>
        <v>1212.1199999999999</v>
      </c>
      <c r="R42" s="17"/>
      <c r="S42" s="17"/>
      <c r="T42" s="17"/>
    </row>
    <row r="43" spans="1:20" x14ac:dyDescent="0.3">
      <c r="A43" s="16" t="str">
        <f>'BPAY Bank File'!A59</f>
        <v xml:space="preserve">10048315518670 </v>
      </c>
      <c r="B43" s="16" t="str">
        <f>_xlfn.CONCAT('BPAY Bank File'!E59,'BPAY Bank File'!I59,'BPAY Bank File'!F59)</f>
        <v>WBC20201002606372</v>
      </c>
      <c r="C43" s="16">
        <f t="shared" si="5"/>
        <v>18670</v>
      </c>
      <c r="D43" s="17" t="str">
        <f>MID('BPAY Bank File'!G59, 5, 2)</f>
        <v>09</v>
      </c>
      <c r="E43" s="18">
        <f>DATE(LEFT('BPAY Bank File'!G59,4),MID('BPAY Bank File'!G59,5,2),RIGHT('BPAY Bank File'!G59,2))</f>
        <v>44102</v>
      </c>
      <c r="F43" s="19" t="str">
        <f>TRIM(SUBSTITUTE('BPAY Bank File'!D59,"AU$ ", ""))</f>
        <v>406.95</v>
      </c>
      <c r="G43" s="20">
        <f>SUMIFS(Amounts, Customer_Refs,VALUE(RIGHT(TRIM(A43), 5)))</f>
        <v>406.95</v>
      </c>
      <c r="H43" s="18">
        <f>INDEX(Invoice_dates,MATCH(C43,  Customer_Refs, 0))</f>
        <v>44047</v>
      </c>
      <c r="I43" s="17">
        <f>_xlfn.DAYS(Table1[[#This Row],[Paid Date]],Table1[[#This Row],[Inv Date]])</f>
        <v>55</v>
      </c>
      <c r="J43" s="18">
        <f>WORKDAY(VLOOKUP(VALUE(RIGHT(TRIM(A43),5)),'SYS DATA'!$C$2:$F$7624,2,0),21)</f>
        <v>44076</v>
      </c>
      <c r="K43" s="17" t="str">
        <f t="shared" si="7"/>
        <v/>
      </c>
      <c r="L43" s="17">
        <f t="shared" si="8"/>
        <v>0</v>
      </c>
      <c r="M43" s="18">
        <f t="shared" si="9"/>
        <v>44069</v>
      </c>
      <c r="N43" s="21">
        <f t="shared" si="6"/>
        <v>20.3475</v>
      </c>
      <c r="O43" s="22">
        <f t="shared" si="10"/>
        <v>0</v>
      </c>
      <c r="P43" s="22">
        <f>IFERROR(IF(_xlfn.XLOOKUP(A43, Customer_Refs, Enrolments, 0) &gt;= 2, G43 * 5%, 0), 0)</f>
        <v>0</v>
      </c>
      <c r="Q43" s="23">
        <f t="shared" si="11"/>
        <v>0</v>
      </c>
      <c r="R43" s="17"/>
      <c r="S43" s="17"/>
      <c r="T43" s="17"/>
    </row>
    <row r="44" spans="1:20" x14ac:dyDescent="0.3">
      <c r="A44" s="16" t="str">
        <f>'BPAY Bank File'!A60</f>
        <v xml:space="preserve">10048315573814 </v>
      </c>
      <c r="B44" s="16" t="str">
        <f>_xlfn.CONCAT('BPAY Bank File'!E60,'BPAY Bank File'!I60,'BPAY Bank File'!F60)</f>
        <v>WBC20201002607872</v>
      </c>
      <c r="C44" s="16">
        <f t="shared" si="5"/>
        <v>73814</v>
      </c>
      <c r="D44" s="17" t="str">
        <f>MID('BPAY Bank File'!G60, 5, 2)</f>
        <v>09</v>
      </c>
      <c r="E44" s="18">
        <f>DATE(LEFT('BPAY Bank File'!G60,4),MID('BPAY Bank File'!G60,5,2),RIGHT('BPAY Bank File'!G60,2))</f>
        <v>44104</v>
      </c>
      <c r="F44" s="19" t="str">
        <f>TRIM(SUBSTITUTE('BPAY Bank File'!D60,"AU$ ", ""))</f>
        <v>5821.75</v>
      </c>
      <c r="G44" s="20">
        <f>SUMIFS(Amounts, Customer_Refs,VALUE(RIGHT(TRIM(A44), 5)))</f>
        <v>5821.75</v>
      </c>
      <c r="H44" s="18">
        <f>INDEX(Invoice_dates,MATCH(C44,  Customer_Refs, 0))</f>
        <v>44071</v>
      </c>
      <c r="I44" s="17">
        <f>_xlfn.DAYS(Table1[[#This Row],[Paid Date]],Table1[[#This Row],[Inv Date]])</f>
        <v>33</v>
      </c>
      <c r="J44" s="18">
        <f>WORKDAY(VLOOKUP(VALUE(RIGHT(TRIM(A44),5)),'SYS DATA'!$C$2:$F$7624,2,0),21)</f>
        <v>44102</v>
      </c>
      <c r="K44" s="17" t="str">
        <f t="shared" si="7"/>
        <v/>
      </c>
      <c r="L44" s="17">
        <f t="shared" si="8"/>
        <v>0</v>
      </c>
      <c r="M44" s="18">
        <f t="shared" si="9"/>
        <v>44095</v>
      </c>
      <c r="N44" s="21">
        <f t="shared" si="6"/>
        <v>698.61</v>
      </c>
      <c r="O44" s="22">
        <f t="shared" si="10"/>
        <v>0</v>
      </c>
      <c r="P44" s="22">
        <f>IFERROR(IF(_xlfn.XLOOKUP(A44, Customer_Refs, Enrolments, 0) &gt;= 2, G44 * 5%, 0), 0)</f>
        <v>0</v>
      </c>
      <c r="Q44" s="23">
        <f t="shared" si="11"/>
        <v>0</v>
      </c>
      <c r="R44" s="17"/>
      <c r="S44" s="17"/>
      <c r="T44" s="17"/>
    </row>
    <row r="45" spans="1:20" x14ac:dyDescent="0.3">
      <c r="A45" s="16" t="str">
        <f>'BPAY Bank File'!A61</f>
        <v xml:space="preserve">10048315577972 </v>
      </c>
      <c r="B45" s="16" t="str">
        <f>_xlfn.CONCAT('BPAY Bank File'!E61,'BPAY Bank File'!I61,'BPAY Bank File'!F61)</f>
        <v>ANB20201002124851271</v>
      </c>
      <c r="C45" s="16">
        <f t="shared" si="5"/>
        <v>77972</v>
      </c>
      <c r="D45" s="17" t="str">
        <f>MID('BPAY Bank File'!G61, 5, 2)</f>
        <v>09</v>
      </c>
      <c r="E45" s="18">
        <f>DATE(LEFT('BPAY Bank File'!G61,4),MID('BPAY Bank File'!G61,5,2),RIGHT('BPAY Bank File'!G61,2))</f>
        <v>44104</v>
      </c>
      <c r="F45" s="19" t="str">
        <f>TRIM(SUBSTITUTE('BPAY Bank File'!D61,"AU$ ", ""))</f>
        <v>2689</v>
      </c>
      <c r="G45" s="20">
        <f>SUMIFS(Amounts, Customer_Refs,VALUE(RIGHT(TRIM(A45), 5)))</f>
        <v>4689.05</v>
      </c>
      <c r="H45" s="18">
        <f>INDEX(Invoice_dates,MATCH(C45,  Customer_Refs, 0))</f>
        <v>44075</v>
      </c>
      <c r="I45" s="17">
        <f>_xlfn.DAYS(Table1[[#This Row],[Paid Date]],Table1[[#This Row],[Inv Date]])</f>
        <v>29</v>
      </c>
      <c r="J45" s="18">
        <f>WORKDAY(VLOOKUP(VALUE(RIGHT(TRIM(A45),5)),'SYS DATA'!$C$2:$F$7624,2,0),21)</f>
        <v>44104</v>
      </c>
      <c r="K45" s="17" t="str">
        <f t="shared" si="7"/>
        <v/>
      </c>
      <c r="L45" s="17">
        <f t="shared" si="8"/>
        <v>0</v>
      </c>
      <c r="M45" s="18">
        <f t="shared" si="9"/>
        <v>44097</v>
      </c>
      <c r="N45" s="21">
        <f t="shared" si="6"/>
        <v>562.68600000000004</v>
      </c>
      <c r="O45" s="22">
        <f t="shared" si="10"/>
        <v>0</v>
      </c>
      <c r="P45" s="22">
        <f>IFERROR(IF(_xlfn.XLOOKUP(A45, Customer_Refs, Enrolments, 0) &gt;= 2, G45 * 5%, 0), 0)</f>
        <v>0</v>
      </c>
      <c r="Q45" s="23">
        <f t="shared" si="11"/>
        <v>2000.05</v>
      </c>
      <c r="R45" s="17"/>
      <c r="S45" s="17"/>
      <c r="T45" s="17"/>
    </row>
    <row r="46" spans="1:20" x14ac:dyDescent="0.3">
      <c r="A46" s="16" t="str">
        <f>'BPAY Bank File'!A62</f>
        <v xml:space="preserve">10048315575849 </v>
      </c>
      <c r="B46" s="16" t="str">
        <f>_xlfn.CONCAT('BPAY Bank File'!E62,'BPAY Bank File'!I62,'BPAY Bank File'!F62)</f>
        <v>WBC20201002604989</v>
      </c>
      <c r="C46" s="16">
        <f t="shared" si="5"/>
        <v>75849</v>
      </c>
      <c r="D46" s="17" t="str">
        <f>MID('BPAY Bank File'!G62, 5, 2)</f>
        <v>09</v>
      </c>
      <c r="E46" s="18">
        <f>DATE(LEFT('BPAY Bank File'!G62,4),MID('BPAY Bank File'!G62,5,2),RIGHT('BPAY Bank File'!G62,2))</f>
        <v>44103</v>
      </c>
      <c r="F46" s="19" t="str">
        <f>TRIM(SUBSTITUTE('BPAY Bank File'!D62,"AU$ ", ""))</f>
        <v>1869.95</v>
      </c>
      <c r="G46" s="20">
        <f>SUMIFS(Amounts, Customer_Refs,VALUE(RIGHT(TRIM(A46), 5)))</f>
        <v>1869.95</v>
      </c>
      <c r="H46" s="18">
        <f>INDEX(Invoice_dates,MATCH(C46,  Customer_Refs, 0))</f>
        <v>44068</v>
      </c>
      <c r="I46" s="17">
        <f>_xlfn.DAYS(Table1[[#This Row],[Paid Date]],Table1[[#This Row],[Inv Date]])</f>
        <v>35</v>
      </c>
      <c r="J46" s="18">
        <f>WORKDAY(VLOOKUP(VALUE(RIGHT(TRIM(A46),5)),'SYS DATA'!$C$2:$F$7624,2,0),21)</f>
        <v>44097</v>
      </c>
      <c r="K46" s="17" t="str">
        <f t="shared" si="7"/>
        <v/>
      </c>
      <c r="L46" s="17">
        <f t="shared" si="8"/>
        <v>0</v>
      </c>
      <c r="M46" s="18">
        <f t="shared" si="9"/>
        <v>44090</v>
      </c>
      <c r="N46" s="21">
        <f t="shared" si="6"/>
        <v>149.596</v>
      </c>
      <c r="O46" s="22">
        <f t="shared" si="10"/>
        <v>0</v>
      </c>
      <c r="P46" s="22">
        <f>IFERROR(IF(_xlfn.XLOOKUP(A46, Customer_Refs, Enrolments, 0) &gt;= 2, G46 * 5%, 0), 0)</f>
        <v>0</v>
      </c>
      <c r="Q46" s="23">
        <f t="shared" si="11"/>
        <v>0</v>
      </c>
      <c r="R46" s="17"/>
      <c r="S46" s="17"/>
      <c r="T46" s="17"/>
    </row>
    <row r="47" spans="1:20" x14ac:dyDescent="0.3">
      <c r="A47" s="16" t="str">
        <f>'BPAY Bank File'!A63</f>
        <v xml:space="preserve">10048315578169 </v>
      </c>
      <c r="B47" s="16" t="str">
        <f>_xlfn.CONCAT('BPAY Bank File'!E63,'BPAY Bank File'!I63,'BPAY Bank File'!F63)</f>
        <v>ANB20201002125697237</v>
      </c>
      <c r="C47" s="16">
        <f t="shared" si="5"/>
        <v>78169</v>
      </c>
      <c r="D47" s="17" t="str">
        <f>MID('BPAY Bank File'!G63, 5, 2)</f>
        <v>09</v>
      </c>
      <c r="E47" s="18">
        <f>DATE(LEFT('BPAY Bank File'!G63,4),MID('BPAY Bank File'!G63,5,2),RIGHT('BPAY Bank File'!G63,2))</f>
        <v>44102</v>
      </c>
      <c r="F47" s="19" t="str">
        <f>TRIM(SUBSTITUTE('BPAY Bank File'!D63,"AU$ ", ""))</f>
        <v>13601.9</v>
      </c>
      <c r="G47" s="20">
        <f>SUMIFS(Amounts, Customer_Refs,VALUE(RIGHT(TRIM(A47), 5)))</f>
        <v>13601.9</v>
      </c>
      <c r="H47" s="18">
        <f>INDEX(Invoice_dates,MATCH(C47,  Customer_Refs, 0))</f>
        <v>44089</v>
      </c>
      <c r="I47" s="17">
        <f>_xlfn.DAYS(Table1[[#This Row],[Paid Date]],Table1[[#This Row],[Inv Date]])</f>
        <v>13</v>
      </c>
      <c r="J47" s="18">
        <f>WORKDAY(VLOOKUP(VALUE(RIGHT(TRIM(A47),5)),'SYS DATA'!$C$2:$F$7624,2,0),21)</f>
        <v>44118</v>
      </c>
      <c r="K47" s="17" t="str">
        <f t="shared" si="7"/>
        <v>Y</v>
      </c>
      <c r="L47" s="17">
        <f t="shared" si="8"/>
        <v>13</v>
      </c>
      <c r="M47" s="18">
        <f t="shared" si="9"/>
        <v>44111</v>
      </c>
      <c r="N47" s="21">
        <f t="shared" si="6"/>
        <v>1632.2279999999998</v>
      </c>
      <c r="O47" s="22">
        <f t="shared" si="10"/>
        <v>1632.2279999999998</v>
      </c>
      <c r="P47" s="22">
        <f>IFERROR(IF(_xlfn.XLOOKUP(A47, Customer_Refs, Enrolments, 0) &gt;= 2, G47 * 5%, 0), 0)</f>
        <v>0</v>
      </c>
      <c r="Q47" s="23">
        <f t="shared" si="11"/>
        <v>-1632.22</v>
      </c>
      <c r="R47" s="17"/>
      <c r="S47" s="17"/>
      <c r="T47" s="17"/>
    </row>
    <row r="48" spans="1:20" x14ac:dyDescent="0.3">
      <c r="A48" s="16" t="str">
        <f>'BPAY Bank File'!A64</f>
        <v xml:space="preserve">10048315577044 </v>
      </c>
      <c r="B48" s="16" t="str">
        <f>_xlfn.CONCAT('BPAY Bank File'!E64,'BPAY Bank File'!I64,'BPAY Bank File'!F64)</f>
        <v>WBC20201002607137</v>
      </c>
      <c r="C48" s="16">
        <f t="shared" si="5"/>
        <v>77044</v>
      </c>
      <c r="D48" s="17" t="str">
        <f>MID('BPAY Bank File'!G64, 5, 2)</f>
        <v>09</v>
      </c>
      <c r="E48" s="18">
        <f>DATE(LEFT('BPAY Bank File'!G64,4),MID('BPAY Bank File'!G64,5,2),RIGHT('BPAY Bank File'!G64,2))</f>
        <v>44103</v>
      </c>
      <c r="F48" s="19" t="str">
        <f>TRIM(SUBSTITUTE('BPAY Bank File'!D64,"AU$ ", ""))</f>
        <v>243.1</v>
      </c>
      <c r="G48" s="20">
        <f>SUMIFS(Amounts, Customer_Refs,VALUE(RIGHT(TRIM(A48), 5)))</f>
        <v>243.1</v>
      </c>
      <c r="H48" s="18">
        <f>INDEX(Invoice_dates,MATCH(C48,  Customer_Refs, 0))</f>
        <v>44084</v>
      </c>
      <c r="I48" s="17">
        <f>_xlfn.DAYS(Table1[[#This Row],[Paid Date]],Table1[[#This Row],[Inv Date]])</f>
        <v>19</v>
      </c>
      <c r="J48" s="18">
        <f>WORKDAY(VLOOKUP(VALUE(RIGHT(TRIM(A48),5)),'SYS DATA'!$C$2:$F$7624,2,0),21)</f>
        <v>44113</v>
      </c>
      <c r="K48" s="17" t="str">
        <f t="shared" si="7"/>
        <v>Y</v>
      </c>
      <c r="L48" s="17">
        <f t="shared" si="8"/>
        <v>9</v>
      </c>
      <c r="M48" s="18">
        <f t="shared" si="9"/>
        <v>44106</v>
      </c>
      <c r="N48" s="21">
        <f t="shared" si="6"/>
        <v>7.2929999999999993</v>
      </c>
      <c r="O48" s="22">
        <f t="shared" si="10"/>
        <v>7.2929999999999993</v>
      </c>
      <c r="P48" s="22">
        <f>IFERROR(IF(_xlfn.XLOOKUP(A48, Customer_Refs, Enrolments, 0) &gt;= 2, G48 * 5%, 0), 0)</f>
        <v>0</v>
      </c>
      <c r="Q48" s="23">
        <f t="shared" si="11"/>
        <v>-7.29</v>
      </c>
      <c r="R48" s="17"/>
      <c r="S48" s="17"/>
      <c r="T48" s="17"/>
    </row>
    <row r="49" spans="1:20" x14ac:dyDescent="0.3">
      <c r="A49" s="16" t="str">
        <f>'BPAY Bank File'!A65</f>
        <v xml:space="preserve">10048315522549 </v>
      </c>
      <c r="B49" s="16" t="str">
        <f>_xlfn.CONCAT('BPAY Bank File'!E65,'BPAY Bank File'!I65,'BPAY Bank File'!F65)</f>
        <v>WBC20201002604668</v>
      </c>
      <c r="C49" s="16">
        <f t="shared" si="5"/>
        <v>22549</v>
      </c>
      <c r="D49" s="17" t="str">
        <f>MID('BPAY Bank File'!G65, 5, 2)</f>
        <v>09</v>
      </c>
      <c r="E49" s="18">
        <f>DATE(LEFT('BPAY Bank File'!G65,4),MID('BPAY Bank File'!G65,5,2),RIGHT('BPAY Bank File'!G65,2))</f>
        <v>44103</v>
      </c>
      <c r="F49" s="19" t="str">
        <f>TRIM(SUBSTITUTE('BPAY Bank File'!D65,"AU$ ", ""))</f>
        <v>19627.06</v>
      </c>
      <c r="G49" s="20">
        <f>SUMIFS(Amounts, Customer_Refs,VALUE(RIGHT(TRIM(A49), 5)))</f>
        <v>19627.060000000001</v>
      </c>
      <c r="H49" s="18">
        <f>INDEX(Invoice_dates,MATCH(C49,  Customer_Refs, 0))</f>
        <v>44054</v>
      </c>
      <c r="I49" s="17">
        <f>_xlfn.DAYS(Table1[[#This Row],[Paid Date]],Table1[[#This Row],[Inv Date]])</f>
        <v>49</v>
      </c>
      <c r="J49" s="18">
        <f>WORKDAY(VLOOKUP(VALUE(RIGHT(TRIM(A49),5)),'SYS DATA'!$C$2:$F$7624,2,0),21)</f>
        <v>44083</v>
      </c>
      <c r="K49" s="17" t="str">
        <f t="shared" si="7"/>
        <v/>
      </c>
      <c r="L49" s="17">
        <f t="shared" si="8"/>
        <v>0</v>
      </c>
      <c r="M49" s="18">
        <f t="shared" si="9"/>
        <v>44076</v>
      </c>
      <c r="N49" s="21">
        <f t="shared" si="6"/>
        <v>2355.2472000000002</v>
      </c>
      <c r="O49" s="22">
        <f t="shared" si="10"/>
        <v>0</v>
      </c>
      <c r="P49" s="22">
        <f>IFERROR(IF(_xlfn.XLOOKUP(A49, Customer_Refs, Enrolments, 0) &gt;= 2, G49 * 5%, 0), 0)</f>
        <v>0</v>
      </c>
      <c r="Q49" s="23">
        <f t="shared" si="11"/>
        <v>0</v>
      </c>
      <c r="R49" s="17"/>
      <c r="S49" s="17"/>
      <c r="T49" s="17"/>
    </row>
    <row r="50" spans="1:20" x14ac:dyDescent="0.3">
      <c r="A50" s="16" t="str">
        <f>'BPAY Bank File'!A66</f>
        <v xml:space="preserve">10048315521292 </v>
      </c>
      <c r="B50" s="16" t="str">
        <f>_xlfn.CONCAT('BPAY Bank File'!E66,'BPAY Bank File'!I66,'BPAY Bank File'!F66)</f>
        <v>ANB20201002129069180</v>
      </c>
      <c r="C50" s="16">
        <f t="shared" si="5"/>
        <v>21292</v>
      </c>
      <c r="D50" s="17" t="str">
        <f>MID('BPAY Bank File'!G66, 5, 2)</f>
        <v>10</v>
      </c>
      <c r="E50" s="18">
        <f>DATE(LEFT('BPAY Bank File'!G66,4),MID('BPAY Bank File'!G66,5,2),RIGHT('BPAY Bank File'!G66,2))</f>
        <v>44106</v>
      </c>
      <c r="F50" s="19" t="str">
        <f>TRIM(SUBSTITUTE('BPAY Bank File'!D66,"AU$ ", ""))</f>
        <v>162.95</v>
      </c>
      <c r="G50" s="20">
        <f>SUMIFS(Amounts, Customer_Refs,VALUE(RIGHT(TRIM(A50), 5)))</f>
        <v>162.94999999999999</v>
      </c>
      <c r="H50" s="18">
        <f>INDEX(Invoice_dates,MATCH(C50,  Customer_Refs, 0))</f>
        <v>44103</v>
      </c>
      <c r="I50" s="17">
        <f>_xlfn.DAYS(Table1[[#This Row],[Paid Date]],Table1[[#This Row],[Inv Date]])</f>
        <v>3</v>
      </c>
      <c r="J50" s="18">
        <f>WORKDAY(VLOOKUP(VALUE(RIGHT(TRIM(A50),5)),'SYS DATA'!$C$2:$F$7624,2,0),21)</f>
        <v>44132</v>
      </c>
      <c r="K50" s="17" t="str">
        <f t="shared" si="7"/>
        <v>Y</v>
      </c>
      <c r="L50" s="17">
        <f t="shared" si="8"/>
        <v>19</v>
      </c>
      <c r="M50" s="18">
        <f t="shared" si="9"/>
        <v>44125</v>
      </c>
      <c r="N50" s="21">
        <f t="shared" si="6"/>
        <v>4.8884999999999996</v>
      </c>
      <c r="O50" s="22">
        <f t="shared" si="10"/>
        <v>4.8884999999999996</v>
      </c>
      <c r="P50" s="22">
        <f>IFERROR(IF(_xlfn.XLOOKUP(A50, Customer_Refs, Enrolments, 0) &gt;= 2, G50 * 5%, 0), 0)</f>
        <v>0</v>
      </c>
      <c r="Q50" s="23">
        <f t="shared" si="11"/>
        <v>-4.88</v>
      </c>
      <c r="R50" s="17"/>
      <c r="S50" s="17"/>
      <c r="T50" s="17"/>
    </row>
    <row r="51" spans="1:20" x14ac:dyDescent="0.3">
      <c r="A51" s="16" t="str">
        <f>'BPAY Bank File'!A67</f>
        <v xml:space="preserve">10048315585918 </v>
      </c>
      <c r="B51" s="16" t="str">
        <f>_xlfn.CONCAT('BPAY Bank File'!E67,'BPAY Bank File'!I67,'BPAY Bank File'!F67)</f>
        <v>WBC20201002607110</v>
      </c>
      <c r="C51" s="16">
        <f t="shared" si="5"/>
        <v>85918</v>
      </c>
      <c r="D51" s="17" t="str">
        <f>MID('BPAY Bank File'!G67, 5, 2)</f>
        <v>09</v>
      </c>
      <c r="E51" s="18">
        <f>DATE(LEFT('BPAY Bank File'!G67,4),MID('BPAY Bank File'!G67,5,2),RIGHT('BPAY Bank File'!G67,2))</f>
        <v>44103</v>
      </c>
      <c r="F51" s="19" t="str">
        <f>TRIM(SUBSTITUTE('BPAY Bank File'!D67,"AU$ ", ""))</f>
        <v>7386.71</v>
      </c>
      <c r="G51" s="20">
        <f>SUMIFS(Amounts, Customer_Refs,VALUE(RIGHT(TRIM(A51), 5)))</f>
        <v>7386.71</v>
      </c>
      <c r="H51" s="18">
        <f>INDEX(Invoice_dates,MATCH(C51,  Customer_Refs, 0))</f>
        <v>44061</v>
      </c>
      <c r="I51" s="17">
        <f>_xlfn.DAYS(Table1[[#This Row],[Paid Date]],Table1[[#This Row],[Inv Date]])</f>
        <v>42</v>
      </c>
      <c r="J51" s="18">
        <f>WORKDAY(VLOOKUP(VALUE(RIGHT(TRIM(A51),5)),'SYS DATA'!$C$2:$F$7624,2,0),21)</f>
        <v>44090</v>
      </c>
      <c r="K51" s="17" t="str">
        <f t="shared" si="7"/>
        <v/>
      </c>
      <c r="L51" s="17">
        <f t="shared" si="8"/>
        <v>0</v>
      </c>
      <c r="M51" s="18">
        <f t="shared" si="9"/>
        <v>44083</v>
      </c>
      <c r="N51" s="21">
        <f t="shared" si="6"/>
        <v>886.40519999999992</v>
      </c>
      <c r="O51" s="22">
        <f t="shared" si="10"/>
        <v>0</v>
      </c>
      <c r="P51" s="22">
        <f>IFERROR(IF(_xlfn.XLOOKUP(A51, Customer_Refs, Enrolments, 0) &gt;= 2, G51 * 5%, 0), 0)</f>
        <v>0</v>
      </c>
      <c r="Q51" s="23">
        <f t="shared" si="11"/>
        <v>0</v>
      </c>
      <c r="R51" s="17"/>
      <c r="S51" s="17"/>
      <c r="T51" s="17"/>
    </row>
    <row r="52" spans="1:20" x14ac:dyDescent="0.3">
      <c r="A52" s="16" t="str">
        <f>'BPAY Bank File'!A68</f>
        <v xml:space="preserve">10048315514111 </v>
      </c>
      <c r="B52" s="16" t="str">
        <f>_xlfn.CONCAT('BPAY Bank File'!E68,'BPAY Bank File'!I68,'BPAY Bank File'!F68)</f>
        <v>WBC20201002606761</v>
      </c>
      <c r="C52" s="16">
        <f t="shared" si="5"/>
        <v>14111</v>
      </c>
      <c r="D52" s="17" t="str">
        <f>MID('BPAY Bank File'!G68, 5, 2)</f>
        <v>10</v>
      </c>
      <c r="E52" s="18">
        <f>DATE(LEFT('BPAY Bank File'!G68,4),MID('BPAY Bank File'!G68,5,2),RIGHT('BPAY Bank File'!G68,2))</f>
        <v>44106</v>
      </c>
      <c r="F52" s="19" t="str">
        <f>TRIM(SUBSTITUTE('BPAY Bank File'!D68,"AU$ ", ""))</f>
        <v>1996.80</v>
      </c>
      <c r="G52" s="20">
        <f>SUMIFS(Amounts, Customer_Refs,VALUE(RIGHT(TRIM(A52), 5)))</f>
        <v>1996.8</v>
      </c>
      <c r="H52" s="18">
        <f>INDEX(Invoice_dates,MATCH(C52,  Customer_Refs, 0))</f>
        <v>44070</v>
      </c>
      <c r="I52" s="17">
        <f>_xlfn.DAYS(Table1[[#This Row],[Paid Date]],Table1[[#This Row],[Inv Date]])</f>
        <v>36</v>
      </c>
      <c r="J52" s="18">
        <f>WORKDAY(VLOOKUP(VALUE(RIGHT(TRIM(A52),5)),'SYS DATA'!$C$2:$F$7624,2,0),21)</f>
        <v>44099</v>
      </c>
      <c r="K52" s="17" t="str">
        <f t="shared" si="7"/>
        <v/>
      </c>
      <c r="L52" s="17">
        <f t="shared" si="8"/>
        <v>0</v>
      </c>
      <c r="M52" s="18">
        <f t="shared" si="9"/>
        <v>44092</v>
      </c>
      <c r="N52" s="21">
        <f t="shared" si="6"/>
        <v>159.744</v>
      </c>
      <c r="O52" s="22">
        <f t="shared" si="10"/>
        <v>0</v>
      </c>
      <c r="P52" s="22">
        <f>IFERROR(IF(_xlfn.XLOOKUP(A52, Customer_Refs, Enrolments, 0) &gt;= 2, G52 * 5%, 0), 0)</f>
        <v>0</v>
      </c>
      <c r="Q52" s="23">
        <f t="shared" si="11"/>
        <v>0</v>
      </c>
      <c r="R52" s="17"/>
      <c r="S52" s="17"/>
      <c r="T52" s="17"/>
    </row>
    <row r="53" spans="1:20" x14ac:dyDescent="0.3">
      <c r="A53" s="16" t="str">
        <f>'BPAY Bank File'!A69</f>
        <v xml:space="preserve">10048315573654 </v>
      </c>
      <c r="B53" s="16" t="str">
        <f>_xlfn.CONCAT('BPAY Bank File'!E69,'BPAY Bank File'!I69,'BPAY Bank File'!F69)</f>
        <v>CBX2020100220625</v>
      </c>
      <c r="C53" s="16">
        <f t="shared" si="5"/>
        <v>73654</v>
      </c>
      <c r="D53" s="17" t="str">
        <f>MID('BPAY Bank File'!G69, 5, 2)</f>
        <v>09</v>
      </c>
      <c r="E53" s="18">
        <f>DATE(LEFT('BPAY Bank File'!G69,4),MID('BPAY Bank File'!G69,5,2),RIGHT('BPAY Bank File'!G69,2))</f>
        <v>44103</v>
      </c>
      <c r="F53" s="19" t="str">
        <f>TRIM(SUBSTITUTE('BPAY Bank File'!D69,"AU$ ", ""))</f>
        <v>4465.35</v>
      </c>
      <c r="G53" s="20">
        <f>SUMIFS(Amounts, Customer_Refs,VALUE(RIGHT(TRIM(A53), 5)))</f>
        <v>4465.3500000000004</v>
      </c>
      <c r="H53" s="18">
        <f>INDEX(Invoice_dates,MATCH(C53,  Customer_Refs, 0))</f>
        <v>44096</v>
      </c>
      <c r="I53" s="17">
        <f>_xlfn.DAYS(Table1[[#This Row],[Paid Date]],Table1[[#This Row],[Inv Date]])</f>
        <v>7</v>
      </c>
      <c r="J53" s="18">
        <f>WORKDAY(VLOOKUP(VALUE(RIGHT(TRIM(A53),5)),'SYS DATA'!$C$2:$F$7624,2,0),21)</f>
        <v>44125</v>
      </c>
      <c r="K53" s="17" t="str">
        <f t="shared" si="7"/>
        <v>Y</v>
      </c>
      <c r="L53" s="17">
        <f t="shared" si="8"/>
        <v>17</v>
      </c>
      <c r="M53" s="18">
        <f t="shared" si="9"/>
        <v>44118</v>
      </c>
      <c r="N53" s="21">
        <f t="shared" si="6"/>
        <v>535.84199999999998</v>
      </c>
      <c r="O53" s="22">
        <f t="shared" si="10"/>
        <v>535.84199999999998</v>
      </c>
      <c r="P53" s="22">
        <f>IFERROR(IF(_xlfn.XLOOKUP(A53, Customer_Refs, Enrolments, 0) &gt;= 2, G53 * 5%, 0), 0)</f>
        <v>0</v>
      </c>
      <c r="Q53" s="23">
        <f t="shared" si="11"/>
        <v>-535.84</v>
      </c>
      <c r="R53" s="17"/>
      <c r="S53" s="17"/>
      <c r="T53" s="17"/>
    </row>
    <row r="54" spans="1:20" x14ac:dyDescent="0.3">
      <c r="A54" s="16" t="str">
        <f>'BPAY Bank File'!A70</f>
        <v xml:space="preserve">10048315510909 </v>
      </c>
      <c r="B54" s="16" t="str">
        <f>_xlfn.CONCAT('BPAY Bank File'!E70,'BPAY Bank File'!I70,'BPAY Bank File'!F70)</f>
        <v>WBC20201002603574</v>
      </c>
      <c r="C54" s="16">
        <f t="shared" si="5"/>
        <v>10909</v>
      </c>
      <c r="D54" s="17" t="str">
        <f>MID('BPAY Bank File'!G70, 5, 2)</f>
        <v>09</v>
      </c>
      <c r="E54" s="18">
        <f>DATE(LEFT('BPAY Bank File'!G70,4),MID('BPAY Bank File'!G70,5,2),RIGHT('BPAY Bank File'!G70,2))</f>
        <v>44103</v>
      </c>
      <c r="F54" s="19" t="str">
        <f>TRIM(SUBSTITUTE('BPAY Bank File'!D70,"AU$ ", ""))</f>
        <v>5612.00</v>
      </c>
      <c r="G54" s="20">
        <f>SUMIFS(Amounts, Customer_Refs,VALUE(RIGHT(TRIM(A54), 5)))</f>
        <v>5612</v>
      </c>
      <c r="H54" s="18">
        <f>INDEX(Invoice_dates,MATCH(C54,  Customer_Refs, 0))</f>
        <v>44063</v>
      </c>
      <c r="I54" s="17">
        <f>_xlfn.DAYS(Table1[[#This Row],[Paid Date]],Table1[[#This Row],[Inv Date]])</f>
        <v>40</v>
      </c>
      <c r="J54" s="18">
        <f>WORKDAY(VLOOKUP(VALUE(RIGHT(TRIM(A54),5)),'SYS DATA'!$C$2:$F$7624,2,0),21)</f>
        <v>44092</v>
      </c>
      <c r="K54" s="17" t="str">
        <f t="shared" si="7"/>
        <v/>
      </c>
      <c r="L54" s="17">
        <f t="shared" si="8"/>
        <v>0</v>
      </c>
      <c r="M54" s="18">
        <f t="shared" si="9"/>
        <v>44085</v>
      </c>
      <c r="N54" s="21">
        <f t="shared" si="6"/>
        <v>673.43999999999994</v>
      </c>
      <c r="O54" s="22">
        <f t="shared" si="10"/>
        <v>0</v>
      </c>
      <c r="P54" s="22">
        <f>IFERROR(IF(_xlfn.XLOOKUP(A54, Customer_Refs, Enrolments, 0) &gt;= 2, G54 * 5%, 0), 0)</f>
        <v>0</v>
      </c>
      <c r="Q54" s="23">
        <f t="shared" si="11"/>
        <v>0</v>
      </c>
      <c r="R54" s="17"/>
      <c r="S54" s="17"/>
      <c r="T54" s="17"/>
    </row>
    <row r="55" spans="1:20" x14ac:dyDescent="0.3">
      <c r="A55" s="16" t="str">
        <f>'BPAY Bank File'!A71</f>
        <v xml:space="preserve">10048315579792 </v>
      </c>
      <c r="B55" s="16" t="str">
        <f>_xlfn.CONCAT('BPAY Bank File'!E71,'BPAY Bank File'!I71,'BPAY Bank File'!F71)</f>
        <v>CBX2020100220839</v>
      </c>
      <c r="C55" s="16">
        <f t="shared" si="5"/>
        <v>79792</v>
      </c>
      <c r="D55" s="17" t="str">
        <f>MID('BPAY Bank File'!G71, 5, 2)</f>
        <v>09</v>
      </c>
      <c r="E55" s="18">
        <f>DATE(LEFT('BPAY Bank File'!G71,4),MID('BPAY Bank File'!G71,5,2),RIGHT('BPAY Bank File'!G71,2))</f>
        <v>44103</v>
      </c>
      <c r="F55" s="19" t="str">
        <f>TRIM(SUBSTITUTE('BPAY Bank File'!D71,"AU$ ", ""))</f>
        <v>1450.78</v>
      </c>
      <c r="G55" s="20">
        <f>SUMIFS(Amounts, Customer_Refs,VALUE(RIGHT(TRIM(A55), 5)))</f>
        <v>1450.78</v>
      </c>
      <c r="H55" s="18">
        <f>INDEX(Invoice_dates,MATCH(C55,  Customer_Refs, 0))</f>
        <v>44068</v>
      </c>
      <c r="I55" s="17">
        <f>_xlfn.DAYS(Table1[[#This Row],[Paid Date]],Table1[[#This Row],[Inv Date]])</f>
        <v>35</v>
      </c>
      <c r="J55" s="18">
        <f>WORKDAY(VLOOKUP(VALUE(RIGHT(TRIM(A55),5)),'SYS DATA'!$C$2:$F$7624,2,0),21)</f>
        <v>44097</v>
      </c>
      <c r="K55" s="17" t="str">
        <f t="shared" si="7"/>
        <v/>
      </c>
      <c r="L55" s="17">
        <f t="shared" si="8"/>
        <v>0</v>
      </c>
      <c r="M55" s="18">
        <f t="shared" si="9"/>
        <v>44090</v>
      </c>
      <c r="N55" s="21">
        <f t="shared" si="6"/>
        <v>116.0624</v>
      </c>
      <c r="O55" s="22">
        <f t="shared" si="10"/>
        <v>0</v>
      </c>
      <c r="P55" s="22">
        <f>IFERROR(IF(_xlfn.XLOOKUP(A55, Customer_Refs, Enrolments, 0) &gt;= 2, G55 * 5%, 0), 0)</f>
        <v>0</v>
      </c>
      <c r="Q55" s="23">
        <f t="shared" si="11"/>
        <v>0</v>
      </c>
      <c r="R55" s="17"/>
      <c r="S55" s="17"/>
      <c r="T55" s="17"/>
    </row>
    <row r="56" spans="1:20" x14ac:dyDescent="0.3">
      <c r="A56" s="16" t="str">
        <f>'BPAY Bank File'!A72</f>
        <v xml:space="preserve">10048315521657 </v>
      </c>
      <c r="B56" s="16" t="str">
        <f>_xlfn.CONCAT('BPAY Bank File'!E72,'BPAY Bank File'!I72,'BPAY Bank File'!F72)</f>
        <v>ANB20201002123369879</v>
      </c>
      <c r="C56" s="16">
        <f t="shared" si="5"/>
        <v>21657</v>
      </c>
      <c r="D56" s="17" t="str">
        <f>MID('BPAY Bank File'!G72, 5, 2)</f>
        <v>10</v>
      </c>
      <c r="E56" s="18">
        <f>DATE(LEFT('BPAY Bank File'!G72,4),MID('BPAY Bank File'!G72,5,2),RIGHT('BPAY Bank File'!G72,2))</f>
        <v>44105</v>
      </c>
      <c r="F56" s="19" t="str">
        <f>TRIM(SUBSTITUTE('BPAY Bank File'!D72,"AU$ ", ""))</f>
        <v>1789.00</v>
      </c>
      <c r="G56" s="20">
        <f>SUMIFS(Amounts, Customer_Refs,VALUE(RIGHT(TRIM(A56), 5)))</f>
        <v>1789</v>
      </c>
      <c r="H56" s="18">
        <f>INDEX(Invoice_dates,MATCH(C56,  Customer_Refs, 0))</f>
        <v>44103</v>
      </c>
      <c r="I56" s="17">
        <f>_xlfn.DAYS(Table1[[#This Row],[Paid Date]],Table1[[#This Row],[Inv Date]])</f>
        <v>2</v>
      </c>
      <c r="J56" s="18">
        <f>WORKDAY(VLOOKUP(VALUE(RIGHT(TRIM(A56),5)),'SYS DATA'!$C$2:$F$7624,2,0),21)</f>
        <v>44132</v>
      </c>
      <c r="K56" s="17" t="str">
        <f t="shared" si="7"/>
        <v>Y</v>
      </c>
      <c r="L56" s="17">
        <f t="shared" si="8"/>
        <v>20</v>
      </c>
      <c r="M56" s="18">
        <f t="shared" si="9"/>
        <v>44125</v>
      </c>
      <c r="N56" s="21">
        <f t="shared" si="6"/>
        <v>143.12</v>
      </c>
      <c r="O56" s="22">
        <f t="shared" si="10"/>
        <v>143.12</v>
      </c>
      <c r="P56" s="22">
        <f>IFERROR(IF(_xlfn.XLOOKUP(A56, Customer_Refs, Enrolments, 0) &gt;= 2, G56 * 5%, 0), 0)</f>
        <v>0</v>
      </c>
      <c r="Q56" s="23">
        <f t="shared" si="11"/>
        <v>-143.12</v>
      </c>
      <c r="R56" s="17"/>
      <c r="S56" s="17"/>
      <c r="T56" s="17"/>
    </row>
    <row r="57" spans="1:20" x14ac:dyDescent="0.3">
      <c r="A57" s="16" t="str">
        <f>'BPAY Bank File'!A73</f>
        <v xml:space="preserve">10048315510437 </v>
      </c>
      <c r="B57" s="16" t="str">
        <f>_xlfn.CONCAT('BPAY Bank File'!E73,'BPAY Bank File'!I73,'BPAY Bank File'!F73)</f>
        <v>CBX2020100222003</v>
      </c>
      <c r="C57" s="16">
        <f t="shared" si="5"/>
        <v>10437</v>
      </c>
      <c r="D57" s="17" t="str">
        <f>MID('BPAY Bank File'!G73, 5, 2)</f>
        <v>09</v>
      </c>
      <c r="E57" s="18">
        <f>DATE(LEFT('BPAY Bank File'!G73,4),MID('BPAY Bank File'!G73,5,2),RIGHT('BPAY Bank File'!G73,2))</f>
        <v>44103</v>
      </c>
      <c r="F57" s="19" t="str">
        <f>TRIM(SUBSTITUTE('BPAY Bank File'!D73,"AU$ ", ""))</f>
        <v>7369.57</v>
      </c>
      <c r="G57" s="20">
        <f>SUMIFS(Amounts, Customer_Refs,VALUE(RIGHT(TRIM(A57), 5)))</f>
        <v>7369.57</v>
      </c>
      <c r="H57" s="18">
        <f>INDEX(Invoice_dates,MATCH(C57,  Customer_Refs, 0))</f>
        <v>44063</v>
      </c>
      <c r="I57" s="17">
        <f>_xlfn.DAYS(Table1[[#This Row],[Paid Date]],Table1[[#This Row],[Inv Date]])</f>
        <v>40</v>
      </c>
      <c r="J57" s="18">
        <f>WORKDAY(VLOOKUP(VALUE(RIGHT(TRIM(A57),5)),'SYS DATA'!$C$2:$F$7624,2,0),21)</f>
        <v>44092</v>
      </c>
      <c r="K57" s="17" t="str">
        <f t="shared" si="7"/>
        <v/>
      </c>
      <c r="L57" s="17">
        <f t="shared" si="8"/>
        <v>0</v>
      </c>
      <c r="M57" s="18">
        <f t="shared" si="9"/>
        <v>44085</v>
      </c>
      <c r="N57" s="21">
        <f t="shared" si="6"/>
        <v>884.34839999999997</v>
      </c>
      <c r="O57" s="22">
        <f t="shared" si="10"/>
        <v>0</v>
      </c>
      <c r="P57" s="22">
        <f>IFERROR(IF(_xlfn.XLOOKUP(A57, Customer_Refs, Enrolments, 0) &gt;= 2, G57 * 5%, 0), 0)</f>
        <v>0</v>
      </c>
      <c r="Q57" s="23">
        <f t="shared" si="11"/>
        <v>0</v>
      </c>
      <c r="R57" s="17"/>
      <c r="S57" s="17"/>
      <c r="T57" s="17"/>
    </row>
    <row r="58" spans="1:20" x14ac:dyDescent="0.3">
      <c r="A58" s="16" t="str">
        <f>'BPAY Bank File'!A74</f>
        <v xml:space="preserve">10048315510785 </v>
      </c>
      <c r="B58" s="16" t="str">
        <f>_xlfn.CONCAT('BPAY Bank File'!E74,'BPAY Bank File'!I74,'BPAY Bank File'!F74)</f>
        <v>CBX2020100220887</v>
      </c>
      <c r="C58" s="16">
        <f t="shared" si="5"/>
        <v>10785</v>
      </c>
      <c r="D58" s="17" t="str">
        <f>MID('BPAY Bank File'!G74, 5, 2)</f>
        <v>09</v>
      </c>
      <c r="E58" s="18">
        <f>DATE(LEFT('BPAY Bank File'!G74,4),MID('BPAY Bank File'!G74,5,2),RIGHT('BPAY Bank File'!G74,2))</f>
        <v>44104</v>
      </c>
      <c r="F58" s="19" t="str">
        <f>TRIM(SUBSTITUTE('BPAY Bank File'!D74,"AU$ ", ""))</f>
        <v>7193.00</v>
      </c>
      <c r="G58" s="20">
        <f>SUMIFS(Amounts, Customer_Refs,VALUE(RIGHT(TRIM(A58), 5)))</f>
        <v>7193</v>
      </c>
      <c r="H58" s="18">
        <f>INDEX(Invoice_dates,MATCH(C58,  Customer_Refs, 0))</f>
        <v>44082</v>
      </c>
      <c r="I58" s="17">
        <f>_xlfn.DAYS(Table1[[#This Row],[Paid Date]],Table1[[#This Row],[Inv Date]])</f>
        <v>22</v>
      </c>
      <c r="J58" s="18">
        <f>WORKDAY(VLOOKUP(VALUE(RIGHT(TRIM(A58),5)),'SYS DATA'!$C$2:$F$7624,2,0),21)</f>
        <v>44111</v>
      </c>
      <c r="K58" s="17" t="str">
        <f t="shared" si="7"/>
        <v>Y</v>
      </c>
      <c r="L58" s="17">
        <f t="shared" si="8"/>
        <v>6</v>
      </c>
      <c r="M58" s="18">
        <f t="shared" si="9"/>
        <v>44104</v>
      </c>
      <c r="N58" s="21">
        <f t="shared" si="6"/>
        <v>863.16</v>
      </c>
      <c r="O58" s="22">
        <f t="shared" si="10"/>
        <v>0</v>
      </c>
      <c r="P58" s="22">
        <f>IFERROR(IF(_xlfn.XLOOKUP(A58, Customer_Refs, Enrolments, 0) &gt;= 2, G58 * 5%, 0), 0)</f>
        <v>0</v>
      </c>
      <c r="Q58" s="23">
        <f t="shared" si="11"/>
        <v>0</v>
      </c>
      <c r="R58" s="17"/>
      <c r="S58" s="17"/>
      <c r="T58" s="17"/>
    </row>
    <row r="59" spans="1:20" x14ac:dyDescent="0.3">
      <c r="A59" s="16" t="str">
        <f>'BPAY Bank File'!A75</f>
        <v xml:space="preserve">10048315517369 </v>
      </c>
      <c r="B59" s="16" t="str">
        <f>_xlfn.CONCAT('BPAY Bank File'!E75,'BPAY Bank File'!I75,'BPAY Bank File'!F75)</f>
        <v>ANB20201002128263488</v>
      </c>
      <c r="C59" s="16">
        <f t="shared" si="5"/>
        <v>17369</v>
      </c>
      <c r="D59" s="17" t="str">
        <f>MID('BPAY Bank File'!G75, 5, 2)</f>
        <v>10</v>
      </c>
      <c r="E59" s="18">
        <f>DATE(LEFT('BPAY Bank File'!G75,4),MID('BPAY Bank File'!G75,5,2),RIGHT('BPAY Bank File'!G75,2))</f>
        <v>44105</v>
      </c>
      <c r="F59" s="19" t="str">
        <f>TRIM(SUBSTITUTE('BPAY Bank File'!D75,"AU$ ", ""))</f>
        <v>4871.00</v>
      </c>
      <c r="G59" s="20">
        <f>SUMIFS(Amounts, Customer_Refs,VALUE(RIGHT(TRIM(A59), 5)))</f>
        <v>4871</v>
      </c>
      <c r="H59" s="18">
        <f>INDEX(Invoice_dates,MATCH(C59,  Customer_Refs, 0))</f>
        <v>44109</v>
      </c>
      <c r="I59" s="17">
        <f>_xlfn.DAYS(Table1[[#This Row],[Paid Date]],Table1[[#This Row],[Inv Date]])</f>
        <v>-4</v>
      </c>
      <c r="J59" s="18">
        <f>WORKDAY(VLOOKUP(VALUE(RIGHT(TRIM(A59),5)),'SYS DATA'!$C$2:$F$7624,2,0),21)</f>
        <v>44138</v>
      </c>
      <c r="K59" s="17" t="str">
        <f t="shared" si="7"/>
        <v>Y</v>
      </c>
      <c r="L59" s="17">
        <f t="shared" si="8"/>
        <v>24</v>
      </c>
      <c r="M59" s="18">
        <f t="shared" si="9"/>
        <v>44131</v>
      </c>
      <c r="N59" s="21">
        <f t="shared" si="6"/>
        <v>584.52</v>
      </c>
      <c r="O59" s="22">
        <f t="shared" si="10"/>
        <v>584.52</v>
      </c>
      <c r="P59" s="22">
        <f>IFERROR(IF(_xlfn.XLOOKUP(A59, Customer_Refs, Enrolments, 0) &gt;= 2, G59 * 5%, 0), 0)</f>
        <v>0</v>
      </c>
      <c r="Q59" s="23">
        <f t="shared" si="11"/>
        <v>-584.52</v>
      </c>
      <c r="R59" s="17"/>
      <c r="S59" s="17"/>
      <c r="T59" s="17"/>
    </row>
    <row r="60" spans="1:20" x14ac:dyDescent="0.3">
      <c r="A60" s="16" t="str">
        <f>'BPAY Bank File'!A76</f>
        <v xml:space="preserve">10048315573814 </v>
      </c>
      <c r="B60" s="16" t="str">
        <f>_xlfn.CONCAT('BPAY Bank File'!E76,'BPAY Bank File'!I76,'BPAY Bank File'!F76)</f>
        <v>CBX2020100222402</v>
      </c>
      <c r="C60" s="16">
        <f t="shared" si="5"/>
        <v>73814</v>
      </c>
      <c r="D60" s="17" t="str">
        <f>MID('BPAY Bank File'!G76, 5, 2)</f>
        <v>09</v>
      </c>
      <c r="E60" s="18">
        <f>DATE(LEFT('BPAY Bank File'!G76,4),MID('BPAY Bank File'!G76,5,2),RIGHT('BPAY Bank File'!G76,2))</f>
        <v>44103</v>
      </c>
      <c r="F60" s="19" t="str">
        <f>TRIM(SUBSTITUTE('BPAY Bank File'!D76,"AU$ ", ""))</f>
        <v>5821.75</v>
      </c>
      <c r="G60" s="20">
        <f>SUMIFS(Amounts, Customer_Refs,VALUE(RIGHT(TRIM(A60), 5)))</f>
        <v>5821.75</v>
      </c>
      <c r="H60" s="18">
        <f>INDEX(Invoice_dates,MATCH(C60,  Customer_Refs, 0))</f>
        <v>44071</v>
      </c>
      <c r="I60" s="17">
        <f>_xlfn.DAYS(Table1[[#This Row],[Paid Date]],Table1[[#This Row],[Inv Date]])</f>
        <v>32</v>
      </c>
      <c r="J60" s="18">
        <f>WORKDAY(VLOOKUP(VALUE(RIGHT(TRIM(A60),5)),'SYS DATA'!$C$2:$F$7624,2,0),21)</f>
        <v>44102</v>
      </c>
      <c r="K60" s="17" t="str">
        <f t="shared" si="7"/>
        <v/>
      </c>
      <c r="L60" s="17">
        <f t="shared" si="8"/>
        <v>0</v>
      </c>
      <c r="M60" s="18">
        <f t="shared" si="9"/>
        <v>44095</v>
      </c>
      <c r="N60" s="21">
        <f t="shared" si="6"/>
        <v>698.61</v>
      </c>
      <c r="O60" s="22">
        <f t="shared" si="10"/>
        <v>0</v>
      </c>
      <c r="P60" s="22">
        <f>IFERROR(IF(_xlfn.XLOOKUP(A60, Customer_Refs, Enrolments, 0) &gt;= 2, G60 * 5%, 0), 0)</f>
        <v>0</v>
      </c>
      <c r="Q60" s="23">
        <f t="shared" si="11"/>
        <v>0</v>
      </c>
      <c r="R60" s="17"/>
      <c r="S60" s="17"/>
      <c r="T60" s="17"/>
    </row>
    <row r="61" spans="1:20" x14ac:dyDescent="0.3">
      <c r="A61" s="16" t="str">
        <f>'BPAY Bank File'!A77</f>
        <v xml:space="preserve">10048315513256 </v>
      </c>
      <c r="B61" s="16" t="str">
        <f>_xlfn.CONCAT('BPAY Bank File'!E77,'BPAY Bank File'!I77,'BPAY Bank File'!F77)</f>
        <v>ANB20201002121462635</v>
      </c>
      <c r="C61" s="16">
        <f t="shared" si="5"/>
        <v>13256</v>
      </c>
      <c r="D61" s="17" t="str">
        <f>MID('BPAY Bank File'!G77, 5, 2)</f>
        <v>09</v>
      </c>
      <c r="E61" s="18">
        <f>DATE(LEFT('BPAY Bank File'!G77,4),MID('BPAY Bank File'!G77,5,2),RIGHT('BPAY Bank File'!G77,2))</f>
        <v>44102</v>
      </c>
      <c r="F61" s="19" t="str">
        <f>TRIM(SUBSTITUTE('BPAY Bank File'!D77,"AU$ ", ""))</f>
        <v>4200.00</v>
      </c>
      <c r="G61" s="20">
        <f>SUMIFS(Amounts, Customer_Refs,VALUE(RIGHT(TRIM(A61), 5)))</f>
        <v>4200</v>
      </c>
      <c r="H61" s="18">
        <f>INDEX(Invoice_dates,MATCH(C61,  Customer_Refs, 0))</f>
        <v>44088</v>
      </c>
      <c r="I61" s="17">
        <f>_xlfn.DAYS(Table1[[#This Row],[Paid Date]],Table1[[#This Row],[Inv Date]])</f>
        <v>14</v>
      </c>
      <c r="J61" s="18">
        <f>WORKDAY(VLOOKUP(VALUE(RIGHT(TRIM(A61),5)),'SYS DATA'!$C$2:$F$7624,2,0),21)</f>
        <v>44117</v>
      </c>
      <c r="K61" s="17" t="str">
        <f t="shared" si="7"/>
        <v>Y</v>
      </c>
      <c r="L61" s="17">
        <f t="shared" si="8"/>
        <v>12</v>
      </c>
      <c r="M61" s="18">
        <f t="shared" si="9"/>
        <v>44110</v>
      </c>
      <c r="N61" s="21">
        <f t="shared" si="6"/>
        <v>504</v>
      </c>
      <c r="O61" s="22">
        <f t="shared" si="10"/>
        <v>504</v>
      </c>
      <c r="P61" s="22">
        <f>IFERROR(IF(_xlfn.XLOOKUP(A61, Customer_Refs, Enrolments, 0) &gt;= 2, G61 * 5%, 0), 0)</f>
        <v>0</v>
      </c>
      <c r="Q61" s="23">
        <f t="shared" si="11"/>
        <v>-504</v>
      </c>
      <c r="R61" s="17"/>
      <c r="S61" s="17"/>
      <c r="T61" s="17"/>
    </row>
    <row r="62" spans="1:20" x14ac:dyDescent="0.3">
      <c r="A62" s="16" t="str">
        <f>'BPAY Bank File'!A78</f>
        <v xml:space="preserve">10048315578962 </v>
      </c>
      <c r="B62" s="16" t="str">
        <f>_xlfn.CONCAT('BPAY Bank File'!E78,'BPAY Bank File'!I78,'BPAY Bank File'!F78)</f>
        <v>CBX2020100219236</v>
      </c>
      <c r="C62" s="16">
        <f t="shared" si="5"/>
        <v>78962</v>
      </c>
      <c r="D62" s="17" t="str">
        <f>MID('BPAY Bank File'!G78, 5, 2)</f>
        <v>10</v>
      </c>
      <c r="E62" s="18">
        <f>DATE(LEFT('BPAY Bank File'!G78,4),MID('BPAY Bank File'!G78,5,2),RIGHT('BPAY Bank File'!G78,2))</f>
        <v>44106</v>
      </c>
      <c r="F62" s="19" t="str">
        <f>TRIM(SUBSTITUTE('BPAY Bank File'!D78,"AU$ ", ""))</f>
        <v>5528.00</v>
      </c>
      <c r="G62" s="20">
        <f>SUMIFS(Amounts, Customer_Refs,VALUE(RIGHT(TRIM(A62), 5)))</f>
        <v>5528</v>
      </c>
      <c r="H62" s="18">
        <f>INDEX(Invoice_dates,MATCH(C62,  Customer_Refs, 0))</f>
        <v>44054</v>
      </c>
      <c r="I62" s="17">
        <f>_xlfn.DAYS(Table1[[#This Row],[Paid Date]],Table1[[#This Row],[Inv Date]])</f>
        <v>52</v>
      </c>
      <c r="J62" s="18">
        <f>WORKDAY(VLOOKUP(VALUE(RIGHT(TRIM(A62),5)),'SYS DATA'!$C$2:$F$7624,2,0),21)</f>
        <v>44083</v>
      </c>
      <c r="K62" s="17" t="str">
        <f t="shared" si="7"/>
        <v/>
      </c>
      <c r="L62" s="17">
        <f t="shared" si="8"/>
        <v>0</v>
      </c>
      <c r="M62" s="18">
        <f t="shared" si="9"/>
        <v>44076</v>
      </c>
      <c r="N62" s="21">
        <f t="shared" si="6"/>
        <v>663.36</v>
      </c>
      <c r="O62" s="22">
        <f t="shared" si="10"/>
        <v>0</v>
      </c>
      <c r="P62" s="22">
        <f>IFERROR(IF(_xlfn.XLOOKUP(A62, Customer_Refs, Enrolments, 0) &gt;= 2, G62 * 5%, 0), 0)</f>
        <v>0</v>
      </c>
      <c r="Q62" s="23">
        <f t="shared" si="11"/>
        <v>0</v>
      </c>
      <c r="R62" s="17"/>
      <c r="S62" s="17"/>
      <c r="T62" s="17"/>
    </row>
    <row r="63" spans="1:20" x14ac:dyDescent="0.3">
      <c r="A63" s="16" t="str">
        <f>'BPAY Bank File'!A79</f>
        <v xml:space="preserve">10048315580263 </v>
      </c>
      <c r="B63" s="16" t="str">
        <f>_xlfn.CONCAT('BPAY Bank File'!E79,'BPAY Bank File'!I79,'BPAY Bank File'!F79)</f>
        <v>WBC20201002603930</v>
      </c>
      <c r="C63" s="16">
        <f t="shared" si="5"/>
        <v>80263</v>
      </c>
      <c r="D63" s="17" t="str">
        <f>MID('BPAY Bank File'!G79, 5, 2)</f>
        <v>09</v>
      </c>
      <c r="E63" s="18">
        <f>DATE(LEFT('BPAY Bank File'!G79,4),MID('BPAY Bank File'!G79,5,2),RIGHT('BPAY Bank File'!G79,2))</f>
        <v>44104</v>
      </c>
      <c r="F63" s="19" t="str">
        <f>TRIM(SUBSTITUTE('BPAY Bank File'!D79,"AU$ ", ""))</f>
        <v>820.25</v>
      </c>
      <c r="G63" s="20">
        <f>SUMIFS(Amounts, Customer_Refs,VALUE(RIGHT(TRIM(A63), 5)))</f>
        <v>820.25</v>
      </c>
      <c r="H63" s="18">
        <f>INDEX(Invoice_dates,MATCH(C63,  Customer_Refs, 0))</f>
        <v>44069</v>
      </c>
      <c r="I63" s="17">
        <f>_xlfn.DAYS(Table1[[#This Row],[Paid Date]],Table1[[#This Row],[Inv Date]])</f>
        <v>35</v>
      </c>
      <c r="J63" s="18">
        <f>WORKDAY(VLOOKUP(VALUE(RIGHT(TRIM(A63),5)),'SYS DATA'!$C$2:$F$7624,2,0),21)</f>
        <v>44098</v>
      </c>
      <c r="K63" s="17" t="str">
        <f t="shared" si="7"/>
        <v/>
      </c>
      <c r="L63" s="17">
        <f t="shared" si="8"/>
        <v>0</v>
      </c>
      <c r="M63" s="18">
        <f t="shared" si="9"/>
        <v>44091</v>
      </c>
      <c r="N63" s="21">
        <f t="shared" si="6"/>
        <v>41.012500000000003</v>
      </c>
      <c r="O63" s="22">
        <f t="shared" si="10"/>
        <v>0</v>
      </c>
      <c r="P63" s="22">
        <f>IFERROR(IF(_xlfn.XLOOKUP(A63, Customer_Refs, Enrolments, 0) &gt;= 2, G63 * 5%, 0), 0)</f>
        <v>0</v>
      </c>
      <c r="Q63" s="23">
        <f t="shared" si="11"/>
        <v>0</v>
      </c>
      <c r="R63" s="17"/>
      <c r="S63" s="17"/>
      <c r="T63" s="17"/>
    </row>
    <row r="64" spans="1:20" x14ac:dyDescent="0.3">
      <c r="A64" s="16" t="str">
        <f>'BPAY Bank File'!A80</f>
        <v xml:space="preserve">10048315576786 </v>
      </c>
      <c r="B64" s="16" t="str">
        <f>_xlfn.CONCAT('BPAY Bank File'!E80,'BPAY Bank File'!I80,'BPAY Bank File'!F80)</f>
        <v>ANB20201002127179762</v>
      </c>
      <c r="C64" s="16">
        <f t="shared" si="5"/>
        <v>76786</v>
      </c>
      <c r="D64" s="17" t="str">
        <f>MID('BPAY Bank File'!G80, 5, 2)</f>
        <v>09</v>
      </c>
      <c r="E64" s="18">
        <f>DATE(LEFT('BPAY Bank File'!G80,4),MID('BPAY Bank File'!G80,5,2),RIGHT('BPAY Bank File'!G80,2))</f>
        <v>44102</v>
      </c>
      <c r="F64" s="19" t="str">
        <f>TRIM(SUBSTITUTE('BPAY Bank File'!D80,"AU$ ", ""))</f>
        <v>12344.55</v>
      </c>
      <c r="G64" s="20">
        <f>SUMIFS(Amounts, Customer_Refs,VALUE(RIGHT(TRIM(A64), 5)))</f>
        <v>12344.55</v>
      </c>
      <c r="H64" s="18">
        <f>INDEX(Invoice_dates,MATCH(C64,  Customer_Refs, 0))</f>
        <v>44067</v>
      </c>
      <c r="I64" s="17">
        <f>_xlfn.DAYS(Table1[[#This Row],[Paid Date]],Table1[[#This Row],[Inv Date]])</f>
        <v>35</v>
      </c>
      <c r="J64" s="18">
        <f>WORKDAY(VLOOKUP(VALUE(RIGHT(TRIM(A64),5)),'SYS DATA'!$C$2:$F$7624,2,0),21)</f>
        <v>44096</v>
      </c>
      <c r="K64" s="17" t="str">
        <f t="shared" si="7"/>
        <v/>
      </c>
      <c r="L64" s="17">
        <f t="shared" si="8"/>
        <v>0</v>
      </c>
      <c r="M64" s="18">
        <f t="shared" si="9"/>
        <v>44089</v>
      </c>
      <c r="N64" s="21">
        <f t="shared" si="6"/>
        <v>1481.3459999999998</v>
      </c>
      <c r="O64" s="22">
        <f t="shared" si="10"/>
        <v>0</v>
      </c>
      <c r="P64" s="22">
        <f>IFERROR(IF(_xlfn.XLOOKUP(A64, Customer_Refs, Enrolments, 0) &gt;= 2, G64 * 5%, 0), 0)</f>
        <v>0</v>
      </c>
      <c r="Q64" s="23">
        <f t="shared" si="11"/>
        <v>0</v>
      </c>
      <c r="R64" s="17"/>
      <c r="S64" s="17"/>
      <c r="T64" s="17"/>
    </row>
    <row r="65" spans="1:20" x14ac:dyDescent="0.3">
      <c r="A65" s="16" t="str">
        <f>'BPAY Bank File'!A81</f>
        <v xml:space="preserve">10048315577213 </v>
      </c>
      <c r="B65" s="16" t="str">
        <f>_xlfn.CONCAT('BPAY Bank File'!E81,'BPAY Bank File'!I81,'BPAY Bank File'!F81)</f>
        <v>WBC20201002606479</v>
      </c>
      <c r="C65" s="16">
        <f t="shared" si="5"/>
        <v>77213</v>
      </c>
      <c r="D65" s="17" t="str">
        <f>MID('BPAY Bank File'!G81, 5, 2)</f>
        <v>09</v>
      </c>
      <c r="E65" s="18">
        <f>DATE(LEFT('BPAY Bank File'!G81,4),MID('BPAY Bank File'!G81,5,2),RIGHT('BPAY Bank File'!G81,2))</f>
        <v>44102</v>
      </c>
      <c r="F65" s="19" t="str">
        <f>TRIM(SUBSTITUTE('BPAY Bank File'!D81,"AU$ ", ""))</f>
        <v>15585.70</v>
      </c>
      <c r="G65" s="20">
        <f>SUMIFS(Amounts, Customer_Refs,VALUE(RIGHT(TRIM(A65), 5)))</f>
        <v>15585.7</v>
      </c>
      <c r="H65" s="18">
        <f>INDEX(Invoice_dates,MATCH(C65,  Customer_Refs, 0))</f>
        <v>44043</v>
      </c>
      <c r="I65" s="17">
        <f>_xlfn.DAYS(Table1[[#This Row],[Paid Date]],Table1[[#This Row],[Inv Date]])</f>
        <v>59</v>
      </c>
      <c r="J65" s="18">
        <f>WORKDAY(VLOOKUP(VALUE(RIGHT(TRIM(A65),5)),'SYS DATA'!$C$2:$F$7624,2,0),21)</f>
        <v>44074</v>
      </c>
      <c r="K65" s="17" t="str">
        <f t="shared" si="7"/>
        <v/>
      </c>
      <c r="L65" s="17">
        <f t="shared" si="8"/>
        <v>0</v>
      </c>
      <c r="M65" s="18">
        <f t="shared" si="9"/>
        <v>44067</v>
      </c>
      <c r="N65" s="21">
        <f t="shared" si="6"/>
        <v>1870.2840000000001</v>
      </c>
      <c r="O65" s="22">
        <f t="shared" si="10"/>
        <v>0</v>
      </c>
      <c r="P65" s="22">
        <f>IFERROR(IF(_xlfn.XLOOKUP(A65, Customer_Refs, Enrolments, 0) &gt;= 2, G65 * 5%, 0), 0)</f>
        <v>0</v>
      </c>
      <c r="Q65" s="23">
        <f t="shared" si="11"/>
        <v>0</v>
      </c>
      <c r="R65" s="17"/>
      <c r="S65" s="17"/>
      <c r="T65" s="17"/>
    </row>
    <row r="66" spans="1:20" x14ac:dyDescent="0.3">
      <c r="A66" s="16" t="str">
        <f>'BPAY Bank File'!A82</f>
        <v xml:space="preserve">10048315575233 </v>
      </c>
      <c r="B66" s="16" t="str">
        <f>_xlfn.CONCAT('BPAY Bank File'!E82,'BPAY Bank File'!I82,'BPAY Bank File'!F82)</f>
        <v>WBC20201002607841</v>
      </c>
      <c r="C66" s="16">
        <f t="shared" si="5"/>
        <v>75233</v>
      </c>
      <c r="D66" s="17" t="str">
        <f>MID('BPAY Bank File'!G82, 5, 2)</f>
        <v>09</v>
      </c>
      <c r="E66" s="18">
        <f>DATE(LEFT('BPAY Bank File'!G82,4),MID('BPAY Bank File'!G82,5,2),RIGHT('BPAY Bank File'!G82,2))</f>
        <v>44103</v>
      </c>
      <c r="F66" s="19" t="str">
        <f>TRIM(SUBSTITUTE('BPAY Bank File'!D82,"AU$ ", ""))</f>
        <v>11156.92</v>
      </c>
      <c r="G66" s="20">
        <f>SUMIFS(Amounts, Customer_Refs,VALUE(RIGHT(TRIM(A66), 5)))</f>
        <v>11156.92</v>
      </c>
      <c r="H66" s="18">
        <f>INDEX(Invoice_dates,MATCH(C66,  Customer_Refs, 0))</f>
        <v>44106</v>
      </c>
      <c r="I66" s="17">
        <f>_xlfn.DAYS(Table1[[#This Row],[Paid Date]],Table1[[#This Row],[Inv Date]])</f>
        <v>-3</v>
      </c>
      <c r="J66" s="18">
        <f>WORKDAY(VLOOKUP(VALUE(RIGHT(TRIM(A66),5)),'SYS DATA'!$C$2:$F$7624,2,0),21)</f>
        <v>44137</v>
      </c>
      <c r="K66" s="17" t="str">
        <f t="shared" ref="K66:K97" si="12">IF(E66&lt;J66, "Y","")</f>
        <v>Y</v>
      </c>
      <c r="L66" s="17">
        <f t="shared" ref="L66:L97" si="13">IF(K66="Y", NETWORKDAYS(E66, J66), 0)</f>
        <v>25</v>
      </c>
      <c r="M66" s="18">
        <f t="shared" si="9"/>
        <v>44130</v>
      </c>
      <c r="N66" s="21">
        <f t="shared" ref="N66:N69" si="14">G66 * VLOOKUP(G66, $S$2:$T$5, 2, TRUE)</f>
        <v>1338.8304000000001</v>
      </c>
      <c r="O66" s="22">
        <f t="shared" si="10"/>
        <v>1338.8304000000001</v>
      </c>
      <c r="P66" s="22">
        <f>IFERROR(IF(_xlfn.XLOOKUP(A66, Customer_Refs, Enrolments, 0) &gt;= 2, G66 * 5%, 0), 0)</f>
        <v>0</v>
      </c>
      <c r="Q66" s="23">
        <f t="shared" si="11"/>
        <v>-1338.83</v>
      </c>
      <c r="R66" s="17"/>
      <c r="S66" s="17"/>
      <c r="T66" s="17"/>
    </row>
    <row r="67" spans="1:20" x14ac:dyDescent="0.3">
      <c r="A67" s="16" t="str">
        <f>'BPAY Bank File'!A83</f>
        <v xml:space="preserve">10048315511490 </v>
      </c>
      <c r="B67" s="16" t="str">
        <f>_xlfn.CONCAT('BPAY Bank File'!E83,'BPAY Bank File'!I83,'BPAY Bank File'!F83)</f>
        <v>WBC20201002603723</v>
      </c>
      <c r="C67" s="16">
        <f t="shared" ref="C67:C69" si="15">VALUE(RIGHT(TRIM(A67),5))</f>
        <v>11490</v>
      </c>
      <c r="D67" s="17" t="str">
        <f>MID('BPAY Bank File'!G83, 5, 2)</f>
        <v>09</v>
      </c>
      <c r="E67" s="18">
        <f>DATE(LEFT('BPAY Bank File'!G83,4),MID('BPAY Bank File'!G83,5,2),RIGHT('BPAY Bank File'!G83,2))</f>
        <v>44103</v>
      </c>
      <c r="F67" s="19" t="str">
        <f>TRIM(SUBSTITUTE('BPAY Bank File'!D83,"AU$ ", ""))</f>
        <v>4820.38</v>
      </c>
      <c r="G67" s="20">
        <f>SUMIFS(Amounts, Customer_Refs,VALUE(RIGHT(TRIM(A67), 5)))</f>
        <v>4820.38</v>
      </c>
      <c r="H67" s="18">
        <f>INDEX(Invoice_dates,MATCH(C67,  Customer_Refs, 0))</f>
        <v>44047</v>
      </c>
      <c r="I67" s="17">
        <f>_xlfn.DAYS(Table1[[#This Row],[Paid Date]],Table1[[#This Row],[Inv Date]])</f>
        <v>56</v>
      </c>
      <c r="J67" s="18">
        <f>WORKDAY(VLOOKUP(VALUE(RIGHT(TRIM(A67),5)),'SYS DATA'!$C$2:$F$7624,2,0),21)</f>
        <v>44076</v>
      </c>
      <c r="K67" s="17" t="str">
        <f t="shared" si="12"/>
        <v/>
      </c>
      <c r="L67" s="17">
        <f t="shared" si="13"/>
        <v>0</v>
      </c>
      <c r="M67" s="18">
        <f t="shared" si="9"/>
        <v>44069</v>
      </c>
      <c r="N67" s="21">
        <f t="shared" si="14"/>
        <v>578.44560000000001</v>
      </c>
      <c r="O67" s="22">
        <f t="shared" si="10"/>
        <v>0</v>
      </c>
      <c r="P67" s="22">
        <f>IFERROR(IF(_xlfn.XLOOKUP(A67, Customer_Refs, Enrolments, 0) &gt;= 2, G67 * 5%, 0), 0)</f>
        <v>0</v>
      </c>
      <c r="Q67" s="23">
        <f t="shared" si="11"/>
        <v>0</v>
      </c>
      <c r="R67" s="17"/>
      <c r="S67" s="17"/>
      <c r="T67" s="17"/>
    </row>
    <row r="68" spans="1:20" x14ac:dyDescent="0.3">
      <c r="A68" s="16" t="str">
        <f>'BPAY Bank File'!A84</f>
        <v xml:space="preserve">10048315579499 </v>
      </c>
      <c r="B68" s="16" t="str">
        <f>_xlfn.CONCAT('BPAY Bank File'!E84,'BPAY Bank File'!I84,'BPAY Bank File'!F84)</f>
        <v>CBX2020100220243</v>
      </c>
      <c r="C68" s="16">
        <f t="shared" si="15"/>
        <v>79499</v>
      </c>
      <c r="D68" s="17" t="str">
        <f>MID('BPAY Bank File'!G84, 5, 2)</f>
        <v>09</v>
      </c>
      <c r="E68" s="18">
        <f>DATE(LEFT('BPAY Bank File'!G84,4),MID('BPAY Bank File'!G84,5,2),RIGHT('BPAY Bank File'!G84,2))</f>
        <v>44103</v>
      </c>
      <c r="F68" s="19" t="str">
        <f>TRIM(SUBSTITUTE('BPAY Bank File'!D84,"AU$ ", ""))</f>
        <v>986.00</v>
      </c>
      <c r="G68" s="20">
        <f>SUMIFS(Amounts, Customer_Refs,VALUE(RIGHT(TRIM(A68), 5)))</f>
        <v>986</v>
      </c>
      <c r="H68" s="18">
        <f>INDEX(Invoice_dates,MATCH(C68,  Customer_Refs, 0))</f>
        <v>44047</v>
      </c>
      <c r="I68" s="17">
        <f>_xlfn.DAYS(Table1[[#This Row],[Paid Date]],Table1[[#This Row],[Inv Date]])</f>
        <v>56</v>
      </c>
      <c r="J68" s="18">
        <f>WORKDAY(VLOOKUP(VALUE(RIGHT(TRIM(A68),5)),'SYS DATA'!$C$2:$F$7624,2,0),21)</f>
        <v>44076</v>
      </c>
      <c r="K68" s="17" t="str">
        <f t="shared" si="12"/>
        <v/>
      </c>
      <c r="L68" s="17">
        <f t="shared" si="13"/>
        <v>0</v>
      </c>
      <c r="M68" s="18">
        <f t="shared" si="9"/>
        <v>44069</v>
      </c>
      <c r="N68" s="21">
        <f t="shared" si="14"/>
        <v>49.300000000000004</v>
      </c>
      <c r="O68" s="22">
        <f t="shared" si="10"/>
        <v>0</v>
      </c>
      <c r="P68" s="22">
        <f>IFERROR(IF(_xlfn.XLOOKUP(A68, Customer_Refs, Enrolments, 0) &gt;= 2, G68 * 5%, 0), 0)</f>
        <v>0</v>
      </c>
      <c r="Q68" s="23">
        <f t="shared" si="11"/>
        <v>0</v>
      </c>
      <c r="R68" s="17"/>
      <c r="S68" s="17"/>
      <c r="T68" s="17"/>
    </row>
    <row r="69" spans="1:20" x14ac:dyDescent="0.3">
      <c r="A69" s="16" t="str">
        <f>'BPAY Bank File'!A85</f>
        <v xml:space="preserve">10048315576394 </v>
      </c>
      <c r="B69" s="16" t="str">
        <f>_xlfn.CONCAT('BPAY Bank File'!E85,'BPAY Bank File'!I85,'BPAY Bank File'!F85)</f>
        <v>WBC20201002603232</v>
      </c>
      <c r="C69" s="16">
        <f t="shared" si="15"/>
        <v>76394</v>
      </c>
      <c r="D69" s="17" t="str">
        <f>MID('BPAY Bank File'!G85, 5, 2)</f>
        <v>09</v>
      </c>
      <c r="E69" s="18">
        <f>DATE(LEFT('BPAY Bank File'!G85,4),MID('BPAY Bank File'!G85,5,2),RIGHT('BPAY Bank File'!G85,2))</f>
        <v>44103</v>
      </c>
      <c r="F69" s="19" t="str">
        <f>TRIM(SUBSTITUTE('BPAY Bank File'!D85,"AU$ ", ""))</f>
        <v>22276.10</v>
      </c>
      <c r="G69" s="20">
        <f>SUMIFS(Amounts, Customer_Refs,VALUE(RIGHT(TRIM(A69), 5)))</f>
        <v>22276.1</v>
      </c>
      <c r="H69" s="18">
        <f>INDEX(Invoice_dates,MATCH(C69,  Customer_Refs, 0))</f>
        <v>44056</v>
      </c>
      <c r="I69" s="17">
        <f>_xlfn.DAYS(Table1[[#This Row],[Paid Date]],Table1[[#This Row],[Inv Date]])</f>
        <v>47</v>
      </c>
      <c r="J69" s="18">
        <f>WORKDAY(VLOOKUP(VALUE(RIGHT(TRIM(A69),5)),'SYS DATA'!$C$2:$F$7624,2,0),21)</f>
        <v>44085</v>
      </c>
      <c r="K69" s="17" t="str">
        <f t="shared" si="12"/>
        <v/>
      </c>
      <c r="L69" s="17">
        <f t="shared" si="13"/>
        <v>0</v>
      </c>
      <c r="M69" s="18">
        <f t="shared" si="9"/>
        <v>44078</v>
      </c>
      <c r="N69" s="21">
        <f t="shared" si="14"/>
        <v>2673.1319999999996</v>
      </c>
      <c r="O69" s="22">
        <f t="shared" si="10"/>
        <v>0</v>
      </c>
      <c r="P69" s="22">
        <f>IFERROR(IF(_xlfn.XLOOKUP(A69, Customer_Refs, Enrolments, 0) &gt;= 2, G69 * 5%, 0), 0)</f>
        <v>0</v>
      </c>
      <c r="Q69" s="23">
        <f t="shared" si="11"/>
        <v>0</v>
      </c>
      <c r="R69" s="17"/>
      <c r="S69" s="17"/>
      <c r="T69" s="17"/>
    </row>
    <row r="70" spans="1:20" x14ac:dyDescent="0.3">
      <c r="A70" s="33" t="s">
        <v>192</v>
      </c>
      <c r="B70" s="33"/>
      <c r="C70" s="33"/>
      <c r="D70" s="33"/>
      <c r="E70" s="33"/>
      <c r="F70" s="35"/>
      <c r="G70" s="37">
        <f>SUBTOTAL(109,Table1[Balance])</f>
        <v>386696.64</v>
      </c>
      <c r="H70" s="36"/>
      <c r="I70" s="33"/>
      <c r="J70" s="33"/>
      <c r="K70" s="33"/>
      <c r="L70" s="33">
        <f>SUBTOTAL(109,Table1[Days Early])</f>
        <v>439</v>
      </c>
      <c r="M70" s="36">
        <f>SUBTOTAL(101,Table1[Discount Due Date])</f>
        <v>44096.926470588238</v>
      </c>
      <c r="N70" s="38">
        <f>SUBTOTAL(101,Table1[Discount Offered])</f>
        <v>666.19327647058833</v>
      </c>
      <c r="O70" s="39">
        <f>SUBTOTAL(101,Table1[Discount Awarded])</f>
        <v>188.82846029411766</v>
      </c>
      <c r="P70" s="39">
        <f>SUBTOTAL(101,Table1[Sibling Discount])</f>
        <v>0</v>
      </c>
      <c r="Q70" s="34">
        <f>SUBTOTAL(109,Table1[New Balance])</f>
        <v>968.31</v>
      </c>
    </row>
    <row r="71" spans="1:20" x14ac:dyDescent="0.3">
      <c r="B71" s="16" t="str">
        <f>_xlfn.CONCAT('BPAY Bank File'!E86,'BPAY Bank File'!I86,'BPAY Bank File'!F86)</f>
        <v/>
      </c>
      <c r="C71" s="16"/>
      <c r="D71" s="17" t="str">
        <f>MID('BPAY Bank File'!G86, 5, 2)</f>
        <v/>
      </c>
      <c r="E71" s="18"/>
      <c r="F71" s="19" t="str">
        <f>TRIM(SUBSTITUTE('BPAY Bank File'!D86,"AU$ ", ""))</f>
        <v/>
      </c>
    </row>
    <row r="72" spans="1:20" x14ac:dyDescent="0.3">
      <c r="B72" s="16" t="str">
        <f>_xlfn.CONCAT('BPAY Bank File'!E87,'BPAY Bank File'!I87,'BPAY Bank File'!F87)</f>
        <v/>
      </c>
      <c r="C72" s="16"/>
      <c r="D72" s="17" t="str">
        <f>MID('BPAY Bank File'!G87, 5, 2)</f>
        <v/>
      </c>
      <c r="E72" s="18"/>
      <c r="F72" s="19">
        <f>SUM(F3:F62)</f>
        <v>0</v>
      </c>
    </row>
  </sheetData>
  <sheetProtection insertRows="0" autoFilter="0"/>
  <phoneticPr fontId="4" type="noConversion"/>
  <conditionalFormatting sqref="T13:T18">
    <cfRule type="expression" dxfId="27" priority="5">
      <formula>#REF!=$T$13</formula>
    </cfRule>
    <cfRule type="expression" dxfId="26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BPAY Bank File</vt:lpstr>
      <vt:lpstr>SYS DATA</vt:lpstr>
      <vt:lpstr>Upload</vt:lpstr>
      <vt:lpstr>Amounts</vt:lpstr>
      <vt:lpstr>Customer_Refs</vt:lpstr>
      <vt:lpstr>Enrolments</vt:lpstr>
      <vt:lpstr>Invoice_dates</vt:lpstr>
      <vt:lpstr>pIDs</vt:lpstr>
      <vt:lpstr>SysData</vt:lpstr>
      <vt:lpstr>Types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Bunny chaudhari</cp:lastModifiedBy>
  <cp:lastPrinted>2016-04-27T01:03:25Z</cp:lastPrinted>
  <dcterms:created xsi:type="dcterms:W3CDTF">2015-01-11T22:26:18Z</dcterms:created>
  <dcterms:modified xsi:type="dcterms:W3CDTF">2025-07-29T13:40:23Z</dcterms:modified>
</cp:coreProperties>
</file>