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ha\Desktop\Excel_Data Analytics\"/>
    </mc:Choice>
  </mc:AlternateContent>
  <xr:revisionPtr revIDLastSave="0" documentId="8_{F5297490-3CA9-4569-A387-800BDD52DA51}" xr6:coauthVersionLast="47" xr6:coauthVersionMax="47" xr10:uidLastSave="{00000000-0000-0000-0000-000000000000}"/>
  <bookViews>
    <workbookView xWindow="-108" yWindow="-108" windowWidth="23256" windowHeight="12456" activeTab="4" xr2:uid="{492BC603-97EE-4772-97A0-FD30D473110F}"/>
  </bookViews>
  <sheets>
    <sheet name="Mathematical Functions" sheetId="1" r:id="rId1"/>
    <sheet name="String Functions" sheetId="3" r:id="rId2"/>
    <sheet name="Logical Functions" sheetId="4" r:id="rId3"/>
    <sheet name="Date Time Functions" sheetId="5" r:id="rId4"/>
    <sheet name="Lookup Functions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6" l="1"/>
  <c r="F130" i="6"/>
  <c r="F131" i="6"/>
  <c r="F132" i="6"/>
  <c r="F133" i="6"/>
  <c r="F129" i="6"/>
  <c r="B113" i="6"/>
  <c r="B114" i="6"/>
  <c r="B115" i="6"/>
  <c r="F96" i="6"/>
  <c r="F97" i="6"/>
  <c r="F98" i="6"/>
  <c r="F99" i="6"/>
  <c r="B116" i="6" s="1"/>
  <c r="F95" i="6"/>
  <c r="B112" i="6" s="1"/>
  <c r="C100" i="6"/>
  <c r="C108" i="6" s="1"/>
  <c r="D100" i="6"/>
  <c r="D108" i="6" s="1"/>
  <c r="E100" i="6"/>
  <c r="E108" i="6" s="1"/>
  <c r="B100" i="6"/>
  <c r="B108" i="6" s="1"/>
  <c r="B84" i="6"/>
  <c r="B78" i="6"/>
  <c r="B53" i="6"/>
  <c r="C53" i="6"/>
  <c r="D53" i="6"/>
  <c r="E53" i="6"/>
  <c r="E52" i="6"/>
  <c r="E51" i="6"/>
  <c r="E50" i="6"/>
  <c r="E49" i="6"/>
  <c r="E48" i="6"/>
  <c r="E47" i="6"/>
  <c r="E46" i="6"/>
  <c r="E12" i="6"/>
  <c r="E13" i="6"/>
  <c r="E14" i="6"/>
  <c r="E15" i="6"/>
  <c r="E16" i="6"/>
  <c r="E17" i="6"/>
  <c r="E11" i="6"/>
  <c r="C32" i="5"/>
  <c r="C24" i="5"/>
  <c r="E24" i="5" s="1"/>
  <c r="C23" i="5"/>
  <c r="C22" i="5" s="1"/>
  <c r="E22" i="5" s="1"/>
  <c r="E11" i="5"/>
  <c r="C11" i="5"/>
  <c r="E10" i="5"/>
  <c r="C10" i="5"/>
  <c r="D80" i="4"/>
  <c r="D81" i="4"/>
  <c r="D79" i="4"/>
  <c r="C80" i="4"/>
  <c r="C81" i="4"/>
  <c r="C79" i="4"/>
  <c r="B80" i="4"/>
  <c r="B81" i="4"/>
  <c r="B79" i="4"/>
  <c r="D57" i="4"/>
  <c r="D58" i="4"/>
  <c r="D56" i="4"/>
  <c r="C57" i="4"/>
  <c r="C58" i="4"/>
  <c r="C56" i="4"/>
  <c r="B57" i="4"/>
  <c r="B58" i="4"/>
  <c r="B56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F28" i="4"/>
  <c r="G28" i="4"/>
  <c r="G29" i="4"/>
  <c r="G30" i="4"/>
  <c r="G31" i="4"/>
  <c r="G32" i="4"/>
  <c r="G33" i="4"/>
  <c r="G27" i="4"/>
  <c r="F29" i="4"/>
  <c r="F30" i="4"/>
  <c r="F31" i="4"/>
  <c r="F32" i="4"/>
  <c r="F33" i="4"/>
  <c r="F27" i="4"/>
  <c r="E28" i="4"/>
  <c r="F41" i="4" s="1"/>
  <c r="E29" i="4"/>
  <c r="E42" i="4" s="1"/>
  <c r="E30" i="4"/>
  <c r="E43" i="4" s="1"/>
  <c r="E31" i="4"/>
  <c r="E44" i="4" s="1"/>
  <c r="E32" i="4"/>
  <c r="E33" i="4"/>
  <c r="E27" i="4"/>
  <c r="F40" i="4" s="1"/>
  <c r="G13" i="4"/>
  <c r="G14" i="4"/>
  <c r="G15" i="4"/>
  <c r="G16" i="4"/>
  <c r="G17" i="4"/>
  <c r="G12" i="4"/>
  <c r="G11" i="4"/>
  <c r="F12" i="4"/>
  <c r="F13" i="4"/>
  <c r="F14" i="4"/>
  <c r="F15" i="4"/>
  <c r="F16" i="4"/>
  <c r="F17" i="4"/>
  <c r="F11" i="4"/>
  <c r="E12" i="4"/>
  <c r="E13" i="4"/>
  <c r="E14" i="4"/>
  <c r="E15" i="4"/>
  <c r="E16" i="4"/>
  <c r="E17" i="4"/>
  <c r="E11" i="4"/>
  <c r="D72" i="3"/>
  <c r="C72" i="3"/>
  <c r="B72" i="3"/>
  <c r="D71" i="3"/>
  <c r="C71" i="3"/>
  <c r="B71" i="3"/>
  <c r="D70" i="3"/>
  <c r="C70" i="3"/>
  <c r="B70" i="3"/>
  <c r="D69" i="3"/>
  <c r="C69" i="3"/>
  <c r="B69" i="3"/>
  <c r="D59" i="3"/>
  <c r="D58" i="3"/>
  <c r="D57" i="3"/>
  <c r="H48" i="3"/>
  <c r="H49" i="3"/>
  <c r="D48" i="3"/>
  <c r="D49" i="3"/>
  <c r="H47" i="3"/>
  <c r="D47" i="3"/>
  <c r="K36" i="3"/>
  <c r="D39" i="3"/>
  <c r="D38" i="3"/>
  <c r="D37" i="3"/>
  <c r="D22" i="3"/>
  <c r="D23" i="3"/>
  <c r="D24" i="3"/>
  <c r="D25" i="3"/>
  <c r="D26" i="3"/>
  <c r="D27" i="3"/>
  <c r="D21" i="3"/>
  <c r="C11" i="3"/>
  <c r="C12" i="3"/>
  <c r="C10" i="3"/>
  <c r="F90" i="1"/>
  <c r="F91" i="1"/>
  <c r="F92" i="1"/>
  <c r="F93" i="1"/>
  <c r="F94" i="1"/>
  <c r="F95" i="1"/>
  <c r="F89" i="1"/>
  <c r="E95" i="1"/>
  <c r="E94" i="1"/>
  <c r="E93" i="1"/>
  <c r="E92" i="1"/>
  <c r="E91" i="1"/>
  <c r="E90" i="1"/>
  <c r="E89" i="1"/>
  <c r="E80" i="1"/>
  <c r="F80" i="1" s="1"/>
  <c r="E79" i="1"/>
  <c r="E78" i="1"/>
  <c r="E77" i="1"/>
  <c r="E76" i="1"/>
  <c r="E75" i="1"/>
  <c r="E74" i="1"/>
  <c r="C64" i="1"/>
  <c r="D64" i="1"/>
  <c r="B64" i="1"/>
  <c r="C47" i="1"/>
  <c r="D47" i="1"/>
  <c r="B47" i="1"/>
  <c r="G30" i="1"/>
  <c r="G29" i="1"/>
  <c r="G28" i="1"/>
  <c r="G27" i="1"/>
  <c r="G26" i="1"/>
  <c r="G25" i="1"/>
  <c r="G24" i="1"/>
  <c r="I10" i="1"/>
  <c r="J10" i="1"/>
  <c r="K10" i="1"/>
  <c r="L10" i="1"/>
  <c r="M10" i="1"/>
  <c r="E6" i="1"/>
  <c r="E7" i="1"/>
  <c r="E8" i="1"/>
  <c r="E9" i="1"/>
  <c r="E10" i="1"/>
  <c r="E5" i="1"/>
  <c r="D6" i="1"/>
  <c r="F6" i="1" s="1"/>
  <c r="D7" i="1"/>
  <c r="F7" i="1" s="1"/>
  <c r="D8" i="1"/>
  <c r="F8" i="1" s="1"/>
  <c r="D9" i="1"/>
  <c r="F9" i="1" s="1"/>
  <c r="D10" i="1"/>
  <c r="F10" i="1" s="1"/>
  <c r="D5" i="1"/>
  <c r="F5" i="1" s="1"/>
  <c r="C6" i="1"/>
  <c r="C7" i="1"/>
  <c r="C8" i="1"/>
  <c r="C9" i="1"/>
  <c r="C10" i="1"/>
  <c r="C5" i="1"/>
  <c r="E23" i="5" l="1"/>
  <c r="E46" i="4"/>
  <c r="E45" i="4"/>
  <c r="E41" i="4"/>
  <c r="F46" i="4"/>
  <c r="F45" i="4"/>
  <c r="F44" i="4"/>
  <c r="F43" i="4"/>
  <c r="E40" i="4"/>
  <c r="F42" i="4"/>
  <c r="F79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<sst xmlns="http://schemas.openxmlformats.org/spreadsheetml/2006/main" count="481" uniqueCount="246">
  <si>
    <t>Roll No</t>
  </si>
  <si>
    <t>First Name</t>
  </si>
  <si>
    <t>Last Name</t>
  </si>
  <si>
    <t>Total</t>
  </si>
  <si>
    <t>Aryan</t>
  </si>
  <si>
    <t>Krish</t>
  </si>
  <si>
    <t>Maya</t>
  </si>
  <si>
    <t>Jaya</t>
  </si>
  <si>
    <t>Himesh</t>
  </si>
  <si>
    <t>Raj</t>
  </si>
  <si>
    <t>Priya</t>
  </si>
  <si>
    <t>Jaiswal</t>
  </si>
  <si>
    <t>Sharma</t>
  </si>
  <si>
    <t>Verma</t>
  </si>
  <si>
    <t>Singhania</t>
  </si>
  <si>
    <t>Agarwal</t>
  </si>
  <si>
    <t>Gupta</t>
  </si>
  <si>
    <t xml:space="preserve"> </t>
  </si>
  <si>
    <t>Computer</t>
  </si>
  <si>
    <t>Geography</t>
  </si>
  <si>
    <t>English</t>
  </si>
  <si>
    <t>Average Marks</t>
  </si>
  <si>
    <t>Rank</t>
  </si>
  <si>
    <t>Credit</t>
  </si>
  <si>
    <t>SUMPRODUCT</t>
  </si>
  <si>
    <t>#RANDBETWEEN() FUNCTION</t>
  </si>
  <si>
    <t>ID NUM</t>
  </si>
  <si>
    <t>UNIVERSITY CODE (FIRST 3 CHARS)</t>
  </si>
  <si>
    <t>BRANCH (MID 2 CHAR)</t>
  </si>
  <si>
    <t>YEAR(LAST 2 CHAR)</t>
  </si>
  <si>
    <t>Input_2</t>
  </si>
  <si>
    <t>Input_1</t>
  </si>
  <si>
    <t>SUM--&gt; = Cell No + Cell No</t>
  </si>
  <si>
    <t>SUM(Constant)--&gt; Use of "$" Sign</t>
  </si>
  <si>
    <t>Product--&gt; Cell No * Cell No</t>
  </si>
  <si>
    <t>Constant</t>
  </si>
  <si>
    <t>Average --&gt; Sum / No of Entries</t>
  </si>
  <si>
    <t>EXAMPLE - 1</t>
  </si>
  <si>
    <t>EXAMPLE - 2</t>
  </si>
  <si>
    <t>Sum(Constant)</t>
  </si>
  <si>
    <t>[1] $I9 means, the Column Reference, I is Unchanged</t>
  </si>
  <si>
    <t>[2] I$9 means, the Row Reference, Row is Unchanged</t>
  </si>
  <si>
    <t>[3] $I$9 means both Row &amp; Column remains Unchanged</t>
  </si>
  <si>
    <t>Basic Mathematical Formulas</t>
  </si>
  <si>
    <t>Mathematical Functions</t>
  </si>
  <si>
    <t>1. Returns the SUM of Cells or a Range of Cells Selected</t>
  </si>
  <si>
    <t>2. SUM(Number_1, Number_2, …...)      or      SUM(Number_1:Number_n)</t>
  </si>
  <si>
    <t>MIN</t>
  </si>
  <si>
    <t>1. Returns the Smallest values, in a Range of Values.</t>
  </si>
  <si>
    <t>2. Ignores Logical Values &amp; Text.</t>
  </si>
  <si>
    <t>3. MIN(Number_1:Number_n)</t>
  </si>
  <si>
    <t>MAX</t>
  </si>
  <si>
    <t>1. Returns the Largest values, in a Range of Values.</t>
  </si>
  <si>
    <t>3. MAX(Number_1:Number_n)</t>
  </si>
  <si>
    <t>1. Returns the Average Values of the Number.</t>
  </si>
  <si>
    <t>2. Ignores Logical Values &amp; Blank Cells.</t>
  </si>
  <si>
    <t>3. AVERAGE(Number_1:Number_n)</t>
  </si>
  <si>
    <t>4. Rank.Avg(Cell Num, Reference Cells, [Order]) --&gt; In Reference Cells use '$' Symbol</t>
  </si>
  <si>
    <t>1. Multiplies the Numbers in the Array, then returns the sum.</t>
  </si>
  <si>
    <t>2. Can be used for counting cells based on provided criteria.</t>
  </si>
  <si>
    <t>3. SumProduct(Array_1, [Array_2], [Array_3], ….)</t>
  </si>
  <si>
    <t>RAND:</t>
  </si>
  <si>
    <t>SumProduct:</t>
  </si>
  <si>
    <t>Average &amp; Rank.Avg:</t>
  </si>
  <si>
    <t>MAX:</t>
  </si>
  <si>
    <t>MIN:</t>
  </si>
  <si>
    <t>SUM:</t>
  </si>
  <si>
    <t>1. Generates Random Number b/w 0 &amp; 1.</t>
  </si>
  <si>
    <t>2. Changes Everytime &amp; No Parameters required.</t>
  </si>
  <si>
    <t>3. RAND( )</t>
  </si>
  <si>
    <t xml:space="preserve"># Rand( ) Function </t>
  </si>
  <si>
    <t>RandBetween:</t>
  </si>
  <si>
    <t>1. Generates Random Number b/w specified range.</t>
  </si>
  <si>
    <t>2. Changes Everytime &amp; Parameters are required.</t>
  </si>
  <si>
    <t>3. RANDBETWEEN(num_1 [Bottom], num_2 [Top])</t>
  </si>
  <si>
    <r>
      <rPr>
        <b/>
        <sz val="12"/>
        <color theme="1"/>
        <rFont val="Times New Roman"/>
        <family val="1"/>
      </rPr>
      <t xml:space="preserve">Note: </t>
    </r>
    <r>
      <rPr>
        <sz val="12"/>
        <color rgb="FFFF0000"/>
        <rFont val="Times New Roman"/>
        <family val="1"/>
      </rPr>
      <t>Since Values changes everytime. One way to prevent is by copying the data &amp; then re-pasting it as a value.</t>
    </r>
  </si>
  <si>
    <t>TRIM:</t>
  </si>
  <si>
    <t>1. Removes spaces before, after i.e. leading &amp; trailing spaces in a string.</t>
  </si>
  <si>
    <t>String</t>
  </si>
  <si>
    <t xml:space="preserve">        Microsoft Excel</t>
  </si>
  <si>
    <t>Trimmed String</t>
  </si>
  <si>
    <t>Microsoft Word</t>
  </si>
  <si>
    <t>Microsoft           Powerpoint</t>
  </si>
  <si>
    <t>CONCATENATE:</t>
  </si>
  <si>
    <t>2. Concatenate(String_1, String_2,….)</t>
  </si>
  <si>
    <t>1. Joins Multiple Strings into 1 String.</t>
  </si>
  <si>
    <t>3. =String_1&amp;String_2…</t>
  </si>
  <si>
    <t>Concatenate Function</t>
  </si>
  <si>
    <t>SUBSTITUTE:</t>
  </si>
  <si>
    <t>1. Replace a part of String with something else.</t>
  </si>
  <si>
    <t>2. It's used to clean data &amp; the function is Case Sensitive.</t>
  </si>
  <si>
    <t>3. Substitute(Text, Old_text, New_text, [Instance Number])</t>
  </si>
  <si>
    <t>Old Text</t>
  </si>
  <si>
    <t>New Text</t>
  </si>
  <si>
    <t>Flight</t>
  </si>
  <si>
    <t>The temperature outside is 44 degrees</t>
  </si>
  <si>
    <t>My birthday is in January</t>
  </si>
  <si>
    <r>
      <rPr>
        <b/>
        <sz val="12"/>
        <color theme="1"/>
        <rFont val="Times New Roman"/>
        <family val="1"/>
      </rPr>
      <t>Note:</t>
    </r>
    <r>
      <rPr>
        <sz val="12"/>
        <color rgb="FFFF0000"/>
        <rFont val="Times New Roman"/>
        <family val="1"/>
      </rPr>
      <t xml:space="preserve"> Instance Number is an Optional Parameter</t>
    </r>
  </si>
  <si>
    <t>If the Input String is ''FOOL" &amp; I want to change only the 2nd 'O' to 'U'make it FOUL</t>
  </si>
  <si>
    <t>For Example: [Instance no 2nd]</t>
  </si>
  <si>
    <t>FOOL</t>
  </si>
  <si>
    <t>Initial Text</t>
  </si>
  <si>
    <t>Final Text</t>
  </si>
  <si>
    <t>Upper &amp; Lower Function:</t>
  </si>
  <si>
    <t>1. Converts the entire string to Upper / Lower Case.</t>
  </si>
  <si>
    <t>2. Upper(Text) / Lower(Text)</t>
  </si>
  <si>
    <t>Upper</t>
  </si>
  <si>
    <t>Lower</t>
  </si>
  <si>
    <t>The Sun</t>
  </si>
  <si>
    <t>Earth is the Blue Planet</t>
  </si>
  <si>
    <t>Tuesday</t>
  </si>
  <si>
    <t>Length Function:</t>
  </si>
  <si>
    <t>1. Returns number of character in a string, including numbers, spaces &amp; special characters</t>
  </si>
  <si>
    <t>2. LEN(Text)</t>
  </si>
  <si>
    <t>Initial String</t>
  </si>
  <si>
    <t>Length</t>
  </si>
  <si>
    <t>India gained independence in 1947</t>
  </si>
  <si>
    <t>Today's date is 10th September 2025</t>
  </si>
  <si>
    <t>Left, Right &amp; Mid Functions:</t>
  </si>
  <si>
    <t>1. Returns number of Specified characters from Left / Right of the String.</t>
  </si>
  <si>
    <t>2. MID Returns num of characters from the specified point.</t>
  </si>
  <si>
    <t xml:space="preserve">3. Left(Text, [Num_of_char]) / Right(Text, [Num_of_char]) </t>
  </si>
  <si>
    <t>4. MID(Text, [Start_point], [Num_of_char])</t>
  </si>
  <si>
    <t>AND &amp; OR:</t>
  </si>
  <si>
    <t>1. AND checks if all values are True, Returns True, else Returns False.</t>
  </si>
  <si>
    <t>2. OR checks if any value is True, returns True, else False.</t>
  </si>
  <si>
    <t>3. AND(Logical_val_1, Logical_val_2,….) &amp; OR(Logical_val_1, Logical_val_2,….)</t>
  </si>
  <si>
    <t>First Class</t>
  </si>
  <si>
    <t>Fail</t>
  </si>
  <si>
    <t>Marks &gt; 90</t>
  </si>
  <si>
    <t>All_Marks &gt; 80</t>
  </si>
  <si>
    <t>String Functions</t>
  </si>
  <si>
    <t>Logical Functions</t>
  </si>
  <si>
    <t>Merit Card - Computer</t>
  </si>
  <si>
    <t xml:space="preserve"> =AND(b11 &gt; 80, c11 &gt; 80, d11 &gt; 80)</t>
  </si>
  <si>
    <t xml:space="preserve"> =b11 &gt; 90</t>
  </si>
  <si>
    <t>any_Marks &lt; 50</t>
  </si>
  <si>
    <t xml:space="preserve"> =OR(b11 &lt; 50, c11 &lt; 50, d11 &lt; 50)</t>
  </si>
  <si>
    <t>IF:</t>
  </si>
  <si>
    <t>1. Returns value based on whether the condition returns True or False.</t>
  </si>
  <si>
    <t>2. IF(Logical_test, [Value_if_True], [Value_if_False])</t>
  </si>
  <si>
    <t>Grade - Computer</t>
  </si>
  <si>
    <t>Grade - Geography</t>
  </si>
  <si>
    <t>Grade - English</t>
  </si>
  <si>
    <t>Grades</t>
  </si>
  <si>
    <t>Scoring Pattern</t>
  </si>
  <si>
    <t>A</t>
  </si>
  <si>
    <t>A:</t>
  </si>
  <si>
    <t>Marks &gt; 85</t>
  </si>
  <si>
    <t>B:</t>
  </si>
  <si>
    <t>Marks &gt; 70</t>
  </si>
  <si>
    <t>C:</t>
  </si>
  <si>
    <t>Marks &lt; 60</t>
  </si>
  <si>
    <r>
      <rPr>
        <b/>
        <sz val="12"/>
        <color theme="1"/>
        <rFont val="Times New Roman"/>
        <family val="1"/>
      </rPr>
      <t>Nested IF:</t>
    </r>
    <r>
      <rPr>
        <sz val="12"/>
        <color theme="1"/>
        <rFont val="Times New Roman"/>
        <family val="1"/>
      </rPr>
      <t xml:space="preserve"> </t>
    </r>
    <r>
      <rPr>
        <sz val="12"/>
        <color rgb="FFFF0000"/>
        <rFont val="Times New Roman"/>
        <family val="1"/>
      </rPr>
      <t>= IF(b27 &gt; 85, "A", IF(b27 &gt; 70, "B", "C"))</t>
    </r>
  </si>
  <si>
    <t>Distinction</t>
  </si>
  <si>
    <t>Pass / Fail</t>
  </si>
  <si>
    <r>
      <t>Using IF, AND &amp; OR Functions                      = IF(AND(</t>
    </r>
    <r>
      <rPr>
        <sz val="12"/>
        <color theme="1"/>
        <rFont val="Times New Roman"/>
        <family val="1"/>
      </rPr>
      <t>E27 = "A", F27 = "A", G27 = "A"</t>
    </r>
    <r>
      <rPr>
        <b/>
        <sz val="12"/>
        <color theme="1"/>
        <rFont val="Times New Roman"/>
        <family val="1"/>
      </rPr>
      <t>)</t>
    </r>
    <r>
      <rPr>
        <sz val="12"/>
        <color theme="1"/>
        <rFont val="Times New Roman"/>
        <family val="1"/>
      </rPr>
      <t>, "Passed with Distinction", "No Distinction"</t>
    </r>
    <r>
      <rPr>
        <b/>
        <sz val="12"/>
        <color theme="1"/>
        <rFont val="Times New Roman"/>
        <family val="1"/>
      </rPr>
      <t>)</t>
    </r>
  </si>
  <si>
    <r>
      <t xml:space="preserve">               = IF(OR(</t>
    </r>
    <r>
      <rPr>
        <sz val="12"/>
        <color theme="1"/>
        <rFont val="Times New Roman"/>
        <family val="1"/>
      </rPr>
      <t>E27 = "C", F27 = "C", G27 = "C"</t>
    </r>
    <r>
      <rPr>
        <b/>
        <sz val="12"/>
        <color theme="1"/>
        <rFont val="Times New Roman"/>
        <family val="1"/>
      </rPr>
      <t xml:space="preserve">), </t>
    </r>
    <r>
      <rPr>
        <sz val="12"/>
        <color theme="1"/>
        <rFont val="Times New Roman"/>
        <family val="1"/>
      </rPr>
      <t>"Failed", "Passed"</t>
    </r>
    <r>
      <rPr>
        <b/>
        <sz val="12"/>
        <color theme="1"/>
        <rFont val="Times New Roman"/>
        <family val="1"/>
      </rPr>
      <t>)</t>
    </r>
  </si>
  <si>
    <t>CountIF:</t>
  </si>
  <si>
    <t>1. Returns count of the Number of the Cells that contain numbers &amp; satisfy the condition.</t>
  </si>
  <si>
    <t>2. COUNTIF(Range, Criteria)</t>
  </si>
  <si>
    <t>SUMIF:</t>
  </si>
  <si>
    <t>1. Returns SUM of cells that satisfy  the condition.</t>
  </si>
  <si>
    <t>2. SUMIF(Range, Criteria, [Sum_Range])</t>
  </si>
  <si>
    <t>B</t>
  </si>
  <si>
    <t>C</t>
  </si>
  <si>
    <t xml:space="preserve"> = COUNTIF($E$27:$E$33, a56) [Computer]</t>
  </si>
  <si>
    <t xml:space="preserve"> =SUMIF($E$68:$E$74, A79, $B$68:$B$74)</t>
  </si>
  <si>
    <t>Date Time Functions</t>
  </si>
  <si>
    <t>Today / Now:</t>
  </si>
  <si>
    <t>2. Now( ) returns date &amp; time in Excel date &amp; time format.</t>
  </si>
  <si>
    <t>3. Today ( ) &amp; Now( )</t>
  </si>
  <si>
    <t>Today( )</t>
  </si>
  <si>
    <t>Now( )</t>
  </si>
  <si>
    <t>Format_1</t>
  </si>
  <si>
    <t>Format_2</t>
  </si>
  <si>
    <t>(dd-mm-yyyy hh:mm)</t>
  </si>
  <si>
    <t>(dd-mmmm-yy)</t>
  </si>
  <si>
    <t>Day / Month / Year:</t>
  </si>
  <si>
    <t>1. Day( ) returns Day of Month in Numeric Format.</t>
  </si>
  <si>
    <t>2. Month( ) returns Month of the User Supplied Year.</t>
  </si>
  <si>
    <t>3. Year( ) returns Year.</t>
  </si>
  <si>
    <t>4. Day(Date), Month(Date), Year(Date)</t>
  </si>
  <si>
    <t>Day</t>
  </si>
  <si>
    <t>Month</t>
  </si>
  <si>
    <t>Year</t>
  </si>
  <si>
    <t>Date &amp; Time Difference:</t>
  </si>
  <si>
    <t>1. Days( ) calculates Num of Days between Two Dates.</t>
  </si>
  <si>
    <t>2. Days(End_dt, Start_dt)</t>
  </si>
  <si>
    <t>Start Date</t>
  </si>
  <si>
    <t>End Date</t>
  </si>
  <si>
    <t>Date Difference</t>
  </si>
  <si>
    <t>Lookup Functions</t>
  </si>
  <si>
    <t>VLookup:</t>
  </si>
  <si>
    <t>1. It looks up for the given value in the first col of a table, &amp; returns the value corresponding to it from the second col.</t>
  </si>
  <si>
    <t>2. =VLOOKUP(Lookup_value, Table_array, Col_index_num, [range_lookup])</t>
  </si>
  <si>
    <t>Maths</t>
  </si>
  <si>
    <t>Maths Marks</t>
  </si>
  <si>
    <t>Trina</t>
  </si>
  <si>
    <t>Sam</t>
  </si>
  <si>
    <t>Purva</t>
  </si>
  <si>
    <t>Tarun</t>
  </si>
  <si>
    <t>Raghav</t>
  </si>
  <si>
    <t>Yash</t>
  </si>
  <si>
    <t xml:space="preserve"> = VLOOKUP(Lookup_value = A11, Table_array =  $A$23:$B$35, col_index_num = 2, Range_lookup = 0)</t>
  </si>
  <si>
    <t xml:space="preserve">Reference Table for Maths Marks </t>
  </si>
  <si>
    <t>HLookup:</t>
  </si>
  <si>
    <t>1. It looks up for the given value in the first Row of a table, &amp; returns the value corresponding to it from the other Row.</t>
  </si>
  <si>
    <t>2. =HLOOKUP(Lookup_value, Table_array, Row_index_num, [range_lookup])</t>
  </si>
  <si>
    <t xml:space="preserve"> =HLOOKUP(Lookup_value = B45, Table_array = $A$56:$E$58, Index_num = 3, Range_lookup = 0)</t>
  </si>
  <si>
    <t>Index:</t>
  </si>
  <si>
    <t>1. It returns the cell referrence for that cell lying in a specified row &amp; column of a range of cells.</t>
  </si>
  <si>
    <t>2. =INDEX(array, row_num, [col_num])</t>
  </si>
  <si>
    <t>Student_1</t>
  </si>
  <si>
    <t>Student_2</t>
  </si>
  <si>
    <t>Student_3</t>
  </si>
  <si>
    <t>Student_4</t>
  </si>
  <si>
    <t>Student_5</t>
  </si>
  <si>
    <t>Enter Student Number:</t>
  </si>
  <si>
    <t>Enter Subject:</t>
  </si>
  <si>
    <t>Marks Attained:</t>
  </si>
  <si>
    <t>&lt;-- Also the Row Number</t>
  </si>
  <si>
    <t>&lt;-- Also the Column Number</t>
  </si>
  <si>
    <t xml:space="preserve"> =Index(array = B68:E72, row_num = B76, col_num = C77)</t>
  </si>
  <si>
    <t>Example 1:</t>
  </si>
  <si>
    <t>Example 2:</t>
  </si>
  <si>
    <t>Match:</t>
  </si>
  <si>
    <t>1. Looks up a Value in the Array &amp; Return the Position of value in the Array.</t>
  </si>
  <si>
    <t>2. =MATCH(Lookup_value, Lookup_array, [Match_Type])</t>
  </si>
  <si>
    <t>MAX in any Subject</t>
  </si>
  <si>
    <t>Q.Which Student scored the Highest Marks?</t>
  </si>
  <si>
    <t>Student Number:</t>
  </si>
  <si>
    <t xml:space="preserve"> =MATCH(lookup_value = B100, Lookup_array = B95:B99, Match_type = 0)</t>
  </si>
  <si>
    <t>Subject_Number</t>
  </si>
  <si>
    <t xml:space="preserve"> =MATCH(lookup_value = F95, lookup_array = B95:E95, Match_type = 0)</t>
  </si>
  <si>
    <t>Index Match:</t>
  </si>
  <si>
    <t>1. Index Match helps to look up values in a Table based on other Rows &amp; Columns.</t>
  </si>
  <si>
    <t>2. Better performance than Vlookup for larger datasets.</t>
  </si>
  <si>
    <t>3. =INDEX(range, MATCH(lookup_value, lookup_range, [Match_type])</t>
  </si>
  <si>
    <t>Chemistry</t>
  </si>
  <si>
    <t>Student_6</t>
  </si>
  <si>
    <t>Student_7</t>
  </si>
  <si>
    <t>Student_8</t>
  </si>
  <si>
    <t>Chemistry Marks</t>
  </si>
  <si>
    <t xml:space="preserve">Reference Table for Chemistry Marks </t>
  </si>
  <si>
    <r>
      <rPr>
        <b/>
        <sz val="12"/>
        <color rgb="FFFF0000"/>
        <rFont val="Times New Roman"/>
        <family val="1"/>
      </rPr>
      <t xml:space="preserve"> =Index(range =</t>
    </r>
    <r>
      <rPr>
        <sz val="12"/>
        <color rgb="FFFF0000"/>
        <rFont val="Times New Roman"/>
        <family val="1"/>
      </rPr>
      <t xml:space="preserve"> $A$139 : $B$146,</t>
    </r>
    <r>
      <rPr>
        <b/>
        <sz val="12"/>
        <color rgb="FFFF0000"/>
        <rFont val="Times New Roman"/>
        <family val="1"/>
      </rPr>
      <t xml:space="preserve"> row_num =</t>
    </r>
    <r>
      <rPr>
        <sz val="12"/>
        <color rgb="FFFF0000"/>
        <rFont val="Times New Roman"/>
        <family val="1"/>
      </rPr>
      <t xml:space="preserve"> </t>
    </r>
    <r>
      <rPr>
        <sz val="12"/>
        <color rgb="FF0070C0"/>
        <rFont val="Times New Roman"/>
        <family val="1"/>
      </rPr>
      <t>Match(lookup_value =</t>
    </r>
    <r>
      <rPr>
        <sz val="12"/>
        <color rgb="FFFF0000"/>
        <rFont val="Times New Roman"/>
        <family val="1"/>
      </rPr>
      <t xml:space="preserve"> A129, </t>
    </r>
    <r>
      <rPr>
        <sz val="12"/>
        <color rgb="FF0070C0"/>
        <rFont val="Times New Roman"/>
        <family val="1"/>
      </rPr>
      <t>lookup_range =</t>
    </r>
    <r>
      <rPr>
        <sz val="12"/>
        <color rgb="FFFF0000"/>
        <rFont val="Times New Roman"/>
        <family val="1"/>
      </rPr>
      <t xml:space="preserve"> $A$139 : $A$146, </t>
    </r>
    <r>
      <rPr>
        <sz val="12"/>
        <color rgb="FF0070C0"/>
        <rFont val="Times New Roman"/>
        <family val="1"/>
      </rPr>
      <t>match_type =</t>
    </r>
    <r>
      <rPr>
        <sz val="12"/>
        <color rgb="FFFF0000"/>
        <rFont val="Times New Roman"/>
        <family val="1"/>
      </rPr>
      <t xml:space="preserve"> 0), </t>
    </r>
    <r>
      <rPr>
        <b/>
        <sz val="12"/>
        <color rgb="FFFF0000"/>
        <rFont val="Times New Roman"/>
        <family val="1"/>
      </rPr>
      <t>column_num =</t>
    </r>
    <r>
      <rPr>
        <sz val="12"/>
        <color rgb="FFFF0000"/>
        <rFont val="Times New Roman"/>
        <family val="1"/>
      </rPr>
      <t xml:space="preserve">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</si>
</sst>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mm/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0070C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11" borderId="3" xfId="0" applyFont="1" applyFill="1" applyBorder="1"/>
    <xf numFmtId="0" fontId="4" fillId="1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4" fillId="9" borderId="1" xfId="0" applyFont="1" applyFill="1" applyBorder="1"/>
    <xf numFmtId="2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/>
    <xf numFmtId="0" fontId="4" fillId="7" borderId="1" xfId="0" applyFont="1" applyFill="1" applyBorder="1"/>
    <xf numFmtId="0" fontId="3" fillId="8" borderId="2" xfId="0" applyFont="1" applyFill="1" applyBorder="1" applyAlignment="1">
      <alignment horizontal="center"/>
    </xf>
    <xf numFmtId="0" fontId="4" fillId="10" borderId="1" xfId="0" applyFont="1" applyFill="1" applyBorder="1"/>
    <xf numFmtId="0" fontId="4" fillId="0" borderId="1" xfId="0" applyFont="1" applyBorder="1" applyAlignment="1">
      <alignment horizontal="right"/>
    </xf>
    <xf numFmtId="0" fontId="8" fillId="0" borderId="0" xfId="0" applyFont="1"/>
    <xf numFmtId="0" fontId="4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3" borderId="5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4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1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6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4" fillId="19" borderId="5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14" fontId="4" fillId="16" borderId="5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22" fontId="4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4A8D-7C97-4221-B8AF-D001DF4478E0}">
  <dimension ref="A1:N116"/>
  <sheetViews>
    <sheetView zoomScaleNormal="100" workbookViewId="0">
      <selection activeCell="D15" sqref="D15"/>
    </sheetView>
  </sheetViews>
  <sheetFormatPr defaultRowHeight="15.6" x14ac:dyDescent="0.3"/>
  <cols>
    <col min="1" max="1" width="11.6640625" style="17" customWidth="1"/>
    <col min="2" max="2" width="18" style="17" customWidth="1"/>
    <col min="3" max="3" width="27.6640625" style="17" bestFit="1" customWidth="1"/>
    <col min="4" max="4" width="34.44140625" style="17" bestFit="1" customWidth="1"/>
    <col min="5" max="5" width="32.44140625" style="17" bestFit="1" customWidth="1"/>
    <col min="6" max="6" width="33.21875" style="17" customWidth="1"/>
    <col min="7" max="7" width="30.44140625" style="17" bestFit="1" customWidth="1"/>
    <col min="8" max="8" width="16.21875" style="17" customWidth="1"/>
    <col min="9" max="9" width="13.109375" style="17" bestFit="1" customWidth="1"/>
    <col min="10" max="10" width="14.44140625" style="17" customWidth="1"/>
    <col min="11" max="11" width="13.109375" style="17" bestFit="1" customWidth="1"/>
    <col min="12" max="16384" width="8.88671875" style="17"/>
  </cols>
  <sheetData>
    <row r="1" spans="1:13" s="1" customFormat="1" ht="22.8" x14ac:dyDescent="0.4">
      <c r="B1" s="84" t="s">
        <v>43</v>
      </c>
      <c r="C1" s="84"/>
      <c r="D1" s="84"/>
      <c r="E1" s="84"/>
    </row>
    <row r="2" spans="1:13" x14ac:dyDescent="0.3">
      <c r="A2" s="85" t="s">
        <v>37</v>
      </c>
      <c r="B2" s="85"/>
      <c r="H2" s="83" t="s">
        <v>38</v>
      </c>
      <c r="I2" s="83"/>
    </row>
    <row r="3" spans="1:13" ht="14.4" customHeight="1" x14ac:dyDescent="0.3">
      <c r="I3" s="83" t="s">
        <v>40</v>
      </c>
      <c r="J3" s="83"/>
      <c r="K3" s="83"/>
      <c r="L3" s="83"/>
      <c r="M3" s="83"/>
    </row>
    <row r="4" spans="1:13" s="2" customFormat="1" x14ac:dyDescent="0.3">
      <c r="A4" s="3" t="s">
        <v>31</v>
      </c>
      <c r="B4" s="3" t="s">
        <v>30</v>
      </c>
      <c r="C4" s="3" t="s">
        <v>32</v>
      </c>
      <c r="D4" s="3" t="s">
        <v>33</v>
      </c>
      <c r="E4" s="3" t="s">
        <v>34</v>
      </c>
      <c r="F4" s="3" t="s">
        <v>36</v>
      </c>
      <c r="H4" s="17"/>
      <c r="I4" s="83" t="s">
        <v>41</v>
      </c>
      <c r="J4" s="83"/>
      <c r="K4" s="83"/>
      <c r="L4" s="83"/>
      <c r="M4" s="83"/>
    </row>
    <row r="5" spans="1:13" x14ac:dyDescent="0.3">
      <c r="A5" s="55">
        <v>7</v>
      </c>
      <c r="B5" s="55">
        <v>24</v>
      </c>
      <c r="C5" s="55">
        <f t="shared" ref="C5:C10" si="0" xml:space="preserve"> A5 + B5</f>
        <v>31</v>
      </c>
      <c r="D5" s="55">
        <f t="shared" ref="D5:D10" si="1">A5 + B5 + B$13</f>
        <v>287</v>
      </c>
      <c r="E5" s="55">
        <f t="shared" ref="E5:E10" si="2">A5 * B5</f>
        <v>168</v>
      </c>
      <c r="F5" s="55">
        <f t="shared" ref="F5:F10" si="3">D5/2</f>
        <v>143.5</v>
      </c>
      <c r="I5" s="83" t="s">
        <v>42</v>
      </c>
      <c r="J5" s="83"/>
      <c r="K5" s="83"/>
      <c r="L5" s="83"/>
      <c r="M5" s="83"/>
    </row>
    <row r="6" spans="1:13" x14ac:dyDescent="0.3">
      <c r="A6" s="55">
        <v>67</v>
      </c>
      <c r="B6" s="55">
        <v>56</v>
      </c>
      <c r="C6" s="55">
        <f t="shared" si="0"/>
        <v>123</v>
      </c>
      <c r="D6" s="55">
        <f t="shared" si="1"/>
        <v>379</v>
      </c>
      <c r="E6" s="55">
        <f t="shared" si="2"/>
        <v>3752</v>
      </c>
      <c r="F6" s="55">
        <f t="shared" si="3"/>
        <v>189.5</v>
      </c>
    </row>
    <row r="7" spans="1:13" x14ac:dyDescent="0.3">
      <c r="A7" s="55">
        <v>45</v>
      </c>
      <c r="B7" s="55">
        <v>1</v>
      </c>
      <c r="C7" s="55">
        <f t="shared" si="0"/>
        <v>46</v>
      </c>
      <c r="D7" s="55">
        <f t="shared" si="1"/>
        <v>302</v>
      </c>
      <c r="E7" s="55">
        <f t="shared" si="2"/>
        <v>45</v>
      </c>
      <c r="F7" s="55">
        <f t="shared" si="3"/>
        <v>151</v>
      </c>
      <c r="H7" s="56" t="s">
        <v>31</v>
      </c>
      <c r="I7" s="32">
        <v>2</v>
      </c>
      <c r="J7" s="32">
        <v>34</v>
      </c>
      <c r="K7" s="32">
        <v>6</v>
      </c>
      <c r="L7" s="32">
        <v>89</v>
      </c>
      <c r="M7" s="32">
        <v>0</v>
      </c>
    </row>
    <row r="8" spans="1:13" x14ac:dyDescent="0.3">
      <c r="A8" s="55">
        <v>-2</v>
      </c>
      <c r="B8" s="55">
        <v>32</v>
      </c>
      <c r="C8" s="55">
        <f t="shared" si="0"/>
        <v>30</v>
      </c>
      <c r="D8" s="55">
        <f t="shared" si="1"/>
        <v>286</v>
      </c>
      <c r="E8" s="55">
        <f t="shared" si="2"/>
        <v>-64</v>
      </c>
      <c r="F8" s="55">
        <f t="shared" si="3"/>
        <v>143</v>
      </c>
      <c r="H8" s="56" t="s">
        <v>30</v>
      </c>
      <c r="I8" s="57">
        <v>-9</v>
      </c>
      <c r="J8" s="57">
        <v>45</v>
      </c>
      <c r="K8" s="57">
        <v>67</v>
      </c>
      <c r="L8" s="57">
        <v>22</v>
      </c>
      <c r="M8" s="57">
        <v>1</v>
      </c>
    </row>
    <row r="9" spans="1:13" x14ac:dyDescent="0.3">
      <c r="A9" s="55">
        <v>0</v>
      </c>
      <c r="B9" s="55">
        <v>90</v>
      </c>
      <c r="C9" s="55">
        <f t="shared" si="0"/>
        <v>90</v>
      </c>
      <c r="D9" s="55">
        <f t="shared" si="1"/>
        <v>346</v>
      </c>
      <c r="E9" s="55">
        <f t="shared" si="2"/>
        <v>0</v>
      </c>
      <c r="F9" s="55">
        <f t="shared" si="3"/>
        <v>173</v>
      </c>
      <c r="H9" s="58" t="s">
        <v>35</v>
      </c>
      <c r="I9" s="59">
        <v>256</v>
      </c>
      <c r="J9" s="60"/>
      <c r="K9" s="60"/>
      <c r="L9" s="60"/>
      <c r="M9" s="60"/>
    </row>
    <row r="10" spans="1:13" x14ac:dyDescent="0.3">
      <c r="A10" s="55">
        <v>77</v>
      </c>
      <c r="B10" s="55">
        <v>2</v>
      </c>
      <c r="C10" s="55">
        <f t="shared" si="0"/>
        <v>79</v>
      </c>
      <c r="D10" s="55">
        <f t="shared" si="1"/>
        <v>335</v>
      </c>
      <c r="E10" s="55">
        <f t="shared" si="2"/>
        <v>154</v>
      </c>
      <c r="F10" s="55">
        <f t="shared" si="3"/>
        <v>167.5</v>
      </c>
      <c r="H10" s="56" t="s">
        <v>39</v>
      </c>
      <c r="I10" s="34">
        <f xml:space="preserve"> I7+I8+$I9</f>
        <v>249</v>
      </c>
      <c r="J10" s="34">
        <f xml:space="preserve"> J7+J8+$I9</f>
        <v>335</v>
      </c>
      <c r="K10" s="34">
        <f xml:space="preserve"> K7+K8+$I9</f>
        <v>329</v>
      </c>
      <c r="L10" s="34">
        <f xml:space="preserve"> L7+L8+$I9</f>
        <v>367</v>
      </c>
      <c r="M10" s="34">
        <f xml:space="preserve"> M7+M8+$I9</f>
        <v>257</v>
      </c>
    </row>
    <row r="13" spans="1:13" x14ac:dyDescent="0.3">
      <c r="A13" s="56" t="s">
        <v>35</v>
      </c>
      <c r="B13" s="25">
        <v>256</v>
      </c>
    </row>
    <row r="14" spans="1:13" s="2" customFormat="1" x14ac:dyDescent="0.3"/>
    <row r="15" spans="1:13" s="18" customFormat="1" x14ac:dyDescent="0.3"/>
    <row r="17" spans="1:14" ht="22.8" x14ac:dyDescent="0.4">
      <c r="B17" s="84" t="s">
        <v>44</v>
      </c>
      <c r="C17" s="84"/>
      <c r="D17" s="84"/>
      <c r="E17" s="84"/>
    </row>
    <row r="19" spans="1:14" x14ac:dyDescent="0.3">
      <c r="A19" s="1" t="s">
        <v>66</v>
      </c>
    </row>
    <row r="20" spans="1:14" x14ac:dyDescent="0.3">
      <c r="A20" s="83" t="s">
        <v>45</v>
      </c>
      <c r="B20" s="83"/>
      <c r="C20" s="83"/>
      <c r="D20" s="83"/>
      <c r="N20" s="17" t="s">
        <v>17</v>
      </c>
    </row>
    <row r="21" spans="1:14" x14ac:dyDescent="0.3">
      <c r="A21" s="83" t="s">
        <v>46</v>
      </c>
      <c r="B21" s="83"/>
      <c r="C21" s="83"/>
      <c r="D21" s="83"/>
    </row>
    <row r="23" spans="1:14" x14ac:dyDescent="0.3">
      <c r="A23" s="61" t="s">
        <v>0</v>
      </c>
      <c r="B23" s="61" t="s">
        <v>1</v>
      </c>
      <c r="C23" s="61" t="s">
        <v>2</v>
      </c>
      <c r="D23" s="61" t="s">
        <v>18</v>
      </c>
      <c r="E23" s="61" t="s">
        <v>19</v>
      </c>
      <c r="F23" s="61" t="s">
        <v>20</v>
      </c>
      <c r="G23" s="61" t="s">
        <v>3</v>
      </c>
    </row>
    <row r="24" spans="1:14" x14ac:dyDescent="0.3">
      <c r="A24" s="30">
        <v>1</v>
      </c>
      <c r="B24" s="30" t="s">
        <v>4</v>
      </c>
      <c r="C24" s="30" t="s">
        <v>11</v>
      </c>
      <c r="D24" s="30">
        <v>80</v>
      </c>
      <c r="E24" s="30">
        <v>48</v>
      </c>
      <c r="F24" s="31">
        <v>98</v>
      </c>
      <c r="G24" s="31">
        <f t="shared" ref="G24:G29" si="4">SUM(D24,E24,F24)</f>
        <v>226</v>
      </c>
    </row>
    <row r="25" spans="1:14" x14ac:dyDescent="0.3">
      <c r="A25" s="32">
        <v>2</v>
      </c>
      <c r="B25" s="32" t="s">
        <v>5</v>
      </c>
      <c r="C25" s="32" t="s">
        <v>11</v>
      </c>
      <c r="D25" s="32">
        <v>75</v>
      </c>
      <c r="E25" s="32">
        <v>65</v>
      </c>
      <c r="F25" s="33">
        <v>23</v>
      </c>
      <c r="G25" s="33">
        <f t="shared" si="4"/>
        <v>163</v>
      </c>
      <c r="J25" s="17" t="s">
        <v>17</v>
      </c>
    </row>
    <row r="26" spans="1:14" x14ac:dyDescent="0.3">
      <c r="A26" s="34">
        <v>3</v>
      </c>
      <c r="B26" s="34" t="s">
        <v>6</v>
      </c>
      <c r="C26" s="34" t="s">
        <v>12</v>
      </c>
      <c r="D26" s="34">
        <v>62</v>
      </c>
      <c r="E26" s="34">
        <v>24</v>
      </c>
      <c r="F26" s="35">
        <v>65</v>
      </c>
      <c r="G26" s="35">
        <f t="shared" si="4"/>
        <v>151</v>
      </c>
    </row>
    <row r="27" spans="1:14" x14ac:dyDescent="0.3">
      <c r="A27" s="36">
        <v>4</v>
      </c>
      <c r="B27" s="36" t="s">
        <v>7</v>
      </c>
      <c r="C27" s="36" t="s">
        <v>13</v>
      </c>
      <c r="D27" s="36">
        <v>32</v>
      </c>
      <c r="E27" s="36">
        <v>95</v>
      </c>
      <c r="F27" s="37">
        <v>84</v>
      </c>
      <c r="G27" s="37">
        <f t="shared" si="4"/>
        <v>211</v>
      </c>
    </row>
    <row r="28" spans="1:14" x14ac:dyDescent="0.3">
      <c r="A28" s="38">
        <v>5</v>
      </c>
      <c r="B28" s="38" t="s">
        <v>8</v>
      </c>
      <c r="C28" s="38" t="s">
        <v>14</v>
      </c>
      <c r="D28" s="38">
        <v>65</v>
      </c>
      <c r="E28" s="38">
        <v>23</v>
      </c>
      <c r="F28" s="39">
        <v>90</v>
      </c>
      <c r="G28" s="39">
        <f t="shared" si="4"/>
        <v>178</v>
      </c>
    </row>
    <row r="29" spans="1:14" x14ac:dyDescent="0.3">
      <c r="A29" s="40">
        <v>6</v>
      </c>
      <c r="B29" s="40" t="s">
        <v>9</v>
      </c>
      <c r="C29" s="40" t="s">
        <v>15</v>
      </c>
      <c r="D29" s="40">
        <v>49</v>
      </c>
      <c r="E29" s="40">
        <v>26</v>
      </c>
      <c r="F29" s="41">
        <v>65</v>
      </c>
      <c r="G29" s="41">
        <f t="shared" si="4"/>
        <v>140</v>
      </c>
    </row>
    <row r="30" spans="1:14" x14ac:dyDescent="0.3">
      <c r="A30" s="34">
        <v>7</v>
      </c>
      <c r="B30" s="34" t="s">
        <v>10</v>
      </c>
      <c r="C30" s="34" t="s">
        <v>16</v>
      </c>
      <c r="D30" s="34">
        <v>30</v>
      </c>
      <c r="E30" s="34">
        <v>87</v>
      </c>
      <c r="F30" s="35">
        <v>47</v>
      </c>
      <c r="G30" s="35">
        <f>SUM(D30:F30)</f>
        <v>164</v>
      </c>
    </row>
    <row r="33" spans="1:4" x14ac:dyDescent="0.3">
      <c r="A33" s="1" t="s">
        <v>65</v>
      </c>
    </row>
    <row r="34" spans="1:4" x14ac:dyDescent="0.3">
      <c r="A34" s="83" t="s">
        <v>48</v>
      </c>
      <c r="B34" s="83"/>
      <c r="C34" s="83"/>
      <c r="D34" s="83"/>
    </row>
    <row r="35" spans="1:4" x14ac:dyDescent="0.3">
      <c r="A35" s="83" t="s">
        <v>49</v>
      </c>
      <c r="B35" s="83"/>
      <c r="C35" s="83"/>
      <c r="D35" s="83"/>
    </row>
    <row r="36" spans="1:4" x14ac:dyDescent="0.3">
      <c r="A36" s="83" t="s">
        <v>50</v>
      </c>
      <c r="B36" s="83"/>
      <c r="C36" s="83"/>
      <c r="D36" s="83"/>
    </row>
    <row r="38" spans="1:4" x14ac:dyDescent="0.3">
      <c r="A38" s="61" t="s">
        <v>1</v>
      </c>
      <c r="B38" s="61" t="s">
        <v>18</v>
      </c>
      <c r="C38" s="61" t="s">
        <v>19</v>
      </c>
      <c r="D38" s="61" t="s">
        <v>20</v>
      </c>
    </row>
    <row r="39" spans="1:4" x14ac:dyDescent="0.3">
      <c r="A39" s="30" t="s">
        <v>4</v>
      </c>
      <c r="B39" s="30">
        <v>80</v>
      </c>
      <c r="C39" s="30">
        <v>48</v>
      </c>
      <c r="D39" s="31">
        <v>98</v>
      </c>
    </row>
    <row r="40" spans="1:4" x14ac:dyDescent="0.3">
      <c r="A40" s="32" t="s">
        <v>5</v>
      </c>
      <c r="B40" s="32">
        <v>75</v>
      </c>
      <c r="C40" s="32">
        <v>65</v>
      </c>
      <c r="D40" s="33">
        <v>23</v>
      </c>
    </row>
    <row r="41" spans="1:4" x14ac:dyDescent="0.3">
      <c r="A41" s="34" t="s">
        <v>6</v>
      </c>
      <c r="B41" s="34">
        <v>62</v>
      </c>
      <c r="C41" s="34">
        <v>24</v>
      </c>
      <c r="D41" s="35">
        <v>65</v>
      </c>
    </row>
    <row r="42" spans="1:4" x14ac:dyDescent="0.3">
      <c r="A42" s="36" t="s">
        <v>7</v>
      </c>
      <c r="B42" s="36">
        <v>32</v>
      </c>
      <c r="C42" s="36">
        <v>95</v>
      </c>
      <c r="D42" s="37">
        <v>84</v>
      </c>
    </row>
    <row r="43" spans="1:4" x14ac:dyDescent="0.3">
      <c r="A43" s="38" t="s">
        <v>8</v>
      </c>
      <c r="B43" s="38">
        <v>65</v>
      </c>
      <c r="C43" s="38">
        <v>23</v>
      </c>
      <c r="D43" s="39">
        <v>90</v>
      </c>
    </row>
    <row r="44" spans="1:4" x14ac:dyDescent="0.3">
      <c r="A44" s="40" t="s">
        <v>9</v>
      </c>
      <c r="B44" s="40">
        <v>49</v>
      </c>
      <c r="C44" s="40">
        <v>26</v>
      </c>
      <c r="D44" s="41">
        <v>65</v>
      </c>
    </row>
    <row r="45" spans="1:4" x14ac:dyDescent="0.3">
      <c r="A45" s="34" t="s">
        <v>10</v>
      </c>
      <c r="B45" s="34">
        <v>30</v>
      </c>
      <c r="C45" s="34">
        <v>87</v>
      </c>
      <c r="D45" s="35">
        <v>47</v>
      </c>
    </row>
    <row r="47" spans="1:4" x14ac:dyDescent="0.3">
      <c r="A47" s="62" t="s">
        <v>47</v>
      </c>
      <c r="B47" s="63">
        <f>MIN(B39:B45)</f>
        <v>30</v>
      </c>
      <c r="C47" s="63">
        <f>MIN(C39:C45)</f>
        <v>23</v>
      </c>
      <c r="D47" s="63">
        <f>MIN(D39:D45)</f>
        <v>23</v>
      </c>
    </row>
    <row r="50" spans="1:4" x14ac:dyDescent="0.3">
      <c r="A50" s="1" t="s">
        <v>64</v>
      </c>
    </row>
    <row r="51" spans="1:4" x14ac:dyDescent="0.3">
      <c r="A51" s="83" t="s">
        <v>52</v>
      </c>
      <c r="B51" s="83"/>
      <c r="C51" s="83"/>
      <c r="D51" s="83"/>
    </row>
    <row r="52" spans="1:4" x14ac:dyDescent="0.3">
      <c r="A52" s="83" t="s">
        <v>49</v>
      </c>
      <c r="B52" s="83"/>
      <c r="C52" s="83"/>
      <c r="D52" s="83"/>
    </row>
    <row r="53" spans="1:4" x14ac:dyDescent="0.3">
      <c r="A53" s="83" t="s">
        <v>53</v>
      </c>
      <c r="B53" s="83"/>
      <c r="C53" s="83"/>
      <c r="D53" s="83"/>
    </row>
    <row r="55" spans="1:4" x14ac:dyDescent="0.3">
      <c r="A55" s="61" t="s">
        <v>1</v>
      </c>
      <c r="B55" s="61" t="s">
        <v>18</v>
      </c>
      <c r="C55" s="61" t="s">
        <v>19</v>
      </c>
      <c r="D55" s="61" t="s">
        <v>20</v>
      </c>
    </row>
    <row r="56" spans="1:4" x14ac:dyDescent="0.3">
      <c r="A56" s="30" t="s">
        <v>4</v>
      </c>
      <c r="B56" s="30">
        <v>80</v>
      </c>
      <c r="C56" s="30">
        <v>48</v>
      </c>
      <c r="D56" s="31">
        <v>98</v>
      </c>
    </row>
    <row r="57" spans="1:4" x14ac:dyDescent="0.3">
      <c r="A57" s="32" t="s">
        <v>5</v>
      </c>
      <c r="B57" s="32">
        <v>75</v>
      </c>
      <c r="C57" s="32">
        <v>65</v>
      </c>
      <c r="D57" s="33">
        <v>23</v>
      </c>
    </row>
    <row r="58" spans="1:4" x14ac:dyDescent="0.3">
      <c r="A58" s="34" t="s">
        <v>6</v>
      </c>
      <c r="B58" s="34">
        <v>62</v>
      </c>
      <c r="C58" s="34">
        <v>24</v>
      </c>
      <c r="D58" s="35">
        <v>65</v>
      </c>
    </row>
    <row r="59" spans="1:4" x14ac:dyDescent="0.3">
      <c r="A59" s="36" t="s">
        <v>7</v>
      </c>
      <c r="B59" s="36">
        <v>32</v>
      </c>
      <c r="C59" s="36">
        <v>95</v>
      </c>
      <c r="D59" s="37">
        <v>84</v>
      </c>
    </row>
    <row r="60" spans="1:4" x14ac:dyDescent="0.3">
      <c r="A60" s="38" t="s">
        <v>8</v>
      </c>
      <c r="B60" s="38">
        <v>65</v>
      </c>
      <c r="C60" s="38">
        <v>23</v>
      </c>
      <c r="D60" s="39">
        <v>90</v>
      </c>
    </row>
    <row r="61" spans="1:4" x14ac:dyDescent="0.3">
      <c r="A61" s="40" t="s">
        <v>9</v>
      </c>
      <c r="B61" s="40">
        <v>49</v>
      </c>
      <c r="C61" s="40">
        <v>26</v>
      </c>
      <c r="D61" s="41">
        <v>65</v>
      </c>
    </row>
    <row r="62" spans="1:4" x14ac:dyDescent="0.3">
      <c r="A62" s="34" t="s">
        <v>10</v>
      </c>
      <c r="B62" s="34">
        <v>30</v>
      </c>
      <c r="C62" s="34">
        <v>87</v>
      </c>
      <c r="D62" s="35">
        <v>47</v>
      </c>
    </row>
    <row r="64" spans="1:4" x14ac:dyDescent="0.3">
      <c r="A64" s="62" t="s">
        <v>51</v>
      </c>
      <c r="B64" s="63">
        <f>MAX(B56:B62)</f>
        <v>80</v>
      </c>
      <c r="C64" s="63">
        <f>MAX(C56:C62)</f>
        <v>95</v>
      </c>
      <c r="D64" s="63">
        <f>MAX(D56:D62)</f>
        <v>98</v>
      </c>
    </row>
    <row r="67" spans="1:6" ht="19.8" customHeight="1" x14ac:dyDescent="0.3">
      <c r="A67" s="83" t="s">
        <v>63</v>
      </c>
      <c r="B67" s="83"/>
    </row>
    <row r="68" spans="1:6" x14ac:dyDescent="0.3">
      <c r="A68" s="83" t="s">
        <v>54</v>
      </c>
      <c r="B68" s="83"/>
      <c r="C68" s="83"/>
      <c r="D68" s="83"/>
    </row>
    <row r="69" spans="1:6" x14ac:dyDescent="0.3">
      <c r="A69" s="83" t="s">
        <v>55</v>
      </c>
      <c r="B69" s="83"/>
      <c r="C69" s="83"/>
      <c r="D69" s="83"/>
    </row>
    <row r="70" spans="1:6" x14ac:dyDescent="0.3">
      <c r="A70" s="83" t="s">
        <v>56</v>
      </c>
      <c r="B70" s="83"/>
      <c r="C70" s="83"/>
      <c r="D70" s="83"/>
    </row>
    <row r="71" spans="1:6" x14ac:dyDescent="0.3">
      <c r="A71" s="83" t="s">
        <v>57</v>
      </c>
      <c r="B71" s="83"/>
      <c r="C71" s="83"/>
      <c r="D71" s="83"/>
    </row>
    <row r="73" spans="1:6" x14ac:dyDescent="0.3">
      <c r="A73" s="61" t="s">
        <v>1</v>
      </c>
      <c r="B73" s="61" t="s">
        <v>18</v>
      </c>
      <c r="C73" s="61" t="s">
        <v>19</v>
      </c>
      <c r="D73" s="61" t="s">
        <v>20</v>
      </c>
      <c r="E73" s="61" t="s">
        <v>21</v>
      </c>
      <c r="F73" s="61" t="s">
        <v>22</v>
      </c>
    </row>
    <row r="74" spans="1:6" x14ac:dyDescent="0.3">
      <c r="A74" s="27" t="s">
        <v>4</v>
      </c>
      <c r="B74" s="30">
        <v>80</v>
      </c>
      <c r="C74" s="30">
        <v>48</v>
      </c>
      <c r="D74" s="31">
        <v>98</v>
      </c>
      <c r="E74" s="64">
        <f t="shared" ref="E74:E80" si="5">AVERAGE(B74:D74)</f>
        <v>75.333333333333329</v>
      </c>
      <c r="F74" s="55">
        <f>_xlfn.RANK.AVG(E74, E$74:E$80, 0)</f>
        <v>1</v>
      </c>
    </row>
    <row r="75" spans="1:6" x14ac:dyDescent="0.3">
      <c r="A75" s="26" t="s">
        <v>5</v>
      </c>
      <c r="B75" s="32">
        <v>75</v>
      </c>
      <c r="C75" s="32">
        <v>65</v>
      </c>
      <c r="D75" s="33">
        <v>23</v>
      </c>
      <c r="E75" s="64">
        <f t="shared" si="5"/>
        <v>54.333333333333336</v>
      </c>
      <c r="F75" s="55">
        <f t="shared" ref="F75:F80" si="6">_xlfn.RANK.AVG(E75, E$74:E$80, 0)</f>
        <v>5</v>
      </c>
    </row>
    <row r="76" spans="1:6" x14ac:dyDescent="0.3">
      <c r="A76" s="29" t="s">
        <v>6</v>
      </c>
      <c r="B76" s="34">
        <v>62</v>
      </c>
      <c r="C76" s="34">
        <v>24</v>
      </c>
      <c r="D76" s="35">
        <v>65</v>
      </c>
      <c r="E76" s="64">
        <f t="shared" si="5"/>
        <v>50.333333333333336</v>
      </c>
      <c r="F76" s="55">
        <f t="shared" si="6"/>
        <v>6</v>
      </c>
    </row>
    <row r="77" spans="1:6" x14ac:dyDescent="0.3">
      <c r="A77" s="28" t="s">
        <v>7</v>
      </c>
      <c r="B77" s="36">
        <v>32</v>
      </c>
      <c r="C77" s="36">
        <v>95</v>
      </c>
      <c r="D77" s="37">
        <v>84</v>
      </c>
      <c r="E77" s="64">
        <f t="shared" si="5"/>
        <v>70.333333333333329</v>
      </c>
      <c r="F77" s="55">
        <f t="shared" si="6"/>
        <v>2</v>
      </c>
    </row>
    <row r="78" spans="1:6" x14ac:dyDescent="0.3">
      <c r="A78" s="65" t="s">
        <v>8</v>
      </c>
      <c r="B78" s="38">
        <v>65</v>
      </c>
      <c r="C78" s="38">
        <v>23</v>
      </c>
      <c r="D78" s="39">
        <v>90</v>
      </c>
      <c r="E78" s="64">
        <f t="shared" si="5"/>
        <v>59.333333333333336</v>
      </c>
      <c r="F78" s="55">
        <f t="shared" si="6"/>
        <v>3</v>
      </c>
    </row>
    <row r="79" spans="1:6" x14ac:dyDescent="0.3">
      <c r="A79" s="66" t="s">
        <v>9</v>
      </c>
      <c r="B79" s="40">
        <v>49</v>
      </c>
      <c r="C79" s="40">
        <v>26</v>
      </c>
      <c r="D79" s="41">
        <v>65</v>
      </c>
      <c r="E79" s="64">
        <f t="shared" si="5"/>
        <v>46.666666666666664</v>
      </c>
      <c r="F79" s="55">
        <f t="shared" si="6"/>
        <v>7</v>
      </c>
    </row>
    <row r="80" spans="1:6" x14ac:dyDescent="0.3">
      <c r="A80" s="29" t="s">
        <v>10</v>
      </c>
      <c r="B80" s="34">
        <v>30</v>
      </c>
      <c r="C80" s="34">
        <v>87</v>
      </c>
      <c r="D80" s="35">
        <v>47</v>
      </c>
      <c r="E80" s="64">
        <f t="shared" si="5"/>
        <v>54.666666666666664</v>
      </c>
      <c r="F80" s="55">
        <f t="shared" si="6"/>
        <v>4</v>
      </c>
    </row>
    <row r="83" spans="1:6" x14ac:dyDescent="0.3">
      <c r="A83" s="83" t="s">
        <v>62</v>
      </c>
      <c r="B83" s="83"/>
    </row>
    <row r="84" spans="1:6" x14ac:dyDescent="0.3">
      <c r="A84" s="83" t="s">
        <v>58</v>
      </c>
      <c r="B84" s="83"/>
      <c r="C84" s="83"/>
      <c r="D84" s="83"/>
    </row>
    <row r="85" spans="1:6" x14ac:dyDescent="0.3">
      <c r="A85" s="83" t="s">
        <v>59</v>
      </c>
      <c r="B85" s="83"/>
      <c r="C85" s="83"/>
      <c r="D85" s="83"/>
    </row>
    <row r="86" spans="1:6" x14ac:dyDescent="0.3">
      <c r="A86" s="83" t="s">
        <v>60</v>
      </c>
      <c r="B86" s="83"/>
      <c r="C86" s="83"/>
      <c r="D86" s="83"/>
    </row>
    <row r="88" spans="1:6" x14ac:dyDescent="0.3">
      <c r="A88" s="61" t="s">
        <v>1</v>
      </c>
      <c r="B88" s="61" t="s">
        <v>18</v>
      </c>
      <c r="C88" s="61" t="s">
        <v>19</v>
      </c>
      <c r="D88" s="61" t="s">
        <v>20</v>
      </c>
      <c r="E88" s="61" t="s">
        <v>3</v>
      </c>
      <c r="F88" s="67" t="s">
        <v>24</v>
      </c>
    </row>
    <row r="89" spans="1:6" x14ac:dyDescent="0.3">
      <c r="A89" s="27" t="s">
        <v>4</v>
      </c>
      <c r="B89" s="30">
        <v>80</v>
      </c>
      <c r="C89" s="30">
        <v>48</v>
      </c>
      <c r="D89" s="31">
        <v>98</v>
      </c>
      <c r="E89" s="31">
        <f t="shared" ref="E89:E94" si="7">SUM(B89,C89,D89)</f>
        <v>226</v>
      </c>
      <c r="F89" s="55">
        <f>SUMPRODUCT(B89:D89, B$97:D$97)</f>
        <v>728</v>
      </c>
    </row>
    <row r="90" spans="1:6" x14ac:dyDescent="0.3">
      <c r="A90" s="26" t="s">
        <v>5</v>
      </c>
      <c r="B90" s="32">
        <v>75</v>
      </c>
      <c r="C90" s="32">
        <v>65</v>
      </c>
      <c r="D90" s="33">
        <v>23</v>
      </c>
      <c r="E90" s="33">
        <f t="shared" si="7"/>
        <v>163</v>
      </c>
      <c r="F90" s="55">
        <f t="shared" ref="F90:F95" si="8">SUMPRODUCT(B90:D90, B$97:D$97)</f>
        <v>447</v>
      </c>
    </row>
    <row r="91" spans="1:6" x14ac:dyDescent="0.3">
      <c r="A91" s="29" t="s">
        <v>6</v>
      </c>
      <c r="B91" s="34">
        <v>62</v>
      </c>
      <c r="C91" s="34">
        <v>24</v>
      </c>
      <c r="D91" s="35">
        <v>65</v>
      </c>
      <c r="E91" s="35">
        <f t="shared" si="7"/>
        <v>151</v>
      </c>
      <c r="F91" s="55">
        <f t="shared" si="8"/>
        <v>494</v>
      </c>
    </row>
    <row r="92" spans="1:6" x14ac:dyDescent="0.3">
      <c r="A92" s="28" t="s">
        <v>7</v>
      </c>
      <c r="B92" s="36">
        <v>32</v>
      </c>
      <c r="C92" s="36">
        <v>95</v>
      </c>
      <c r="D92" s="37">
        <v>84</v>
      </c>
      <c r="E92" s="37">
        <f t="shared" si="7"/>
        <v>211</v>
      </c>
      <c r="F92" s="55">
        <f t="shared" si="8"/>
        <v>622</v>
      </c>
    </row>
    <row r="93" spans="1:6" x14ac:dyDescent="0.3">
      <c r="A93" s="65" t="s">
        <v>8</v>
      </c>
      <c r="B93" s="38">
        <v>65</v>
      </c>
      <c r="C93" s="38">
        <v>23</v>
      </c>
      <c r="D93" s="39">
        <v>90</v>
      </c>
      <c r="E93" s="39">
        <f t="shared" si="7"/>
        <v>178</v>
      </c>
      <c r="F93" s="55">
        <f t="shared" si="8"/>
        <v>601</v>
      </c>
    </row>
    <row r="94" spans="1:6" x14ac:dyDescent="0.3">
      <c r="A94" s="66" t="s">
        <v>9</v>
      </c>
      <c r="B94" s="40">
        <v>49</v>
      </c>
      <c r="C94" s="40">
        <v>26</v>
      </c>
      <c r="D94" s="41">
        <v>65</v>
      </c>
      <c r="E94" s="41">
        <f t="shared" si="7"/>
        <v>140</v>
      </c>
      <c r="F94" s="55">
        <f t="shared" si="8"/>
        <v>459</v>
      </c>
    </row>
    <row r="95" spans="1:6" x14ac:dyDescent="0.3">
      <c r="A95" s="29" t="s">
        <v>10</v>
      </c>
      <c r="B95" s="34">
        <v>30</v>
      </c>
      <c r="C95" s="34">
        <v>87</v>
      </c>
      <c r="D95" s="35">
        <v>47</v>
      </c>
      <c r="E95" s="35">
        <f>SUM(B95:D95)</f>
        <v>164</v>
      </c>
      <c r="F95" s="55">
        <f t="shared" si="8"/>
        <v>452</v>
      </c>
    </row>
    <row r="97" spans="1:7" x14ac:dyDescent="0.3">
      <c r="A97" s="68" t="s">
        <v>23</v>
      </c>
      <c r="B97" s="68">
        <v>3</v>
      </c>
      <c r="C97" s="68">
        <v>2</v>
      </c>
      <c r="D97" s="68">
        <v>4</v>
      </c>
    </row>
    <row r="100" spans="1:7" x14ac:dyDescent="0.3">
      <c r="A100" s="83" t="s">
        <v>61</v>
      </c>
      <c r="B100" s="83"/>
      <c r="E100" s="83" t="s">
        <v>71</v>
      </c>
      <c r="F100" s="83"/>
    </row>
    <row r="101" spans="1:7" x14ac:dyDescent="0.3">
      <c r="A101" s="10" t="s">
        <v>67</v>
      </c>
      <c r="B101" s="10"/>
      <c r="C101" s="10"/>
      <c r="D101" s="10"/>
      <c r="E101" s="87" t="s">
        <v>72</v>
      </c>
      <c r="F101" s="87"/>
      <c r="G101" s="10"/>
    </row>
    <row r="102" spans="1:7" x14ac:dyDescent="0.3">
      <c r="A102" s="1" t="s">
        <v>68</v>
      </c>
      <c r="B102" s="1"/>
      <c r="C102" s="1"/>
      <c r="D102" s="1"/>
      <c r="E102" s="87" t="s">
        <v>73</v>
      </c>
      <c r="F102" s="87"/>
      <c r="G102" s="1"/>
    </row>
    <row r="103" spans="1:7" x14ac:dyDescent="0.3">
      <c r="A103" s="83" t="s">
        <v>69</v>
      </c>
      <c r="B103" s="83"/>
      <c r="C103" s="83"/>
      <c r="D103" s="1"/>
      <c r="E103" s="87" t="s">
        <v>74</v>
      </c>
      <c r="F103" s="87"/>
      <c r="G103" s="1"/>
    </row>
    <row r="105" spans="1:7" x14ac:dyDescent="0.3">
      <c r="A105" s="85" t="s">
        <v>70</v>
      </c>
      <c r="B105" s="85"/>
      <c r="E105" s="85" t="s">
        <v>25</v>
      </c>
      <c r="F105" s="85"/>
    </row>
    <row r="106" spans="1:7" x14ac:dyDescent="0.3">
      <c r="A106" s="2"/>
      <c r="B106" s="2"/>
      <c r="E106" s="2"/>
    </row>
    <row r="107" spans="1:7" x14ac:dyDescent="0.3">
      <c r="A107" s="30" t="s">
        <v>4</v>
      </c>
      <c r="B107" s="25">
        <v>0.25239237213847998</v>
      </c>
      <c r="E107" s="30" t="s">
        <v>4</v>
      </c>
      <c r="F107" s="69">
        <v>50</v>
      </c>
    </row>
    <row r="108" spans="1:7" x14ac:dyDescent="0.3">
      <c r="A108" s="32" t="s">
        <v>5</v>
      </c>
      <c r="B108" s="25">
        <v>0.13791081824012874</v>
      </c>
      <c r="E108" s="32" t="s">
        <v>5</v>
      </c>
      <c r="F108" s="69">
        <v>27</v>
      </c>
    </row>
    <row r="109" spans="1:7" x14ac:dyDescent="0.3">
      <c r="A109" s="34" t="s">
        <v>6</v>
      </c>
      <c r="B109" s="25">
        <v>0.89497944302652011</v>
      </c>
      <c r="E109" s="34" t="s">
        <v>6</v>
      </c>
      <c r="F109" s="69">
        <v>55</v>
      </c>
    </row>
    <row r="110" spans="1:7" x14ac:dyDescent="0.3">
      <c r="A110" s="36" t="s">
        <v>7</v>
      </c>
      <c r="B110" s="25">
        <v>0.16493901680685863</v>
      </c>
      <c r="E110" s="36" t="s">
        <v>7</v>
      </c>
      <c r="F110" s="69">
        <v>25</v>
      </c>
    </row>
    <row r="111" spans="1:7" x14ac:dyDescent="0.3">
      <c r="A111" s="38" t="s">
        <v>8</v>
      </c>
      <c r="B111" s="25">
        <v>0.54819718502065473</v>
      </c>
      <c r="E111" s="38" t="s">
        <v>8</v>
      </c>
      <c r="F111" s="69">
        <v>32</v>
      </c>
    </row>
    <row r="112" spans="1:7" x14ac:dyDescent="0.3">
      <c r="A112" s="40" t="s">
        <v>9</v>
      </c>
      <c r="B112" s="25">
        <v>2.7117255816219155E-3</v>
      </c>
      <c r="E112" s="40" t="s">
        <v>9</v>
      </c>
      <c r="F112" s="69">
        <v>64</v>
      </c>
    </row>
    <row r="113" spans="1:6" x14ac:dyDescent="0.3">
      <c r="A113" s="34" t="s">
        <v>10</v>
      </c>
      <c r="B113" s="25">
        <v>6.9864116147139166E-2</v>
      </c>
      <c r="E113" s="34" t="s">
        <v>10</v>
      </c>
      <c r="F113" s="69">
        <v>93</v>
      </c>
    </row>
    <row r="116" spans="1:6" x14ac:dyDescent="0.3">
      <c r="A116" s="86" t="s">
        <v>75</v>
      </c>
      <c r="B116" s="86"/>
      <c r="C116" s="86"/>
      <c r="D116" s="86"/>
      <c r="E116" s="86"/>
      <c r="F116" s="86"/>
    </row>
  </sheetData>
  <mergeCells count="33">
    <mergeCell ref="A116:F116"/>
    <mergeCell ref="E105:F105"/>
    <mergeCell ref="E100:F100"/>
    <mergeCell ref="E102:F102"/>
    <mergeCell ref="E101:F101"/>
    <mergeCell ref="E103:F103"/>
    <mergeCell ref="A100:B100"/>
    <mergeCell ref="A105:B105"/>
    <mergeCell ref="A103:C103"/>
    <mergeCell ref="A83:B83"/>
    <mergeCell ref="A84:D84"/>
    <mergeCell ref="A85:D85"/>
    <mergeCell ref="A86:D86"/>
    <mergeCell ref="A52:D52"/>
    <mergeCell ref="A53:D53"/>
    <mergeCell ref="A68:D68"/>
    <mergeCell ref="A69:D69"/>
    <mergeCell ref="A70:D70"/>
    <mergeCell ref="A67:B67"/>
    <mergeCell ref="B1:E1"/>
    <mergeCell ref="A2:B2"/>
    <mergeCell ref="H2:I2"/>
    <mergeCell ref="I3:M3"/>
    <mergeCell ref="I4:M4"/>
    <mergeCell ref="A36:D36"/>
    <mergeCell ref="A35:D35"/>
    <mergeCell ref="A51:D51"/>
    <mergeCell ref="A71:D71"/>
    <mergeCell ref="I5:M5"/>
    <mergeCell ref="B17:E17"/>
    <mergeCell ref="A20:D20"/>
    <mergeCell ref="A21:D21"/>
    <mergeCell ref="A34:D34"/>
  </mergeCell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49D-748D-4F15-BA39-0C12E699DC81}">
  <dimension ref="A1:R72"/>
  <sheetViews>
    <sheetView topLeftCell="A71" workbookViewId="0">
      <selection activeCell="C15" sqref="C15"/>
    </sheetView>
  </sheetViews>
  <sheetFormatPr defaultRowHeight="15.6" x14ac:dyDescent="0.3"/>
  <cols>
    <col min="1" max="1" width="10.77734375" style="17" bestFit="1" customWidth="1"/>
    <col min="2" max="2" width="40.109375" style="17" bestFit="1" customWidth="1"/>
    <col min="3" max="3" width="25.77734375" style="17" bestFit="1" customWidth="1"/>
    <col min="4" max="4" width="23.109375" style="17" bestFit="1" customWidth="1"/>
    <col min="5" max="7" width="8.88671875" style="17"/>
    <col min="8" max="8" width="13.77734375" style="17" customWidth="1"/>
    <col min="9" max="9" width="8.88671875" style="17"/>
    <col min="10" max="10" width="16.77734375" style="17" customWidth="1"/>
    <col min="11" max="11" width="16" style="17" customWidth="1"/>
    <col min="12" max="12" width="8.6640625" style="17" customWidth="1"/>
    <col min="13" max="16384" width="8.88671875" style="17"/>
  </cols>
  <sheetData>
    <row r="1" spans="1:8" ht="22.8" x14ac:dyDescent="0.4">
      <c r="B1" s="84" t="s">
        <v>131</v>
      </c>
      <c r="C1" s="84"/>
      <c r="D1" s="84"/>
      <c r="E1" s="84"/>
    </row>
    <row r="3" spans="1:8" x14ac:dyDescent="0.3">
      <c r="A3" s="83" t="s">
        <v>76</v>
      </c>
      <c r="B3" s="83"/>
    </row>
    <row r="4" spans="1:8" x14ac:dyDescent="0.3">
      <c r="A4" s="83" t="s">
        <v>77</v>
      </c>
      <c r="B4" s="83"/>
      <c r="C4" s="83"/>
      <c r="D4" s="83"/>
      <c r="E4" s="83"/>
      <c r="F4" s="83"/>
      <c r="G4" s="83"/>
      <c r="H4" s="83"/>
    </row>
    <row r="5" spans="1:8" x14ac:dyDescent="0.3">
      <c r="A5" s="83" t="s">
        <v>68</v>
      </c>
      <c r="B5" s="83"/>
      <c r="C5" s="83"/>
      <c r="D5" s="83"/>
      <c r="E5" s="83"/>
      <c r="F5" s="83"/>
      <c r="G5" s="83"/>
      <c r="H5" s="83"/>
    </row>
    <row r="6" spans="1:8" x14ac:dyDescent="0.3">
      <c r="A6" s="83" t="s">
        <v>69</v>
      </c>
      <c r="B6" s="83"/>
      <c r="C6" s="83"/>
      <c r="D6" s="83"/>
      <c r="E6" s="83"/>
      <c r="F6" s="83"/>
      <c r="G6" s="83"/>
      <c r="H6" s="83"/>
    </row>
    <row r="9" spans="1:8" x14ac:dyDescent="0.3">
      <c r="A9" s="88" t="s">
        <v>78</v>
      </c>
      <c r="B9" s="88"/>
      <c r="C9" s="88" t="s">
        <v>80</v>
      </c>
      <c r="D9" s="88"/>
      <c r="E9" s="88"/>
    </row>
    <row r="10" spans="1:8" x14ac:dyDescent="0.3">
      <c r="A10" s="91" t="s">
        <v>79</v>
      </c>
      <c r="B10" s="91"/>
      <c r="C10" s="91" t="str">
        <f>TRIM(A10)</f>
        <v>Microsoft Excel</v>
      </c>
      <c r="D10" s="91"/>
      <c r="E10" s="91"/>
    </row>
    <row r="11" spans="1:8" x14ac:dyDescent="0.3">
      <c r="A11" s="90" t="s">
        <v>81</v>
      </c>
      <c r="B11" s="90"/>
      <c r="C11" s="90" t="str">
        <f>TRIM(A11)</f>
        <v>Microsoft Word</v>
      </c>
      <c r="D11" s="90"/>
      <c r="E11" s="90"/>
    </row>
    <row r="12" spans="1:8" x14ac:dyDescent="0.3">
      <c r="A12" s="89" t="s">
        <v>82</v>
      </c>
      <c r="B12" s="89"/>
      <c r="C12" s="89" t="str">
        <f>TRIM(A12)</f>
        <v>Microsoft Powerpoint</v>
      </c>
      <c r="D12" s="89"/>
      <c r="E12" s="89"/>
    </row>
    <row r="15" spans="1:8" x14ac:dyDescent="0.3">
      <c r="A15" s="83" t="s">
        <v>83</v>
      </c>
      <c r="B15" s="83"/>
    </row>
    <row r="16" spans="1:8" x14ac:dyDescent="0.3">
      <c r="A16" s="83" t="s">
        <v>85</v>
      </c>
      <c r="B16" s="83"/>
      <c r="C16" s="83"/>
      <c r="D16" s="83"/>
      <c r="E16" s="83"/>
      <c r="F16" s="83"/>
      <c r="G16" s="83"/>
      <c r="H16" s="83"/>
    </row>
    <row r="17" spans="1:15" x14ac:dyDescent="0.3">
      <c r="A17" s="83" t="s">
        <v>84</v>
      </c>
      <c r="B17" s="83"/>
      <c r="C17" s="83"/>
      <c r="D17" s="83"/>
      <c r="E17" s="83"/>
      <c r="F17" s="83"/>
      <c r="G17" s="83"/>
      <c r="H17" s="83"/>
    </row>
    <row r="18" spans="1:15" x14ac:dyDescent="0.3">
      <c r="A18" s="83" t="s">
        <v>86</v>
      </c>
      <c r="B18" s="83"/>
      <c r="C18" s="83"/>
      <c r="D18" s="83"/>
      <c r="E18" s="83"/>
      <c r="F18" s="83"/>
      <c r="G18" s="83"/>
      <c r="H18" s="83"/>
    </row>
    <row r="20" spans="1:15" x14ac:dyDescent="0.3">
      <c r="A20" s="22" t="s">
        <v>1</v>
      </c>
      <c r="B20" s="22" t="s">
        <v>18</v>
      </c>
      <c r="C20" s="22" t="s">
        <v>19</v>
      </c>
      <c r="D20" s="93" t="s">
        <v>87</v>
      </c>
      <c r="E20" s="88"/>
      <c r="F20" s="88"/>
      <c r="G20" s="88"/>
    </row>
    <row r="21" spans="1:15" x14ac:dyDescent="0.3">
      <c r="A21" s="11" t="s">
        <v>4</v>
      </c>
      <c r="B21" s="4">
        <v>80</v>
      </c>
      <c r="C21" s="4">
        <v>48</v>
      </c>
      <c r="D21" s="92" t="str">
        <f>CONCATENATE(A21, " got ", B21, " marks in ", B20)</f>
        <v>Aryan got 80 marks in Computer</v>
      </c>
      <c r="E21" s="92"/>
      <c r="F21" s="92"/>
      <c r="G21" s="92"/>
    </row>
    <row r="22" spans="1:15" x14ac:dyDescent="0.3">
      <c r="A22" s="12" t="s">
        <v>5</v>
      </c>
      <c r="B22" s="5">
        <v>75</v>
      </c>
      <c r="C22" s="5">
        <v>65</v>
      </c>
      <c r="D22" s="92" t="str">
        <f t="shared" ref="D22:D27" si="0">CONCATENATE(A22, " got ", B22, " marks in ", B21)</f>
        <v>Krish got 75 marks in 80</v>
      </c>
      <c r="E22" s="92"/>
      <c r="F22" s="92"/>
      <c r="G22" s="92"/>
    </row>
    <row r="23" spans="1:15" x14ac:dyDescent="0.3">
      <c r="A23" s="13" t="s">
        <v>6</v>
      </c>
      <c r="B23" s="6">
        <v>62</v>
      </c>
      <c r="C23" s="6">
        <v>24</v>
      </c>
      <c r="D23" s="92" t="str">
        <f t="shared" si="0"/>
        <v>Maya got 62 marks in 75</v>
      </c>
      <c r="E23" s="92"/>
      <c r="F23" s="92"/>
      <c r="G23" s="92"/>
    </row>
    <row r="24" spans="1:15" x14ac:dyDescent="0.3">
      <c r="A24" s="14" t="s">
        <v>7</v>
      </c>
      <c r="B24" s="7">
        <v>32</v>
      </c>
      <c r="C24" s="7">
        <v>95</v>
      </c>
      <c r="D24" s="92" t="str">
        <f t="shared" si="0"/>
        <v>Jaya got 32 marks in 62</v>
      </c>
      <c r="E24" s="92"/>
      <c r="F24" s="92"/>
      <c r="G24" s="92"/>
    </row>
    <row r="25" spans="1:15" x14ac:dyDescent="0.3">
      <c r="A25" s="15" t="s">
        <v>8</v>
      </c>
      <c r="B25" s="8">
        <v>65</v>
      </c>
      <c r="C25" s="8">
        <v>23</v>
      </c>
      <c r="D25" s="92" t="str">
        <f t="shared" si="0"/>
        <v>Himesh got 65 marks in 32</v>
      </c>
      <c r="E25" s="92"/>
      <c r="F25" s="92"/>
      <c r="G25" s="92"/>
    </row>
    <row r="26" spans="1:15" x14ac:dyDescent="0.3">
      <c r="A26" s="16" t="s">
        <v>9</v>
      </c>
      <c r="B26" s="9">
        <v>49</v>
      </c>
      <c r="C26" s="9">
        <v>26</v>
      </c>
      <c r="D26" s="92" t="str">
        <f t="shared" si="0"/>
        <v>Raj got 49 marks in 65</v>
      </c>
      <c r="E26" s="92"/>
      <c r="F26" s="92"/>
      <c r="G26" s="92"/>
    </row>
    <row r="27" spans="1:15" x14ac:dyDescent="0.3">
      <c r="A27" s="13" t="s">
        <v>10</v>
      </c>
      <c r="B27" s="6">
        <v>30</v>
      </c>
      <c r="C27" s="6">
        <v>87</v>
      </c>
      <c r="D27" s="92" t="str">
        <f t="shared" si="0"/>
        <v>Priya got 30 marks in 49</v>
      </c>
      <c r="E27" s="92"/>
      <c r="F27" s="92"/>
      <c r="G27" s="92"/>
    </row>
    <row r="30" spans="1:15" x14ac:dyDescent="0.3">
      <c r="A30" s="83" t="s">
        <v>88</v>
      </c>
      <c r="B30" s="83"/>
      <c r="J30" s="97" t="s">
        <v>97</v>
      </c>
      <c r="K30" s="97"/>
      <c r="L30" s="97"/>
      <c r="M30" s="97"/>
      <c r="N30" s="97"/>
      <c r="O30" s="97"/>
    </row>
    <row r="31" spans="1:15" x14ac:dyDescent="0.3">
      <c r="A31" s="83" t="s">
        <v>89</v>
      </c>
      <c r="B31" s="83"/>
      <c r="C31" s="83"/>
      <c r="D31" s="83"/>
      <c r="E31" s="83"/>
      <c r="F31" s="83"/>
      <c r="G31" s="83"/>
      <c r="H31" s="83"/>
    </row>
    <row r="32" spans="1:15" x14ac:dyDescent="0.3">
      <c r="A32" s="83" t="s">
        <v>90</v>
      </c>
      <c r="B32" s="83"/>
      <c r="C32" s="83"/>
      <c r="D32" s="83"/>
      <c r="E32" s="83"/>
      <c r="F32" s="83"/>
      <c r="G32" s="83"/>
      <c r="H32" s="83"/>
      <c r="J32" s="83" t="s">
        <v>99</v>
      </c>
      <c r="K32" s="83"/>
      <c r="L32" s="83"/>
      <c r="M32" s="83"/>
      <c r="N32" s="83"/>
    </row>
    <row r="33" spans="1:18" x14ac:dyDescent="0.3">
      <c r="A33" s="83" t="s">
        <v>91</v>
      </c>
      <c r="B33" s="83"/>
      <c r="C33" s="83"/>
      <c r="D33" s="83"/>
      <c r="E33" s="83"/>
      <c r="F33" s="83"/>
      <c r="G33" s="83"/>
      <c r="H33" s="83"/>
      <c r="J33" s="97" t="s">
        <v>98</v>
      </c>
      <c r="K33" s="97"/>
      <c r="L33" s="97"/>
      <c r="M33" s="97"/>
      <c r="N33" s="97"/>
      <c r="O33" s="97"/>
      <c r="P33" s="97"/>
      <c r="Q33" s="97"/>
      <c r="R33" s="97"/>
    </row>
    <row r="34" spans="1:18" x14ac:dyDescent="0.3">
      <c r="J34" s="19"/>
      <c r="K34" s="19"/>
    </row>
    <row r="35" spans="1:18" x14ac:dyDescent="0.3">
      <c r="J35" s="21" t="s">
        <v>101</v>
      </c>
      <c r="K35" s="21" t="s">
        <v>102</v>
      </c>
    </row>
    <row r="36" spans="1:18" x14ac:dyDescent="0.3">
      <c r="A36" s="93" t="s">
        <v>92</v>
      </c>
      <c r="B36" s="93"/>
      <c r="C36" s="93"/>
      <c r="D36" s="93" t="s">
        <v>93</v>
      </c>
      <c r="E36" s="93"/>
      <c r="F36" s="93"/>
      <c r="G36" s="93"/>
      <c r="J36" s="23" t="s">
        <v>100</v>
      </c>
      <c r="K36" s="23" t="str">
        <f>SUBSTITUTE(J36, "O", "U", 2)</f>
        <v>FOUL</v>
      </c>
    </row>
    <row r="37" spans="1:18" x14ac:dyDescent="0.3">
      <c r="A37" s="96" t="s">
        <v>94</v>
      </c>
      <c r="B37" s="96"/>
      <c r="C37" s="96"/>
      <c r="D37" s="96" t="str">
        <f>SUBSTITUTE(A37, "F", "S")</f>
        <v>Slight</v>
      </c>
      <c r="E37" s="96"/>
      <c r="F37" s="96"/>
      <c r="G37" s="96"/>
    </row>
    <row r="38" spans="1:18" x14ac:dyDescent="0.3">
      <c r="A38" s="90" t="s">
        <v>95</v>
      </c>
      <c r="B38" s="90"/>
      <c r="C38" s="90"/>
      <c r="D38" s="90" t="str">
        <f>SUBSTITUTE(A38, "44", "34")</f>
        <v>The temperature outside is 34 degrees</v>
      </c>
      <c r="E38" s="90"/>
      <c r="F38" s="90"/>
      <c r="G38" s="90"/>
    </row>
    <row r="39" spans="1:18" x14ac:dyDescent="0.3">
      <c r="A39" s="94" t="s">
        <v>96</v>
      </c>
      <c r="B39" s="94"/>
      <c r="C39" s="94"/>
      <c r="D39" s="94" t="str">
        <f>SUBSTITUTE(A39, "January", "April")</f>
        <v>My birthday is in April</v>
      </c>
      <c r="E39" s="94"/>
      <c r="F39" s="94"/>
      <c r="G39" s="94"/>
    </row>
    <row r="40" spans="1:18" x14ac:dyDescent="0.3">
      <c r="A40" s="95"/>
      <c r="B40" s="95"/>
      <c r="C40" s="95"/>
      <c r="D40" s="95"/>
      <c r="E40" s="95"/>
      <c r="F40" s="95"/>
      <c r="G40" s="95"/>
    </row>
    <row r="42" spans="1:18" x14ac:dyDescent="0.3">
      <c r="A42" s="83" t="s">
        <v>103</v>
      </c>
      <c r="B42" s="83"/>
    </row>
    <row r="43" spans="1:18" x14ac:dyDescent="0.3">
      <c r="A43" s="83" t="s">
        <v>104</v>
      </c>
      <c r="B43" s="83"/>
      <c r="C43" s="83"/>
      <c r="D43" s="83"/>
      <c r="E43" s="83"/>
      <c r="F43" s="83"/>
      <c r="G43" s="83"/>
      <c r="H43" s="83"/>
    </row>
    <row r="44" spans="1:18" x14ac:dyDescent="0.3">
      <c r="A44" s="83" t="s">
        <v>105</v>
      </c>
      <c r="B44" s="83"/>
      <c r="C44" s="83"/>
      <c r="D44" s="83"/>
      <c r="E44" s="83"/>
      <c r="F44" s="83"/>
      <c r="G44" s="83"/>
      <c r="H44" s="83"/>
    </row>
    <row r="45" spans="1:18" x14ac:dyDescent="0.3">
      <c r="A45" s="1"/>
      <c r="B45" s="1"/>
      <c r="C45" s="1"/>
      <c r="D45" s="1"/>
      <c r="E45" s="1"/>
      <c r="F45" s="1"/>
      <c r="G45" s="1"/>
      <c r="H45" s="1"/>
    </row>
    <row r="46" spans="1:18" x14ac:dyDescent="0.3">
      <c r="A46" s="93" t="s">
        <v>92</v>
      </c>
      <c r="B46" s="93"/>
      <c r="C46" s="93"/>
      <c r="D46" s="93" t="s">
        <v>106</v>
      </c>
      <c r="E46" s="93"/>
      <c r="F46" s="93"/>
      <c r="G46" s="93"/>
      <c r="H46" s="93" t="s">
        <v>107</v>
      </c>
      <c r="I46" s="93"/>
      <c r="J46" s="93"/>
      <c r="K46" s="99"/>
    </row>
    <row r="47" spans="1:18" x14ac:dyDescent="0.3">
      <c r="A47" s="98" t="s">
        <v>108</v>
      </c>
      <c r="B47" s="98"/>
      <c r="C47" s="98"/>
      <c r="D47" s="98" t="str">
        <f>UPPER(A47)</f>
        <v>THE SUN</v>
      </c>
      <c r="E47" s="98"/>
      <c r="F47" s="98"/>
      <c r="G47" s="98"/>
      <c r="H47" s="98" t="str">
        <f>LOWER(A47)</f>
        <v>the sun</v>
      </c>
      <c r="I47" s="98"/>
      <c r="J47" s="98"/>
      <c r="K47" s="98"/>
    </row>
    <row r="48" spans="1:18" x14ac:dyDescent="0.3">
      <c r="A48" s="100" t="s">
        <v>109</v>
      </c>
      <c r="B48" s="100"/>
      <c r="C48" s="100"/>
      <c r="D48" s="100" t="str">
        <f>UPPER(A48)</f>
        <v>EARTH IS THE BLUE PLANET</v>
      </c>
      <c r="E48" s="100"/>
      <c r="F48" s="100"/>
      <c r="G48" s="100"/>
      <c r="H48" s="100" t="str">
        <f>LOWER(A48)</f>
        <v>earth is the blue planet</v>
      </c>
      <c r="I48" s="100"/>
      <c r="J48" s="100"/>
      <c r="K48" s="100"/>
    </row>
    <row r="49" spans="1:11" x14ac:dyDescent="0.3">
      <c r="A49" s="101" t="s">
        <v>110</v>
      </c>
      <c r="B49" s="101"/>
      <c r="C49" s="101"/>
      <c r="D49" s="101" t="str">
        <f>UPPER(A49)</f>
        <v>TUESDAY</v>
      </c>
      <c r="E49" s="101"/>
      <c r="F49" s="101"/>
      <c r="G49" s="101"/>
      <c r="H49" s="101" t="str">
        <f>LOWER(A49)</f>
        <v>tuesday</v>
      </c>
      <c r="I49" s="101"/>
      <c r="J49" s="101"/>
      <c r="K49" s="101"/>
    </row>
    <row r="52" spans="1:11" x14ac:dyDescent="0.3">
      <c r="A52" s="83" t="s">
        <v>111</v>
      </c>
      <c r="B52" s="83"/>
    </row>
    <row r="53" spans="1:11" x14ac:dyDescent="0.3">
      <c r="A53" s="83" t="s">
        <v>112</v>
      </c>
      <c r="B53" s="83"/>
      <c r="C53" s="83"/>
      <c r="D53" s="83"/>
      <c r="E53" s="83"/>
      <c r="F53" s="83"/>
      <c r="G53" s="83"/>
      <c r="H53" s="83"/>
    </row>
    <row r="54" spans="1:11" x14ac:dyDescent="0.3">
      <c r="A54" s="83" t="s">
        <v>113</v>
      </c>
      <c r="B54" s="83"/>
      <c r="C54" s="83"/>
      <c r="D54" s="83"/>
      <c r="E54" s="83"/>
      <c r="F54" s="83"/>
      <c r="G54" s="83"/>
      <c r="H54" s="83"/>
    </row>
    <row r="56" spans="1:11" x14ac:dyDescent="0.3">
      <c r="A56" s="93" t="s">
        <v>114</v>
      </c>
      <c r="B56" s="93"/>
      <c r="C56" s="93"/>
      <c r="D56" s="93" t="s">
        <v>115</v>
      </c>
      <c r="E56" s="93"/>
      <c r="F56" s="93"/>
      <c r="G56" s="93"/>
    </row>
    <row r="57" spans="1:11" x14ac:dyDescent="0.3">
      <c r="A57" s="96" t="s">
        <v>116</v>
      </c>
      <c r="B57" s="96"/>
      <c r="C57" s="96"/>
      <c r="D57" s="105">
        <f>LEN(A57)</f>
        <v>33</v>
      </c>
      <c r="E57" s="105"/>
      <c r="F57" s="105"/>
      <c r="G57" s="105"/>
    </row>
    <row r="58" spans="1:11" x14ac:dyDescent="0.3">
      <c r="A58" s="90" t="s">
        <v>117</v>
      </c>
      <c r="B58" s="90"/>
      <c r="C58" s="90"/>
      <c r="D58" s="106">
        <f>LEN(A58)</f>
        <v>35</v>
      </c>
      <c r="E58" s="107"/>
      <c r="F58" s="107"/>
      <c r="G58" s="108"/>
    </row>
    <row r="59" spans="1:11" x14ac:dyDescent="0.3">
      <c r="A59" s="94" t="s">
        <v>110</v>
      </c>
      <c r="B59" s="94"/>
      <c r="C59" s="94"/>
      <c r="D59" s="102">
        <f>LEN(A59)</f>
        <v>7</v>
      </c>
      <c r="E59" s="103"/>
      <c r="F59" s="103"/>
      <c r="G59" s="104"/>
    </row>
    <row r="62" spans="1:11" x14ac:dyDescent="0.3">
      <c r="A62" s="83" t="s">
        <v>118</v>
      </c>
      <c r="B62" s="83"/>
      <c r="C62" s="83"/>
    </row>
    <row r="63" spans="1:11" x14ac:dyDescent="0.3">
      <c r="A63" s="83" t="s">
        <v>119</v>
      </c>
      <c r="B63" s="83"/>
      <c r="C63" s="83"/>
      <c r="D63" s="83"/>
      <c r="E63" s="83"/>
      <c r="F63" s="83"/>
      <c r="G63" s="83"/>
      <c r="H63" s="83"/>
    </row>
    <row r="64" spans="1:11" x14ac:dyDescent="0.3">
      <c r="A64" s="83" t="s">
        <v>120</v>
      </c>
      <c r="B64" s="83"/>
      <c r="C64" s="83"/>
      <c r="D64" s="83"/>
      <c r="E64" s="83"/>
      <c r="F64" s="83"/>
      <c r="G64" s="83"/>
      <c r="H64" s="83"/>
    </row>
    <row r="65" spans="1:8" x14ac:dyDescent="0.3">
      <c r="A65" s="83" t="s">
        <v>121</v>
      </c>
      <c r="B65" s="83"/>
      <c r="C65" s="83"/>
      <c r="D65" s="83"/>
      <c r="E65" s="83"/>
      <c r="F65" s="83"/>
      <c r="G65" s="83"/>
      <c r="H65" s="83"/>
    </row>
    <row r="66" spans="1:8" x14ac:dyDescent="0.3">
      <c r="A66" s="83" t="s">
        <v>122</v>
      </c>
      <c r="B66" s="83"/>
      <c r="C66" s="83"/>
      <c r="D66" s="83"/>
      <c r="E66" s="83"/>
      <c r="F66" s="83"/>
      <c r="G66" s="83"/>
      <c r="H66" s="83"/>
    </row>
    <row r="68" spans="1:8" x14ac:dyDescent="0.3">
      <c r="A68" s="21" t="s">
        <v>26</v>
      </c>
      <c r="B68" s="21" t="s">
        <v>27</v>
      </c>
      <c r="C68" s="21" t="s">
        <v>28</v>
      </c>
      <c r="D68" s="21" t="s">
        <v>29</v>
      </c>
    </row>
    <row r="69" spans="1:8" x14ac:dyDescent="0.3">
      <c r="A69" s="26">
        <v>1210101</v>
      </c>
      <c r="B69" s="26" t="str">
        <f>LEFT(A69, 3)</f>
        <v>121</v>
      </c>
      <c r="C69" s="26" t="str">
        <f>MID(A69, 4, 2)</f>
        <v>01</v>
      </c>
      <c r="D69" s="26" t="str">
        <f>RIGHT(A69, 2)</f>
        <v>01</v>
      </c>
    </row>
    <row r="70" spans="1:8" x14ac:dyDescent="0.3">
      <c r="A70" s="27">
        <v>1220201</v>
      </c>
      <c r="B70" s="27" t="str">
        <f>LEFT(A70, 3)</f>
        <v>122</v>
      </c>
      <c r="C70" s="27" t="str">
        <f>MID(A70, 4, 2)</f>
        <v>02</v>
      </c>
      <c r="D70" s="27" t="str">
        <f>RIGHT(A70, 2)</f>
        <v>01</v>
      </c>
    </row>
    <row r="71" spans="1:8" x14ac:dyDescent="0.3">
      <c r="A71" s="28">
        <v>1210203</v>
      </c>
      <c r="B71" s="28" t="str">
        <f>LEFT(A71, 3)</f>
        <v>121</v>
      </c>
      <c r="C71" s="28" t="str">
        <f>MID(A71, 4, 2)</f>
        <v>02</v>
      </c>
      <c r="D71" s="28" t="str">
        <f>RIGHT(A71, 2)</f>
        <v>03</v>
      </c>
    </row>
    <row r="72" spans="1:8" x14ac:dyDescent="0.3">
      <c r="A72" s="29">
        <v>1240104</v>
      </c>
      <c r="B72" s="29" t="str">
        <f>LEFT(A72, 3)</f>
        <v>124</v>
      </c>
      <c r="C72" s="29" t="str">
        <f>MID(A72, 4, 2)</f>
        <v>01</v>
      </c>
      <c r="D72" s="29" t="str">
        <f>RIGHT(A72, 2)</f>
        <v>04</v>
      </c>
    </row>
  </sheetData>
  <mergeCells count="73">
    <mergeCell ref="A66:H66"/>
    <mergeCell ref="A62:C62"/>
    <mergeCell ref="B1:E1"/>
    <mergeCell ref="A59:C59"/>
    <mergeCell ref="D59:G59"/>
    <mergeCell ref="A63:H63"/>
    <mergeCell ref="A64:H64"/>
    <mergeCell ref="A65:H65"/>
    <mergeCell ref="A56:C56"/>
    <mergeCell ref="D56:G56"/>
    <mergeCell ref="A57:C57"/>
    <mergeCell ref="D57:G57"/>
    <mergeCell ref="A58:C58"/>
    <mergeCell ref="D58:G58"/>
    <mergeCell ref="A52:B52"/>
    <mergeCell ref="A53:H53"/>
    <mergeCell ref="A54:H54"/>
    <mergeCell ref="A48:C48"/>
    <mergeCell ref="D48:G48"/>
    <mergeCell ref="H48:K48"/>
    <mergeCell ref="A49:C49"/>
    <mergeCell ref="D49:G49"/>
    <mergeCell ref="H49:K49"/>
    <mergeCell ref="A47:C47"/>
    <mergeCell ref="D47:G47"/>
    <mergeCell ref="H47:K47"/>
    <mergeCell ref="A42:B42"/>
    <mergeCell ref="A43:H43"/>
    <mergeCell ref="A44:H44"/>
    <mergeCell ref="A46:C46"/>
    <mergeCell ref="D46:G46"/>
    <mergeCell ref="H46:K46"/>
    <mergeCell ref="J30:O30"/>
    <mergeCell ref="J32:N32"/>
    <mergeCell ref="J33:R33"/>
    <mergeCell ref="A37:C37"/>
    <mergeCell ref="A38:C38"/>
    <mergeCell ref="A30:B30"/>
    <mergeCell ref="A31:H31"/>
    <mergeCell ref="A32:H32"/>
    <mergeCell ref="A33:H33"/>
    <mergeCell ref="A36:C36"/>
    <mergeCell ref="D36:G36"/>
    <mergeCell ref="A39:C39"/>
    <mergeCell ref="A40:C40"/>
    <mergeCell ref="D37:G37"/>
    <mergeCell ref="D38:G38"/>
    <mergeCell ref="D39:G39"/>
    <mergeCell ref="D40:G40"/>
    <mergeCell ref="D27:G27"/>
    <mergeCell ref="A15:B15"/>
    <mergeCell ref="A16:H16"/>
    <mergeCell ref="A17:H17"/>
    <mergeCell ref="A18:H18"/>
    <mergeCell ref="D20:G20"/>
    <mergeCell ref="D21:G21"/>
    <mergeCell ref="D22:G22"/>
    <mergeCell ref="D23:G23"/>
    <mergeCell ref="D24:G24"/>
    <mergeCell ref="D25:G25"/>
    <mergeCell ref="D26:G26"/>
    <mergeCell ref="A12:B12"/>
    <mergeCell ref="A11:B11"/>
    <mergeCell ref="A10:B10"/>
    <mergeCell ref="C9:E9"/>
    <mergeCell ref="C10:E10"/>
    <mergeCell ref="C11:E11"/>
    <mergeCell ref="C12:E12"/>
    <mergeCell ref="A3:B3"/>
    <mergeCell ref="A4:H4"/>
    <mergeCell ref="A5:H5"/>
    <mergeCell ref="A6:H6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A225-C5C4-4F89-9FB0-F2DC707C2299}">
  <dimension ref="A1:J81"/>
  <sheetViews>
    <sheetView workbookViewId="0">
      <selection activeCell="A10" sqref="A10:D17"/>
    </sheetView>
  </sheetViews>
  <sheetFormatPr defaultRowHeight="15.6" x14ac:dyDescent="0.3"/>
  <cols>
    <col min="1" max="1" width="11.33203125" style="17" bestFit="1" customWidth="1"/>
    <col min="2" max="2" width="10.33203125" style="17" bestFit="1" customWidth="1"/>
    <col min="3" max="3" width="11.44140625" style="17" bestFit="1" customWidth="1"/>
    <col min="4" max="4" width="10.6640625" style="17" customWidth="1"/>
    <col min="5" max="5" width="23.109375" style="17" bestFit="1" customWidth="1"/>
    <col min="6" max="6" width="35.44140625" style="17" bestFit="1" customWidth="1"/>
    <col min="7" max="7" width="33.77734375" style="17" bestFit="1" customWidth="1"/>
    <col min="8" max="8" width="17.109375" style="17" customWidth="1"/>
    <col min="9" max="9" width="8.77734375" style="17" customWidth="1"/>
    <col min="10" max="10" width="15.77734375" style="17" bestFit="1" customWidth="1"/>
    <col min="11" max="16384" width="8.88671875" style="17"/>
  </cols>
  <sheetData>
    <row r="1" spans="1:8" ht="22.8" x14ac:dyDescent="0.4">
      <c r="C1" s="84" t="s">
        <v>132</v>
      </c>
      <c r="D1" s="84"/>
      <c r="E1" s="84"/>
      <c r="F1" s="84"/>
    </row>
    <row r="3" spans="1:8" x14ac:dyDescent="0.3">
      <c r="A3" s="83" t="s">
        <v>123</v>
      </c>
      <c r="B3" s="83"/>
    </row>
    <row r="4" spans="1:8" x14ac:dyDescent="0.3">
      <c r="A4" s="83" t="s">
        <v>124</v>
      </c>
      <c r="B4" s="83"/>
      <c r="C4" s="83"/>
      <c r="D4" s="83"/>
      <c r="E4" s="83"/>
      <c r="F4" s="83"/>
      <c r="G4" s="83"/>
      <c r="H4" s="83"/>
    </row>
    <row r="5" spans="1:8" x14ac:dyDescent="0.3">
      <c r="A5" s="83" t="s">
        <v>125</v>
      </c>
      <c r="B5" s="83"/>
      <c r="C5" s="83"/>
      <c r="D5" s="83"/>
      <c r="E5" s="83"/>
      <c r="F5" s="83"/>
      <c r="G5" s="83"/>
      <c r="H5" s="83"/>
    </row>
    <row r="6" spans="1:8" x14ac:dyDescent="0.3">
      <c r="A6" s="83" t="s">
        <v>126</v>
      </c>
      <c r="B6" s="83"/>
      <c r="C6" s="83"/>
      <c r="D6" s="83"/>
      <c r="E6" s="83"/>
      <c r="F6" s="83"/>
      <c r="G6" s="83"/>
      <c r="H6" s="83"/>
    </row>
    <row r="8" spans="1:8" x14ac:dyDescent="0.3">
      <c r="E8" s="44" t="s">
        <v>135</v>
      </c>
      <c r="F8" s="44" t="s">
        <v>134</v>
      </c>
      <c r="G8" s="44" t="s">
        <v>137</v>
      </c>
    </row>
    <row r="9" spans="1:8" x14ac:dyDescent="0.3">
      <c r="E9" s="2" t="s">
        <v>129</v>
      </c>
      <c r="F9" s="2" t="s">
        <v>130</v>
      </c>
      <c r="G9" s="2" t="s">
        <v>136</v>
      </c>
    </row>
    <row r="10" spans="1:8" x14ac:dyDescent="0.3">
      <c r="A10" s="42" t="s">
        <v>1</v>
      </c>
      <c r="B10" s="42" t="s">
        <v>18</v>
      </c>
      <c r="C10" s="42" t="s">
        <v>19</v>
      </c>
      <c r="D10" s="42" t="s">
        <v>20</v>
      </c>
      <c r="E10" s="43" t="s">
        <v>133</v>
      </c>
      <c r="F10" s="43" t="s">
        <v>127</v>
      </c>
      <c r="G10" s="43" t="s">
        <v>128</v>
      </c>
    </row>
    <row r="11" spans="1:8" x14ac:dyDescent="0.3">
      <c r="A11" s="30" t="s">
        <v>4</v>
      </c>
      <c r="B11" s="30">
        <v>91</v>
      </c>
      <c r="C11" s="30">
        <v>81</v>
      </c>
      <c r="D11" s="31">
        <v>98</v>
      </c>
      <c r="E11" s="25" t="b">
        <f xml:space="preserve"> B11 &gt; 90</f>
        <v>1</v>
      </c>
      <c r="F11" s="25" t="b">
        <f>AND(B11 &gt; 80, C11 &gt; 80, D11 &gt; 80)</f>
        <v>1</v>
      </c>
      <c r="G11" s="25" t="b">
        <f t="shared" ref="G11:G17" si="0">OR(B11 &lt; 50, C11 &lt; 50, D11 &lt; 50)</f>
        <v>0</v>
      </c>
    </row>
    <row r="12" spans="1:8" x14ac:dyDescent="0.3">
      <c r="A12" s="32" t="s">
        <v>5</v>
      </c>
      <c r="B12" s="32">
        <v>91</v>
      </c>
      <c r="C12" s="32">
        <v>82</v>
      </c>
      <c r="D12" s="33">
        <v>96</v>
      </c>
      <c r="E12" s="25" t="b">
        <f t="shared" ref="E12:E17" si="1" xml:space="preserve"> B12 &gt; 90</f>
        <v>1</v>
      </c>
      <c r="F12" s="25" t="b">
        <f t="shared" ref="F12:F17" si="2">AND(B12 &gt; 80, C12 &gt; 80, D12 &gt; 80)</f>
        <v>1</v>
      </c>
      <c r="G12" s="25" t="b">
        <f t="shared" si="0"/>
        <v>0</v>
      </c>
    </row>
    <row r="13" spans="1:8" x14ac:dyDescent="0.3">
      <c r="A13" s="34" t="s">
        <v>6</v>
      </c>
      <c r="B13" s="34">
        <v>62</v>
      </c>
      <c r="C13" s="34">
        <v>51</v>
      </c>
      <c r="D13" s="35">
        <v>65</v>
      </c>
      <c r="E13" s="25" t="b">
        <f t="shared" si="1"/>
        <v>0</v>
      </c>
      <c r="F13" s="25" t="b">
        <f t="shared" si="2"/>
        <v>0</v>
      </c>
      <c r="G13" s="25" t="b">
        <f t="shared" si="0"/>
        <v>0</v>
      </c>
    </row>
    <row r="14" spans="1:8" x14ac:dyDescent="0.3">
      <c r="A14" s="36" t="s">
        <v>7</v>
      </c>
      <c r="B14" s="36">
        <v>53</v>
      </c>
      <c r="C14" s="36">
        <v>95</v>
      </c>
      <c r="D14" s="37">
        <v>84</v>
      </c>
      <c r="E14" s="25" t="b">
        <f t="shared" si="1"/>
        <v>0</v>
      </c>
      <c r="F14" s="25" t="b">
        <f t="shared" si="2"/>
        <v>0</v>
      </c>
      <c r="G14" s="25" t="b">
        <f t="shared" si="0"/>
        <v>0</v>
      </c>
    </row>
    <row r="15" spans="1:8" x14ac:dyDescent="0.3">
      <c r="A15" s="38" t="s">
        <v>8</v>
      </c>
      <c r="B15" s="38">
        <v>65</v>
      </c>
      <c r="C15" s="38">
        <v>55</v>
      </c>
      <c r="D15" s="39">
        <v>90</v>
      </c>
      <c r="E15" s="25" t="b">
        <f t="shared" si="1"/>
        <v>0</v>
      </c>
      <c r="F15" s="25" t="b">
        <f t="shared" si="2"/>
        <v>0</v>
      </c>
      <c r="G15" s="25" t="b">
        <f t="shared" si="0"/>
        <v>0</v>
      </c>
    </row>
    <row r="16" spans="1:8" x14ac:dyDescent="0.3">
      <c r="A16" s="40" t="s">
        <v>9</v>
      </c>
      <c r="B16" s="40">
        <v>92</v>
      </c>
      <c r="C16" s="40">
        <v>68</v>
      </c>
      <c r="D16" s="41">
        <v>65</v>
      </c>
      <c r="E16" s="25" t="b">
        <f t="shared" si="1"/>
        <v>1</v>
      </c>
      <c r="F16" s="25" t="b">
        <f t="shared" si="2"/>
        <v>0</v>
      </c>
      <c r="G16" s="25" t="b">
        <f t="shared" si="0"/>
        <v>0</v>
      </c>
    </row>
    <row r="17" spans="1:10" x14ac:dyDescent="0.3">
      <c r="A17" s="34" t="s">
        <v>10</v>
      </c>
      <c r="B17" s="34">
        <v>30</v>
      </c>
      <c r="C17" s="34">
        <v>87</v>
      </c>
      <c r="D17" s="35">
        <v>47</v>
      </c>
      <c r="E17" s="25" t="b">
        <f t="shared" si="1"/>
        <v>0</v>
      </c>
      <c r="F17" s="25" t="b">
        <f t="shared" si="2"/>
        <v>0</v>
      </c>
      <c r="G17" s="25" t="b">
        <f t="shared" si="0"/>
        <v>1</v>
      </c>
    </row>
    <row r="20" spans="1:10" x14ac:dyDescent="0.3">
      <c r="A20" s="83" t="s">
        <v>138</v>
      </c>
      <c r="B20" s="83"/>
    </row>
    <row r="21" spans="1:10" x14ac:dyDescent="0.3">
      <c r="A21" s="83" t="s">
        <v>139</v>
      </c>
      <c r="B21" s="83"/>
      <c r="C21" s="83"/>
      <c r="D21" s="83"/>
      <c r="E21" s="83"/>
      <c r="F21" s="83"/>
      <c r="G21" s="83"/>
      <c r="H21" s="83"/>
    </row>
    <row r="22" spans="1:10" x14ac:dyDescent="0.3">
      <c r="A22" s="83" t="s">
        <v>140</v>
      </c>
      <c r="B22" s="83"/>
      <c r="C22" s="83"/>
      <c r="D22" s="83"/>
      <c r="E22" s="83"/>
      <c r="F22" s="83"/>
      <c r="G22" s="83"/>
      <c r="H22" s="83"/>
    </row>
    <row r="23" spans="1:10" x14ac:dyDescent="0.3">
      <c r="A23" s="1"/>
      <c r="B23" s="1"/>
      <c r="C23" s="1"/>
      <c r="D23" s="1"/>
      <c r="E23" s="1"/>
      <c r="F23" s="1"/>
      <c r="G23" s="1"/>
      <c r="H23" s="1"/>
    </row>
    <row r="24" spans="1:10" x14ac:dyDescent="0.3">
      <c r="A24" s="1"/>
      <c r="B24" s="1"/>
      <c r="C24" s="1"/>
      <c r="D24" s="1"/>
      <c r="E24" s="95" t="s">
        <v>153</v>
      </c>
      <c r="F24" s="95"/>
      <c r="G24" s="1"/>
      <c r="H24" s="1"/>
    </row>
    <row r="26" spans="1:10" x14ac:dyDescent="0.3">
      <c r="A26" s="42" t="s">
        <v>1</v>
      </c>
      <c r="B26" s="42" t="s">
        <v>18</v>
      </c>
      <c r="C26" s="42" t="s">
        <v>19</v>
      </c>
      <c r="D26" s="42" t="s">
        <v>20</v>
      </c>
      <c r="E26" s="43" t="s">
        <v>141</v>
      </c>
      <c r="F26" s="43" t="s">
        <v>142</v>
      </c>
      <c r="G26" s="43" t="s">
        <v>143</v>
      </c>
      <c r="I26" s="46" t="s">
        <v>144</v>
      </c>
      <c r="J26" s="46" t="s">
        <v>145</v>
      </c>
    </row>
    <row r="27" spans="1:10" x14ac:dyDescent="0.3">
      <c r="A27" s="30" t="s">
        <v>4</v>
      </c>
      <c r="B27" s="30">
        <v>91</v>
      </c>
      <c r="C27" s="30">
        <v>90</v>
      </c>
      <c r="D27" s="31">
        <v>98</v>
      </c>
      <c r="E27" s="24" t="str">
        <f>IF(B27&gt;85,"A",IF(B27&gt;70,"B","C"))</f>
        <v>A</v>
      </c>
      <c r="F27" s="24" t="str">
        <f t="shared" ref="F27:F33" si="3">IF(C27&gt;85,"A", IF(C27&gt;70,"B","C"))</f>
        <v>A</v>
      </c>
      <c r="G27" s="24" t="str">
        <f>IF(D27&gt;85, "A", IF(D27&gt;70, "B","C"))</f>
        <v>A</v>
      </c>
      <c r="I27" s="48" t="s">
        <v>147</v>
      </c>
      <c r="J27" s="34" t="s">
        <v>148</v>
      </c>
    </row>
    <row r="28" spans="1:10" x14ac:dyDescent="0.3">
      <c r="A28" s="32" t="s">
        <v>5</v>
      </c>
      <c r="B28" s="32">
        <v>91</v>
      </c>
      <c r="C28" s="32">
        <v>90</v>
      </c>
      <c r="D28" s="33">
        <v>96</v>
      </c>
      <c r="E28" s="24" t="str">
        <f t="shared" ref="E28:E33" si="4">IF(B28&gt;85,"A",IF(B28&gt;70,"B","C"))</f>
        <v>A</v>
      </c>
      <c r="F28" s="24" t="str">
        <f t="shared" si="3"/>
        <v>A</v>
      </c>
      <c r="G28" s="24" t="str">
        <f t="shared" ref="G28:G33" si="5">IF(D28&gt;85, "A", IF(D28&gt;70, "B","C"))</f>
        <v>A</v>
      </c>
      <c r="I28" s="47" t="s">
        <v>149</v>
      </c>
      <c r="J28" s="45" t="s">
        <v>150</v>
      </c>
    </row>
    <row r="29" spans="1:10" x14ac:dyDescent="0.3">
      <c r="A29" s="34" t="s">
        <v>6</v>
      </c>
      <c r="B29" s="34">
        <v>62</v>
      </c>
      <c r="C29" s="34">
        <v>51</v>
      </c>
      <c r="D29" s="35">
        <v>65</v>
      </c>
      <c r="E29" s="52" t="str">
        <f t="shared" si="4"/>
        <v>C</v>
      </c>
      <c r="F29" s="52" t="str">
        <f t="shared" si="3"/>
        <v>C</v>
      </c>
      <c r="G29" s="52" t="str">
        <f t="shared" si="5"/>
        <v>C</v>
      </c>
      <c r="I29" s="49" t="s">
        <v>151</v>
      </c>
      <c r="J29" s="50" t="s">
        <v>152</v>
      </c>
    </row>
    <row r="30" spans="1:10" x14ac:dyDescent="0.3">
      <c r="A30" s="36" t="s">
        <v>7</v>
      </c>
      <c r="B30" s="36">
        <v>53</v>
      </c>
      <c r="C30" s="36">
        <v>95</v>
      </c>
      <c r="D30" s="37">
        <v>84</v>
      </c>
      <c r="E30" s="52" t="str">
        <f t="shared" si="4"/>
        <v>C</v>
      </c>
      <c r="F30" s="24" t="str">
        <f t="shared" si="3"/>
        <v>A</v>
      </c>
      <c r="G30" s="51" t="str">
        <f t="shared" si="5"/>
        <v>B</v>
      </c>
    </row>
    <row r="31" spans="1:10" x14ac:dyDescent="0.3">
      <c r="A31" s="38" t="s">
        <v>8</v>
      </c>
      <c r="B31" s="38">
        <v>65</v>
      </c>
      <c r="C31" s="38">
        <v>55</v>
      </c>
      <c r="D31" s="39">
        <v>90</v>
      </c>
      <c r="E31" s="52" t="str">
        <f t="shared" si="4"/>
        <v>C</v>
      </c>
      <c r="F31" s="52" t="str">
        <f t="shared" si="3"/>
        <v>C</v>
      </c>
      <c r="G31" s="24" t="str">
        <f t="shared" si="5"/>
        <v>A</v>
      </c>
    </row>
    <row r="32" spans="1:10" x14ac:dyDescent="0.3">
      <c r="A32" s="40" t="s">
        <v>9</v>
      </c>
      <c r="B32" s="40">
        <v>92</v>
      </c>
      <c r="C32" s="40">
        <v>68</v>
      </c>
      <c r="D32" s="41">
        <v>65</v>
      </c>
      <c r="E32" s="24" t="str">
        <f t="shared" si="4"/>
        <v>A</v>
      </c>
      <c r="F32" s="52" t="str">
        <f t="shared" si="3"/>
        <v>C</v>
      </c>
      <c r="G32" s="52" t="str">
        <f t="shared" si="5"/>
        <v>C</v>
      </c>
    </row>
    <row r="33" spans="1:7" x14ac:dyDescent="0.3">
      <c r="A33" s="34" t="s">
        <v>10</v>
      </c>
      <c r="B33" s="34">
        <v>30</v>
      </c>
      <c r="C33" s="34">
        <v>87</v>
      </c>
      <c r="D33" s="35">
        <v>47</v>
      </c>
      <c r="E33" s="52" t="str">
        <f t="shared" si="4"/>
        <v>C</v>
      </c>
      <c r="F33" s="24" t="str">
        <f t="shared" si="3"/>
        <v>A</v>
      </c>
      <c r="G33" s="52" t="str">
        <f t="shared" si="5"/>
        <v>C</v>
      </c>
    </row>
    <row r="36" spans="1:7" x14ac:dyDescent="0.3">
      <c r="A36" s="83" t="s">
        <v>156</v>
      </c>
      <c r="B36" s="83"/>
      <c r="C36" s="83"/>
      <c r="D36" s="83"/>
      <c r="E36" s="83"/>
      <c r="F36" s="83"/>
      <c r="G36" s="83"/>
    </row>
    <row r="37" spans="1:7" x14ac:dyDescent="0.3">
      <c r="A37" s="10"/>
      <c r="B37" s="10"/>
      <c r="C37" s="10"/>
      <c r="D37" s="83" t="s">
        <v>157</v>
      </c>
      <c r="E37" s="83"/>
      <c r="F37" s="83"/>
      <c r="G37" s="83"/>
    </row>
    <row r="39" spans="1:7" x14ac:dyDescent="0.3">
      <c r="A39" s="42" t="s">
        <v>1</v>
      </c>
      <c r="B39" s="42" t="s">
        <v>18</v>
      </c>
      <c r="C39" s="42" t="s">
        <v>19</v>
      </c>
      <c r="D39" s="42" t="s">
        <v>20</v>
      </c>
      <c r="E39" s="42" t="s">
        <v>154</v>
      </c>
      <c r="F39" s="42" t="s">
        <v>155</v>
      </c>
    </row>
    <row r="40" spans="1:7" x14ac:dyDescent="0.3">
      <c r="A40" s="30" t="s">
        <v>4</v>
      </c>
      <c r="B40" s="30">
        <v>91</v>
      </c>
      <c r="C40" s="30">
        <v>81</v>
      </c>
      <c r="D40" s="31">
        <v>98</v>
      </c>
      <c r="E40" s="20" t="str">
        <f xml:space="preserve"> IF(AND(E27 = "A", F27 = "A", G27 = "A"), "Passed with Distinction", "No Distinction")</f>
        <v>Passed with Distinction</v>
      </c>
      <c r="F40" s="20" t="str">
        <f>IF(OR(E27 = "C", F27 = "C", G27 = "C"), "Failed", "Passed")</f>
        <v>Passed</v>
      </c>
    </row>
    <row r="41" spans="1:7" x14ac:dyDescent="0.3">
      <c r="A41" s="32" t="s">
        <v>5</v>
      </c>
      <c r="B41" s="32">
        <v>91</v>
      </c>
      <c r="C41" s="32">
        <v>82</v>
      </c>
      <c r="D41" s="33">
        <v>96</v>
      </c>
      <c r="E41" s="20" t="str">
        <f t="shared" ref="E41:E46" si="6" xml:space="preserve"> IF(AND(E28 = "A", F28 = "A", G28 = "A"), "Passed with Distinction", "No Distinction")</f>
        <v>Passed with Distinction</v>
      </c>
      <c r="F41" s="20" t="str">
        <f t="shared" ref="F41:F46" si="7">IF(OR(E28 = "C", F28 = "C", G28 = "C"), "Failed", "Passed")</f>
        <v>Passed</v>
      </c>
    </row>
    <row r="42" spans="1:7" x14ac:dyDescent="0.3">
      <c r="A42" s="34" t="s">
        <v>6</v>
      </c>
      <c r="B42" s="34">
        <v>62</v>
      </c>
      <c r="C42" s="34">
        <v>51</v>
      </c>
      <c r="D42" s="35">
        <v>65</v>
      </c>
      <c r="E42" s="20" t="str">
        <f t="shared" si="6"/>
        <v>No Distinction</v>
      </c>
      <c r="F42" s="20" t="str">
        <f t="shared" si="7"/>
        <v>Failed</v>
      </c>
    </row>
    <row r="43" spans="1:7" x14ac:dyDescent="0.3">
      <c r="A43" s="36" t="s">
        <v>7</v>
      </c>
      <c r="B43" s="36">
        <v>53</v>
      </c>
      <c r="C43" s="36">
        <v>95</v>
      </c>
      <c r="D43" s="37">
        <v>84</v>
      </c>
      <c r="E43" s="20" t="str">
        <f t="shared" si="6"/>
        <v>No Distinction</v>
      </c>
      <c r="F43" s="20" t="str">
        <f t="shared" si="7"/>
        <v>Failed</v>
      </c>
    </row>
    <row r="44" spans="1:7" x14ac:dyDescent="0.3">
      <c r="A44" s="38" t="s">
        <v>8</v>
      </c>
      <c r="B44" s="38">
        <v>65</v>
      </c>
      <c r="C44" s="38">
        <v>55</v>
      </c>
      <c r="D44" s="39">
        <v>90</v>
      </c>
      <c r="E44" s="20" t="str">
        <f t="shared" si="6"/>
        <v>No Distinction</v>
      </c>
      <c r="F44" s="20" t="str">
        <f t="shared" si="7"/>
        <v>Failed</v>
      </c>
    </row>
    <row r="45" spans="1:7" x14ac:dyDescent="0.3">
      <c r="A45" s="40" t="s">
        <v>9</v>
      </c>
      <c r="B45" s="40">
        <v>92</v>
      </c>
      <c r="C45" s="40">
        <v>68</v>
      </c>
      <c r="D45" s="41">
        <v>65</v>
      </c>
      <c r="E45" s="20" t="str">
        <f t="shared" si="6"/>
        <v>No Distinction</v>
      </c>
      <c r="F45" s="20" t="str">
        <f t="shared" si="7"/>
        <v>Failed</v>
      </c>
    </row>
    <row r="46" spans="1:7" x14ac:dyDescent="0.3">
      <c r="A46" s="34" t="s">
        <v>10</v>
      </c>
      <c r="B46" s="34">
        <v>30</v>
      </c>
      <c r="C46" s="34">
        <v>87</v>
      </c>
      <c r="D46" s="35">
        <v>47</v>
      </c>
      <c r="E46" s="20" t="str">
        <f t="shared" si="6"/>
        <v>No Distinction</v>
      </c>
      <c r="F46" s="20" t="str">
        <f t="shared" si="7"/>
        <v>Failed</v>
      </c>
    </row>
    <row r="49" spans="1:8" x14ac:dyDescent="0.3">
      <c r="A49" s="83" t="s">
        <v>158</v>
      </c>
      <c r="B49" s="83"/>
    </row>
    <row r="50" spans="1:8" x14ac:dyDescent="0.3">
      <c r="A50" s="83" t="s">
        <v>159</v>
      </c>
      <c r="B50" s="83"/>
      <c r="C50" s="83"/>
      <c r="D50" s="83"/>
      <c r="E50" s="83"/>
      <c r="F50" s="83"/>
      <c r="G50" s="83"/>
      <c r="H50" s="83"/>
    </row>
    <row r="51" spans="1:8" x14ac:dyDescent="0.3">
      <c r="A51" s="83" t="s">
        <v>160</v>
      </c>
      <c r="B51" s="83"/>
      <c r="C51" s="83"/>
      <c r="D51" s="83"/>
      <c r="E51" s="83"/>
      <c r="F51" s="83"/>
      <c r="G51" s="83"/>
      <c r="H51" s="83"/>
    </row>
    <row r="53" spans="1:8" x14ac:dyDescent="0.3">
      <c r="B53" s="110" t="s">
        <v>166</v>
      </c>
      <c r="C53" s="110"/>
      <c r="D53" s="110"/>
      <c r="E53" s="110"/>
    </row>
    <row r="55" spans="1:8" x14ac:dyDescent="0.3">
      <c r="A55" s="53" t="s">
        <v>144</v>
      </c>
      <c r="B55" s="46" t="s">
        <v>18</v>
      </c>
      <c r="C55" s="46" t="s">
        <v>19</v>
      </c>
      <c r="D55" s="46" t="s">
        <v>20</v>
      </c>
    </row>
    <row r="56" spans="1:8" x14ac:dyDescent="0.3">
      <c r="A56" s="46" t="s">
        <v>146</v>
      </c>
      <c r="B56" s="25">
        <f>COUNTIF($E$27:$E$33,A56)</f>
        <v>3</v>
      </c>
      <c r="C56" s="25">
        <f>COUNTIF($F$27:$F$33, A56)</f>
        <v>4</v>
      </c>
      <c r="D56" s="25">
        <f>COUNTIF($G$27:$G$33,A56)</f>
        <v>3</v>
      </c>
    </row>
    <row r="57" spans="1:8" x14ac:dyDescent="0.3">
      <c r="A57" s="46" t="s">
        <v>164</v>
      </c>
      <c r="B57" s="25">
        <f>COUNTIF($E$27:$E$33,A57)</f>
        <v>0</v>
      </c>
      <c r="C57" s="25">
        <f>COUNTIF($F$27:$F$33, A57)</f>
        <v>0</v>
      </c>
      <c r="D57" s="25">
        <f>COUNTIF($G$27:$G$33,A57)</f>
        <v>1</v>
      </c>
    </row>
    <row r="58" spans="1:8" x14ac:dyDescent="0.3">
      <c r="A58" s="46" t="s">
        <v>165</v>
      </c>
      <c r="B58" s="25">
        <f>COUNTIF($E$27:$E$33,A58)</f>
        <v>4</v>
      </c>
      <c r="C58" s="25">
        <f>COUNTIF($F$27:$F$33, A58)</f>
        <v>3</v>
      </c>
      <c r="D58" s="25">
        <f>COUNTIF($G$27:$G$33,A58)</f>
        <v>3</v>
      </c>
    </row>
    <row r="61" spans="1:8" x14ac:dyDescent="0.3">
      <c r="A61" s="83" t="s">
        <v>161</v>
      </c>
      <c r="B61" s="83"/>
    </row>
    <row r="62" spans="1:8" x14ac:dyDescent="0.3">
      <c r="A62" s="83" t="s">
        <v>162</v>
      </c>
      <c r="B62" s="83"/>
      <c r="C62" s="83"/>
      <c r="D62" s="83"/>
      <c r="E62" s="83"/>
      <c r="F62" s="83"/>
      <c r="G62" s="83"/>
      <c r="H62" s="83"/>
    </row>
    <row r="63" spans="1:8" x14ac:dyDescent="0.3">
      <c r="A63" s="83" t="s">
        <v>163</v>
      </c>
      <c r="B63" s="83"/>
      <c r="C63" s="83"/>
      <c r="D63" s="83"/>
      <c r="E63" s="83"/>
      <c r="F63" s="83"/>
      <c r="G63" s="83"/>
      <c r="H63" s="83"/>
    </row>
    <row r="67" spans="1:10" x14ac:dyDescent="0.3">
      <c r="A67" s="42" t="s">
        <v>1</v>
      </c>
      <c r="B67" s="42" t="s">
        <v>18</v>
      </c>
      <c r="C67" s="42" t="s">
        <v>19</v>
      </c>
      <c r="D67" s="42" t="s">
        <v>20</v>
      </c>
      <c r="E67" s="43" t="s">
        <v>141</v>
      </c>
      <c r="F67" s="43" t="s">
        <v>142</v>
      </c>
      <c r="G67" s="43" t="s">
        <v>143</v>
      </c>
      <c r="I67" s="46" t="s">
        <v>144</v>
      </c>
      <c r="J67" s="46" t="s">
        <v>145</v>
      </c>
    </row>
    <row r="68" spans="1:10" x14ac:dyDescent="0.3">
      <c r="A68" s="30" t="s">
        <v>4</v>
      </c>
      <c r="B68" s="30">
        <v>91</v>
      </c>
      <c r="C68" s="30">
        <v>90</v>
      </c>
      <c r="D68" s="31">
        <v>98</v>
      </c>
      <c r="E68" s="24" t="str">
        <f>IF(B68&gt;85,"A",IF(B68&gt;70,"B","C"))</f>
        <v>A</v>
      </c>
      <c r="F68" s="24" t="str">
        <f t="shared" ref="F68:F74" si="8">IF(C68&gt;85,"A", IF(C68&gt;70,"B","C"))</f>
        <v>A</v>
      </c>
      <c r="G68" s="24" t="str">
        <f>IF(D68&gt;85, "A", IF(D68&gt;70, "B","C"))</f>
        <v>A</v>
      </c>
      <c r="I68" s="48" t="s">
        <v>147</v>
      </c>
      <c r="J68" s="34" t="s">
        <v>148</v>
      </c>
    </row>
    <row r="69" spans="1:10" x14ac:dyDescent="0.3">
      <c r="A69" s="32" t="s">
        <v>5</v>
      </c>
      <c r="B69" s="32">
        <v>91</v>
      </c>
      <c r="C69" s="32">
        <v>90</v>
      </c>
      <c r="D69" s="33">
        <v>96</v>
      </c>
      <c r="E69" s="24" t="str">
        <f t="shared" ref="E69:E74" si="9">IF(B69&gt;85,"A",IF(B69&gt;70,"B","C"))</f>
        <v>A</v>
      </c>
      <c r="F69" s="24" t="str">
        <f t="shared" si="8"/>
        <v>A</v>
      </c>
      <c r="G69" s="24" t="str">
        <f t="shared" ref="G69:G74" si="10">IF(D69&gt;85, "A", IF(D69&gt;70, "B","C"))</f>
        <v>A</v>
      </c>
      <c r="I69" s="47" t="s">
        <v>149</v>
      </c>
      <c r="J69" s="45" t="s">
        <v>150</v>
      </c>
    </row>
    <row r="70" spans="1:10" x14ac:dyDescent="0.3">
      <c r="A70" s="34" t="s">
        <v>6</v>
      </c>
      <c r="B70" s="34">
        <v>62</v>
      </c>
      <c r="C70" s="34">
        <v>51</v>
      </c>
      <c r="D70" s="35">
        <v>65</v>
      </c>
      <c r="E70" s="52" t="str">
        <f t="shared" si="9"/>
        <v>C</v>
      </c>
      <c r="F70" s="52" t="str">
        <f t="shared" si="8"/>
        <v>C</v>
      </c>
      <c r="G70" s="52" t="str">
        <f t="shared" si="10"/>
        <v>C</v>
      </c>
      <c r="I70" s="49" t="s">
        <v>151</v>
      </c>
      <c r="J70" s="50" t="s">
        <v>152</v>
      </c>
    </row>
    <row r="71" spans="1:10" x14ac:dyDescent="0.3">
      <c r="A71" s="36" t="s">
        <v>7</v>
      </c>
      <c r="B71" s="36">
        <v>53</v>
      </c>
      <c r="C71" s="36">
        <v>95</v>
      </c>
      <c r="D71" s="37">
        <v>84</v>
      </c>
      <c r="E71" s="52" t="str">
        <f t="shared" si="9"/>
        <v>C</v>
      </c>
      <c r="F71" s="24" t="str">
        <f t="shared" si="8"/>
        <v>A</v>
      </c>
      <c r="G71" s="51" t="str">
        <f t="shared" si="10"/>
        <v>B</v>
      </c>
    </row>
    <row r="72" spans="1:10" x14ac:dyDescent="0.3">
      <c r="A72" s="38" t="s">
        <v>8</v>
      </c>
      <c r="B72" s="38">
        <v>65</v>
      </c>
      <c r="C72" s="38">
        <v>55</v>
      </c>
      <c r="D72" s="39">
        <v>90</v>
      </c>
      <c r="E72" s="52" t="str">
        <f t="shared" si="9"/>
        <v>C</v>
      </c>
      <c r="F72" s="52" t="str">
        <f t="shared" si="8"/>
        <v>C</v>
      </c>
      <c r="G72" s="24" t="str">
        <f t="shared" si="10"/>
        <v>A</v>
      </c>
    </row>
    <row r="73" spans="1:10" x14ac:dyDescent="0.3">
      <c r="A73" s="40" t="s">
        <v>9</v>
      </c>
      <c r="B73" s="40">
        <v>92</v>
      </c>
      <c r="C73" s="40">
        <v>68</v>
      </c>
      <c r="D73" s="41">
        <v>65</v>
      </c>
      <c r="E73" s="24" t="str">
        <f t="shared" si="9"/>
        <v>A</v>
      </c>
      <c r="F73" s="52" t="str">
        <f t="shared" si="8"/>
        <v>C</v>
      </c>
      <c r="G73" s="52" t="str">
        <f t="shared" si="10"/>
        <v>C</v>
      </c>
    </row>
    <row r="74" spans="1:10" x14ac:dyDescent="0.3">
      <c r="A74" s="34" t="s">
        <v>10</v>
      </c>
      <c r="B74" s="34">
        <v>30</v>
      </c>
      <c r="C74" s="34">
        <v>87</v>
      </c>
      <c r="D74" s="35">
        <v>47</v>
      </c>
      <c r="E74" s="52" t="str">
        <f t="shared" si="9"/>
        <v>C</v>
      </c>
      <c r="F74" s="24" t="str">
        <f t="shared" si="8"/>
        <v>A</v>
      </c>
      <c r="G74" s="52" t="str">
        <f t="shared" si="10"/>
        <v>C</v>
      </c>
    </row>
    <row r="76" spans="1:10" x14ac:dyDescent="0.3">
      <c r="B76" s="109" t="s">
        <v>167</v>
      </c>
      <c r="C76" s="110"/>
      <c r="D76" s="110"/>
      <c r="E76" s="110"/>
    </row>
    <row r="78" spans="1:10" x14ac:dyDescent="0.3">
      <c r="B78" s="46" t="s">
        <v>18</v>
      </c>
      <c r="C78" s="46" t="s">
        <v>19</v>
      </c>
      <c r="D78" s="46" t="s">
        <v>20</v>
      </c>
    </row>
    <row r="79" spans="1:10" x14ac:dyDescent="0.3">
      <c r="A79" s="46" t="s">
        <v>146</v>
      </c>
      <c r="B79" s="25">
        <f>SUMIF($E$68:$E$74, A79, $B$68:$B$74)</f>
        <v>274</v>
      </c>
      <c r="C79" s="25">
        <f>SUMIF($F$68:$F$74,A79, $C$68:$C$74)</f>
        <v>362</v>
      </c>
      <c r="D79" s="25">
        <f>SUMIF($G$68:$G$74, A79, $B$68:$B$74)</f>
        <v>247</v>
      </c>
    </row>
    <row r="80" spans="1:10" x14ac:dyDescent="0.3">
      <c r="A80" s="46" t="s">
        <v>164</v>
      </c>
      <c r="B80" s="25">
        <f>SUMIF($E$68:$E$74, A80, $B$68:$B$74)</f>
        <v>0</v>
      </c>
      <c r="C80" s="25">
        <f>SUMIF($F$68:$F$74,A80, $C$68:$C$74)</f>
        <v>0</v>
      </c>
      <c r="D80" s="25">
        <f>SUMIF($G$68:$G$74, A80, $B$68:$B$74)</f>
        <v>53</v>
      </c>
    </row>
    <row r="81" spans="1:4" x14ac:dyDescent="0.3">
      <c r="A81" s="46" t="s">
        <v>165</v>
      </c>
      <c r="B81" s="25">
        <f>SUMIF($E$68:$E$74, A81, $B$68:$B$74)</f>
        <v>210</v>
      </c>
      <c r="C81" s="25">
        <f>SUMIF($F$68:$F$74,A81, $C$68:$C$74)</f>
        <v>174</v>
      </c>
      <c r="D81" s="25">
        <f>SUMIF($G$68:$G$74, A81, $B$68:$B$74)</f>
        <v>184</v>
      </c>
    </row>
  </sheetData>
  <mergeCells count="19">
    <mergeCell ref="A61:B61"/>
    <mergeCell ref="A62:H62"/>
    <mergeCell ref="A63:H63"/>
    <mergeCell ref="B76:E76"/>
    <mergeCell ref="D37:G37"/>
    <mergeCell ref="A49:B49"/>
    <mergeCell ref="A50:H50"/>
    <mergeCell ref="A51:H51"/>
    <mergeCell ref="B53:E53"/>
    <mergeCell ref="A36:G36"/>
    <mergeCell ref="A3:B3"/>
    <mergeCell ref="A4:H4"/>
    <mergeCell ref="A5:H5"/>
    <mergeCell ref="A6:H6"/>
    <mergeCell ref="C1:F1"/>
    <mergeCell ref="A20:B20"/>
    <mergeCell ref="A21:H21"/>
    <mergeCell ref="A22:H22"/>
    <mergeCell ref="E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BC27-48AD-47D4-BBAB-C25F0165FEE6}">
  <dimension ref="A1:H32"/>
  <sheetViews>
    <sheetView workbookViewId="0">
      <selection activeCell="A3" sqref="A3:H6"/>
    </sheetView>
  </sheetViews>
  <sheetFormatPr defaultRowHeight="15.6" x14ac:dyDescent="0.3"/>
  <cols>
    <col min="1" max="1" width="13.44140625" style="17" customWidth="1"/>
    <col min="2" max="2" width="16.6640625" style="17" customWidth="1"/>
    <col min="3" max="3" width="19.33203125" style="17" customWidth="1"/>
    <col min="4" max="4" width="9.88671875" style="17" customWidth="1"/>
    <col min="5" max="5" width="10" style="17" customWidth="1"/>
    <col min="6" max="6" width="13.21875" style="17" customWidth="1"/>
    <col min="7" max="16384" width="8.88671875" style="17"/>
  </cols>
  <sheetData>
    <row r="1" spans="1:8" ht="22.8" x14ac:dyDescent="0.4">
      <c r="B1" s="84" t="s">
        <v>168</v>
      </c>
      <c r="C1" s="84"/>
      <c r="D1" s="84"/>
      <c r="E1" s="70"/>
      <c r="F1" s="70"/>
      <c r="G1" s="70"/>
      <c r="H1" s="70"/>
    </row>
    <row r="3" spans="1:8" ht="17.399999999999999" x14ac:dyDescent="0.3">
      <c r="A3" s="111" t="s">
        <v>169</v>
      </c>
      <c r="B3" s="111"/>
    </row>
    <row r="4" spans="1:8" x14ac:dyDescent="0.3">
      <c r="A4" s="83" t="s">
        <v>17</v>
      </c>
      <c r="B4" s="83"/>
      <c r="C4" s="83"/>
      <c r="D4" s="83"/>
      <c r="E4" s="83"/>
      <c r="F4" s="83"/>
      <c r="G4" s="83"/>
      <c r="H4" s="83"/>
    </row>
    <row r="5" spans="1:8" x14ac:dyDescent="0.3">
      <c r="A5" s="83" t="s">
        <v>170</v>
      </c>
      <c r="B5" s="83"/>
      <c r="C5" s="83"/>
      <c r="D5" s="83"/>
      <c r="E5" s="83"/>
      <c r="F5" s="83"/>
      <c r="G5" s="83"/>
      <c r="H5" s="83"/>
    </row>
    <row r="6" spans="1:8" x14ac:dyDescent="0.3">
      <c r="A6" s="83" t="s">
        <v>171</v>
      </c>
      <c r="B6" s="83"/>
      <c r="C6" s="83"/>
      <c r="D6" s="83"/>
      <c r="E6" s="83"/>
      <c r="F6" s="83"/>
      <c r="G6" s="83"/>
      <c r="H6" s="83"/>
    </row>
    <row r="9" spans="1:8" x14ac:dyDescent="0.3">
      <c r="A9" s="95"/>
      <c r="B9" s="95"/>
      <c r="C9" s="121" t="s">
        <v>174</v>
      </c>
      <c r="D9" s="121"/>
      <c r="E9" s="120" t="s">
        <v>175</v>
      </c>
      <c r="F9" s="121"/>
    </row>
    <row r="10" spans="1:8" x14ac:dyDescent="0.3">
      <c r="A10" s="112" t="s">
        <v>172</v>
      </c>
      <c r="B10" s="112"/>
      <c r="C10" s="128">
        <f ca="1">TODAY()</f>
        <v>45911</v>
      </c>
      <c r="D10" s="100"/>
      <c r="E10" s="122">
        <f ca="1">TODAY()</f>
        <v>45911</v>
      </c>
      <c r="F10" s="123"/>
    </row>
    <row r="11" spans="1:8" x14ac:dyDescent="0.3">
      <c r="A11" s="112" t="s">
        <v>173</v>
      </c>
      <c r="B11" s="112"/>
      <c r="C11" s="129">
        <f ca="1">NOW()</f>
        <v>45911.665917013888</v>
      </c>
      <c r="D11" s="98"/>
      <c r="E11" s="124">
        <f ca="1">NOW()</f>
        <v>45911.665917013888</v>
      </c>
      <c r="F11" s="125"/>
    </row>
    <row r="12" spans="1:8" x14ac:dyDescent="0.3">
      <c r="A12" s="95"/>
      <c r="B12" s="95"/>
      <c r="C12" s="130" t="s">
        <v>176</v>
      </c>
      <c r="D12" s="130"/>
      <c r="E12" s="126" t="s">
        <v>177</v>
      </c>
      <c r="F12" s="127"/>
    </row>
    <row r="15" spans="1:8" ht="17.399999999999999" x14ac:dyDescent="0.3">
      <c r="A15" s="111" t="s">
        <v>178</v>
      </c>
      <c r="B15" s="111"/>
    </row>
    <row r="16" spans="1:8" x14ac:dyDescent="0.3">
      <c r="A16" s="83" t="s">
        <v>179</v>
      </c>
      <c r="B16" s="83"/>
      <c r="C16" s="83"/>
      <c r="D16" s="83"/>
      <c r="E16" s="83"/>
      <c r="F16" s="83"/>
      <c r="G16" s="83"/>
      <c r="H16" s="83"/>
    </row>
    <row r="17" spans="1:8" x14ac:dyDescent="0.3">
      <c r="A17" s="83" t="s">
        <v>180</v>
      </c>
      <c r="B17" s="83"/>
      <c r="C17" s="83"/>
      <c r="D17" s="83"/>
      <c r="E17" s="83"/>
      <c r="F17" s="83"/>
      <c r="G17" s="83"/>
      <c r="H17" s="83"/>
    </row>
    <row r="18" spans="1:8" x14ac:dyDescent="0.3">
      <c r="A18" s="83" t="s">
        <v>181</v>
      </c>
      <c r="B18" s="83"/>
      <c r="C18" s="83"/>
      <c r="D18" s="83"/>
      <c r="E18" s="83"/>
      <c r="F18" s="83"/>
      <c r="G18" s="83"/>
      <c r="H18" s="83"/>
    </row>
    <row r="19" spans="1:8" x14ac:dyDescent="0.3">
      <c r="A19" s="83" t="s">
        <v>182</v>
      </c>
      <c r="B19" s="97"/>
      <c r="C19" s="97"/>
      <c r="D19" s="97"/>
      <c r="E19" s="97"/>
      <c r="F19" s="97"/>
      <c r="G19" s="97"/>
      <c r="H19" s="97"/>
    </row>
    <row r="22" spans="1:8" x14ac:dyDescent="0.3">
      <c r="A22" s="112" t="s">
        <v>183</v>
      </c>
      <c r="B22" s="112"/>
      <c r="C22" s="113">
        <f ca="1">C23</f>
        <v>45911</v>
      </c>
      <c r="D22" s="114"/>
      <c r="E22" s="114">
        <f ca="1">DAY(C22)</f>
        <v>11</v>
      </c>
      <c r="F22" s="114"/>
    </row>
    <row r="23" spans="1:8" x14ac:dyDescent="0.3">
      <c r="A23" s="112" t="s">
        <v>184</v>
      </c>
      <c r="B23" s="112"/>
      <c r="C23" s="115">
        <f ca="1">TODAY()</f>
        <v>45911</v>
      </c>
      <c r="D23" s="116"/>
      <c r="E23" s="118">
        <f ca="1">MONTH(C23)</f>
        <v>9</v>
      </c>
      <c r="F23" s="118"/>
    </row>
    <row r="24" spans="1:8" x14ac:dyDescent="0.3">
      <c r="A24" s="112" t="s">
        <v>185</v>
      </c>
      <c r="B24" s="112"/>
      <c r="C24" s="117">
        <f ca="1">TODAY()</f>
        <v>45911</v>
      </c>
      <c r="D24" s="104"/>
      <c r="E24" s="119">
        <f ca="1">YEAR(C24)</f>
        <v>2025</v>
      </c>
      <c r="F24" s="119"/>
    </row>
    <row r="27" spans="1:8" ht="17.399999999999999" x14ac:dyDescent="0.3">
      <c r="A27" s="111" t="s">
        <v>186</v>
      </c>
      <c r="B27" s="111"/>
    </row>
    <row r="28" spans="1:8" x14ac:dyDescent="0.3">
      <c r="A28" s="83" t="s">
        <v>187</v>
      </c>
      <c r="B28" s="83"/>
      <c r="C28" s="83"/>
      <c r="D28" s="83"/>
      <c r="E28" s="83"/>
      <c r="F28" s="83"/>
      <c r="G28" s="83"/>
      <c r="H28" s="83"/>
    </row>
    <row r="29" spans="1:8" x14ac:dyDescent="0.3">
      <c r="A29" s="83" t="s">
        <v>188</v>
      </c>
      <c r="B29" s="83"/>
      <c r="C29" s="83"/>
      <c r="D29" s="83"/>
      <c r="E29" s="83"/>
      <c r="F29" s="83"/>
      <c r="G29" s="83"/>
      <c r="H29" s="83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42" t="s">
        <v>189</v>
      </c>
      <c r="B31" s="42" t="s">
        <v>190</v>
      </c>
      <c r="C31" s="42" t="s">
        <v>191</v>
      </c>
    </row>
    <row r="32" spans="1:8" x14ac:dyDescent="0.3">
      <c r="A32" s="74">
        <v>45797</v>
      </c>
      <c r="B32" s="74">
        <v>45828</v>
      </c>
      <c r="C32" s="20">
        <f>_xlfn.DAYS(B32, A32)</f>
        <v>31</v>
      </c>
    </row>
  </sheetData>
  <mergeCells count="34">
    <mergeCell ref="A3:B3"/>
    <mergeCell ref="A4:H4"/>
    <mergeCell ref="A5:H5"/>
    <mergeCell ref="A6:H6"/>
    <mergeCell ref="A19:H19"/>
    <mergeCell ref="A22:B22"/>
    <mergeCell ref="E9:F9"/>
    <mergeCell ref="E10:F10"/>
    <mergeCell ref="E11:F11"/>
    <mergeCell ref="E12:F12"/>
    <mergeCell ref="A9:B9"/>
    <mergeCell ref="A12:B12"/>
    <mergeCell ref="A10:B10"/>
    <mergeCell ref="A11:B11"/>
    <mergeCell ref="C9:D9"/>
    <mergeCell ref="C10:D10"/>
    <mergeCell ref="C11:D11"/>
    <mergeCell ref="C12:D12"/>
    <mergeCell ref="A27:B27"/>
    <mergeCell ref="A28:H28"/>
    <mergeCell ref="A29:H29"/>
    <mergeCell ref="B1:D1"/>
    <mergeCell ref="A23:B23"/>
    <mergeCell ref="A24:B24"/>
    <mergeCell ref="C22:D22"/>
    <mergeCell ref="C23:D23"/>
    <mergeCell ref="C24:D24"/>
    <mergeCell ref="E22:F22"/>
    <mergeCell ref="E23:F23"/>
    <mergeCell ref="E24:F24"/>
    <mergeCell ref="A15:B15"/>
    <mergeCell ref="A16:H16"/>
    <mergeCell ref="A17:H17"/>
    <mergeCell ref="A18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14D6-A5F1-446B-814C-53B9B7C61BDE}">
  <dimension ref="A1:K146"/>
  <sheetViews>
    <sheetView tabSelected="1" topLeftCell="A111" workbookViewId="0">
      <selection activeCell="I120" sqref="I120"/>
    </sheetView>
  </sheetViews>
  <sheetFormatPr defaultRowHeight="15.6" x14ac:dyDescent="0.3"/>
  <cols>
    <col min="1" max="1" width="22" style="17" customWidth="1"/>
    <col min="2" max="2" width="17.77734375" style="17" customWidth="1"/>
    <col min="3" max="3" width="15.5546875" style="17" customWidth="1"/>
    <col min="4" max="4" width="15.44140625" style="17" customWidth="1"/>
    <col min="5" max="5" width="18" style="17" customWidth="1"/>
    <col min="6" max="6" width="20" style="17" bestFit="1" customWidth="1"/>
    <col min="7" max="7" width="13" style="17" customWidth="1"/>
    <col min="8" max="8" width="17" style="17" customWidth="1"/>
    <col min="9" max="9" width="18" style="17" customWidth="1"/>
    <col min="10" max="10" width="8.88671875" style="17"/>
    <col min="11" max="11" width="16.21875" style="17" customWidth="1"/>
    <col min="12" max="16384" width="8.88671875" style="17"/>
  </cols>
  <sheetData>
    <row r="1" spans="1:8" ht="22.8" x14ac:dyDescent="0.4">
      <c r="C1" s="84" t="s">
        <v>192</v>
      </c>
      <c r="D1" s="84"/>
      <c r="E1" s="84"/>
    </row>
    <row r="3" spans="1:8" ht="17.399999999999999" x14ac:dyDescent="0.3">
      <c r="A3" s="111" t="s">
        <v>193</v>
      </c>
      <c r="B3" s="111"/>
    </row>
    <row r="4" spans="1:8" x14ac:dyDescent="0.3">
      <c r="A4" s="83" t="s">
        <v>17</v>
      </c>
      <c r="B4" s="83"/>
      <c r="C4" s="83"/>
      <c r="D4" s="83"/>
      <c r="E4" s="83"/>
      <c r="F4" s="83"/>
      <c r="G4" s="83"/>
      <c r="H4" s="83"/>
    </row>
    <row r="5" spans="1:8" x14ac:dyDescent="0.3">
      <c r="A5" s="83" t="s">
        <v>194</v>
      </c>
      <c r="B5" s="83"/>
      <c r="C5" s="83"/>
      <c r="D5" s="83"/>
      <c r="E5" s="83"/>
      <c r="F5" s="83"/>
      <c r="G5" s="83"/>
      <c r="H5" s="83"/>
    </row>
    <row r="6" spans="1:8" x14ac:dyDescent="0.3">
      <c r="A6" s="83" t="s">
        <v>195</v>
      </c>
      <c r="B6" s="83"/>
      <c r="C6" s="83"/>
      <c r="D6" s="83"/>
      <c r="E6" s="83"/>
      <c r="F6" s="83"/>
      <c r="G6" s="83"/>
      <c r="H6" s="83"/>
    </row>
    <row r="8" spans="1:8" x14ac:dyDescent="0.3">
      <c r="A8" s="131" t="s">
        <v>204</v>
      </c>
      <c r="B8" s="131"/>
      <c r="C8" s="131"/>
      <c r="D8" s="131"/>
      <c r="E8" s="131"/>
      <c r="F8" s="131"/>
    </row>
    <row r="10" spans="1:8" x14ac:dyDescent="0.3">
      <c r="A10" s="42" t="s">
        <v>1</v>
      </c>
      <c r="B10" s="42" t="s">
        <v>18</v>
      </c>
      <c r="C10" s="42" t="s">
        <v>19</v>
      </c>
      <c r="D10" s="42" t="s">
        <v>20</v>
      </c>
      <c r="E10" s="42" t="s">
        <v>196</v>
      </c>
    </row>
    <row r="11" spans="1:8" x14ac:dyDescent="0.3">
      <c r="A11" s="30" t="s">
        <v>4</v>
      </c>
      <c r="B11" s="30">
        <v>91</v>
      </c>
      <c r="C11" s="30">
        <v>81</v>
      </c>
      <c r="D11" s="31">
        <v>98</v>
      </c>
      <c r="E11" s="20">
        <f>VLOOKUP(A11, $A$23:$B$35, 2, 0)</f>
        <v>89</v>
      </c>
    </row>
    <row r="12" spans="1:8" x14ac:dyDescent="0.3">
      <c r="A12" s="32" t="s">
        <v>5</v>
      </c>
      <c r="B12" s="32">
        <v>91</v>
      </c>
      <c r="C12" s="32">
        <v>82</v>
      </c>
      <c r="D12" s="33">
        <v>96</v>
      </c>
      <c r="E12" s="20">
        <f t="shared" ref="E12:E17" si="0">VLOOKUP(A12, $A$23:$B$35, 2, 0)</f>
        <v>76</v>
      </c>
    </row>
    <row r="13" spans="1:8" x14ac:dyDescent="0.3">
      <c r="A13" s="34" t="s">
        <v>6</v>
      </c>
      <c r="B13" s="34">
        <v>62</v>
      </c>
      <c r="C13" s="34">
        <v>51</v>
      </c>
      <c r="D13" s="35">
        <v>65</v>
      </c>
      <c r="E13" s="20">
        <f t="shared" si="0"/>
        <v>60</v>
      </c>
    </row>
    <row r="14" spans="1:8" x14ac:dyDescent="0.3">
      <c r="A14" s="36" t="s">
        <v>7</v>
      </c>
      <c r="B14" s="36">
        <v>53</v>
      </c>
      <c r="C14" s="36">
        <v>95</v>
      </c>
      <c r="D14" s="37">
        <v>84</v>
      </c>
      <c r="E14" s="20">
        <f t="shared" si="0"/>
        <v>90</v>
      </c>
    </row>
    <row r="15" spans="1:8" x14ac:dyDescent="0.3">
      <c r="A15" s="38" t="s">
        <v>8</v>
      </c>
      <c r="B15" s="38">
        <v>65</v>
      </c>
      <c r="C15" s="38">
        <v>55</v>
      </c>
      <c r="D15" s="39">
        <v>90</v>
      </c>
      <c r="E15" s="20">
        <f t="shared" si="0"/>
        <v>68</v>
      </c>
    </row>
    <row r="16" spans="1:8" x14ac:dyDescent="0.3">
      <c r="A16" s="40" t="s">
        <v>9</v>
      </c>
      <c r="B16" s="40">
        <v>92</v>
      </c>
      <c r="C16" s="40">
        <v>68</v>
      </c>
      <c r="D16" s="41">
        <v>65</v>
      </c>
      <c r="E16" s="20">
        <f t="shared" si="0"/>
        <v>87</v>
      </c>
    </row>
    <row r="17" spans="1:5" x14ac:dyDescent="0.3">
      <c r="A17" s="34" t="s">
        <v>10</v>
      </c>
      <c r="B17" s="34">
        <v>30</v>
      </c>
      <c r="C17" s="34">
        <v>87</v>
      </c>
      <c r="D17" s="76">
        <v>47</v>
      </c>
      <c r="E17" s="20">
        <f t="shared" si="0"/>
        <v>21</v>
      </c>
    </row>
    <row r="18" spans="1:5" x14ac:dyDescent="0.3">
      <c r="E18" s="18"/>
    </row>
    <row r="20" spans="1:5" x14ac:dyDescent="0.3">
      <c r="A20" s="85" t="s">
        <v>205</v>
      </c>
      <c r="B20" s="85"/>
    </row>
    <row r="22" spans="1:5" x14ac:dyDescent="0.3">
      <c r="A22" s="42" t="s">
        <v>1</v>
      </c>
      <c r="B22" s="42" t="s">
        <v>197</v>
      </c>
    </row>
    <row r="23" spans="1:5" x14ac:dyDescent="0.3">
      <c r="A23" s="30" t="s">
        <v>4</v>
      </c>
      <c r="B23" s="20">
        <v>89</v>
      </c>
    </row>
    <row r="24" spans="1:5" x14ac:dyDescent="0.3">
      <c r="A24" s="32" t="s">
        <v>5</v>
      </c>
      <c r="B24" s="20">
        <v>76</v>
      </c>
    </row>
    <row r="25" spans="1:5" x14ac:dyDescent="0.3">
      <c r="A25" s="34" t="s">
        <v>6</v>
      </c>
      <c r="B25" s="20">
        <v>60</v>
      </c>
    </row>
    <row r="26" spans="1:5" x14ac:dyDescent="0.3">
      <c r="A26" s="36" t="s">
        <v>7</v>
      </c>
      <c r="B26" s="20">
        <v>90</v>
      </c>
    </row>
    <row r="27" spans="1:5" x14ac:dyDescent="0.3">
      <c r="A27" s="38" t="s">
        <v>8</v>
      </c>
      <c r="B27" s="20">
        <v>68</v>
      </c>
    </row>
    <row r="28" spans="1:5" x14ac:dyDescent="0.3">
      <c r="A28" s="40" t="s">
        <v>9</v>
      </c>
      <c r="B28" s="20">
        <v>87</v>
      </c>
    </row>
    <row r="29" spans="1:5" x14ac:dyDescent="0.3">
      <c r="A29" s="34" t="s">
        <v>10</v>
      </c>
      <c r="B29" s="20">
        <v>21</v>
      </c>
    </row>
    <row r="30" spans="1:5" x14ac:dyDescent="0.3">
      <c r="A30" s="20" t="s">
        <v>198</v>
      </c>
      <c r="B30" s="20">
        <v>92</v>
      </c>
    </row>
    <row r="31" spans="1:5" x14ac:dyDescent="0.3">
      <c r="A31" s="20" t="s">
        <v>199</v>
      </c>
      <c r="B31" s="20">
        <v>79</v>
      </c>
    </row>
    <row r="32" spans="1:5" x14ac:dyDescent="0.3">
      <c r="A32" s="20" t="s">
        <v>200</v>
      </c>
      <c r="B32" s="20">
        <v>55</v>
      </c>
    </row>
    <row r="33" spans="1:8" x14ac:dyDescent="0.3">
      <c r="A33" s="20" t="s">
        <v>201</v>
      </c>
      <c r="B33" s="20">
        <v>61</v>
      </c>
    </row>
    <row r="34" spans="1:8" x14ac:dyDescent="0.3">
      <c r="A34" s="20" t="s">
        <v>202</v>
      </c>
      <c r="B34" s="20">
        <v>35</v>
      </c>
    </row>
    <row r="35" spans="1:8" x14ac:dyDescent="0.3">
      <c r="A35" s="20" t="s">
        <v>203</v>
      </c>
      <c r="B35" s="20">
        <v>49</v>
      </c>
    </row>
    <row r="39" spans="1:8" ht="17.399999999999999" x14ac:dyDescent="0.3">
      <c r="A39" s="111" t="s">
        <v>206</v>
      </c>
      <c r="B39" s="111"/>
    </row>
    <row r="40" spans="1:8" x14ac:dyDescent="0.3">
      <c r="A40" s="83" t="s">
        <v>17</v>
      </c>
      <c r="B40" s="83"/>
      <c r="C40" s="83"/>
      <c r="D40" s="83"/>
      <c r="E40" s="83"/>
      <c r="F40" s="83"/>
      <c r="G40" s="83"/>
      <c r="H40" s="83"/>
    </row>
    <row r="41" spans="1:8" x14ac:dyDescent="0.3">
      <c r="A41" s="83" t="s">
        <v>207</v>
      </c>
      <c r="B41" s="83"/>
      <c r="C41" s="83"/>
      <c r="D41" s="83"/>
      <c r="E41" s="83"/>
      <c r="F41" s="83"/>
      <c r="G41" s="83"/>
      <c r="H41" s="83"/>
    </row>
    <row r="42" spans="1:8" x14ac:dyDescent="0.3">
      <c r="A42" s="83" t="s">
        <v>208</v>
      </c>
      <c r="B42" s="83"/>
      <c r="C42" s="83"/>
      <c r="D42" s="83"/>
      <c r="E42" s="83"/>
      <c r="F42" s="83"/>
      <c r="G42" s="83"/>
      <c r="H42" s="83"/>
    </row>
    <row r="45" spans="1:8" x14ac:dyDescent="0.3">
      <c r="A45" s="42" t="s">
        <v>1</v>
      </c>
      <c r="B45" s="42" t="s">
        <v>18</v>
      </c>
      <c r="C45" s="42" t="s">
        <v>19</v>
      </c>
      <c r="D45" s="42" t="s">
        <v>20</v>
      </c>
      <c r="E45" s="42" t="s">
        <v>196</v>
      </c>
    </row>
    <row r="46" spans="1:8" x14ac:dyDescent="0.3">
      <c r="A46" s="30" t="s">
        <v>4</v>
      </c>
      <c r="B46" s="30">
        <v>91</v>
      </c>
      <c r="C46" s="30">
        <v>81</v>
      </c>
      <c r="D46" s="31">
        <v>98</v>
      </c>
      <c r="E46" s="54">
        <f>VLOOKUP(A46, $A$23:$B$35, 2, 0)</f>
        <v>89</v>
      </c>
    </row>
    <row r="47" spans="1:8" x14ac:dyDescent="0.3">
      <c r="A47" s="32" t="s">
        <v>5</v>
      </c>
      <c r="B47" s="32">
        <v>91</v>
      </c>
      <c r="C47" s="32">
        <v>82</v>
      </c>
      <c r="D47" s="33">
        <v>96</v>
      </c>
      <c r="E47" s="23">
        <f t="shared" ref="E47:E52" si="1">VLOOKUP(A47, $A$23:$B$35, 2, 0)</f>
        <v>76</v>
      </c>
    </row>
    <row r="48" spans="1:8" x14ac:dyDescent="0.3">
      <c r="A48" s="34" t="s">
        <v>6</v>
      </c>
      <c r="B48" s="34">
        <v>62</v>
      </c>
      <c r="C48" s="34">
        <v>51</v>
      </c>
      <c r="D48" s="35">
        <v>65</v>
      </c>
      <c r="E48" s="24">
        <f t="shared" si="1"/>
        <v>60</v>
      </c>
    </row>
    <row r="49" spans="1:11" x14ac:dyDescent="0.3">
      <c r="A49" s="36" t="s">
        <v>7</v>
      </c>
      <c r="B49" s="36">
        <v>53</v>
      </c>
      <c r="C49" s="36">
        <v>95</v>
      </c>
      <c r="D49" s="37">
        <v>84</v>
      </c>
      <c r="E49" s="73">
        <f t="shared" si="1"/>
        <v>90</v>
      </c>
    </row>
    <row r="50" spans="1:11" x14ac:dyDescent="0.3">
      <c r="A50" s="38" t="s">
        <v>8</v>
      </c>
      <c r="B50" s="38">
        <v>65</v>
      </c>
      <c r="C50" s="38">
        <v>55</v>
      </c>
      <c r="D50" s="39">
        <v>90</v>
      </c>
      <c r="E50" s="71">
        <f t="shared" si="1"/>
        <v>68</v>
      </c>
    </row>
    <row r="51" spans="1:11" x14ac:dyDescent="0.3">
      <c r="A51" s="40" t="s">
        <v>9</v>
      </c>
      <c r="B51" s="40">
        <v>92</v>
      </c>
      <c r="C51" s="40">
        <v>68</v>
      </c>
      <c r="D51" s="41">
        <v>65</v>
      </c>
      <c r="E51" s="77">
        <f t="shared" si="1"/>
        <v>87</v>
      </c>
    </row>
    <row r="52" spans="1:11" x14ac:dyDescent="0.3">
      <c r="A52" s="34" t="s">
        <v>10</v>
      </c>
      <c r="B52" s="34">
        <v>30</v>
      </c>
      <c r="C52" s="34">
        <v>87</v>
      </c>
      <c r="D52" s="76">
        <v>47</v>
      </c>
      <c r="E52" s="24">
        <f t="shared" si="1"/>
        <v>21</v>
      </c>
    </row>
    <row r="53" spans="1:11" x14ac:dyDescent="0.3">
      <c r="A53" s="20" t="s">
        <v>203</v>
      </c>
      <c r="B53" s="20">
        <f>HLOOKUP(B45, $A$56:$E$58, 3, 0)</f>
        <v>89</v>
      </c>
      <c r="C53" s="20">
        <f>HLOOKUP(C45, $A$56:$E$58, 3, 0)</f>
        <v>93</v>
      </c>
      <c r="D53" s="20">
        <f>HLOOKUP(D45, $A$56:$E$58, 3, 0)</f>
        <v>95</v>
      </c>
      <c r="E53" s="20">
        <f>HLOOKUP(E45, $A$56:$E$58, 3, 0)</f>
        <v>87</v>
      </c>
      <c r="F53" s="132" t="s">
        <v>209</v>
      </c>
      <c r="G53" s="131"/>
      <c r="H53" s="131"/>
      <c r="I53" s="131"/>
      <c r="J53" s="131"/>
      <c r="K53" s="131"/>
    </row>
    <row r="56" spans="1:11" x14ac:dyDescent="0.3">
      <c r="A56" s="42" t="s">
        <v>1</v>
      </c>
      <c r="B56" s="42" t="s">
        <v>18</v>
      </c>
      <c r="C56" s="42" t="s">
        <v>19</v>
      </c>
      <c r="D56" s="42" t="s">
        <v>20</v>
      </c>
      <c r="E56" s="42" t="s">
        <v>196</v>
      </c>
    </row>
    <row r="57" spans="1:11" x14ac:dyDescent="0.3">
      <c r="A57" s="20" t="s">
        <v>198</v>
      </c>
      <c r="B57" s="55">
        <v>89</v>
      </c>
      <c r="C57" s="55">
        <v>91</v>
      </c>
      <c r="D57" s="55">
        <v>92</v>
      </c>
      <c r="E57" s="55">
        <v>85</v>
      </c>
    </row>
    <row r="58" spans="1:11" x14ac:dyDescent="0.3">
      <c r="A58" s="20" t="s">
        <v>203</v>
      </c>
      <c r="B58" s="55">
        <v>89</v>
      </c>
      <c r="C58" s="55">
        <v>93</v>
      </c>
      <c r="D58" s="55">
        <v>95</v>
      </c>
      <c r="E58" s="55">
        <v>87</v>
      </c>
    </row>
    <row r="61" spans="1:11" ht="17.399999999999999" x14ac:dyDescent="0.3">
      <c r="A61" s="111" t="s">
        <v>210</v>
      </c>
      <c r="B61" s="111"/>
    </row>
    <row r="62" spans="1:11" x14ac:dyDescent="0.3">
      <c r="A62" s="83" t="s">
        <v>17</v>
      </c>
      <c r="B62" s="83"/>
      <c r="C62" s="83"/>
      <c r="D62" s="83"/>
      <c r="E62" s="83"/>
      <c r="F62" s="83"/>
      <c r="G62" s="83"/>
      <c r="H62" s="83"/>
    </row>
    <row r="63" spans="1:11" x14ac:dyDescent="0.3">
      <c r="A63" s="83" t="s">
        <v>211</v>
      </c>
      <c r="B63" s="83"/>
      <c r="C63" s="83"/>
      <c r="D63" s="83"/>
      <c r="E63" s="83"/>
      <c r="F63" s="83"/>
      <c r="G63" s="83"/>
      <c r="H63" s="83"/>
    </row>
    <row r="64" spans="1:11" x14ac:dyDescent="0.3">
      <c r="A64" s="83" t="s">
        <v>212</v>
      </c>
      <c r="B64" s="83"/>
      <c r="C64" s="83"/>
      <c r="D64" s="83"/>
      <c r="E64" s="83"/>
      <c r="F64" s="83"/>
      <c r="G64" s="83"/>
      <c r="H64" s="83"/>
    </row>
    <row r="67" spans="1:7" x14ac:dyDescent="0.3">
      <c r="A67" s="42" t="s">
        <v>1</v>
      </c>
      <c r="B67" s="42" t="s">
        <v>18</v>
      </c>
      <c r="C67" s="42" t="s">
        <v>19</v>
      </c>
      <c r="D67" s="42" t="s">
        <v>20</v>
      </c>
      <c r="E67" s="42" t="s">
        <v>196</v>
      </c>
    </row>
    <row r="68" spans="1:7" x14ac:dyDescent="0.3">
      <c r="A68" s="30" t="s">
        <v>213</v>
      </c>
      <c r="B68" s="30">
        <v>91</v>
      </c>
      <c r="C68" s="30">
        <v>81</v>
      </c>
      <c r="D68" s="31">
        <v>98</v>
      </c>
      <c r="E68" s="54">
        <v>89</v>
      </c>
    </row>
    <row r="69" spans="1:7" x14ac:dyDescent="0.3">
      <c r="A69" s="32" t="s">
        <v>214</v>
      </c>
      <c r="B69" s="32">
        <v>91</v>
      </c>
      <c r="C69" s="32">
        <v>82</v>
      </c>
      <c r="D69" s="33">
        <v>96</v>
      </c>
      <c r="E69" s="23">
        <v>90</v>
      </c>
    </row>
    <row r="70" spans="1:7" x14ac:dyDescent="0.3">
      <c r="A70" s="34" t="s">
        <v>215</v>
      </c>
      <c r="B70" s="34">
        <v>62</v>
      </c>
      <c r="C70" s="34">
        <v>51</v>
      </c>
      <c r="D70" s="35">
        <v>65</v>
      </c>
      <c r="E70" s="24">
        <v>87</v>
      </c>
    </row>
    <row r="71" spans="1:7" x14ac:dyDescent="0.3">
      <c r="A71" s="36" t="s">
        <v>216</v>
      </c>
      <c r="B71" s="36">
        <v>53</v>
      </c>
      <c r="C71" s="36">
        <v>95</v>
      </c>
      <c r="D71" s="37">
        <v>84</v>
      </c>
      <c r="E71" s="73">
        <v>68</v>
      </c>
    </row>
    <row r="72" spans="1:7" x14ac:dyDescent="0.3">
      <c r="A72" s="38" t="s">
        <v>217</v>
      </c>
      <c r="B72" s="38">
        <v>65</v>
      </c>
      <c r="C72" s="38">
        <v>55</v>
      </c>
      <c r="D72" s="39">
        <v>90</v>
      </c>
      <c r="E72" s="71">
        <v>76</v>
      </c>
    </row>
    <row r="74" spans="1:7" x14ac:dyDescent="0.3">
      <c r="A74" s="1" t="s">
        <v>224</v>
      </c>
    </row>
    <row r="76" spans="1:7" x14ac:dyDescent="0.3">
      <c r="A76" s="65" t="s">
        <v>218</v>
      </c>
      <c r="B76" s="75">
        <v>1</v>
      </c>
      <c r="C76" s="133" t="s">
        <v>221</v>
      </c>
      <c r="D76" s="97"/>
    </row>
    <row r="77" spans="1:7" x14ac:dyDescent="0.3">
      <c r="A77" s="65" t="s">
        <v>219</v>
      </c>
      <c r="B77" s="20" t="s">
        <v>18</v>
      </c>
      <c r="C77" s="20">
        <v>1</v>
      </c>
      <c r="D77" s="133" t="s">
        <v>222</v>
      </c>
      <c r="E77" s="97"/>
    </row>
    <row r="78" spans="1:7" x14ac:dyDescent="0.3">
      <c r="A78" s="65" t="s">
        <v>220</v>
      </c>
      <c r="B78" s="78">
        <f>INDEX(B68:E72, B76, C77)</f>
        <v>91</v>
      </c>
      <c r="C78" s="109" t="s">
        <v>223</v>
      </c>
      <c r="D78" s="110"/>
      <c r="E78" s="110"/>
      <c r="F78" s="110"/>
      <c r="G78" s="110"/>
    </row>
    <row r="80" spans="1:7" x14ac:dyDescent="0.3">
      <c r="A80" s="1" t="s">
        <v>225</v>
      </c>
    </row>
    <row r="82" spans="1:8" x14ac:dyDescent="0.3">
      <c r="A82" s="65" t="s">
        <v>218</v>
      </c>
      <c r="B82" s="75">
        <v>4</v>
      </c>
    </row>
    <row r="83" spans="1:8" x14ac:dyDescent="0.3">
      <c r="A83" s="65" t="s">
        <v>219</v>
      </c>
      <c r="B83" s="20" t="s">
        <v>196</v>
      </c>
      <c r="C83" s="20">
        <v>4</v>
      </c>
    </row>
    <row r="84" spans="1:8" x14ac:dyDescent="0.3">
      <c r="A84" s="65" t="s">
        <v>220</v>
      </c>
      <c r="B84" s="78">
        <f>INDEX(B68:E72, B82, C83)</f>
        <v>68</v>
      </c>
    </row>
    <row r="88" spans="1:8" ht="17.399999999999999" x14ac:dyDescent="0.3">
      <c r="A88" s="111" t="s">
        <v>226</v>
      </c>
      <c r="B88" s="111"/>
    </row>
    <row r="89" spans="1:8" x14ac:dyDescent="0.3">
      <c r="A89" s="83" t="s">
        <v>17</v>
      </c>
      <c r="B89" s="83"/>
      <c r="C89" s="83"/>
      <c r="D89" s="83"/>
      <c r="E89" s="83"/>
      <c r="F89" s="83"/>
      <c r="G89" s="83"/>
      <c r="H89" s="83"/>
    </row>
    <row r="90" spans="1:8" x14ac:dyDescent="0.3">
      <c r="A90" s="83" t="s">
        <v>227</v>
      </c>
      <c r="B90" s="83"/>
      <c r="C90" s="83"/>
      <c r="D90" s="83"/>
      <c r="E90" s="83"/>
      <c r="F90" s="83"/>
      <c r="G90" s="83"/>
      <c r="H90" s="83"/>
    </row>
    <row r="91" spans="1:8" x14ac:dyDescent="0.3">
      <c r="A91" s="83" t="s">
        <v>228</v>
      </c>
      <c r="B91" s="83"/>
      <c r="C91" s="83"/>
      <c r="D91" s="83"/>
      <c r="E91" s="83"/>
      <c r="F91" s="83"/>
      <c r="G91" s="83"/>
      <c r="H91" s="83"/>
    </row>
    <row r="94" spans="1:8" x14ac:dyDescent="0.3">
      <c r="A94" s="42" t="s">
        <v>1</v>
      </c>
      <c r="B94" s="42" t="s">
        <v>18</v>
      </c>
      <c r="C94" s="42" t="s">
        <v>19</v>
      </c>
      <c r="D94" s="42" t="s">
        <v>20</v>
      </c>
      <c r="E94" s="42" t="s">
        <v>196</v>
      </c>
      <c r="F94" s="42" t="s">
        <v>229</v>
      </c>
    </row>
    <row r="95" spans="1:8" x14ac:dyDescent="0.3">
      <c r="A95" s="30" t="s">
        <v>213</v>
      </c>
      <c r="B95" s="30">
        <v>91</v>
      </c>
      <c r="C95" s="30">
        <v>81</v>
      </c>
      <c r="D95" s="31">
        <v>98</v>
      </c>
      <c r="E95" s="54">
        <v>89</v>
      </c>
      <c r="F95" s="20">
        <f>MAX(B95:E95)</f>
        <v>98</v>
      </c>
    </row>
    <row r="96" spans="1:8" x14ac:dyDescent="0.3">
      <c r="A96" s="32" t="s">
        <v>214</v>
      </c>
      <c r="B96" s="32">
        <v>89</v>
      </c>
      <c r="C96" s="32">
        <v>82</v>
      </c>
      <c r="D96" s="33">
        <v>96</v>
      </c>
      <c r="E96" s="23">
        <v>90</v>
      </c>
      <c r="F96" s="20">
        <f>MAX(B96:E96)</f>
        <v>96</v>
      </c>
    </row>
    <row r="97" spans="1:6" x14ac:dyDescent="0.3">
      <c r="A97" s="34" t="s">
        <v>215</v>
      </c>
      <c r="B97" s="34">
        <v>62</v>
      </c>
      <c r="C97" s="34">
        <v>51</v>
      </c>
      <c r="D97" s="35">
        <v>65</v>
      </c>
      <c r="E97" s="24">
        <v>87</v>
      </c>
      <c r="F97" s="20">
        <f>MAX(B97:E97)</f>
        <v>87</v>
      </c>
    </row>
    <row r="98" spans="1:6" x14ac:dyDescent="0.3">
      <c r="A98" s="36" t="s">
        <v>216</v>
      </c>
      <c r="B98" s="36">
        <v>53</v>
      </c>
      <c r="C98" s="36">
        <v>95</v>
      </c>
      <c r="D98" s="37">
        <v>84</v>
      </c>
      <c r="E98" s="73">
        <v>68</v>
      </c>
      <c r="F98" s="20">
        <f>MAX(B98:E98)</f>
        <v>95</v>
      </c>
    </row>
    <row r="99" spans="1:6" x14ac:dyDescent="0.3">
      <c r="A99" s="38" t="s">
        <v>217</v>
      </c>
      <c r="B99" s="38">
        <v>65</v>
      </c>
      <c r="C99" s="38">
        <v>55</v>
      </c>
      <c r="D99" s="39">
        <v>90</v>
      </c>
      <c r="E99" s="71">
        <v>76</v>
      </c>
      <c r="F99" s="20">
        <f>MAX(B99:E99)</f>
        <v>90</v>
      </c>
    </row>
    <row r="100" spans="1:6" x14ac:dyDescent="0.3">
      <c r="A100" s="72" t="s">
        <v>64</v>
      </c>
      <c r="B100" s="72">
        <f>MAX(B95:B99)</f>
        <v>91</v>
      </c>
      <c r="C100" s="72">
        <f>MAX(C95:C99)</f>
        <v>95</v>
      </c>
      <c r="D100" s="72">
        <f>MAX(D95:D99)</f>
        <v>98</v>
      </c>
      <c r="E100" s="72">
        <f>MAX(E95:E99)</f>
        <v>90</v>
      </c>
    </row>
    <row r="103" spans="1:6" x14ac:dyDescent="0.3">
      <c r="A103" s="134" t="s">
        <v>230</v>
      </c>
      <c r="B103" s="135"/>
      <c r="C103" s="135"/>
    </row>
    <row r="104" spans="1:6" x14ac:dyDescent="0.3">
      <c r="A104" s="79"/>
      <c r="B104" s="80"/>
      <c r="C104" s="80"/>
    </row>
    <row r="105" spans="1:6" x14ac:dyDescent="0.3">
      <c r="A105" s="136" t="s">
        <v>232</v>
      </c>
      <c r="B105" s="136"/>
      <c r="C105" s="136"/>
      <c r="D105" s="136"/>
      <c r="E105" s="81"/>
    </row>
    <row r="107" spans="1:6" x14ac:dyDescent="0.3">
      <c r="A107" s="25"/>
      <c r="B107" s="42" t="s">
        <v>18</v>
      </c>
      <c r="C107" s="42" t="s">
        <v>19</v>
      </c>
      <c r="D107" s="42" t="s">
        <v>20</v>
      </c>
      <c r="E107" s="42" t="s">
        <v>196</v>
      </c>
    </row>
    <row r="108" spans="1:6" x14ac:dyDescent="0.3">
      <c r="A108" s="42" t="s">
        <v>231</v>
      </c>
      <c r="B108" s="20">
        <f>MATCH(B100, B95:B99, 0)</f>
        <v>1</v>
      </c>
      <c r="C108" s="20">
        <f>MATCH(C100, C95:C99, 0)</f>
        <v>4</v>
      </c>
      <c r="D108" s="20">
        <f>MATCH(D100, D95:D99, 0)</f>
        <v>1</v>
      </c>
      <c r="E108" s="20">
        <f>MATCH(E100, E95:E99, 0)</f>
        <v>2</v>
      </c>
    </row>
    <row r="111" spans="1:6" x14ac:dyDescent="0.3">
      <c r="B111" s="65" t="s">
        <v>233</v>
      </c>
    </row>
    <row r="112" spans="1:6" x14ac:dyDescent="0.3">
      <c r="A112" s="30" t="s">
        <v>213</v>
      </c>
      <c r="B112" s="20">
        <f>MATCH(F95,B95:E95, 0)</f>
        <v>3</v>
      </c>
      <c r="C112" s="137" t="s">
        <v>234</v>
      </c>
      <c r="D112" s="135"/>
      <c r="E112" s="135"/>
      <c r="F112" s="135"/>
    </row>
    <row r="113" spans="1:9" x14ac:dyDescent="0.3">
      <c r="A113" s="32" t="s">
        <v>214</v>
      </c>
      <c r="B113" s="20">
        <f>MATCH(F96,B96:E96, 0)</f>
        <v>3</v>
      </c>
    </row>
    <row r="114" spans="1:9" x14ac:dyDescent="0.3">
      <c r="A114" s="34" t="s">
        <v>215</v>
      </c>
      <c r="B114" s="20">
        <f>MATCH(F97,B97:E97, 0)</f>
        <v>4</v>
      </c>
    </row>
    <row r="115" spans="1:9" x14ac:dyDescent="0.3">
      <c r="A115" s="36" t="s">
        <v>216</v>
      </c>
      <c r="B115" s="20">
        <f>MATCH(F98,B98:E98, 0)</f>
        <v>2</v>
      </c>
    </row>
    <row r="116" spans="1:9" x14ac:dyDescent="0.3">
      <c r="A116" s="38" t="s">
        <v>217</v>
      </c>
      <c r="B116" s="20">
        <f>MATCH(F99,B99:E99, 0)</f>
        <v>3</v>
      </c>
    </row>
    <row r="120" spans="1:9" ht="17.399999999999999" x14ac:dyDescent="0.3">
      <c r="A120" s="111" t="s">
        <v>235</v>
      </c>
      <c r="B120" s="111"/>
      <c r="I120" s="17" t="e">
        <f>xl</f>
        <v>#NAME?</v>
      </c>
    </row>
    <row r="121" spans="1:9" x14ac:dyDescent="0.3">
      <c r="A121" s="83" t="s">
        <v>17</v>
      </c>
      <c r="B121" s="83"/>
      <c r="C121" s="83"/>
      <c r="D121" s="83"/>
      <c r="E121" s="83"/>
      <c r="F121" s="83"/>
      <c r="G121" s="83"/>
      <c r="H121" s="83"/>
    </row>
    <row r="122" spans="1:9" x14ac:dyDescent="0.3">
      <c r="A122" s="83" t="s">
        <v>236</v>
      </c>
      <c r="B122" s="83"/>
      <c r="C122" s="83"/>
      <c r="D122" s="83"/>
      <c r="E122" s="83"/>
      <c r="F122" s="83"/>
      <c r="G122" s="83"/>
      <c r="H122" s="83"/>
    </row>
    <row r="123" spans="1:9" x14ac:dyDescent="0.3">
      <c r="A123" s="83" t="s">
        <v>237</v>
      </c>
      <c r="B123" s="83"/>
      <c r="C123" s="83"/>
      <c r="D123" s="83"/>
      <c r="E123" s="83"/>
      <c r="F123" s="83"/>
      <c r="G123" s="83"/>
      <c r="H123" s="83"/>
    </row>
    <row r="124" spans="1:9" x14ac:dyDescent="0.3">
      <c r="A124" s="83" t="s">
        <v>238</v>
      </c>
      <c r="B124" s="83"/>
      <c r="C124" s="83"/>
      <c r="D124" s="83"/>
      <c r="E124" s="83"/>
      <c r="F124" s="83"/>
      <c r="G124" s="83"/>
      <c r="H124" s="83"/>
    </row>
    <row r="125" spans="1:9" x14ac:dyDescent="0.3">
      <c r="B125" s="10"/>
      <c r="C125" s="10"/>
      <c r="D125" s="10"/>
      <c r="E125" s="10"/>
      <c r="F125" s="10"/>
      <c r="G125" s="10"/>
      <c r="H125" s="10"/>
    </row>
    <row r="126" spans="1:9" x14ac:dyDescent="0.3">
      <c r="B126" s="110" t="s">
        <v>245</v>
      </c>
      <c r="C126" s="110"/>
      <c r="D126" s="110"/>
      <c r="E126" s="110"/>
      <c r="F126" s="110"/>
      <c r="G126" s="110"/>
      <c r="H126" s="110"/>
      <c r="I126" s="110"/>
    </row>
    <row r="128" spans="1:9" x14ac:dyDescent="0.3">
      <c r="A128" s="42" t="s">
        <v>1</v>
      </c>
      <c r="B128" s="42" t="s">
        <v>18</v>
      </c>
      <c r="C128" s="42" t="s">
        <v>19</v>
      </c>
      <c r="D128" s="42" t="s">
        <v>20</v>
      </c>
      <c r="E128" s="42" t="s">
        <v>196</v>
      </c>
      <c r="F128" s="42" t="s">
        <v>239</v>
      </c>
    </row>
    <row r="129" spans="1:6" x14ac:dyDescent="0.3">
      <c r="A129" s="30" t="s">
        <v>213</v>
      </c>
      <c r="B129" s="30">
        <v>91</v>
      </c>
      <c r="C129" s="30">
        <v>81</v>
      </c>
      <c r="D129" s="31">
        <v>98</v>
      </c>
      <c r="E129" s="54">
        <v>89</v>
      </c>
      <c r="F129" s="20">
        <f>INDEX($A$139:$B$146, MATCH(A129, $A$139:$A$146, 0), 2)</f>
        <v>89</v>
      </c>
    </row>
    <row r="130" spans="1:6" x14ac:dyDescent="0.3">
      <c r="A130" s="32" t="s">
        <v>214</v>
      </c>
      <c r="B130" s="32">
        <v>89</v>
      </c>
      <c r="C130" s="32">
        <v>82</v>
      </c>
      <c r="D130" s="33">
        <v>96</v>
      </c>
      <c r="E130" s="23">
        <v>90</v>
      </c>
      <c r="F130" s="20">
        <f>INDEX($A$139:$B$146, MATCH(A130, $A$139:$A$146, 0), 2)</f>
        <v>76</v>
      </c>
    </row>
    <row r="131" spans="1:6" x14ac:dyDescent="0.3">
      <c r="A131" s="34" t="s">
        <v>215</v>
      </c>
      <c r="B131" s="34">
        <v>62</v>
      </c>
      <c r="C131" s="34">
        <v>51</v>
      </c>
      <c r="D131" s="35">
        <v>65</v>
      </c>
      <c r="E131" s="24">
        <v>87</v>
      </c>
      <c r="F131" s="20">
        <f>INDEX($A$139:$B$146, MATCH(A131, $A$139:$A$146, 0), 2)</f>
        <v>90</v>
      </c>
    </row>
    <row r="132" spans="1:6" x14ac:dyDescent="0.3">
      <c r="A132" s="36" t="s">
        <v>216</v>
      </c>
      <c r="B132" s="36">
        <v>53</v>
      </c>
      <c r="C132" s="36">
        <v>95</v>
      </c>
      <c r="D132" s="37">
        <v>84</v>
      </c>
      <c r="E132" s="73">
        <v>68</v>
      </c>
      <c r="F132" s="20">
        <f>INDEX($A$139:$B$146, MATCH(A132, $A$139:$A$146, 0), 2)</f>
        <v>68</v>
      </c>
    </row>
    <row r="133" spans="1:6" x14ac:dyDescent="0.3">
      <c r="A133" s="38" t="s">
        <v>217</v>
      </c>
      <c r="B133" s="38">
        <v>65</v>
      </c>
      <c r="C133" s="38">
        <v>55</v>
      </c>
      <c r="D133" s="39">
        <v>90</v>
      </c>
      <c r="E133" s="71">
        <v>76</v>
      </c>
      <c r="F133" s="20">
        <f>INDEX($A$139:$B$146, MATCH(A133, $A$139:$A$146, 0), 2)</f>
        <v>87</v>
      </c>
    </row>
    <row r="136" spans="1:6" x14ac:dyDescent="0.3">
      <c r="A136" s="85" t="s">
        <v>244</v>
      </c>
      <c r="B136" s="85"/>
    </row>
    <row r="138" spans="1:6" x14ac:dyDescent="0.3">
      <c r="A138" s="42" t="s">
        <v>1</v>
      </c>
      <c r="B138" s="42" t="s">
        <v>243</v>
      </c>
    </row>
    <row r="139" spans="1:6" x14ac:dyDescent="0.3">
      <c r="A139" s="30" t="s">
        <v>213</v>
      </c>
      <c r="B139" s="20">
        <v>89</v>
      </c>
    </row>
    <row r="140" spans="1:6" x14ac:dyDescent="0.3">
      <c r="A140" s="32" t="s">
        <v>214</v>
      </c>
      <c r="B140" s="20">
        <v>76</v>
      </c>
    </row>
    <row r="141" spans="1:6" x14ac:dyDescent="0.3">
      <c r="A141" s="34" t="s">
        <v>215</v>
      </c>
      <c r="B141" s="20">
        <v>90</v>
      </c>
    </row>
    <row r="142" spans="1:6" x14ac:dyDescent="0.3">
      <c r="A142" s="36" t="s">
        <v>216</v>
      </c>
      <c r="B142" s="20">
        <v>68</v>
      </c>
    </row>
    <row r="143" spans="1:6" x14ac:dyDescent="0.3">
      <c r="A143" s="82" t="s">
        <v>217</v>
      </c>
      <c r="B143" s="20">
        <v>87</v>
      </c>
    </row>
    <row r="144" spans="1:6" x14ac:dyDescent="0.3">
      <c r="A144" s="20" t="s">
        <v>240</v>
      </c>
      <c r="B144" s="20">
        <v>81</v>
      </c>
    </row>
    <row r="145" spans="1:2" x14ac:dyDescent="0.3">
      <c r="A145" s="20" t="s">
        <v>241</v>
      </c>
      <c r="B145" s="20">
        <v>92</v>
      </c>
    </row>
    <row r="146" spans="1:2" x14ac:dyDescent="0.3">
      <c r="A146" s="20" t="s">
        <v>242</v>
      </c>
      <c r="B146" s="20">
        <v>79</v>
      </c>
    </row>
  </sheetData>
  <mergeCells count="33">
    <mergeCell ref="A136:B136"/>
    <mergeCell ref="A91:H91"/>
    <mergeCell ref="A103:C103"/>
    <mergeCell ref="A105:D105"/>
    <mergeCell ref="C112:F112"/>
    <mergeCell ref="A120:B120"/>
    <mergeCell ref="A121:H121"/>
    <mergeCell ref="A122:H122"/>
    <mergeCell ref="A123:H123"/>
    <mergeCell ref="A124:H124"/>
    <mergeCell ref="B126:I126"/>
    <mergeCell ref="A90:H90"/>
    <mergeCell ref="F53:K53"/>
    <mergeCell ref="A61:B61"/>
    <mergeCell ref="A62:H62"/>
    <mergeCell ref="A63:H63"/>
    <mergeCell ref="A64:H64"/>
    <mergeCell ref="C76:D76"/>
    <mergeCell ref="D77:E77"/>
    <mergeCell ref="C78:G78"/>
    <mergeCell ref="A88:B88"/>
    <mergeCell ref="A89:H89"/>
    <mergeCell ref="A42:H42"/>
    <mergeCell ref="C1:E1"/>
    <mergeCell ref="A3:B3"/>
    <mergeCell ref="A4:H4"/>
    <mergeCell ref="A5:H5"/>
    <mergeCell ref="A6:H6"/>
    <mergeCell ref="A8:F8"/>
    <mergeCell ref="A20:B20"/>
    <mergeCell ref="A39:B39"/>
    <mergeCell ref="A40:H40"/>
    <mergeCell ref="A41:H41"/>
  </mergeCells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Mathematical Functions</vt:lpstr>
      <vt:lpstr>String Functions</vt:lpstr>
      <vt:lpstr>Logical Functions</vt:lpstr>
      <vt:lpstr>Date Time Functions</vt:lpstr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Jaiswal</dc:creator>
  <cp:lastModifiedBy>Aryan Jaiswal</cp:lastModifiedBy>
  <dcterms:created xsi:type="dcterms:W3CDTF">2025-09-07T07:21:01Z</dcterms:created>
  <dcterms:modified xsi:type="dcterms:W3CDTF">2025-09-11T10:28:59Z</dcterms:modified>
</cp:coreProperties>
</file>