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DD DATA GURU\GURU DATA F DRIVE\IQAC\"/>
    </mc:Choice>
  </mc:AlternateContent>
  <bookViews>
    <workbookView xWindow="0" yWindow="0" windowWidth="20490" windowHeight="6450" activeTab="5"/>
  </bookViews>
  <sheets>
    <sheet name="TARGET" sheetId="3" r:id="rId1"/>
    <sheet name="ST1" sheetId="1" r:id="rId2"/>
    <sheet name="ST2" sheetId="4" r:id="rId3"/>
    <sheet name="PUE" sheetId="5" r:id="rId4"/>
    <sheet name=" EXT &amp; OVERALL" sheetId="7" r:id="rId5"/>
    <sheet name="PO " sheetId="8" r:id="rId6"/>
    <sheet name="test_sheet" sheetId="2" state="veryHidden" r:id="rId7"/>
  </sheets>
  <definedNames>
    <definedName name="_xlnm._FilterDatabase" localSheetId="4" hidden="1">' EXT &amp; OVERALL'!$A$1:$C$1</definedName>
    <definedName name="_xlnm._FilterDatabase" localSheetId="3" hidden="1">PUE!$A$1:$Y$1</definedName>
    <definedName name="_xlnm._FilterDatabase" localSheetId="1" hidden="1">'ST1'!$A$1:$M$1</definedName>
    <definedName name="_xlnm._FilterDatabase" localSheetId="2" hidden="1">'ST2'!$A$1:$M$1</definedName>
    <definedName name="_xlnm.Print_Area" localSheetId="3">PUE!$A$1:$Y$75</definedName>
  </definedNames>
  <calcPr calcId="152511"/>
</workbook>
</file>

<file path=xl/calcChain.xml><?xml version="1.0" encoding="utf-8"?>
<calcChain xmlns="http://schemas.openxmlformats.org/spreadsheetml/2006/main">
  <c r="D23" i="8" l="1"/>
  <c r="E22" i="8"/>
  <c r="E21" i="8"/>
  <c r="E20" i="8"/>
  <c r="E23" i="8" s="1"/>
  <c r="E19" i="8"/>
  <c r="D15" i="8"/>
  <c r="E14" i="8"/>
  <c r="E13" i="8"/>
  <c r="E12" i="8"/>
  <c r="E11" i="8"/>
  <c r="E10" i="8"/>
  <c r="E6" i="8"/>
  <c r="E5" i="8"/>
  <c r="E2" i="8"/>
  <c r="N107" i="7"/>
  <c r="N108" i="7"/>
  <c r="N109" i="7"/>
  <c r="N110" i="7"/>
  <c r="N106" i="7"/>
  <c r="M107" i="7"/>
  <c r="M108" i="7"/>
  <c r="M109" i="7"/>
  <c r="M110" i="7"/>
  <c r="M106" i="7"/>
  <c r="L107" i="7"/>
  <c r="K110" i="7"/>
  <c r="K109" i="7"/>
  <c r="K108" i="7"/>
  <c r="K107" i="7"/>
  <c r="L110" i="7"/>
  <c r="L109" i="7"/>
  <c r="L108" i="7"/>
  <c r="E3" i="8"/>
  <c r="E4" i="8"/>
  <c r="D7" i="8"/>
  <c r="E15" i="8" l="1"/>
  <c r="E7" i="8"/>
  <c r="C110" i="7"/>
  <c r="C109" i="7"/>
  <c r="C111" i="7" s="1"/>
  <c r="G96" i="7"/>
  <c r="J58" i="5"/>
  <c r="I67" i="5"/>
  <c r="I66" i="5"/>
  <c r="I65" i="5"/>
  <c r="I64" i="5"/>
  <c r="L58" i="5"/>
  <c r="M58" i="5"/>
  <c r="N58" i="5"/>
  <c r="O58" i="5"/>
  <c r="O60" i="5" s="1"/>
  <c r="P58" i="5"/>
  <c r="Q58" i="5"/>
  <c r="R58" i="5"/>
  <c r="S58" i="5"/>
  <c r="S60" i="5" s="1"/>
  <c r="T58" i="5"/>
  <c r="U58" i="5"/>
  <c r="V58" i="5"/>
  <c r="W58" i="5"/>
  <c r="W60" i="5" s="1"/>
  <c r="X58" i="5"/>
  <c r="L59" i="5"/>
  <c r="L60" i="5" s="1"/>
  <c r="M59" i="5"/>
  <c r="N59" i="5"/>
  <c r="N60" i="5" s="1"/>
  <c r="O59" i="5"/>
  <c r="P59" i="5"/>
  <c r="P60" i="5" s="1"/>
  <c r="Q59" i="5"/>
  <c r="R59" i="5"/>
  <c r="R60" i="5" s="1"/>
  <c r="S59" i="5"/>
  <c r="T59" i="5"/>
  <c r="T60" i="5" s="1"/>
  <c r="U59" i="5"/>
  <c r="V59" i="5"/>
  <c r="V60" i="5" s="1"/>
  <c r="W59" i="5"/>
  <c r="X59" i="5"/>
  <c r="X60" i="5" s="1"/>
  <c r="M60" i="5"/>
  <c r="Q60" i="5"/>
  <c r="U60" i="5"/>
  <c r="K58" i="5"/>
  <c r="K60" i="5" s="1"/>
  <c r="K59" i="5"/>
  <c r="D58" i="5"/>
  <c r="E58" i="5"/>
  <c r="F58" i="5"/>
  <c r="G58" i="5"/>
  <c r="G60" i="5" s="1"/>
  <c r="H58" i="5"/>
  <c r="I58" i="5"/>
  <c r="D59" i="5"/>
  <c r="D60" i="5" s="1"/>
  <c r="E59" i="5"/>
  <c r="F59" i="5"/>
  <c r="F60" i="5" s="1"/>
  <c r="G59" i="5"/>
  <c r="H59" i="5"/>
  <c r="H60" i="5" s="1"/>
  <c r="I59" i="5"/>
  <c r="J59" i="5"/>
  <c r="E60" i="5"/>
  <c r="I60" i="5"/>
  <c r="C59" i="5"/>
  <c r="C58" i="5"/>
  <c r="C60" i="5" s="1"/>
  <c r="C64" i="5"/>
  <c r="C63" i="5"/>
  <c r="J60" i="5" l="1"/>
  <c r="I63" i="5" s="1"/>
  <c r="G64" i="4"/>
  <c r="G63" i="4"/>
  <c r="G62" i="4"/>
  <c r="C64" i="4"/>
  <c r="C63" i="4"/>
  <c r="C62" i="4"/>
  <c r="L59" i="4"/>
  <c r="K59" i="4"/>
  <c r="J59" i="4"/>
  <c r="I59" i="4"/>
  <c r="H59" i="4"/>
  <c r="G59" i="4"/>
  <c r="F59" i="4"/>
  <c r="E59" i="4"/>
  <c r="D59" i="4"/>
  <c r="C59" i="4"/>
  <c r="L58" i="4"/>
  <c r="L60" i="4" s="1"/>
  <c r="K58" i="4"/>
  <c r="K60" i="4" s="1"/>
  <c r="J58" i="4"/>
  <c r="J60" i="4" s="1"/>
  <c r="I58" i="4"/>
  <c r="I60" i="4" s="1"/>
  <c r="H58" i="4"/>
  <c r="H60" i="4" s="1"/>
  <c r="G58" i="4"/>
  <c r="G60" i="4" s="1"/>
  <c r="F58" i="4"/>
  <c r="F60" i="4" s="1"/>
  <c r="E58" i="4"/>
  <c r="E60" i="4" s="1"/>
  <c r="D58" i="4"/>
  <c r="D60" i="4" s="1"/>
  <c r="C58" i="4"/>
  <c r="C60" i="4" s="1"/>
  <c r="K60" i="1"/>
  <c r="L60" i="1"/>
  <c r="K59" i="1"/>
  <c r="L59" i="1"/>
  <c r="L58" i="1"/>
  <c r="K58" i="1"/>
  <c r="C64" i="1"/>
  <c r="G59" i="1"/>
  <c r="H59" i="1"/>
  <c r="I59" i="1"/>
  <c r="J59" i="1"/>
  <c r="G58" i="1"/>
  <c r="G60" i="1" s="1"/>
  <c r="G62" i="1" s="1"/>
  <c r="H58" i="1"/>
  <c r="H60" i="1" s="1"/>
  <c r="I58" i="1"/>
  <c r="I60" i="1" s="1"/>
  <c r="G63" i="1" s="1"/>
  <c r="J58" i="1"/>
  <c r="J60" i="1" s="1"/>
  <c r="F60" i="1"/>
  <c r="F59" i="1"/>
  <c r="F58" i="1"/>
  <c r="C63" i="1"/>
  <c r="D59" i="1"/>
  <c r="E59" i="1"/>
  <c r="C59" i="1"/>
  <c r="C60" i="1"/>
  <c r="C62" i="1"/>
  <c r="D58" i="1"/>
  <c r="D60" i="1" s="1"/>
  <c r="E58" i="1"/>
  <c r="C58" i="1"/>
  <c r="E60" i="1" l="1"/>
</calcChain>
</file>

<file path=xl/sharedStrings.xml><?xml version="1.0" encoding="utf-8"?>
<sst xmlns="http://schemas.openxmlformats.org/spreadsheetml/2006/main" count="482" uniqueCount="178">
  <si>
    <t>student_usn</t>
  </si>
  <si>
    <t>student_name</t>
  </si>
  <si>
    <t>1a(2.00)</t>
  </si>
  <si>
    <t>1b(2.00)</t>
  </si>
  <si>
    <t>1c(2.00)</t>
  </si>
  <si>
    <t>2a(5.00)</t>
  </si>
  <si>
    <t>2b(5.00)</t>
  </si>
  <si>
    <t>2c(5.00)</t>
  </si>
  <si>
    <t>2d(5.00)</t>
  </si>
  <si>
    <t>2e(5.00)</t>
  </si>
  <si>
    <t>3a(9.00)</t>
  </si>
  <si>
    <t>3b(9.00)</t>
  </si>
  <si>
    <t>grand_total_marks(49.00)</t>
  </si>
  <si>
    <t>CO2</t>
  </si>
  <si>
    <t>CO4</t>
  </si>
  <si>
    <t>Mr. AAKARSH  JAIN</t>
  </si>
  <si>
    <t>Mr. AARYAN  MEHTA</t>
  </si>
  <si>
    <t>Mr. AASHISH  CHAUDHARY</t>
  </si>
  <si>
    <t>Ab</t>
  </si>
  <si>
    <t>Mr. ABHAY  GUPTA</t>
  </si>
  <si>
    <t>Mr. ABHISHEK  GUPTA</t>
  </si>
  <si>
    <t>Mr. ADHEESH  RAJ</t>
  </si>
  <si>
    <t>Mr. AKHIL  JOSHI</t>
  </si>
  <si>
    <t>Miss. ANJALI  SINGH</t>
  </si>
  <si>
    <t>Miss. ANJALI  YADAV</t>
  </si>
  <si>
    <t>Mr. ANKUR  KUMAR</t>
  </si>
  <si>
    <t>Mr. ANOOP  SINGH</t>
  </si>
  <si>
    <t>Mr. APURV  VERMA</t>
  </si>
  <si>
    <t>Mr. ARSH  KUMAR</t>
  </si>
  <si>
    <t>Mr. ARUN  KUMAR</t>
  </si>
  <si>
    <t>Mr. ASHISH  AGRAWAL</t>
  </si>
  <si>
    <t>Mr. ASHISH  DIXIT</t>
  </si>
  <si>
    <t>Mr. AYUSH  SINGH</t>
  </si>
  <si>
    <t>Mr. CHAITANYA  PRAKASH</t>
  </si>
  <si>
    <t>Mr. DEEPAK  TOMER</t>
  </si>
  <si>
    <t>Mr. DIVYANSH  TIWARI</t>
  </si>
  <si>
    <t>Mr. KESHAV  KHETAN</t>
  </si>
  <si>
    <t>Mr. MAYANK  SINGH</t>
  </si>
  <si>
    <t>Mr. NAGENDRA  KUMAR</t>
  </si>
  <si>
    <t>Mr. NIKHIL  RAJPUT</t>
  </si>
  <si>
    <t>Mr. NIKHIL  SINGH</t>
  </si>
  <si>
    <t>Mr. NIKHIL  UPADHYAY</t>
  </si>
  <si>
    <t>Mr. NISHANT  SHISHODIA</t>
  </si>
  <si>
    <t>Mr. PARAMVEER  SARASWAT</t>
  </si>
  <si>
    <t>Mr. PRAJJWAL  SRIVASTAV</t>
  </si>
  <si>
    <t>Mr. PRAKHAR  OJHA</t>
  </si>
  <si>
    <t>Mr. PRAKHAR  SINGH</t>
  </si>
  <si>
    <t>Mr. PRATEEK  SINGH</t>
  </si>
  <si>
    <t>Mr. RACHIT  SHARMA</t>
  </si>
  <si>
    <t>Mr. RANJHANA  PRASAD</t>
  </si>
  <si>
    <t>Mr. RISHABH  GUPTA</t>
  </si>
  <si>
    <t>Mr. RISHTUBH  SINGH</t>
  </si>
  <si>
    <t>Mr. RITIK  VASHISTH</t>
  </si>
  <si>
    <t>Mr. RITIK  PATHAK</t>
  </si>
  <si>
    <t>Mr. ROHIT  CHAUDHARY</t>
  </si>
  <si>
    <t>Mr. SAGAR  VERMA</t>
  </si>
  <si>
    <t>Mr. SARTHAK  BANSAL</t>
  </si>
  <si>
    <t>Mr. SARTHAK  RAI</t>
  </si>
  <si>
    <t>Mr. SHIVANGI  ASTHANA</t>
  </si>
  <si>
    <t>Miss. SNEHA  VISHWAKARMA</t>
  </si>
  <si>
    <t>Mr. SOUMYA  PANDEY</t>
  </si>
  <si>
    <t xml:space="preserve">Mr. SUDHANSHU </t>
  </si>
  <si>
    <t>Miss. SURABHI  VERMA</t>
  </si>
  <si>
    <t>Miss. SWECCHA  PANDEY</t>
  </si>
  <si>
    <t>Mr. UTKARSH  SHARMA</t>
  </si>
  <si>
    <t>Mr. VARUN  RAGHAV</t>
  </si>
  <si>
    <t>Mr. VINAMRA  KUMAR</t>
  </si>
  <si>
    <t>Mr. VISHAVJEET  SOAM</t>
  </si>
  <si>
    <t>Mr. VIVEK  YADAV</t>
  </si>
  <si>
    <t>2018ben3001</t>
  </si>
  <si>
    <t xml:space="preserve">Mr. ANURAG  TIWARI </t>
  </si>
  <si>
    <t>Number of students more than target</t>
  </si>
  <si>
    <t>Percentage of Students more than target</t>
  </si>
  <si>
    <t>Target for 2 Marks Questions</t>
  </si>
  <si>
    <t>Total Number of Students attempted</t>
  </si>
  <si>
    <t>Target for 5 Marks Questions</t>
  </si>
  <si>
    <t>AT LEVEL</t>
  </si>
  <si>
    <t>CO5</t>
  </si>
  <si>
    <t>Average of CO2 (%)</t>
  </si>
  <si>
    <t>Average of CO4 (%)</t>
  </si>
  <si>
    <t>Average of CO5 (%)</t>
  </si>
  <si>
    <t>1d(2.00)</t>
  </si>
  <si>
    <t>1e(2.00)</t>
  </si>
  <si>
    <t>1f(2.00)</t>
  </si>
  <si>
    <t>1g(2.00)</t>
  </si>
  <si>
    <t>2a(7.00)</t>
  </si>
  <si>
    <t>2b(7.00)</t>
  </si>
  <si>
    <t>2c(7.00)</t>
  </si>
  <si>
    <t>2d(7.00)</t>
  </si>
  <si>
    <t>2e(7.00)</t>
  </si>
  <si>
    <t>3a(7.00)</t>
  </si>
  <si>
    <t>3b(7.00)</t>
  </si>
  <si>
    <t>4a(7.00)</t>
  </si>
  <si>
    <t>4b(7.00)</t>
  </si>
  <si>
    <t>5a(7.00)</t>
  </si>
  <si>
    <t>5b(7.00)</t>
  </si>
  <si>
    <t>6a(7.00)</t>
  </si>
  <si>
    <t>6b(7.00)</t>
  </si>
  <si>
    <t>7a(7.00)</t>
  </si>
  <si>
    <t>7b(7.00)</t>
  </si>
  <si>
    <t>grand_total_marks(119.00)</t>
  </si>
  <si>
    <t>CO1</t>
  </si>
  <si>
    <t>CO3</t>
  </si>
  <si>
    <t>Target for 9 Marks Questions</t>
  </si>
  <si>
    <t>Target for 7 Marks Questions</t>
  </si>
  <si>
    <t>Average of CO1 (%)</t>
  </si>
  <si>
    <t>Average of CO3 (%)</t>
  </si>
  <si>
    <t>TotalMarks(70.00)</t>
  </si>
  <si>
    <t>CO1,CO2,CO3,CO4,CO5</t>
  </si>
  <si>
    <t>Mr. AADARSH  TYAGI</t>
  </si>
  <si>
    <t>Miss. AANCHAL  KESARWANI</t>
  </si>
  <si>
    <t>Mr. ABHISHEK  BHADOURIA</t>
  </si>
  <si>
    <t>Mr. ABHISHEK  SINGH</t>
  </si>
  <si>
    <t>Mr. ABHISHEK  SRIVASTAVA</t>
  </si>
  <si>
    <t>Miss. ADITI  TEJA</t>
  </si>
  <si>
    <t>Mr. AFZAL  KHAN</t>
  </si>
  <si>
    <t>Mr. AGAM  SACHDEV</t>
  </si>
  <si>
    <t>Mr. AKASH  AGARWAL</t>
  </si>
  <si>
    <t>Mr. AMAN  RYAN</t>
  </si>
  <si>
    <t>Miss. ANANYA  GUPTA</t>
  </si>
  <si>
    <t>Mr. ANIKET  YADAV</t>
  </si>
  <si>
    <t>Mr. ANSHUL  TYAGI</t>
  </si>
  <si>
    <t>Mr. ASHUTOSH  CHAUBEY</t>
  </si>
  <si>
    <t>Miss. CH SREE  DIVYA</t>
  </si>
  <si>
    <t>Mr. CHITRANSHU  KESAEWANI</t>
  </si>
  <si>
    <t>Mr. DEV  BAHORAY</t>
  </si>
  <si>
    <t>Mr. DEVESH  DHYANI</t>
  </si>
  <si>
    <t>Mr. DHARMENDAR  YADAV</t>
  </si>
  <si>
    <t>Mr. FAIZ  KHAN</t>
  </si>
  <si>
    <t>Mr. GAURAV  KUMAR</t>
  </si>
  <si>
    <t>Mr. GAUTAM  PAUL</t>
  </si>
  <si>
    <t>Mr. HARSH  ANAND</t>
  </si>
  <si>
    <t>Mr. HARSHIT  THAKUR</t>
  </si>
  <si>
    <t>Mr. KRISHNA  UPADHYAY</t>
  </si>
  <si>
    <t>Mr. KULDEEP  TIWARI</t>
  </si>
  <si>
    <t>Mr. LUV  VERMA</t>
  </si>
  <si>
    <t>Mr. MANAS  SINGH</t>
  </si>
  <si>
    <t>Miss. MANSI  SINGH</t>
  </si>
  <si>
    <t>Mr. MD  WAKAR</t>
  </si>
  <si>
    <t>Mr. NAJISH  JAMEEL</t>
  </si>
  <si>
    <t>Mr. NAMAN  SRIVASTAVA</t>
  </si>
  <si>
    <t>Mr. NITIN  SINGH</t>
  </si>
  <si>
    <t>Miss. PALAK  JOSHI</t>
  </si>
  <si>
    <t>Mr. PIYUSH  GIRI</t>
  </si>
  <si>
    <t>Mr. PRANJAL  MISHRA</t>
  </si>
  <si>
    <t>Mr. PRATEEK  MALL</t>
  </si>
  <si>
    <t>Mr. RACHIT  GUPTA</t>
  </si>
  <si>
    <t>Mr. RACHIT  RANJAN</t>
  </si>
  <si>
    <t>Mr. RAJANIKANT  SHARMA</t>
  </si>
  <si>
    <t xml:space="preserve">Mr. SHIVAM </t>
  </si>
  <si>
    <t>Mr. SHUBHAM  RAI</t>
  </si>
  <si>
    <t>Mr. SUDHANSHU  MUDGAL</t>
  </si>
  <si>
    <t>Miss. SWATI  RASTOGI</t>
  </si>
  <si>
    <t>Mr. UTKARSH  SINGH</t>
  </si>
  <si>
    <t>Mr. UTKARSH  TOMAR</t>
  </si>
  <si>
    <t>Mr. VIKAS  SHARMA</t>
  </si>
  <si>
    <t>Mr. VINAY  PAL</t>
  </si>
  <si>
    <t>Mr. VIVEK  SINGH</t>
  </si>
  <si>
    <t>Mr. YASH  KUMAR</t>
  </si>
  <si>
    <t>Mr. YOGENDRA  SINGH</t>
  </si>
  <si>
    <t>PO1
(Mapping level)</t>
  </si>
  <si>
    <t>Map Level Weighatge
(%age)</t>
  </si>
  <si>
    <t>PO Attainment based on Weighted Average Method (%age)</t>
  </si>
  <si>
    <t>Average</t>
  </si>
  <si>
    <t>Course Outcome</t>
  </si>
  <si>
    <t>PO Attainment based on Threshold Method (%age)</t>
  </si>
  <si>
    <t>PO2
(Mapping level)</t>
  </si>
  <si>
    <t xml:space="preserve"> CO1 (%)</t>
  </si>
  <si>
    <t>CO2 (%)</t>
  </si>
  <si>
    <t>CO3 (%)</t>
  </si>
  <si>
    <t>CO4 (%)</t>
  </si>
  <si>
    <t>CO5 (%)</t>
  </si>
  <si>
    <t>External</t>
  </si>
  <si>
    <t>Internal</t>
  </si>
  <si>
    <t>AT Level</t>
  </si>
  <si>
    <t>Direct Attainment</t>
  </si>
  <si>
    <t>PO4
(Mapping level)</t>
  </si>
  <si>
    <t>OVERALL DIRECT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</si>
</sst>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20"/>
      <color indexed="8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4"/>
      <color indexed="8"/>
      <name val="Calibri"/>
      <family val="2"/>
      <scheme val="minor"/>
    </font>
    <font>
      <b/>
      <sz val="16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rgb="FF92D05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8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8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Fill="0" applyProtection="0"/>
    <xf numFmtId="0" fontId="1" fillId="0" borderId="0" applyFill="0" applyProtection="0"/>
  </cellStyleXfs>
  <cellXfs count="235">
    <xf numFmtId="0" fontId="0" fillId="0" borderId="0" xfId="0" applyFill="1" applyProtection="1"/>
    <xf numFmtId="49" fontId="0" fillId="0" borderId="0" xfId="0" applyNumberFormat="1" applyFill="1" applyProtection="1"/>
    <xf numFmtId="0" fontId="0" fillId="4" borderId="0" xfId="0" applyFill="1" applyProtection="1"/>
    <xf numFmtId="0" fontId="0" fillId="6" borderId="0" xfId="0" applyFill="1" applyProtection="1"/>
    <xf numFmtId="49" fontId="0" fillId="2" borderId="2" xfId="0" applyNumberFormat="1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4" xfId="0" applyFill="1" applyBorder="1" applyAlignment="1" applyProtection="1">
      <alignment horizontal="center" vertical="center" wrapText="1"/>
    </xf>
    <xf numFmtId="49" fontId="0" fillId="2" borderId="5" xfId="0" applyNumberForma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2" borderId="6" xfId="0" applyFill="1" applyBorder="1" applyAlignment="1" applyProtection="1">
      <alignment horizontal="center" vertical="center" wrapText="1"/>
    </xf>
    <xf numFmtId="49" fontId="0" fillId="0" borderId="5" xfId="0" applyNumberForma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 wrapText="1"/>
    </xf>
    <xf numFmtId="0" fontId="2" fillId="5" borderId="3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49" fontId="0" fillId="0" borderId="10" xfId="0" applyNumberFormat="1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2" fillId="0" borderId="1" xfId="0" applyFont="1" applyFill="1" applyBorder="1" applyProtection="1"/>
    <xf numFmtId="49" fontId="2" fillId="0" borderId="1" xfId="0" applyNumberFormat="1" applyFont="1" applyFill="1" applyBorder="1" applyAlignment="1" applyProtection="1">
      <alignment horizontal="center" wrapText="1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4" fillId="0" borderId="12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6" borderId="8" xfId="0" applyFont="1" applyFill="1" applyBorder="1" applyAlignment="1" applyProtection="1">
      <alignment horizontal="center" vertical="center"/>
    </xf>
    <xf numFmtId="0" fontId="4" fillId="4" borderId="8" xfId="0" applyFont="1" applyFill="1" applyBorder="1" applyAlignment="1" applyProtection="1">
      <alignment horizontal="center" vertical="center"/>
    </xf>
    <xf numFmtId="49" fontId="2" fillId="0" borderId="11" xfId="0" applyNumberFormat="1" applyFont="1" applyFill="1" applyBorder="1" applyAlignment="1" applyProtection="1">
      <alignment horizontal="center" wrapText="1"/>
    </xf>
    <xf numFmtId="0" fontId="2" fillId="0" borderId="11" xfId="0" applyFont="1" applyFill="1" applyBorder="1" applyProtection="1"/>
    <xf numFmtId="0" fontId="2" fillId="0" borderId="13" xfId="0" applyNumberFormat="1" applyFont="1" applyFill="1" applyBorder="1" applyAlignment="1" applyProtection="1">
      <alignment horizontal="center" vertical="center"/>
    </xf>
    <xf numFmtId="0" fontId="0" fillId="0" borderId="14" xfId="0" applyFill="1" applyBorder="1" applyProtection="1"/>
    <xf numFmtId="0" fontId="0" fillId="0" borderId="0" xfId="0" applyFill="1" applyBorder="1" applyProtection="1"/>
    <xf numFmtId="2" fontId="4" fillId="4" borderId="11" xfId="0" applyNumberFormat="1" applyFont="1" applyFill="1" applyBorder="1" applyAlignment="1" applyProtection="1">
      <alignment horizontal="center" vertical="center"/>
    </xf>
    <xf numFmtId="2" fontId="4" fillId="4" borderId="1" xfId="0" applyNumberFormat="1" applyFont="1" applyFill="1" applyBorder="1" applyAlignment="1" applyProtection="1">
      <alignment horizontal="center" vertical="center"/>
    </xf>
    <xf numFmtId="2" fontId="4" fillId="6" borderId="1" xfId="0" applyNumberFormat="1" applyFont="1" applyFill="1" applyBorder="1" applyAlignment="1" applyProtection="1">
      <alignment horizontal="center" vertical="center"/>
    </xf>
    <xf numFmtId="2" fontId="4" fillId="4" borderId="12" xfId="0" applyNumberFormat="1" applyFont="1" applyFill="1" applyBorder="1" applyAlignment="1" applyProtection="1">
      <alignment horizontal="center" vertical="center"/>
    </xf>
    <xf numFmtId="2" fontId="4" fillId="6" borderId="18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wrapText="1"/>
    </xf>
    <xf numFmtId="0" fontId="2" fillId="0" borderId="0" xfId="0" applyFont="1" applyFill="1" applyBorder="1" applyProtection="1"/>
    <xf numFmtId="2" fontId="4" fillId="0" borderId="0" xfId="0" applyNumberFormat="1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horizontal="center" vertical="center"/>
    </xf>
    <xf numFmtId="0" fontId="5" fillId="6" borderId="12" xfId="0" applyFont="1" applyFill="1" applyBorder="1" applyAlignment="1" applyProtection="1">
      <alignment horizontal="center" vertical="center"/>
    </xf>
    <xf numFmtId="49" fontId="1" fillId="2" borderId="19" xfId="1" applyNumberFormat="1" applyFill="1" applyBorder="1" applyAlignment="1" applyProtection="1">
      <alignment horizontal="center" vertical="top" wrapText="1"/>
    </xf>
    <xf numFmtId="0" fontId="1" fillId="2" borderId="20" xfId="1" applyFill="1" applyBorder="1" applyAlignment="1" applyProtection="1">
      <alignment horizontal="center" vertical="top" wrapText="1"/>
    </xf>
    <xf numFmtId="0" fontId="1" fillId="0" borderId="0" xfId="1" applyFill="1" applyProtection="1"/>
    <xf numFmtId="49" fontId="1" fillId="0" borderId="0" xfId="1" applyNumberFormat="1" applyFill="1" applyProtection="1"/>
    <xf numFmtId="0" fontId="1" fillId="4" borderId="0" xfId="1" applyFill="1" applyProtection="1"/>
    <xf numFmtId="49" fontId="1" fillId="2" borderId="22" xfId="1" applyNumberFormat="1" applyFill="1" applyBorder="1" applyAlignment="1" applyProtection="1">
      <alignment horizontal="center" vertical="top" wrapText="1"/>
    </xf>
    <xf numFmtId="0" fontId="1" fillId="2" borderId="23" xfId="1" applyFill="1" applyBorder="1" applyAlignment="1" applyProtection="1">
      <alignment horizontal="center" vertical="top" wrapText="1"/>
    </xf>
    <xf numFmtId="49" fontId="1" fillId="0" borderId="2" xfId="1" applyNumberFormat="1" applyFill="1" applyBorder="1" applyAlignment="1" applyProtection="1">
      <alignment horizontal="center" vertical="center"/>
    </xf>
    <xf numFmtId="0" fontId="1" fillId="0" borderId="3" xfId="1" applyFill="1" applyBorder="1" applyAlignment="1" applyProtection="1">
      <alignment horizontal="center" vertical="center"/>
    </xf>
    <xf numFmtId="49" fontId="1" fillId="0" borderId="5" xfId="1" applyNumberFormat="1" applyFill="1" applyBorder="1" applyAlignment="1" applyProtection="1">
      <alignment horizontal="center" vertical="center"/>
    </xf>
    <xf numFmtId="0" fontId="1" fillId="0" borderId="1" xfId="1" applyFill="1" applyBorder="1" applyAlignment="1" applyProtection="1">
      <alignment horizontal="center" vertical="center"/>
    </xf>
    <xf numFmtId="49" fontId="1" fillId="0" borderId="7" xfId="1" applyNumberFormat="1" applyFill="1" applyBorder="1" applyAlignment="1" applyProtection="1">
      <alignment horizontal="center" vertical="center"/>
    </xf>
    <xf numFmtId="0" fontId="1" fillId="0" borderId="8" xfId="1" applyFill="1" applyBorder="1" applyAlignment="1" applyProtection="1">
      <alignment horizontal="center" vertical="center"/>
    </xf>
    <xf numFmtId="0" fontId="1" fillId="6" borderId="0" xfId="1" applyFill="1" applyProtection="1"/>
    <xf numFmtId="0" fontId="1" fillId="8" borderId="0" xfId="1" applyFill="1" applyProtection="1"/>
    <xf numFmtId="0" fontId="1" fillId="10" borderId="0" xfId="1" applyFill="1" applyProtection="1"/>
    <xf numFmtId="0" fontId="3" fillId="3" borderId="20" xfId="1" applyFont="1" applyFill="1" applyBorder="1" applyAlignment="1" applyProtection="1">
      <alignment horizontal="center" vertical="top" wrapText="1"/>
    </xf>
    <xf numFmtId="0" fontId="3" fillId="9" borderId="20" xfId="1" applyFont="1" applyFill="1" applyBorder="1" applyAlignment="1" applyProtection="1">
      <alignment horizontal="center" vertical="top" wrapText="1"/>
    </xf>
    <xf numFmtId="0" fontId="3" fillId="5" borderId="20" xfId="1" applyFont="1" applyFill="1" applyBorder="1" applyAlignment="1" applyProtection="1">
      <alignment horizontal="center" vertical="top" wrapText="1"/>
    </xf>
    <xf numFmtId="0" fontId="3" fillId="2" borderId="21" xfId="1" applyFont="1" applyFill="1" applyBorder="1" applyAlignment="1" applyProtection="1">
      <alignment horizontal="center" vertical="top" wrapText="1"/>
    </xf>
    <xf numFmtId="0" fontId="3" fillId="3" borderId="23" xfId="1" applyFont="1" applyFill="1" applyBorder="1" applyAlignment="1" applyProtection="1">
      <alignment horizontal="center" vertical="top" wrapText="1"/>
    </xf>
    <xf numFmtId="0" fontId="3" fillId="9" borderId="23" xfId="1" applyFont="1" applyFill="1" applyBorder="1" applyAlignment="1" applyProtection="1">
      <alignment horizontal="center" vertical="top" wrapText="1"/>
    </xf>
    <xf numFmtId="0" fontId="3" fillId="5" borderId="23" xfId="1" applyFont="1" applyFill="1" applyBorder="1" applyAlignment="1" applyProtection="1">
      <alignment horizontal="center" vertical="top" wrapText="1"/>
    </xf>
    <xf numFmtId="0" fontId="3" fillId="2" borderId="24" xfId="1" applyFont="1" applyFill="1" applyBorder="1" applyAlignment="1" applyProtection="1">
      <alignment horizontal="center" vertical="top" wrapText="1"/>
    </xf>
    <xf numFmtId="0" fontId="3" fillId="4" borderId="3" xfId="1" applyFont="1" applyFill="1" applyBorder="1" applyAlignment="1" applyProtection="1">
      <alignment horizontal="center" vertical="center"/>
    </xf>
    <xf numFmtId="0" fontId="3" fillId="10" borderId="3" xfId="1" applyFont="1" applyFill="1" applyBorder="1" applyAlignment="1" applyProtection="1">
      <alignment horizontal="center" vertical="center"/>
    </xf>
    <xf numFmtId="0" fontId="3" fillId="6" borderId="3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0" fontId="3" fillId="4" borderId="1" xfId="1" applyFont="1" applyFill="1" applyBorder="1" applyAlignment="1" applyProtection="1">
      <alignment horizontal="center" vertical="center"/>
    </xf>
    <xf numFmtId="0" fontId="3" fillId="10" borderId="1" xfId="1" applyFont="1" applyFill="1" applyBorder="1" applyAlignment="1" applyProtection="1">
      <alignment horizontal="center" vertical="center"/>
    </xf>
    <xf numFmtId="0" fontId="3" fillId="6" borderId="1" xfId="1" applyFont="1" applyFill="1" applyBorder="1" applyAlignment="1" applyProtection="1">
      <alignment horizontal="center" vertical="center"/>
    </xf>
    <xf numFmtId="0" fontId="3" fillId="0" borderId="6" xfId="1" applyFont="1" applyFill="1" applyBorder="1" applyAlignment="1" applyProtection="1">
      <alignment horizontal="center" vertical="center"/>
    </xf>
    <xf numFmtId="0" fontId="3" fillId="4" borderId="8" xfId="1" applyFont="1" applyFill="1" applyBorder="1" applyAlignment="1" applyProtection="1">
      <alignment horizontal="center" vertical="center"/>
    </xf>
    <xf numFmtId="0" fontId="3" fillId="10" borderId="8" xfId="1" applyFont="1" applyFill="1" applyBorder="1" applyAlignment="1" applyProtection="1">
      <alignment horizontal="center" vertical="center"/>
    </xf>
    <xf numFmtId="0" fontId="3" fillId="6" borderId="8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0" fontId="4" fillId="4" borderId="3" xfId="1" applyFont="1" applyFill="1" applyBorder="1" applyAlignment="1" applyProtection="1">
      <alignment horizontal="center" vertical="center"/>
    </xf>
    <xf numFmtId="0" fontId="4" fillId="10" borderId="3" xfId="1" applyFont="1" applyFill="1" applyBorder="1" applyAlignment="1" applyProtection="1">
      <alignment horizontal="center" vertical="center"/>
    </xf>
    <xf numFmtId="0" fontId="4" fillId="6" borderId="3" xfId="1" applyFont="1" applyFill="1" applyBorder="1" applyAlignment="1" applyProtection="1">
      <alignment horizontal="center" vertical="center"/>
    </xf>
    <xf numFmtId="0" fontId="4" fillId="4" borderId="1" xfId="1" applyFont="1" applyFill="1" applyBorder="1" applyAlignment="1" applyProtection="1">
      <alignment horizontal="center" vertical="center"/>
    </xf>
    <xf numFmtId="0" fontId="4" fillId="10" borderId="1" xfId="1" applyFont="1" applyFill="1" applyBorder="1" applyAlignment="1" applyProtection="1">
      <alignment horizontal="center" vertical="center"/>
    </xf>
    <xf numFmtId="0" fontId="4" fillId="6" borderId="1" xfId="1" applyFont="1" applyFill="1" applyBorder="1" applyAlignment="1" applyProtection="1">
      <alignment horizontal="center" vertical="center"/>
    </xf>
    <xf numFmtId="0" fontId="4" fillId="4" borderId="8" xfId="1" applyFont="1" applyFill="1" applyBorder="1" applyAlignment="1" applyProtection="1">
      <alignment horizontal="center" vertical="center"/>
    </xf>
    <xf numFmtId="0" fontId="4" fillId="10" borderId="8" xfId="1" applyFont="1" applyFill="1" applyBorder="1" applyAlignment="1" applyProtection="1">
      <alignment horizontal="center" vertical="center"/>
    </xf>
    <xf numFmtId="0" fontId="4" fillId="6" borderId="8" xfId="1" applyFont="1" applyFill="1" applyBorder="1" applyAlignment="1" applyProtection="1">
      <alignment horizontal="center" vertical="center"/>
    </xf>
    <xf numFmtId="49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Protection="1"/>
    <xf numFmtId="0" fontId="4" fillId="0" borderId="3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49" fontId="2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/>
    </xf>
    <xf numFmtId="49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Protection="1"/>
    <xf numFmtId="2" fontId="4" fillId="4" borderId="8" xfId="0" applyNumberFormat="1" applyFont="1" applyFill="1" applyBorder="1" applyAlignment="1" applyProtection="1">
      <alignment horizontal="center" vertical="center"/>
    </xf>
    <xf numFmtId="2" fontId="4" fillId="6" borderId="8" xfId="0" applyNumberFormat="1" applyFont="1" applyFill="1" applyBorder="1" applyAlignment="1" applyProtection="1">
      <alignment horizontal="center" vertical="center"/>
    </xf>
    <xf numFmtId="2" fontId="4" fillId="10" borderId="8" xfId="0" applyNumberFormat="1" applyFont="1" applyFill="1" applyBorder="1" applyAlignment="1" applyProtection="1">
      <alignment horizontal="center" vertical="center"/>
    </xf>
    <xf numFmtId="2" fontId="4" fillId="10" borderId="9" xfId="0" applyNumberFormat="1" applyFont="1" applyFill="1" applyBorder="1" applyAlignment="1" applyProtection="1">
      <alignment horizontal="center" vertical="center"/>
    </xf>
    <xf numFmtId="2" fontId="4" fillId="10" borderId="18" xfId="0" applyNumberFormat="1" applyFont="1" applyFill="1" applyBorder="1" applyAlignment="1" applyProtection="1">
      <alignment horizontal="center" vertical="center"/>
    </xf>
    <xf numFmtId="0" fontId="5" fillId="10" borderId="12" xfId="0" applyFont="1" applyFill="1" applyBorder="1" applyAlignment="1" applyProtection="1">
      <alignment horizontal="center" vertical="center"/>
    </xf>
    <xf numFmtId="49" fontId="3" fillId="2" borderId="19" xfId="1" applyNumberFormat="1" applyFont="1" applyFill="1" applyBorder="1" applyAlignment="1" applyProtection="1">
      <alignment horizontal="center" vertical="top" wrapText="1"/>
    </xf>
    <xf numFmtId="0" fontId="3" fillId="2" borderId="20" xfId="1" applyFont="1" applyFill="1" applyBorder="1" applyAlignment="1" applyProtection="1">
      <alignment horizontal="center" vertical="top" wrapText="1"/>
    </xf>
    <xf numFmtId="49" fontId="3" fillId="2" borderId="22" xfId="1" applyNumberFormat="1" applyFont="1" applyFill="1" applyBorder="1" applyAlignment="1" applyProtection="1">
      <alignment horizontal="center" vertical="top" wrapText="1"/>
    </xf>
    <xf numFmtId="0" fontId="3" fillId="2" borderId="23" xfId="1" applyFont="1" applyFill="1" applyBorder="1" applyAlignment="1" applyProtection="1">
      <alignment horizontal="center" vertical="top" wrapText="1"/>
    </xf>
    <xf numFmtId="49" fontId="3" fillId="0" borderId="2" xfId="1" applyNumberFormat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/>
    </xf>
    <xf numFmtId="49" fontId="3" fillId="0" borderId="5" xfId="1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49" fontId="3" fillId="0" borderId="7" xfId="1" applyNumberFormat="1" applyFont="1" applyFill="1" applyBorder="1" applyAlignment="1" applyProtection="1">
      <alignment horizontal="center" vertical="center"/>
    </xf>
    <xf numFmtId="0" fontId="3" fillId="0" borderId="8" xfId="1" applyFont="1" applyFill="1" applyBorder="1" applyAlignment="1" applyProtection="1">
      <alignment horizontal="center" vertical="center"/>
    </xf>
    <xf numFmtId="0" fontId="3" fillId="7" borderId="20" xfId="1" applyFont="1" applyFill="1" applyBorder="1" applyAlignment="1" applyProtection="1">
      <alignment horizontal="center" vertical="top" wrapText="1"/>
    </xf>
    <xf numFmtId="0" fontId="3" fillId="7" borderId="23" xfId="1" applyFont="1" applyFill="1" applyBorder="1" applyAlignment="1" applyProtection="1">
      <alignment horizontal="center" vertical="top" wrapText="1"/>
    </xf>
    <xf numFmtId="0" fontId="3" fillId="8" borderId="3" xfId="1" applyFont="1" applyFill="1" applyBorder="1" applyAlignment="1" applyProtection="1">
      <alignment horizontal="center" vertical="center"/>
    </xf>
    <xf numFmtId="0" fontId="3" fillId="8" borderId="1" xfId="1" applyFont="1" applyFill="1" applyBorder="1" applyAlignment="1" applyProtection="1">
      <alignment horizontal="center" vertical="center"/>
    </xf>
    <xf numFmtId="0" fontId="3" fillId="8" borderId="8" xfId="1" applyFont="1" applyFill="1" applyBorder="1" applyAlignment="1" applyProtection="1">
      <alignment horizontal="center" vertical="center"/>
    </xf>
    <xf numFmtId="0" fontId="3" fillId="11" borderId="20" xfId="1" applyFont="1" applyFill="1" applyBorder="1" applyAlignment="1" applyProtection="1">
      <alignment horizontal="center" vertical="top" wrapText="1"/>
    </xf>
    <xf numFmtId="0" fontId="3" fillId="11" borderId="23" xfId="1" applyFont="1" applyFill="1" applyBorder="1" applyAlignment="1" applyProtection="1">
      <alignment horizontal="center" vertical="top" wrapText="1"/>
    </xf>
    <xf numFmtId="0" fontId="3" fillId="12" borderId="3" xfId="1" applyFont="1" applyFill="1" applyBorder="1" applyAlignment="1" applyProtection="1">
      <alignment horizontal="center" vertical="center"/>
    </xf>
    <xf numFmtId="0" fontId="3" fillId="12" borderId="1" xfId="1" applyFont="1" applyFill="1" applyBorder="1" applyAlignment="1" applyProtection="1">
      <alignment horizontal="center" vertical="center"/>
    </xf>
    <xf numFmtId="0" fontId="3" fillId="12" borderId="8" xfId="1" applyFont="1" applyFill="1" applyBorder="1" applyAlignment="1" applyProtection="1">
      <alignment horizontal="center" vertical="center"/>
    </xf>
    <xf numFmtId="0" fontId="1" fillId="12" borderId="0" xfId="1" applyFill="1" applyProtection="1"/>
    <xf numFmtId="49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2" fontId="4" fillId="12" borderId="12" xfId="0" applyNumberFormat="1" applyFont="1" applyFill="1" applyBorder="1" applyAlignment="1" applyProtection="1">
      <alignment horizontal="center" vertical="center"/>
    </xf>
    <xf numFmtId="0" fontId="5" fillId="12" borderId="12" xfId="0" applyFont="1" applyFill="1" applyBorder="1" applyAlignment="1" applyProtection="1">
      <alignment horizontal="center" vertical="center"/>
    </xf>
    <xf numFmtId="2" fontId="4" fillId="8" borderId="18" xfId="0" applyNumberFormat="1" applyFont="1" applyFill="1" applyBorder="1" applyAlignment="1" applyProtection="1">
      <alignment horizontal="center" vertical="center"/>
    </xf>
    <xf numFmtId="0" fontId="5" fillId="8" borderId="12" xfId="0" applyFont="1" applyFill="1" applyBorder="1" applyAlignment="1" applyProtection="1">
      <alignment horizontal="center" vertical="center"/>
    </xf>
    <xf numFmtId="164" fontId="4" fillId="4" borderId="8" xfId="0" applyNumberFormat="1" applyFont="1" applyFill="1" applyBorder="1" applyAlignment="1" applyProtection="1">
      <alignment horizontal="center" vertical="center"/>
    </xf>
    <xf numFmtId="2" fontId="4" fillId="12" borderId="8" xfId="0" applyNumberFormat="1" applyFont="1" applyFill="1" applyBorder="1" applyAlignment="1" applyProtection="1">
      <alignment horizontal="center" vertical="center"/>
    </xf>
    <xf numFmtId="2" fontId="4" fillId="8" borderId="8" xfId="0" applyNumberFormat="1" applyFont="1" applyFill="1" applyBorder="1" applyAlignment="1" applyProtection="1">
      <alignment horizontal="center" vertical="center"/>
    </xf>
    <xf numFmtId="164" fontId="4" fillId="12" borderId="8" xfId="0" applyNumberFormat="1" applyFont="1" applyFill="1" applyBorder="1" applyAlignment="1" applyProtection="1">
      <alignment horizontal="center" vertical="center"/>
    </xf>
    <xf numFmtId="164" fontId="4" fillId="8" borderId="8" xfId="0" applyNumberFormat="1" applyFont="1" applyFill="1" applyBorder="1" applyAlignment="1" applyProtection="1">
      <alignment horizontal="center" vertical="center"/>
    </xf>
    <xf numFmtId="164" fontId="4" fillId="10" borderId="8" xfId="0" applyNumberFormat="1" applyFont="1" applyFill="1" applyBorder="1" applyAlignment="1" applyProtection="1">
      <alignment horizontal="center" vertical="center"/>
    </xf>
    <xf numFmtId="164" fontId="4" fillId="6" borderId="8" xfId="0" applyNumberFormat="1" applyFont="1" applyFill="1" applyBorder="1" applyAlignment="1" applyProtection="1">
      <alignment horizontal="center" vertical="center"/>
    </xf>
    <xf numFmtId="0" fontId="1" fillId="2" borderId="21" xfId="1" applyFill="1" applyBorder="1" applyAlignment="1" applyProtection="1">
      <alignment horizontal="center" vertical="top" wrapText="1"/>
    </xf>
    <xf numFmtId="0" fontId="1" fillId="2" borderId="24" xfId="1" applyFill="1" applyBorder="1" applyAlignment="1" applyProtection="1">
      <alignment horizontal="center" vertical="top" wrapText="1"/>
    </xf>
    <xf numFmtId="0" fontId="1" fillId="0" borderId="1" xfId="1" applyFill="1" applyBorder="1" applyAlignment="1" applyProtection="1">
      <alignment horizontal="center"/>
    </xf>
    <xf numFmtId="49" fontId="1" fillId="0" borderId="2" xfId="1" applyNumberFormat="1" applyFill="1" applyBorder="1" applyAlignment="1" applyProtection="1">
      <alignment horizontal="center"/>
    </xf>
    <xf numFmtId="0" fontId="1" fillId="0" borderId="3" xfId="1" applyFill="1" applyBorder="1" applyAlignment="1" applyProtection="1">
      <alignment horizontal="center"/>
    </xf>
    <xf numFmtId="0" fontId="1" fillId="0" borderId="4" xfId="1" applyFill="1" applyBorder="1" applyAlignment="1" applyProtection="1">
      <alignment horizontal="center"/>
    </xf>
    <xf numFmtId="49" fontId="1" fillId="0" borderId="5" xfId="1" applyNumberFormat="1" applyFill="1" applyBorder="1" applyAlignment="1" applyProtection="1">
      <alignment horizontal="center"/>
    </xf>
    <xf numFmtId="0" fontId="1" fillId="0" borderId="6" xfId="1" applyFill="1" applyBorder="1" applyAlignment="1" applyProtection="1">
      <alignment horizontal="center"/>
    </xf>
    <xf numFmtId="49" fontId="1" fillId="0" borderId="7" xfId="1" applyNumberFormat="1" applyFill="1" applyBorder="1" applyAlignment="1" applyProtection="1">
      <alignment horizontal="center"/>
    </xf>
    <xf numFmtId="0" fontId="1" fillId="0" borderId="8" xfId="1" applyFill="1" applyBorder="1" applyAlignment="1" applyProtection="1">
      <alignment horizontal="center"/>
    </xf>
    <xf numFmtId="0" fontId="1" fillId="0" borderId="9" xfId="1" applyFill="1" applyBorder="1" applyAlignment="1" applyProtection="1">
      <alignment horizontal="center"/>
    </xf>
    <xf numFmtId="49" fontId="2" fillId="0" borderId="2" xfId="0" applyNumberFormat="1" applyFont="1" applyFill="1" applyBorder="1" applyAlignment="1" applyProtection="1">
      <alignment horizontal="center" wrapText="1"/>
    </xf>
    <xf numFmtId="0" fontId="1" fillId="0" borderId="14" xfId="1" applyFill="1" applyBorder="1" applyProtection="1"/>
    <xf numFmtId="49" fontId="2" fillId="0" borderId="5" xfId="0" applyNumberFormat="1" applyFont="1" applyFill="1" applyBorder="1" applyAlignment="1" applyProtection="1">
      <alignment horizontal="center" wrapText="1"/>
    </xf>
    <xf numFmtId="0" fontId="1" fillId="0" borderId="0" xfId="1" applyFill="1" applyBorder="1" applyProtection="1"/>
    <xf numFmtId="49" fontId="2" fillId="0" borderId="7" xfId="0" applyNumberFormat="1" applyFont="1" applyFill="1" applyBorder="1" applyAlignment="1" applyProtection="1">
      <alignment horizontal="center" wrapText="1"/>
    </xf>
    <xf numFmtId="0" fontId="1" fillId="0" borderId="28" xfId="1" applyFill="1" applyBorder="1" applyProtection="1"/>
    <xf numFmtId="0" fontId="4" fillId="0" borderId="12" xfId="1" applyFont="1" applyFill="1" applyBorder="1" applyAlignment="1" applyProtection="1">
      <alignment horizontal="center" vertical="center"/>
    </xf>
    <xf numFmtId="2" fontId="4" fillId="0" borderId="12" xfId="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6" fillId="0" borderId="30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4" xfId="0" applyFont="1" applyFill="1" applyBorder="1" applyAlignment="1" applyProtection="1">
      <alignment horizontal="center" vertical="center" wrapText="1"/>
    </xf>
    <xf numFmtId="0" fontId="7" fillId="0" borderId="35" xfId="0" applyFont="1" applyFill="1" applyBorder="1" applyAlignment="1" applyProtection="1">
      <alignment horizontal="center" vertical="center" wrapText="1"/>
    </xf>
    <xf numFmtId="0" fontId="7" fillId="0" borderId="10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2" fontId="7" fillId="0" borderId="34" xfId="0" applyNumberFormat="1" applyFont="1" applyFill="1" applyBorder="1" applyAlignment="1" applyProtection="1">
      <alignment horizontal="center" vertical="center"/>
    </xf>
    <xf numFmtId="2" fontId="7" fillId="0" borderId="35" xfId="0" applyNumberFormat="1" applyFont="1" applyFill="1" applyBorder="1" applyAlignment="1" applyProtection="1">
      <alignment horizontal="center" vertical="center"/>
    </xf>
    <xf numFmtId="2" fontId="6" fillId="0" borderId="30" xfId="0" applyNumberFormat="1" applyFont="1" applyFill="1" applyBorder="1" applyAlignment="1" applyProtection="1">
      <alignment horizontal="center" vertical="center"/>
    </xf>
    <xf numFmtId="2" fontId="6" fillId="0" borderId="1" xfId="0" applyNumberFormat="1" applyFont="1" applyFill="1" applyBorder="1" applyAlignment="1" applyProtection="1">
      <alignment horizontal="center" vertical="center"/>
    </xf>
    <xf numFmtId="2" fontId="6" fillId="0" borderId="11" xfId="0" applyNumberFormat="1" applyFont="1" applyFill="1" applyBorder="1" applyAlignment="1" applyProtection="1">
      <alignment horizontal="center" vertical="center"/>
    </xf>
    <xf numFmtId="2" fontId="6" fillId="0" borderId="32" xfId="0" applyNumberFormat="1" applyFont="1" applyFill="1" applyBorder="1" applyAlignment="1" applyProtection="1">
      <alignment horizontal="center" vertical="center"/>
    </xf>
    <xf numFmtId="2" fontId="6" fillId="0" borderId="6" xfId="0" applyNumberFormat="1" applyFont="1" applyFill="1" applyBorder="1" applyAlignment="1" applyProtection="1">
      <alignment horizontal="center" vertical="center"/>
    </xf>
    <xf numFmtId="2" fontId="6" fillId="0" borderId="36" xfId="0" applyNumberFormat="1" applyFont="1" applyFill="1" applyBorder="1" applyAlignment="1" applyProtection="1">
      <alignment horizontal="center" vertical="center"/>
    </xf>
    <xf numFmtId="2" fontId="4" fillId="0" borderId="25" xfId="0" applyNumberFormat="1" applyFont="1" applyFill="1" applyBorder="1" applyAlignment="1" applyProtection="1">
      <alignment horizontal="center" vertical="center"/>
    </xf>
    <xf numFmtId="2" fontId="4" fillId="0" borderId="39" xfId="0" applyNumberFormat="1" applyFont="1" applyFill="1" applyBorder="1" applyAlignment="1" applyProtection="1">
      <alignment horizontal="center" vertical="center"/>
    </xf>
    <xf numFmtId="2" fontId="10" fillId="12" borderId="12" xfId="0" applyNumberFormat="1" applyFont="1" applyFill="1" applyBorder="1" applyAlignment="1" applyProtection="1">
      <alignment horizontal="center" vertical="center"/>
    </xf>
    <xf numFmtId="0" fontId="10" fillId="12" borderId="40" xfId="0" applyFont="1" applyFill="1" applyBorder="1" applyAlignment="1" applyProtection="1">
      <alignment horizontal="center" vertical="center"/>
    </xf>
    <xf numFmtId="2" fontId="10" fillId="12" borderId="38" xfId="0" applyNumberFormat="1" applyFont="1" applyFill="1" applyBorder="1" applyAlignment="1" applyProtection="1">
      <alignment horizontal="center" vertical="center"/>
    </xf>
    <xf numFmtId="2" fontId="10" fillId="4" borderId="12" xfId="0" applyNumberFormat="1" applyFont="1" applyFill="1" applyBorder="1" applyAlignment="1" applyProtection="1">
      <alignment horizontal="center" vertical="center"/>
    </xf>
    <xf numFmtId="0" fontId="10" fillId="4" borderId="40" xfId="0" applyFont="1" applyFill="1" applyBorder="1" applyAlignment="1" applyProtection="1">
      <alignment horizontal="center" vertical="center"/>
    </xf>
    <xf numFmtId="2" fontId="10" fillId="4" borderId="40" xfId="0" applyNumberFormat="1" applyFont="1" applyFill="1" applyBorder="1" applyAlignment="1" applyProtection="1">
      <alignment horizontal="center" vertical="center"/>
    </xf>
    <xf numFmtId="2" fontId="10" fillId="4" borderId="38" xfId="0" applyNumberFormat="1" applyFont="1" applyFill="1" applyBorder="1" applyAlignment="1" applyProtection="1">
      <alignment horizontal="center" vertical="center"/>
    </xf>
    <xf numFmtId="2" fontId="10" fillId="8" borderId="18" xfId="0" applyNumberFormat="1" applyFont="1" applyFill="1" applyBorder="1" applyAlignment="1" applyProtection="1">
      <alignment horizontal="center" vertical="center"/>
    </xf>
    <xf numFmtId="0" fontId="10" fillId="8" borderId="40" xfId="0" applyFont="1" applyFill="1" applyBorder="1" applyAlignment="1" applyProtection="1">
      <alignment horizontal="center" vertical="center"/>
    </xf>
    <xf numFmtId="2" fontId="10" fillId="8" borderId="29" xfId="0" applyNumberFormat="1" applyFont="1" applyFill="1" applyBorder="1" applyAlignment="1" applyProtection="1">
      <alignment horizontal="center" vertical="center"/>
    </xf>
    <xf numFmtId="2" fontId="10" fillId="6" borderId="18" xfId="0" applyNumberFormat="1" applyFont="1" applyFill="1" applyBorder="1" applyAlignment="1" applyProtection="1">
      <alignment horizontal="center" vertical="center"/>
    </xf>
    <xf numFmtId="0" fontId="10" fillId="6" borderId="40" xfId="0" applyFont="1" applyFill="1" applyBorder="1" applyAlignment="1" applyProtection="1">
      <alignment horizontal="center" vertical="center"/>
    </xf>
    <xf numFmtId="2" fontId="10" fillId="6" borderId="29" xfId="0" applyNumberFormat="1" applyFont="1" applyFill="1" applyBorder="1" applyAlignment="1" applyProtection="1">
      <alignment horizontal="center" vertical="center"/>
    </xf>
    <xf numFmtId="2" fontId="10" fillId="10" borderId="18" xfId="0" applyNumberFormat="1" applyFont="1" applyFill="1" applyBorder="1" applyAlignment="1" applyProtection="1">
      <alignment horizontal="center" vertical="center"/>
    </xf>
    <xf numFmtId="0" fontId="10" fillId="10" borderId="40" xfId="0" applyFont="1" applyFill="1" applyBorder="1" applyAlignment="1" applyProtection="1">
      <alignment horizontal="center" vertical="center"/>
    </xf>
    <xf numFmtId="2" fontId="10" fillId="10" borderId="29" xfId="0" applyNumberFormat="1" applyFont="1" applyFill="1" applyBorder="1" applyAlignment="1" applyProtection="1">
      <alignment horizontal="center" vertical="center"/>
    </xf>
    <xf numFmtId="0" fontId="4" fillId="10" borderId="12" xfId="1" applyFont="1" applyFill="1" applyBorder="1" applyAlignment="1" applyProtection="1">
      <alignment horizont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6" borderId="16" xfId="0" applyFont="1" applyFill="1" applyBorder="1" applyAlignment="1" applyProtection="1">
      <alignment horizontal="center" vertical="center"/>
    </xf>
    <xf numFmtId="0" fontId="4" fillId="6" borderId="17" xfId="0" applyFont="1" applyFill="1" applyBorder="1" applyAlignment="1" applyProtection="1">
      <alignment horizontal="center" vertical="center"/>
    </xf>
    <xf numFmtId="0" fontId="4" fillId="10" borderId="16" xfId="0" applyFont="1" applyFill="1" applyBorder="1" applyAlignment="1" applyProtection="1">
      <alignment horizontal="center" vertical="center"/>
    </xf>
    <xf numFmtId="0" fontId="4" fillId="10" borderId="17" xfId="0" applyFont="1" applyFill="1" applyBorder="1" applyAlignment="1" applyProtection="1">
      <alignment horizontal="center" vertical="center"/>
    </xf>
    <xf numFmtId="0" fontId="4" fillId="12" borderId="13" xfId="0" applyFont="1" applyFill="1" applyBorder="1" applyAlignment="1" applyProtection="1">
      <alignment horizontal="center" vertical="center"/>
    </xf>
    <xf numFmtId="0" fontId="4" fillId="12" borderId="14" xfId="0" applyFont="1" applyFill="1" applyBorder="1" applyAlignment="1" applyProtection="1">
      <alignment horizontal="center" vertical="center"/>
    </xf>
    <xf numFmtId="0" fontId="4" fillId="12" borderId="15" xfId="0" applyFont="1" applyFill="1" applyBorder="1" applyAlignment="1" applyProtection="1">
      <alignment horizontal="center" vertical="center"/>
    </xf>
    <xf numFmtId="0" fontId="4" fillId="6" borderId="26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4" fillId="10" borderId="29" xfId="0" applyFont="1" applyFill="1" applyBorder="1" applyAlignment="1" applyProtection="1">
      <alignment horizontal="center" vertical="center"/>
    </xf>
    <xf numFmtId="0" fontId="4" fillId="8" borderId="26" xfId="0" applyFont="1" applyFill="1" applyBorder="1" applyAlignment="1" applyProtection="1">
      <alignment horizontal="center" vertical="center"/>
    </xf>
    <xf numFmtId="0" fontId="4" fillId="8" borderId="0" xfId="0" applyFont="1" applyFill="1" applyBorder="1" applyAlignment="1" applyProtection="1">
      <alignment horizontal="center" vertical="center"/>
    </xf>
    <xf numFmtId="0" fontId="4" fillId="8" borderId="25" xfId="0" applyFont="1" applyFill="1" applyBorder="1" applyAlignment="1" applyProtection="1">
      <alignment horizontal="center" vertical="center"/>
    </xf>
    <xf numFmtId="0" fontId="4" fillId="4" borderId="26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</xf>
    <xf numFmtId="0" fontId="10" fillId="6" borderId="26" xfId="0" applyFont="1" applyFill="1" applyBorder="1" applyAlignment="1" applyProtection="1">
      <alignment horizontal="center" vertical="center"/>
    </xf>
    <xf numFmtId="0" fontId="10" fillId="6" borderId="0" xfId="0" applyFont="1" applyFill="1" applyBorder="1" applyAlignment="1" applyProtection="1">
      <alignment horizontal="center" vertical="center"/>
    </xf>
    <xf numFmtId="0" fontId="10" fillId="10" borderId="27" xfId="0" applyFont="1" applyFill="1" applyBorder="1" applyAlignment="1" applyProtection="1">
      <alignment horizontal="center" vertical="center"/>
    </xf>
    <xf numFmtId="0" fontId="10" fillId="10" borderId="28" xfId="0" applyFont="1" applyFill="1" applyBorder="1" applyAlignment="1" applyProtection="1">
      <alignment horizontal="center" vertical="center"/>
    </xf>
    <xf numFmtId="0" fontId="9" fillId="13" borderId="13" xfId="1" applyFont="1" applyFill="1" applyBorder="1" applyAlignment="1" applyProtection="1">
      <alignment horizontal="center" vertical="center"/>
    </xf>
    <xf numFmtId="0" fontId="9" fillId="13" borderId="14" xfId="1" applyFont="1" applyFill="1" applyBorder="1" applyAlignment="1" applyProtection="1">
      <alignment horizontal="center" vertical="center"/>
    </xf>
    <xf numFmtId="0" fontId="9" fillId="13" borderId="15" xfId="1" applyFont="1" applyFill="1" applyBorder="1" applyAlignment="1" applyProtection="1">
      <alignment horizontal="center" vertical="center"/>
    </xf>
    <xf numFmtId="0" fontId="9" fillId="13" borderId="27" xfId="1" applyFont="1" applyFill="1" applyBorder="1" applyAlignment="1" applyProtection="1">
      <alignment horizontal="center" vertical="center"/>
    </xf>
    <xf numFmtId="0" fontId="9" fillId="13" borderId="28" xfId="1" applyFont="1" applyFill="1" applyBorder="1" applyAlignment="1" applyProtection="1">
      <alignment horizontal="center" vertical="center"/>
    </xf>
    <xf numFmtId="0" fontId="9" fillId="13" borderId="29" xfId="1" applyFont="1" applyFill="1" applyBorder="1" applyAlignment="1" applyProtection="1">
      <alignment horizontal="center" vertical="center"/>
    </xf>
    <xf numFmtId="0" fontId="3" fillId="0" borderId="33" xfId="1" applyFont="1" applyFill="1" applyBorder="1" applyAlignment="1" applyProtection="1">
      <alignment horizontal="center" vertical="center"/>
    </xf>
    <xf numFmtId="0" fontId="3" fillId="0" borderId="40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 applyProtection="1">
      <alignment horizontal="center" vertical="center"/>
    </xf>
    <xf numFmtId="0" fontId="10" fillId="12" borderId="13" xfId="0" applyFont="1" applyFill="1" applyBorder="1" applyAlignment="1" applyProtection="1">
      <alignment horizontal="center" vertical="center"/>
    </xf>
    <xf numFmtId="0" fontId="10" fillId="12" borderId="14" xfId="0" applyFont="1" applyFill="1" applyBorder="1" applyAlignment="1" applyProtection="1">
      <alignment horizontal="center" vertical="center"/>
    </xf>
    <xf numFmtId="0" fontId="10" fillId="4" borderId="26" xfId="0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center" vertical="center"/>
    </xf>
    <xf numFmtId="0" fontId="10" fillId="8" borderId="26" xfId="0" applyFont="1" applyFill="1" applyBorder="1" applyAlignment="1" applyProtection="1">
      <alignment horizontal="center" vertical="center"/>
    </xf>
    <xf numFmtId="0" fontId="10" fillId="8" borderId="0" xfId="0" applyFont="1" applyFill="1" applyBorder="1" applyAlignment="1" applyProtection="1">
      <alignment horizontal="center" vertical="center"/>
    </xf>
    <xf numFmtId="0" fontId="8" fillId="0" borderId="37" xfId="0" applyFont="1" applyFill="1" applyBorder="1" applyAlignment="1" applyProtection="1">
      <alignment horizontal="center" vertical="center"/>
    </xf>
    <xf numFmtId="0" fontId="8" fillId="0" borderId="34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BFBFB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55848</xdr:colOff>
      <xdr:row>19</xdr:row>
      <xdr:rowOff>28119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19048" cy="3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6" sqref="T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showRuler="0" view="pageBreakPreview" topLeftCell="A51" zoomScale="90" zoomScaleNormal="100" zoomScaleSheetLayoutView="90" workbookViewId="0">
      <selection activeCell="H62" sqref="H62"/>
    </sheetView>
  </sheetViews>
  <sheetFormatPr defaultRowHeight="15" x14ac:dyDescent="0.25"/>
  <cols>
    <col min="1" max="1" width="32.5703125" style="1" customWidth="1"/>
    <col min="2" max="2" width="7.7109375" hidden="1" customWidth="1"/>
    <col min="3" max="3" width="15" style="2" customWidth="1"/>
    <col min="4" max="4" width="15" style="3" customWidth="1"/>
    <col min="5" max="8" width="15" style="2" customWidth="1"/>
    <col min="9" max="12" width="15" style="3" customWidth="1"/>
    <col min="13" max="13" width="15" customWidth="1"/>
  </cols>
  <sheetData>
    <row r="1" spans="1:13" ht="20.100000000000001" customHeight="1" x14ac:dyDescent="0.25">
      <c r="A1" s="4" t="s">
        <v>0</v>
      </c>
      <c r="B1" s="5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6" t="s">
        <v>12</v>
      </c>
    </row>
    <row r="2" spans="1:13" x14ac:dyDescent="0.25">
      <c r="A2" s="7"/>
      <c r="B2" s="8"/>
      <c r="C2" s="16" t="s">
        <v>13</v>
      </c>
      <c r="D2" s="17" t="s">
        <v>14</v>
      </c>
      <c r="E2" s="16" t="s">
        <v>13</v>
      </c>
      <c r="F2" s="16" t="s">
        <v>13</v>
      </c>
      <c r="G2" s="16" t="s">
        <v>13</v>
      </c>
      <c r="H2" s="16" t="s">
        <v>13</v>
      </c>
      <c r="I2" s="17" t="s">
        <v>14</v>
      </c>
      <c r="J2" s="17" t="s">
        <v>14</v>
      </c>
      <c r="K2" s="17" t="s">
        <v>14</v>
      </c>
      <c r="L2" s="17" t="s">
        <v>14</v>
      </c>
      <c r="M2" s="9"/>
    </row>
    <row r="3" spans="1:13" ht="18.75" x14ac:dyDescent="0.25">
      <c r="A3" s="10">
        <v>1703221002</v>
      </c>
      <c r="B3" s="11" t="s">
        <v>15</v>
      </c>
      <c r="C3" s="25">
        <v>1</v>
      </c>
      <c r="D3" s="26">
        <v>1</v>
      </c>
      <c r="E3" s="25">
        <v>1</v>
      </c>
      <c r="F3" s="25"/>
      <c r="G3" s="25"/>
      <c r="H3" s="25">
        <v>2</v>
      </c>
      <c r="I3" s="26"/>
      <c r="J3" s="26"/>
      <c r="K3" s="26">
        <v>4</v>
      </c>
      <c r="L3" s="26"/>
      <c r="M3" s="12">
        <v>9</v>
      </c>
    </row>
    <row r="4" spans="1:13" ht="18.75" x14ac:dyDescent="0.25">
      <c r="A4" s="10">
        <v>1703221004</v>
      </c>
      <c r="B4" s="11" t="s">
        <v>16</v>
      </c>
      <c r="C4" s="25">
        <v>2</v>
      </c>
      <c r="D4" s="26">
        <v>1</v>
      </c>
      <c r="E4" s="25"/>
      <c r="F4" s="25"/>
      <c r="G4" s="25">
        <v>2</v>
      </c>
      <c r="H4" s="25"/>
      <c r="I4" s="26"/>
      <c r="J4" s="26"/>
      <c r="K4" s="26">
        <v>4</v>
      </c>
      <c r="L4" s="26"/>
      <c r="M4" s="12">
        <v>9</v>
      </c>
    </row>
    <row r="5" spans="1:13" ht="18.75" x14ac:dyDescent="0.25">
      <c r="A5" s="10">
        <v>1703221005</v>
      </c>
      <c r="B5" s="11" t="s">
        <v>17</v>
      </c>
      <c r="C5" s="25"/>
      <c r="D5" s="26"/>
      <c r="E5" s="25"/>
      <c r="F5" s="25"/>
      <c r="G5" s="25"/>
      <c r="H5" s="25"/>
      <c r="I5" s="26"/>
      <c r="J5" s="26"/>
      <c r="K5" s="26"/>
      <c r="L5" s="26"/>
      <c r="M5" s="12" t="s">
        <v>18</v>
      </c>
    </row>
    <row r="6" spans="1:13" ht="18.75" x14ac:dyDescent="0.25">
      <c r="A6" s="10">
        <v>1703221007</v>
      </c>
      <c r="B6" s="11" t="s">
        <v>19</v>
      </c>
      <c r="C6" s="25"/>
      <c r="D6" s="26">
        <v>2</v>
      </c>
      <c r="E6" s="25">
        <v>1</v>
      </c>
      <c r="F6" s="25"/>
      <c r="G6" s="25">
        <v>2</v>
      </c>
      <c r="H6" s="25">
        <v>1</v>
      </c>
      <c r="I6" s="26"/>
      <c r="J6" s="26">
        <v>1</v>
      </c>
      <c r="K6" s="26"/>
      <c r="L6" s="26">
        <v>5</v>
      </c>
      <c r="M6" s="12">
        <v>12</v>
      </c>
    </row>
    <row r="7" spans="1:13" ht="18.75" x14ac:dyDescent="0.25">
      <c r="A7" s="10">
        <v>1703221009</v>
      </c>
      <c r="B7" s="11" t="s">
        <v>20</v>
      </c>
      <c r="C7" s="25"/>
      <c r="D7" s="26">
        <v>1</v>
      </c>
      <c r="E7" s="25"/>
      <c r="F7" s="25"/>
      <c r="G7" s="25"/>
      <c r="H7" s="25"/>
      <c r="I7" s="26"/>
      <c r="J7" s="26"/>
      <c r="K7" s="26"/>
      <c r="L7" s="26">
        <v>3</v>
      </c>
      <c r="M7" s="12">
        <v>4</v>
      </c>
    </row>
    <row r="8" spans="1:13" ht="18.75" x14ac:dyDescent="0.25">
      <c r="A8" s="10">
        <v>1703221013</v>
      </c>
      <c r="B8" s="11" t="s">
        <v>21</v>
      </c>
      <c r="C8" s="25"/>
      <c r="D8" s="26"/>
      <c r="E8" s="25">
        <v>1</v>
      </c>
      <c r="F8" s="25"/>
      <c r="G8" s="25"/>
      <c r="H8" s="25"/>
      <c r="I8" s="26"/>
      <c r="J8" s="26"/>
      <c r="K8" s="26">
        <v>6</v>
      </c>
      <c r="L8" s="26"/>
      <c r="M8" s="12">
        <v>7</v>
      </c>
    </row>
    <row r="9" spans="1:13" ht="18.75" x14ac:dyDescent="0.25">
      <c r="A9" s="10">
        <v>1703221020</v>
      </c>
      <c r="B9" s="11" t="s">
        <v>22</v>
      </c>
      <c r="C9" s="25"/>
      <c r="D9" s="26"/>
      <c r="E9" s="25"/>
      <c r="F9" s="25"/>
      <c r="G9" s="25"/>
      <c r="H9" s="25"/>
      <c r="I9" s="26"/>
      <c r="J9" s="26"/>
      <c r="K9" s="26"/>
      <c r="L9" s="26"/>
      <c r="M9" s="12" t="s">
        <v>18</v>
      </c>
    </row>
    <row r="10" spans="1:13" ht="18.75" x14ac:dyDescent="0.25">
      <c r="A10" s="10">
        <v>1703221024</v>
      </c>
      <c r="B10" s="11" t="s">
        <v>23</v>
      </c>
      <c r="C10" s="25">
        <v>2</v>
      </c>
      <c r="D10" s="26">
        <v>2</v>
      </c>
      <c r="E10" s="25">
        <v>1</v>
      </c>
      <c r="F10" s="25">
        <v>4</v>
      </c>
      <c r="G10" s="25">
        <v>2</v>
      </c>
      <c r="H10" s="25"/>
      <c r="I10" s="26"/>
      <c r="J10" s="26"/>
      <c r="K10" s="26"/>
      <c r="L10" s="26">
        <v>5</v>
      </c>
      <c r="M10" s="12">
        <v>16</v>
      </c>
    </row>
    <row r="11" spans="1:13" ht="18.75" x14ac:dyDescent="0.25">
      <c r="A11" s="10">
        <v>1703221025</v>
      </c>
      <c r="B11" s="11" t="s">
        <v>24</v>
      </c>
      <c r="C11" s="25">
        <v>2</v>
      </c>
      <c r="D11" s="26"/>
      <c r="E11" s="25">
        <v>2</v>
      </c>
      <c r="F11" s="25"/>
      <c r="G11" s="25"/>
      <c r="H11" s="25">
        <v>1</v>
      </c>
      <c r="I11" s="26"/>
      <c r="J11" s="26"/>
      <c r="K11" s="26"/>
      <c r="L11" s="26">
        <v>9</v>
      </c>
      <c r="M11" s="12">
        <v>14</v>
      </c>
    </row>
    <row r="12" spans="1:13" ht="18.75" x14ac:dyDescent="0.25">
      <c r="A12" s="10">
        <v>1703221026</v>
      </c>
      <c r="B12" s="11" t="s">
        <v>25</v>
      </c>
      <c r="C12" s="25">
        <v>1</v>
      </c>
      <c r="D12" s="26"/>
      <c r="E12" s="25"/>
      <c r="F12" s="25">
        <v>4</v>
      </c>
      <c r="G12" s="25">
        <v>1</v>
      </c>
      <c r="H12" s="25"/>
      <c r="I12" s="26"/>
      <c r="J12" s="26"/>
      <c r="K12" s="26">
        <v>6</v>
      </c>
      <c r="L12" s="26"/>
      <c r="M12" s="12">
        <v>12</v>
      </c>
    </row>
    <row r="13" spans="1:13" ht="18.75" x14ac:dyDescent="0.25">
      <c r="A13" s="10">
        <v>1703221027</v>
      </c>
      <c r="B13" s="11" t="s">
        <v>26</v>
      </c>
      <c r="C13" s="25"/>
      <c r="D13" s="26"/>
      <c r="E13" s="25"/>
      <c r="F13" s="25"/>
      <c r="G13" s="25"/>
      <c r="H13" s="25"/>
      <c r="I13" s="26"/>
      <c r="J13" s="26"/>
      <c r="K13" s="26"/>
      <c r="L13" s="26"/>
      <c r="M13" s="12" t="s">
        <v>18</v>
      </c>
    </row>
    <row r="14" spans="1:13" ht="18.75" x14ac:dyDescent="0.25">
      <c r="A14" s="10">
        <v>1703221029</v>
      </c>
      <c r="B14" s="11" t="s">
        <v>27</v>
      </c>
      <c r="C14" s="25">
        <v>2</v>
      </c>
      <c r="D14" s="26">
        <v>1</v>
      </c>
      <c r="E14" s="25"/>
      <c r="F14" s="25">
        <v>1</v>
      </c>
      <c r="G14" s="25"/>
      <c r="H14" s="25"/>
      <c r="I14" s="26"/>
      <c r="J14" s="26"/>
      <c r="K14" s="26">
        <v>5</v>
      </c>
      <c r="L14" s="26"/>
      <c r="M14" s="12">
        <v>9</v>
      </c>
    </row>
    <row r="15" spans="1:13" ht="18.75" x14ac:dyDescent="0.25">
      <c r="A15" s="10">
        <v>1703221030</v>
      </c>
      <c r="B15" s="11" t="s">
        <v>28</v>
      </c>
      <c r="C15" s="25">
        <v>2</v>
      </c>
      <c r="D15" s="26">
        <v>2</v>
      </c>
      <c r="E15" s="25">
        <v>1</v>
      </c>
      <c r="F15" s="25"/>
      <c r="G15" s="25">
        <v>2</v>
      </c>
      <c r="H15" s="25">
        <v>2</v>
      </c>
      <c r="I15" s="26">
        <v>1</v>
      </c>
      <c r="J15" s="26"/>
      <c r="K15" s="26"/>
      <c r="L15" s="26">
        <v>9</v>
      </c>
      <c r="M15" s="12">
        <v>19</v>
      </c>
    </row>
    <row r="16" spans="1:13" ht="18.75" x14ac:dyDescent="0.25">
      <c r="A16" s="10">
        <v>1703221031</v>
      </c>
      <c r="B16" s="11" t="s">
        <v>29</v>
      </c>
      <c r="C16" s="25">
        <v>2</v>
      </c>
      <c r="D16" s="26"/>
      <c r="E16" s="25">
        <v>1</v>
      </c>
      <c r="F16" s="25"/>
      <c r="G16" s="25">
        <v>2</v>
      </c>
      <c r="H16" s="25">
        <v>3</v>
      </c>
      <c r="I16" s="26">
        <v>3</v>
      </c>
      <c r="J16" s="26"/>
      <c r="K16" s="26"/>
      <c r="L16" s="26">
        <v>9</v>
      </c>
      <c r="M16" s="12">
        <v>20</v>
      </c>
    </row>
    <row r="17" spans="1:13" ht="18.75" x14ac:dyDescent="0.25">
      <c r="A17" s="10">
        <v>1703221032</v>
      </c>
      <c r="B17" s="11" t="s">
        <v>30</v>
      </c>
      <c r="C17" s="25">
        <v>2</v>
      </c>
      <c r="D17" s="26">
        <v>2</v>
      </c>
      <c r="E17" s="25">
        <v>1</v>
      </c>
      <c r="F17" s="25"/>
      <c r="G17" s="25">
        <v>2</v>
      </c>
      <c r="H17" s="25">
        <v>3</v>
      </c>
      <c r="I17" s="26"/>
      <c r="J17" s="26">
        <v>2</v>
      </c>
      <c r="K17" s="26"/>
      <c r="L17" s="26">
        <v>5</v>
      </c>
      <c r="M17" s="12">
        <v>17</v>
      </c>
    </row>
    <row r="18" spans="1:13" ht="18.75" x14ac:dyDescent="0.25">
      <c r="A18" s="10">
        <v>1703221033</v>
      </c>
      <c r="B18" s="11" t="s">
        <v>31</v>
      </c>
      <c r="C18" s="25">
        <v>2</v>
      </c>
      <c r="D18" s="26">
        <v>1</v>
      </c>
      <c r="E18" s="25">
        <v>1</v>
      </c>
      <c r="F18" s="25">
        <v>3</v>
      </c>
      <c r="G18" s="25"/>
      <c r="H18" s="25">
        <v>5</v>
      </c>
      <c r="I18" s="26"/>
      <c r="J18" s="26"/>
      <c r="K18" s="26">
        <v>5</v>
      </c>
      <c r="L18" s="26"/>
      <c r="M18" s="12">
        <v>17</v>
      </c>
    </row>
    <row r="19" spans="1:13" ht="18.75" x14ac:dyDescent="0.25">
      <c r="A19" s="10">
        <v>1703221035</v>
      </c>
      <c r="B19" s="11" t="s">
        <v>32</v>
      </c>
      <c r="C19" s="25"/>
      <c r="D19" s="26"/>
      <c r="E19" s="25"/>
      <c r="F19" s="25"/>
      <c r="G19" s="25"/>
      <c r="H19" s="25"/>
      <c r="I19" s="26"/>
      <c r="J19" s="26"/>
      <c r="K19" s="26">
        <v>5</v>
      </c>
      <c r="L19" s="26"/>
      <c r="M19" s="12">
        <v>5</v>
      </c>
    </row>
    <row r="20" spans="1:13" ht="18.75" x14ac:dyDescent="0.25">
      <c r="A20" s="10">
        <v>1703221037</v>
      </c>
      <c r="B20" s="11" t="s">
        <v>33</v>
      </c>
      <c r="C20" s="25"/>
      <c r="D20" s="26"/>
      <c r="E20" s="25"/>
      <c r="F20" s="25"/>
      <c r="G20" s="25"/>
      <c r="H20" s="25"/>
      <c r="I20" s="26"/>
      <c r="J20" s="26"/>
      <c r="K20" s="26"/>
      <c r="L20" s="26"/>
      <c r="M20" s="12" t="s">
        <v>18</v>
      </c>
    </row>
    <row r="21" spans="1:13" ht="18.75" x14ac:dyDescent="0.25">
      <c r="A21" s="10">
        <v>1703221039</v>
      </c>
      <c r="B21" s="11" t="s">
        <v>34</v>
      </c>
      <c r="C21" s="25">
        <v>2</v>
      </c>
      <c r="D21" s="26">
        <v>1</v>
      </c>
      <c r="E21" s="25">
        <v>1</v>
      </c>
      <c r="F21" s="25">
        <v>3</v>
      </c>
      <c r="G21" s="25"/>
      <c r="H21" s="25">
        <v>5</v>
      </c>
      <c r="I21" s="26">
        <v>5</v>
      </c>
      <c r="J21" s="26"/>
      <c r="K21" s="26">
        <v>9</v>
      </c>
      <c r="L21" s="26"/>
      <c r="M21" s="12">
        <v>26</v>
      </c>
    </row>
    <row r="22" spans="1:13" ht="18.75" x14ac:dyDescent="0.25">
      <c r="A22" s="10">
        <v>1703221043</v>
      </c>
      <c r="B22" s="11" t="s">
        <v>35</v>
      </c>
      <c r="C22" s="25"/>
      <c r="D22" s="26"/>
      <c r="E22" s="25"/>
      <c r="F22" s="25"/>
      <c r="G22" s="25"/>
      <c r="H22" s="25"/>
      <c r="I22" s="26"/>
      <c r="J22" s="26"/>
      <c r="K22" s="26"/>
      <c r="L22" s="26"/>
      <c r="M22" s="12" t="s">
        <v>18</v>
      </c>
    </row>
    <row r="23" spans="1:13" ht="18.75" x14ac:dyDescent="0.25">
      <c r="A23" s="10">
        <v>1703221051</v>
      </c>
      <c r="B23" s="11" t="s">
        <v>36</v>
      </c>
      <c r="C23" s="25">
        <v>1</v>
      </c>
      <c r="D23" s="26">
        <v>1</v>
      </c>
      <c r="E23" s="25">
        <v>1</v>
      </c>
      <c r="F23" s="25"/>
      <c r="G23" s="25"/>
      <c r="H23" s="25"/>
      <c r="I23" s="26"/>
      <c r="J23" s="26"/>
      <c r="K23" s="26"/>
      <c r="L23" s="26">
        <v>9</v>
      </c>
      <c r="M23" s="12">
        <v>12</v>
      </c>
    </row>
    <row r="24" spans="1:13" ht="18.75" x14ac:dyDescent="0.25">
      <c r="A24" s="10">
        <v>1703221057</v>
      </c>
      <c r="B24" s="11" t="s">
        <v>37</v>
      </c>
      <c r="C24" s="25">
        <v>2</v>
      </c>
      <c r="D24" s="26">
        <v>1</v>
      </c>
      <c r="E24" s="25">
        <v>1</v>
      </c>
      <c r="F24" s="25">
        <v>2</v>
      </c>
      <c r="G24" s="25"/>
      <c r="H24" s="25">
        <v>3</v>
      </c>
      <c r="I24" s="26">
        <v>5</v>
      </c>
      <c r="J24" s="26"/>
      <c r="K24" s="26">
        <v>5</v>
      </c>
      <c r="L24" s="26"/>
      <c r="M24" s="12">
        <v>19</v>
      </c>
    </row>
    <row r="25" spans="1:13" ht="18.75" x14ac:dyDescent="0.25">
      <c r="A25" s="10">
        <v>1703221060</v>
      </c>
      <c r="B25" s="11" t="s">
        <v>38</v>
      </c>
      <c r="C25" s="25">
        <v>2</v>
      </c>
      <c r="D25" s="26">
        <v>1</v>
      </c>
      <c r="E25" s="25"/>
      <c r="F25" s="25"/>
      <c r="G25" s="25">
        <v>2</v>
      </c>
      <c r="H25" s="25">
        <v>2</v>
      </c>
      <c r="I25" s="26"/>
      <c r="J25" s="26"/>
      <c r="K25" s="26">
        <v>5</v>
      </c>
      <c r="L25" s="26"/>
      <c r="M25" s="12">
        <v>12</v>
      </c>
    </row>
    <row r="26" spans="1:13" ht="18.75" x14ac:dyDescent="0.25">
      <c r="A26" s="10">
        <v>1703221063</v>
      </c>
      <c r="B26" s="11" t="s">
        <v>39</v>
      </c>
      <c r="C26" s="25">
        <v>1</v>
      </c>
      <c r="D26" s="26">
        <v>1</v>
      </c>
      <c r="E26" s="25"/>
      <c r="F26" s="25"/>
      <c r="G26" s="25">
        <v>5</v>
      </c>
      <c r="H26" s="25">
        <v>1</v>
      </c>
      <c r="I26" s="26"/>
      <c r="J26" s="26"/>
      <c r="K26" s="26">
        <v>5</v>
      </c>
      <c r="L26" s="26"/>
      <c r="M26" s="12">
        <v>13</v>
      </c>
    </row>
    <row r="27" spans="1:13" ht="18.75" x14ac:dyDescent="0.25">
      <c r="A27" s="10">
        <v>1703221064</v>
      </c>
      <c r="B27" s="11" t="s">
        <v>40</v>
      </c>
      <c r="C27" s="25">
        <v>2</v>
      </c>
      <c r="D27" s="26">
        <v>1</v>
      </c>
      <c r="E27" s="25"/>
      <c r="F27" s="25"/>
      <c r="G27" s="25">
        <v>4</v>
      </c>
      <c r="H27" s="25"/>
      <c r="I27" s="26"/>
      <c r="J27" s="26"/>
      <c r="K27" s="26">
        <v>5</v>
      </c>
      <c r="L27" s="26"/>
      <c r="M27" s="12">
        <v>12</v>
      </c>
    </row>
    <row r="28" spans="1:13" ht="18.75" x14ac:dyDescent="0.25">
      <c r="A28" s="10">
        <v>1703221065</v>
      </c>
      <c r="B28" s="11" t="s">
        <v>41</v>
      </c>
      <c r="C28" s="25">
        <v>2</v>
      </c>
      <c r="D28" s="26"/>
      <c r="E28" s="25">
        <v>1</v>
      </c>
      <c r="F28" s="25"/>
      <c r="G28" s="25">
        <v>2</v>
      </c>
      <c r="H28" s="25"/>
      <c r="I28" s="26"/>
      <c r="J28" s="26"/>
      <c r="K28" s="26"/>
      <c r="L28" s="26">
        <v>9</v>
      </c>
      <c r="M28" s="12">
        <v>14</v>
      </c>
    </row>
    <row r="29" spans="1:13" ht="18.75" x14ac:dyDescent="0.25">
      <c r="A29" s="10">
        <v>1703221066</v>
      </c>
      <c r="B29" s="11" t="s">
        <v>42</v>
      </c>
      <c r="C29" s="25">
        <v>2</v>
      </c>
      <c r="D29" s="26"/>
      <c r="E29" s="25">
        <v>2</v>
      </c>
      <c r="F29" s="25"/>
      <c r="G29" s="25"/>
      <c r="H29" s="25">
        <v>2</v>
      </c>
      <c r="I29" s="26"/>
      <c r="J29" s="26"/>
      <c r="K29" s="26"/>
      <c r="L29" s="26">
        <v>3</v>
      </c>
      <c r="M29" s="12">
        <v>9</v>
      </c>
    </row>
    <row r="30" spans="1:13" ht="18.75" x14ac:dyDescent="0.25">
      <c r="A30" s="10">
        <v>1703221069</v>
      </c>
      <c r="B30" s="11" t="s">
        <v>43</v>
      </c>
      <c r="C30" s="25">
        <v>1</v>
      </c>
      <c r="D30" s="26">
        <v>1</v>
      </c>
      <c r="E30" s="25"/>
      <c r="F30" s="25"/>
      <c r="G30" s="25"/>
      <c r="H30" s="25">
        <v>2</v>
      </c>
      <c r="I30" s="26"/>
      <c r="J30" s="26"/>
      <c r="K30" s="26"/>
      <c r="L30" s="26">
        <v>2</v>
      </c>
      <c r="M30" s="12">
        <v>6</v>
      </c>
    </row>
    <row r="31" spans="1:13" ht="18.75" x14ac:dyDescent="0.25">
      <c r="A31" s="10">
        <v>1703221071</v>
      </c>
      <c r="B31" s="11" t="s">
        <v>44</v>
      </c>
      <c r="C31" s="25">
        <v>2</v>
      </c>
      <c r="D31" s="26"/>
      <c r="E31" s="25">
        <v>2</v>
      </c>
      <c r="F31" s="25"/>
      <c r="G31" s="25">
        <v>1</v>
      </c>
      <c r="H31" s="25">
        <v>1</v>
      </c>
      <c r="I31" s="26"/>
      <c r="J31" s="26"/>
      <c r="K31" s="26">
        <v>2</v>
      </c>
      <c r="L31" s="26"/>
      <c r="M31" s="12">
        <v>8</v>
      </c>
    </row>
    <row r="32" spans="1:13" ht="18.75" x14ac:dyDescent="0.25">
      <c r="A32" s="10">
        <v>1703221072</v>
      </c>
      <c r="B32" s="11" t="s">
        <v>45</v>
      </c>
      <c r="C32" s="25"/>
      <c r="D32" s="26"/>
      <c r="E32" s="25"/>
      <c r="F32" s="25"/>
      <c r="G32" s="25"/>
      <c r="H32" s="25"/>
      <c r="I32" s="26"/>
      <c r="J32" s="26"/>
      <c r="K32" s="26"/>
      <c r="L32" s="26"/>
      <c r="M32" s="12" t="s">
        <v>18</v>
      </c>
    </row>
    <row r="33" spans="1:13" ht="18.75" x14ac:dyDescent="0.25">
      <c r="A33" s="10">
        <v>1703221073</v>
      </c>
      <c r="B33" s="11" t="s">
        <v>46</v>
      </c>
      <c r="C33" s="25">
        <v>2</v>
      </c>
      <c r="D33" s="26">
        <v>2</v>
      </c>
      <c r="E33" s="25">
        <v>2</v>
      </c>
      <c r="F33" s="25">
        <v>3</v>
      </c>
      <c r="G33" s="25"/>
      <c r="H33" s="25"/>
      <c r="I33" s="26">
        <v>2</v>
      </c>
      <c r="J33" s="26">
        <v>1</v>
      </c>
      <c r="K33" s="26"/>
      <c r="L33" s="26"/>
      <c r="M33" s="12">
        <v>12</v>
      </c>
    </row>
    <row r="34" spans="1:13" ht="18.75" x14ac:dyDescent="0.25">
      <c r="A34" s="10">
        <v>1703221076</v>
      </c>
      <c r="B34" s="11" t="s">
        <v>47</v>
      </c>
      <c r="C34" s="25"/>
      <c r="D34" s="26"/>
      <c r="E34" s="25">
        <v>1</v>
      </c>
      <c r="F34" s="25"/>
      <c r="G34" s="25"/>
      <c r="H34" s="25"/>
      <c r="I34" s="26"/>
      <c r="J34" s="26"/>
      <c r="K34" s="26"/>
      <c r="L34" s="26"/>
      <c r="M34" s="12">
        <v>1</v>
      </c>
    </row>
    <row r="35" spans="1:13" ht="18.75" x14ac:dyDescent="0.25">
      <c r="A35" s="10">
        <v>1703221079</v>
      </c>
      <c r="B35" s="11" t="s">
        <v>48</v>
      </c>
      <c r="C35" s="25">
        <v>2</v>
      </c>
      <c r="D35" s="26">
        <v>1</v>
      </c>
      <c r="E35" s="25"/>
      <c r="F35" s="25">
        <v>1</v>
      </c>
      <c r="G35" s="25"/>
      <c r="H35" s="25">
        <v>4</v>
      </c>
      <c r="I35" s="26"/>
      <c r="J35" s="26"/>
      <c r="K35" s="26">
        <v>5</v>
      </c>
      <c r="L35" s="26"/>
      <c r="M35" s="12">
        <v>13</v>
      </c>
    </row>
    <row r="36" spans="1:13" ht="18.75" x14ac:dyDescent="0.25">
      <c r="A36" s="10">
        <v>1703221081</v>
      </c>
      <c r="B36" s="11" t="s">
        <v>49</v>
      </c>
      <c r="C36" s="25">
        <v>2</v>
      </c>
      <c r="D36" s="26">
        <v>2</v>
      </c>
      <c r="E36" s="25">
        <v>2</v>
      </c>
      <c r="F36" s="25">
        <v>5</v>
      </c>
      <c r="G36" s="25"/>
      <c r="H36" s="25">
        <v>4</v>
      </c>
      <c r="I36" s="26"/>
      <c r="J36" s="26">
        <v>4</v>
      </c>
      <c r="K36" s="26">
        <v>9</v>
      </c>
      <c r="L36" s="26"/>
      <c r="M36" s="12">
        <v>28</v>
      </c>
    </row>
    <row r="37" spans="1:13" ht="18.75" x14ac:dyDescent="0.25">
      <c r="A37" s="10">
        <v>1703221082</v>
      </c>
      <c r="B37" s="11" t="s">
        <v>50</v>
      </c>
      <c r="C37" s="25">
        <v>2</v>
      </c>
      <c r="D37" s="26">
        <v>2</v>
      </c>
      <c r="E37" s="25"/>
      <c r="F37" s="25"/>
      <c r="G37" s="25"/>
      <c r="H37" s="25">
        <v>3</v>
      </c>
      <c r="I37" s="26">
        <v>5</v>
      </c>
      <c r="J37" s="26">
        <v>2</v>
      </c>
      <c r="K37" s="26"/>
      <c r="L37" s="26">
        <v>5</v>
      </c>
      <c r="M37" s="12">
        <v>19</v>
      </c>
    </row>
    <row r="38" spans="1:13" ht="18.75" x14ac:dyDescent="0.25">
      <c r="A38" s="10">
        <v>1703221083</v>
      </c>
      <c r="B38" s="11" t="s">
        <v>50</v>
      </c>
      <c r="C38" s="25">
        <v>2</v>
      </c>
      <c r="D38" s="26"/>
      <c r="E38" s="25">
        <v>1</v>
      </c>
      <c r="F38" s="25">
        <v>1</v>
      </c>
      <c r="G38" s="25"/>
      <c r="H38" s="25">
        <v>2</v>
      </c>
      <c r="I38" s="26"/>
      <c r="J38" s="26"/>
      <c r="K38" s="26"/>
      <c r="L38" s="26">
        <v>3</v>
      </c>
      <c r="M38" s="12">
        <v>9</v>
      </c>
    </row>
    <row r="39" spans="1:13" ht="18.75" x14ac:dyDescent="0.25">
      <c r="A39" s="10">
        <v>1703221084</v>
      </c>
      <c r="B39" s="11" t="s">
        <v>51</v>
      </c>
      <c r="C39" s="25"/>
      <c r="D39" s="26"/>
      <c r="E39" s="25"/>
      <c r="F39" s="25"/>
      <c r="G39" s="25"/>
      <c r="H39" s="25"/>
      <c r="I39" s="26"/>
      <c r="J39" s="26"/>
      <c r="K39" s="26"/>
      <c r="L39" s="26"/>
      <c r="M39" s="12" t="s">
        <v>18</v>
      </c>
    </row>
    <row r="40" spans="1:13" ht="18.75" x14ac:dyDescent="0.25">
      <c r="A40" s="10">
        <v>1703221085</v>
      </c>
      <c r="B40" s="11" t="s">
        <v>52</v>
      </c>
      <c r="C40" s="25">
        <v>2</v>
      </c>
      <c r="D40" s="26">
        <v>2</v>
      </c>
      <c r="E40" s="25">
        <v>1</v>
      </c>
      <c r="F40" s="25"/>
      <c r="G40" s="25"/>
      <c r="H40" s="25">
        <v>2</v>
      </c>
      <c r="I40" s="26"/>
      <c r="J40" s="26">
        <v>1</v>
      </c>
      <c r="K40" s="26">
        <v>4</v>
      </c>
      <c r="L40" s="26"/>
      <c r="M40" s="12">
        <v>12</v>
      </c>
    </row>
    <row r="41" spans="1:13" ht="18.75" x14ac:dyDescent="0.25">
      <c r="A41" s="10">
        <v>1703221086</v>
      </c>
      <c r="B41" s="11" t="s">
        <v>53</v>
      </c>
      <c r="C41" s="25"/>
      <c r="D41" s="26"/>
      <c r="E41" s="25"/>
      <c r="F41" s="25"/>
      <c r="G41" s="25"/>
      <c r="H41" s="25"/>
      <c r="I41" s="26"/>
      <c r="J41" s="26"/>
      <c r="K41" s="26"/>
      <c r="L41" s="26"/>
      <c r="M41" s="12" t="s">
        <v>18</v>
      </c>
    </row>
    <row r="42" spans="1:13" ht="18.75" x14ac:dyDescent="0.25">
      <c r="A42" s="10">
        <v>1703221088</v>
      </c>
      <c r="B42" s="11" t="s">
        <v>54</v>
      </c>
      <c r="C42" s="25">
        <v>2</v>
      </c>
      <c r="D42" s="26"/>
      <c r="E42" s="25"/>
      <c r="F42" s="25"/>
      <c r="G42" s="25">
        <v>4</v>
      </c>
      <c r="H42" s="25">
        <v>2</v>
      </c>
      <c r="I42" s="26"/>
      <c r="J42" s="26"/>
      <c r="K42" s="26"/>
      <c r="L42" s="26"/>
      <c r="M42" s="12">
        <v>8</v>
      </c>
    </row>
    <row r="43" spans="1:13" ht="18.75" x14ac:dyDescent="0.25">
      <c r="A43" s="10">
        <v>1703221089</v>
      </c>
      <c r="B43" s="11" t="s">
        <v>55</v>
      </c>
      <c r="C43" s="25">
        <v>2</v>
      </c>
      <c r="D43" s="26">
        <v>1</v>
      </c>
      <c r="E43" s="25">
        <v>2</v>
      </c>
      <c r="F43" s="25"/>
      <c r="G43" s="25">
        <v>5</v>
      </c>
      <c r="H43" s="25"/>
      <c r="I43" s="26">
        <v>5</v>
      </c>
      <c r="J43" s="26">
        <v>4</v>
      </c>
      <c r="K43" s="26"/>
      <c r="L43" s="26">
        <v>4</v>
      </c>
      <c r="M43" s="12">
        <v>23</v>
      </c>
    </row>
    <row r="44" spans="1:13" ht="18.75" x14ac:dyDescent="0.25">
      <c r="A44" s="10">
        <v>1703221090</v>
      </c>
      <c r="B44" s="11" t="s">
        <v>56</v>
      </c>
      <c r="C44" s="25">
        <v>1</v>
      </c>
      <c r="D44" s="26">
        <v>1</v>
      </c>
      <c r="E44" s="25"/>
      <c r="F44" s="25">
        <v>2</v>
      </c>
      <c r="G44" s="25">
        <v>1</v>
      </c>
      <c r="H44" s="25"/>
      <c r="I44" s="26"/>
      <c r="J44" s="26"/>
      <c r="K44" s="26"/>
      <c r="L44" s="26"/>
      <c r="M44" s="12">
        <v>5</v>
      </c>
    </row>
    <row r="45" spans="1:13" ht="18.75" x14ac:dyDescent="0.25">
      <c r="A45" s="10">
        <v>1703221091</v>
      </c>
      <c r="B45" s="11" t="s">
        <v>57</v>
      </c>
      <c r="C45" s="25"/>
      <c r="D45" s="26"/>
      <c r="E45" s="25"/>
      <c r="F45" s="25"/>
      <c r="G45" s="25"/>
      <c r="H45" s="25"/>
      <c r="I45" s="26"/>
      <c r="J45" s="26"/>
      <c r="K45" s="26"/>
      <c r="L45" s="26"/>
      <c r="M45" s="12" t="s">
        <v>18</v>
      </c>
    </row>
    <row r="46" spans="1:13" ht="18.75" x14ac:dyDescent="0.25">
      <c r="A46" s="10">
        <v>1703221095</v>
      </c>
      <c r="B46" s="11" t="s">
        <v>58</v>
      </c>
      <c r="C46" s="25">
        <v>2</v>
      </c>
      <c r="D46" s="26">
        <v>1</v>
      </c>
      <c r="E46" s="25">
        <v>2</v>
      </c>
      <c r="F46" s="25"/>
      <c r="G46" s="25">
        <v>5</v>
      </c>
      <c r="H46" s="25"/>
      <c r="I46" s="26">
        <v>5</v>
      </c>
      <c r="J46" s="26">
        <v>4</v>
      </c>
      <c r="K46" s="26"/>
      <c r="L46" s="26">
        <v>9</v>
      </c>
      <c r="M46" s="12">
        <v>28</v>
      </c>
    </row>
    <row r="47" spans="1:13" ht="18.75" x14ac:dyDescent="0.25">
      <c r="A47" s="10">
        <v>1703221097</v>
      </c>
      <c r="B47" s="11" t="s">
        <v>59</v>
      </c>
      <c r="C47" s="25">
        <v>2</v>
      </c>
      <c r="D47" s="26">
        <v>1</v>
      </c>
      <c r="E47" s="25">
        <v>2</v>
      </c>
      <c r="F47" s="25">
        <v>2</v>
      </c>
      <c r="G47" s="25"/>
      <c r="H47" s="25"/>
      <c r="I47" s="26">
        <v>4</v>
      </c>
      <c r="J47" s="26"/>
      <c r="K47" s="26">
        <v>9</v>
      </c>
      <c r="L47" s="26"/>
      <c r="M47" s="12">
        <v>20</v>
      </c>
    </row>
    <row r="48" spans="1:13" ht="18.75" x14ac:dyDescent="0.25">
      <c r="A48" s="10">
        <v>1703221098</v>
      </c>
      <c r="B48" s="11" t="s">
        <v>60</v>
      </c>
      <c r="C48" s="25">
        <v>2</v>
      </c>
      <c r="D48" s="26"/>
      <c r="E48" s="25">
        <v>1</v>
      </c>
      <c r="F48" s="25"/>
      <c r="G48" s="25"/>
      <c r="H48" s="25">
        <v>1</v>
      </c>
      <c r="I48" s="26">
        <v>2</v>
      </c>
      <c r="J48" s="26"/>
      <c r="K48" s="26"/>
      <c r="L48" s="26">
        <v>7</v>
      </c>
      <c r="M48" s="12">
        <v>13</v>
      </c>
    </row>
    <row r="49" spans="1:13" ht="18.75" x14ac:dyDescent="0.25">
      <c r="A49" s="10">
        <v>1703221099</v>
      </c>
      <c r="B49" s="11" t="s">
        <v>61</v>
      </c>
      <c r="C49" s="25">
        <v>2</v>
      </c>
      <c r="D49" s="26">
        <v>1</v>
      </c>
      <c r="E49" s="25">
        <v>1</v>
      </c>
      <c r="F49" s="25">
        <v>3</v>
      </c>
      <c r="G49" s="25">
        <v>2</v>
      </c>
      <c r="H49" s="25">
        <v>3</v>
      </c>
      <c r="I49" s="26"/>
      <c r="J49" s="26"/>
      <c r="K49" s="26">
        <v>3</v>
      </c>
      <c r="L49" s="26"/>
      <c r="M49" s="12">
        <v>15</v>
      </c>
    </row>
    <row r="50" spans="1:13" ht="18.75" x14ac:dyDescent="0.25">
      <c r="A50" s="10">
        <v>1703221101</v>
      </c>
      <c r="B50" s="11" t="s">
        <v>62</v>
      </c>
      <c r="C50" s="25">
        <v>2</v>
      </c>
      <c r="D50" s="26">
        <v>1</v>
      </c>
      <c r="E50" s="25">
        <v>1</v>
      </c>
      <c r="F50" s="25"/>
      <c r="G50" s="25">
        <v>4</v>
      </c>
      <c r="H50" s="25">
        <v>3</v>
      </c>
      <c r="I50" s="26">
        <v>3</v>
      </c>
      <c r="J50" s="26"/>
      <c r="K50" s="26"/>
      <c r="L50" s="26">
        <v>9</v>
      </c>
      <c r="M50" s="12">
        <v>23</v>
      </c>
    </row>
    <row r="51" spans="1:13" ht="18.75" x14ac:dyDescent="0.25">
      <c r="A51" s="10">
        <v>1703221103</v>
      </c>
      <c r="B51" s="11" t="s">
        <v>63</v>
      </c>
      <c r="C51" s="25">
        <v>2</v>
      </c>
      <c r="D51" s="26">
        <v>1</v>
      </c>
      <c r="E51" s="25">
        <v>1</v>
      </c>
      <c r="F51" s="25">
        <v>1</v>
      </c>
      <c r="G51" s="25">
        <v>2</v>
      </c>
      <c r="H51" s="25">
        <v>3</v>
      </c>
      <c r="I51" s="26"/>
      <c r="J51" s="26"/>
      <c r="K51" s="26"/>
      <c r="L51" s="26">
        <v>5</v>
      </c>
      <c r="M51" s="12">
        <v>15</v>
      </c>
    </row>
    <row r="52" spans="1:13" ht="18.75" x14ac:dyDescent="0.25">
      <c r="A52" s="10">
        <v>1703221105</v>
      </c>
      <c r="B52" s="11" t="s">
        <v>64</v>
      </c>
      <c r="C52" s="25">
        <v>1</v>
      </c>
      <c r="D52" s="26">
        <v>1</v>
      </c>
      <c r="E52" s="25"/>
      <c r="F52" s="25"/>
      <c r="G52" s="25"/>
      <c r="H52" s="25"/>
      <c r="I52" s="26"/>
      <c r="J52" s="26"/>
      <c r="K52" s="26"/>
      <c r="L52" s="26">
        <v>4</v>
      </c>
      <c r="M52" s="12">
        <v>6</v>
      </c>
    </row>
    <row r="53" spans="1:13" ht="18.75" x14ac:dyDescent="0.25">
      <c r="A53" s="10">
        <v>1703221107</v>
      </c>
      <c r="B53" s="11" t="s">
        <v>65</v>
      </c>
      <c r="C53" s="25">
        <v>2</v>
      </c>
      <c r="D53" s="26"/>
      <c r="E53" s="25">
        <v>2</v>
      </c>
      <c r="F53" s="25"/>
      <c r="G53" s="25">
        <v>4</v>
      </c>
      <c r="H53" s="25">
        <v>2</v>
      </c>
      <c r="I53" s="26">
        <v>5</v>
      </c>
      <c r="J53" s="26"/>
      <c r="K53" s="26">
        <v>6</v>
      </c>
      <c r="L53" s="26"/>
      <c r="M53" s="12">
        <v>21</v>
      </c>
    </row>
    <row r="54" spans="1:13" ht="18.75" x14ac:dyDescent="0.25">
      <c r="A54" s="10">
        <v>1703221109</v>
      </c>
      <c r="B54" s="11" t="s">
        <v>66</v>
      </c>
      <c r="C54" s="25"/>
      <c r="D54" s="26"/>
      <c r="E54" s="25"/>
      <c r="F54" s="25"/>
      <c r="G54" s="25"/>
      <c r="H54" s="25"/>
      <c r="I54" s="26"/>
      <c r="J54" s="26"/>
      <c r="K54" s="26"/>
      <c r="L54" s="26"/>
      <c r="M54" s="12" t="s">
        <v>18</v>
      </c>
    </row>
    <row r="55" spans="1:13" ht="18.75" x14ac:dyDescent="0.25">
      <c r="A55" s="10">
        <v>1703221111</v>
      </c>
      <c r="B55" s="11" t="s">
        <v>67</v>
      </c>
      <c r="C55" s="25">
        <v>2</v>
      </c>
      <c r="D55" s="26">
        <v>2</v>
      </c>
      <c r="E55" s="25">
        <v>2</v>
      </c>
      <c r="F55" s="25">
        <v>3</v>
      </c>
      <c r="G55" s="25">
        <v>1</v>
      </c>
      <c r="H55" s="25"/>
      <c r="I55" s="26"/>
      <c r="J55" s="26"/>
      <c r="K55" s="26"/>
      <c r="L55" s="26">
        <v>7</v>
      </c>
      <c r="M55" s="12">
        <v>17</v>
      </c>
    </row>
    <row r="56" spans="1:13" ht="18.75" x14ac:dyDescent="0.25">
      <c r="A56" s="10">
        <v>1703221114</v>
      </c>
      <c r="B56" s="11" t="s">
        <v>68</v>
      </c>
      <c r="C56" s="25">
        <v>2</v>
      </c>
      <c r="D56" s="26">
        <v>1</v>
      </c>
      <c r="E56" s="25"/>
      <c r="F56" s="25"/>
      <c r="G56" s="25">
        <v>1</v>
      </c>
      <c r="H56" s="25"/>
      <c r="I56" s="26"/>
      <c r="J56" s="26"/>
      <c r="K56" s="26"/>
      <c r="L56" s="26"/>
      <c r="M56" s="12">
        <v>4</v>
      </c>
    </row>
    <row r="57" spans="1:13" ht="19.5" thickBot="1" x14ac:dyDescent="0.3">
      <c r="A57" s="18" t="s">
        <v>69</v>
      </c>
      <c r="B57" s="19" t="s">
        <v>70</v>
      </c>
      <c r="C57" s="27"/>
      <c r="D57" s="28"/>
      <c r="E57" s="29"/>
      <c r="F57" s="29"/>
      <c r="G57" s="29"/>
      <c r="H57" s="29"/>
      <c r="I57" s="28"/>
      <c r="J57" s="28"/>
      <c r="K57" s="28"/>
      <c r="L57" s="28"/>
      <c r="M57" s="13" t="s">
        <v>18</v>
      </c>
    </row>
    <row r="58" spans="1:13" ht="30" x14ac:dyDescent="0.25">
      <c r="A58" s="21" t="s">
        <v>71</v>
      </c>
      <c r="B58" s="20"/>
      <c r="C58" s="24">
        <f>COUNTIF(C3:C57,"&gt;1.56")</f>
        <v>32</v>
      </c>
      <c r="D58" s="24">
        <f>COUNTIF(D3:D57,"&gt;1.56")</f>
        <v>9</v>
      </c>
      <c r="E58" s="24">
        <f>COUNTIF(E3:E57,"&gt;1.56")</f>
        <v>10</v>
      </c>
      <c r="F58" s="24">
        <f>COUNTIF(F3:F57,"&gt;3.9")</f>
        <v>3</v>
      </c>
      <c r="G58" s="24">
        <f t="shared" ref="G58:J58" si="0">COUNTIF(G3:G57,"&gt;3.9")</f>
        <v>7</v>
      </c>
      <c r="H58" s="24">
        <f t="shared" si="0"/>
        <v>4</v>
      </c>
      <c r="I58" s="24">
        <f t="shared" si="0"/>
        <v>7</v>
      </c>
      <c r="J58" s="24">
        <f t="shared" si="0"/>
        <v>3</v>
      </c>
      <c r="K58" s="24">
        <f>COUNTIF(K3:K57,"&gt;7.02")</f>
        <v>3</v>
      </c>
      <c r="L58" s="24">
        <f>COUNTIF(L3:L57,"&gt;7.02")</f>
        <v>7</v>
      </c>
    </row>
    <row r="59" spans="1:13" ht="30" x14ac:dyDescent="0.25">
      <c r="A59" s="21" t="s">
        <v>74</v>
      </c>
      <c r="B59" s="20"/>
      <c r="C59" s="24">
        <f>COUNTA(C3:C57)</f>
        <v>39</v>
      </c>
      <c r="D59" s="24">
        <f t="shared" ref="D59:L59" si="1">COUNTA(D3:D57)</f>
        <v>31</v>
      </c>
      <c r="E59" s="24">
        <f t="shared" si="1"/>
        <v>29</v>
      </c>
      <c r="F59" s="24">
        <f t="shared" si="1"/>
        <v>15</v>
      </c>
      <c r="G59" s="24">
        <f t="shared" si="1"/>
        <v>22</v>
      </c>
      <c r="H59" s="24">
        <f t="shared" si="1"/>
        <v>25</v>
      </c>
      <c r="I59" s="24">
        <f t="shared" si="1"/>
        <v>12</v>
      </c>
      <c r="J59" s="24">
        <f t="shared" si="1"/>
        <v>8</v>
      </c>
      <c r="K59" s="24">
        <f t="shared" si="1"/>
        <v>19</v>
      </c>
      <c r="L59" s="24">
        <f t="shared" si="1"/>
        <v>20</v>
      </c>
    </row>
    <row r="60" spans="1:13" ht="30" x14ac:dyDescent="0.25">
      <c r="A60" s="30" t="s">
        <v>72</v>
      </c>
      <c r="B60" s="31"/>
      <c r="C60" s="35">
        <f>(C58/C59)*100</f>
        <v>82.051282051282044</v>
      </c>
      <c r="D60" s="37">
        <f>(D58/D59)*100</f>
        <v>29.032258064516132</v>
      </c>
      <c r="E60" s="35">
        <f>(E58/E59)*100</f>
        <v>34.482758620689658</v>
      </c>
      <c r="F60" s="35">
        <f>(F58/F59)*100</f>
        <v>20</v>
      </c>
      <c r="G60" s="35">
        <f t="shared" ref="G60:J60" si="2">(G58/G59)*100</f>
        <v>31.818181818181817</v>
      </c>
      <c r="H60" s="36">
        <f t="shared" si="2"/>
        <v>16</v>
      </c>
      <c r="I60" s="37">
        <f t="shared" si="2"/>
        <v>58.333333333333336</v>
      </c>
      <c r="J60" s="37">
        <f t="shared" si="2"/>
        <v>37.5</v>
      </c>
      <c r="K60" s="37">
        <f t="shared" ref="K60" si="3">(K58/K59)*100</f>
        <v>15.789473684210526</v>
      </c>
      <c r="L60" s="37">
        <f t="shared" ref="L60" si="4">(L58/L59)*100</f>
        <v>35</v>
      </c>
    </row>
    <row r="61" spans="1:13" ht="19.5" thickBot="1" x14ac:dyDescent="0.3">
      <c r="A61" s="40"/>
      <c r="B61" s="41"/>
      <c r="C61" s="42"/>
      <c r="D61" s="42"/>
      <c r="E61" s="42"/>
      <c r="F61" s="42"/>
      <c r="G61" s="42"/>
      <c r="H61" s="42" t="s">
        <v>76</v>
      </c>
      <c r="I61" s="42"/>
      <c r="J61" s="42"/>
      <c r="K61" s="42"/>
      <c r="L61" s="42"/>
    </row>
    <row r="62" spans="1:13" ht="28.5" customHeight="1" thickBot="1" x14ac:dyDescent="0.3">
      <c r="A62" s="32" t="s">
        <v>73</v>
      </c>
      <c r="B62" s="33"/>
      <c r="C62" s="23">
        <f>0.78*2</f>
        <v>1.56</v>
      </c>
      <c r="D62"/>
      <c r="E62" s="193" t="s">
        <v>78</v>
      </c>
      <c r="F62" s="194"/>
      <c r="G62" s="38">
        <f>AVERAGE(C60,E60,F60,G60,H60)</f>
        <v>36.8704444980307</v>
      </c>
      <c r="H62" s="43">
        <v>1</v>
      </c>
      <c r="I62"/>
      <c r="J62"/>
      <c r="K62"/>
      <c r="L62"/>
    </row>
    <row r="63" spans="1:13" ht="30.75" customHeight="1" thickBot="1" x14ac:dyDescent="0.3">
      <c r="A63" s="22" t="s">
        <v>75</v>
      </c>
      <c r="B63" s="34"/>
      <c r="C63" s="23">
        <f>0.78*5</f>
        <v>3.9000000000000004</v>
      </c>
      <c r="D63"/>
      <c r="E63" s="195" t="s">
        <v>79</v>
      </c>
      <c r="F63" s="196"/>
      <c r="G63" s="39">
        <f>AVERAGE(D60,I60,J60,K60,L60)</f>
        <v>35.131013016411998</v>
      </c>
      <c r="H63" s="44">
        <v>1</v>
      </c>
      <c r="I63"/>
      <c r="J63"/>
      <c r="K63"/>
      <c r="L63"/>
    </row>
    <row r="64" spans="1:13" ht="34.5" customHeight="1" thickBot="1" x14ac:dyDescent="0.3">
      <c r="A64" s="22" t="s">
        <v>103</v>
      </c>
      <c r="B64" s="34"/>
      <c r="C64" s="23">
        <f>0.78*9</f>
        <v>7.0200000000000005</v>
      </c>
      <c r="D64"/>
      <c r="E64"/>
      <c r="F64"/>
      <c r="G64"/>
      <c r="H64"/>
      <c r="I64"/>
      <c r="J64"/>
      <c r="K64"/>
      <c r="L64"/>
    </row>
  </sheetData>
  <sheetProtection formatCells="0" formatColumns="0" formatRows="0" insertColumns="0" insertRows="0" insertHyperlinks="0" deleteColumns="0" deleteRows="0" sort="0" autoFilter="0" pivotTables="0"/>
  <mergeCells count="2">
    <mergeCell ref="E62:F62"/>
    <mergeCell ref="E63:F63"/>
  </mergeCells>
  <pageMargins left="0.7" right="0.7" top="0.75" bottom="0.75" header="0.3" footer="0.3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showRuler="0" view="pageBreakPreview" topLeftCell="A52" zoomScale="90" zoomScaleNormal="100" zoomScaleSheetLayoutView="90" workbookViewId="0">
      <selection activeCell="H62" sqref="H62"/>
    </sheetView>
  </sheetViews>
  <sheetFormatPr defaultRowHeight="15" x14ac:dyDescent="0.25"/>
  <cols>
    <col min="1" max="1" width="28.42578125" style="48" customWidth="1"/>
    <col min="2" max="2" width="15" style="47" hidden="1" customWidth="1"/>
    <col min="3" max="3" width="15" style="49" customWidth="1"/>
    <col min="4" max="5" width="15" style="60" customWidth="1"/>
    <col min="6" max="6" width="15" style="58" customWidth="1"/>
    <col min="7" max="7" width="15" style="60" customWidth="1"/>
    <col min="8" max="8" width="15" style="58" customWidth="1"/>
    <col min="9" max="9" width="15" style="60" customWidth="1"/>
    <col min="10" max="11" width="15" style="58" customWidth="1"/>
    <col min="12" max="12" width="15" style="60" customWidth="1"/>
    <col min="13" max="13" width="15" style="47" customWidth="1"/>
    <col min="14" max="256" width="9.140625" style="47"/>
    <col min="257" max="269" width="15" style="47" customWidth="1"/>
    <col min="270" max="512" width="9.140625" style="47"/>
    <col min="513" max="525" width="15" style="47" customWidth="1"/>
    <col min="526" max="768" width="9.140625" style="47"/>
    <col min="769" max="781" width="15" style="47" customWidth="1"/>
    <col min="782" max="1024" width="9.140625" style="47"/>
    <col min="1025" max="1037" width="15" style="47" customWidth="1"/>
    <col min="1038" max="1280" width="9.140625" style="47"/>
    <col min="1281" max="1293" width="15" style="47" customWidth="1"/>
    <col min="1294" max="1536" width="9.140625" style="47"/>
    <col min="1537" max="1549" width="15" style="47" customWidth="1"/>
    <col min="1550" max="1792" width="9.140625" style="47"/>
    <col min="1793" max="1805" width="15" style="47" customWidth="1"/>
    <col min="1806" max="2048" width="9.140625" style="47"/>
    <col min="2049" max="2061" width="15" style="47" customWidth="1"/>
    <col min="2062" max="2304" width="9.140625" style="47"/>
    <col min="2305" max="2317" width="15" style="47" customWidth="1"/>
    <col min="2318" max="2560" width="9.140625" style="47"/>
    <col min="2561" max="2573" width="15" style="47" customWidth="1"/>
    <col min="2574" max="2816" width="9.140625" style="47"/>
    <col min="2817" max="2829" width="15" style="47" customWidth="1"/>
    <col min="2830" max="3072" width="9.140625" style="47"/>
    <col min="3073" max="3085" width="15" style="47" customWidth="1"/>
    <col min="3086" max="3328" width="9.140625" style="47"/>
    <col min="3329" max="3341" width="15" style="47" customWidth="1"/>
    <col min="3342" max="3584" width="9.140625" style="47"/>
    <col min="3585" max="3597" width="15" style="47" customWidth="1"/>
    <col min="3598" max="3840" width="9.140625" style="47"/>
    <col min="3841" max="3853" width="15" style="47" customWidth="1"/>
    <col min="3854" max="4096" width="9.140625" style="47"/>
    <col min="4097" max="4109" width="15" style="47" customWidth="1"/>
    <col min="4110" max="4352" width="9.140625" style="47"/>
    <col min="4353" max="4365" width="15" style="47" customWidth="1"/>
    <col min="4366" max="4608" width="9.140625" style="47"/>
    <col min="4609" max="4621" width="15" style="47" customWidth="1"/>
    <col min="4622" max="4864" width="9.140625" style="47"/>
    <col min="4865" max="4877" width="15" style="47" customWidth="1"/>
    <col min="4878" max="5120" width="9.140625" style="47"/>
    <col min="5121" max="5133" width="15" style="47" customWidth="1"/>
    <col min="5134" max="5376" width="9.140625" style="47"/>
    <col min="5377" max="5389" width="15" style="47" customWidth="1"/>
    <col min="5390" max="5632" width="9.140625" style="47"/>
    <col min="5633" max="5645" width="15" style="47" customWidth="1"/>
    <col min="5646" max="5888" width="9.140625" style="47"/>
    <col min="5889" max="5901" width="15" style="47" customWidth="1"/>
    <col min="5902" max="6144" width="9.140625" style="47"/>
    <col min="6145" max="6157" width="15" style="47" customWidth="1"/>
    <col min="6158" max="6400" width="9.140625" style="47"/>
    <col min="6401" max="6413" width="15" style="47" customWidth="1"/>
    <col min="6414" max="6656" width="9.140625" style="47"/>
    <col min="6657" max="6669" width="15" style="47" customWidth="1"/>
    <col min="6670" max="6912" width="9.140625" style="47"/>
    <col min="6913" max="6925" width="15" style="47" customWidth="1"/>
    <col min="6926" max="7168" width="9.140625" style="47"/>
    <col min="7169" max="7181" width="15" style="47" customWidth="1"/>
    <col min="7182" max="7424" width="9.140625" style="47"/>
    <col min="7425" max="7437" width="15" style="47" customWidth="1"/>
    <col min="7438" max="7680" width="9.140625" style="47"/>
    <col min="7681" max="7693" width="15" style="47" customWidth="1"/>
    <col min="7694" max="7936" width="9.140625" style="47"/>
    <col min="7937" max="7949" width="15" style="47" customWidth="1"/>
    <col min="7950" max="8192" width="9.140625" style="47"/>
    <col min="8193" max="8205" width="15" style="47" customWidth="1"/>
    <col min="8206" max="8448" width="9.140625" style="47"/>
    <col min="8449" max="8461" width="15" style="47" customWidth="1"/>
    <col min="8462" max="8704" width="9.140625" style="47"/>
    <col min="8705" max="8717" width="15" style="47" customWidth="1"/>
    <col min="8718" max="8960" width="9.140625" style="47"/>
    <col min="8961" max="8973" width="15" style="47" customWidth="1"/>
    <col min="8974" max="9216" width="9.140625" style="47"/>
    <col min="9217" max="9229" width="15" style="47" customWidth="1"/>
    <col min="9230" max="9472" width="9.140625" style="47"/>
    <col min="9473" max="9485" width="15" style="47" customWidth="1"/>
    <col min="9486" max="9728" width="9.140625" style="47"/>
    <col min="9729" max="9741" width="15" style="47" customWidth="1"/>
    <col min="9742" max="9984" width="9.140625" style="47"/>
    <col min="9985" max="9997" width="15" style="47" customWidth="1"/>
    <col min="9998" max="10240" width="9.140625" style="47"/>
    <col min="10241" max="10253" width="15" style="47" customWidth="1"/>
    <col min="10254" max="10496" width="9.140625" style="47"/>
    <col min="10497" max="10509" width="15" style="47" customWidth="1"/>
    <col min="10510" max="10752" width="9.140625" style="47"/>
    <col min="10753" max="10765" width="15" style="47" customWidth="1"/>
    <col min="10766" max="11008" width="9.140625" style="47"/>
    <col min="11009" max="11021" width="15" style="47" customWidth="1"/>
    <col min="11022" max="11264" width="9.140625" style="47"/>
    <col min="11265" max="11277" width="15" style="47" customWidth="1"/>
    <col min="11278" max="11520" width="9.140625" style="47"/>
    <col min="11521" max="11533" width="15" style="47" customWidth="1"/>
    <col min="11534" max="11776" width="9.140625" style="47"/>
    <col min="11777" max="11789" width="15" style="47" customWidth="1"/>
    <col min="11790" max="12032" width="9.140625" style="47"/>
    <col min="12033" max="12045" width="15" style="47" customWidth="1"/>
    <col min="12046" max="12288" width="9.140625" style="47"/>
    <col min="12289" max="12301" width="15" style="47" customWidth="1"/>
    <col min="12302" max="12544" width="9.140625" style="47"/>
    <col min="12545" max="12557" width="15" style="47" customWidth="1"/>
    <col min="12558" max="12800" width="9.140625" style="47"/>
    <col min="12801" max="12813" width="15" style="47" customWidth="1"/>
    <col min="12814" max="13056" width="9.140625" style="47"/>
    <col min="13057" max="13069" width="15" style="47" customWidth="1"/>
    <col min="13070" max="13312" width="9.140625" style="47"/>
    <col min="13313" max="13325" width="15" style="47" customWidth="1"/>
    <col min="13326" max="13568" width="9.140625" style="47"/>
    <col min="13569" max="13581" width="15" style="47" customWidth="1"/>
    <col min="13582" max="13824" width="9.140625" style="47"/>
    <col min="13825" max="13837" width="15" style="47" customWidth="1"/>
    <col min="13838" max="14080" width="9.140625" style="47"/>
    <col min="14081" max="14093" width="15" style="47" customWidth="1"/>
    <col min="14094" max="14336" width="9.140625" style="47"/>
    <col min="14337" max="14349" width="15" style="47" customWidth="1"/>
    <col min="14350" max="14592" width="9.140625" style="47"/>
    <col min="14593" max="14605" width="15" style="47" customWidth="1"/>
    <col min="14606" max="14848" width="9.140625" style="47"/>
    <col min="14849" max="14861" width="15" style="47" customWidth="1"/>
    <col min="14862" max="15104" width="9.140625" style="47"/>
    <col min="15105" max="15117" width="15" style="47" customWidth="1"/>
    <col min="15118" max="15360" width="9.140625" style="47"/>
    <col min="15361" max="15373" width="15" style="47" customWidth="1"/>
    <col min="15374" max="15616" width="9.140625" style="47"/>
    <col min="15617" max="15629" width="15" style="47" customWidth="1"/>
    <col min="15630" max="15872" width="9.140625" style="47"/>
    <col min="15873" max="15885" width="15" style="47" customWidth="1"/>
    <col min="15886" max="16128" width="9.140625" style="47"/>
    <col min="16129" max="16141" width="15" style="47" customWidth="1"/>
    <col min="16142" max="16384" width="9.140625" style="47"/>
  </cols>
  <sheetData>
    <row r="1" spans="1:13" ht="20.100000000000001" customHeight="1" x14ac:dyDescent="0.25">
      <c r="A1" s="45" t="s">
        <v>0</v>
      </c>
      <c r="B1" s="46" t="s">
        <v>1</v>
      </c>
      <c r="C1" s="61" t="s">
        <v>2</v>
      </c>
      <c r="D1" s="62" t="s">
        <v>3</v>
      </c>
      <c r="E1" s="62" t="s">
        <v>4</v>
      </c>
      <c r="F1" s="63" t="s">
        <v>5</v>
      </c>
      <c r="G1" s="62" t="s">
        <v>6</v>
      </c>
      <c r="H1" s="63" t="s">
        <v>7</v>
      </c>
      <c r="I1" s="62" t="s">
        <v>8</v>
      </c>
      <c r="J1" s="63" t="s">
        <v>9</v>
      </c>
      <c r="K1" s="63" t="s">
        <v>10</v>
      </c>
      <c r="L1" s="62" t="s">
        <v>11</v>
      </c>
      <c r="M1" s="64" t="s">
        <v>12</v>
      </c>
    </row>
    <row r="2" spans="1:13" ht="16.5" thickBot="1" x14ac:dyDescent="0.3">
      <c r="A2" s="50"/>
      <c r="B2" s="51"/>
      <c r="C2" s="65" t="s">
        <v>13</v>
      </c>
      <c r="D2" s="66" t="s">
        <v>77</v>
      </c>
      <c r="E2" s="66" t="s">
        <v>77</v>
      </c>
      <c r="F2" s="67" t="s">
        <v>14</v>
      </c>
      <c r="G2" s="66" t="s">
        <v>77</v>
      </c>
      <c r="H2" s="67" t="s">
        <v>14</v>
      </c>
      <c r="I2" s="66" t="s">
        <v>77</v>
      </c>
      <c r="J2" s="67" t="s">
        <v>14</v>
      </c>
      <c r="K2" s="67" t="s">
        <v>14</v>
      </c>
      <c r="L2" s="66" t="s">
        <v>77</v>
      </c>
      <c r="M2" s="68"/>
    </row>
    <row r="3" spans="1:13" ht="18.75" x14ac:dyDescent="0.25">
      <c r="A3" s="52">
        <v>1703221002</v>
      </c>
      <c r="B3" s="53" t="s">
        <v>15</v>
      </c>
      <c r="C3" s="81"/>
      <c r="D3" s="82">
        <v>2</v>
      </c>
      <c r="E3" s="82">
        <v>1</v>
      </c>
      <c r="F3" s="83">
        <v>2</v>
      </c>
      <c r="G3" s="82">
        <v>3</v>
      </c>
      <c r="H3" s="83"/>
      <c r="I3" s="82">
        <v>3</v>
      </c>
      <c r="J3" s="83"/>
      <c r="K3" s="83">
        <v>3</v>
      </c>
      <c r="L3" s="82"/>
      <c r="M3" s="72">
        <v>14</v>
      </c>
    </row>
    <row r="4" spans="1:13" ht="18.75" x14ac:dyDescent="0.25">
      <c r="A4" s="54">
        <v>1703221004</v>
      </c>
      <c r="B4" s="55" t="s">
        <v>16</v>
      </c>
      <c r="C4" s="84"/>
      <c r="D4" s="85">
        <v>1</v>
      </c>
      <c r="E4" s="85"/>
      <c r="F4" s="86"/>
      <c r="G4" s="85">
        <v>2</v>
      </c>
      <c r="H4" s="86">
        <v>1</v>
      </c>
      <c r="I4" s="85"/>
      <c r="J4" s="86"/>
      <c r="K4" s="86">
        <v>2</v>
      </c>
      <c r="L4" s="85"/>
      <c r="M4" s="76">
        <v>6</v>
      </c>
    </row>
    <row r="5" spans="1:13" ht="18.75" x14ac:dyDescent="0.25">
      <c r="A5" s="54">
        <v>1703221005</v>
      </c>
      <c r="B5" s="55" t="s">
        <v>17</v>
      </c>
      <c r="C5" s="84"/>
      <c r="D5" s="85"/>
      <c r="E5" s="85"/>
      <c r="F5" s="86">
        <v>2</v>
      </c>
      <c r="G5" s="85"/>
      <c r="H5" s="86">
        <v>2</v>
      </c>
      <c r="I5" s="85"/>
      <c r="J5" s="86"/>
      <c r="K5" s="86"/>
      <c r="L5" s="85"/>
      <c r="M5" s="76">
        <v>4</v>
      </c>
    </row>
    <row r="6" spans="1:13" ht="18.75" x14ac:dyDescent="0.25">
      <c r="A6" s="54">
        <v>1703221007</v>
      </c>
      <c r="B6" s="55" t="s">
        <v>19</v>
      </c>
      <c r="C6" s="84"/>
      <c r="D6" s="85">
        <v>1</v>
      </c>
      <c r="E6" s="85"/>
      <c r="F6" s="86"/>
      <c r="G6" s="85">
        <v>2</v>
      </c>
      <c r="H6" s="86"/>
      <c r="I6" s="85">
        <v>5</v>
      </c>
      <c r="J6" s="86"/>
      <c r="K6" s="86"/>
      <c r="L6" s="85">
        <v>5</v>
      </c>
      <c r="M6" s="76">
        <v>13</v>
      </c>
    </row>
    <row r="7" spans="1:13" ht="18.75" x14ac:dyDescent="0.25">
      <c r="A7" s="54">
        <v>1703221009</v>
      </c>
      <c r="B7" s="55" t="s">
        <v>20</v>
      </c>
      <c r="C7" s="84"/>
      <c r="D7" s="85"/>
      <c r="E7" s="85"/>
      <c r="F7" s="86"/>
      <c r="G7" s="85">
        <v>1</v>
      </c>
      <c r="H7" s="86"/>
      <c r="I7" s="85"/>
      <c r="J7" s="86"/>
      <c r="K7" s="86"/>
      <c r="L7" s="85">
        <v>2</v>
      </c>
      <c r="M7" s="76">
        <v>3</v>
      </c>
    </row>
    <row r="8" spans="1:13" ht="18.75" x14ac:dyDescent="0.25">
      <c r="A8" s="54">
        <v>1703221013</v>
      </c>
      <c r="B8" s="55" t="s">
        <v>21</v>
      </c>
      <c r="C8" s="84"/>
      <c r="D8" s="85"/>
      <c r="E8" s="85"/>
      <c r="F8" s="86"/>
      <c r="G8" s="85"/>
      <c r="H8" s="86"/>
      <c r="I8" s="85"/>
      <c r="J8" s="86"/>
      <c r="K8" s="86"/>
      <c r="L8" s="85"/>
      <c r="M8" s="76" t="s">
        <v>18</v>
      </c>
    </row>
    <row r="9" spans="1:13" ht="18.75" x14ac:dyDescent="0.25">
      <c r="A9" s="54">
        <v>1703221020</v>
      </c>
      <c r="B9" s="55" t="s">
        <v>22</v>
      </c>
      <c r="C9" s="84"/>
      <c r="D9" s="85"/>
      <c r="E9" s="85"/>
      <c r="F9" s="86"/>
      <c r="G9" s="85"/>
      <c r="H9" s="86"/>
      <c r="I9" s="85"/>
      <c r="J9" s="86"/>
      <c r="K9" s="86"/>
      <c r="L9" s="85"/>
      <c r="M9" s="76" t="s">
        <v>18</v>
      </c>
    </row>
    <row r="10" spans="1:13" ht="18.75" x14ac:dyDescent="0.25">
      <c r="A10" s="54">
        <v>1703221024</v>
      </c>
      <c r="B10" s="55" t="s">
        <v>23</v>
      </c>
      <c r="C10" s="84"/>
      <c r="D10" s="85">
        <v>2</v>
      </c>
      <c r="E10" s="85">
        <v>1</v>
      </c>
      <c r="F10" s="86"/>
      <c r="G10" s="85"/>
      <c r="H10" s="86">
        <v>2</v>
      </c>
      <c r="I10" s="85"/>
      <c r="J10" s="86"/>
      <c r="K10" s="86">
        <v>8</v>
      </c>
      <c r="L10" s="85"/>
      <c r="M10" s="76">
        <v>13</v>
      </c>
    </row>
    <row r="11" spans="1:13" ht="18.75" x14ac:dyDescent="0.25">
      <c r="A11" s="54">
        <v>1703221025</v>
      </c>
      <c r="B11" s="55" t="s">
        <v>24</v>
      </c>
      <c r="C11" s="84"/>
      <c r="D11" s="85">
        <v>2</v>
      </c>
      <c r="E11" s="85">
        <v>1</v>
      </c>
      <c r="F11" s="86"/>
      <c r="G11" s="85">
        <v>5</v>
      </c>
      <c r="H11" s="86"/>
      <c r="I11" s="85"/>
      <c r="J11" s="86"/>
      <c r="K11" s="86"/>
      <c r="L11" s="85">
        <v>4</v>
      </c>
      <c r="M11" s="76">
        <v>12</v>
      </c>
    </row>
    <row r="12" spans="1:13" ht="18.75" x14ac:dyDescent="0.25">
      <c r="A12" s="54">
        <v>1703221026</v>
      </c>
      <c r="B12" s="55" t="s">
        <v>25</v>
      </c>
      <c r="C12" s="84"/>
      <c r="D12" s="85"/>
      <c r="E12" s="85">
        <v>2</v>
      </c>
      <c r="F12" s="86"/>
      <c r="G12" s="85">
        <v>2</v>
      </c>
      <c r="H12" s="86"/>
      <c r="I12" s="85"/>
      <c r="J12" s="86"/>
      <c r="K12" s="86"/>
      <c r="L12" s="85"/>
      <c r="M12" s="76">
        <v>4</v>
      </c>
    </row>
    <row r="13" spans="1:13" ht="18.75" x14ac:dyDescent="0.25">
      <c r="A13" s="54">
        <v>1703221027</v>
      </c>
      <c r="B13" s="55" t="s">
        <v>26</v>
      </c>
      <c r="C13" s="84"/>
      <c r="D13" s="85">
        <v>2</v>
      </c>
      <c r="E13" s="85">
        <v>1</v>
      </c>
      <c r="F13" s="86">
        <v>5</v>
      </c>
      <c r="G13" s="85">
        <v>5</v>
      </c>
      <c r="H13" s="86"/>
      <c r="I13" s="85">
        <v>5</v>
      </c>
      <c r="J13" s="86"/>
      <c r="K13" s="86"/>
      <c r="L13" s="85">
        <v>3</v>
      </c>
      <c r="M13" s="76">
        <v>21</v>
      </c>
    </row>
    <row r="14" spans="1:13" ht="18.75" x14ac:dyDescent="0.25">
      <c r="A14" s="54">
        <v>1703221029</v>
      </c>
      <c r="B14" s="55" t="s">
        <v>27</v>
      </c>
      <c r="C14" s="84"/>
      <c r="D14" s="85"/>
      <c r="E14" s="85">
        <v>1</v>
      </c>
      <c r="F14" s="86">
        <v>2</v>
      </c>
      <c r="G14" s="85">
        <v>5</v>
      </c>
      <c r="H14" s="86"/>
      <c r="I14" s="85"/>
      <c r="J14" s="86"/>
      <c r="K14" s="86">
        <v>4</v>
      </c>
      <c r="L14" s="85"/>
      <c r="M14" s="76">
        <v>12</v>
      </c>
    </row>
    <row r="15" spans="1:13" ht="18.75" x14ac:dyDescent="0.25">
      <c r="A15" s="54">
        <v>1703221030</v>
      </c>
      <c r="B15" s="55" t="s">
        <v>28</v>
      </c>
      <c r="C15" s="84"/>
      <c r="D15" s="85">
        <v>2</v>
      </c>
      <c r="E15" s="85">
        <v>1</v>
      </c>
      <c r="F15" s="86"/>
      <c r="G15" s="85"/>
      <c r="H15" s="86">
        <v>2</v>
      </c>
      <c r="I15" s="85">
        <v>5</v>
      </c>
      <c r="J15" s="86"/>
      <c r="K15" s="86"/>
      <c r="L15" s="85">
        <v>7</v>
      </c>
      <c r="M15" s="76">
        <v>17</v>
      </c>
    </row>
    <row r="16" spans="1:13" ht="18.75" x14ac:dyDescent="0.25">
      <c r="A16" s="54">
        <v>1703221031</v>
      </c>
      <c r="B16" s="55" t="s">
        <v>29</v>
      </c>
      <c r="C16" s="84"/>
      <c r="D16" s="85">
        <v>2</v>
      </c>
      <c r="E16" s="85">
        <v>2</v>
      </c>
      <c r="F16" s="86">
        <v>4</v>
      </c>
      <c r="G16" s="85"/>
      <c r="H16" s="86">
        <v>1</v>
      </c>
      <c r="I16" s="85">
        <v>5</v>
      </c>
      <c r="J16" s="86"/>
      <c r="K16" s="86"/>
      <c r="L16" s="85">
        <v>7</v>
      </c>
      <c r="M16" s="76">
        <v>21</v>
      </c>
    </row>
    <row r="17" spans="1:13" ht="18.75" x14ac:dyDescent="0.25">
      <c r="A17" s="54">
        <v>1703221032</v>
      </c>
      <c r="B17" s="55" t="s">
        <v>30</v>
      </c>
      <c r="C17" s="84"/>
      <c r="D17" s="85">
        <v>1</v>
      </c>
      <c r="E17" s="85">
        <v>2</v>
      </c>
      <c r="F17" s="86">
        <v>4</v>
      </c>
      <c r="G17" s="85">
        <v>5</v>
      </c>
      <c r="H17" s="86">
        <v>5</v>
      </c>
      <c r="I17" s="85"/>
      <c r="J17" s="86"/>
      <c r="K17" s="86"/>
      <c r="L17" s="85">
        <v>6</v>
      </c>
      <c r="M17" s="76">
        <v>23</v>
      </c>
    </row>
    <row r="18" spans="1:13" ht="18.75" x14ac:dyDescent="0.25">
      <c r="A18" s="54">
        <v>1703221033</v>
      </c>
      <c r="B18" s="55" t="s">
        <v>31</v>
      </c>
      <c r="C18" s="84">
        <v>2</v>
      </c>
      <c r="D18" s="85">
        <v>2</v>
      </c>
      <c r="E18" s="85">
        <v>1</v>
      </c>
      <c r="F18" s="86"/>
      <c r="G18" s="85">
        <v>5</v>
      </c>
      <c r="H18" s="86"/>
      <c r="I18" s="85">
        <v>5</v>
      </c>
      <c r="J18" s="86"/>
      <c r="K18" s="86">
        <v>7</v>
      </c>
      <c r="L18" s="85"/>
      <c r="M18" s="76">
        <v>22</v>
      </c>
    </row>
    <row r="19" spans="1:13" ht="18.75" x14ac:dyDescent="0.25">
      <c r="A19" s="54">
        <v>1703221035</v>
      </c>
      <c r="B19" s="55" t="s">
        <v>32</v>
      </c>
      <c r="C19" s="84"/>
      <c r="D19" s="85"/>
      <c r="E19" s="85"/>
      <c r="F19" s="86"/>
      <c r="G19" s="85"/>
      <c r="H19" s="86"/>
      <c r="I19" s="85"/>
      <c r="J19" s="86"/>
      <c r="K19" s="86"/>
      <c r="L19" s="85"/>
      <c r="M19" s="76" t="s">
        <v>18</v>
      </c>
    </row>
    <row r="20" spans="1:13" ht="18.75" x14ac:dyDescent="0.25">
      <c r="A20" s="54">
        <v>1703221037</v>
      </c>
      <c r="B20" s="55" t="s">
        <v>33</v>
      </c>
      <c r="C20" s="84">
        <v>1</v>
      </c>
      <c r="D20" s="85">
        <v>1</v>
      </c>
      <c r="E20" s="85">
        <v>1</v>
      </c>
      <c r="F20" s="86"/>
      <c r="G20" s="85">
        <v>2</v>
      </c>
      <c r="H20" s="86">
        <v>2</v>
      </c>
      <c r="I20" s="85">
        <v>5</v>
      </c>
      <c r="J20" s="86"/>
      <c r="K20" s="86"/>
      <c r="L20" s="85">
        <v>5</v>
      </c>
      <c r="M20" s="76">
        <v>17</v>
      </c>
    </row>
    <row r="21" spans="1:13" ht="18.75" x14ac:dyDescent="0.25">
      <c r="A21" s="54">
        <v>1703221039</v>
      </c>
      <c r="B21" s="55" t="s">
        <v>34</v>
      </c>
      <c r="C21" s="84">
        <v>1</v>
      </c>
      <c r="D21" s="85"/>
      <c r="E21" s="85">
        <v>2</v>
      </c>
      <c r="F21" s="86">
        <v>5</v>
      </c>
      <c r="G21" s="85">
        <v>5</v>
      </c>
      <c r="H21" s="86">
        <v>5</v>
      </c>
      <c r="I21" s="85"/>
      <c r="J21" s="86"/>
      <c r="K21" s="86">
        <v>9</v>
      </c>
      <c r="L21" s="85"/>
      <c r="M21" s="76">
        <v>27</v>
      </c>
    </row>
    <row r="22" spans="1:13" ht="18.75" x14ac:dyDescent="0.25">
      <c r="A22" s="54">
        <v>1703221043</v>
      </c>
      <c r="B22" s="55" t="s">
        <v>35</v>
      </c>
      <c r="C22" s="84"/>
      <c r="D22" s="85"/>
      <c r="E22" s="85"/>
      <c r="F22" s="86"/>
      <c r="G22" s="85"/>
      <c r="H22" s="86"/>
      <c r="I22" s="85"/>
      <c r="J22" s="86"/>
      <c r="K22" s="86"/>
      <c r="L22" s="85"/>
      <c r="M22" s="76" t="s">
        <v>18</v>
      </c>
    </row>
    <row r="23" spans="1:13" ht="18.75" x14ac:dyDescent="0.25">
      <c r="A23" s="54">
        <v>1703221051</v>
      </c>
      <c r="B23" s="55" t="s">
        <v>36</v>
      </c>
      <c r="C23" s="84"/>
      <c r="D23" s="85"/>
      <c r="E23" s="85"/>
      <c r="F23" s="86"/>
      <c r="G23" s="85"/>
      <c r="H23" s="86"/>
      <c r="I23" s="85"/>
      <c r="J23" s="86"/>
      <c r="K23" s="86"/>
      <c r="L23" s="85"/>
      <c r="M23" s="76" t="s">
        <v>18</v>
      </c>
    </row>
    <row r="24" spans="1:13" ht="18.75" x14ac:dyDescent="0.25">
      <c r="A24" s="54">
        <v>1703221057</v>
      </c>
      <c r="B24" s="55" t="s">
        <v>37</v>
      </c>
      <c r="C24" s="84">
        <v>1</v>
      </c>
      <c r="D24" s="85">
        <v>2</v>
      </c>
      <c r="E24" s="85"/>
      <c r="F24" s="86"/>
      <c r="G24" s="85">
        <v>5</v>
      </c>
      <c r="H24" s="86"/>
      <c r="I24" s="85">
        <v>5</v>
      </c>
      <c r="J24" s="86"/>
      <c r="K24" s="86">
        <v>6</v>
      </c>
      <c r="L24" s="85"/>
      <c r="M24" s="76">
        <v>19</v>
      </c>
    </row>
    <row r="25" spans="1:13" ht="18.75" x14ac:dyDescent="0.25">
      <c r="A25" s="54">
        <v>1703221060</v>
      </c>
      <c r="B25" s="55" t="s">
        <v>38</v>
      </c>
      <c r="C25" s="84"/>
      <c r="D25" s="85"/>
      <c r="E25" s="85">
        <v>1</v>
      </c>
      <c r="F25" s="86"/>
      <c r="G25" s="85">
        <v>3</v>
      </c>
      <c r="H25" s="86"/>
      <c r="I25" s="85">
        <v>2</v>
      </c>
      <c r="J25" s="86"/>
      <c r="K25" s="86">
        <v>2</v>
      </c>
      <c r="L25" s="85"/>
      <c r="M25" s="76">
        <v>8</v>
      </c>
    </row>
    <row r="26" spans="1:13" ht="18.75" x14ac:dyDescent="0.25">
      <c r="A26" s="54">
        <v>1703221063</v>
      </c>
      <c r="B26" s="55" t="s">
        <v>39</v>
      </c>
      <c r="C26" s="84"/>
      <c r="D26" s="85"/>
      <c r="E26" s="85">
        <v>2</v>
      </c>
      <c r="F26" s="86">
        <v>1</v>
      </c>
      <c r="G26" s="85">
        <v>5</v>
      </c>
      <c r="H26" s="86"/>
      <c r="I26" s="85"/>
      <c r="J26" s="86"/>
      <c r="K26" s="86"/>
      <c r="L26" s="85"/>
      <c r="M26" s="76">
        <v>8</v>
      </c>
    </row>
    <row r="27" spans="1:13" ht="18.75" x14ac:dyDescent="0.25">
      <c r="A27" s="54">
        <v>1703221064</v>
      </c>
      <c r="B27" s="55" t="s">
        <v>40</v>
      </c>
      <c r="C27" s="84"/>
      <c r="D27" s="85"/>
      <c r="E27" s="85">
        <v>2</v>
      </c>
      <c r="F27" s="86"/>
      <c r="G27" s="85">
        <v>5</v>
      </c>
      <c r="H27" s="86"/>
      <c r="I27" s="85"/>
      <c r="J27" s="86"/>
      <c r="K27" s="86"/>
      <c r="L27" s="85"/>
      <c r="M27" s="76">
        <v>7</v>
      </c>
    </row>
    <row r="28" spans="1:13" ht="18.75" x14ac:dyDescent="0.25">
      <c r="A28" s="54">
        <v>1703221065</v>
      </c>
      <c r="B28" s="55" t="s">
        <v>41</v>
      </c>
      <c r="C28" s="84"/>
      <c r="D28" s="85"/>
      <c r="E28" s="85"/>
      <c r="F28" s="86"/>
      <c r="G28" s="85">
        <v>4</v>
      </c>
      <c r="H28" s="86"/>
      <c r="I28" s="85"/>
      <c r="J28" s="86"/>
      <c r="K28" s="86"/>
      <c r="L28" s="85">
        <v>3</v>
      </c>
      <c r="M28" s="76">
        <v>7</v>
      </c>
    </row>
    <row r="29" spans="1:13" ht="18.75" x14ac:dyDescent="0.25">
      <c r="A29" s="54">
        <v>1703221066</v>
      </c>
      <c r="B29" s="55" t="s">
        <v>42</v>
      </c>
      <c r="C29" s="84">
        <v>2</v>
      </c>
      <c r="D29" s="85"/>
      <c r="E29" s="85"/>
      <c r="F29" s="86"/>
      <c r="G29" s="85"/>
      <c r="H29" s="86"/>
      <c r="I29" s="85"/>
      <c r="J29" s="86"/>
      <c r="K29" s="86"/>
      <c r="L29" s="85">
        <v>2</v>
      </c>
      <c r="M29" s="76">
        <v>4</v>
      </c>
    </row>
    <row r="30" spans="1:13" ht="18.75" x14ac:dyDescent="0.25">
      <c r="A30" s="54">
        <v>1703221069</v>
      </c>
      <c r="B30" s="55" t="s">
        <v>43</v>
      </c>
      <c r="C30" s="84"/>
      <c r="D30" s="85"/>
      <c r="E30" s="85"/>
      <c r="F30" s="86"/>
      <c r="G30" s="85"/>
      <c r="H30" s="86"/>
      <c r="I30" s="85"/>
      <c r="J30" s="86"/>
      <c r="K30" s="86"/>
      <c r="L30" s="85"/>
      <c r="M30" s="76" t="s">
        <v>18</v>
      </c>
    </row>
    <row r="31" spans="1:13" ht="18.75" x14ac:dyDescent="0.25">
      <c r="A31" s="54">
        <v>1703221071</v>
      </c>
      <c r="B31" s="55" t="s">
        <v>44</v>
      </c>
      <c r="C31" s="84"/>
      <c r="D31" s="85"/>
      <c r="E31" s="85"/>
      <c r="F31" s="86"/>
      <c r="G31" s="85"/>
      <c r="H31" s="86"/>
      <c r="I31" s="85"/>
      <c r="J31" s="86"/>
      <c r="K31" s="86"/>
      <c r="L31" s="85"/>
      <c r="M31" s="76" t="s">
        <v>18</v>
      </c>
    </row>
    <row r="32" spans="1:13" ht="18.75" x14ac:dyDescent="0.25">
      <c r="A32" s="54">
        <v>1703221072</v>
      </c>
      <c r="B32" s="55" t="s">
        <v>45</v>
      </c>
      <c r="C32" s="84"/>
      <c r="D32" s="85"/>
      <c r="E32" s="85"/>
      <c r="F32" s="86"/>
      <c r="G32" s="85"/>
      <c r="H32" s="86"/>
      <c r="I32" s="85"/>
      <c r="J32" s="86"/>
      <c r="K32" s="86"/>
      <c r="L32" s="85"/>
      <c r="M32" s="76" t="s">
        <v>18</v>
      </c>
    </row>
    <row r="33" spans="1:13" ht="18.75" x14ac:dyDescent="0.25">
      <c r="A33" s="54">
        <v>1703221073</v>
      </c>
      <c r="B33" s="55" t="s">
        <v>46</v>
      </c>
      <c r="C33" s="84"/>
      <c r="D33" s="85">
        <v>1</v>
      </c>
      <c r="E33" s="85"/>
      <c r="F33" s="86"/>
      <c r="G33" s="85"/>
      <c r="H33" s="86">
        <v>1</v>
      </c>
      <c r="I33" s="85"/>
      <c r="J33" s="86"/>
      <c r="K33" s="86"/>
      <c r="L33" s="85"/>
      <c r="M33" s="76">
        <v>2</v>
      </c>
    </row>
    <row r="34" spans="1:13" ht="18.75" x14ac:dyDescent="0.25">
      <c r="A34" s="54">
        <v>1703221076</v>
      </c>
      <c r="B34" s="55" t="s">
        <v>47</v>
      </c>
      <c r="C34" s="84"/>
      <c r="D34" s="85"/>
      <c r="E34" s="85"/>
      <c r="F34" s="86"/>
      <c r="G34" s="85"/>
      <c r="H34" s="86"/>
      <c r="I34" s="85"/>
      <c r="J34" s="86"/>
      <c r="K34" s="86"/>
      <c r="L34" s="85"/>
      <c r="M34" s="76" t="s">
        <v>18</v>
      </c>
    </row>
    <row r="35" spans="1:13" ht="18.75" x14ac:dyDescent="0.25">
      <c r="A35" s="54">
        <v>1703221079</v>
      </c>
      <c r="B35" s="55" t="s">
        <v>48</v>
      </c>
      <c r="C35" s="84"/>
      <c r="D35" s="85"/>
      <c r="E35" s="85"/>
      <c r="F35" s="86"/>
      <c r="G35" s="85"/>
      <c r="H35" s="86"/>
      <c r="I35" s="85"/>
      <c r="J35" s="86"/>
      <c r="K35" s="86"/>
      <c r="L35" s="85"/>
      <c r="M35" s="76" t="s">
        <v>18</v>
      </c>
    </row>
    <row r="36" spans="1:13" ht="18.75" x14ac:dyDescent="0.25">
      <c r="A36" s="54">
        <v>1703221081</v>
      </c>
      <c r="B36" s="55" t="s">
        <v>49</v>
      </c>
      <c r="C36" s="84"/>
      <c r="D36" s="85">
        <v>2</v>
      </c>
      <c r="E36" s="85">
        <v>1</v>
      </c>
      <c r="F36" s="86">
        <v>5</v>
      </c>
      <c r="G36" s="85">
        <v>5</v>
      </c>
      <c r="H36" s="86">
        <v>3</v>
      </c>
      <c r="I36" s="85"/>
      <c r="J36" s="86"/>
      <c r="K36" s="86"/>
      <c r="L36" s="85">
        <v>8</v>
      </c>
      <c r="M36" s="76">
        <v>24</v>
      </c>
    </row>
    <row r="37" spans="1:13" ht="18.75" x14ac:dyDescent="0.25">
      <c r="A37" s="54">
        <v>1703221082</v>
      </c>
      <c r="B37" s="55" t="s">
        <v>50</v>
      </c>
      <c r="C37" s="84">
        <v>1</v>
      </c>
      <c r="D37" s="85">
        <v>2</v>
      </c>
      <c r="E37" s="85">
        <v>2</v>
      </c>
      <c r="F37" s="86"/>
      <c r="G37" s="85">
        <v>4</v>
      </c>
      <c r="H37" s="86">
        <v>5</v>
      </c>
      <c r="I37" s="85">
        <v>2</v>
      </c>
      <c r="J37" s="86"/>
      <c r="K37" s="86">
        <v>9</v>
      </c>
      <c r="L37" s="85"/>
      <c r="M37" s="76">
        <v>25</v>
      </c>
    </row>
    <row r="38" spans="1:13" ht="18.75" x14ac:dyDescent="0.25">
      <c r="A38" s="54">
        <v>1703221083</v>
      </c>
      <c r="B38" s="55" t="s">
        <v>50</v>
      </c>
      <c r="C38" s="84"/>
      <c r="D38" s="85">
        <v>1</v>
      </c>
      <c r="E38" s="85">
        <v>2</v>
      </c>
      <c r="F38" s="86"/>
      <c r="G38" s="85">
        <v>3</v>
      </c>
      <c r="H38" s="86">
        <v>5</v>
      </c>
      <c r="I38" s="85"/>
      <c r="J38" s="86"/>
      <c r="K38" s="86">
        <v>1</v>
      </c>
      <c r="L38" s="85"/>
      <c r="M38" s="76">
        <v>12</v>
      </c>
    </row>
    <row r="39" spans="1:13" ht="18.75" x14ac:dyDescent="0.25">
      <c r="A39" s="54">
        <v>1703221084</v>
      </c>
      <c r="B39" s="55" t="s">
        <v>51</v>
      </c>
      <c r="C39" s="84"/>
      <c r="D39" s="85"/>
      <c r="E39" s="85">
        <v>2</v>
      </c>
      <c r="F39" s="86"/>
      <c r="G39" s="85">
        <v>3</v>
      </c>
      <c r="H39" s="86"/>
      <c r="I39" s="85">
        <v>2</v>
      </c>
      <c r="J39" s="86">
        <v>3</v>
      </c>
      <c r="K39" s="86">
        <v>4</v>
      </c>
      <c r="L39" s="85"/>
      <c r="M39" s="76">
        <v>14</v>
      </c>
    </row>
    <row r="40" spans="1:13" ht="18.75" x14ac:dyDescent="0.25">
      <c r="A40" s="54">
        <v>1703221085</v>
      </c>
      <c r="B40" s="55" t="s">
        <v>52</v>
      </c>
      <c r="C40" s="84"/>
      <c r="D40" s="85"/>
      <c r="E40" s="85"/>
      <c r="F40" s="86"/>
      <c r="G40" s="85">
        <v>5</v>
      </c>
      <c r="H40" s="86"/>
      <c r="I40" s="85">
        <v>5</v>
      </c>
      <c r="J40" s="86"/>
      <c r="K40" s="86"/>
      <c r="L40" s="85">
        <v>3</v>
      </c>
      <c r="M40" s="76">
        <v>13</v>
      </c>
    </row>
    <row r="41" spans="1:13" ht="18.75" x14ac:dyDescent="0.25">
      <c r="A41" s="54">
        <v>1703221086</v>
      </c>
      <c r="B41" s="55" t="s">
        <v>53</v>
      </c>
      <c r="C41" s="84"/>
      <c r="D41" s="85"/>
      <c r="E41" s="85"/>
      <c r="F41" s="86"/>
      <c r="G41" s="85"/>
      <c r="H41" s="86"/>
      <c r="I41" s="85"/>
      <c r="J41" s="86"/>
      <c r="K41" s="86"/>
      <c r="L41" s="85"/>
      <c r="M41" s="76" t="s">
        <v>18</v>
      </c>
    </row>
    <row r="42" spans="1:13" ht="18.75" x14ac:dyDescent="0.25">
      <c r="A42" s="54">
        <v>1703221088</v>
      </c>
      <c r="B42" s="55" t="s">
        <v>54</v>
      </c>
      <c r="C42" s="84"/>
      <c r="D42" s="85"/>
      <c r="E42" s="85"/>
      <c r="F42" s="86"/>
      <c r="G42" s="85"/>
      <c r="H42" s="86"/>
      <c r="I42" s="85"/>
      <c r="J42" s="86"/>
      <c r="K42" s="86"/>
      <c r="L42" s="85"/>
      <c r="M42" s="76" t="s">
        <v>18</v>
      </c>
    </row>
    <row r="43" spans="1:13" ht="18.75" x14ac:dyDescent="0.25">
      <c r="A43" s="54">
        <v>1703221089</v>
      </c>
      <c r="B43" s="55" t="s">
        <v>55</v>
      </c>
      <c r="C43" s="84">
        <v>1</v>
      </c>
      <c r="D43" s="85">
        <v>2</v>
      </c>
      <c r="E43" s="85">
        <v>2</v>
      </c>
      <c r="F43" s="86"/>
      <c r="G43" s="85">
        <v>5</v>
      </c>
      <c r="H43" s="86"/>
      <c r="I43" s="85"/>
      <c r="J43" s="86"/>
      <c r="K43" s="86">
        <v>4</v>
      </c>
      <c r="L43" s="85"/>
      <c r="M43" s="76">
        <v>14</v>
      </c>
    </row>
    <row r="44" spans="1:13" ht="18.75" x14ac:dyDescent="0.25">
      <c r="A44" s="54">
        <v>1703221090</v>
      </c>
      <c r="B44" s="55" t="s">
        <v>56</v>
      </c>
      <c r="C44" s="84"/>
      <c r="D44" s="85"/>
      <c r="E44" s="85"/>
      <c r="F44" s="86"/>
      <c r="G44" s="85"/>
      <c r="H44" s="86"/>
      <c r="I44" s="85"/>
      <c r="J44" s="86"/>
      <c r="K44" s="86"/>
      <c r="L44" s="85"/>
      <c r="M44" s="76" t="s">
        <v>18</v>
      </c>
    </row>
    <row r="45" spans="1:13" ht="18.75" x14ac:dyDescent="0.25">
      <c r="A45" s="54">
        <v>1703221091</v>
      </c>
      <c r="B45" s="55" t="s">
        <v>57</v>
      </c>
      <c r="C45" s="84"/>
      <c r="D45" s="85"/>
      <c r="E45" s="85"/>
      <c r="F45" s="86"/>
      <c r="G45" s="85"/>
      <c r="H45" s="86"/>
      <c r="I45" s="85"/>
      <c r="J45" s="86"/>
      <c r="K45" s="86"/>
      <c r="L45" s="85"/>
      <c r="M45" s="76" t="s">
        <v>18</v>
      </c>
    </row>
    <row r="46" spans="1:13" ht="18.75" x14ac:dyDescent="0.25">
      <c r="A46" s="54">
        <v>1703221095</v>
      </c>
      <c r="B46" s="55" t="s">
        <v>58</v>
      </c>
      <c r="C46" s="84"/>
      <c r="D46" s="85">
        <v>2</v>
      </c>
      <c r="E46" s="85">
        <v>1</v>
      </c>
      <c r="F46" s="86"/>
      <c r="G46" s="85">
        <v>5</v>
      </c>
      <c r="H46" s="86"/>
      <c r="I46" s="85">
        <v>2</v>
      </c>
      <c r="J46" s="86"/>
      <c r="K46" s="86">
        <v>9</v>
      </c>
      <c r="L46" s="85"/>
      <c r="M46" s="76">
        <v>19</v>
      </c>
    </row>
    <row r="47" spans="1:13" ht="18.75" x14ac:dyDescent="0.25">
      <c r="A47" s="54">
        <v>1703221097</v>
      </c>
      <c r="B47" s="55" t="s">
        <v>59</v>
      </c>
      <c r="C47" s="84"/>
      <c r="D47" s="85">
        <v>2</v>
      </c>
      <c r="E47" s="85"/>
      <c r="F47" s="86">
        <v>2</v>
      </c>
      <c r="G47" s="85">
        <v>3</v>
      </c>
      <c r="H47" s="86"/>
      <c r="I47" s="85"/>
      <c r="J47" s="86"/>
      <c r="K47" s="86">
        <v>7</v>
      </c>
      <c r="L47" s="85"/>
      <c r="M47" s="76">
        <v>14</v>
      </c>
    </row>
    <row r="48" spans="1:13" ht="18.75" x14ac:dyDescent="0.25">
      <c r="A48" s="54">
        <v>1703221098</v>
      </c>
      <c r="B48" s="55" t="s">
        <v>60</v>
      </c>
      <c r="C48" s="84">
        <v>1</v>
      </c>
      <c r="D48" s="85"/>
      <c r="E48" s="85">
        <v>1</v>
      </c>
      <c r="F48" s="86">
        <v>2</v>
      </c>
      <c r="G48" s="85"/>
      <c r="H48" s="86">
        <v>5</v>
      </c>
      <c r="I48" s="85">
        <v>3</v>
      </c>
      <c r="J48" s="86"/>
      <c r="K48" s="86"/>
      <c r="L48" s="85"/>
      <c r="M48" s="76">
        <v>12</v>
      </c>
    </row>
    <row r="49" spans="1:13" ht="18.75" x14ac:dyDescent="0.25">
      <c r="A49" s="54">
        <v>1703221099</v>
      </c>
      <c r="B49" s="55" t="s">
        <v>61</v>
      </c>
      <c r="C49" s="84">
        <v>1</v>
      </c>
      <c r="D49" s="85">
        <v>2</v>
      </c>
      <c r="E49" s="85">
        <v>1</v>
      </c>
      <c r="F49" s="86"/>
      <c r="G49" s="85">
        <v>3</v>
      </c>
      <c r="H49" s="86">
        <v>3</v>
      </c>
      <c r="I49" s="85">
        <v>4</v>
      </c>
      <c r="J49" s="86"/>
      <c r="K49" s="86"/>
      <c r="L49" s="85">
        <v>8</v>
      </c>
      <c r="M49" s="76">
        <v>22</v>
      </c>
    </row>
    <row r="50" spans="1:13" ht="18.75" x14ac:dyDescent="0.25">
      <c r="A50" s="54">
        <v>1703221101</v>
      </c>
      <c r="B50" s="55" t="s">
        <v>62</v>
      </c>
      <c r="C50" s="84">
        <v>2</v>
      </c>
      <c r="D50" s="85">
        <v>2</v>
      </c>
      <c r="E50" s="85">
        <v>1</v>
      </c>
      <c r="F50" s="86"/>
      <c r="G50" s="85">
        <v>5</v>
      </c>
      <c r="H50" s="86">
        <v>1</v>
      </c>
      <c r="I50" s="85">
        <v>4</v>
      </c>
      <c r="J50" s="86"/>
      <c r="K50" s="86">
        <v>2</v>
      </c>
      <c r="L50" s="85"/>
      <c r="M50" s="76">
        <v>17</v>
      </c>
    </row>
    <row r="51" spans="1:13" ht="18.75" x14ac:dyDescent="0.25">
      <c r="A51" s="54">
        <v>1703221103</v>
      </c>
      <c r="B51" s="55" t="s">
        <v>63</v>
      </c>
      <c r="C51" s="84"/>
      <c r="D51" s="85">
        <v>1</v>
      </c>
      <c r="E51" s="85">
        <v>1</v>
      </c>
      <c r="F51" s="86"/>
      <c r="G51" s="85">
        <v>4</v>
      </c>
      <c r="H51" s="86"/>
      <c r="I51" s="85">
        <v>1</v>
      </c>
      <c r="J51" s="86"/>
      <c r="K51" s="86">
        <v>6</v>
      </c>
      <c r="L51" s="85"/>
      <c r="M51" s="76">
        <v>13</v>
      </c>
    </row>
    <row r="52" spans="1:13" ht="18.75" x14ac:dyDescent="0.25">
      <c r="A52" s="54">
        <v>1703221105</v>
      </c>
      <c r="B52" s="55" t="s">
        <v>64</v>
      </c>
      <c r="C52" s="84"/>
      <c r="D52" s="85"/>
      <c r="E52" s="85"/>
      <c r="F52" s="86"/>
      <c r="G52" s="85"/>
      <c r="H52" s="86"/>
      <c r="I52" s="85"/>
      <c r="J52" s="86"/>
      <c r="K52" s="86"/>
      <c r="L52" s="85"/>
      <c r="M52" s="76" t="s">
        <v>18</v>
      </c>
    </row>
    <row r="53" spans="1:13" ht="18.75" x14ac:dyDescent="0.25">
      <c r="A53" s="54">
        <v>1703221107</v>
      </c>
      <c r="B53" s="55" t="s">
        <v>65</v>
      </c>
      <c r="C53" s="84">
        <v>1</v>
      </c>
      <c r="D53" s="85">
        <v>2</v>
      </c>
      <c r="E53" s="85">
        <v>2</v>
      </c>
      <c r="F53" s="86">
        <v>4</v>
      </c>
      <c r="G53" s="85">
        <v>3</v>
      </c>
      <c r="H53" s="86">
        <v>5</v>
      </c>
      <c r="I53" s="85"/>
      <c r="J53" s="86"/>
      <c r="K53" s="86"/>
      <c r="L53" s="85">
        <v>2</v>
      </c>
      <c r="M53" s="76">
        <v>19</v>
      </c>
    </row>
    <row r="54" spans="1:13" ht="18.75" x14ac:dyDescent="0.25">
      <c r="A54" s="54">
        <v>1703221109</v>
      </c>
      <c r="B54" s="55" t="s">
        <v>66</v>
      </c>
      <c r="C54" s="84"/>
      <c r="D54" s="85"/>
      <c r="E54" s="85"/>
      <c r="F54" s="86"/>
      <c r="G54" s="85"/>
      <c r="H54" s="86"/>
      <c r="I54" s="85"/>
      <c r="J54" s="86"/>
      <c r="K54" s="86"/>
      <c r="L54" s="85"/>
      <c r="M54" s="76" t="s">
        <v>18</v>
      </c>
    </row>
    <row r="55" spans="1:13" ht="18.75" x14ac:dyDescent="0.25">
      <c r="A55" s="54">
        <v>1703221111</v>
      </c>
      <c r="B55" s="55" t="s">
        <v>67</v>
      </c>
      <c r="C55" s="84">
        <v>2</v>
      </c>
      <c r="D55" s="85">
        <v>2</v>
      </c>
      <c r="E55" s="85"/>
      <c r="F55" s="86"/>
      <c r="G55" s="85">
        <v>5</v>
      </c>
      <c r="H55" s="86">
        <v>4</v>
      </c>
      <c r="I55" s="85">
        <v>5</v>
      </c>
      <c r="J55" s="86"/>
      <c r="K55" s="86"/>
      <c r="L55" s="85"/>
      <c r="M55" s="76">
        <v>18</v>
      </c>
    </row>
    <row r="56" spans="1:13" ht="18.75" x14ac:dyDescent="0.25">
      <c r="A56" s="54">
        <v>1703221114</v>
      </c>
      <c r="B56" s="55" t="s">
        <v>68</v>
      </c>
      <c r="C56" s="84">
        <v>2</v>
      </c>
      <c r="D56" s="85">
        <v>1</v>
      </c>
      <c r="E56" s="85"/>
      <c r="F56" s="86">
        <v>5</v>
      </c>
      <c r="G56" s="85">
        <v>5</v>
      </c>
      <c r="H56" s="86"/>
      <c r="I56" s="85">
        <v>5</v>
      </c>
      <c r="J56" s="86"/>
      <c r="K56" s="86"/>
      <c r="L56" s="85">
        <v>4</v>
      </c>
      <c r="M56" s="76">
        <v>22</v>
      </c>
    </row>
    <row r="57" spans="1:13" ht="19.5" thickBot="1" x14ac:dyDescent="0.3">
      <c r="A57" s="56" t="s">
        <v>69</v>
      </c>
      <c r="B57" s="57" t="s">
        <v>70</v>
      </c>
      <c r="C57" s="87"/>
      <c r="D57" s="88"/>
      <c r="E57" s="88"/>
      <c r="F57" s="89"/>
      <c r="G57" s="88"/>
      <c r="H57" s="89"/>
      <c r="I57" s="88"/>
      <c r="J57" s="89"/>
      <c r="K57" s="89"/>
      <c r="L57" s="88"/>
      <c r="M57" s="80" t="s">
        <v>18</v>
      </c>
    </row>
    <row r="58" spans="1:13" ht="30" x14ac:dyDescent="0.25">
      <c r="A58" s="90" t="s">
        <v>71</v>
      </c>
      <c r="B58" s="91"/>
      <c r="C58" s="92">
        <f>COUNTIF(C3:C57,"&gt;1.56")</f>
        <v>5</v>
      </c>
      <c r="D58" s="92">
        <f>COUNTIF(D3:D57,"&gt;1.56")</f>
        <v>17</v>
      </c>
      <c r="E58" s="92">
        <f>COUNTIF(E3:E57,"&gt;1.56")</f>
        <v>11</v>
      </c>
      <c r="F58" s="92">
        <f>COUNTIF(F3:F57,"&gt;3.9")</f>
        <v>7</v>
      </c>
      <c r="G58" s="92">
        <f t="shared" ref="G58:J58" si="0">COUNTIF(G3:G57,"&gt;3.9")</f>
        <v>19</v>
      </c>
      <c r="H58" s="92">
        <f t="shared" si="0"/>
        <v>7</v>
      </c>
      <c r="I58" s="92">
        <f t="shared" si="0"/>
        <v>12</v>
      </c>
      <c r="J58" s="92">
        <f t="shared" si="0"/>
        <v>0</v>
      </c>
      <c r="K58" s="92">
        <f>COUNTIF(K3:K57,"&gt;7.02")</f>
        <v>4</v>
      </c>
      <c r="L58" s="93">
        <f>COUNTIF(L3:L57,"&gt;7.02")</f>
        <v>2</v>
      </c>
    </row>
    <row r="59" spans="1:13" ht="30" x14ac:dyDescent="0.25">
      <c r="A59" s="94" t="s">
        <v>74</v>
      </c>
      <c r="B59" s="20"/>
      <c r="C59" s="24">
        <f>COUNTA(C3:C57)</f>
        <v>13</v>
      </c>
      <c r="D59" s="24">
        <f t="shared" ref="D59:L59" si="1">COUNTA(D3:D57)</f>
        <v>25</v>
      </c>
      <c r="E59" s="24">
        <f t="shared" si="1"/>
        <v>26</v>
      </c>
      <c r="F59" s="24">
        <f t="shared" si="1"/>
        <v>13</v>
      </c>
      <c r="G59" s="24">
        <f t="shared" si="1"/>
        <v>31</v>
      </c>
      <c r="H59" s="24">
        <f t="shared" si="1"/>
        <v>17</v>
      </c>
      <c r="I59" s="24">
        <f t="shared" si="1"/>
        <v>19</v>
      </c>
      <c r="J59" s="24">
        <f t="shared" si="1"/>
        <v>1</v>
      </c>
      <c r="K59" s="24">
        <f t="shared" si="1"/>
        <v>16</v>
      </c>
      <c r="L59" s="95">
        <f t="shared" si="1"/>
        <v>15</v>
      </c>
    </row>
    <row r="60" spans="1:13" ht="30.75" thickBot="1" x14ac:dyDescent="0.3">
      <c r="A60" s="96" t="s">
        <v>72</v>
      </c>
      <c r="B60" s="97"/>
      <c r="C60" s="98">
        <f>(C58/C59)*100</f>
        <v>38.461538461538467</v>
      </c>
      <c r="D60" s="100">
        <f>(D58/D59)*100</f>
        <v>68</v>
      </c>
      <c r="E60" s="100">
        <f>(E58/E59)*100</f>
        <v>42.307692307692307</v>
      </c>
      <c r="F60" s="99">
        <f>(F58/F59)*100</f>
        <v>53.846153846153847</v>
      </c>
      <c r="G60" s="100">
        <f t="shared" ref="G60:L60" si="2">(G58/G59)*100</f>
        <v>61.29032258064516</v>
      </c>
      <c r="H60" s="99">
        <f t="shared" si="2"/>
        <v>41.17647058823529</v>
      </c>
      <c r="I60" s="100">
        <f t="shared" si="2"/>
        <v>63.157894736842103</v>
      </c>
      <c r="J60" s="99">
        <f t="shared" si="2"/>
        <v>0</v>
      </c>
      <c r="K60" s="99">
        <f t="shared" si="2"/>
        <v>25</v>
      </c>
      <c r="L60" s="101">
        <f t="shared" si="2"/>
        <v>13.333333333333334</v>
      </c>
    </row>
    <row r="61" spans="1:13" ht="28.5" customHeight="1" thickBot="1" x14ac:dyDescent="0.3">
      <c r="A61" s="40"/>
      <c r="B61" s="41"/>
      <c r="C61" s="42"/>
      <c r="D61" s="42"/>
      <c r="E61" s="42"/>
      <c r="F61" s="42"/>
      <c r="G61" s="42"/>
      <c r="H61" s="42" t="s">
        <v>76</v>
      </c>
      <c r="I61" s="42"/>
      <c r="J61" s="42"/>
      <c r="K61" s="42"/>
      <c r="L61" s="42"/>
    </row>
    <row r="62" spans="1:13" ht="27" thickBot="1" x14ac:dyDescent="0.3">
      <c r="A62" s="32" t="s">
        <v>73</v>
      </c>
      <c r="B62" s="33"/>
      <c r="C62" s="23">
        <f>0.78*2</f>
        <v>1.56</v>
      </c>
      <c r="D62"/>
      <c r="E62" s="193" t="s">
        <v>78</v>
      </c>
      <c r="F62" s="194"/>
      <c r="G62" s="38">
        <f>AVERAGE(C60)</f>
        <v>38.461538461538467</v>
      </c>
      <c r="H62" s="43">
        <v>1</v>
      </c>
      <c r="I62"/>
      <c r="J62"/>
      <c r="K62"/>
      <c r="L62"/>
    </row>
    <row r="63" spans="1:13" ht="27" thickBot="1" x14ac:dyDescent="0.3">
      <c r="A63" s="22" t="s">
        <v>75</v>
      </c>
      <c r="B63" s="34"/>
      <c r="C63" s="23">
        <f>0.78*5</f>
        <v>3.9000000000000004</v>
      </c>
      <c r="D63"/>
      <c r="E63" s="195" t="s">
        <v>79</v>
      </c>
      <c r="F63" s="196"/>
      <c r="G63" s="39">
        <f>AVERAGE(F60,H60,J60,K60)</f>
        <v>30.005656108597286</v>
      </c>
      <c r="H63" s="44"/>
      <c r="I63"/>
      <c r="J63"/>
      <c r="K63"/>
      <c r="L63"/>
    </row>
    <row r="64" spans="1:13" ht="30" customHeight="1" thickBot="1" x14ac:dyDescent="0.3">
      <c r="A64" s="22" t="s">
        <v>103</v>
      </c>
      <c r="B64" s="34"/>
      <c r="C64" s="23">
        <f>0.78*9</f>
        <v>7.0200000000000005</v>
      </c>
      <c r="D64"/>
      <c r="E64" s="197" t="s">
        <v>80</v>
      </c>
      <c r="F64" s="198"/>
      <c r="G64" s="102">
        <f>AVERAGE(D60,E60,G60,I60,L60)</f>
        <v>49.617848591702582</v>
      </c>
      <c r="H64" s="103">
        <v>2</v>
      </c>
      <c r="I64"/>
      <c r="J64"/>
      <c r="K64"/>
      <c r="L64"/>
    </row>
  </sheetData>
  <sheetProtection formatCells="0" formatColumns="0" formatRows="0" insertColumns="0" insertRows="0" insertHyperlinks="0" deleteColumns="0" deleteRows="0" sort="0" autoFilter="0" pivotTables="0"/>
  <mergeCells count="3">
    <mergeCell ref="E62:F62"/>
    <mergeCell ref="E63:F63"/>
    <mergeCell ref="E64:F64"/>
  </mergeCells>
  <pageMargins left="0.7" right="0.7" top="0.75" bottom="0.75" header="0.3" footer="0.3"/>
  <pageSetup scale="5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showRuler="0" view="pageBreakPreview" topLeftCell="A55" zoomScale="90" zoomScaleNormal="100" zoomScaleSheetLayoutView="90" workbookViewId="0">
      <selection activeCell="J64" sqref="J64"/>
    </sheetView>
  </sheetViews>
  <sheetFormatPr defaultRowHeight="15" x14ac:dyDescent="0.25"/>
  <cols>
    <col min="1" max="1" width="29.28515625" style="48" customWidth="1"/>
    <col min="2" max="2" width="15" style="47" hidden="1" customWidth="1"/>
    <col min="3" max="3" width="10.140625" style="124" customWidth="1"/>
    <col min="4" max="4" width="8.5703125" style="59" customWidth="1"/>
    <col min="5" max="6" width="8.5703125" style="49" customWidth="1"/>
    <col min="7" max="7" width="8.5703125" style="59" customWidth="1"/>
    <col min="8" max="8" width="8.5703125" style="58" customWidth="1"/>
    <col min="9" max="9" width="8.5703125" style="60" customWidth="1"/>
    <col min="10" max="10" width="8.5703125" style="124" customWidth="1"/>
    <col min="11" max="11" width="8.5703125" style="49" customWidth="1"/>
    <col min="12" max="12" width="8.5703125" style="59" customWidth="1"/>
    <col min="13" max="13" width="8.5703125" style="60" customWidth="1"/>
    <col min="14" max="14" width="8.5703125" style="58" customWidth="1"/>
    <col min="15" max="15" width="8.5703125" style="59" customWidth="1"/>
    <col min="16" max="16" width="8.5703125" style="124" customWidth="1"/>
    <col min="17" max="18" width="8.5703125" style="49" customWidth="1"/>
    <col min="19" max="20" width="8.5703125" style="59" customWidth="1"/>
    <col min="21" max="22" width="8.5703125" style="58" customWidth="1"/>
    <col min="23" max="24" width="8.5703125" style="60" customWidth="1"/>
    <col min="25" max="25" width="8.5703125" style="47" customWidth="1"/>
    <col min="26" max="256" width="9.140625" style="47"/>
    <col min="257" max="281" width="15" style="47" customWidth="1"/>
    <col min="282" max="512" width="9.140625" style="47"/>
    <col min="513" max="537" width="15" style="47" customWidth="1"/>
    <col min="538" max="768" width="9.140625" style="47"/>
    <col min="769" max="793" width="15" style="47" customWidth="1"/>
    <col min="794" max="1024" width="9.140625" style="47"/>
    <col min="1025" max="1049" width="15" style="47" customWidth="1"/>
    <col min="1050" max="1280" width="9.140625" style="47"/>
    <col min="1281" max="1305" width="15" style="47" customWidth="1"/>
    <col min="1306" max="1536" width="9.140625" style="47"/>
    <col min="1537" max="1561" width="15" style="47" customWidth="1"/>
    <col min="1562" max="1792" width="9.140625" style="47"/>
    <col min="1793" max="1817" width="15" style="47" customWidth="1"/>
    <col min="1818" max="2048" width="9.140625" style="47"/>
    <col min="2049" max="2073" width="15" style="47" customWidth="1"/>
    <col min="2074" max="2304" width="9.140625" style="47"/>
    <col min="2305" max="2329" width="15" style="47" customWidth="1"/>
    <col min="2330" max="2560" width="9.140625" style="47"/>
    <col min="2561" max="2585" width="15" style="47" customWidth="1"/>
    <col min="2586" max="2816" width="9.140625" style="47"/>
    <col min="2817" max="2841" width="15" style="47" customWidth="1"/>
    <col min="2842" max="3072" width="9.140625" style="47"/>
    <col min="3073" max="3097" width="15" style="47" customWidth="1"/>
    <col min="3098" max="3328" width="9.140625" style="47"/>
    <col min="3329" max="3353" width="15" style="47" customWidth="1"/>
    <col min="3354" max="3584" width="9.140625" style="47"/>
    <col min="3585" max="3609" width="15" style="47" customWidth="1"/>
    <col min="3610" max="3840" width="9.140625" style="47"/>
    <col min="3841" max="3865" width="15" style="47" customWidth="1"/>
    <col min="3866" max="4096" width="9.140625" style="47"/>
    <col min="4097" max="4121" width="15" style="47" customWidth="1"/>
    <col min="4122" max="4352" width="9.140625" style="47"/>
    <col min="4353" max="4377" width="15" style="47" customWidth="1"/>
    <col min="4378" max="4608" width="9.140625" style="47"/>
    <col min="4609" max="4633" width="15" style="47" customWidth="1"/>
    <col min="4634" max="4864" width="9.140625" style="47"/>
    <col min="4865" max="4889" width="15" style="47" customWidth="1"/>
    <col min="4890" max="5120" width="9.140625" style="47"/>
    <col min="5121" max="5145" width="15" style="47" customWidth="1"/>
    <col min="5146" max="5376" width="9.140625" style="47"/>
    <col min="5377" max="5401" width="15" style="47" customWidth="1"/>
    <col min="5402" max="5632" width="9.140625" style="47"/>
    <col min="5633" max="5657" width="15" style="47" customWidth="1"/>
    <col min="5658" max="5888" width="9.140625" style="47"/>
    <col min="5889" max="5913" width="15" style="47" customWidth="1"/>
    <col min="5914" max="6144" width="9.140625" style="47"/>
    <col min="6145" max="6169" width="15" style="47" customWidth="1"/>
    <col min="6170" max="6400" width="9.140625" style="47"/>
    <col min="6401" max="6425" width="15" style="47" customWidth="1"/>
    <col min="6426" max="6656" width="9.140625" style="47"/>
    <col min="6657" max="6681" width="15" style="47" customWidth="1"/>
    <col min="6682" max="6912" width="9.140625" style="47"/>
    <col min="6913" max="6937" width="15" style="47" customWidth="1"/>
    <col min="6938" max="7168" width="9.140625" style="47"/>
    <col min="7169" max="7193" width="15" style="47" customWidth="1"/>
    <col min="7194" max="7424" width="9.140625" style="47"/>
    <col min="7425" max="7449" width="15" style="47" customWidth="1"/>
    <col min="7450" max="7680" width="9.140625" style="47"/>
    <col min="7681" max="7705" width="15" style="47" customWidth="1"/>
    <col min="7706" max="7936" width="9.140625" style="47"/>
    <col min="7937" max="7961" width="15" style="47" customWidth="1"/>
    <col min="7962" max="8192" width="9.140625" style="47"/>
    <col min="8193" max="8217" width="15" style="47" customWidth="1"/>
    <col min="8218" max="8448" width="9.140625" style="47"/>
    <col min="8449" max="8473" width="15" style="47" customWidth="1"/>
    <col min="8474" max="8704" width="9.140625" style="47"/>
    <col min="8705" max="8729" width="15" style="47" customWidth="1"/>
    <col min="8730" max="8960" width="9.140625" style="47"/>
    <col min="8961" max="8985" width="15" style="47" customWidth="1"/>
    <col min="8986" max="9216" width="9.140625" style="47"/>
    <col min="9217" max="9241" width="15" style="47" customWidth="1"/>
    <col min="9242" max="9472" width="9.140625" style="47"/>
    <col min="9473" max="9497" width="15" style="47" customWidth="1"/>
    <col min="9498" max="9728" width="9.140625" style="47"/>
    <col min="9729" max="9753" width="15" style="47" customWidth="1"/>
    <col min="9754" max="9984" width="9.140625" style="47"/>
    <col min="9985" max="10009" width="15" style="47" customWidth="1"/>
    <col min="10010" max="10240" width="9.140625" style="47"/>
    <col min="10241" max="10265" width="15" style="47" customWidth="1"/>
    <col min="10266" max="10496" width="9.140625" style="47"/>
    <col min="10497" max="10521" width="15" style="47" customWidth="1"/>
    <col min="10522" max="10752" width="9.140625" style="47"/>
    <col min="10753" max="10777" width="15" style="47" customWidth="1"/>
    <col min="10778" max="11008" width="9.140625" style="47"/>
    <col min="11009" max="11033" width="15" style="47" customWidth="1"/>
    <col min="11034" max="11264" width="9.140625" style="47"/>
    <col min="11265" max="11289" width="15" style="47" customWidth="1"/>
    <col min="11290" max="11520" width="9.140625" style="47"/>
    <col min="11521" max="11545" width="15" style="47" customWidth="1"/>
    <col min="11546" max="11776" width="9.140625" style="47"/>
    <col min="11777" max="11801" width="15" style="47" customWidth="1"/>
    <col min="11802" max="12032" width="9.140625" style="47"/>
    <col min="12033" max="12057" width="15" style="47" customWidth="1"/>
    <col min="12058" max="12288" width="9.140625" style="47"/>
    <col min="12289" max="12313" width="15" style="47" customWidth="1"/>
    <col min="12314" max="12544" width="9.140625" style="47"/>
    <col min="12545" max="12569" width="15" style="47" customWidth="1"/>
    <col min="12570" max="12800" width="9.140625" style="47"/>
    <col min="12801" max="12825" width="15" style="47" customWidth="1"/>
    <col min="12826" max="13056" width="9.140625" style="47"/>
    <col min="13057" max="13081" width="15" style="47" customWidth="1"/>
    <col min="13082" max="13312" width="9.140625" style="47"/>
    <col min="13313" max="13337" width="15" style="47" customWidth="1"/>
    <col min="13338" max="13568" width="9.140625" style="47"/>
    <col min="13569" max="13593" width="15" style="47" customWidth="1"/>
    <col min="13594" max="13824" width="9.140625" style="47"/>
    <col min="13825" max="13849" width="15" style="47" customWidth="1"/>
    <col min="13850" max="14080" width="9.140625" style="47"/>
    <col min="14081" max="14105" width="15" style="47" customWidth="1"/>
    <col min="14106" max="14336" width="9.140625" style="47"/>
    <col min="14337" max="14361" width="15" style="47" customWidth="1"/>
    <col min="14362" max="14592" width="9.140625" style="47"/>
    <col min="14593" max="14617" width="15" style="47" customWidth="1"/>
    <col min="14618" max="14848" width="9.140625" style="47"/>
    <col min="14849" max="14873" width="15" style="47" customWidth="1"/>
    <col min="14874" max="15104" width="9.140625" style="47"/>
    <col min="15105" max="15129" width="15" style="47" customWidth="1"/>
    <col min="15130" max="15360" width="9.140625" style="47"/>
    <col min="15361" max="15385" width="15" style="47" customWidth="1"/>
    <col min="15386" max="15616" width="9.140625" style="47"/>
    <col min="15617" max="15641" width="15" style="47" customWidth="1"/>
    <col min="15642" max="15872" width="9.140625" style="47"/>
    <col min="15873" max="15897" width="15" style="47" customWidth="1"/>
    <col min="15898" max="16128" width="9.140625" style="47"/>
    <col min="16129" max="16153" width="15" style="47" customWidth="1"/>
    <col min="16154" max="16384" width="9.140625" style="47"/>
  </cols>
  <sheetData>
    <row r="1" spans="1:25" ht="20.100000000000001" customHeight="1" x14ac:dyDescent="0.25">
      <c r="A1" s="104" t="s">
        <v>0</v>
      </c>
      <c r="B1" s="105" t="s">
        <v>1</v>
      </c>
      <c r="C1" s="119" t="s">
        <v>2</v>
      </c>
      <c r="D1" s="114" t="s">
        <v>3</v>
      </c>
      <c r="E1" s="61" t="s">
        <v>4</v>
      </c>
      <c r="F1" s="61" t="s">
        <v>81</v>
      </c>
      <c r="G1" s="114" t="s">
        <v>82</v>
      </c>
      <c r="H1" s="63" t="s">
        <v>83</v>
      </c>
      <c r="I1" s="62" t="s">
        <v>84</v>
      </c>
      <c r="J1" s="119" t="s">
        <v>85</v>
      </c>
      <c r="K1" s="61" t="s">
        <v>86</v>
      </c>
      <c r="L1" s="114" t="s">
        <v>87</v>
      </c>
      <c r="M1" s="62" t="s">
        <v>88</v>
      </c>
      <c r="N1" s="63" t="s">
        <v>89</v>
      </c>
      <c r="O1" s="114" t="s">
        <v>90</v>
      </c>
      <c r="P1" s="119" t="s">
        <v>91</v>
      </c>
      <c r="Q1" s="61" t="s">
        <v>92</v>
      </c>
      <c r="R1" s="61" t="s">
        <v>93</v>
      </c>
      <c r="S1" s="114" t="s">
        <v>94</v>
      </c>
      <c r="T1" s="114" t="s">
        <v>95</v>
      </c>
      <c r="U1" s="63" t="s">
        <v>96</v>
      </c>
      <c r="V1" s="63" t="s">
        <v>97</v>
      </c>
      <c r="W1" s="62" t="s">
        <v>98</v>
      </c>
      <c r="X1" s="62" t="s">
        <v>99</v>
      </c>
      <c r="Y1" s="64" t="s">
        <v>100</v>
      </c>
    </row>
    <row r="2" spans="1:25" ht="16.5" thickBot="1" x14ac:dyDescent="0.3">
      <c r="A2" s="106"/>
      <c r="B2" s="107"/>
      <c r="C2" s="120" t="s">
        <v>101</v>
      </c>
      <c r="D2" s="115" t="s">
        <v>102</v>
      </c>
      <c r="E2" s="65" t="s">
        <v>13</v>
      </c>
      <c r="F2" s="65" t="s">
        <v>13</v>
      </c>
      <c r="G2" s="115" t="s">
        <v>102</v>
      </c>
      <c r="H2" s="67" t="s">
        <v>14</v>
      </c>
      <c r="I2" s="66" t="s">
        <v>77</v>
      </c>
      <c r="J2" s="120" t="s">
        <v>101</v>
      </c>
      <c r="K2" s="65" t="s">
        <v>13</v>
      </c>
      <c r="L2" s="115" t="s">
        <v>102</v>
      </c>
      <c r="M2" s="66" t="s">
        <v>77</v>
      </c>
      <c r="N2" s="67" t="s">
        <v>14</v>
      </c>
      <c r="O2" s="115" t="s">
        <v>102</v>
      </c>
      <c r="P2" s="120" t="s">
        <v>101</v>
      </c>
      <c r="Q2" s="65" t="s">
        <v>13</v>
      </c>
      <c r="R2" s="65" t="s">
        <v>13</v>
      </c>
      <c r="S2" s="115" t="s">
        <v>102</v>
      </c>
      <c r="T2" s="115" t="s">
        <v>102</v>
      </c>
      <c r="U2" s="67" t="s">
        <v>14</v>
      </c>
      <c r="V2" s="67" t="s">
        <v>14</v>
      </c>
      <c r="W2" s="66" t="s">
        <v>77</v>
      </c>
      <c r="X2" s="66" t="s">
        <v>77</v>
      </c>
      <c r="Y2" s="68"/>
    </row>
    <row r="3" spans="1:25" ht="15.75" x14ac:dyDescent="0.25">
      <c r="A3" s="108">
        <v>1703221002</v>
      </c>
      <c r="B3" s="109" t="s">
        <v>15</v>
      </c>
      <c r="C3" s="121"/>
      <c r="D3" s="116"/>
      <c r="E3" s="69">
        <v>2</v>
      </c>
      <c r="F3" s="69">
        <v>2</v>
      </c>
      <c r="G3" s="116"/>
      <c r="H3" s="71"/>
      <c r="I3" s="70">
        <v>2</v>
      </c>
      <c r="J3" s="121"/>
      <c r="K3" s="69">
        <v>7</v>
      </c>
      <c r="L3" s="116"/>
      <c r="M3" s="70">
        <v>7</v>
      </c>
      <c r="N3" s="71">
        <v>3</v>
      </c>
      <c r="O3" s="116"/>
      <c r="P3" s="121">
        <v>7</v>
      </c>
      <c r="Q3" s="69"/>
      <c r="R3" s="69">
        <v>4</v>
      </c>
      <c r="S3" s="116">
        <v>2</v>
      </c>
      <c r="T3" s="116"/>
      <c r="U3" s="71">
        <v>4</v>
      </c>
      <c r="V3" s="71"/>
      <c r="W3" s="70"/>
      <c r="X3" s="70">
        <v>5</v>
      </c>
      <c r="Y3" s="72">
        <v>45</v>
      </c>
    </row>
    <row r="4" spans="1:25" ht="15.75" x14ac:dyDescent="0.25">
      <c r="A4" s="110">
        <v>1703221004</v>
      </c>
      <c r="B4" s="111" t="s">
        <v>16</v>
      </c>
      <c r="C4" s="122">
        <v>1</v>
      </c>
      <c r="D4" s="117"/>
      <c r="E4" s="73">
        <v>2</v>
      </c>
      <c r="F4" s="73"/>
      <c r="G4" s="117"/>
      <c r="H4" s="75"/>
      <c r="I4" s="74"/>
      <c r="J4" s="122"/>
      <c r="K4" s="73">
        <v>5</v>
      </c>
      <c r="L4" s="117">
        <v>7</v>
      </c>
      <c r="M4" s="74"/>
      <c r="N4" s="75"/>
      <c r="O4" s="117"/>
      <c r="P4" s="122"/>
      <c r="Q4" s="73"/>
      <c r="R4" s="73">
        <v>2</v>
      </c>
      <c r="S4" s="117">
        <v>2</v>
      </c>
      <c r="T4" s="117"/>
      <c r="U4" s="75">
        <v>2</v>
      </c>
      <c r="V4" s="75"/>
      <c r="W4" s="74">
        <v>2</v>
      </c>
      <c r="X4" s="74"/>
      <c r="Y4" s="76">
        <v>23</v>
      </c>
    </row>
    <row r="5" spans="1:25" ht="15.75" x14ac:dyDescent="0.25">
      <c r="A5" s="110">
        <v>1703221005</v>
      </c>
      <c r="B5" s="111" t="s">
        <v>17</v>
      </c>
      <c r="C5" s="122"/>
      <c r="D5" s="117"/>
      <c r="E5" s="73"/>
      <c r="F5" s="73"/>
      <c r="G5" s="117"/>
      <c r="H5" s="75"/>
      <c r="I5" s="74">
        <v>2</v>
      </c>
      <c r="J5" s="122"/>
      <c r="K5" s="73">
        <v>7</v>
      </c>
      <c r="L5" s="117">
        <v>7</v>
      </c>
      <c r="M5" s="74"/>
      <c r="N5" s="75"/>
      <c r="O5" s="117"/>
      <c r="P5" s="122"/>
      <c r="Q5" s="73"/>
      <c r="R5" s="73">
        <v>5</v>
      </c>
      <c r="S5" s="117"/>
      <c r="T5" s="117">
        <v>4</v>
      </c>
      <c r="U5" s="75">
        <v>7</v>
      </c>
      <c r="V5" s="75"/>
      <c r="W5" s="74">
        <v>4</v>
      </c>
      <c r="X5" s="74"/>
      <c r="Y5" s="76">
        <v>36</v>
      </c>
    </row>
    <row r="6" spans="1:25" ht="15.75" x14ac:dyDescent="0.25">
      <c r="A6" s="110">
        <v>1703221007</v>
      </c>
      <c r="B6" s="111" t="s">
        <v>19</v>
      </c>
      <c r="C6" s="122">
        <v>2</v>
      </c>
      <c r="D6" s="117">
        <v>1</v>
      </c>
      <c r="E6" s="73">
        <v>2</v>
      </c>
      <c r="F6" s="73">
        <v>1</v>
      </c>
      <c r="G6" s="117"/>
      <c r="H6" s="75"/>
      <c r="I6" s="74">
        <v>1</v>
      </c>
      <c r="J6" s="122"/>
      <c r="K6" s="73">
        <v>6</v>
      </c>
      <c r="L6" s="117">
        <v>7</v>
      </c>
      <c r="M6" s="74">
        <v>6</v>
      </c>
      <c r="N6" s="75"/>
      <c r="O6" s="117">
        <v>7</v>
      </c>
      <c r="P6" s="122"/>
      <c r="Q6" s="73">
        <v>7</v>
      </c>
      <c r="R6" s="73"/>
      <c r="S6" s="117">
        <v>7</v>
      </c>
      <c r="T6" s="117"/>
      <c r="U6" s="75">
        <v>7</v>
      </c>
      <c r="V6" s="75"/>
      <c r="W6" s="74">
        <v>7</v>
      </c>
      <c r="X6" s="74"/>
      <c r="Y6" s="76">
        <v>61</v>
      </c>
    </row>
    <row r="7" spans="1:25" ht="15.75" x14ac:dyDescent="0.25">
      <c r="A7" s="110">
        <v>1703221009</v>
      </c>
      <c r="B7" s="111" t="s">
        <v>20</v>
      </c>
      <c r="C7" s="122"/>
      <c r="D7" s="117"/>
      <c r="E7" s="73">
        <v>2</v>
      </c>
      <c r="F7" s="73"/>
      <c r="G7" s="117"/>
      <c r="H7" s="75"/>
      <c r="I7" s="74"/>
      <c r="J7" s="122"/>
      <c r="K7" s="73"/>
      <c r="L7" s="117">
        <v>4</v>
      </c>
      <c r="M7" s="74">
        <v>3</v>
      </c>
      <c r="N7" s="75">
        <v>2</v>
      </c>
      <c r="O7" s="117"/>
      <c r="P7" s="122"/>
      <c r="Q7" s="73"/>
      <c r="R7" s="73">
        <v>3</v>
      </c>
      <c r="S7" s="117"/>
      <c r="T7" s="117"/>
      <c r="U7" s="75"/>
      <c r="V7" s="75">
        <v>3</v>
      </c>
      <c r="W7" s="74">
        <v>7</v>
      </c>
      <c r="X7" s="74"/>
      <c r="Y7" s="76">
        <v>24</v>
      </c>
    </row>
    <row r="8" spans="1:25" ht="15.75" x14ac:dyDescent="0.25">
      <c r="A8" s="110">
        <v>1703221013</v>
      </c>
      <c r="B8" s="111" t="s">
        <v>21</v>
      </c>
      <c r="C8" s="122"/>
      <c r="D8" s="117"/>
      <c r="E8" s="73"/>
      <c r="F8" s="73"/>
      <c r="G8" s="117"/>
      <c r="H8" s="75"/>
      <c r="I8" s="74"/>
      <c r="J8" s="122"/>
      <c r="K8" s="73"/>
      <c r="L8" s="117"/>
      <c r="M8" s="74"/>
      <c r="N8" s="75"/>
      <c r="O8" s="117"/>
      <c r="P8" s="122"/>
      <c r="Q8" s="73"/>
      <c r="R8" s="73"/>
      <c r="S8" s="117"/>
      <c r="T8" s="117"/>
      <c r="U8" s="75"/>
      <c r="V8" s="75"/>
      <c r="W8" s="74"/>
      <c r="X8" s="74"/>
      <c r="Y8" s="76" t="s">
        <v>18</v>
      </c>
    </row>
    <row r="9" spans="1:25" ht="15.75" x14ac:dyDescent="0.25">
      <c r="A9" s="110">
        <v>1703221020</v>
      </c>
      <c r="B9" s="111" t="s">
        <v>22</v>
      </c>
      <c r="C9" s="122"/>
      <c r="D9" s="117"/>
      <c r="E9" s="73"/>
      <c r="F9" s="73"/>
      <c r="G9" s="117"/>
      <c r="H9" s="75"/>
      <c r="I9" s="74"/>
      <c r="J9" s="122"/>
      <c r="K9" s="73"/>
      <c r="L9" s="117"/>
      <c r="M9" s="74"/>
      <c r="N9" s="75"/>
      <c r="O9" s="117"/>
      <c r="P9" s="122"/>
      <c r="Q9" s="73"/>
      <c r="R9" s="73"/>
      <c r="S9" s="117"/>
      <c r="T9" s="117"/>
      <c r="U9" s="75"/>
      <c r="V9" s="75"/>
      <c r="W9" s="74"/>
      <c r="X9" s="74"/>
      <c r="Y9" s="76" t="s">
        <v>18</v>
      </c>
    </row>
    <row r="10" spans="1:25" ht="15.75" x14ac:dyDescent="0.25">
      <c r="A10" s="110">
        <v>1703221024</v>
      </c>
      <c r="B10" s="111" t="s">
        <v>23</v>
      </c>
      <c r="C10" s="122">
        <v>2</v>
      </c>
      <c r="D10" s="117">
        <v>2</v>
      </c>
      <c r="E10" s="73">
        <v>2</v>
      </c>
      <c r="F10" s="73">
        <v>1</v>
      </c>
      <c r="G10" s="117"/>
      <c r="H10" s="75"/>
      <c r="I10" s="74">
        <v>2</v>
      </c>
      <c r="J10" s="122"/>
      <c r="K10" s="73">
        <v>5</v>
      </c>
      <c r="L10" s="117">
        <v>5</v>
      </c>
      <c r="M10" s="74"/>
      <c r="N10" s="75"/>
      <c r="O10" s="117">
        <v>4</v>
      </c>
      <c r="P10" s="122"/>
      <c r="Q10" s="73"/>
      <c r="R10" s="73">
        <v>5</v>
      </c>
      <c r="S10" s="117"/>
      <c r="T10" s="117">
        <v>3</v>
      </c>
      <c r="U10" s="75">
        <v>4</v>
      </c>
      <c r="V10" s="75"/>
      <c r="W10" s="74">
        <v>3</v>
      </c>
      <c r="X10" s="74"/>
      <c r="Y10" s="76">
        <v>38</v>
      </c>
    </row>
    <row r="11" spans="1:25" ht="15.75" x14ac:dyDescent="0.25">
      <c r="A11" s="110">
        <v>1703221025</v>
      </c>
      <c r="B11" s="111" t="s">
        <v>24</v>
      </c>
      <c r="C11" s="122">
        <v>2</v>
      </c>
      <c r="D11" s="117"/>
      <c r="E11" s="73">
        <v>2</v>
      </c>
      <c r="F11" s="73">
        <v>1</v>
      </c>
      <c r="G11" s="117"/>
      <c r="H11" s="75"/>
      <c r="I11" s="74">
        <v>2</v>
      </c>
      <c r="J11" s="122"/>
      <c r="K11" s="73"/>
      <c r="L11" s="117">
        <v>7</v>
      </c>
      <c r="M11" s="74">
        <v>4</v>
      </c>
      <c r="N11" s="75"/>
      <c r="O11" s="117"/>
      <c r="P11" s="122"/>
      <c r="Q11" s="73">
        <v>7</v>
      </c>
      <c r="R11" s="73"/>
      <c r="S11" s="117">
        <v>1</v>
      </c>
      <c r="T11" s="117"/>
      <c r="U11" s="75"/>
      <c r="V11" s="75">
        <v>2</v>
      </c>
      <c r="W11" s="74">
        <v>7</v>
      </c>
      <c r="X11" s="74"/>
      <c r="Y11" s="76">
        <v>35</v>
      </c>
    </row>
    <row r="12" spans="1:25" ht="15.75" x14ac:dyDescent="0.25">
      <c r="A12" s="110">
        <v>1703221026</v>
      </c>
      <c r="B12" s="111" t="s">
        <v>25</v>
      </c>
      <c r="C12" s="122"/>
      <c r="D12" s="117">
        <v>2</v>
      </c>
      <c r="E12" s="73"/>
      <c r="F12" s="73">
        <v>1</v>
      </c>
      <c r="G12" s="117"/>
      <c r="H12" s="75"/>
      <c r="I12" s="74"/>
      <c r="J12" s="122"/>
      <c r="K12" s="73">
        <v>4</v>
      </c>
      <c r="L12" s="117">
        <v>5</v>
      </c>
      <c r="M12" s="74">
        <v>4</v>
      </c>
      <c r="N12" s="75"/>
      <c r="O12" s="117"/>
      <c r="P12" s="122"/>
      <c r="Q12" s="73"/>
      <c r="R12" s="73"/>
      <c r="S12" s="117"/>
      <c r="T12" s="117">
        <v>5</v>
      </c>
      <c r="U12" s="75"/>
      <c r="V12" s="75"/>
      <c r="W12" s="74">
        <v>6</v>
      </c>
      <c r="X12" s="74"/>
      <c r="Y12" s="76">
        <v>27</v>
      </c>
    </row>
    <row r="13" spans="1:25" ht="15.75" x14ac:dyDescent="0.25">
      <c r="A13" s="110">
        <v>1703221027</v>
      </c>
      <c r="B13" s="111" t="s">
        <v>26</v>
      </c>
      <c r="C13" s="122"/>
      <c r="D13" s="117"/>
      <c r="E13" s="73"/>
      <c r="F13" s="73">
        <v>1</v>
      </c>
      <c r="G13" s="117"/>
      <c r="H13" s="75">
        <v>1</v>
      </c>
      <c r="I13" s="74">
        <v>2</v>
      </c>
      <c r="J13" s="122"/>
      <c r="K13" s="73">
        <v>7</v>
      </c>
      <c r="L13" s="117">
        <v>7</v>
      </c>
      <c r="M13" s="74">
        <v>6</v>
      </c>
      <c r="N13" s="75"/>
      <c r="O13" s="117"/>
      <c r="P13" s="122"/>
      <c r="Q13" s="73">
        <v>7</v>
      </c>
      <c r="R13" s="73"/>
      <c r="S13" s="117">
        <v>7</v>
      </c>
      <c r="T13" s="117"/>
      <c r="U13" s="75"/>
      <c r="V13" s="75">
        <v>3</v>
      </c>
      <c r="W13" s="74"/>
      <c r="X13" s="74">
        <v>5</v>
      </c>
      <c r="Y13" s="76">
        <v>46</v>
      </c>
    </row>
    <row r="14" spans="1:25" ht="15.75" x14ac:dyDescent="0.25">
      <c r="A14" s="110">
        <v>1703221029</v>
      </c>
      <c r="B14" s="111" t="s">
        <v>27</v>
      </c>
      <c r="C14" s="122">
        <v>1</v>
      </c>
      <c r="D14" s="117"/>
      <c r="E14" s="73"/>
      <c r="F14" s="73">
        <v>2</v>
      </c>
      <c r="G14" s="117">
        <v>2</v>
      </c>
      <c r="H14" s="75">
        <v>2</v>
      </c>
      <c r="I14" s="74">
        <v>2</v>
      </c>
      <c r="J14" s="122"/>
      <c r="K14" s="73">
        <v>5</v>
      </c>
      <c r="L14" s="117"/>
      <c r="M14" s="74">
        <v>6</v>
      </c>
      <c r="N14" s="75"/>
      <c r="O14" s="117"/>
      <c r="P14" s="122"/>
      <c r="Q14" s="73"/>
      <c r="R14" s="73">
        <v>7</v>
      </c>
      <c r="S14" s="117">
        <v>3</v>
      </c>
      <c r="T14" s="117"/>
      <c r="U14" s="75">
        <v>4</v>
      </c>
      <c r="V14" s="75"/>
      <c r="W14" s="74">
        <v>4</v>
      </c>
      <c r="X14" s="74"/>
      <c r="Y14" s="76">
        <v>38</v>
      </c>
    </row>
    <row r="15" spans="1:25" ht="15.75" x14ac:dyDescent="0.25">
      <c r="A15" s="110">
        <v>1703221030</v>
      </c>
      <c r="B15" s="111" t="s">
        <v>28</v>
      </c>
      <c r="C15" s="122">
        <v>1</v>
      </c>
      <c r="D15" s="117"/>
      <c r="E15" s="73">
        <v>2</v>
      </c>
      <c r="F15" s="73">
        <v>2</v>
      </c>
      <c r="G15" s="117"/>
      <c r="H15" s="75"/>
      <c r="I15" s="74">
        <v>2</v>
      </c>
      <c r="J15" s="122"/>
      <c r="K15" s="73">
        <v>7</v>
      </c>
      <c r="L15" s="117"/>
      <c r="M15" s="74">
        <v>6</v>
      </c>
      <c r="N15" s="75"/>
      <c r="O15" s="117">
        <v>3</v>
      </c>
      <c r="P15" s="122"/>
      <c r="Q15" s="73"/>
      <c r="R15" s="73">
        <v>7</v>
      </c>
      <c r="S15" s="117">
        <v>7</v>
      </c>
      <c r="T15" s="117"/>
      <c r="U15" s="75">
        <v>2</v>
      </c>
      <c r="V15" s="75"/>
      <c r="W15" s="74"/>
      <c r="X15" s="74">
        <v>1</v>
      </c>
      <c r="Y15" s="76">
        <v>40</v>
      </c>
    </row>
    <row r="16" spans="1:25" ht="15.75" x14ac:dyDescent="0.25">
      <c r="A16" s="110">
        <v>1703221031</v>
      </c>
      <c r="B16" s="111" t="s">
        <v>29</v>
      </c>
      <c r="C16" s="122"/>
      <c r="D16" s="117"/>
      <c r="E16" s="73">
        <v>2</v>
      </c>
      <c r="F16" s="73">
        <v>2</v>
      </c>
      <c r="G16" s="117">
        <v>2</v>
      </c>
      <c r="H16" s="75">
        <v>2</v>
      </c>
      <c r="I16" s="74">
        <v>2</v>
      </c>
      <c r="J16" s="122"/>
      <c r="K16" s="73">
        <v>5</v>
      </c>
      <c r="L16" s="117">
        <v>4</v>
      </c>
      <c r="M16" s="74"/>
      <c r="N16" s="75">
        <v>4</v>
      </c>
      <c r="O16" s="117">
        <v>3</v>
      </c>
      <c r="P16" s="122"/>
      <c r="Q16" s="73">
        <v>7</v>
      </c>
      <c r="R16" s="73"/>
      <c r="S16" s="117">
        <v>2</v>
      </c>
      <c r="T16" s="117"/>
      <c r="U16" s="75"/>
      <c r="V16" s="75">
        <v>3</v>
      </c>
      <c r="W16" s="74"/>
      <c r="X16" s="74"/>
      <c r="Y16" s="76">
        <v>38</v>
      </c>
    </row>
    <row r="17" spans="1:25" ht="15.75" x14ac:dyDescent="0.25">
      <c r="A17" s="110">
        <v>1703221032</v>
      </c>
      <c r="B17" s="111" t="s">
        <v>30</v>
      </c>
      <c r="C17" s="122">
        <v>1</v>
      </c>
      <c r="D17" s="117"/>
      <c r="E17" s="73">
        <v>2</v>
      </c>
      <c r="F17" s="73">
        <v>1</v>
      </c>
      <c r="G17" s="117"/>
      <c r="H17" s="75"/>
      <c r="I17" s="74"/>
      <c r="J17" s="122">
        <v>7</v>
      </c>
      <c r="K17" s="73">
        <v>7</v>
      </c>
      <c r="L17" s="117"/>
      <c r="M17" s="74"/>
      <c r="N17" s="75">
        <v>7</v>
      </c>
      <c r="O17" s="117">
        <v>7</v>
      </c>
      <c r="P17" s="122"/>
      <c r="Q17" s="73">
        <v>7</v>
      </c>
      <c r="R17" s="73"/>
      <c r="S17" s="117">
        <v>7</v>
      </c>
      <c r="T17" s="117"/>
      <c r="U17" s="75">
        <v>7</v>
      </c>
      <c r="V17" s="75"/>
      <c r="W17" s="74">
        <v>7</v>
      </c>
      <c r="X17" s="74"/>
      <c r="Y17" s="76">
        <v>60</v>
      </c>
    </row>
    <row r="18" spans="1:25" ht="15.75" x14ac:dyDescent="0.25">
      <c r="A18" s="110">
        <v>1703221033</v>
      </c>
      <c r="B18" s="111" t="s">
        <v>31</v>
      </c>
      <c r="C18" s="122">
        <v>1</v>
      </c>
      <c r="D18" s="117"/>
      <c r="E18" s="73">
        <v>2</v>
      </c>
      <c r="F18" s="73"/>
      <c r="G18" s="117"/>
      <c r="H18" s="75"/>
      <c r="I18" s="74"/>
      <c r="J18" s="122"/>
      <c r="K18" s="73">
        <v>5</v>
      </c>
      <c r="L18" s="117">
        <v>4</v>
      </c>
      <c r="M18" s="74">
        <v>4</v>
      </c>
      <c r="N18" s="75"/>
      <c r="O18" s="117">
        <v>7</v>
      </c>
      <c r="P18" s="122"/>
      <c r="Q18" s="73"/>
      <c r="R18" s="73">
        <v>4</v>
      </c>
      <c r="S18" s="117"/>
      <c r="T18" s="117">
        <v>1</v>
      </c>
      <c r="U18" s="75">
        <v>7</v>
      </c>
      <c r="V18" s="75"/>
      <c r="W18" s="74">
        <v>2</v>
      </c>
      <c r="X18" s="74"/>
      <c r="Y18" s="76">
        <v>37</v>
      </c>
    </row>
    <row r="19" spans="1:25" ht="15.75" x14ac:dyDescent="0.25">
      <c r="A19" s="110">
        <v>1703221035</v>
      </c>
      <c r="B19" s="111" t="s">
        <v>32</v>
      </c>
      <c r="C19" s="122"/>
      <c r="D19" s="117"/>
      <c r="E19" s="73">
        <v>2</v>
      </c>
      <c r="F19" s="73"/>
      <c r="G19" s="117"/>
      <c r="H19" s="75"/>
      <c r="I19" s="74"/>
      <c r="J19" s="122"/>
      <c r="K19" s="73"/>
      <c r="L19" s="117">
        <v>4</v>
      </c>
      <c r="M19" s="74">
        <v>2</v>
      </c>
      <c r="N19" s="75"/>
      <c r="O19" s="117"/>
      <c r="P19" s="122"/>
      <c r="Q19" s="73"/>
      <c r="R19" s="73"/>
      <c r="S19" s="117"/>
      <c r="T19" s="117"/>
      <c r="U19" s="75"/>
      <c r="V19" s="75"/>
      <c r="W19" s="74"/>
      <c r="X19" s="74"/>
      <c r="Y19" s="76">
        <v>8</v>
      </c>
    </row>
    <row r="20" spans="1:25" ht="15.75" x14ac:dyDescent="0.25">
      <c r="A20" s="110">
        <v>1703221037</v>
      </c>
      <c r="B20" s="111" t="s">
        <v>33</v>
      </c>
      <c r="C20" s="122"/>
      <c r="D20" s="117"/>
      <c r="E20" s="73">
        <v>2</v>
      </c>
      <c r="F20" s="73">
        <v>2</v>
      </c>
      <c r="G20" s="117"/>
      <c r="H20" s="75"/>
      <c r="I20" s="74"/>
      <c r="J20" s="122"/>
      <c r="K20" s="73">
        <v>6</v>
      </c>
      <c r="L20" s="117"/>
      <c r="M20" s="74">
        <v>6</v>
      </c>
      <c r="N20" s="75">
        <v>2</v>
      </c>
      <c r="O20" s="117"/>
      <c r="P20" s="122"/>
      <c r="Q20" s="73">
        <v>2</v>
      </c>
      <c r="R20" s="73"/>
      <c r="S20" s="117">
        <v>2</v>
      </c>
      <c r="T20" s="117"/>
      <c r="U20" s="75">
        <v>3</v>
      </c>
      <c r="V20" s="75"/>
      <c r="W20" s="74"/>
      <c r="X20" s="74"/>
      <c r="Y20" s="76">
        <v>25</v>
      </c>
    </row>
    <row r="21" spans="1:25" ht="15.75" x14ac:dyDescent="0.25">
      <c r="A21" s="110">
        <v>1703221039</v>
      </c>
      <c r="B21" s="111" t="s">
        <v>34</v>
      </c>
      <c r="C21" s="122">
        <v>1</v>
      </c>
      <c r="D21" s="117">
        <v>2</v>
      </c>
      <c r="E21" s="73"/>
      <c r="F21" s="73"/>
      <c r="G21" s="117"/>
      <c r="H21" s="75"/>
      <c r="I21" s="74"/>
      <c r="J21" s="122"/>
      <c r="K21" s="73">
        <v>4</v>
      </c>
      <c r="L21" s="117">
        <v>7</v>
      </c>
      <c r="M21" s="74"/>
      <c r="N21" s="75">
        <v>7</v>
      </c>
      <c r="O21" s="117">
        <v>3</v>
      </c>
      <c r="P21" s="122"/>
      <c r="Q21" s="73"/>
      <c r="R21" s="73">
        <v>6</v>
      </c>
      <c r="S21" s="117">
        <v>2</v>
      </c>
      <c r="T21" s="117"/>
      <c r="U21" s="75">
        <v>6</v>
      </c>
      <c r="V21" s="75"/>
      <c r="W21" s="74">
        <v>7</v>
      </c>
      <c r="X21" s="74"/>
      <c r="Y21" s="76">
        <v>45</v>
      </c>
    </row>
    <row r="22" spans="1:25" ht="15.75" x14ac:dyDescent="0.25">
      <c r="A22" s="110">
        <v>1703221043</v>
      </c>
      <c r="B22" s="111" t="s">
        <v>35</v>
      </c>
      <c r="C22" s="122"/>
      <c r="D22" s="117"/>
      <c r="E22" s="73">
        <v>2</v>
      </c>
      <c r="F22" s="73"/>
      <c r="G22" s="117"/>
      <c r="H22" s="75"/>
      <c r="I22" s="74">
        <v>2</v>
      </c>
      <c r="J22" s="122"/>
      <c r="K22" s="73">
        <v>7</v>
      </c>
      <c r="L22" s="117">
        <v>7</v>
      </c>
      <c r="M22" s="74">
        <v>6</v>
      </c>
      <c r="N22" s="75"/>
      <c r="O22" s="117">
        <v>2</v>
      </c>
      <c r="P22" s="122"/>
      <c r="Q22" s="73"/>
      <c r="R22" s="73">
        <v>5</v>
      </c>
      <c r="S22" s="117"/>
      <c r="T22" s="117"/>
      <c r="U22" s="75">
        <v>4</v>
      </c>
      <c r="V22" s="75"/>
      <c r="W22" s="74">
        <v>2</v>
      </c>
      <c r="X22" s="74"/>
      <c r="Y22" s="76">
        <v>37</v>
      </c>
    </row>
    <row r="23" spans="1:25" ht="15.75" x14ac:dyDescent="0.25">
      <c r="A23" s="110">
        <v>1703221051</v>
      </c>
      <c r="B23" s="111" t="s">
        <v>36</v>
      </c>
      <c r="C23" s="122">
        <v>2</v>
      </c>
      <c r="D23" s="117"/>
      <c r="E23" s="73">
        <v>2</v>
      </c>
      <c r="F23" s="73">
        <v>1</v>
      </c>
      <c r="G23" s="117">
        <v>2</v>
      </c>
      <c r="H23" s="75">
        <v>1</v>
      </c>
      <c r="I23" s="74">
        <v>2</v>
      </c>
      <c r="J23" s="122"/>
      <c r="K23" s="73"/>
      <c r="L23" s="117">
        <v>5</v>
      </c>
      <c r="M23" s="74"/>
      <c r="N23" s="75"/>
      <c r="O23" s="117"/>
      <c r="P23" s="122">
        <v>2</v>
      </c>
      <c r="Q23" s="73"/>
      <c r="R23" s="73">
        <v>2</v>
      </c>
      <c r="S23" s="117"/>
      <c r="T23" s="117">
        <v>4</v>
      </c>
      <c r="U23" s="75"/>
      <c r="V23" s="75">
        <v>4</v>
      </c>
      <c r="W23" s="74">
        <v>7</v>
      </c>
      <c r="X23" s="74"/>
      <c r="Y23" s="76">
        <v>34</v>
      </c>
    </row>
    <row r="24" spans="1:25" ht="15.75" x14ac:dyDescent="0.25">
      <c r="A24" s="110">
        <v>1703221057</v>
      </c>
      <c r="B24" s="111" t="s">
        <v>37</v>
      </c>
      <c r="C24" s="122">
        <v>2</v>
      </c>
      <c r="D24" s="117">
        <v>2</v>
      </c>
      <c r="E24" s="73"/>
      <c r="F24" s="73">
        <v>1</v>
      </c>
      <c r="G24" s="117">
        <v>2</v>
      </c>
      <c r="H24" s="75"/>
      <c r="I24" s="74"/>
      <c r="J24" s="122"/>
      <c r="K24" s="73">
        <v>3</v>
      </c>
      <c r="L24" s="117">
        <v>1</v>
      </c>
      <c r="M24" s="74">
        <v>3</v>
      </c>
      <c r="N24" s="75"/>
      <c r="O24" s="117">
        <v>2</v>
      </c>
      <c r="P24" s="122"/>
      <c r="Q24" s="73"/>
      <c r="R24" s="73">
        <v>2</v>
      </c>
      <c r="S24" s="117"/>
      <c r="T24" s="117"/>
      <c r="U24" s="75">
        <v>4</v>
      </c>
      <c r="V24" s="75"/>
      <c r="W24" s="74"/>
      <c r="X24" s="74">
        <v>2</v>
      </c>
      <c r="Y24" s="76">
        <v>24</v>
      </c>
    </row>
    <row r="25" spans="1:25" ht="15.75" x14ac:dyDescent="0.25">
      <c r="A25" s="110">
        <v>1703221060</v>
      </c>
      <c r="B25" s="111" t="s">
        <v>38</v>
      </c>
      <c r="C25" s="122"/>
      <c r="D25" s="117"/>
      <c r="E25" s="73"/>
      <c r="F25" s="73"/>
      <c r="G25" s="117"/>
      <c r="H25" s="75"/>
      <c r="I25" s="74"/>
      <c r="J25" s="122"/>
      <c r="K25" s="73">
        <v>3</v>
      </c>
      <c r="L25" s="117"/>
      <c r="M25" s="74">
        <v>3</v>
      </c>
      <c r="N25" s="75"/>
      <c r="O25" s="117"/>
      <c r="P25" s="122"/>
      <c r="Q25" s="73"/>
      <c r="R25" s="73">
        <v>4</v>
      </c>
      <c r="S25" s="117"/>
      <c r="T25" s="117">
        <v>4</v>
      </c>
      <c r="U25" s="75">
        <v>3</v>
      </c>
      <c r="V25" s="75"/>
      <c r="W25" s="74"/>
      <c r="X25" s="74">
        <v>7</v>
      </c>
      <c r="Y25" s="76">
        <v>24</v>
      </c>
    </row>
    <row r="26" spans="1:25" ht="15.75" x14ac:dyDescent="0.25">
      <c r="A26" s="110">
        <v>1703221063</v>
      </c>
      <c r="B26" s="111" t="s">
        <v>39</v>
      </c>
      <c r="C26" s="122"/>
      <c r="D26" s="117"/>
      <c r="E26" s="73">
        <v>2</v>
      </c>
      <c r="F26" s="73"/>
      <c r="G26" s="117"/>
      <c r="H26" s="75"/>
      <c r="I26" s="74">
        <v>2</v>
      </c>
      <c r="J26" s="122"/>
      <c r="K26" s="73">
        <v>2</v>
      </c>
      <c r="L26" s="117">
        <v>3</v>
      </c>
      <c r="M26" s="74"/>
      <c r="N26" s="75"/>
      <c r="O26" s="117">
        <v>7</v>
      </c>
      <c r="P26" s="122"/>
      <c r="Q26" s="73">
        <v>5</v>
      </c>
      <c r="R26" s="73"/>
      <c r="S26" s="117">
        <v>4</v>
      </c>
      <c r="T26" s="117"/>
      <c r="U26" s="75">
        <v>3</v>
      </c>
      <c r="V26" s="75"/>
      <c r="W26" s="74"/>
      <c r="X26" s="74">
        <v>7</v>
      </c>
      <c r="Y26" s="76">
        <v>35</v>
      </c>
    </row>
    <row r="27" spans="1:25" ht="15.75" x14ac:dyDescent="0.25">
      <c r="A27" s="110">
        <v>1703221064</v>
      </c>
      <c r="B27" s="111" t="s">
        <v>40</v>
      </c>
      <c r="C27" s="122">
        <v>2</v>
      </c>
      <c r="D27" s="117"/>
      <c r="E27" s="73"/>
      <c r="F27" s="73"/>
      <c r="G27" s="117"/>
      <c r="H27" s="75"/>
      <c r="I27" s="74"/>
      <c r="J27" s="122">
        <v>3</v>
      </c>
      <c r="K27" s="73"/>
      <c r="L27" s="117"/>
      <c r="M27" s="74"/>
      <c r="N27" s="75"/>
      <c r="O27" s="117"/>
      <c r="P27" s="122">
        <v>7</v>
      </c>
      <c r="Q27" s="73">
        <v>2</v>
      </c>
      <c r="R27" s="73"/>
      <c r="S27" s="117">
        <v>2</v>
      </c>
      <c r="T27" s="117"/>
      <c r="U27" s="75">
        <v>2</v>
      </c>
      <c r="V27" s="75"/>
      <c r="W27" s="74">
        <v>7</v>
      </c>
      <c r="X27" s="74"/>
      <c r="Y27" s="76">
        <v>25</v>
      </c>
    </row>
    <row r="28" spans="1:25" ht="15.75" x14ac:dyDescent="0.25">
      <c r="A28" s="110">
        <v>1703221065</v>
      </c>
      <c r="B28" s="111" t="s">
        <v>41</v>
      </c>
      <c r="C28" s="122"/>
      <c r="D28" s="117">
        <v>2</v>
      </c>
      <c r="E28" s="73">
        <v>2</v>
      </c>
      <c r="F28" s="73"/>
      <c r="G28" s="117"/>
      <c r="H28" s="75"/>
      <c r="I28" s="74"/>
      <c r="J28" s="122"/>
      <c r="K28" s="73">
        <v>4</v>
      </c>
      <c r="L28" s="117">
        <v>5</v>
      </c>
      <c r="M28" s="74">
        <v>3</v>
      </c>
      <c r="N28" s="75"/>
      <c r="O28" s="117"/>
      <c r="P28" s="122"/>
      <c r="Q28" s="73">
        <v>3</v>
      </c>
      <c r="R28" s="73"/>
      <c r="S28" s="117">
        <v>4</v>
      </c>
      <c r="T28" s="117"/>
      <c r="U28" s="75"/>
      <c r="V28" s="75"/>
      <c r="W28" s="74"/>
      <c r="X28" s="74"/>
      <c r="Y28" s="76">
        <v>23</v>
      </c>
    </row>
    <row r="29" spans="1:25" ht="15.75" x14ac:dyDescent="0.25">
      <c r="A29" s="110">
        <v>1703221066</v>
      </c>
      <c r="B29" s="111" t="s">
        <v>42</v>
      </c>
      <c r="C29" s="122">
        <v>2</v>
      </c>
      <c r="D29" s="117"/>
      <c r="E29" s="73">
        <v>2</v>
      </c>
      <c r="F29" s="73"/>
      <c r="G29" s="117">
        <v>2</v>
      </c>
      <c r="H29" s="75"/>
      <c r="I29" s="74">
        <v>2</v>
      </c>
      <c r="J29" s="122"/>
      <c r="K29" s="73">
        <v>5</v>
      </c>
      <c r="L29" s="117"/>
      <c r="M29" s="74">
        <v>6</v>
      </c>
      <c r="N29" s="75">
        <v>3</v>
      </c>
      <c r="O29" s="117"/>
      <c r="P29" s="122"/>
      <c r="Q29" s="73"/>
      <c r="R29" s="73">
        <v>5</v>
      </c>
      <c r="S29" s="117"/>
      <c r="T29" s="117"/>
      <c r="U29" s="75"/>
      <c r="V29" s="75"/>
      <c r="W29" s="74">
        <v>7</v>
      </c>
      <c r="X29" s="74"/>
      <c r="Y29" s="76">
        <v>34</v>
      </c>
    </row>
    <row r="30" spans="1:25" ht="15.75" x14ac:dyDescent="0.25">
      <c r="A30" s="110">
        <v>1703221069</v>
      </c>
      <c r="B30" s="111" t="s">
        <v>43</v>
      </c>
      <c r="C30" s="122"/>
      <c r="D30" s="117"/>
      <c r="E30" s="73"/>
      <c r="F30" s="73"/>
      <c r="G30" s="117"/>
      <c r="H30" s="75"/>
      <c r="I30" s="74"/>
      <c r="J30" s="122"/>
      <c r="K30" s="73"/>
      <c r="L30" s="117"/>
      <c r="M30" s="74">
        <v>2</v>
      </c>
      <c r="N30" s="75">
        <v>1</v>
      </c>
      <c r="O30" s="117"/>
      <c r="P30" s="122"/>
      <c r="Q30" s="73"/>
      <c r="R30" s="73"/>
      <c r="S30" s="117"/>
      <c r="T30" s="117"/>
      <c r="U30" s="75">
        <v>2</v>
      </c>
      <c r="V30" s="75"/>
      <c r="W30" s="74">
        <v>2</v>
      </c>
      <c r="X30" s="74"/>
      <c r="Y30" s="76">
        <v>7</v>
      </c>
    </row>
    <row r="31" spans="1:25" ht="15.75" x14ac:dyDescent="0.25">
      <c r="A31" s="110">
        <v>1703221071</v>
      </c>
      <c r="B31" s="111" t="s">
        <v>44</v>
      </c>
      <c r="C31" s="122">
        <v>2</v>
      </c>
      <c r="D31" s="117"/>
      <c r="E31" s="73"/>
      <c r="F31" s="73"/>
      <c r="G31" s="117"/>
      <c r="H31" s="75">
        <v>2</v>
      </c>
      <c r="I31" s="74"/>
      <c r="J31" s="122">
        <v>4</v>
      </c>
      <c r="K31" s="73">
        <v>5</v>
      </c>
      <c r="L31" s="117"/>
      <c r="M31" s="74">
        <v>3</v>
      </c>
      <c r="N31" s="75"/>
      <c r="O31" s="117"/>
      <c r="P31" s="122"/>
      <c r="Q31" s="73"/>
      <c r="R31" s="73"/>
      <c r="S31" s="117"/>
      <c r="T31" s="117"/>
      <c r="U31" s="75">
        <v>6</v>
      </c>
      <c r="V31" s="75"/>
      <c r="W31" s="74"/>
      <c r="X31" s="74">
        <v>3</v>
      </c>
      <c r="Y31" s="76">
        <v>25</v>
      </c>
    </row>
    <row r="32" spans="1:25" ht="15.75" x14ac:dyDescent="0.25">
      <c r="A32" s="110">
        <v>1703221072</v>
      </c>
      <c r="B32" s="111" t="s">
        <v>45</v>
      </c>
      <c r="C32" s="122">
        <v>2</v>
      </c>
      <c r="D32" s="117"/>
      <c r="E32" s="73"/>
      <c r="F32" s="73"/>
      <c r="G32" s="117"/>
      <c r="H32" s="75"/>
      <c r="I32" s="74"/>
      <c r="J32" s="122">
        <v>4</v>
      </c>
      <c r="K32" s="73"/>
      <c r="L32" s="117">
        <v>1</v>
      </c>
      <c r="M32" s="74">
        <v>2</v>
      </c>
      <c r="N32" s="75"/>
      <c r="O32" s="117"/>
      <c r="P32" s="122">
        <v>6</v>
      </c>
      <c r="Q32" s="73"/>
      <c r="R32" s="73"/>
      <c r="S32" s="117"/>
      <c r="T32" s="117"/>
      <c r="U32" s="75"/>
      <c r="V32" s="75"/>
      <c r="W32" s="74">
        <v>7</v>
      </c>
      <c r="X32" s="74"/>
      <c r="Y32" s="76">
        <v>22</v>
      </c>
    </row>
    <row r="33" spans="1:25" ht="15.75" x14ac:dyDescent="0.25">
      <c r="A33" s="110">
        <v>1703221073</v>
      </c>
      <c r="B33" s="111" t="s">
        <v>46</v>
      </c>
      <c r="C33" s="122">
        <v>2</v>
      </c>
      <c r="D33" s="117"/>
      <c r="E33" s="73"/>
      <c r="F33" s="73"/>
      <c r="G33" s="117"/>
      <c r="H33" s="75"/>
      <c r="I33" s="74">
        <v>2</v>
      </c>
      <c r="J33" s="122"/>
      <c r="K33" s="73"/>
      <c r="L33" s="117">
        <v>2</v>
      </c>
      <c r="M33" s="74"/>
      <c r="N33" s="75"/>
      <c r="O33" s="117"/>
      <c r="P33" s="122">
        <v>3</v>
      </c>
      <c r="Q33" s="73"/>
      <c r="R33" s="73"/>
      <c r="S33" s="117"/>
      <c r="T33" s="117">
        <v>3</v>
      </c>
      <c r="U33" s="75">
        <v>4</v>
      </c>
      <c r="V33" s="75"/>
      <c r="W33" s="74">
        <v>7</v>
      </c>
      <c r="X33" s="74"/>
      <c r="Y33" s="76">
        <v>23</v>
      </c>
    </row>
    <row r="34" spans="1:25" ht="15.75" x14ac:dyDescent="0.25">
      <c r="A34" s="110">
        <v>1703221076</v>
      </c>
      <c r="B34" s="111" t="s">
        <v>47</v>
      </c>
      <c r="C34" s="122"/>
      <c r="D34" s="117"/>
      <c r="E34" s="73"/>
      <c r="F34" s="73"/>
      <c r="G34" s="117"/>
      <c r="H34" s="75"/>
      <c r="I34" s="74"/>
      <c r="J34" s="122"/>
      <c r="K34" s="73"/>
      <c r="L34" s="117"/>
      <c r="M34" s="74"/>
      <c r="N34" s="75"/>
      <c r="O34" s="117"/>
      <c r="P34" s="122"/>
      <c r="Q34" s="73"/>
      <c r="R34" s="73"/>
      <c r="S34" s="117"/>
      <c r="T34" s="117"/>
      <c r="U34" s="75"/>
      <c r="V34" s="75"/>
      <c r="W34" s="74"/>
      <c r="X34" s="74"/>
      <c r="Y34" s="76" t="s">
        <v>18</v>
      </c>
    </row>
    <row r="35" spans="1:25" ht="15.75" x14ac:dyDescent="0.25">
      <c r="A35" s="110">
        <v>1703221079</v>
      </c>
      <c r="B35" s="111" t="s">
        <v>48</v>
      </c>
      <c r="C35" s="122"/>
      <c r="D35" s="117"/>
      <c r="E35" s="73"/>
      <c r="F35" s="73"/>
      <c r="G35" s="117"/>
      <c r="H35" s="75"/>
      <c r="I35" s="74"/>
      <c r="J35" s="122"/>
      <c r="K35" s="73"/>
      <c r="L35" s="117"/>
      <c r="M35" s="74">
        <v>2</v>
      </c>
      <c r="N35" s="75"/>
      <c r="O35" s="117"/>
      <c r="P35" s="122"/>
      <c r="Q35" s="73"/>
      <c r="R35" s="73">
        <v>2</v>
      </c>
      <c r="S35" s="117"/>
      <c r="T35" s="117"/>
      <c r="U35" s="75">
        <v>4</v>
      </c>
      <c r="V35" s="75"/>
      <c r="W35" s="74">
        <v>4</v>
      </c>
      <c r="X35" s="74"/>
      <c r="Y35" s="76">
        <v>12</v>
      </c>
    </row>
    <row r="36" spans="1:25" ht="15.75" x14ac:dyDescent="0.25">
      <c r="A36" s="110">
        <v>1703221081</v>
      </c>
      <c r="B36" s="111" t="s">
        <v>49</v>
      </c>
      <c r="C36" s="122"/>
      <c r="D36" s="117"/>
      <c r="E36" s="73">
        <v>2</v>
      </c>
      <c r="F36" s="73"/>
      <c r="G36" s="117"/>
      <c r="H36" s="75"/>
      <c r="I36" s="74">
        <v>2</v>
      </c>
      <c r="J36" s="122"/>
      <c r="K36" s="73">
        <v>6</v>
      </c>
      <c r="L36" s="117">
        <v>2</v>
      </c>
      <c r="M36" s="74">
        <v>5</v>
      </c>
      <c r="N36" s="75"/>
      <c r="O36" s="117">
        <v>7</v>
      </c>
      <c r="P36" s="122"/>
      <c r="Q36" s="73">
        <v>7</v>
      </c>
      <c r="R36" s="73"/>
      <c r="S36" s="117">
        <v>7</v>
      </c>
      <c r="T36" s="117"/>
      <c r="U36" s="75">
        <v>4</v>
      </c>
      <c r="V36" s="75"/>
      <c r="W36" s="74">
        <v>2</v>
      </c>
      <c r="X36" s="74"/>
      <c r="Y36" s="76">
        <v>44</v>
      </c>
    </row>
    <row r="37" spans="1:25" ht="15.75" x14ac:dyDescent="0.25">
      <c r="A37" s="110">
        <v>1703221082</v>
      </c>
      <c r="B37" s="111" t="s">
        <v>50</v>
      </c>
      <c r="C37" s="122">
        <v>2</v>
      </c>
      <c r="D37" s="117">
        <v>1</v>
      </c>
      <c r="E37" s="73">
        <v>2</v>
      </c>
      <c r="F37" s="73">
        <v>2</v>
      </c>
      <c r="G37" s="117"/>
      <c r="H37" s="75"/>
      <c r="I37" s="74"/>
      <c r="J37" s="122">
        <v>7</v>
      </c>
      <c r="K37" s="73">
        <v>6</v>
      </c>
      <c r="L37" s="117">
        <v>7</v>
      </c>
      <c r="M37" s="74"/>
      <c r="N37" s="75"/>
      <c r="O37" s="117"/>
      <c r="P37" s="122">
        <v>7</v>
      </c>
      <c r="Q37" s="73">
        <v>7</v>
      </c>
      <c r="R37" s="73"/>
      <c r="S37" s="117"/>
      <c r="T37" s="117">
        <v>6</v>
      </c>
      <c r="U37" s="75">
        <v>6</v>
      </c>
      <c r="V37" s="75"/>
      <c r="W37" s="74"/>
      <c r="X37" s="74"/>
      <c r="Y37" s="76">
        <v>53</v>
      </c>
    </row>
    <row r="38" spans="1:25" ht="15.75" x14ac:dyDescent="0.25">
      <c r="A38" s="110">
        <v>1703221083</v>
      </c>
      <c r="B38" s="111" t="s">
        <v>50</v>
      </c>
      <c r="C38" s="122">
        <v>1</v>
      </c>
      <c r="D38" s="117"/>
      <c r="E38" s="73">
        <v>2</v>
      </c>
      <c r="F38" s="73"/>
      <c r="G38" s="117"/>
      <c r="H38" s="75"/>
      <c r="I38" s="74"/>
      <c r="J38" s="122"/>
      <c r="K38" s="73">
        <v>7</v>
      </c>
      <c r="L38" s="117">
        <v>7</v>
      </c>
      <c r="M38" s="74">
        <v>2</v>
      </c>
      <c r="N38" s="75"/>
      <c r="O38" s="117"/>
      <c r="P38" s="122">
        <v>7</v>
      </c>
      <c r="Q38" s="73"/>
      <c r="R38" s="73">
        <v>4</v>
      </c>
      <c r="S38" s="117"/>
      <c r="T38" s="117">
        <v>6</v>
      </c>
      <c r="U38" s="75">
        <v>2</v>
      </c>
      <c r="V38" s="75"/>
      <c r="W38" s="74"/>
      <c r="X38" s="74">
        <v>5</v>
      </c>
      <c r="Y38" s="76">
        <v>43</v>
      </c>
    </row>
    <row r="39" spans="1:25" ht="15.75" x14ac:dyDescent="0.25">
      <c r="A39" s="110">
        <v>1703221084</v>
      </c>
      <c r="B39" s="111" t="s">
        <v>51</v>
      </c>
      <c r="C39" s="122"/>
      <c r="D39" s="117"/>
      <c r="E39" s="73"/>
      <c r="F39" s="73"/>
      <c r="G39" s="117"/>
      <c r="H39" s="75"/>
      <c r="I39" s="74"/>
      <c r="J39" s="122"/>
      <c r="K39" s="73">
        <v>3</v>
      </c>
      <c r="L39" s="117"/>
      <c r="M39" s="74"/>
      <c r="N39" s="75"/>
      <c r="O39" s="117"/>
      <c r="P39" s="122">
        <v>7</v>
      </c>
      <c r="Q39" s="73"/>
      <c r="R39" s="73">
        <v>1</v>
      </c>
      <c r="S39" s="117"/>
      <c r="T39" s="117"/>
      <c r="U39" s="75">
        <v>4</v>
      </c>
      <c r="V39" s="75"/>
      <c r="W39" s="74"/>
      <c r="X39" s="74">
        <v>7</v>
      </c>
      <c r="Y39" s="76">
        <v>22</v>
      </c>
    </row>
    <row r="40" spans="1:25" ht="15.75" x14ac:dyDescent="0.25">
      <c r="A40" s="110">
        <v>1703221085</v>
      </c>
      <c r="B40" s="111" t="s">
        <v>52</v>
      </c>
      <c r="C40" s="122"/>
      <c r="D40" s="117"/>
      <c r="E40" s="73"/>
      <c r="F40" s="73"/>
      <c r="G40" s="117"/>
      <c r="H40" s="75"/>
      <c r="I40" s="74">
        <v>2</v>
      </c>
      <c r="J40" s="122">
        <v>7</v>
      </c>
      <c r="K40" s="73">
        <v>3</v>
      </c>
      <c r="L40" s="117"/>
      <c r="M40" s="74">
        <v>5</v>
      </c>
      <c r="N40" s="75"/>
      <c r="O40" s="117"/>
      <c r="P40" s="122"/>
      <c r="Q40" s="73">
        <v>7</v>
      </c>
      <c r="R40" s="73"/>
      <c r="S40" s="117"/>
      <c r="T40" s="117"/>
      <c r="U40" s="75"/>
      <c r="V40" s="75">
        <v>2</v>
      </c>
      <c r="W40" s="74"/>
      <c r="X40" s="74">
        <v>7</v>
      </c>
      <c r="Y40" s="76">
        <v>33</v>
      </c>
    </row>
    <row r="41" spans="1:25" ht="15.75" x14ac:dyDescent="0.25">
      <c r="A41" s="110">
        <v>1703221086</v>
      </c>
      <c r="B41" s="111" t="s">
        <v>53</v>
      </c>
      <c r="C41" s="122"/>
      <c r="D41" s="117"/>
      <c r="E41" s="73"/>
      <c r="F41" s="73"/>
      <c r="G41" s="117"/>
      <c r="H41" s="75"/>
      <c r="I41" s="74"/>
      <c r="J41" s="122"/>
      <c r="K41" s="73"/>
      <c r="L41" s="117"/>
      <c r="M41" s="74">
        <v>2</v>
      </c>
      <c r="N41" s="75"/>
      <c r="O41" s="117"/>
      <c r="P41" s="122"/>
      <c r="Q41" s="73">
        <v>7</v>
      </c>
      <c r="R41" s="73"/>
      <c r="S41" s="117"/>
      <c r="T41" s="117"/>
      <c r="U41" s="75"/>
      <c r="V41" s="75"/>
      <c r="W41" s="74"/>
      <c r="X41" s="74">
        <v>2</v>
      </c>
      <c r="Y41" s="76">
        <v>11</v>
      </c>
    </row>
    <row r="42" spans="1:25" ht="15.75" x14ac:dyDescent="0.25">
      <c r="A42" s="110">
        <v>1703221088</v>
      </c>
      <c r="B42" s="111" t="s">
        <v>54</v>
      </c>
      <c r="C42" s="122">
        <v>2</v>
      </c>
      <c r="D42" s="117"/>
      <c r="E42" s="73"/>
      <c r="F42" s="73"/>
      <c r="G42" s="117"/>
      <c r="H42" s="75"/>
      <c r="I42" s="74"/>
      <c r="J42" s="122"/>
      <c r="K42" s="73"/>
      <c r="L42" s="117">
        <v>6</v>
      </c>
      <c r="M42" s="74"/>
      <c r="N42" s="75"/>
      <c r="O42" s="117"/>
      <c r="P42" s="122">
        <v>2</v>
      </c>
      <c r="Q42" s="73">
        <v>7</v>
      </c>
      <c r="R42" s="73"/>
      <c r="S42" s="117"/>
      <c r="T42" s="117"/>
      <c r="U42" s="75"/>
      <c r="V42" s="75"/>
      <c r="W42" s="74">
        <v>2</v>
      </c>
      <c r="X42" s="74"/>
      <c r="Y42" s="76">
        <v>19</v>
      </c>
    </row>
    <row r="43" spans="1:25" ht="15.75" x14ac:dyDescent="0.25">
      <c r="A43" s="110">
        <v>1703221089</v>
      </c>
      <c r="B43" s="111" t="s">
        <v>55</v>
      </c>
      <c r="C43" s="122"/>
      <c r="D43" s="117"/>
      <c r="E43" s="73">
        <v>2</v>
      </c>
      <c r="F43" s="73">
        <v>1</v>
      </c>
      <c r="G43" s="117">
        <v>1</v>
      </c>
      <c r="H43" s="75"/>
      <c r="I43" s="74">
        <v>2</v>
      </c>
      <c r="J43" s="122"/>
      <c r="K43" s="73">
        <v>4</v>
      </c>
      <c r="L43" s="117">
        <v>7</v>
      </c>
      <c r="M43" s="74">
        <v>6</v>
      </c>
      <c r="N43" s="75"/>
      <c r="O43" s="117"/>
      <c r="P43" s="122"/>
      <c r="Q43" s="73"/>
      <c r="R43" s="73">
        <v>6</v>
      </c>
      <c r="S43" s="117"/>
      <c r="T43" s="117">
        <v>7</v>
      </c>
      <c r="U43" s="75">
        <v>7</v>
      </c>
      <c r="V43" s="75"/>
      <c r="W43" s="74">
        <v>3</v>
      </c>
      <c r="X43" s="74"/>
      <c r="Y43" s="76">
        <v>46</v>
      </c>
    </row>
    <row r="44" spans="1:25" ht="15.75" x14ac:dyDescent="0.25">
      <c r="A44" s="110">
        <v>1703221090</v>
      </c>
      <c r="B44" s="111" t="s">
        <v>56</v>
      </c>
      <c r="C44" s="122">
        <v>2</v>
      </c>
      <c r="D44" s="117">
        <v>2</v>
      </c>
      <c r="E44" s="73">
        <v>2</v>
      </c>
      <c r="F44" s="73">
        <v>1</v>
      </c>
      <c r="G44" s="117"/>
      <c r="H44" s="75">
        <v>1</v>
      </c>
      <c r="I44" s="74"/>
      <c r="J44" s="122">
        <v>5</v>
      </c>
      <c r="K44" s="73">
        <v>6</v>
      </c>
      <c r="L44" s="117">
        <v>6</v>
      </c>
      <c r="M44" s="74"/>
      <c r="N44" s="75"/>
      <c r="O44" s="117"/>
      <c r="P44" s="122"/>
      <c r="Q44" s="73"/>
      <c r="R44" s="73">
        <v>7</v>
      </c>
      <c r="S44" s="117"/>
      <c r="T44" s="117">
        <v>4</v>
      </c>
      <c r="U44" s="75">
        <v>5</v>
      </c>
      <c r="V44" s="75"/>
      <c r="W44" s="74">
        <v>2</v>
      </c>
      <c r="X44" s="74"/>
      <c r="Y44" s="76">
        <v>43</v>
      </c>
    </row>
    <row r="45" spans="1:25" ht="15.75" x14ac:dyDescent="0.25">
      <c r="A45" s="110">
        <v>1703221091</v>
      </c>
      <c r="B45" s="111" t="s">
        <v>57</v>
      </c>
      <c r="C45" s="122"/>
      <c r="D45" s="117"/>
      <c r="E45" s="73"/>
      <c r="F45" s="73">
        <v>2</v>
      </c>
      <c r="G45" s="117"/>
      <c r="H45" s="75">
        <v>1</v>
      </c>
      <c r="I45" s="74">
        <v>2</v>
      </c>
      <c r="J45" s="122"/>
      <c r="K45" s="73"/>
      <c r="L45" s="117">
        <v>5</v>
      </c>
      <c r="M45" s="74">
        <v>2</v>
      </c>
      <c r="N45" s="75"/>
      <c r="O45" s="117"/>
      <c r="P45" s="122"/>
      <c r="Q45" s="73"/>
      <c r="R45" s="73">
        <v>4</v>
      </c>
      <c r="S45" s="117"/>
      <c r="T45" s="117"/>
      <c r="U45" s="75">
        <v>2</v>
      </c>
      <c r="V45" s="75"/>
      <c r="W45" s="74">
        <v>5</v>
      </c>
      <c r="X45" s="74"/>
      <c r="Y45" s="76">
        <v>23</v>
      </c>
    </row>
    <row r="46" spans="1:25" ht="15.75" x14ac:dyDescent="0.25">
      <c r="A46" s="110">
        <v>1703221095</v>
      </c>
      <c r="B46" s="111" t="s">
        <v>58</v>
      </c>
      <c r="C46" s="122"/>
      <c r="D46" s="117">
        <v>2</v>
      </c>
      <c r="E46" s="73"/>
      <c r="F46" s="73">
        <v>2</v>
      </c>
      <c r="G46" s="117">
        <v>2</v>
      </c>
      <c r="H46" s="75">
        <v>2</v>
      </c>
      <c r="I46" s="74"/>
      <c r="J46" s="122"/>
      <c r="K46" s="73">
        <v>7</v>
      </c>
      <c r="L46" s="117">
        <v>7</v>
      </c>
      <c r="M46" s="74">
        <v>7</v>
      </c>
      <c r="N46" s="75"/>
      <c r="O46" s="117"/>
      <c r="P46" s="122"/>
      <c r="Q46" s="73">
        <v>7</v>
      </c>
      <c r="R46" s="73"/>
      <c r="S46" s="117"/>
      <c r="T46" s="117">
        <v>7</v>
      </c>
      <c r="U46" s="75">
        <v>7</v>
      </c>
      <c r="V46" s="75"/>
      <c r="W46" s="74">
        <v>7</v>
      </c>
      <c r="X46" s="74"/>
      <c r="Y46" s="76">
        <v>57</v>
      </c>
    </row>
    <row r="47" spans="1:25" ht="15.75" x14ac:dyDescent="0.25">
      <c r="A47" s="110">
        <v>1703221097</v>
      </c>
      <c r="B47" s="111" t="s">
        <v>59</v>
      </c>
      <c r="C47" s="122">
        <v>2</v>
      </c>
      <c r="D47" s="117"/>
      <c r="E47" s="73">
        <v>2</v>
      </c>
      <c r="F47" s="73"/>
      <c r="G47" s="117"/>
      <c r="H47" s="75"/>
      <c r="I47" s="74">
        <v>2</v>
      </c>
      <c r="J47" s="122"/>
      <c r="K47" s="73">
        <v>7</v>
      </c>
      <c r="L47" s="117">
        <v>5</v>
      </c>
      <c r="M47" s="74">
        <v>4</v>
      </c>
      <c r="N47" s="75"/>
      <c r="O47" s="117"/>
      <c r="P47" s="122">
        <v>7</v>
      </c>
      <c r="Q47" s="73"/>
      <c r="R47" s="73">
        <v>7</v>
      </c>
      <c r="S47" s="117">
        <v>7</v>
      </c>
      <c r="T47" s="117"/>
      <c r="U47" s="75">
        <v>7</v>
      </c>
      <c r="V47" s="75"/>
      <c r="W47" s="74">
        <v>7</v>
      </c>
      <c r="X47" s="74"/>
      <c r="Y47" s="76">
        <v>57</v>
      </c>
    </row>
    <row r="48" spans="1:25" ht="15.75" x14ac:dyDescent="0.25">
      <c r="A48" s="110">
        <v>1703221098</v>
      </c>
      <c r="B48" s="111" t="s">
        <v>60</v>
      </c>
      <c r="C48" s="122"/>
      <c r="D48" s="117"/>
      <c r="E48" s="73"/>
      <c r="F48" s="73">
        <v>2</v>
      </c>
      <c r="G48" s="117"/>
      <c r="H48" s="75"/>
      <c r="I48" s="74">
        <v>2</v>
      </c>
      <c r="J48" s="122"/>
      <c r="K48" s="73"/>
      <c r="L48" s="117">
        <v>2</v>
      </c>
      <c r="M48" s="74">
        <v>4</v>
      </c>
      <c r="N48" s="75"/>
      <c r="O48" s="117">
        <v>7</v>
      </c>
      <c r="P48" s="122"/>
      <c r="Q48" s="73">
        <v>7</v>
      </c>
      <c r="R48" s="73"/>
      <c r="S48" s="117"/>
      <c r="T48" s="117"/>
      <c r="U48" s="75"/>
      <c r="V48" s="75">
        <v>4</v>
      </c>
      <c r="W48" s="74">
        <v>7</v>
      </c>
      <c r="X48" s="74"/>
      <c r="Y48" s="76">
        <v>35</v>
      </c>
    </row>
    <row r="49" spans="1:25" ht="15.75" x14ac:dyDescent="0.25">
      <c r="A49" s="110">
        <v>1703221099</v>
      </c>
      <c r="B49" s="111" t="s">
        <v>61</v>
      </c>
      <c r="C49" s="122"/>
      <c r="D49" s="117">
        <v>1</v>
      </c>
      <c r="E49" s="73">
        <v>2</v>
      </c>
      <c r="F49" s="73">
        <v>2</v>
      </c>
      <c r="G49" s="117">
        <v>2</v>
      </c>
      <c r="H49" s="75"/>
      <c r="I49" s="74">
        <v>2</v>
      </c>
      <c r="J49" s="122"/>
      <c r="K49" s="73">
        <v>4</v>
      </c>
      <c r="L49" s="117">
        <v>7</v>
      </c>
      <c r="M49" s="74">
        <v>7</v>
      </c>
      <c r="N49" s="75"/>
      <c r="O49" s="117">
        <v>5</v>
      </c>
      <c r="P49" s="122"/>
      <c r="Q49" s="73">
        <v>7</v>
      </c>
      <c r="R49" s="73"/>
      <c r="S49" s="117">
        <v>2</v>
      </c>
      <c r="T49" s="117"/>
      <c r="U49" s="75">
        <v>3</v>
      </c>
      <c r="V49" s="75"/>
      <c r="W49" s="74"/>
      <c r="X49" s="74">
        <v>3</v>
      </c>
      <c r="Y49" s="76">
        <v>47</v>
      </c>
    </row>
    <row r="50" spans="1:25" ht="15.75" x14ac:dyDescent="0.25">
      <c r="A50" s="110">
        <v>1703221101</v>
      </c>
      <c r="B50" s="111" t="s">
        <v>62</v>
      </c>
      <c r="C50" s="122"/>
      <c r="D50" s="117"/>
      <c r="E50" s="73"/>
      <c r="F50" s="73"/>
      <c r="G50" s="117">
        <v>2</v>
      </c>
      <c r="H50" s="75"/>
      <c r="I50" s="74">
        <v>2</v>
      </c>
      <c r="J50" s="122"/>
      <c r="K50" s="73"/>
      <c r="L50" s="117">
        <v>5</v>
      </c>
      <c r="M50" s="74">
        <v>6</v>
      </c>
      <c r="N50" s="75">
        <v>2</v>
      </c>
      <c r="O50" s="117"/>
      <c r="P50" s="122"/>
      <c r="Q50" s="73"/>
      <c r="R50" s="73">
        <v>5</v>
      </c>
      <c r="S50" s="117"/>
      <c r="T50" s="117"/>
      <c r="U50" s="75">
        <v>3</v>
      </c>
      <c r="V50" s="75"/>
      <c r="W50" s="74">
        <v>7</v>
      </c>
      <c r="X50" s="74"/>
      <c r="Y50" s="76">
        <v>32</v>
      </c>
    </row>
    <row r="51" spans="1:25" ht="15.75" x14ac:dyDescent="0.25">
      <c r="A51" s="110">
        <v>1703221103</v>
      </c>
      <c r="B51" s="111" t="s">
        <v>63</v>
      </c>
      <c r="C51" s="122">
        <v>2</v>
      </c>
      <c r="D51" s="117"/>
      <c r="E51" s="73"/>
      <c r="F51" s="73"/>
      <c r="G51" s="117"/>
      <c r="H51" s="75">
        <v>2</v>
      </c>
      <c r="I51" s="74">
        <v>2</v>
      </c>
      <c r="J51" s="122"/>
      <c r="K51" s="73">
        <v>7</v>
      </c>
      <c r="L51" s="117">
        <v>7</v>
      </c>
      <c r="M51" s="74">
        <v>7</v>
      </c>
      <c r="N51" s="75"/>
      <c r="O51" s="117"/>
      <c r="P51" s="122">
        <v>2</v>
      </c>
      <c r="Q51" s="73"/>
      <c r="R51" s="73">
        <v>7</v>
      </c>
      <c r="S51" s="117">
        <v>7</v>
      </c>
      <c r="T51" s="117"/>
      <c r="U51" s="75">
        <v>5</v>
      </c>
      <c r="V51" s="75"/>
      <c r="W51" s="74"/>
      <c r="X51" s="74">
        <v>4</v>
      </c>
      <c r="Y51" s="76">
        <v>52</v>
      </c>
    </row>
    <row r="52" spans="1:25" ht="15.75" x14ac:dyDescent="0.25">
      <c r="A52" s="110">
        <v>1703221105</v>
      </c>
      <c r="B52" s="111" t="s">
        <v>64</v>
      </c>
      <c r="C52" s="122"/>
      <c r="D52" s="117">
        <v>1</v>
      </c>
      <c r="E52" s="73">
        <v>2</v>
      </c>
      <c r="F52" s="73"/>
      <c r="G52" s="117"/>
      <c r="H52" s="75"/>
      <c r="I52" s="74"/>
      <c r="J52" s="122">
        <v>2</v>
      </c>
      <c r="K52" s="73">
        <v>5</v>
      </c>
      <c r="L52" s="117"/>
      <c r="M52" s="74"/>
      <c r="N52" s="75">
        <v>1</v>
      </c>
      <c r="O52" s="117"/>
      <c r="P52" s="122"/>
      <c r="Q52" s="73"/>
      <c r="R52" s="73">
        <v>4</v>
      </c>
      <c r="S52" s="117"/>
      <c r="T52" s="117"/>
      <c r="U52" s="75">
        <v>1</v>
      </c>
      <c r="V52" s="75"/>
      <c r="W52" s="74"/>
      <c r="X52" s="74">
        <v>2</v>
      </c>
      <c r="Y52" s="76">
        <v>18</v>
      </c>
    </row>
    <row r="53" spans="1:25" ht="15.75" x14ac:dyDescent="0.25">
      <c r="A53" s="110">
        <v>1703221107</v>
      </c>
      <c r="B53" s="111" t="s">
        <v>65</v>
      </c>
      <c r="C53" s="122"/>
      <c r="D53" s="117"/>
      <c r="E53" s="73"/>
      <c r="F53" s="73"/>
      <c r="G53" s="117"/>
      <c r="H53" s="75">
        <v>1</v>
      </c>
      <c r="I53" s="74">
        <v>2</v>
      </c>
      <c r="J53" s="122"/>
      <c r="K53" s="73">
        <v>7</v>
      </c>
      <c r="L53" s="117">
        <v>4</v>
      </c>
      <c r="M53" s="74">
        <v>5</v>
      </c>
      <c r="N53" s="75"/>
      <c r="O53" s="117"/>
      <c r="P53" s="122"/>
      <c r="Q53" s="73">
        <v>5</v>
      </c>
      <c r="R53" s="73"/>
      <c r="S53" s="117">
        <v>5</v>
      </c>
      <c r="T53" s="117"/>
      <c r="U53" s="75">
        <v>4</v>
      </c>
      <c r="V53" s="75"/>
      <c r="W53" s="74">
        <v>7</v>
      </c>
      <c r="X53" s="74"/>
      <c r="Y53" s="76">
        <v>40</v>
      </c>
    </row>
    <row r="54" spans="1:25" ht="15.75" x14ac:dyDescent="0.25">
      <c r="A54" s="110">
        <v>1703221109</v>
      </c>
      <c r="B54" s="111" t="s">
        <v>66</v>
      </c>
      <c r="C54" s="122"/>
      <c r="D54" s="117"/>
      <c r="E54" s="73"/>
      <c r="F54" s="73"/>
      <c r="G54" s="117"/>
      <c r="H54" s="75"/>
      <c r="I54" s="74"/>
      <c r="J54" s="122"/>
      <c r="K54" s="73"/>
      <c r="L54" s="117"/>
      <c r="M54" s="74"/>
      <c r="N54" s="75"/>
      <c r="O54" s="117"/>
      <c r="P54" s="122"/>
      <c r="Q54" s="73"/>
      <c r="R54" s="73"/>
      <c r="S54" s="117"/>
      <c r="T54" s="117"/>
      <c r="U54" s="75"/>
      <c r="V54" s="75"/>
      <c r="W54" s="74"/>
      <c r="X54" s="74"/>
      <c r="Y54" s="76" t="s">
        <v>18</v>
      </c>
    </row>
    <row r="55" spans="1:25" ht="15.75" x14ac:dyDescent="0.25">
      <c r="A55" s="110">
        <v>1703221111</v>
      </c>
      <c r="B55" s="111" t="s">
        <v>67</v>
      </c>
      <c r="C55" s="122">
        <v>2</v>
      </c>
      <c r="D55" s="117"/>
      <c r="E55" s="73">
        <v>2</v>
      </c>
      <c r="F55" s="73">
        <v>2</v>
      </c>
      <c r="G55" s="117"/>
      <c r="H55" s="75"/>
      <c r="I55" s="74">
        <v>2</v>
      </c>
      <c r="J55" s="122"/>
      <c r="K55" s="73">
        <v>5</v>
      </c>
      <c r="L55" s="117">
        <v>7</v>
      </c>
      <c r="M55" s="74">
        <v>3</v>
      </c>
      <c r="N55" s="75"/>
      <c r="O55" s="117"/>
      <c r="P55" s="122"/>
      <c r="Q55" s="73"/>
      <c r="R55" s="73">
        <v>6</v>
      </c>
      <c r="S55" s="117">
        <v>2</v>
      </c>
      <c r="T55" s="117"/>
      <c r="U55" s="75">
        <v>2</v>
      </c>
      <c r="V55" s="75"/>
      <c r="W55" s="74">
        <v>7</v>
      </c>
      <c r="X55" s="74"/>
      <c r="Y55" s="76">
        <v>40</v>
      </c>
    </row>
    <row r="56" spans="1:25" ht="15.75" x14ac:dyDescent="0.25">
      <c r="A56" s="110">
        <v>1703221114</v>
      </c>
      <c r="B56" s="111" t="s">
        <v>68</v>
      </c>
      <c r="C56" s="122"/>
      <c r="D56" s="117"/>
      <c r="E56" s="73">
        <v>2</v>
      </c>
      <c r="F56" s="73"/>
      <c r="G56" s="117"/>
      <c r="H56" s="75"/>
      <c r="I56" s="74">
        <v>1</v>
      </c>
      <c r="J56" s="122">
        <v>2</v>
      </c>
      <c r="K56" s="73">
        <v>5</v>
      </c>
      <c r="L56" s="117">
        <v>7</v>
      </c>
      <c r="M56" s="74"/>
      <c r="N56" s="75"/>
      <c r="O56" s="117"/>
      <c r="P56" s="122"/>
      <c r="Q56" s="73"/>
      <c r="R56" s="73">
        <v>5</v>
      </c>
      <c r="S56" s="117">
        <v>2</v>
      </c>
      <c r="T56" s="117"/>
      <c r="U56" s="75">
        <v>4</v>
      </c>
      <c r="V56" s="75"/>
      <c r="W56" s="74">
        <v>7</v>
      </c>
      <c r="X56" s="74"/>
      <c r="Y56" s="76">
        <v>35</v>
      </c>
    </row>
    <row r="57" spans="1:25" ht="16.5" thickBot="1" x14ac:dyDescent="0.3">
      <c r="A57" s="112" t="s">
        <v>69</v>
      </c>
      <c r="B57" s="113" t="s">
        <v>70</v>
      </c>
      <c r="C57" s="123">
        <v>2</v>
      </c>
      <c r="D57" s="118">
        <v>2</v>
      </c>
      <c r="E57" s="77">
        <v>2</v>
      </c>
      <c r="F57" s="77">
        <v>1</v>
      </c>
      <c r="G57" s="118">
        <v>2</v>
      </c>
      <c r="H57" s="79">
        <v>2</v>
      </c>
      <c r="I57" s="78">
        <v>2</v>
      </c>
      <c r="J57" s="123"/>
      <c r="K57" s="77">
        <v>5</v>
      </c>
      <c r="L57" s="118">
        <v>5</v>
      </c>
      <c r="M57" s="78">
        <v>5</v>
      </c>
      <c r="N57" s="79"/>
      <c r="O57" s="118"/>
      <c r="P57" s="123"/>
      <c r="Q57" s="77"/>
      <c r="R57" s="77">
        <v>6</v>
      </c>
      <c r="S57" s="118"/>
      <c r="T57" s="118"/>
      <c r="U57" s="79">
        <v>4</v>
      </c>
      <c r="V57" s="79"/>
      <c r="W57" s="78">
        <v>7</v>
      </c>
      <c r="X57" s="78"/>
      <c r="Y57" s="80">
        <v>45</v>
      </c>
    </row>
    <row r="58" spans="1:25" ht="30" x14ac:dyDescent="0.25">
      <c r="A58" s="90" t="s">
        <v>71</v>
      </c>
      <c r="B58" s="126"/>
      <c r="C58" s="92">
        <f>COUNTIF(C3:C57,"&gt;1.56")</f>
        <v>17</v>
      </c>
      <c r="D58" s="92">
        <f t="shared" ref="D58:I58" si="0">COUNTIF(D3:D57,"&gt;1.56")</f>
        <v>8</v>
      </c>
      <c r="E58" s="92">
        <f t="shared" si="0"/>
        <v>28</v>
      </c>
      <c r="F58" s="92">
        <f t="shared" si="0"/>
        <v>11</v>
      </c>
      <c r="G58" s="92">
        <f t="shared" si="0"/>
        <v>9</v>
      </c>
      <c r="H58" s="92">
        <f t="shared" si="0"/>
        <v>6</v>
      </c>
      <c r="I58" s="92">
        <f t="shared" si="0"/>
        <v>25</v>
      </c>
      <c r="J58" s="92">
        <f>COUNTIF(J3:J57,"&gt;5.46")</f>
        <v>3</v>
      </c>
      <c r="K58" s="92">
        <f>COUNTIF(K3:K57,"&gt;5.46")</f>
        <v>16</v>
      </c>
      <c r="L58" s="92">
        <f t="shared" ref="L58:X58" si="1">COUNTIF(L3:L57,"&gt;5.46")</f>
        <v>17</v>
      </c>
      <c r="M58" s="92">
        <f t="shared" si="1"/>
        <v>13</v>
      </c>
      <c r="N58" s="92">
        <f t="shared" si="1"/>
        <v>2</v>
      </c>
      <c r="O58" s="92">
        <f t="shared" si="1"/>
        <v>6</v>
      </c>
      <c r="P58" s="92">
        <f t="shared" si="1"/>
        <v>7</v>
      </c>
      <c r="Q58" s="92">
        <f t="shared" si="1"/>
        <v>13</v>
      </c>
      <c r="R58" s="92">
        <f t="shared" si="1"/>
        <v>9</v>
      </c>
      <c r="S58" s="92">
        <f t="shared" si="1"/>
        <v>7</v>
      </c>
      <c r="T58" s="92">
        <f t="shared" si="1"/>
        <v>4</v>
      </c>
      <c r="U58" s="92">
        <f t="shared" si="1"/>
        <v>10</v>
      </c>
      <c r="V58" s="92">
        <f t="shared" si="1"/>
        <v>0</v>
      </c>
      <c r="W58" s="92">
        <f t="shared" si="1"/>
        <v>19</v>
      </c>
      <c r="X58" s="92">
        <f t="shared" si="1"/>
        <v>4</v>
      </c>
      <c r="Y58" s="126"/>
    </row>
    <row r="59" spans="1:25" ht="30" x14ac:dyDescent="0.25">
      <c r="A59" s="94" t="s">
        <v>74</v>
      </c>
      <c r="B59" s="126"/>
      <c r="C59" s="24">
        <f>COUNTA(C3:C57)</f>
        <v>24</v>
      </c>
      <c r="D59" s="24">
        <f t="shared" ref="D59:J59" si="2">COUNTA(D3:D57)</f>
        <v>12</v>
      </c>
      <c r="E59" s="24">
        <f t="shared" si="2"/>
        <v>28</v>
      </c>
      <c r="F59" s="24">
        <f t="shared" si="2"/>
        <v>22</v>
      </c>
      <c r="G59" s="24">
        <f t="shared" si="2"/>
        <v>10</v>
      </c>
      <c r="H59" s="24">
        <f t="shared" si="2"/>
        <v>11</v>
      </c>
      <c r="I59" s="24">
        <f t="shared" si="2"/>
        <v>27</v>
      </c>
      <c r="J59" s="24">
        <f t="shared" si="2"/>
        <v>9</v>
      </c>
      <c r="K59" s="24">
        <f t="shared" ref="K59:X59" si="3">COUNTA(K3:K57)</f>
        <v>37</v>
      </c>
      <c r="L59" s="24">
        <f t="shared" si="3"/>
        <v>36</v>
      </c>
      <c r="M59" s="24">
        <f t="shared" si="3"/>
        <v>35</v>
      </c>
      <c r="N59" s="24">
        <f t="shared" si="3"/>
        <v>10</v>
      </c>
      <c r="O59" s="24">
        <f t="shared" si="3"/>
        <v>13</v>
      </c>
      <c r="P59" s="24">
        <f t="shared" si="3"/>
        <v>11</v>
      </c>
      <c r="Q59" s="24">
        <f t="shared" si="3"/>
        <v>18</v>
      </c>
      <c r="R59" s="24">
        <f t="shared" si="3"/>
        <v>27</v>
      </c>
      <c r="S59" s="24">
        <f t="shared" si="3"/>
        <v>21</v>
      </c>
      <c r="T59" s="24">
        <f t="shared" si="3"/>
        <v>12</v>
      </c>
      <c r="U59" s="24">
        <f t="shared" si="3"/>
        <v>37</v>
      </c>
      <c r="V59" s="24">
        <f t="shared" si="3"/>
        <v>7</v>
      </c>
      <c r="W59" s="24">
        <f t="shared" si="3"/>
        <v>32</v>
      </c>
      <c r="X59" s="24">
        <f t="shared" si="3"/>
        <v>14</v>
      </c>
      <c r="Y59" s="126"/>
    </row>
    <row r="60" spans="1:25" ht="30.75" thickBot="1" x14ac:dyDescent="0.3">
      <c r="A60" s="96" t="s">
        <v>72</v>
      </c>
      <c r="B60" s="126"/>
      <c r="C60" s="132">
        <f>(C58/C59)*100</f>
        <v>70.833333333333343</v>
      </c>
      <c r="D60" s="133">
        <f t="shared" ref="D60:K60" si="4">(D58/D59)*100</f>
        <v>66.666666666666657</v>
      </c>
      <c r="E60" s="131">
        <f t="shared" si="4"/>
        <v>100</v>
      </c>
      <c r="F60" s="98">
        <f t="shared" si="4"/>
        <v>50</v>
      </c>
      <c r="G60" s="133">
        <f t="shared" si="4"/>
        <v>90</v>
      </c>
      <c r="H60" s="99">
        <f t="shared" si="4"/>
        <v>54.54545454545454</v>
      </c>
      <c r="I60" s="100">
        <f t="shared" si="4"/>
        <v>92.592592592592595</v>
      </c>
      <c r="J60" s="134">
        <f t="shared" si="4"/>
        <v>33.333333333333329</v>
      </c>
      <c r="K60" s="131">
        <f t="shared" si="4"/>
        <v>43.243243243243242</v>
      </c>
      <c r="L60" s="135">
        <f t="shared" ref="L60" si="5">(L58/L59)*100</f>
        <v>47.222222222222221</v>
      </c>
      <c r="M60" s="136">
        <f t="shared" ref="M60" si="6">(M58/M59)*100</f>
        <v>37.142857142857146</v>
      </c>
      <c r="N60" s="137">
        <f t="shared" ref="N60" si="7">(N58/N59)*100</f>
        <v>20</v>
      </c>
      <c r="O60" s="135">
        <f t="shared" ref="O60" si="8">(O58/O59)*100</f>
        <v>46.153846153846153</v>
      </c>
      <c r="P60" s="134">
        <f t="shared" ref="P60" si="9">(P58/P59)*100</f>
        <v>63.636363636363633</v>
      </c>
      <c r="Q60" s="131">
        <f t="shared" ref="Q60" si="10">(Q58/Q59)*100</f>
        <v>72.222222222222214</v>
      </c>
      <c r="R60" s="131">
        <f t="shared" ref="R60" si="11">(R58/R59)*100</f>
        <v>33.333333333333329</v>
      </c>
      <c r="S60" s="135">
        <f t="shared" ref="S60" si="12">(S58/S59)*100</f>
        <v>33.333333333333329</v>
      </c>
      <c r="T60" s="135">
        <f t="shared" ref="T60" si="13">(T58/T59)*100</f>
        <v>33.333333333333329</v>
      </c>
      <c r="U60" s="137">
        <f t="shared" ref="U60" si="14">(U58/U59)*100</f>
        <v>27.027027027027028</v>
      </c>
      <c r="V60" s="137">
        <f t="shared" ref="V60" si="15">(V58/V59)*100</f>
        <v>0</v>
      </c>
      <c r="W60" s="136">
        <f t="shared" ref="W60" si="16">(W58/W59)*100</f>
        <v>59.375</v>
      </c>
      <c r="X60" s="136">
        <f t="shared" ref="X60" si="17">(X58/X59)*100</f>
        <v>28.571428571428569</v>
      </c>
      <c r="Y60" s="126"/>
    </row>
    <row r="61" spans="1:25" ht="15.75" x14ac:dyDescent="0.25">
      <c r="A61" s="125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</row>
    <row r="62" spans="1:25" ht="19.5" thickBot="1" x14ac:dyDescent="0.3">
      <c r="A62" s="125"/>
      <c r="B62" s="126"/>
      <c r="C62" s="126"/>
      <c r="D62" s="126"/>
      <c r="E62" s="126"/>
      <c r="F62" s="126"/>
      <c r="G62" s="42"/>
      <c r="H62" s="42"/>
      <c r="I62" s="42"/>
      <c r="J62" s="42" t="s">
        <v>76</v>
      </c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</row>
    <row r="63" spans="1:25" ht="27" thickBot="1" x14ac:dyDescent="0.3">
      <c r="A63" s="32" t="s">
        <v>73</v>
      </c>
      <c r="B63" s="33"/>
      <c r="C63" s="23">
        <f>0.78*2</f>
        <v>1.56</v>
      </c>
      <c r="D63" s="126"/>
      <c r="E63" s="199" t="s">
        <v>105</v>
      </c>
      <c r="F63" s="200"/>
      <c r="G63" s="200"/>
      <c r="H63" s="201"/>
      <c r="I63" s="127">
        <f>AVERAGE(C60,J60,P60)</f>
        <v>55.93434343434344</v>
      </c>
      <c r="J63" s="128">
        <v>3</v>
      </c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</row>
    <row r="64" spans="1:25" ht="27" thickBot="1" x14ac:dyDescent="0.3">
      <c r="A64" s="22" t="s">
        <v>104</v>
      </c>
      <c r="B64" s="34"/>
      <c r="C64" s="23">
        <f>0.78*7</f>
        <v>5.46</v>
      </c>
      <c r="D64" s="126"/>
      <c r="E64" s="211" t="s">
        <v>78</v>
      </c>
      <c r="F64" s="212"/>
      <c r="G64" s="212"/>
      <c r="H64" s="213"/>
      <c r="I64" s="38">
        <f>AVERAGE(E60,F60,K60,Q60,R60)</f>
        <v>59.759759759759753</v>
      </c>
      <c r="J64" s="43">
        <v>3</v>
      </c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</row>
    <row r="65" spans="1:25" ht="27" thickBot="1" x14ac:dyDescent="0.3">
      <c r="A65" s="125"/>
      <c r="B65" s="126"/>
      <c r="C65" s="126"/>
      <c r="D65" s="126"/>
      <c r="E65" s="208" t="s">
        <v>106</v>
      </c>
      <c r="F65" s="209"/>
      <c r="G65" s="209"/>
      <c r="H65" s="210"/>
      <c r="I65" s="129">
        <f>AVERAGE(D60,G60,L60,O60,S60,T60)</f>
        <v>52.784900284900282</v>
      </c>
      <c r="J65" s="130">
        <v>2</v>
      </c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</row>
    <row r="66" spans="1:25" ht="27" thickBot="1" x14ac:dyDescent="0.3">
      <c r="A66" s="125"/>
      <c r="B66" s="126"/>
      <c r="C66" s="126"/>
      <c r="D66" s="126"/>
      <c r="E66" s="202" t="s">
        <v>79</v>
      </c>
      <c r="F66" s="203"/>
      <c r="G66" s="203"/>
      <c r="H66" s="204"/>
      <c r="I66" s="39">
        <f>AVERAGE(H60,N60,U60,V60)</f>
        <v>25.393120393120391</v>
      </c>
      <c r="J66" s="44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</row>
    <row r="67" spans="1:25" ht="27" thickBot="1" x14ac:dyDescent="0.3">
      <c r="A67" s="125"/>
      <c r="B67" s="126"/>
      <c r="C67" s="126"/>
      <c r="D67" s="126"/>
      <c r="E67" s="205" t="s">
        <v>80</v>
      </c>
      <c r="F67" s="206"/>
      <c r="G67" s="206"/>
      <c r="H67" s="207"/>
      <c r="I67" s="102">
        <f>AVERAGE(I60,M60,W60,X60)</f>
        <v>54.420469576719583</v>
      </c>
      <c r="J67" s="103">
        <v>2</v>
      </c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</row>
    <row r="68" spans="1:25" ht="15.75" x14ac:dyDescent="0.25">
      <c r="A68" s="125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</row>
    <row r="69" spans="1:25" ht="15.75" x14ac:dyDescent="0.25">
      <c r="A69" s="125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</row>
    <row r="70" spans="1:25" ht="18.75" x14ac:dyDescent="0.25">
      <c r="A70" s="40"/>
      <c r="B70" s="41"/>
      <c r="C70" s="42"/>
      <c r="D70" s="42"/>
      <c r="E70" s="42"/>
      <c r="F70" s="42"/>
      <c r="G70" s="42"/>
      <c r="H70" s="42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1:25" x14ac:dyDescent="0.25">
      <c r="A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1:25" x14ac:dyDescent="0.25">
      <c r="A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spans="1:25" x14ac:dyDescent="0.25"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 spans="1:25" x14ac:dyDescent="0.25"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 spans="1:25" x14ac:dyDescent="0.25"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</row>
  </sheetData>
  <sheetProtection formatCells="0" formatColumns="0" formatRows="0" insertColumns="0" insertRows="0" insertHyperlinks="0" deleteColumns="0" deleteRows="0" sort="0" autoFilter="0" pivotTables="0"/>
  <mergeCells count="5">
    <mergeCell ref="E63:H63"/>
    <mergeCell ref="E66:H66"/>
    <mergeCell ref="E67:H67"/>
    <mergeCell ref="E65:H65"/>
    <mergeCell ref="E64:H64"/>
  </mergeCells>
  <pageMargins left="0.7" right="0.7" top="0.75" bottom="0.75" header="0.3" footer="0.3"/>
  <pageSetup scale="4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showRuler="0" topLeftCell="B97" zoomScaleNormal="100" workbookViewId="0">
      <selection activeCell="L107" sqref="L107"/>
    </sheetView>
  </sheetViews>
  <sheetFormatPr defaultRowHeight="15" x14ac:dyDescent="0.25"/>
  <cols>
    <col min="1" max="1" width="26.28515625" style="48" customWidth="1"/>
    <col min="2" max="2" width="20.5703125" style="47" customWidth="1"/>
    <col min="3" max="3" width="15" style="47" customWidth="1"/>
    <col min="4" max="8" width="9.140625" style="47"/>
    <col min="9" max="9" width="12.85546875" style="47" customWidth="1"/>
    <col min="10" max="10" width="17.5703125" style="47" customWidth="1"/>
    <col min="11" max="11" width="14.28515625" style="47" customWidth="1"/>
    <col min="12" max="12" width="14" style="47" customWidth="1"/>
    <col min="13" max="13" width="22.5703125" style="47" customWidth="1"/>
    <col min="14" max="14" width="16.28515625" style="47" customWidth="1"/>
    <col min="15" max="251" width="9.140625" style="47"/>
    <col min="252" max="254" width="15" style="47" customWidth="1"/>
    <col min="255" max="507" width="9.140625" style="47"/>
    <col min="508" max="510" width="15" style="47" customWidth="1"/>
    <col min="511" max="763" width="9.140625" style="47"/>
    <col min="764" max="766" width="15" style="47" customWidth="1"/>
    <col min="767" max="1019" width="9.140625" style="47"/>
    <col min="1020" max="1022" width="15" style="47" customWidth="1"/>
    <col min="1023" max="1275" width="9.140625" style="47"/>
    <col min="1276" max="1278" width="15" style="47" customWidth="1"/>
    <col min="1279" max="1531" width="9.140625" style="47"/>
    <col min="1532" max="1534" width="15" style="47" customWidth="1"/>
    <col min="1535" max="1787" width="9.140625" style="47"/>
    <col min="1788" max="1790" width="15" style="47" customWidth="1"/>
    <col min="1791" max="2043" width="9.140625" style="47"/>
    <col min="2044" max="2046" width="15" style="47" customWidth="1"/>
    <col min="2047" max="2299" width="9.140625" style="47"/>
    <col min="2300" max="2302" width="15" style="47" customWidth="1"/>
    <col min="2303" max="2555" width="9.140625" style="47"/>
    <col min="2556" max="2558" width="15" style="47" customWidth="1"/>
    <col min="2559" max="2811" width="9.140625" style="47"/>
    <col min="2812" max="2814" width="15" style="47" customWidth="1"/>
    <col min="2815" max="3067" width="9.140625" style="47"/>
    <col min="3068" max="3070" width="15" style="47" customWidth="1"/>
    <col min="3071" max="3323" width="9.140625" style="47"/>
    <col min="3324" max="3326" width="15" style="47" customWidth="1"/>
    <col min="3327" max="3579" width="9.140625" style="47"/>
    <col min="3580" max="3582" width="15" style="47" customWidth="1"/>
    <col min="3583" max="3835" width="9.140625" style="47"/>
    <col min="3836" max="3838" width="15" style="47" customWidth="1"/>
    <col min="3839" max="4091" width="9.140625" style="47"/>
    <col min="4092" max="4094" width="15" style="47" customWidth="1"/>
    <col min="4095" max="4347" width="9.140625" style="47"/>
    <col min="4348" max="4350" width="15" style="47" customWidth="1"/>
    <col min="4351" max="4603" width="9.140625" style="47"/>
    <col min="4604" max="4606" width="15" style="47" customWidth="1"/>
    <col min="4607" max="4859" width="9.140625" style="47"/>
    <col min="4860" max="4862" width="15" style="47" customWidth="1"/>
    <col min="4863" max="5115" width="9.140625" style="47"/>
    <col min="5116" max="5118" width="15" style="47" customWidth="1"/>
    <col min="5119" max="5371" width="9.140625" style="47"/>
    <col min="5372" max="5374" width="15" style="47" customWidth="1"/>
    <col min="5375" max="5627" width="9.140625" style="47"/>
    <col min="5628" max="5630" width="15" style="47" customWidth="1"/>
    <col min="5631" max="5883" width="9.140625" style="47"/>
    <col min="5884" max="5886" width="15" style="47" customWidth="1"/>
    <col min="5887" max="6139" width="9.140625" style="47"/>
    <col min="6140" max="6142" width="15" style="47" customWidth="1"/>
    <col min="6143" max="6395" width="9.140625" style="47"/>
    <col min="6396" max="6398" width="15" style="47" customWidth="1"/>
    <col min="6399" max="6651" width="9.140625" style="47"/>
    <col min="6652" max="6654" width="15" style="47" customWidth="1"/>
    <col min="6655" max="6907" width="9.140625" style="47"/>
    <col min="6908" max="6910" width="15" style="47" customWidth="1"/>
    <col min="6911" max="7163" width="9.140625" style="47"/>
    <col min="7164" max="7166" width="15" style="47" customWidth="1"/>
    <col min="7167" max="7419" width="9.140625" style="47"/>
    <col min="7420" max="7422" width="15" style="47" customWidth="1"/>
    <col min="7423" max="7675" width="9.140625" style="47"/>
    <col min="7676" max="7678" width="15" style="47" customWidth="1"/>
    <col min="7679" max="7931" width="9.140625" style="47"/>
    <col min="7932" max="7934" width="15" style="47" customWidth="1"/>
    <col min="7935" max="8187" width="9.140625" style="47"/>
    <col min="8188" max="8190" width="15" style="47" customWidth="1"/>
    <col min="8191" max="8443" width="9.140625" style="47"/>
    <col min="8444" max="8446" width="15" style="47" customWidth="1"/>
    <col min="8447" max="8699" width="9.140625" style="47"/>
    <col min="8700" max="8702" width="15" style="47" customWidth="1"/>
    <col min="8703" max="8955" width="9.140625" style="47"/>
    <col min="8956" max="8958" width="15" style="47" customWidth="1"/>
    <col min="8959" max="9211" width="9.140625" style="47"/>
    <col min="9212" max="9214" width="15" style="47" customWidth="1"/>
    <col min="9215" max="9467" width="9.140625" style="47"/>
    <col min="9468" max="9470" width="15" style="47" customWidth="1"/>
    <col min="9471" max="9723" width="9.140625" style="47"/>
    <col min="9724" max="9726" width="15" style="47" customWidth="1"/>
    <col min="9727" max="9979" width="9.140625" style="47"/>
    <col min="9980" max="9982" width="15" style="47" customWidth="1"/>
    <col min="9983" max="10235" width="9.140625" style="47"/>
    <col min="10236" max="10238" width="15" style="47" customWidth="1"/>
    <col min="10239" max="10491" width="9.140625" style="47"/>
    <col min="10492" max="10494" width="15" style="47" customWidth="1"/>
    <col min="10495" max="10747" width="9.140625" style="47"/>
    <col min="10748" max="10750" width="15" style="47" customWidth="1"/>
    <col min="10751" max="11003" width="9.140625" style="47"/>
    <col min="11004" max="11006" width="15" style="47" customWidth="1"/>
    <col min="11007" max="11259" width="9.140625" style="47"/>
    <col min="11260" max="11262" width="15" style="47" customWidth="1"/>
    <col min="11263" max="11515" width="9.140625" style="47"/>
    <col min="11516" max="11518" width="15" style="47" customWidth="1"/>
    <col min="11519" max="11771" width="9.140625" style="47"/>
    <col min="11772" max="11774" width="15" style="47" customWidth="1"/>
    <col min="11775" max="12027" width="9.140625" style="47"/>
    <col min="12028" max="12030" width="15" style="47" customWidth="1"/>
    <col min="12031" max="12283" width="9.140625" style="47"/>
    <col min="12284" max="12286" width="15" style="47" customWidth="1"/>
    <col min="12287" max="12539" width="9.140625" style="47"/>
    <col min="12540" max="12542" width="15" style="47" customWidth="1"/>
    <col min="12543" max="12795" width="9.140625" style="47"/>
    <col min="12796" max="12798" width="15" style="47" customWidth="1"/>
    <col min="12799" max="13051" width="9.140625" style="47"/>
    <col min="13052" max="13054" width="15" style="47" customWidth="1"/>
    <col min="13055" max="13307" width="9.140625" style="47"/>
    <col min="13308" max="13310" width="15" style="47" customWidth="1"/>
    <col min="13311" max="13563" width="9.140625" style="47"/>
    <col min="13564" max="13566" width="15" style="47" customWidth="1"/>
    <col min="13567" max="13819" width="9.140625" style="47"/>
    <col min="13820" max="13822" width="15" style="47" customWidth="1"/>
    <col min="13823" max="14075" width="9.140625" style="47"/>
    <col min="14076" max="14078" width="15" style="47" customWidth="1"/>
    <col min="14079" max="14331" width="9.140625" style="47"/>
    <col min="14332" max="14334" width="15" style="47" customWidth="1"/>
    <col min="14335" max="14587" width="9.140625" style="47"/>
    <col min="14588" max="14590" width="15" style="47" customWidth="1"/>
    <col min="14591" max="14843" width="9.140625" style="47"/>
    <col min="14844" max="14846" width="15" style="47" customWidth="1"/>
    <col min="14847" max="15099" width="9.140625" style="47"/>
    <col min="15100" max="15102" width="15" style="47" customWidth="1"/>
    <col min="15103" max="15355" width="9.140625" style="47"/>
    <col min="15356" max="15358" width="15" style="47" customWidth="1"/>
    <col min="15359" max="15611" width="9.140625" style="47"/>
    <col min="15612" max="15614" width="15" style="47" customWidth="1"/>
    <col min="15615" max="15867" width="9.140625" style="47"/>
    <col min="15868" max="15870" width="15" style="47" customWidth="1"/>
    <col min="15871" max="16123" width="9.140625" style="47"/>
    <col min="16124" max="16126" width="15" style="47" customWidth="1"/>
    <col min="16127" max="16384" width="9.140625" style="47"/>
  </cols>
  <sheetData>
    <row r="1" spans="1:3" ht="20.100000000000001" customHeight="1" x14ac:dyDescent="0.25">
      <c r="A1" s="45" t="s">
        <v>0</v>
      </c>
      <c r="B1" s="46" t="s">
        <v>1</v>
      </c>
      <c r="C1" s="138" t="s">
        <v>107</v>
      </c>
    </row>
    <row r="2" spans="1:3" ht="30.75" thickBot="1" x14ac:dyDescent="0.3">
      <c r="A2" s="50"/>
      <c r="B2" s="51" t="s">
        <v>108</v>
      </c>
      <c r="C2" s="139"/>
    </row>
    <row r="3" spans="1:3" x14ac:dyDescent="0.25">
      <c r="A3" s="141">
        <v>1703221001</v>
      </c>
      <c r="B3" s="142" t="s">
        <v>109</v>
      </c>
      <c r="C3" s="143">
        <v>26</v>
      </c>
    </row>
    <row r="4" spans="1:3" x14ac:dyDescent="0.25">
      <c r="A4" s="144">
        <v>1703221002</v>
      </c>
      <c r="B4" s="140" t="s">
        <v>15</v>
      </c>
      <c r="C4" s="145">
        <v>28</v>
      </c>
    </row>
    <row r="5" spans="1:3" x14ac:dyDescent="0.25">
      <c r="A5" s="144">
        <v>1703221003</v>
      </c>
      <c r="B5" s="140" t="s">
        <v>110</v>
      </c>
      <c r="C5" s="145">
        <v>17</v>
      </c>
    </row>
    <row r="6" spans="1:3" x14ac:dyDescent="0.25">
      <c r="A6" s="144">
        <v>1703221004</v>
      </c>
      <c r="B6" s="140" t="s">
        <v>16</v>
      </c>
      <c r="C6" s="145">
        <v>21</v>
      </c>
    </row>
    <row r="7" spans="1:3" x14ac:dyDescent="0.25">
      <c r="A7" s="144">
        <v>1703221005</v>
      </c>
      <c r="B7" s="140" t="s">
        <v>17</v>
      </c>
      <c r="C7" s="145">
        <v>52</v>
      </c>
    </row>
    <row r="8" spans="1:3" x14ac:dyDescent="0.25">
      <c r="A8" s="144">
        <v>1703221007</v>
      </c>
      <c r="B8" s="140" t="s">
        <v>19</v>
      </c>
      <c r="C8" s="145">
        <v>43</v>
      </c>
    </row>
    <row r="9" spans="1:3" x14ac:dyDescent="0.25">
      <c r="A9" s="144">
        <v>1703221008</v>
      </c>
      <c r="B9" s="140" t="s">
        <v>111</v>
      </c>
      <c r="C9" s="145">
        <v>12</v>
      </c>
    </row>
    <row r="10" spans="1:3" x14ac:dyDescent="0.25">
      <c r="A10" s="144">
        <v>1703221009</v>
      </c>
      <c r="B10" s="140" t="s">
        <v>20</v>
      </c>
      <c r="C10" s="145">
        <v>33</v>
      </c>
    </row>
    <row r="11" spans="1:3" x14ac:dyDescent="0.25">
      <c r="A11" s="144">
        <v>1703221010</v>
      </c>
      <c r="B11" s="140" t="s">
        <v>112</v>
      </c>
      <c r="C11" s="145">
        <v>42</v>
      </c>
    </row>
    <row r="12" spans="1:3" x14ac:dyDescent="0.25">
      <c r="A12" s="144">
        <v>1703221012</v>
      </c>
      <c r="B12" s="140" t="s">
        <v>113</v>
      </c>
      <c r="C12" s="145">
        <v>23</v>
      </c>
    </row>
    <row r="13" spans="1:3" x14ac:dyDescent="0.25">
      <c r="A13" s="144">
        <v>1703221013</v>
      </c>
      <c r="B13" s="140" t="s">
        <v>21</v>
      </c>
      <c r="C13" s="145">
        <v>25</v>
      </c>
    </row>
    <row r="14" spans="1:3" x14ac:dyDescent="0.25">
      <c r="A14" s="144">
        <v>1703221014</v>
      </c>
      <c r="B14" s="140" t="s">
        <v>114</v>
      </c>
      <c r="C14" s="145">
        <v>29</v>
      </c>
    </row>
    <row r="15" spans="1:3" x14ac:dyDescent="0.25">
      <c r="A15" s="144">
        <v>1703221016</v>
      </c>
      <c r="B15" s="140" t="s">
        <v>115</v>
      </c>
      <c r="C15" s="145">
        <v>43</v>
      </c>
    </row>
    <row r="16" spans="1:3" x14ac:dyDescent="0.25">
      <c r="A16" s="144">
        <v>1703221017</v>
      </c>
      <c r="B16" s="140" t="s">
        <v>116</v>
      </c>
      <c r="C16" s="145">
        <v>43</v>
      </c>
    </row>
    <row r="17" spans="1:3" x14ac:dyDescent="0.25">
      <c r="A17" s="144">
        <v>1703221018</v>
      </c>
      <c r="B17" s="140" t="s">
        <v>117</v>
      </c>
      <c r="C17" s="145">
        <v>1</v>
      </c>
    </row>
    <row r="18" spans="1:3" x14ac:dyDescent="0.25">
      <c r="A18" s="144">
        <v>1703221020</v>
      </c>
      <c r="B18" s="140" t="s">
        <v>22</v>
      </c>
      <c r="C18" s="145">
        <v>33</v>
      </c>
    </row>
    <row r="19" spans="1:3" x14ac:dyDescent="0.25">
      <c r="A19" s="144">
        <v>1703221021</v>
      </c>
      <c r="B19" s="140" t="s">
        <v>118</v>
      </c>
      <c r="C19" s="145">
        <v>21</v>
      </c>
    </row>
    <row r="20" spans="1:3" x14ac:dyDescent="0.25">
      <c r="A20" s="144">
        <v>1703221022</v>
      </c>
      <c r="B20" s="140" t="s">
        <v>119</v>
      </c>
      <c r="C20" s="145">
        <v>33</v>
      </c>
    </row>
    <row r="21" spans="1:3" x14ac:dyDescent="0.25">
      <c r="A21" s="144">
        <v>1703221023</v>
      </c>
      <c r="B21" s="140" t="s">
        <v>120</v>
      </c>
      <c r="C21" s="145">
        <v>23</v>
      </c>
    </row>
    <row r="22" spans="1:3" x14ac:dyDescent="0.25">
      <c r="A22" s="144">
        <v>1703221024</v>
      </c>
      <c r="B22" s="140" t="s">
        <v>23</v>
      </c>
      <c r="C22" s="145">
        <v>35</v>
      </c>
    </row>
    <row r="23" spans="1:3" x14ac:dyDescent="0.25">
      <c r="A23" s="144">
        <v>1703221025</v>
      </c>
      <c r="B23" s="140" t="s">
        <v>24</v>
      </c>
      <c r="C23" s="145">
        <v>25</v>
      </c>
    </row>
    <row r="24" spans="1:3" x14ac:dyDescent="0.25">
      <c r="A24" s="144">
        <v>1703221026</v>
      </c>
      <c r="B24" s="140" t="s">
        <v>25</v>
      </c>
      <c r="C24" s="145">
        <v>33</v>
      </c>
    </row>
    <row r="25" spans="1:3" x14ac:dyDescent="0.25">
      <c r="A25" s="144">
        <v>1703221027</v>
      </c>
      <c r="B25" s="140" t="s">
        <v>26</v>
      </c>
      <c r="C25" s="145">
        <v>37</v>
      </c>
    </row>
    <row r="26" spans="1:3" x14ac:dyDescent="0.25">
      <c r="A26" s="144">
        <v>1703221028</v>
      </c>
      <c r="B26" s="140" t="s">
        <v>121</v>
      </c>
      <c r="C26" s="145">
        <v>35</v>
      </c>
    </row>
    <row r="27" spans="1:3" x14ac:dyDescent="0.25">
      <c r="A27" s="144">
        <v>1703221029</v>
      </c>
      <c r="B27" s="140" t="s">
        <v>27</v>
      </c>
      <c r="C27" s="145">
        <v>30</v>
      </c>
    </row>
    <row r="28" spans="1:3" x14ac:dyDescent="0.25">
      <c r="A28" s="144">
        <v>1703221030</v>
      </c>
      <c r="B28" s="140" t="s">
        <v>28</v>
      </c>
      <c r="C28" s="145">
        <v>33</v>
      </c>
    </row>
    <row r="29" spans="1:3" x14ac:dyDescent="0.25">
      <c r="A29" s="144">
        <v>1703221031</v>
      </c>
      <c r="B29" s="140" t="s">
        <v>29</v>
      </c>
      <c r="C29" s="145">
        <v>26</v>
      </c>
    </row>
    <row r="30" spans="1:3" x14ac:dyDescent="0.25">
      <c r="A30" s="144">
        <v>1703221032</v>
      </c>
      <c r="B30" s="140" t="s">
        <v>30</v>
      </c>
      <c r="C30" s="145">
        <v>21</v>
      </c>
    </row>
    <row r="31" spans="1:3" x14ac:dyDescent="0.25">
      <c r="A31" s="144">
        <v>1703221033</v>
      </c>
      <c r="B31" s="140" t="s">
        <v>31</v>
      </c>
      <c r="C31" s="145">
        <v>43</v>
      </c>
    </row>
    <row r="32" spans="1:3" x14ac:dyDescent="0.25">
      <c r="A32" s="144">
        <v>1703221034</v>
      </c>
      <c r="B32" s="140" t="s">
        <v>122</v>
      </c>
      <c r="C32" s="145">
        <v>21</v>
      </c>
    </row>
    <row r="33" spans="1:3" x14ac:dyDescent="0.25">
      <c r="A33" s="144">
        <v>1703221035</v>
      </c>
      <c r="B33" s="140" t="s">
        <v>32</v>
      </c>
      <c r="C33" s="145">
        <v>28</v>
      </c>
    </row>
    <row r="34" spans="1:3" x14ac:dyDescent="0.25">
      <c r="A34" s="144">
        <v>1703221036</v>
      </c>
      <c r="B34" s="140" t="s">
        <v>123</v>
      </c>
      <c r="C34" s="145">
        <v>34</v>
      </c>
    </row>
    <row r="35" spans="1:3" x14ac:dyDescent="0.25">
      <c r="A35" s="144">
        <v>1703221037</v>
      </c>
      <c r="B35" s="140" t="s">
        <v>33</v>
      </c>
      <c r="C35" s="145">
        <v>48</v>
      </c>
    </row>
    <row r="36" spans="1:3" x14ac:dyDescent="0.25">
      <c r="A36" s="144">
        <v>1703221038</v>
      </c>
      <c r="B36" s="140" t="s">
        <v>124</v>
      </c>
      <c r="C36" s="145">
        <v>38</v>
      </c>
    </row>
    <row r="37" spans="1:3" x14ac:dyDescent="0.25">
      <c r="A37" s="144">
        <v>1703221039</v>
      </c>
      <c r="B37" s="140" t="s">
        <v>34</v>
      </c>
      <c r="C37" s="145">
        <v>42</v>
      </c>
    </row>
    <row r="38" spans="1:3" x14ac:dyDescent="0.25">
      <c r="A38" s="144">
        <v>1703221040</v>
      </c>
      <c r="B38" s="140" t="s">
        <v>125</v>
      </c>
      <c r="C38" s="145">
        <v>36</v>
      </c>
    </row>
    <row r="39" spans="1:3" x14ac:dyDescent="0.25">
      <c r="A39" s="144">
        <v>1703221041</v>
      </c>
      <c r="B39" s="140" t="s">
        <v>126</v>
      </c>
      <c r="C39" s="145">
        <v>47</v>
      </c>
    </row>
    <row r="40" spans="1:3" x14ac:dyDescent="0.25">
      <c r="A40" s="144">
        <v>1703221042</v>
      </c>
      <c r="B40" s="140" t="s">
        <v>127</v>
      </c>
      <c r="C40" s="145">
        <v>35</v>
      </c>
    </row>
    <row r="41" spans="1:3" x14ac:dyDescent="0.25">
      <c r="A41" s="144">
        <v>1703221043</v>
      </c>
      <c r="B41" s="140" t="s">
        <v>35</v>
      </c>
      <c r="C41" s="145">
        <v>47</v>
      </c>
    </row>
    <row r="42" spans="1:3" x14ac:dyDescent="0.25">
      <c r="A42" s="144">
        <v>1703221044</v>
      </c>
      <c r="B42" s="140" t="s">
        <v>128</v>
      </c>
      <c r="C42" s="145">
        <v>32</v>
      </c>
    </row>
    <row r="43" spans="1:3" x14ac:dyDescent="0.25">
      <c r="A43" s="144">
        <v>1703221045</v>
      </c>
      <c r="B43" s="140" t="s">
        <v>129</v>
      </c>
      <c r="C43" s="145">
        <v>46</v>
      </c>
    </row>
    <row r="44" spans="1:3" x14ac:dyDescent="0.25">
      <c r="A44" s="144">
        <v>1703221046</v>
      </c>
      <c r="B44" s="140" t="s">
        <v>130</v>
      </c>
      <c r="C44" s="145">
        <v>29</v>
      </c>
    </row>
    <row r="45" spans="1:3" x14ac:dyDescent="0.25">
      <c r="A45" s="144">
        <v>1703221047</v>
      </c>
      <c r="B45" s="140" t="s">
        <v>131</v>
      </c>
      <c r="C45" s="145">
        <v>23</v>
      </c>
    </row>
    <row r="46" spans="1:3" x14ac:dyDescent="0.25">
      <c r="A46" s="144">
        <v>1703221048</v>
      </c>
      <c r="B46" s="140" t="s">
        <v>132</v>
      </c>
      <c r="C46" s="145">
        <v>41</v>
      </c>
    </row>
    <row r="47" spans="1:3" x14ac:dyDescent="0.25">
      <c r="A47" s="144">
        <v>1703221051</v>
      </c>
      <c r="B47" s="140" t="s">
        <v>36</v>
      </c>
      <c r="C47" s="145">
        <v>49</v>
      </c>
    </row>
    <row r="48" spans="1:3" x14ac:dyDescent="0.25">
      <c r="A48" s="144">
        <v>1703221052</v>
      </c>
      <c r="B48" s="140" t="s">
        <v>133</v>
      </c>
      <c r="C48" s="145">
        <v>51</v>
      </c>
    </row>
    <row r="49" spans="1:3" x14ac:dyDescent="0.25">
      <c r="A49" s="144">
        <v>1703221053</v>
      </c>
      <c r="B49" s="140" t="s">
        <v>134</v>
      </c>
      <c r="C49" s="145">
        <v>56</v>
      </c>
    </row>
    <row r="50" spans="1:3" x14ac:dyDescent="0.25">
      <c r="A50" s="144">
        <v>1703221054</v>
      </c>
      <c r="B50" s="140" t="s">
        <v>135</v>
      </c>
      <c r="C50" s="145">
        <v>58</v>
      </c>
    </row>
    <row r="51" spans="1:3" x14ac:dyDescent="0.25">
      <c r="A51" s="144">
        <v>1703221055</v>
      </c>
      <c r="B51" s="140" t="s">
        <v>136</v>
      </c>
      <c r="C51" s="145">
        <v>33</v>
      </c>
    </row>
    <row r="52" spans="1:3" x14ac:dyDescent="0.25">
      <c r="A52" s="144">
        <v>1703221056</v>
      </c>
      <c r="B52" s="140" t="s">
        <v>137</v>
      </c>
      <c r="C52" s="145">
        <v>35</v>
      </c>
    </row>
    <row r="53" spans="1:3" x14ac:dyDescent="0.25">
      <c r="A53" s="144">
        <v>1703221057</v>
      </c>
      <c r="B53" s="140" t="s">
        <v>37</v>
      </c>
      <c r="C53" s="145">
        <v>61</v>
      </c>
    </row>
    <row r="54" spans="1:3" x14ac:dyDescent="0.25">
      <c r="A54" s="144">
        <v>1703221058</v>
      </c>
      <c r="B54" s="140" t="s">
        <v>138</v>
      </c>
      <c r="C54" s="145">
        <v>22</v>
      </c>
    </row>
    <row r="55" spans="1:3" x14ac:dyDescent="0.25">
      <c r="A55" s="144">
        <v>1703221060</v>
      </c>
      <c r="B55" s="140" t="s">
        <v>38</v>
      </c>
      <c r="C55" s="145">
        <v>50</v>
      </c>
    </row>
    <row r="56" spans="1:3" x14ac:dyDescent="0.25">
      <c r="A56" s="144">
        <v>1703221061</v>
      </c>
      <c r="B56" s="140" t="s">
        <v>139</v>
      </c>
      <c r="C56" s="145">
        <v>58</v>
      </c>
    </row>
    <row r="57" spans="1:3" x14ac:dyDescent="0.25">
      <c r="A57" s="144">
        <v>1703221062</v>
      </c>
      <c r="B57" s="140" t="s">
        <v>140</v>
      </c>
      <c r="C57" s="145">
        <v>48</v>
      </c>
    </row>
    <row r="58" spans="1:3" x14ac:dyDescent="0.25">
      <c r="A58" s="144">
        <v>1703221063</v>
      </c>
      <c r="B58" s="140" t="s">
        <v>39</v>
      </c>
      <c r="C58" s="145">
        <v>22</v>
      </c>
    </row>
    <row r="59" spans="1:3" x14ac:dyDescent="0.25">
      <c r="A59" s="144">
        <v>1703221064</v>
      </c>
      <c r="B59" s="140" t="s">
        <v>40</v>
      </c>
      <c r="C59" s="145">
        <v>29</v>
      </c>
    </row>
    <row r="60" spans="1:3" x14ac:dyDescent="0.25">
      <c r="A60" s="144">
        <v>1703221065</v>
      </c>
      <c r="B60" s="140" t="s">
        <v>41</v>
      </c>
      <c r="C60" s="145">
        <v>16</v>
      </c>
    </row>
    <row r="61" spans="1:3" x14ac:dyDescent="0.25">
      <c r="A61" s="144">
        <v>1703221066</v>
      </c>
      <c r="B61" s="140" t="s">
        <v>42</v>
      </c>
      <c r="C61" s="145">
        <v>31</v>
      </c>
    </row>
    <row r="62" spans="1:3" x14ac:dyDescent="0.25">
      <c r="A62" s="144">
        <v>1703221067</v>
      </c>
      <c r="B62" s="140" t="s">
        <v>141</v>
      </c>
      <c r="C62" s="145">
        <v>46</v>
      </c>
    </row>
    <row r="63" spans="1:3" x14ac:dyDescent="0.25">
      <c r="A63" s="144">
        <v>1703221068</v>
      </c>
      <c r="B63" s="140" t="s">
        <v>142</v>
      </c>
      <c r="C63" s="145">
        <v>23</v>
      </c>
    </row>
    <row r="64" spans="1:3" x14ac:dyDescent="0.25">
      <c r="A64" s="144">
        <v>1703221069</v>
      </c>
      <c r="B64" s="140" t="s">
        <v>43</v>
      </c>
      <c r="C64" s="145">
        <v>28</v>
      </c>
    </row>
    <row r="65" spans="1:3" x14ac:dyDescent="0.25">
      <c r="A65" s="144">
        <v>1703221070</v>
      </c>
      <c r="B65" s="140" t="s">
        <v>143</v>
      </c>
      <c r="C65" s="145">
        <v>21</v>
      </c>
    </row>
    <row r="66" spans="1:3" x14ac:dyDescent="0.25">
      <c r="A66" s="144">
        <v>1703221071</v>
      </c>
      <c r="B66" s="140" t="s">
        <v>44</v>
      </c>
      <c r="C66" s="145">
        <v>11</v>
      </c>
    </row>
    <row r="67" spans="1:3" x14ac:dyDescent="0.25">
      <c r="A67" s="144">
        <v>1703221072</v>
      </c>
      <c r="B67" s="140" t="s">
        <v>45</v>
      </c>
      <c r="C67" s="145">
        <v>34</v>
      </c>
    </row>
    <row r="68" spans="1:3" x14ac:dyDescent="0.25">
      <c r="A68" s="144">
        <v>1703221073</v>
      </c>
      <c r="B68" s="140" t="s">
        <v>46</v>
      </c>
      <c r="C68" s="145">
        <v>27</v>
      </c>
    </row>
    <row r="69" spans="1:3" x14ac:dyDescent="0.25">
      <c r="A69" s="144">
        <v>1703221074</v>
      </c>
      <c r="B69" s="140" t="s">
        <v>144</v>
      </c>
      <c r="C69" s="145">
        <v>27</v>
      </c>
    </row>
    <row r="70" spans="1:3" x14ac:dyDescent="0.25">
      <c r="A70" s="144">
        <v>1703221075</v>
      </c>
      <c r="B70" s="140" t="s">
        <v>145</v>
      </c>
      <c r="C70" s="145">
        <v>13</v>
      </c>
    </row>
    <row r="71" spans="1:3" x14ac:dyDescent="0.25">
      <c r="A71" s="144">
        <v>1703221076</v>
      </c>
      <c r="B71" s="140" t="s">
        <v>47</v>
      </c>
      <c r="C71" s="145">
        <v>41</v>
      </c>
    </row>
    <row r="72" spans="1:3" x14ac:dyDescent="0.25">
      <c r="A72" s="144">
        <v>1703221077</v>
      </c>
      <c r="B72" s="140" t="s">
        <v>146</v>
      </c>
      <c r="C72" s="145">
        <v>48</v>
      </c>
    </row>
    <row r="73" spans="1:3" x14ac:dyDescent="0.25">
      <c r="A73" s="144">
        <v>1703221078</v>
      </c>
      <c r="B73" s="140" t="s">
        <v>147</v>
      </c>
      <c r="C73" s="145">
        <v>18</v>
      </c>
    </row>
    <row r="74" spans="1:3" x14ac:dyDescent="0.25">
      <c r="A74" s="144">
        <v>1703221079</v>
      </c>
      <c r="B74" s="140" t="s">
        <v>48</v>
      </c>
      <c r="C74" s="145">
        <v>41</v>
      </c>
    </row>
    <row r="75" spans="1:3" x14ac:dyDescent="0.25">
      <c r="A75" s="144">
        <v>1703221080</v>
      </c>
      <c r="B75" s="140" t="s">
        <v>148</v>
      </c>
      <c r="C75" s="145">
        <v>29</v>
      </c>
    </row>
    <row r="76" spans="1:3" x14ac:dyDescent="0.25">
      <c r="A76" s="144">
        <v>1703221081</v>
      </c>
      <c r="B76" s="140" t="s">
        <v>49</v>
      </c>
      <c r="C76" s="145">
        <v>38</v>
      </c>
    </row>
    <row r="77" spans="1:3" x14ac:dyDescent="0.25">
      <c r="A77" s="144">
        <v>1703221082</v>
      </c>
      <c r="B77" s="140" t="s">
        <v>50</v>
      </c>
      <c r="C77" s="145">
        <v>21</v>
      </c>
    </row>
    <row r="78" spans="1:3" x14ac:dyDescent="0.25">
      <c r="A78" s="144">
        <v>1703221083</v>
      </c>
      <c r="B78" s="140" t="s">
        <v>50</v>
      </c>
      <c r="C78" s="145">
        <v>43</v>
      </c>
    </row>
    <row r="79" spans="1:3" x14ac:dyDescent="0.25">
      <c r="A79" s="144">
        <v>1703221084</v>
      </c>
      <c r="B79" s="140" t="s">
        <v>51</v>
      </c>
      <c r="C79" s="145">
        <v>31</v>
      </c>
    </row>
    <row r="80" spans="1:3" x14ac:dyDescent="0.25">
      <c r="A80" s="144">
        <v>1703221085</v>
      </c>
      <c r="B80" s="140" t="s">
        <v>52</v>
      </c>
      <c r="C80" s="145">
        <v>21</v>
      </c>
    </row>
    <row r="81" spans="1:7" x14ac:dyDescent="0.25">
      <c r="A81" s="144">
        <v>1703221086</v>
      </c>
      <c r="B81" s="140" t="s">
        <v>53</v>
      </c>
      <c r="C81" s="145">
        <v>27</v>
      </c>
    </row>
    <row r="82" spans="1:7" x14ac:dyDescent="0.25">
      <c r="A82" s="144">
        <v>1703221088</v>
      </c>
      <c r="B82" s="140" t="s">
        <v>54</v>
      </c>
      <c r="C82" s="145">
        <v>43</v>
      </c>
    </row>
    <row r="83" spans="1:7" x14ac:dyDescent="0.25">
      <c r="A83" s="144">
        <v>1703221089</v>
      </c>
      <c r="B83" s="140" t="s">
        <v>55</v>
      </c>
      <c r="C83" s="145">
        <v>30</v>
      </c>
    </row>
    <row r="84" spans="1:7" x14ac:dyDescent="0.25">
      <c r="A84" s="144">
        <v>1703221090</v>
      </c>
      <c r="B84" s="140" t="s">
        <v>56</v>
      </c>
      <c r="C84" s="145">
        <v>38</v>
      </c>
    </row>
    <row r="85" spans="1:7" x14ac:dyDescent="0.25">
      <c r="A85" s="144">
        <v>1703221091</v>
      </c>
      <c r="B85" s="140" t="s">
        <v>57</v>
      </c>
      <c r="C85" s="145">
        <v>48</v>
      </c>
    </row>
    <row r="86" spans="1:7" x14ac:dyDescent="0.25">
      <c r="A86" s="144">
        <v>1703221094</v>
      </c>
      <c r="B86" s="140" t="s">
        <v>149</v>
      </c>
      <c r="C86" s="145">
        <v>41</v>
      </c>
    </row>
    <row r="87" spans="1:7" x14ac:dyDescent="0.25">
      <c r="A87" s="144">
        <v>1703221095</v>
      </c>
      <c r="B87" s="140" t="s">
        <v>58</v>
      </c>
      <c r="C87" s="145">
        <v>51</v>
      </c>
    </row>
    <row r="88" spans="1:7" x14ac:dyDescent="0.25">
      <c r="A88" s="144">
        <v>1703221096</v>
      </c>
      <c r="B88" s="140" t="s">
        <v>150</v>
      </c>
      <c r="C88" s="145">
        <v>52</v>
      </c>
    </row>
    <row r="89" spans="1:7" x14ac:dyDescent="0.25">
      <c r="A89" s="144">
        <v>1703221097</v>
      </c>
      <c r="B89" s="140" t="s">
        <v>59</v>
      </c>
      <c r="C89" s="145">
        <v>38</v>
      </c>
    </row>
    <row r="90" spans="1:7" x14ac:dyDescent="0.25">
      <c r="A90" s="144">
        <v>1703221098</v>
      </c>
      <c r="B90" s="140" t="s">
        <v>60</v>
      </c>
      <c r="C90" s="145">
        <v>26</v>
      </c>
    </row>
    <row r="91" spans="1:7" x14ac:dyDescent="0.25">
      <c r="A91" s="144">
        <v>1703221099</v>
      </c>
      <c r="B91" s="140" t="s">
        <v>61</v>
      </c>
      <c r="C91" s="145">
        <v>33</v>
      </c>
    </row>
    <row r="92" spans="1:7" x14ac:dyDescent="0.25">
      <c r="A92" s="144">
        <v>1703221100</v>
      </c>
      <c r="B92" s="140" t="s">
        <v>151</v>
      </c>
      <c r="C92" s="145">
        <v>42</v>
      </c>
    </row>
    <row r="93" spans="1:7" x14ac:dyDescent="0.25">
      <c r="A93" s="144">
        <v>1703221101</v>
      </c>
      <c r="B93" s="140" t="s">
        <v>62</v>
      </c>
      <c r="C93" s="145">
        <v>24</v>
      </c>
    </row>
    <row r="94" spans="1:7" x14ac:dyDescent="0.25">
      <c r="A94" s="144">
        <v>1703221102</v>
      </c>
      <c r="B94" s="140" t="s">
        <v>152</v>
      </c>
      <c r="C94" s="145">
        <v>33</v>
      </c>
    </row>
    <row r="95" spans="1:7" ht="15.75" thickBot="1" x14ac:dyDescent="0.3">
      <c r="A95" s="144">
        <v>1703221103</v>
      </c>
      <c r="B95" s="140" t="s">
        <v>63</v>
      </c>
      <c r="C95" s="145">
        <v>43</v>
      </c>
    </row>
    <row r="96" spans="1:7" ht="19.5" thickBot="1" x14ac:dyDescent="0.35">
      <c r="A96" s="144">
        <v>1703221104</v>
      </c>
      <c r="B96" s="140" t="s">
        <v>153</v>
      </c>
      <c r="C96" s="145">
        <v>41</v>
      </c>
      <c r="G96" s="192">
        <f>0.45*70</f>
        <v>31.5</v>
      </c>
    </row>
    <row r="97" spans="1:14" x14ac:dyDescent="0.25">
      <c r="A97" s="144">
        <v>1703221105</v>
      </c>
      <c r="B97" s="140" t="s">
        <v>64</v>
      </c>
      <c r="C97" s="145">
        <v>18</v>
      </c>
    </row>
    <row r="98" spans="1:14" x14ac:dyDescent="0.25">
      <c r="A98" s="144">
        <v>1703221106</v>
      </c>
      <c r="B98" s="140" t="s">
        <v>154</v>
      </c>
      <c r="C98" s="145">
        <v>43</v>
      </c>
    </row>
    <row r="99" spans="1:14" x14ac:dyDescent="0.25">
      <c r="A99" s="144">
        <v>1703221107</v>
      </c>
      <c r="B99" s="140" t="s">
        <v>65</v>
      </c>
      <c r="C99" s="145">
        <v>43</v>
      </c>
    </row>
    <row r="100" spans="1:14" x14ac:dyDescent="0.25">
      <c r="A100" s="144">
        <v>1703221108</v>
      </c>
      <c r="B100" s="140" t="s">
        <v>155</v>
      </c>
      <c r="C100" s="145">
        <v>41</v>
      </c>
    </row>
    <row r="101" spans="1:14" x14ac:dyDescent="0.25">
      <c r="A101" s="144">
        <v>1703221109</v>
      </c>
      <c r="B101" s="140" t="s">
        <v>66</v>
      </c>
      <c r="C101" s="145">
        <v>21</v>
      </c>
    </row>
    <row r="102" spans="1:14" ht="15.75" thickBot="1" x14ac:dyDescent="0.3">
      <c r="A102" s="144">
        <v>1703221110</v>
      </c>
      <c r="B102" s="140" t="s">
        <v>156</v>
      </c>
      <c r="C102" s="145">
        <v>24</v>
      </c>
    </row>
    <row r="103" spans="1:14" x14ac:dyDescent="0.25">
      <c r="A103" s="144">
        <v>1703221111</v>
      </c>
      <c r="B103" s="140" t="s">
        <v>67</v>
      </c>
      <c r="C103" s="145">
        <v>35</v>
      </c>
      <c r="E103" s="218" t="s">
        <v>177</v>
      </c>
      <c r="F103" s="219"/>
      <c r="G103" s="219"/>
      <c r="H103" s="219"/>
      <c r="I103" s="219"/>
      <c r="J103" s="219"/>
      <c r="K103" s="219"/>
      <c r="L103" s="219"/>
      <c r="M103" s="219"/>
      <c r="N103" s="220"/>
    </row>
    <row r="104" spans="1:14" ht="15.75" thickBot="1" x14ac:dyDescent="0.3">
      <c r="A104" s="144">
        <v>1703221113</v>
      </c>
      <c r="B104" s="140" t="s">
        <v>157</v>
      </c>
      <c r="C104" s="145">
        <v>61</v>
      </c>
      <c r="E104" s="221"/>
      <c r="F104" s="222"/>
      <c r="G104" s="222"/>
      <c r="H104" s="222"/>
      <c r="I104" s="222"/>
      <c r="J104" s="222"/>
      <c r="K104" s="222"/>
      <c r="L104" s="222"/>
      <c r="M104" s="222"/>
      <c r="N104" s="223"/>
    </row>
    <row r="105" spans="1:14" ht="19.5" thickBot="1" x14ac:dyDescent="0.3">
      <c r="A105" s="144">
        <v>1703221114</v>
      </c>
      <c r="B105" s="140" t="s">
        <v>68</v>
      </c>
      <c r="C105" s="145">
        <v>34</v>
      </c>
      <c r="E105" s="224"/>
      <c r="F105" s="225"/>
      <c r="G105" s="225"/>
      <c r="H105" s="226"/>
      <c r="I105" s="175" t="s">
        <v>172</v>
      </c>
      <c r="J105" s="42" t="s">
        <v>76</v>
      </c>
      <c r="K105" s="175" t="s">
        <v>173</v>
      </c>
      <c r="L105" s="42" t="s">
        <v>174</v>
      </c>
      <c r="M105" s="175" t="s">
        <v>175</v>
      </c>
      <c r="N105" s="174" t="s">
        <v>174</v>
      </c>
    </row>
    <row r="106" spans="1:14" ht="21.75" thickBot="1" x14ac:dyDescent="0.3">
      <c r="A106" s="144">
        <v>1703221115</v>
      </c>
      <c r="B106" s="140" t="s">
        <v>158</v>
      </c>
      <c r="C106" s="145">
        <v>24</v>
      </c>
      <c r="E106" s="227" t="s">
        <v>167</v>
      </c>
      <c r="F106" s="228"/>
      <c r="G106" s="228"/>
      <c r="H106" s="228"/>
      <c r="I106" s="176">
        <v>57.55</v>
      </c>
      <c r="J106" s="177">
        <v>2</v>
      </c>
      <c r="K106" s="176">
        <v>55.93434343434344</v>
      </c>
      <c r="L106" s="177">
        <v>3</v>
      </c>
      <c r="M106" s="176">
        <f>(0.7*I106)+(0.3*K106)</f>
        <v>57.065303030303028</v>
      </c>
      <c r="N106" s="178">
        <f>(J106*0.7)+(L106*0.3)</f>
        <v>2.2999999999999998</v>
      </c>
    </row>
    <row r="107" spans="1:14" ht="21.75" thickBot="1" x14ac:dyDescent="0.3">
      <c r="A107" s="144">
        <v>1703221116</v>
      </c>
      <c r="B107" s="140" t="s">
        <v>159</v>
      </c>
      <c r="C107" s="145">
        <v>51</v>
      </c>
      <c r="E107" s="229" t="s">
        <v>168</v>
      </c>
      <c r="F107" s="230"/>
      <c r="G107" s="230"/>
      <c r="H107" s="230"/>
      <c r="I107" s="179">
        <v>57.55</v>
      </c>
      <c r="J107" s="180">
        <v>2</v>
      </c>
      <c r="K107" s="179">
        <f>AVERAGE('ST1'!G62,'ST2'!G62,PUE!I64)</f>
        <v>45.030580906442971</v>
      </c>
      <c r="L107" s="181">
        <f>AVERAGE('ST1'!H62,'ST2'!H62,PUE!J64)</f>
        <v>1.6666666666666667</v>
      </c>
      <c r="M107" s="179">
        <f t="shared" ref="M107:M110" si="0">(0.7*I107)+(0.3*K107)</f>
        <v>53.794174271932889</v>
      </c>
      <c r="N107" s="182">
        <f t="shared" ref="N107:N110" si="1">(J107*0.7)+(L107*0.3)</f>
        <v>1.9</v>
      </c>
    </row>
    <row r="108" spans="1:14" ht="21.75" thickBot="1" x14ac:dyDescent="0.3">
      <c r="A108" s="146" t="s">
        <v>69</v>
      </c>
      <c r="B108" s="147" t="s">
        <v>70</v>
      </c>
      <c r="C108" s="148">
        <v>21</v>
      </c>
      <c r="E108" s="231" t="s">
        <v>169</v>
      </c>
      <c r="F108" s="232"/>
      <c r="G108" s="232"/>
      <c r="H108" s="232"/>
      <c r="I108" s="183">
        <v>57.55</v>
      </c>
      <c r="J108" s="184">
        <v>2</v>
      </c>
      <c r="K108" s="183">
        <f>AVERAGE(PUE!I65)</f>
        <v>52.784900284900282</v>
      </c>
      <c r="L108" s="184">
        <f>AVERAGE(PUE!J65)</f>
        <v>2</v>
      </c>
      <c r="M108" s="183">
        <f t="shared" si="0"/>
        <v>56.120470085470082</v>
      </c>
      <c r="N108" s="185">
        <f t="shared" si="1"/>
        <v>2</v>
      </c>
    </row>
    <row r="109" spans="1:14" ht="30.75" thickBot="1" x14ac:dyDescent="0.3">
      <c r="A109" s="149" t="s">
        <v>71</v>
      </c>
      <c r="B109" s="150"/>
      <c r="C109" s="155">
        <f>COUNTIF(C3:C108,"&gt;31.5")</f>
        <v>61</v>
      </c>
      <c r="E109" s="214" t="s">
        <v>170</v>
      </c>
      <c r="F109" s="215"/>
      <c r="G109" s="215"/>
      <c r="H109" s="215"/>
      <c r="I109" s="186">
        <v>57.55</v>
      </c>
      <c r="J109" s="187">
        <v>2</v>
      </c>
      <c r="K109" s="186">
        <f>AVERAGE('ST1'!G63)</f>
        <v>35.131013016411998</v>
      </c>
      <c r="L109" s="187">
        <f>AVERAGE('ST1'!H63)</f>
        <v>1</v>
      </c>
      <c r="M109" s="186">
        <f t="shared" si="0"/>
        <v>50.824303904923596</v>
      </c>
      <c r="N109" s="188">
        <f t="shared" si="1"/>
        <v>1.7</v>
      </c>
    </row>
    <row r="110" spans="1:14" ht="30.75" thickBot="1" x14ac:dyDescent="0.3">
      <c r="A110" s="151" t="s">
        <v>74</v>
      </c>
      <c r="B110" s="152"/>
      <c r="C110" s="155">
        <f>COUNTA(C3:C108)</f>
        <v>106</v>
      </c>
      <c r="E110" s="216" t="s">
        <v>171</v>
      </c>
      <c r="F110" s="217"/>
      <c r="G110" s="217"/>
      <c r="H110" s="217"/>
      <c r="I110" s="189">
        <v>57.55</v>
      </c>
      <c r="J110" s="190">
        <v>2</v>
      </c>
      <c r="K110" s="189">
        <f>AVERAGE('ST2'!G64, PUE!I67)</f>
        <v>52.019159084211083</v>
      </c>
      <c r="L110" s="190">
        <f>AVERAGE(PUE!J67,'ST1'!H64)</f>
        <v>2</v>
      </c>
      <c r="M110" s="189">
        <f t="shared" si="0"/>
        <v>55.890747725263324</v>
      </c>
      <c r="N110" s="191">
        <f t="shared" si="1"/>
        <v>2</v>
      </c>
    </row>
    <row r="111" spans="1:14" ht="30.75" thickBot="1" x14ac:dyDescent="0.3">
      <c r="A111" s="153" t="s">
        <v>72</v>
      </c>
      <c r="B111" s="154"/>
      <c r="C111" s="156">
        <f>(C109/C110)*100</f>
        <v>57.547169811320757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E109:H109"/>
    <mergeCell ref="E110:H110"/>
    <mergeCell ref="E103:N104"/>
    <mergeCell ref="E105:H105"/>
    <mergeCell ref="E106:H106"/>
    <mergeCell ref="E107:H107"/>
    <mergeCell ref="E108:H108"/>
  </mergeCells>
  <pageMargins left="0.7" right="0.7" top="0.75" bottom="0.75" header="0.3" footer="0.3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24" sqref="C24"/>
    </sheetView>
  </sheetViews>
  <sheetFormatPr defaultRowHeight="15" x14ac:dyDescent="0.25"/>
  <cols>
    <col min="1" max="1" width="11.85546875" customWidth="1"/>
    <col min="2" max="2" width="21" customWidth="1"/>
    <col min="3" max="3" width="24.5703125" customWidth="1"/>
    <col min="4" max="4" width="24" customWidth="1"/>
    <col min="5" max="5" width="25.28515625" customWidth="1"/>
  </cols>
  <sheetData>
    <row r="1" spans="1:5" s="158" customFormat="1" ht="51.75" customHeight="1" thickBot="1" x14ac:dyDescent="0.3">
      <c r="A1" s="163" t="s">
        <v>164</v>
      </c>
      <c r="B1" s="162" t="s">
        <v>160</v>
      </c>
      <c r="C1" s="162" t="s">
        <v>161</v>
      </c>
      <c r="D1" s="162" t="s">
        <v>165</v>
      </c>
      <c r="E1" s="163" t="s">
        <v>162</v>
      </c>
    </row>
    <row r="2" spans="1:5" s="158" customFormat="1" ht="16.5" customHeight="1" x14ac:dyDescent="0.25">
      <c r="A2" s="161" t="s">
        <v>101</v>
      </c>
      <c r="B2" s="159">
        <v>2</v>
      </c>
      <c r="C2" s="159">
        <v>60</v>
      </c>
      <c r="D2" s="168">
        <v>57.065303030303028</v>
      </c>
      <c r="E2" s="171">
        <f>D2*C2/100</f>
        <v>34.239181818181812</v>
      </c>
    </row>
    <row r="3" spans="1:5" s="158" customFormat="1" ht="16.5" customHeight="1" x14ac:dyDescent="0.25">
      <c r="A3" s="160" t="s">
        <v>13</v>
      </c>
      <c r="B3" s="157">
        <v>3</v>
      </c>
      <c r="C3" s="157">
        <v>100</v>
      </c>
      <c r="D3" s="169">
        <v>53.794174271932889</v>
      </c>
      <c r="E3" s="172">
        <f>D3*C3/100</f>
        <v>53.794174271932889</v>
      </c>
    </row>
    <row r="4" spans="1:5" s="158" customFormat="1" ht="16.5" customHeight="1" x14ac:dyDescent="0.25">
      <c r="A4" s="160" t="s">
        <v>102</v>
      </c>
      <c r="B4" s="157">
        <v>3</v>
      </c>
      <c r="C4" s="157">
        <v>100</v>
      </c>
      <c r="D4" s="169">
        <v>56.120470085470082</v>
      </c>
      <c r="E4" s="172">
        <f>D4*C4/100</f>
        <v>56.120470085470082</v>
      </c>
    </row>
    <row r="5" spans="1:5" s="158" customFormat="1" ht="16.5" customHeight="1" x14ac:dyDescent="0.25">
      <c r="A5" s="160" t="s">
        <v>14</v>
      </c>
      <c r="B5" s="157">
        <v>2</v>
      </c>
      <c r="C5" s="157">
        <v>60</v>
      </c>
      <c r="D5" s="169">
        <v>50.824303904923596</v>
      </c>
      <c r="E5" s="172">
        <f>D5*C5/100</f>
        <v>30.49458234295416</v>
      </c>
    </row>
    <row r="6" spans="1:5" s="158" customFormat="1" ht="16.5" customHeight="1" thickBot="1" x14ac:dyDescent="0.3">
      <c r="A6" s="164" t="s">
        <v>77</v>
      </c>
      <c r="B6" s="165">
        <v>3</v>
      </c>
      <c r="C6" s="165">
        <v>100</v>
      </c>
      <c r="D6" s="170">
        <v>55.890747725263324</v>
      </c>
      <c r="E6" s="173">
        <f>D6*C6/100</f>
        <v>55.890747725263324</v>
      </c>
    </row>
    <row r="7" spans="1:5" s="158" customFormat="1" ht="22.5" customHeight="1" thickBot="1" x14ac:dyDescent="0.3">
      <c r="A7" s="233" t="s">
        <v>163</v>
      </c>
      <c r="B7" s="234"/>
      <c r="C7" s="234"/>
      <c r="D7" s="166">
        <f>AVERAGE(D2:D6)</f>
        <v>54.738999803578587</v>
      </c>
      <c r="E7" s="167">
        <f>AVERAGE(E2:E6)</f>
        <v>46.107831248760455</v>
      </c>
    </row>
    <row r="8" spans="1:5" ht="15.75" thickBot="1" x14ac:dyDescent="0.3"/>
    <row r="9" spans="1:5" ht="48" thickBot="1" x14ac:dyDescent="0.3">
      <c r="A9" s="163" t="s">
        <v>164</v>
      </c>
      <c r="B9" s="162" t="s">
        <v>166</v>
      </c>
      <c r="C9" s="162" t="s">
        <v>161</v>
      </c>
      <c r="D9" s="162" t="s">
        <v>165</v>
      </c>
      <c r="E9" s="163" t="s">
        <v>162</v>
      </c>
    </row>
    <row r="10" spans="1:5" ht="15.75" x14ac:dyDescent="0.25">
      <c r="A10" s="161" t="s">
        <v>101</v>
      </c>
      <c r="B10" s="159">
        <v>1</v>
      </c>
      <c r="C10" s="159">
        <v>40</v>
      </c>
      <c r="D10" s="168">
        <v>57.065303030303028</v>
      </c>
      <c r="E10" s="171">
        <f>D10*C10/100</f>
        <v>22.826121212121212</v>
      </c>
    </row>
    <row r="11" spans="1:5" ht="15.75" x14ac:dyDescent="0.25">
      <c r="A11" s="160" t="s">
        <v>13</v>
      </c>
      <c r="B11" s="157">
        <v>2</v>
      </c>
      <c r="C11" s="157">
        <v>60</v>
      </c>
      <c r="D11" s="169">
        <v>53.794174271932889</v>
      </c>
      <c r="E11" s="172">
        <f>D11*C11/100</f>
        <v>32.276504563159733</v>
      </c>
    </row>
    <row r="12" spans="1:5" ht="15.75" x14ac:dyDescent="0.25">
      <c r="A12" s="160" t="s">
        <v>102</v>
      </c>
      <c r="B12" s="157">
        <v>2</v>
      </c>
      <c r="C12" s="157">
        <v>60</v>
      </c>
      <c r="D12" s="169">
        <v>56.120470085470082</v>
      </c>
      <c r="E12" s="172">
        <f>D12*C12/100</f>
        <v>33.672282051282053</v>
      </c>
    </row>
    <row r="13" spans="1:5" ht="15.75" x14ac:dyDescent="0.25">
      <c r="A13" s="160" t="s">
        <v>14</v>
      </c>
      <c r="B13" s="157">
        <v>2</v>
      </c>
      <c r="C13" s="157">
        <v>60</v>
      </c>
      <c r="D13" s="169">
        <v>50.824303904923596</v>
      </c>
      <c r="E13" s="172">
        <f>D13*C13/100</f>
        <v>30.49458234295416</v>
      </c>
    </row>
    <row r="14" spans="1:5" ht="16.5" thickBot="1" x14ac:dyDescent="0.3">
      <c r="A14" s="164" t="s">
        <v>77</v>
      </c>
      <c r="B14" s="165">
        <v>3</v>
      </c>
      <c r="C14" s="165">
        <v>100</v>
      </c>
      <c r="D14" s="170">
        <v>55.890747725263324</v>
      </c>
      <c r="E14" s="173">
        <f>D14*C14/100</f>
        <v>55.890747725263324</v>
      </c>
    </row>
    <row r="15" spans="1:5" ht="19.5" thickBot="1" x14ac:dyDescent="0.3">
      <c r="A15" s="233" t="s">
        <v>163</v>
      </c>
      <c r="B15" s="234"/>
      <c r="C15" s="234"/>
      <c r="D15" s="166">
        <f>AVERAGE(D10:D14)</f>
        <v>54.738999803578587</v>
      </c>
      <c r="E15" s="167">
        <f>AVERAGE(E10:E14)</f>
        <v>35.032047578956096</v>
      </c>
    </row>
    <row r="16" spans="1:5" ht="15.75" thickBot="1" x14ac:dyDescent="0.3"/>
    <row r="17" spans="1:5" ht="48" thickBot="1" x14ac:dyDescent="0.3">
      <c r="A17" s="163" t="s">
        <v>164</v>
      </c>
      <c r="B17" s="162" t="s">
        <v>176</v>
      </c>
      <c r="C17" s="162" t="s">
        <v>161</v>
      </c>
      <c r="D17" s="162" t="s">
        <v>165</v>
      </c>
      <c r="E17" s="163" t="s">
        <v>162</v>
      </c>
    </row>
    <row r="18" spans="1:5" ht="15.75" x14ac:dyDescent="0.25">
      <c r="A18" s="161" t="s">
        <v>101</v>
      </c>
      <c r="B18" s="159"/>
      <c r="C18" s="159"/>
      <c r="D18" s="168"/>
      <c r="E18" s="171"/>
    </row>
    <row r="19" spans="1:5" ht="15.75" x14ac:dyDescent="0.25">
      <c r="A19" s="160" t="s">
        <v>13</v>
      </c>
      <c r="B19" s="157">
        <v>2</v>
      </c>
      <c r="C19" s="157">
        <v>60</v>
      </c>
      <c r="D19" s="169">
        <v>53.794174271932889</v>
      </c>
      <c r="E19" s="172">
        <f>D19*C19/100</f>
        <v>32.276504563159733</v>
      </c>
    </row>
    <row r="20" spans="1:5" ht="15.75" x14ac:dyDescent="0.25">
      <c r="A20" s="160" t="s">
        <v>102</v>
      </c>
      <c r="B20" s="157">
        <v>3</v>
      </c>
      <c r="C20" s="157">
        <v>100</v>
      </c>
      <c r="D20" s="169">
        <v>56.120470085470082</v>
      </c>
      <c r="E20" s="172">
        <f>D20*C20/100</f>
        <v>56.120470085470082</v>
      </c>
    </row>
    <row r="21" spans="1:5" ht="15.75" x14ac:dyDescent="0.25">
      <c r="A21" s="160" t="s">
        <v>14</v>
      </c>
      <c r="B21" s="157">
        <v>3</v>
      </c>
      <c r="C21" s="157">
        <v>100</v>
      </c>
      <c r="D21" s="169">
        <v>50.824303904923596</v>
      </c>
      <c r="E21" s="172">
        <f>D21*C21/100</f>
        <v>50.824303904923596</v>
      </c>
    </row>
    <row r="22" spans="1:5" ht="16.5" thickBot="1" x14ac:dyDescent="0.3">
      <c r="A22" s="164" t="s">
        <v>77</v>
      </c>
      <c r="B22" s="165">
        <v>3</v>
      </c>
      <c r="C22" s="165">
        <v>100</v>
      </c>
      <c r="D22" s="170">
        <v>55.890747725263324</v>
      </c>
      <c r="E22" s="173">
        <f>D22*C22/100</f>
        <v>55.890747725263324</v>
      </c>
    </row>
    <row r="23" spans="1:5" ht="19.5" thickBot="1" x14ac:dyDescent="0.3">
      <c r="A23" s="233" t="s">
        <v>163</v>
      </c>
      <c r="B23" s="234"/>
      <c r="C23" s="234"/>
      <c r="D23" s="166">
        <f>AVERAGE(D18:D22)</f>
        <v>54.157423996897478</v>
      </c>
      <c r="E23" s="167">
        <f>AVERAGE(E18:E22)</f>
        <v>48.778006569704189</v>
      </c>
    </row>
  </sheetData>
  <mergeCells count="3">
    <mergeCell ref="A7:C7"/>
    <mergeCell ref="A15:C15"/>
    <mergeCell ref="A23:C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Normal="100"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TARGET</vt:lpstr>
      <vt:lpstr>ST1</vt:lpstr>
      <vt:lpstr>ST2</vt:lpstr>
      <vt:lpstr>PUE</vt:lpstr>
      <vt:lpstr> EXT &amp; OVERALL</vt:lpstr>
      <vt:lpstr>PO </vt:lpstr>
      <vt:lpstr>PUE!Print_Area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2022-03-23T11:51:15Z</dcterms:created>
  <dcterms:modified xsi:type="dcterms:W3CDTF">2022-11-22T07:55:22Z</dcterms:modified>
</cp:coreProperties>
</file>