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328"/>
  <workbookPr/>
  <mc:AlternateContent xmlns:mc="http://schemas.openxmlformats.org/markup-compatibility/2006">
    <mc:Choice Requires="x15">
      <x15ac:absPath xmlns:x15ac="http://schemas.microsoft.com/office/spreadsheetml/2010/11/ac" url="C:\Users\pganesh.kumar\Downloads\"/>
    </mc:Choice>
  </mc:AlternateContent>
  <xr:revisionPtr revIDLastSave="0" documentId="13_ncr:1_{61E9DBFD-8DA0-49F7-A22E-3549C95D2EB6}" xr6:coauthVersionLast="47" xr6:coauthVersionMax="47" xr10:uidLastSave="{00000000-0000-0000-0000-000000000000}"/>
  <bookViews>
    <workbookView xWindow="-110" yWindow="-110" windowWidth="19420" windowHeight="10300" xr2:uid="{00000000-000D-0000-FFFF-FFFF00000000}"/>
  </bookViews>
  <sheets>
    <sheet name="MortgageCalculator" sheetId="1" r:id="rId1"/>
  </sheets>
  <definedNames>
    <definedName name="chart_balance">OFFSET(MortgageCalculator!$J$41,2,0,payments,1)</definedName>
    <definedName name="chart_balance_noextra">OFFSET(MortgageCalculator!$R$41,2,0,nper,1)</definedName>
    <definedName name="chart_date">OFFSET(MortgageCalculator!$B$41,2,0,nper,1)</definedName>
    <definedName name="chart_date_noextra">OFFSET(MortgageCalculator!$M$41,2,0,nper,1)</definedName>
    <definedName name="chart_nper">ROW(OFFSET(MortgageCalculator!$A$1,0,0,nper,1))</definedName>
    <definedName name="chart_ratehist">OFFSET(MortgageCalculator!$D$41,2,0,payments,1)</definedName>
    <definedName name="chart_taxreturned">OFFSET(MortgageCalculator!#REF!,2,0,payments,1)</definedName>
    <definedName name="compound_period">INDEX({2,12},MATCH(MortgageCalculator!$E$9,compound_periods,0))</definedName>
    <definedName name="compound_periods">{"Semi-Annually";"Monthly"}</definedName>
    <definedName name="CP">INDEX({2,12},MATCH(MortgageCalculator!$E$9,compound_periods,0))</definedName>
    <definedName name="d">MortgageCalculator!$E$8</definedName>
    <definedName name="fpdate">MortgageCalculator!$E$8</definedName>
    <definedName name="frequency">{"Monthly";"Semi-Monthly";"Bi-Weekly";"Weekly";"Acc Bi-Weekly";"Acc Weekly"}</definedName>
    <definedName name="int">MortgageCalculator!$E$16</definedName>
    <definedName name="loan_amount">MortgageCalculator!$E$5</definedName>
    <definedName name="monthly_payment">-PMT((((1+MortgageCalculator!A1048572/CP)^(CP/12))-1),term*12,loan_amount)</definedName>
    <definedName name="months_per_period">INDEX({1,0.5,0.5,0.25,0.5,0.25},MATCH(MortgageCalculator!$E$10,frequency,0))</definedName>
    <definedName name="nper">term*periods_per_year</definedName>
    <definedName name="payment">MortgageCalculator!$E$11</definedName>
    <definedName name="payments">MAX(MortgageCalculator!$A$43:$A$1602)</definedName>
    <definedName name="periods_per_year">INDEX({12,24,26,52,26,52},MATCH(MortgageCalculator!$E$10,frequency,0))</definedName>
    <definedName name="ppy">periods_per_year</definedName>
    <definedName name="_xlnm.Print_Area" localSheetId="0">OFFSET(MortgageCalculator!$A$1,0,0,ROW(MortgageCalculator!$A$41)+1+MortgageCalculator!$J$13,COLUMN(MortgageCalculator!#REF!))</definedName>
    <definedName name="_xlnm.Print_Titles" localSheetId="0">MortgageCalculator!$41:$41</definedName>
    <definedName name="start_rate">MortgageCalculator!$E$6</definedName>
    <definedName name="term">MortgageCalculator!$E$7</definedName>
    <definedName name="valuevx">42.314159</definedName>
    <definedName name="variable">IF(MortgageCalculator!$J$19="Variable Rate",TRUE,FALSE)</definedName>
    <definedName name="vertex42_copyright" hidden="1">"© 2007-2018 Vertex42 LLC"</definedName>
    <definedName name="vertex42_id" hidden="1">"home-mortgage-calculator.xlsx"</definedName>
    <definedName name="vertex42_title" hidden="1">"Home Mortgage Calculator"</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23" i="1" l="1"/>
  <c r="J24" i="1"/>
  <c r="J22" i="1"/>
  <c r="E11" i="1"/>
  <c r="A11" i="1" l="1"/>
  <c r="R42" i="1" l="1"/>
  <c r="L43" i="1" s="1"/>
  <c r="M43" i="1" s="1"/>
  <c r="J42" i="1" l="1"/>
  <c r="A43" i="1" s="1"/>
  <c r="D18" i="1"/>
  <c r="C43" i="1" l="1"/>
  <c r="D43" i="1"/>
  <c r="B43" i="1"/>
  <c r="N43" i="1" l="1"/>
  <c r="O43" i="1" s="1"/>
  <c r="E43" i="1"/>
  <c r="P43" i="1" l="1"/>
  <c r="Q43" i="1" s="1"/>
  <c r="R43" i="1" s="1"/>
  <c r="L44" i="1" s="1"/>
  <c r="M44" i="1" s="1"/>
  <c r="F43" i="1"/>
  <c r="G43" i="1" s="1"/>
  <c r="I43" i="1" s="1"/>
  <c r="J43" i="1" s="1"/>
  <c r="A44" i="1" s="1"/>
  <c r="B44" i="1" s="1"/>
  <c r="C44" i="1" l="1"/>
  <c r="D44" i="1"/>
  <c r="N44" i="1" s="1"/>
  <c r="O44" i="1" s="1"/>
  <c r="P44" i="1" l="1"/>
  <c r="Q44" i="1" s="1"/>
  <c r="R44" i="1" s="1"/>
  <c r="L45" i="1" s="1"/>
  <c r="M45" i="1" s="1"/>
  <c r="E44" i="1"/>
  <c r="F44" i="1" l="1"/>
  <c r="G44" i="1" l="1"/>
  <c r="I44" i="1" s="1"/>
  <c r="J44" i="1" s="1"/>
  <c r="A45" i="1" s="1"/>
  <c r="B45" i="1" l="1"/>
  <c r="C45" i="1"/>
  <c r="D45" i="1"/>
  <c r="N45" i="1" s="1"/>
  <c r="O45" i="1" s="1"/>
  <c r="P45" i="1" s="1"/>
  <c r="Q45" i="1" s="1"/>
  <c r="R45" i="1" s="1"/>
  <c r="L46" i="1" s="1"/>
  <c r="M46" i="1" s="1"/>
  <c r="E45" i="1" l="1"/>
  <c r="F45" i="1" s="1"/>
  <c r="G45" i="1" s="1"/>
  <c r="I45" i="1" s="1"/>
  <c r="J45" i="1" l="1"/>
  <c r="A46" i="1" s="1"/>
  <c r="D46" i="1" l="1"/>
  <c r="N46" i="1" s="1"/>
  <c r="O46" i="1" s="1"/>
  <c r="B46" i="1"/>
  <c r="C46" i="1"/>
  <c r="P46" i="1" l="1"/>
  <c r="Q46" i="1" s="1"/>
  <c r="R46" i="1" s="1"/>
  <c r="L47" i="1" s="1"/>
  <c r="M47" i="1" s="1"/>
  <c r="E46" i="1"/>
  <c r="F46" i="1" s="1"/>
  <c r="G46" i="1" l="1"/>
  <c r="I46" i="1" s="1"/>
  <c r="J46" i="1" l="1"/>
  <c r="A47" i="1" s="1"/>
  <c r="D47" i="1" l="1"/>
  <c r="N47" i="1" s="1"/>
  <c r="O47" i="1" s="1"/>
  <c r="B47" i="1"/>
  <c r="C47" i="1"/>
  <c r="P47" i="1" l="1"/>
  <c r="Q47" i="1" s="1"/>
  <c r="R47" i="1" s="1"/>
  <c r="L48" i="1" s="1"/>
  <c r="M48" i="1" s="1"/>
  <c r="E47" i="1"/>
  <c r="F47" i="1" s="1"/>
  <c r="G47" i="1" l="1"/>
  <c r="I47" i="1" s="1"/>
  <c r="J47" i="1" l="1"/>
  <c r="A48" i="1" s="1"/>
  <c r="D48" i="1" s="1"/>
  <c r="N48" i="1" l="1"/>
  <c r="O48" i="1" s="1"/>
  <c r="P48" i="1" s="1"/>
  <c r="Q48" i="1" s="1"/>
  <c r="R48" i="1" s="1"/>
  <c r="L49" i="1" s="1"/>
  <c r="E48" i="1"/>
  <c r="B48" i="1"/>
  <c r="C48" i="1"/>
  <c r="M49" i="1" l="1"/>
  <c r="F48" i="1"/>
  <c r="G48" i="1" l="1"/>
  <c r="I48" i="1" s="1"/>
  <c r="J48" i="1" s="1"/>
  <c r="A49" i="1" s="1"/>
  <c r="D49" i="1" l="1"/>
  <c r="N49" i="1" s="1"/>
  <c r="B49" i="1"/>
  <c r="C49" i="1"/>
  <c r="E49" i="1" l="1"/>
  <c r="O49" i="1"/>
  <c r="P49" i="1" s="1"/>
  <c r="Q49" i="1" s="1"/>
  <c r="R49" i="1" s="1"/>
  <c r="L50" i="1" s="1"/>
  <c r="M50" i="1" l="1"/>
  <c r="F49" i="1"/>
  <c r="G49" i="1" s="1"/>
  <c r="I49" i="1" s="1"/>
  <c r="J49" i="1" s="1"/>
  <c r="A50" i="1" s="1"/>
  <c r="D50" i="1" l="1"/>
  <c r="N50" i="1" s="1"/>
  <c r="O50" i="1" s="1"/>
  <c r="P50" i="1" s="1"/>
  <c r="Q50" i="1" s="1"/>
  <c r="R50" i="1" s="1"/>
  <c r="L51" i="1" s="1"/>
  <c r="B50" i="1"/>
  <c r="C50" i="1"/>
  <c r="E50" i="1" l="1"/>
  <c r="F50" i="1" s="1"/>
  <c r="M51" i="1"/>
  <c r="G50" i="1" l="1"/>
  <c r="I50" i="1" s="1"/>
  <c r="J50" i="1" s="1"/>
  <c r="A51" i="1" s="1"/>
  <c r="D51" i="1" l="1"/>
  <c r="N51" i="1" s="1"/>
  <c r="B51" i="1"/>
  <c r="C51" i="1"/>
  <c r="E51" i="1" l="1"/>
  <c r="F51" i="1" s="1"/>
  <c r="O51" i="1"/>
  <c r="P51" i="1" s="1"/>
  <c r="Q51" i="1" s="1"/>
  <c r="R51" i="1" s="1"/>
  <c r="L52" i="1" s="1"/>
  <c r="M52" i="1" l="1"/>
  <c r="G51" i="1"/>
  <c r="I51" i="1" s="1"/>
  <c r="J51" i="1" s="1"/>
  <c r="A52" i="1" s="1"/>
  <c r="D52" i="1" l="1"/>
  <c r="N52" i="1" s="1"/>
  <c r="B52" i="1"/>
  <c r="C52" i="1"/>
  <c r="E52" i="1" l="1"/>
  <c r="O52" i="1"/>
  <c r="P52" i="1" s="1"/>
  <c r="Q52" i="1" s="1"/>
  <c r="R52" i="1" s="1"/>
  <c r="L53" i="1" s="1"/>
  <c r="M53" i="1" l="1"/>
  <c r="F52" i="1"/>
  <c r="G52" i="1" s="1"/>
  <c r="I52" i="1" s="1"/>
  <c r="J52" i="1" s="1"/>
  <c r="A53" i="1" s="1"/>
  <c r="D53" i="1" l="1"/>
  <c r="B53" i="1"/>
  <c r="C53" i="1"/>
  <c r="N53" i="1" l="1"/>
  <c r="O53" i="1" s="1"/>
  <c r="P53" i="1" s="1"/>
  <c r="Q53" i="1" s="1"/>
  <c r="R53" i="1" s="1"/>
  <c r="L54" i="1" s="1"/>
  <c r="E53" i="1"/>
  <c r="F53" i="1" s="1"/>
  <c r="G53" i="1" s="1"/>
  <c r="I53" i="1" s="1"/>
  <c r="J53" i="1" s="1"/>
  <c r="A54" i="1" s="1"/>
  <c r="D54" i="1" s="1"/>
  <c r="N54" i="1" l="1"/>
  <c r="O54" i="1" s="1"/>
  <c r="P54" i="1" s="1"/>
  <c r="Q54" i="1" s="1"/>
  <c r="R54" i="1" s="1"/>
  <c r="L55" i="1" s="1"/>
  <c r="M54" i="1"/>
  <c r="E54" i="1"/>
  <c r="B54" i="1"/>
  <c r="C54" i="1"/>
  <c r="M55" i="1" l="1"/>
  <c r="F54" i="1"/>
  <c r="G54" i="1" l="1"/>
  <c r="I54" i="1" s="1"/>
  <c r="J54" i="1" s="1"/>
  <c r="A55" i="1" s="1"/>
  <c r="D55" i="1" l="1"/>
  <c r="B55" i="1"/>
  <c r="C55" i="1"/>
  <c r="N55" i="1" l="1"/>
  <c r="O55" i="1" s="1"/>
  <c r="P55" i="1" s="1"/>
  <c r="Q55" i="1" s="1"/>
  <c r="R55" i="1" s="1"/>
  <c r="L56" i="1" s="1"/>
  <c r="E55" i="1"/>
  <c r="M56" i="1" l="1"/>
  <c r="F55" i="1"/>
  <c r="G55" i="1" s="1"/>
  <c r="I55" i="1" s="1"/>
  <c r="J55" i="1" s="1"/>
  <c r="A56" i="1" s="1"/>
  <c r="D56" i="1" l="1"/>
  <c r="B56" i="1"/>
  <c r="C56" i="1"/>
  <c r="N56" i="1" l="1"/>
  <c r="O56" i="1" s="1"/>
  <c r="P56" i="1" s="1"/>
  <c r="Q56" i="1" s="1"/>
  <c r="R56" i="1" s="1"/>
  <c r="L57" i="1" s="1"/>
  <c r="E56" i="1"/>
  <c r="M57" i="1" l="1"/>
  <c r="F56" i="1"/>
  <c r="G56" i="1" s="1"/>
  <c r="I56" i="1" s="1"/>
  <c r="J56" i="1" s="1"/>
  <c r="A57" i="1" s="1"/>
  <c r="D57" i="1" l="1"/>
  <c r="B57" i="1"/>
  <c r="C57" i="1"/>
  <c r="N57" i="1" l="1"/>
  <c r="O57" i="1" s="1"/>
  <c r="P57" i="1" s="1"/>
  <c r="Q57" i="1" s="1"/>
  <c r="R57" i="1" s="1"/>
  <c r="L58" i="1" s="1"/>
  <c r="E57" i="1"/>
  <c r="F57" i="1" s="1"/>
  <c r="G57" i="1" s="1"/>
  <c r="I57" i="1" s="1"/>
  <c r="J57" i="1" s="1"/>
  <c r="A58" i="1" s="1"/>
  <c r="D58" i="1" s="1"/>
  <c r="N58" i="1" l="1"/>
  <c r="O58" i="1" s="1"/>
  <c r="P58" i="1" s="1"/>
  <c r="Q58" i="1" s="1"/>
  <c r="R58" i="1" s="1"/>
  <c r="L59" i="1" s="1"/>
  <c r="M58" i="1"/>
  <c r="E58" i="1"/>
  <c r="F58" i="1" s="1"/>
  <c r="B58" i="1"/>
  <c r="C58" i="1"/>
  <c r="M59" i="1" l="1"/>
  <c r="G58" i="1"/>
  <c r="I58" i="1" s="1"/>
  <c r="J58" i="1" s="1"/>
  <c r="A59" i="1" s="1"/>
  <c r="D59" i="1" s="1"/>
  <c r="N59" i="1" s="1"/>
  <c r="O59" i="1" l="1"/>
  <c r="P59" i="1" s="1"/>
  <c r="Q59" i="1" s="1"/>
  <c r="R59" i="1" s="1"/>
  <c r="L60" i="1" s="1"/>
  <c r="E59" i="1"/>
  <c r="B59" i="1"/>
  <c r="C59" i="1"/>
  <c r="M60" i="1" l="1"/>
  <c r="F59" i="1"/>
  <c r="G59" i="1" l="1"/>
  <c r="I59" i="1" s="1"/>
  <c r="J59" i="1" s="1"/>
  <c r="A60" i="1" s="1"/>
  <c r="D60" i="1" l="1"/>
  <c r="B60" i="1"/>
  <c r="C60" i="1"/>
  <c r="N60" i="1" l="1"/>
  <c r="O60" i="1" s="1"/>
  <c r="P60" i="1" s="1"/>
  <c r="Q60" i="1" s="1"/>
  <c r="R60" i="1" s="1"/>
  <c r="L61" i="1" s="1"/>
  <c r="E60" i="1"/>
  <c r="M61" i="1" l="1"/>
  <c r="F60" i="1"/>
  <c r="G60" i="1" s="1"/>
  <c r="I60" i="1" s="1"/>
  <c r="J60" i="1" s="1"/>
  <c r="A61" i="1" s="1"/>
  <c r="D61" i="1" l="1"/>
  <c r="B61" i="1"/>
  <c r="C61" i="1"/>
  <c r="N61" i="1" l="1"/>
  <c r="O61" i="1" s="1"/>
  <c r="P61" i="1" s="1"/>
  <c r="Q61" i="1" s="1"/>
  <c r="R61" i="1" s="1"/>
  <c r="L62" i="1" s="1"/>
  <c r="E61" i="1"/>
  <c r="M62" i="1" l="1"/>
  <c r="F61" i="1"/>
  <c r="G61" i="1" s="1"/>
  <c r="I61" i="1" s="1"/>
  <c r="J61" i="1" s="1"/>
  <c r="A62" i="1" s="1"/>
  <c r="D62" i="1" l="1"/>
  <c r="B62" i="1"/>
  <c r="C62" i="1"/>
  <c r="N62" i="1" l="1"/>
  <c r="O62" i="1" s="1"/>
  <c r="P62" i="1" s="1"/>
  <c r="Q62" i="1" s="1"/>
  <c r="R62" i="1" s="1"/>
  <c r="L63" i="1" s="1"/>
  <c r="E62" i="1"/>
  <c r="M63" i="1" l="1"/>
  <c r="F62" i="1"/>
  <c r="G62" i="1" s="1"/>
  <c r="I62" i="1" s="1"/>
  <c r="J62" i="1" s="1"/>
  <c r="A63" i="1" s="1"/>
  <c r="D63" i="1" l="1"/>
  <c r="N63" i="1" s="1"/>
  <c r="B63" i="1"/>
  <c r="C63" i="1"/>
  <c r="E63" i="1" l="1"/>
  <c r="F63" i="1" s="1"/>
  <c r="O63" i="1"/>
  <c r="P63" i="1" s="1"/>
  <c r="Q63" i="1" s="1"/>
  <c r="R63" i="1" s="1"/>
  <c r="L64" i="1" s="1"/>
  <c r="M64" i="1" l="1"/>
  <c r="G63" i="1"/>
  <c r="I63" i="1" s="1"/>
  <c r="J63" i="1" s="1"/>
  <c r="A64" i="1" s="1"/>
  <c r="D64" i="1" l="1"/>
  <c r="B64" i="1"/>
  <c r="C64" i="1"/>
  <c r="N64" i="1" l="1"/>
  <c r="O64" i="1" s="1"/>
  <c r="P64" i="1" s="1"/>
  <c r="Q64" i="1" s="1"/>
  <c r="R64" i="1" s="1"/>
  <c r="L65" i="1" s="1"/>
  <c r="E64" i="1"/>
  <c r="M65" i="1" l="1"/>
  <c r="F64" i="1"/>
  <c r="G64" i="1" s="1"/>
  <c r="I64" i="1" s="1"/>
  <c r="J64" i="1" s="1"/>
  <c r="A65" i="1" s="1"/>
  <c r="D65" i="1" l="1"/>
  <c r="B65" i="1"/>
  <c r="C65" i="1"/>
  <c r="N65" i="1" l="1"/>
  <c r="O65" i="1" s="1"/>
  <c r="P65" i="1" s="1"/>
  <c r="Q65" i="1" s="1"/>
  <c r="R65" i="1" s="1"/>
  <c r="L66" i="1" s="1"/>
  <c r="E65" i="1"/>
  <c r="F65" i="1" s="1"/>
  <c r="M66" i="1" l="1"/>
  <c r="G65" i="1"/>
  <c r="I65" i="1" s="1"/>
  <c r="J65" i="1" s="1"/>
  <c r="A66" i="1" s="1"/>
  <c r="D66" i="1" l="1"/>
  <c r="B66" i="1"/>
  <c r="C66" i="1"/>
  <c r="N66" i="1" l="1"/>
  <c r="O66" i="1" s="1"/>
  <c r="P66" i="1" s="1"/>
  <c r="Q66" i="1" s="1"/>
  <c r="R66" i="1" s="1"/>
  <c r="L67" i="1" s="1"/>
  <c r="E66" i="1"/>
  <c r="F66" i="1" s="1"/>
  <c r="M67" i="1" l="1"/>
  <c r="G66" i="1"/>
  <c r="I66" i="1" s="1"/>
  <c r="J66" i="1" s="1"/>
  <c r="A67" i="1" s="1"/>
  <c r="D67" i="1" l="1"/>
  <c r="B67" i="1"/>
  <c r="C67" i="1"/>
  <c r="N67" i="1" l="1"/>
  <c r="O67" i="1" s="1"/>
  <c r="P67" i="1" s="1"/>
  <c r="Q67" i="1" s="1"/>
  <c r="R67" i="1" s="1"/>
  <c r="L68" i="1" s="1"/>
  <c r="E67" i="1"/>
  <c r="F67" i="1" s="1"/>
  <c r="M68" i="1" l="1"/>
  <c r="G67" i="1"/>
  <c r="I67" i="1" s="1"/>
  <c r="J67" i="1" s="1"/>
  <c r="A68" i="1" s="1"/>
  <c r="D68" i="1" l="1"/>
  <c r="B68" i="1"/>
  <c r="C68" i="1"/>
  <c r="N68" i="1" l="1"/>
  <c r="O68" i="1" s="1"/>
  <c r="P68" i="1" s="1"/>
  <c r="Q68" i="1" s="1"/>
  <c r="R68" i="1" s="1"/>
  <c r="L69" i="1" s="1"/>
  <c r="E68" i="1"/>
  <c r="F68" i="1" s="1"/>
  <c r="M69" i="1" l="1"/>
  <c r="G68" i="1"/>
  <c r="I68" i="1" s="1"/>
  <c r="J68" i="1" s="1"/>
  <c r="A69" i="1" s="1"/>
  <c r="D69" i="1" l="1"/>
  <c r="B69" i="1"/>
  <c r="C69" i="1"/>
  <c r="N69" i="1" l="1"/>
  <c r="O69" i="1" s="1"/>
  <c r="P69" i="1" s="1"/>
  <c r="Q69" i="1" s="1"/>
  <c r="R69" i="1" s="1"/>
  <c r="L70" i="1" s="1"/>
  <c r="E69" i="1"/>
  <c r="F69" i="1" s="1"/>
  <c r="G69" i="1" s="1"/>
  <c r="I69" i="1" s="1"/>
  <c r="J69" i="1" s="1"/>
  <c r="A70" i="1" s="1"/>
  <c r="D70" i="1" s="1"/>
  <c r="N70" i="1" l="1"/>
  <c r="O70" i="1" s="1"/>
  <c r="P70" i="1" s="1"/>
  <c r="Q70" i="1" s="1"/>
  <c r="R70" i="1" s="1"/>
  <c r="L71" i="1" s="1"/>
  <c r="M70" i="1"/>
  <c r="E70" i="1"/>
  <c r="B70" i="1"/>
  <c r="C70" i="1"/>
  <c r="M71" i="1" l="1"/>
  <c r="F70" i="1"/>
  <c r="G70" i="1" l="1"/>
  <c r="I70" i="1" s="1"/>
  <c r="J70" i="1" s="1"/>
  <c r="A71" i="1" s="1"/>
  <c r="D71" i="1" l="1"/>
  <c r="B71" i="1"/>
  <c r="C71" i="1"/>
  <c r="N71" i="1" l="1"/>
  <c r="O71" i="1" s="1"/>
  <c r="P71" i="1" s="1"/>
  <c r="Q71" i="1" s="1"/>
  <c r="R71" i="1" s="1"/>
  <c r="L72" i="1" s="1"/>
  <c r="E71" i="1"/>
  <c r="F71" i="1" s="1"/>
  <c r="M72" i="1" l="1"/>
  <c r="G71" i="1"/>
  <c r="I71" i="1" s="1"/>
  <c r="J71" i="1" s="1"/>
  <c r="A72" i="1" s="1"/>
  <c r="D72" i="1" l="1"/>
  <c r="B72" i="1"/>
  <c r="C72" i="1"/>
  <c r="N72" i="1" l="1"/>
  <c r="O72" i="1" s="1"/>
  <c r="P72" i="1" s="1"/>
  <c r="Q72" i="1" s="1"/>
  <c r="R72" i="1" s="1"/>
  <c r="L73" i="1" s="1"/>
  <c r="E72" i="1"/>
  <c r="F72" i="1" s="1"/>
  <c r="G72" i="1" s="1"/>
  <c r="I72" i="1" s="1"/>
  <c r="J72" i="1" s="1"/>
  <c r="A73" i="1" s="1"/>
  <c r="D73" i="1" s="1"/>
  <c r="N73" i="1" l="1"/>
  <c r="O73" i="1" s="1"/>
  <c r="P73" i="1" s="1"/>
  <c r="Q73" i="1" s="1"/>
  <c r="R73" i="1" s="1"/>
  <c r="L74" i="1" s="1"/>
  <c r="M73" i="1"/>
  <c r="E73" i="1"/>
  <c r="B73" i="1"/>
  <c r="C73" i="1"/>
  <c r="M74" i="1" l="1"/>
  <c r="F73" i="1"/>
  <c r="G73" i="1" l="1"/>
  <c r="I73" i="1" s="1"/>
  <c r="J73" i="1" s="1"/>
  <c r="A74" i="1" s="1"/>
  <c r="D74" i="1" l="1"/>
  <c r="B74" i="1"/>
  <c r="C74" i="1"/>
  <c r="N74" i="1" l="1"/>
  <c r="O74" i="1" s="1"/>
  <c r="P74" i="1" s="1"/>
  <c r="Q74" i="1" s="1"/>
  <c r="R74" i="1" s="1"/>
  <c r="L75" i="1" s="1"/>
  <c r="E74" i="1"/>
  <c r="M75" i="1" l="1"/>
  <c r="F74" i="1"/>
  <c r="G74" i="1" s="1"/>
  <c r="I74" i="1" s="1"/>
  <c r="J74" i="1" s="1"/>
  <c r="A75" i="1" s="1"/>
  <c r="D75" i="1" l="1"/>
  <c r="B75" i="1"/>
  <c r="C75" i="1"/>
  <c r="N75" i="1" l="1"/>
  <c r="O75" i="1" s="1"/>
  <c r="P75" i="1" s="1"/>
  <c r="Q75" i="1" s="1"/>
  <c r="R75" i="1" s="1"/>
  <c r="L76" i="1" s="1"/>
  <c r="E75" i="1"/>
  <c r="F75" i="1" s="1"/>
  <c r="M76" i="1" l="1"/>
  <c r="G75" i="1"/>
  <c r="I75" i="1" s="1"/>
  <c r="J75" i="1" s="1"/>
  <c r="A76" i="1" s="1"/>
  <c r="D76" i="1" l="1"/>
  <c r="B76" i="1"/>
  <c r="C76" i="1"/>
  <c r="N76" i="1" l="1"/>
  <c r="O76" i="1" s="1"/>
  <c r="P76" i="1" s="1"/>
  <c r="Q76" i="1" s="1"/>
  <c r="R76" i="1" s="1"/>
  <c r="L77" i="1" s="1"/>
  <c r="E76" i="1"/>
  <c r="F76" i="1" s="1"/>
  <c r="G76" i="1" s="1"/>
  <c r="I76" i="1" s="1"/>
  <c r="J76" i="1" s="1"/>
  <c r="A77" i="1" s="1"/>
  <c r="D77" i="1" s="1"/>
  <c r="N77" i="1" l="1"/>
  <c r="O77" i="1" s="1"/>
  <c r="P77" i="1" s="1"/>
  <c r="Q77" i="1" s="1"/>
  <c r="R77" i="1" s="1"/>
  <c r="L78" i="1" s="1"/>
  <c r="M77" i="1"/>
  <c r="E77" i="1"/>
  <c r="B77" i="1"/>
  <c r="C77" i="1"/>
  <c r="M78" i="1" l="1"/>
  <c r="F77" i="1"/>
  <c r="G77" i="1" l="1"/>
  <c r="I77" i="1" s="1"/>
  <c r="J77" i="1" s="1"/>
  <c r="A78" i="1" s="1"/>
  <c r="D78" i="1" l="1"/>
  <c r="B78" i="1"/>
  <c r="C78" i="1"/>
  <c r="N78" i="1" l="1"/>
  <c r="O78" i="1" s="1"/>
  <c r="P78" i="1" s="1"/>
  <c r="Q78" i="1" s="1"/>
  <c r="R78" i="1" s="1"/>
  <c r="L79" i="1" s="1"/>
  <c r="E78" i="1"/>
  <c r="M79" i="1" l="1"/>
  <c r="F78" i="1"/>
  <c r="G78" i="1" s="1"/>
  <c r="I78" i="1" s="1"/>
  <c r="J78" i="1" s="1"/>
  <c r="A79" i="1" s="1"/>
  <c r="D79" i="1" s="1"/>
  <c r="N79" i="1" l="1"/>
  <c r="O79" i="1" s="1"/>
  <c r="P79" i="1" s="1"/>
  <c r="Q79" i="1" s="1"/>
  <c r="R79" i="1" s="1"/>
  <c r="L80" i="1" s="1"/>
  <c r="C79" i="1"/>
  <c r="B79" i="1"/>
  <c r="E79" i="1"/>
  <c r="F79" i="1" s="1"/>
  <c r="M80" i="1" l="1"/>
  <c r="G79" i="1"/>
  <c r="I79" i="1" s="1"/>
  <c r="J79" i="1" s="1"/>
  <c r="A80" i="1" s="1"/>
  <c r="D80" i="1" l="1"/>
  <c r="B80" i="1"/>
  <c r="C80" i="1"/>
  <c r="N80" i="1" l="1"/>
  <c r="O80" i="1" s="1"/>
  <c r="P80" i="1" s="1"/>
  <c r="Q80" i="1" s="1"/>
  <c r="R80" i="1" s="1"/>
  <c r="L81" i="1" s="1"/>
  <c r="E80" i="1"/>
  <c r="M81" i="1" l="1"/>
  <c r="F80" i="1"/>
  <c r="G80" i="1" s="1"/>
  <c r="I80" i="1" s="1"/>
  <c r="J80" i="1" s="1"/>
  <c r="A81" i="1" s="1"/>
  <c r="D81" i="1" l="1"/>
  <c r="B81" i="1"/>
  <c r="C81" i="1"/>
  <c r="N81" i="1" l="1"/>
  <c r="O81" i="1" s="1"/>
  <c r="P81" i="1" s="1"/>
  <c r="Q81" i="1" s="1"/>
  <c r="R81" i="1" s="1"/>
  <c r="L82" i="1" s="1"/>
  <c r="E81" i="1"/>
  <c r="M82" i="1" l="1"/>
  <c r="F81" i="1"/>
  <c r="G81" i="1" s="1"/>
  <c r="I81" i="1" s="1"/>
  <c r="J81" i="1" s="1"/>
  <c r="A82" i="1" s="1"/>
  <c r="D82" i="1" l="1"/>
  <c r="B82" i="1"/>
  <c r="C82" i="1"/>
  <c r="N82" i="1" l="1"/>
  <c r="O82" i="1" s="1"/>
  <c r="P82" i="1" s="1"/>
  <c r="Q82" i="1" s="1"/>
  <c r="R82" i="1" s="1"/>
  <c r="L83" i="1" s="1"/>
  <c r="E82" i="1"/>
  <c r="F82" i="1" s="1"/>
  <c r="G82" i="1" s="1"/>
  <c r="I82" i="1" s="1"/>
  <c r="J82" i="1" s="1"/>
  <c r="A83" i="1" s="1"/>
  <c r="D83" i="1" s="1"/>
  <c r="N83" i="1" l="1"/>
  <c r="O83" i="1" s="1"/>
  <c r="P83" i="1" s="1"/>
  <c r="Q83" i="1" s="1"/>
  <c r="R83" i="1" s="1"/>
  <c r="L84" i="1" s="1"/>
  <c r="M83" i="1"/>
  <c r="E83" i="1"/>
  <c r="B83" i="1"/>
  <c r="C83" i="1"/>
  <c r="M84" i="1" l="1"/>
  <c r="F83" i="1"/>
  <c r="G83" i="1" l="1"/>
  <c r="I83" i="1" s="1"/>
  <c r="J83" i="1" s="1"/>
  <c r="A84" i="1" s="1"/>
  <c r="D84" i="1" l="1"/>
  <c r="B84" i="1"/>
  <c r="C84" i="1"/>
  <c r="N84" i="1" l="1"/>
  <c r="O84" i="1" s="1"/>
  <c r="P84" i="1" s="1"/>
  <c r="Q84" i="1" s="1"/>
  <c r="R84" i="1" s="1"/>
  <c r="L85" i="1" s="1"/>
  <c r="E84" i="1"/>
  <c r="F84" i="1" s="1"/>
  <c r="M85" i="1" l="1"/>
  <c r="G84" i="1"/>
  <c r="I84" i="1" s="1"/>
  <c r="J84" i="1" s="1"/>
  <c r="A85" i="1" s="1"/>
  <c r="D85" i="1" l="1"/>
  <c r="B85" i="1"/>
  <c r="C85" i="1"/>
  <c r="N85" i="1" l="1"/>
  <c r="O85" i="1" s="1"/>
  <c r="P85" i="1" s="1"/>
  <c r="Q85" i="1" s="1"/>
  <c r="R85" i="1" s="1"/>
  <c r="L86" i="1" s="1"/>
  <c r="E85" i="1"/>
  <c r="F85" i="1" s="1"/>
  <c r="M86" i="1" l="1"/>
  <c r="G85" i="1"/>
  <c r="I85" i="1" s="1"/>
  <c r="J85" i="1" s="1"/>
  <c r="A86" i="1" s="1"/>
  <c r="D86" i="1" l="1"/>
  <c r="B86" i="1"/>
  <c r="C86" i="1"/>
  <c r="N86" i="1" l="1"/>
  <c r="O86" i="1" s="1"/>
  <c r="P86" i="1" s="1"/>
  <c r="Q86" i="1" s="1"/>
  <c r="R86" i="1" s="1"/>
  <c r="L87" i="1" s="1"/>
  <c r="E86" i="1"/>
  <c r="M87" i="1" l="1"/>
  <c r="F86" i="1"/>
  <c r="G86" i="1" s="1"/>
  <c r="I86" i="1" s="1"/>
  <c r="J86" i="1" s="1"/>
  <c r="A87" i="1" s="1"/>
  <c r="D87" i="1" l="1"/>
  <c r="B87" i="1"/>
  <c r="C87" i="1"/>
  <c r="N87" i="1" l="1"/>
  <c r="O87" i="1" s="1"/>
  <c r="P87" i="1" s="1"/>
  <c r="Q87" i="1" s="1"/>
  <c r="R87" i="1" s="1"/>
  <c r="L88" i="1" s="1"/>
  <c r="E87" i="1"/>
  <c r="F87" i="1" s="1"/>
  <c r="M88" i="1" l="1"/>
  <c r="G87" i="1"/>
  <c r="I87" i="1" s="1"/>
  <c r="J87" i="1" s="1"/>
  <c r="A88" i="1" s="1"/>
  <c r="D88" i="1" l="1"/>
  <c r="B88" i="1"/>
  <c r="C88" i="1"/>
  <c r="N88" i="1" l="1"/>
  <c r="O88" i="1" s="1"/>
  <c r="P88" i="1" s="1"/>
  <c r="Q88" i="1" s="1"/>
  <c r="R88" i="1" s="1"/>
  <c r="L89" i="1" s="1"/>
  <c r="E88" i="1"/>
  <c r="F88" i="1" s="1"/>
  <c r="M89" i="1" l="1"/>
  <c r="G88" i="1"/>
  <c r="I88" i="1" s="1"/>
  <c r="J88" i="1" s="1"/>
  <c r="A89" i="1" s="1"/>
  <c r="D89" i="1" l="1"/>
  <c r="B89" i="1"/>
  <c r="C89" i="1"/>
  <c r="N89" i="1" l="1"/>
  <c r="O89" i="1" s="1"/>
  <c r="P89" i="1" s="1"/>
  <c r="Q89" i="1" s="1"/>
  <c r="R89" i="1" s="1"/>
  <c r="L90" i="1" s="1"/>
  <c r="E89" i="1"/>
  <c r="F89" i="1" s="1"/>
  <c r="M90" i="1" l="1"/>
  <c r="G89" i="1"/>
  <c r="I89" i="1" s="1"/>
  <c r="J89" i="1" s="1"/>
  <c r="A90" i="1" s="1"/>
  <c r="D90" i="1" l="1"/>
  <c r="B90" i="1"/>
  <c r="C90" i="1"/>
  <c r="N90" i="1" l="1"/>
  <c r="O90" i="1" s="1"/>
  <c r="P90" i="1" s="1"/>
  <c r="Q90" i="1" s="1"/>
  <c r="R90" i="1" s="1"/>
  <c r="L91" i="1" s="1"/>
  <c r="E90" i="1"/>
  <c r="F90" i="1" s="1"/>
  <c r="M91" i="1" l="1"/>
  <c r="G90" i="1"/>
  <c r="I90" i="1" s="1"/>
  <c r="J90" i="1" s="1"/>
  <c r="A91" i="1" s="1"/>
  <c r="D91" i="1" l="1"/>
  <c r="B91" i="1"/>
  <c r="C91" i="1"/>
  <c r="N91" i="1" l="1"/>
  <c r="O91" i="1" s="1"/>
  <c r="P91" i="1" s="1"/>
  <c r="Q91" i="1" s="1"/>
  <c r="R91" i="1" s="1"/>
  <c r="L92" i="1" s="1"/>
  <c r="E91" i="1"/>
  <c r="M92" i="1" l="1"/>
  <c r="F91" i="1"/>
  <c r="G91" i="1" s="1"/>
  <c r="I91" i="1" s="1"/>
  <c r="J91" i="1" s="1"/>
  <c r="A92" i="1" s="1"/>
  <c r="D92" i="1" l="1"/>
  <c r="B92" i="1"/>
  <c r="C92" i="1"/>
  <c r="N92" i="1" l="1"/>
  <c r="O92" i="1" s="1"/>
  <c r="P92" i="1" s="1"/>
  <c r="Q92" i="1" s="1"/>
  <c r="R92" i="1" s="1"/>
  <c r="L93" i="1" s="1"/>
  <c r="E92" i="1"/>
  <c r="F92" i="1" s="1"/>
  <c r="M93" i="1" l="1"/>
  <c r="G92" i="1"/>
  <c r="I92" i="1" s="1"/>
  <c r="J92" i="1" s="1"/>
  <c r="A93" i="1" s="1"/>
  <c r="D93" i="1" l="1"/>
  <c r="B93" i="1"/>
  <c r="C93" i="1"/>
  <c r="N93" i="1" l="1"/>
  <c r="O93" i="1" s="1"/>
  <c r="P93" i="1" s="1"/>
  <c r="Q93" i="1" s="1"/>
  <c r="R93" i="1" s="1"/>
  <c r="L94" i="1" s="1"/>
  <c r="E93" i="1"/>
  <c r="M94" i="1" l="1"/>
  <c r="F93" i="1"/>
  <c r="G93" i="1" s="1"/>
  <c r="I93" i="1" s="1"/>
  <c r="J93" i="1" s="1"/>
  <c r="A94" i="1" s="1"/>
  <c r="D94" i="1" l="1"/>
  <c r="B94" i="1"/>
  <c r="C94" i="1"/>
  <c r="N94" i="1" l="1"/>
  <c r="O94" i="1" s="1"/>
  <c r="P94" i="1" s="1"/>
  <c r="Q94" i="1" s="1"/>
  <c r="R94" i="1" s="1"/>
  <c r="L95" i="1" s="1"/>
  <c r="E94" i="1"/>
  <c r="M95" i="1" l="1"/>
  <c r="F94" i="1"/>
  <c r="G94" i="1" s="1"/>
  <c r="I94" i="1" s="1"/>
  <c r="J94" i="1" s="1"/>
  <c r="A95" i="1" s="1"/>
  <c r="D95" i="1" l="1"/>
  <c r="B95" i="1"/>
  <c r="C95" i="1"/>
  <c r="N95" i="1" l="1"/>
  <c r="O95" i="1" s="1"/>
  <c r="P95" i="1" s="1"/>
  <c r="Q95" i="1" s="1"/>
  <c r="R95" i="1" s="1"/>
  <c r="L96" i="1" s="1"/>
  <c r="E95" i="1"/>
  <c r="M96" i="1" l="1"/>
  <c r="F95" i="1"/>
  <c r="G95" i="1" s="1"/>
  <c r="I95" i="1" s="1"/>
  <c r="J95" i="1" s="1"/>
  <c r="A96" i="1" s="1"/>
  <c r="D96" i="1" l="1"/>
  <c r="B96" i="1"/>
  <c r="C96" i="1"/>
  <c r="N96" i="1" l="1"/>
  <c r="O96" i="1" s="1"/>
  <c r="P96" i="1" s="1"/>
  <c r="Q96" i="1" s="1"/>
  <c r="R96" i="1" s="1"/>
  <c r="L97" i="1" s="1"/>
  <c r="E96" i="1"/>
  <c r="F96" i="1" s="1"/>
  <c r="G96" i="1" s="1"/>
  <c r="I96" i="1" s="1"/>
  <c r="J96" i="1" s="1"/>
  <c r="A97" i="1" s="1"/>
  <c r="D97" i="1" s="1"/>
  <c r="N97" i="1" l="1"/>
  <c r="O97" i="1" s="1"/>
  <c r="P97" i="1" s="1"/>
  <c r="Q97" i="1" s="1"/>
  <c r="R97" i="1" s="1"/>
  <c r="L98" i="1" s="1"/>
  <c r="M97" i="1"/>
  <c r="E97" i="1"/>
  <c r="F97" i="1" s="1"/>
  <c r="B97" i="1"/>
  <c r="C97" i="1"/>
  <c r="M98" i="1" l="1"/>
  <c r="G97" i="1"/>
  <c r="I97" i="1" s="1"/>
  <c r="J97" i="1" s="1"/>
  <c r="A98" i="1" s="1"/>
  <c r="D98" i="1" s="1"/>
  <c r="N98" i="1" s="1"/>
  <c r="O98" i="1" l="1"/>
  <c r="P98" i="1" s="1"/>
  <c r="Q98" i="1" s="1"/>
  <c r="R98" i="1" s="1"/>
  <c r="L99" i="1" s="1"/>
  <c r="E98" i="1"/>
  <c r="B98" i="1"/>
  <c r="C98" i="1"/>
  <c r="M99" i="1" l="1"/>
  <c r="F98" i="1"/>
  <c r="G98" i="1" l="1"/>
  <c r="I98" i="1" s="1"/>
  <c r="J98" i="1" s="1"/>
  <c r="A99" i="1" s="1"/>
  <c r="D99" i="1" l="1"/>
  <c r="B99" i="1"/>
  <c r="C99" i="1"/>
  <c r="N99" i="1" l="1"/>
  <c r="O99" i="1" s="1"/>
  <c r="P99" i="1" s="1"/>
  <c r="Q99" i="1" s="1"/>
  <c r="R99" i="1" s="1"/>
  <c r="L100" i="1" s="1"/>
  <c r="E99" i="1"/>
  <c r="M100" i="1" l="1"/>
  <c r="F99" i="1"/>
  <c r="G99" i="1" s="1"/>
  <c r="I99" i="1" s="1"/>
  <c r="J99" i="1" s="1"/>
  <c r="A100" i="1" s="1"/>
  <c r="D100" i="1" l="1"/>
  <c r="B100" i="1"/>
  <c r="C100" i="1"/>
  <c r="N100" i="1" l="1"/>
  <c r="O100" i="1" s="1"/>
  <c r="P100" i="1" s="1"/>
  <c r="Q100" i="1" s="1"/>
  <c r="R100" i="1" s="1"/>
  <c r="L101" i="1" s="1"/>
  <c r="E100" i="1"/>
  <c r="M101" i="1" l="1"/>
  <c r="F100" i="1"/>
  <c r="G100" i="1" s="1"/>
  <c r="I100" i="1" s="1"/>
  <c r="J100" i="1" s="1"/>
  <c r="A101" i="1" s="1"/>
  <c r="D101" i="1" l="1"/>
  <c r="B101" i="1"/>
  <c r="C101" i="1"/>
  <c r="N101" i="1" l="1"/>
  <c r="O101" i="1" s="1"/>
  <c r="P101" i="1" s="1"/>
  <c r="Q101" i="1" s="1"/>
  <c r="R101" i="1" s="1"/>
  <c r="L102" i="1" s="1"/>
  <c r="E101" i="1"/>
  <c r="M102" i="1" l="1"/>
  <c r="F101" i="1"/>
  <c r="G101" i="1" s="1"/>
  <c r="I101" i="1" s="1"/>
  <c r="J101" i="1" s="1"/>
  <c r="A102" i="1" s="1"/>
  <c r="D102" i="1" l="1"/>
  <c r="B102" i="1"/>
  <c r="C102" i="1"/>
  <c r="N102" i="1" l="1"/>
  <c r="O102" i="1" s="1"/>
  <c r="P102" i="1" s="1"/>
  <c r="Q102" i="1" s="1"/>
  <c r="R102" i="1" s="1"/>
  <c r="L103" i="1" s="1"/>
  <c r="E102" i="1"/>
  <c r="M103" i="1" l="1"/>
  <c r="F102" i="1"/>
  <c r="G102" i="1" s="1"/>
  <c r="I102" i="1" s="1"/>
  <c r="J102" i="1" l="1"/>
  <c r="A103" i="1" l="1"/>
  <c r="D103" i="1" l="1"/>
  <c r="B103" i="1"/>
  <c r="C103" i="1"/>
  <c r="N103" i="1" l="1"/>
  <c r="O103" i="1" s="1"/>
  <c r="P103" i="1" s="1"/>
  <c r="Q103" i="1" s="1"/>
  <c r="R103" i="1" s="1"/>
  <c r="L104" i="1" s="1"/>
  <c r="E103" i="1"/>
  <c r="M104" i="1" l="1"/>
  <c r="F103" i="1"/>
  <c r="G103" i="1" s="1"/>
  <c r="I103" i="1" s="1"/>
  <c r="J103" i="1" l="1"/>
  <c r="A104" i="1" s="1"/>
  <c r="D104" i="1" l="1"/>
  <c r="C104" i="1"/>
  <c r="B104" i="1"/>
  <c r="N104" i="1" l="1"/>
  <c r="O104" i="1" s="1"/>
  <c r="P104" i="1" s="1"/>
  <c r="Q104" i="1" s="1"/>
  <c r="R104" i="1" s="1"/>
  <c r="L105" i="1" s="1"/>
  <c r="E104" i="1"/>
  <c r="M105" i="1" l="1"/>
  <c r="F104" i="1"/>
  <c r="G104" i="1" s="1"/>
  <c r="I104" i="1" s="1"/>
  <c r="J104" i="1" s="1"/>
  <c r="A105" i="1" s="1"/>
  <c r="D105" i="1" l="1"/>
  <c r="C105" i="1"/>
  <c r="B105" i="1"/>
  <c r="N105" i="1" l="1"/>
  <c r="O105" i="1" s="1"/>
  <c r="P105" i="1" s="1"/>
  <c r="Q105" i="1" s="1"/>
  <c r="R105" i="1" s="1"/>
  <c r="L106" i="1" s="1"/>
  <c r="E105" i="1"/>
  <c r="M106" i="1" l="1"/>
  <c r="F105" i="1"/>
  <c r="G105" i="1" s="1"/>
  <c r="I105" i="1" s="1"/>
  <c r="J105" i="1" s="1"/>
  <c r="A106" i="1" s="1"/>
  <c r="D106" i="1" l="1"/>
  <c r="C106" i="1"/>
  <c r="B106" i="1"/>
  <c r="N106" i="1" l="1"/>
  <c r="O106" i="1" s="1"/>
  <c r="P106" i="1" s="1"/>
  <c r="Q106" i="1" s="1"/>
  <c r="R106" i="1" s="1"/>
  <c r="L107" i="1" s="1"/>
  <c r="E106" i="1"/>
  <c r="F106" i="1" s="1"/>
  <c r="G106" i="1" s="1"/>
  <c r="I106" i="1" s="1"/>
  <c r="J106" i="1" s="1"/>
  <c r="A107" i="1" s="1"/>
  <c r="D107" i="1" s="1"/>
  <c r="N107" i="1" l="1"/>
  <c r="O107" i="1" s="1"/>
  <c r="P107" i="1" s="1"/>
  <c r="Q107" i="1" s="1"/>
  <c r="R107" i="1" s="1"/>
  <c r="L108" i="1" s="1"/>
  <c r="M107" i="1"/>
  <c r="B107" i="1"/>
  <c r="E107" i="1"/>
  <c r="C107" i="1"/>
  <c r="M108" i="1" l="1"/>
  <c r="F107" i="1"/>
  <c r="G107" i="1" s="1"/>
  <c r="I107" i="1" s="1"/>
  <c r="J107" i="1" l="1"/>
  <c r="A108" i="1" s="1"/>
  <c r="D108" i="1" l="1"/>
  <c r="B108" i="1"/>
  <c r="C108" i="1"/>
  <c r="N108" i="1" l="1"/>
  <c r="O108" i="1" s="1"/>
  <c r="P108" i="1" s="1"/>
  <c r="Q108" i="1" s="1"/>
  <c r="R108" i="1" s="1"/>
  <c r="L109" i="1" s="1"/>
  <c r="E108" i="1"/>
  <c r="M109" i="1" l="1"/>
  <c r="F108" i="1"/>
  <c r="G108" i="1" s="1"/>
  <c r="I108" i="1" s="1"/>
  <c r="J108" i="1" s="1"/>
  <c r="A109" i="1" s="1"/>
  <c r="D109" i="1" s="1"/>
  <c r="N109" i="1" l="1"/>
  <c r="O109" i="1" s="1"/>
  <c r="P109" i="1" s="1"/>
  <c r="Q109" i="1" s="1"/>
  <c r="R109" i="1" s="1"/>
  <c r="L110" i="1" s="1"/>
  <c r="C109" i="1"/>
  <c r="B109" i="1"/>
  <c r="E109" i="1"/>
  <c r="F109" i="1" s="1"/>
  <c r="M110" i="1" l="1"/>
  <c r="G109" i="1"/>
  <c r="I109" i="1" s="1"/>
  <c r="J109" i="1" s="1"/>
  <c r="A110" i="1" s="1"/>
  <c r="D110" i="1" l="1"/>
  <c r="B110" i="1"/>
  <c r="C110" i="1"/>
  <c r="N110" i="1" l="1"/>
  <c r="O110" i="1" s="1"/>
  <c r="P110" i="1" s="1"/>
  <c r="Q110" i="1" s="1"/>
  <c r="R110" i="1" s="1"/>
  <c r="L111" i="1" s="1"/>
  <c r="E110" i="1"/>
  <c r="M111" i="1" l="1"/>
  <c r="F110" i="1"/>
  <c r="G110" i="1" s="1"/>
  <c r="I110" i="1" s="1"/>
  <c r="J110" i="1" s="1"/>
  <c r="A111" i="1" s="1"/>
  <c r="D111" i="1" l="1"/>
  <c r="B111" i="1"/>
  <c r="C111" i="1"/>
  <c r="N111" i="1" l="1"/>
  <c r="O111" i="1" s="1"/>
  <c r="P111" i="1" s="1"/>
  <c r="Q111" i="1" s="1"/>
  <c r="R111" i="1" s="1"/>
  <c r="L112" i="1" s="1"/>
  <c r="E111" i="1"/>
  <c r="F111" i="1" s="1"/>
  <c r="G111" i="1" s="1"/>
  <c r="I111" i="1" s="1"/>
  <c r="J111" i="1" s="1"/>
  <c r="A112" i="1" s="1"/>
  <c r="D112" i="1" s="1"/>
  <c r="N112" i="1" l="1"/>
  <c r="O112" i="1" s="1"/>
  <c r="P112" i="1" s="1"/>
  <c r="Q112" i="1" s="1"/>
  <c r="R112" i="1" s="1"/>
  <c r="L113" i="1" s="1"/>
  <c r="M112" i="1"/>
  <c r="E112" i="1"/>
  <c r="B112" i="1"/>
  <c r="C112" i="1"/>
  <c r="M113" i="1" l="1"/>
  <c r="F112" i="1"/>
  <c r="G112" i="1" l="1"/>
  <c r="I112" i="1" s="1"/>
  <c r="J112" i="1" s="1"/>
  <c r="A113" i="1" s="1"/>
  <c r="D113" i="1" l="1"/>
  <c r="B113" i="1"/>
  <c r="C113" i="1"/>
  <c r="N113" i="1" l="1"/>
  <c r="O113" i="1" s="1"/>
  <c r="P113" i="1" s="1"/>
  <c r="Q113" i="1" s="1"/>
  <c r="R113" i="1" s="1"/>
  <c r="L114" i="1" s="1"/>
  <c r="E113" i="1"/>
  <c r="M114" i="1" l="1"/>
  <c r="F113" i="1"/>
  <c r="G113" i="1" s="1"/>
  <c r="I113" i="1" s="1"/>
  <c r="J113" i="1" s="1"/>
  <c r="A114" i="1" s="1"/>
  <c r="D114" i="1" l="1"/>
  <c r="B114" i="1"/>
  <c r="C114" i="1"/>
  <c r="N114" i="1" l="1"/>
  <c r="O114" i="1" s="1"/>
  <c r="P114" i="1" s="1"/>
  <c r="Q114" i="1" s="1"/>
  <c r="R114" i="1" s="1"/>
  <c r="L115" i="1" s="1"/>
  <c r="E114" i="1"/>
  <c r="F114" i="1" s="1"/>
  <c r="M115" i="1" l="1"/>
  <c r="G114" i="1"/>
  <c r="I114" i="1" s="1"/>
  <c r="J114" i="1" s="1"/>
  <c r="A115" i="1" s="1"/>
  <c r="D115" i="1" l="1"/>
  <c r="B115" i="1"/>
  <c r="C115" i="1"/>
  <c r="N115" i="1" l="1"/>
  <c r="O115" i="1" s="1"/>
  <c r="P115" i="1" s="1"/>
  <c r="Q115" i="1" s="1"/>
  <c r="R115" i="1" s="1"/>
  <c r="L116" i="1" s="1"/>
  <c r="E115" i="1"/>
  <c r="M116" i="1" l="1"/>
  <c r="F115" i="1"/>
  <c r="G115" i="1" s="1"/>
  <c r="I115" i="1" s="1"/>
  <c r="J115" i="1" s="1"/>
  <c r="A116" i="1" s="1"/>
  <c r="D116" i="1" l="1"/>
  <c r="B116" i="1"/>
  <c r="C116" i="1"/>
  <c r="N116" i="1" l="1"/>
  <c r="O116" i="1" s="1"/>
  <c r="P116" i="1" s="1"/>
  <c r="Q116" i="1" s="1"/>
  <c r="R116" i="1" s="1"/>
  <c r="L117" i="1" s="1"/>
  <c r="E116" i="1"/>
  <c r="M117" i="1" l="1"/>
  <c r="F116" i="1"/>
  <c r="G116" i="1" s="1"/>
  <c r="I116" i="1" s="1"/>
  <c r="J116" i="1" s="1"/>
  <c r="A117" i="1" s="1"/>
  <c r="D117" i="1" l="1"/>
  <c r="B117" i="1"/>
  <c r="C117" i="1"/>
  <c r="N117" i="1" l="1"/>
  <c r="O117" i="1" s="1"/>
  <c r="P117" i="1" s="1"/>
  <c r="Q117" i="1" s="1"/>
  <c r="R117" i="1" s="1"/>
  <c r="L118" i="1" s="1"/>
  <c r="E117" i="1"/>
  <c r="M118" i="1" l="1"/>
  <c r="F117" i="1"/>
  <c r="G117" i="1" s="1"/>
  <c r="I117" i="1" s="1"/>
  <c r="J117" i="1" s="1"/>
  <c r="A118" i="1" s="1"/>
  <c r="D118" i="1" l="1"/>
  <c r="B118" i="1"/>
  <c r="C118" i="1"/>
  <c r="N118" i="1" l="1"/>
  <c r="O118" i="1" s="1"/>
  <c r="P118" i="1" s="1"/>
  <c r="Q118" i="1" s="1"/>
  <c r="R118" i="1" s="1"/>
  <c r="L119" i="1" s="1"/>
  <c r="E118" i="1"/>
  <c r="M119" i="1" l="1"/>
  <c r="F118" i="1"/>
  <c r="G118" i="1" s="1"/>
  <c r="I118" i="1" s="1"/>
  <c r="J118" i="1" s="1"/>
  <c r="A119" i="1" s="1"/>
  <c r="D119" i="1" l="1"/>
  <c r="B119" i="1"/>
  <c r="C119" i="1"/>
  <c r="N119" i="1" l="1"/>
  <c r="O119" i="1" s="1"/>
  <c r="P119" i="1" s="1"/>
  <c r="Q119" i="1" s="1"/>
  <c r="R119" i="1" s="1"/>
  <c r="L120" i="1" s="1"/>
  <c r="E119" i="1"/>
  <c r="M120" i="1" l="1"/>
  <c r="F119" i="1"/>
  <c r="G119" i="1" s="1"/>
  <c r="I119" i="1" s="1"/>
  <c r="J119" i="1" s="1"/>
  <c r="A120" i="1" s="1"/>
  <c r="D120" i="1" l="1"/>
  <c r="B120" i="1"/>
  <c r="C120" i="1"/>
  <c r="N120" i="1" l="1"/>
  <c r="O120" i="1" s="1"/>
  <c r="P120" i="1" s="1"/>
  <c r="Q120" i="1" s="1"/>
  <c r="R120" i="1" s="1"/>
  <c r="L121" i="1" s="1"/>
  <c r="E120" i="1"/>
  <c r="F120" i="1" s="1"/>
  <c r="M121" i="1" l="1"/>
  <c r="G120" i="1"/>
  <c r="I120" i="1" s="1"/>
  <c r="J120" i="1" s="1"/>
  <c r="A121" i="1" s="1"/>
  <c r="D121" i="1" l="1"/>
  <c r="B121" i="1"/>
  <c r="C121" i="1"/>
  <c r="N121" i="1" l="1"/>
  <c r="O121" i="1" s="1"/>
  <c r="P121" i="1" s="1"/>
  <c r="Q121" i="1" s="1"/>
  <c r="R121" i="1" s="1"/>
  <c r="L122" i="1" s="1"/>
  <c r="E121" i="1"/>
  <c r="F121" i="1" s="1"/>
  <c r="M122" i="1" l="1"/>
  <c r="G121" i="1"/>
  <c r="I121" i="1" s="1"/>
  <c r="J121" i="1" s="1"/>
  <c r="A122" i="1" s="1"/>
  <c r="D122" i="1" l="1"/>
  <c r="B122" i="1"/>
  <c r="C122" i="1"/>
  <c r="N122" i="1" l="1"/>
  <c r="O122" i="1" s="1"/>
  <c r="P122" i="1" s="1"/>
  <c r="Q122" i="1" s="1"/>
  <c r="R122" i="1" s="1"/>
  <c r="L123" i="1" s="1"/>
  <c r="E122" i="1"/>
  <c r="F122" i="1" s="1"/>
  <c r="M123" i="1" l="1"/>
  <c r="G122" i="1"/>
  <c r="I122" i="1" s="1"/>
  <c r="J122" i="1" s="1"/>
  <c r="A123" i="1" s="1"/>
  <c r="D123" i="1" l="1"/>
  <c r="B123" i="1"/>
  <c r="C123" i="1"/>
  <c r="N123" i="1" l="1"/>
  <c r="O123" i="1" s="1"/>
  <c r="P123" i="1" s="1"/>
  <c r="Q123" i="1" s="1"/>
  <c r="R123" i="1" s="1"/>
  <c r="L124" i="1" s="1"/>
  <c r="E123" i="1"/>
  <c r="F123" i="1" s="1"/>
  <c r="M124" i="1" l="1"/>
  <c r="G123" i="1"/>
  <c r="I123" i="1" s="1"/>
  <c r="J123" i="1" s="1"/>
  <c r="A124" i="1" s="1"/>
  <c r="D124" i="1" l="1"/>
  <c r="B124" i="1"/>
  <c r="C124" i="1"/>
  <c r="N124" i="1" l="1"/>
  <c r="O124" i="1" s="1"/>
  <c r="P124" i="1" s="1"/>
  <c r="Q124" i="1" s="1"/>
  <c r="R124" i="1" s="1"/>
  <c r="L125" i="1" s="1"/>
  <c r="E124" i="1"/>
  <c r="F124" i="1" s="1"/>
  <c r="M125" i="1" l="1"/>
  <c r="G124" i="1"/>
  <c r="I124" i="1" s="1"/>
  <c r="J124" i="1" s="1"/>
  <c r="A125" i="1" s="1"/>
  <c r="D125" i="1" l="1"/>
  <c r="B125" i="1"/>
  <c r="C125" i="1"/>
  <c r="N125" i="1" l="1"/>
  <c r="O125" i="1" s="1"/>
  <c r="P125" i="1" s="1"/>
  <c r="Q125" i="1" s="1"/>
  <c r="R125" i="1" s="1"/>
  <c r="L126" i="1" s="1"/>
  <c r="E125" i="1"/>
  <c r="F125" i="1" s="1"/>
  <c r="G125" i="1" s="1"/>
  <c r="I125" i="1" s="1"/>
  <c r="J125" i="1" s="1"/>
  <c r="A126" i="1" s="1"/>
  <c r="D126" i="1" s="1"/>
  <c r="N126" i="1" l="1"/>
  <c r="O126" i="1" s="1"/>
  <c r="P126" i="1" s="1"/>
  <c r="Q126" i="1" s="1"/>
  <c r="R126" i="1" s="1"/>
  <c r="L127" i="1" s="1"/>
  <c r="M126" i="1"/>
  <c r="E126" i="1"/>
  <c r="B126" i="1"/>
  <c r="C126" i="1"/>
  <c r="M127" i="1" l="1"/>
  <c r="F126" i="1"/>
  <c r="G126" i="1" l="1"/>
  <c r="I126" i="1" s="1"/>
  <c r="J126" i="1" s="1"/>
  <c r="A127" i="1" s="1"/>
  <c r="D127" i="1" l="1"/>
  <c r="B127" i="1"/>
  <c r="C127" i="1"/>
  <c r="N127" i="1" l="1"/>
  <c r="O127" i="1" s="1"/>
  <c r="P127" i="1" s="1"/>
  <c r="Q127" i="1" s="1"/>
  <c r="R127" i="1" s="1"/>
  <c r="L128" i="1" s="1"/>
  <c r="E127" i="1"/>
  <c r="M128" i="1" l="1"/>
  <c r="F127" i="1"/>
  <c r="G127" i="1" s="1"/>
  <c r="I127" i="1" s="1"/>
  <c r="J127" i="1" s="1"/>
  <c r="A128" i="1" s="1"/>
  <c r="D128" i="1" l="1"/>
  <c r="B128" i="1"/>
  <c r="C128" i="1"/>
  <c r="N128" i="1" l="1"/>
  <c r="O128" i="1" s="1"/>
  <c r="P128" i="1" s="1"/>
  <c r="Q128" i="1" s="1"/>
  <c r="R128" i="1" s="1"/>
  <c r="L129" i="1" s="1"/>
  <c r="E128" i="1"/>
  <c r="M129" i="1" l="1"/>
  <c r="F128" i="1"/>
  <c r="G128" i="1" s="1"/>
  <c r="I128" i="1" s="1"/>
  <c r="J128" i="1" s="1"/>
  <c r="A129" i="1" s="1"/>
  <c r="D129" i="1" l="1"/>
  <c r="B129" i="1"/>
  <c r="C129" i="1"/>
  <c r="N129" i="1" l="1"/>
  <c r="O129" i="1" s="1"/>
  <c r="P129" i="1" s="1"/>
  <c r="Q129" i="1" s="1"/>
  <c r="R129" i="1" s="1"/>
  <c r="L130" i="1" s="1"/>
  <c r="E129" i="1"/>
  <c r="M130" i="1" l="1"/>
  <c r="F129" i="1"/>
  <c r="G129" i="1" s="1"/>
  <c r="I129" i="1" s="1"/>
  <c r="J129" i="1" s="1"/>
  <c r="A130" i="1" s="1"/>
  <c r="D130" i="1" l="1"/>
  <c r="B130" i="1"/>
  <c r="C130" i="1"/>
  <c r="N130" i="1" l="1"/>
  <c r="O130" i="1" s="1"/>
  <c r="P130" i="1" s="1"/>
  <c r="Q130" i="1" s="1"/>
  <c r="R130" i="1" s="1"/>
  <c r="L131" i="1" s="1"/>
  <c r="E130" i="1"/>
  <c r="M131" i="1" l="1"/>
  <c r="F130" i="1"/>
  <c r="G130" i="1" s="1"/>
  <c r="I130" i="1" s="1"/>
  <c r="J130" i="1" s="1"/>
  <c r="A131" i="1" s="1"/>
  <c r="D131" i="1" l="1"/>
  <c r="B131" i="1"/>
  <c r="C131" i="1"/>
  <c r="N131" i="1" l="1"/>
  <c r="O131" i="1" s="1"/>
  <c r="P131" i="1" s="1"/>
  <c r="Q131" i="1" s="1"/>
  <c r="R131" i="1" s="1"/>
  <c r="L132" i="1" s="1"/>
  <c r="E131" i="1"/>
  <c r="M132" i="1" l="1"/>
  <c r="F131" i="1"/>
  <c r="G131" i="1" s="1"/>
  <c r="I131" i="1" s="1"/>
  <c r="J131" i="1" s="1"/>
  <c r="A132" i="1" s="1"/>
  <c r="D132" i="1" l="1"/>
  <c r="B132" i="1"/>
  <c r="C132" i="1"/>
  <c r="N132" i="1" l="1"/>
  <c r="O132" i="1" s="1"/>
  <c r="P132" i="1" s="1"/>
  <c r="Q132" i="1" s="1"/>
  <c r="R132" i="1" s="1"/>
  <c r="L133" i="1" s="1"/>
  <c r="E132" i="1"/>
  <c r="M133" i="1" l="1"/>
  <c r="F132" i="1"/>
  <c r="G132" i="1" s="1"/>
  <c r="I132" i="1" s="1"/>
  <c r="J132" i="1" s="1"/>
  <c r="A133" i="1" s="1"/>
  <c r="D133" i="1" l="1"/>
  <c r="N133" i="1" s="1"/>
  <c r="B133" i="1"/>
  <c r="C133" i="1"/>
  <c r="E133" i="1" l="1"/>
  <c r="O133" i="1"/>
  <c r="P133" i="1" s="1"/>
  <c r="Q133" i="1" s="1"/>
  <c r="R133" i="1" s="1"/>
  <c r="L134" i="1" s="1"/>
  <c r="M134" i="1" l="1"/>
  <c r="F133" i="1"/>
  <c r="G133" i="1" s="1"/>
  <c r="I133" i="1" l="1"/>
  <c r="J133" i="1" s="1"/>
  <c r="A134" i="1" s="1"/>
  <c r="D134" i="1" s="1"/>
  <c r="N134" i="1" l="1"/>
  <c r="O134" i="1" s="1"/>
  <c r="P134" i="1" s="1"/>
  <c r="Q134" i="1" s="1"/>
  <c r="R134" i="1" s="1"/>
  <c r="L135" i="1" s="1"/>
  <c r="B134" i="1"/>
  <c r="C134" i="1"/>
  <c r="E134" i="1"/>
  <c r="M135" i="1" l="1"/>
  <c r="F134" i="1"/>
  <c r="G134" i="1" s="1"/>
  <c r="I134" i="1" s="1"/>
  <c r="J134" i="1" s="1"/>
  <c r="A135" i="1" s="1"/>
  <c r="D135" i="1" s="1"/>
  <c r="N135" i="1" l="1"/>
  <c r="O135" i="1" s="1"/>
  <c r="P135" i="1" s="1"/>
  <c r="Q135" i="1" s="1"/>
  <c r="R135" i="1" s="1"/>
  <c r="L136" i="1" s="1"/>
  <c r="C135" i="1"/>
  <c r="B135" i="1"/>
  <c r="E135" i="1"/>
  <c r="F135" i="1" s="1"/>
  <c r="M136" i="1" l="1"/>
  <c r="G135" i="1"/>
  <c r="I135" i="1" s="1"/>
  <c r="J135" i="1" s="1"/>
  <c r="A136" i="1" s="1"/>
  <c r="D136" i="1" l="1"/>
  <c r="B136" i="1"/>
  <c r="C136" i="1"/>
  <c r="N136" i="1" l="1"/>
  <c r="O136" i="1" s="1"/>
  <c r="P136" i="1" s="1"/>
  <c r="Q136" i="1" s="1"/>
  <c r="R136" i="1" s="1"/>
  <c r="L137" i="1" s="1"/>
  <c r="E136" i="1"/>
  <c r="M137" i="1" l="1"/>
  <c r="F136" i="1"/>
  <c r="G136" i="1" s="1"/>
  <c r="I136" i="1" s="1"/>
  <c r="J136" i="1" s="1"/>
  <c r="A137" i="1" s="1"/>
  <c r="D137" i="1" l="1"/>
  <c r="B137" i="1"/>
  <c r="C137" i="1"/>
  <c r="N137" i="1" l="1"/>
  <c r="O137" i="1" s="1"/>
  <c r="P137" i="1" s="1"/>
  <c r="Q137" i="1" s="1"/>
  <c r="R137" i="1" s="1"/>
  <c r="L138" i="1" s="1"/>
  <c r="E137" i="1"/>
  <c r="F137" i="1" s="1"/>
  <c r="G137" i="1" s="1"/>
  <c r="I137" i="1" s="1"/>
  <c r="J137" i="1" s="1"/>
  <c r="A138" i="1" s="1"/>
  <c r="D138" i="1" s="1"/>
  <c r="N138" i="1" l="1"/>
  <c r="O138" i="1" s="1"/>
  <c r="P138" i="1" s="1"/>
  <c r="Q138" i="1" s="1"/>
  <c r="R138" i="1" s="1"/>
  <c r="L139" i="1" s="1"/>
  <c r="M138" i="1"/>
  <c r="E138" i="1"/>
  <c r="B138" i="1"/>
  <c r="C138" i="1"/>
  <c r="M139" i="1" l="1"/>
  <c r="F138" i="1"/>
  <c r="G138" i="1" l="1"/>
  <c r="I138" i="1" s="1"/>
  <c r="J138" i="1" s="1"/>
  <c r="A139" i="1" s="1"/>
  <c r="D139" i="1" l="1"/>
  <c r="B139" i="1"/>
  <c r="C139" i="1"/>
  <c r="N139" i="1" l="1"/>
  <c r="O139" i="1" s="1"/>
  <c r="P139" i="1" s="1"/>
  <c r="Q139" i="1" s="1"/>
  <c r="R139" i="1" s="1"/>
  <c r="L140" i="1" s="1"/>
  <c r="E139" i="1"/>
  <c r="M140" i="1" l="1"/>
  <c r="F139" i="1"/>
  <c r="G139" i="1" s="1"/>
  <c r="I139" i="1" s="1"/>
  <c r="J139" i="1" s="1"/>
  <c r="A140" i="1" s="1"/>
  <c r="D140" i="1" l="1"/>
  <c r="B140" i="1"/>
  <c r="C140" i="1"/>
  <c r="N140" i="1" l="1"/>
  <c r="O140" i="1" s="1"/>
  <c r="P140" i="1" s="1"/>
  <c r="Q140" i="1" s="1"/>
  <c r="R140" i="1" s="1"/>
  <c r="L141" i="1" s="1"/>
  <c r="E140" i="1"/>
  <c r="M141" i="1" l="1"/>
  <c r="F140" i="1"/>
  <c r="G140" i="1" s="1"/>
  <c r="I140" i="1" s="1"/>
  <c r="J140" i="1" s="1"/>
  <c r="A141" i="1" s="1"/>
  <c r="D141" i="1" l="1"/>
  <c r="B141" i="1"/>
  <c r="C141" i="1"/>
  <c r="N141" i="1" l="1"/>
  <c r="O141" i="1" s="1"/>
  <c r="P141" i="1" s="1"/>
  <c r="Q141" i="1" s="1"/>
  <c r="R141" i="1" s="1"/>
  <c r="L142" i="1" s="1"/>
  <c r="E141" i="1"/>
  <c r="F141" i="1" s="1"/>
  <c r="G141" i="1" s="1"/>
  <c r="I141" i="1" s="1"/>
  <c r="J141" i="1" s="1"/>
  <c r="A142" i="1" s="1"/>
  <c r="D142" i="1" s="1"/>
  <c r="N142" i="1" l="1"/>
  <c r="O142" i="1" s="1"/>
  <c r="P142" i="1" s="1"/>
  <c r="Q142" i="1" s="1"/>
  <c r="R142" i="1" s="1"/>
  <c r="L143" i="1" s="1"/>
  <c r="M142" i="1"/>
  <c r="E142" i="1"/>
  <c r="B142" i="1"/>
  <c r="C142" i="1"/>
  <c r="M143" i="1" l="1"/>
  <c r="F142" i="1"/>
  <c r="G142" i="1" l="1"/>
  <c r="I142" i="1" s="1"/>
  <c r="J142" i="1" s="1"/>
  <c r="A143" i="1" s="1"/>
  <c r="D143" i="1" l="1"/>
  <c r="B143" i="1"/>
  <c r="C143" i="1"/>
  <c r="N143" i="1" l="1"/>
  <c r="O143" i="1" s="1"/>
  <c r="P143" i="1" s="1"/>
  <c r="Q143" i="1" s="1"/>
  <c r="R143" i="1" s="1"/>
  <c r="L144" i="1" s="1"/>
  <c r="E143" i="1"/>
  <c r="F143" i="1" s="1"/>
  <c r="M144" i="1" l="1"/>
  <c r="G143" i="1"/>
  <c r="I143" i="1" s="1"/>
  <c r="J143" i="1" s="1"/>
  <c r="A144" i="1" s="1"/>
  <c r="D144" i="1" l="1"/>
  <c r="B144" i="1"/>
  <c r="C144" i="1"/>
  <c r="N144" i="1" l="1"/>
  <c r="O144" i="1" s="1"/>
  <c r="P144" i="1" s="1"/>
  <c r="Q144" i="1" s="1"/>
  <c r="R144" i="1" s="1"/>
  <c r="L145" i="1" s="1"/>
  <c r="E144" i="1"/>
  <c r="F144" i="1" s="1"/>
  <c r="M145" i="1" l="1"/>
  <c r="G144" i="1"/>
  <c r="I144" i="1" s="1"/>
  <c r="J144" i="1" s="1"/>
  <c r="A145" i="1" s="1"/>
  <c r="D145" i="1" l="1"/>
  <c r="B145" i="1"/>
  <c r="C145" i="1"/>
  <c r="N145" i="1" l="1"/>
  <c r="O145" i="1" s="1"/>
  <c r="P145" i="1" s="1"/>
  <c r="Q145" i="1" s="1"/>
  <c r="R145" i="1" s="1"/>
  <c r="L146" i="1" s="1"/>
  <c r="E145" i="1"/>
  <c r="F145" i="1" s="1"/>
  <c r="M146" i="1" l="1"/>
  <c r="G145" i="1"/>
  <c r="I145" i="1" s="1"/>
  <c r="J145" i="1" s="1"/>
  <c r="A146" i="1" s="1"/>
  <c r="D146" i="1" l="1"/>
  <c r="B146" i="1"/>
  <c r="C146" i="1"/>
  <c r="N146" i="1" l="1"/>
  <c r="O146" i="1" s="1"/>
  <c r="P146" i="1" s="1"/>
  <c r="Q146" i="1" s="1"/>
  <c r="R146" i="1" s="1"/>
  <c r="L147" i="1" s="1"/>
  <c r="E146" i="1"/>
  <c r="F146" i="1" s="1"/>
  <c r="M147" i="1" l="1"/>
  <c r="G146" i="1"/>
  <c r="I146" i="1" s="1"/>
  <c r="J146" i="1" s="1"/>
  <c r="A147" i="1" s="1"/>
  <c r="D147" i="1" l="1"/>
  <c r="B147" i="1"/>
  <c r="C147" i="1"/>
  <c r="N147" i="1" l="1"/>
  <c r="O147" i="1" s="1"/>
  <c r="P147" i="1" s="1"/>
  <c r="Q147" i="1" s="1"/>
  <c r="R147" i="1" s="1"/>
  <c r="L148" i="1" s="1"/>
  <c r="E147" i="1"/>
  <c r="M148" i="1" l="1"/>
  <c r="F147" i="1"/>
  <c r="G147" i="1" s="1"/>
  <c r="I147" i="1" s="1"/>
  <c r="J147" i="1" s="1"/>
  <c r="A148" i="1" s="1"/>
  <c r="D148" i="1" l="1"/>
  <c r="B148" i="1"/>
  <c r="C148" i="1"/>
  <c r="N148" i="1" l="1"/>
  <c r="O148" i="1" s="1"/>
  <c r="P148" i="1" s="1"/>
  <c r="Q148" i="1" s="1"/>
  <c r="R148" i="1" s="1"/>
  <c r="L149" i="1" s="1"/>
  <c r="E148" i="1"/>
  <c r="M149" i="1" l="1"/>
  <c r="F148" i="1"/>
  <c r="G148" i="1" s="1"/>
  <c r="I148" i="1" s="1"/>
  <c r="J148" i="1" s="1"/>
  <c r="A149" i="1" s="1"/>
  <c r="D149" i="1" l="1"/>
  <c r="B149" i="1"/>
  <c r="C149" i="1"/>
  <c r="N149" i="1" l="1"/>
  <c r="O149" i="1" s="1"/>
  <c r="P149" i="1" s="1"/>
  <c r="Q149" i="1" s="1"/>
  <c r="R149" i="1" s="1"/>
  <c r="L150" i="1" s="1"/>
  <c r="E149" i="1"/>
  <c r="F149" i="1" s="1"/>
  <c r="M150" i="1" l="1"/>
  <c r="G149" i="1"/>
  <c r="I149" i="1" s="1"/>
  <c r="J149" i="1" s="1"/>
  <c r="A150" i="1" s="1"/>
  <c r="D150" i="1" l="1"/>
  <c r="B150" i="1"/>
  <c r="C150" i="1"/>
  <c r="N150" i="1" l="1"/>
  <c r="O150" i="1" s="1"/>
  <c r="P150" i="1" s="1"/>
  <c r="Q150" i="1" s="1"/>
  <c r="R150" i="1" s="1"/>
  <c r="L151" i="1" s="1"/>
  <c r="E150" i="1"/>
  <c r="M151" i="1" l="1"/>
  <c r="F150" i="1"/>
  <c r="G150" i="1" s="1"/>
  <c r="I150" i="1" s="1"/>
  <c r="J150" i="1" s="1"/>
  <c r="A151" i="1" s="1"/>
  <c r="D151" i="1" l="1"/>
  <c r="B151" i="1"/>
  <c r="C151" i="1"/>
  <c r="N151" i="1" l="1"/>
  <c r="O151" i="1" s="1"/>
  <c r="P151" i="1" s="1"/>
  <c r="Q151" i="1" s="1"/>
  <c r="R151" i="1" s="1"/>
  <c r="L152" i="1" s="1"/>
  <c r="E151" i="1"/>
  <c r="F151" i="1" s="1"/>
  <c r="G151" i="1" s="1"/>
  <c r="I151" i="1" s="1"/>
  <c r="J151" i="1" s="1"/>
  <c r="A152" i="1" s="1"/>
  <c r="D152" i="1" s="1"/>
  <c r="N152" i="1" l="1"/>
  <c r="O152" i="1" s="1"/>
  <c r="P152" i="1" s="1"/>
  <c r="Q152" i="1" s="1"/>
  <c r="R152" i="1" s="1"/>
  <c r="L153" i="1" s="1"/>
  <c r="M152" i="1"/>
  <c r="E152" i="1"/>
  <c r="B152" i="1"/>
  <c r="C152" i="1"/>
  <c r="M153" i="1" l="1"/>
  <c r="F152" i="1"/>
  <c r="G152" i="1" l="1"/>
  <c r="I152" i="1" s="1"/>
  <c r="J152" i="1" s="1"/>
  <c r="A153" i="1" s="1"/>
  <c r="D153" i="1" l="1"/>
  <c r="B153" i="1"/>
  <c r="C153" i="1"/>
  <c r="N153" i="1" l="1"/>
  <c r="O153" i="1" s="1"/>
  <c r="P153" i="1" s="1"/>
  <c r="Q153" i="1" s="1"/>
  <c r="R153" i="1" s="1"/>
  <c r="L154" i="1" s="1"/>
  <c r="E153" i="1"/>
  <c r="F153" i="1" s="1"/>
  <c r="M154" i="1" l="1"/>
  <c r="G153" i="1"/>
  <c r="I153" i="1" s="1"/>
  <c r="J153" i="1" s="1"/>
  <c r="A154" i="1" s="1"/>
  <c r="D154" i="1" l="1"/>
  <c r="B154" i="1"/>
  <c r="C154" i="1"/>
  <c r="N154" i="1" l="1"/>
  <c r="O154" i="1" s="1"/>
  <c r="P154" i="1" s="1"/>
  <c r="Q154" i="1" s="1"/>
  <c r="R154" i="1" s="1"/>
  <c r="L155" i="1" s="1"/>
  <c r="E154" i="1"/>
  <c r="M155" i="1" l="1"/>
  <c r="F154" i="1"/>
  <c r="G154" i="1" s="1"/>
  <c r="I154" i="1" s="1"/>
  <c r="J154" i="1" s="1"/>
  <c r="A155" i="1" s="1"/>
  <c r="D155" i="1" l="1"/>
  <c r="B155" i="1"/>
  <c r="C155" i="1"/>
  <c r="N155" i="1" l="1"/>
  <c r="O155" i="1" s="1"/>
  <c r="P155" i="1" s="1"/>
  <c r="Q155" i="1" s="1"/>
  <c r="R155" i="1" s="1"/>
  <c r="L156" i="1" s="1"/>
  <c r="E155" i="1"/>
  <c r="M156" i="1" l="1"/>
  <c r="F155" i="1"/>
  <c r="G155" i="1" s="1"/>
  <c r="I155" i="1" s="1"/>
  <c r="J155" i="1" s="1"/>
  <c r="A156" i="1" s="1"/>
  <c r="D156" i="1" l="1"/>
  <c r="B156" i="1"/>
  <c r="C156" i="1"/>
  <c r="N156" i="1" l="1"/>
  <c r="O156" i="1" s="1"/>
  <c r="P156" i="1" s="1"/>
  <c r="Q156" i="1" s="1"/>
  <c r="R156" i="1" s="1"/>
  <c r="L157" i="1" s="1"/>
  <c r="E156" i="1"/>
  <c r="F156" i="1" s="1"/>
  <c r="M157" i="1" l="1"/>
  <c r="G156" i="1"/>
  <c r="I156" i="1" s="1"/>
  <c r="J156" i="1" s="1"/>
  <c r="A157" i="1" s="1"/>
  <c r="D157" i="1" l="1"/>
  <c r="B157" i="1"/>
  <c r="C157" i="1"/>
  <c r="N157" i="1" l="1"/>
  <c r="O157" i="1" s="1"/>
  <c r="P157" i="1" s="1"/>
  <c r="Q157" i="1" s="1"/>
  <c r="R157" i="1" s="1"/>
  <c r="L158" i="1" s="1"/>
  <c r="E157" i="1"/>
  <c r="M158" i="1" l="1"/>
  <c r="F157" i="1"/>
  <c r="G157" i="1" s="1"/>
  <c r="I157" i="1" s="1"/>
  <c r="J157" i="1" s="1"/>
  <c r="A158" i="1" s="1"/>
  <c r="D158" i="1" l="1"/>
  <c r="B158" i="1"/>
  <c r="C158" i="1"/>
  <c r="N158" i="1" l="1"/>
  <c r="O158" i="1" s="1"/>
  <c r="P158" i="1" s="1"/>
  <c r="Q158" i="1" s="1"/>
  <c r="R158" i="1" s="1"/>
  <c r="L159" i="1" s="1"/>
  <c r="E158" i="1"/>
  <c r="M159" i="1" l="1"/>
  <c r="F158" i="1"/>
  <c r="G158" i="1" s="1"/>
  <c r="I158" i="1" s="1"/>
  <c r="J158" i="1" s="1"/>
  <c r="A159" i="1" s="1"/>
  <c r="D159" i="1" l="1"/>
  <c r="B159" i="1"/>
  <c r="C159" i="1"/>
  <c r="N159" i="1" l="1"/>
  <c r="O159" i="1" s="1"/>
  <c r="P159" i="1" s="1"/>
  <c r="Q159" i="1" s="1"/>
  <c r="R159" i="1" s="1"/>
  <c r="L160" i="1" s="1"/>
  <c r="E159" i="1"/>
  <c r="F159" i="1" s="1"/>
  <c r="M160" i="1" l="1"/>
  <c r="G159" i="1"/>
  <c r="I159" i="1" s="1"/>
  <c r="J159" i="1" s="1"/>
  <c r="A160" i="1" s="1"/>
  <c r="D160" i="1" l="1"/>
  <c r="B160" i="1"/>
  <c r="C160" i="1"/>
  <c r="N160" i="1" l="1"/>
  <c r="O160" i="1" s="1"/>
  <c r="P160" i="1" s="1"/>
  <c r="Q160" i="1" s="1"/>
  <c r="R160" i="1" s="1"/>
  <c r="L161" i="1" s="1"/>
  <c r="E160" i="1"/>
  <c r="M161" i="1" l="1"/>
  <c r="F160" i="1"/>
  <c r="G160" i="1" s="1"/>
  <c r="I160" i="1" s="1"/>
  <c r="J160" i="1" s="1"/>
  <c r="A161" i="1" s="1"/>
  <c r="D161" i="1" l="1"/>
  <c r="B161" i="1"/>
  <c r="C161" i="1"/>
  <c r="N161" i="1" l="1"/>
  <c r="O161" i="1" s="1"/>
  <c r="P161" i="1" s="1"/>
  <c r="Q161" i="1" s="1"/>
  <c r="R161" i="1" s="1"/>
  <c r="L162" i="1" s="1"/>
  <c r="E161" i="1"/>
  <c r="F161" i="1" s="1"/>
  <c r="M162" i="1" l="1"/>
  <c r="G161" i="1"/>
  <c r="I161" i="1" s="1"/>
  <c r="J161" i="1" s="1"/>
  <c r="A162" i="1" s="1"/>
  <c r="D162" i="1" l="1"/>
  <c r="B162" i="1"/>
  <c r="C162" i="1"/>
  <c r="N162" i="1" l="1"/>
  <c r="O162" i="1" s="1"/>
  <c r="P162" i="1" s="1"/>
  <c r="Q162" i="1" s="1"/>
  <c r="R162" i="1" s="1"/>
  <c r="L163" i="1" s="1"/>
  <c r="E162" i="1"/>
  <c r="F162" i="1" s="1"/>
  <c r="M163" i="1" l="1"/>
  <c r="G162" i="1"/>
  <c r="I162" i="1" s="1"/>
  <c r="J162" i="1" s="1"/>
  <c r="A163" i="1" s="1"/>
  <c r="D163" i="1" l="1"/>
  <c r="B163" i="1"/>
  <c r="C163" i="1"/>
  <c r="N163" i="1" l="1"/>
  <c r="O163" i="1" s="1"/>
  <c r="P163" i="1" s="1"/>
  <c r="Q163" i="1" s="1"/>
  <c r="R163" i="1" s="1"/>
  <c r="L164" i="1" s="1"/>
  <c r="E163" i="1"/>
  <c r="M164" i="1" l="1"/>
  <c r="F163" i="1"/>
  <c r="G163" i="1" s="1"/>
  <c r="I163" i="1" s="1"/>
  <c r="J163" i="1" s="1"/>
  <c r="A164" i="1" s="1"/>
  <c r="D164" i="1" l="1"/>
  <c r="B164" i="1"/>
  <c r="C164" i="1"/>
  <c r="N164" i="1" l="1"/>
  <c r="O164" i="1" s="1"/>
  <c r="P164" i="1" s="1"/>
  <c r="Q164" i="1" s="1"/>
  <c r="R164" i="1" s="1"/>
  <c r="L165" i="1" s="1"/>
  <c r="E164" i="1"/>
  <c r="M165" i="1" l="1"/>
  <c r="F164" i="1"/>
  <c r="G164" i="1" s="1"/>
  <c r="I164" i="1" s="1"/>
  <c r="J164" i="1" s="1"/>
  <c r="A165" i="1" s="1"/>
  <c r="D165" i="1" l="1"/>
  <c r="B165" i="1"/>
  <c r="C165" i="1"/>
  <c r="N165" i="1" l="1"/>
  <c r="O165" i="1" s="1"/>
  <c r="P165" i="1" s="1"/>
  <c r="Q165" i="1" s="1"/>
  <c r="R165" i="1" s="1"/>
  <c r="L166" i="1" s="1"/>
  <c r="E165" i="1"/>
  <c r="F165" i="1" s="1"/>
  <c r="M166" i="1" l="1"/>
  <c r="G165" i="1"/>
  <c r="I165" i="1" s="1"/>
  <c r="J165" i="1" s="1"/>
  <c r="A166" i="1" s="1"/>
  <c r="D166" i="1" l="1"/>
  <c r="B166" i="1"/>
  <c r="C166" i="1"/>
  <c r="N166" i="1" l="1"/>
  <c r="O166" i="1" s="1"/>
  <c r="P166" i="1" s="1"/>
  <c r="Q166" i="1" s="1"/>
  <c r="R166" i="1" s="1"/>
  <c r="L167" i="1" s="1"/>
  <c r="E166" i="1"/>
  <c r="M167" i="1" l="1"/>
  <c r="F166" i="1"/>
  <c r="G166" i="1" s="1"/>
  <c r="I166" i="1" s="1"/>
  <c r="J166" i="1" s="1"/>
  <c r="A167" i="1" s="1"/>
  <c r="D167" i="1" l="1"/>
  <c r="B167" i="1"/>
  <c r="C167" i="1"/>
  <c r="N167" i="1" l="1"/>
  <c r="O167" i="1" s="1"/>
  <c r="P167" i="1" s="1"/>
  <c r="Q167" i="1" s="1"/>
  <c r="R167" i="1" s="1"/>
  <c r="L168" i="1" s="1"/>
  <c r="E167" i="1"/>
  <c r="M168" i="1" l="1"/>
  <c r="F167" i="1"/>
  <c r="G167" i="1" s="1"/>
  <c r="I167" i="1" s="1"/>
  <c r="J167" i="1" s="1"/>
  <c r="A168" i="1" s="1"/>
  <c r="D168" i="1" l="1"/>
  <c r="B168" i="1"/>
  <c r="C168" i="1"/>
  <c r="N168" i="1" l="1"/>
  <c r="O168" i="1" s="1"/>
  <c r="P168" i="1" s="1"/>
  <c r="Q168" i="1" s="1"/>
  <c r="R168" i="1" s="1"/>
  <c r="L169" i="1" s="1"/>
  <c r="E168" i="1"/>
  <c r="M169" i="1" l="1"/>
  <c r="F168" i="1"/>
  <c r="G168" i="1" s="1"/>
  <c r="I168" i="1" s="1"/>
  <c r="J168" i="1" s="1"/>
  <c r="A169" i="1" s="1"/>
  <c r="D169" i="1" l="1"/>
  <c r="B169" i="1"/>
  <c r="C169" i="1"/>
  <c r="N169" i="1" l="1"/>
  <c r="O169" i="1" s="1"/>
  <c r="P169" i="1" s="1"/>
  <c r="Q169" i="1" s="1"/>
  <c r="R169" i="1" s="1"/>
  <c r="L170" i="1" s="1"/>
  <c r="E169" i="1"/>
  <c r="F169" i="1" s="1"/>
  <c r="M170" i="1" l="1"/>
  <c r="G169" i="1"/>
  <c r="I169" i="1" s="1"/>
  <c r="J169" i="1" s="1"/>
  <c r="A170" i="1" s="1"/>
  <c r="D170" i="1" l="1"/>
  <c r="B170" i="1"/>
  <c r="C170" i="1"/>
  <c r="N170" i="1" l="1"/>
  <c r="O170" i="1" s="1"/>
  <c r="P170" i="1" s="1"/>
  <c r="Q170" i="1" s="1"/>
  <c r="R170" i="1" s="1"/>
  <c r="L171" i="1" s="1"/>
  <c r="E170" i="1"/>
  <c r="F170" i="1" s="1"/>
  <c r="M171" i="1" l="1"/>
  <c r="G170" i="1"/>
  <c r="I170" i="1" s="1"/>
  <c r="J170" i="1" s="1"/>
  <c r="A171" i="1" s="1"/>
  <c r="D171" i="1" l="1"/>
  <c r="B171" i="1"/>
  <c r="C171" i="1"/>
  <c r="N171" i="1" l="1"/>
  <c r="O171" i="1" s="1"/>
  <c r="P171" i="1" s="1"/>
  <c r="Q171" i="1" s="1"/>
  <c r="R171" i="1" s="1"/>
  <c r="L172" i="1" s="1"/>
  <c r="E171" i="1"/>
  <c r="M172" i="1" l="1"/>
  <c r="F171" i="1"/>
  <c r="G171" i="1" s="1"/>
  <c r="I171" i="1" s="1"/>
  <c r="J171" i="1" s="1"/>
  <c r="A172" i="1" s="1"/>
  <c r="D172" i="1" l="1"/>
  <c r="B172" i="1"/>
  <c r="J6" i="1" s="1"/>
  <c r="C172" i="1"/>
  <c r="N172" i="1" l="1"/>
  <c r="O172" i="1" s="1"/>
  <c r="P172" i="1" s="1"/>
  <c r="Q172" i="1" s="1"/>
  <c r="R172" i="1" s="1"/>
  <c r="L173" i="1" s="1"/>
  <c r="E172" i="1"/>
  <c r="J7" i="1" s="1"/>
  <c r="M173" i="1" l="1"/>
  <c r="F172" i="1"/>
  <c r="G172" i="1" s="1"/>
  <c r="I172" i="1" s="1"/>
  <c r="J172" i="1" l="1"/>
  <c r="J8" i="1"/>
  <c r="A173" i="1" l="1"/>
  <c r="J9" i="1"/>
  <c r="D173" i="1" l="1"/>
  <c r="C173" i="1"/>
  <c r="B173" i="1"/>
  <c r="N173" i="1" l="1"/>
  <c r="O173" i="1" s="1"/>
  <c r="P173" i="1" s="1"/>
  <c r="Q173" i="1" s="1"/>
  <c r="R173" i="1" s="1"/>
  <c r="L174" i="1" s="1"/>
  <c r="E173" i="1"/>
  <c r="M174" i="1" l="1"/>
  <c r="F173" i="1"/>
  <c r="G173" i="1" s="1"/>
  <c r="I173" i="1" s="1"/>
  <c r="J173" i="1" s="1"/>
  <c r="A174" i="1" s="1"/>
  <c r="D174" i="1" s="1"/>
  <c r="N174" i="1" l="1"/>
  <c r="O174" i="1" s="1"/>
  <c r="P174" i="1" s="1"/>
  <c r="Q174" i="1" s="1"/>
  <c r="R174" i="1" s="1"/>
  <c r="L175" i="1" s="1"/>
  <c r="C174" i="1"/>
  <c r="E174" i="1"/>
  <c r="B174" i="1"/>
  <c r="M175" i="1" l="1"/>
  <c r="F174" i="1"/>
  <c r="G174" i="1" s="1"/>
  <c r="I174" i="1" s="1"/>
  <c r="J174" i="1" s="1"/>
  <c r="A175" i="1" s="1"/>
  <c r="D175" i="1" s="1"/>
  <c r="N175" i="1" l="1"/>
  <c r="O175" i="1" s="1"/>
  <c r="P175" i="1" s="1"/>
  <c r="Q175" i="1" s="1"/>
  <c r="R175" i="1" s="1"/>
  <c r="L176" i="1" s="1"/>
  <c r="E175" i="1"/>
  <c r="C175" i="1"/>
  <c r="B175" i="1"/>
  <c r="F175" i="1" l="1"/>
  <c r="G175" i="1" s="1"/>
  <c r="I175" i="1" s="1"/>
  <c r="J175" i="1" s="1"/>
  <c r="A176" i="1" s="1"/>
  <c r="M176" i="1"/>
  <c r="D176" i="1" l="1"/>
  <c r="B176" i="1"/>
  <c r="C176" i="1"/>
  <c r="N176" i="1" l="1"/>
  <c r="O176" i="1" s="1"/>
  <c r="P176" i="1" s="1"/>
  <c r="Q176" i="1" s="1"/>
  <c r="R176" i="1" s="1"/>
  <c r="L177" i="1" s="1"/>
  <c r="E176" i="1"/>
  <c r="M177" i="1" l="1"/>
  <c r="F176" i="1"/>
  <c r="G176" i="1" s="1"/>
  <c r="I176" i="1" s="1"/>
  <c r="J176" i="1" s="1"/>
  <c r="A177" i="1" s="1"/>
  <c r="D177" i="1" l="1"/>
  <c r="B177" i="1"/>
  <c r="C177" i="1"/>
  <c r="N177" i="1" l="1"/>
  <c r="O177" i="1" s="1"/>
  <c r="P177" i="1" s="1"/>
  <c r="Q177" i="1" s="1"/>
  <c r="R177" i="1" s="1"/>
  <c r="L178" i="1" s="1"/>
  <c r="E177" i="1"/>
  <c r="F177" i="1" s="1"/>
  <c r="M178" i="1" l="1"/>
  <c r="G177" i="1"/>
  <c r="I177" i="1" s="1"/>
  <c r="J177" i="1" s="1"/>
  <c r="A178" i="1" s="1"/>
  <c r="D178" i="1" l="1"/>
  <c r="B178" i="1"/>
  <c r="C178" i="1"/>
  <c r="N178" i="1" l="1"/>
  <c r="O178" i="1" s="1"/>
  <c r="P178" i="1" s="1"/>
  <c r="Q178" i="1" s="1"/>
  <c r="R178" i="1" s="1"/>
  <c r="L179" i="1" s="1"/>
  <c r="E178" i="1"/>
  <c r="F178" i="1" s="1"/>
  <c r="G178" i="1" s="1"/>
  <c r="I178" i="1" s="1"/>
  <c r="J178" i="1" s="1"/>
  <c r="A179" i="1" s="1"/>
  <c r="D179" i="1" s="1"/>
  <c r="N179" i="1" l="1"/>
  <c r="O179" i="1" s="1"/>
  <c r="P179" i="1" s="1"/>
  <c r="Q179" i="1" s="1"/>
  <c r="R179" i="1" s="1"/>
  <c r="L180" i="1" s="1"/>
  <c r="M179" i="1"/>
  <c r="E179" i="1"/>
  <c r="B179" i="1"/>
  <c r="C179" i="1"/>
  <c r="M180" i="1" l="1"/>
  <c r="F179" i="1"/>
  <c r="G179" i="1" l="1"/>
  <c r="I179" i="1" s="1"/>
  <c r="J179" i="1" s="1"/>
  <c r="A180" i="1" s="1"/>
  <c r="D180" i="1" l="1"/>
  <c r="B180" i="1"/>
  <c r="C180" i="1"/>
  <c r="N180" i="1" l="1"/>
  <c r="O180" i="1" s="1"/>
  <c r="P180" i="1" s="1"/>
  <c r="Q180" i="1" s="1"/>
  <c r="R180" i="1" s="1"/>
  <c r="L181" i="1" s="1"/>
  <c r="E180" i="1"/>
  <c r="M181" i="1" l="1"/>
  <c r="F180" i="1"/>
  <c r="G180" i="1" s="1"/>
  <c r="I180" i="1" s="1"/>
  <c r="J180" i="1" s="1"/>
  <c r="A181" i="1" s="1"/>
  <c r="D181" i="1" l="1"/>
  <c r="B181" i="1"/>
  <c r="C181" i="1"/>
  <c r="N181" i="1" l="1"/>
  <c r="O181" i="1" s="1"/>
  <c r="P181" i="1" s="1"/>
  <c r="Q181" i="1" s="1"/>
  <c r="R181" i="1" s="1"/>
  <c r="L182" i="1" s="1"/>
  <c r="E181" i="1"/>
  <c r="F181" i="1" s="1"/>
  <c r="M182" i="1" l="1"/>
  <c r="G181" i="1"/>
  <c r="I181" i="1" s="1"/>
  <c r="J181" i="1" s="1"/>
  <c r="A182" i="1" s="1"/>
  <c r="D182" i="1" l="1"/>
  <c r="B182" i="1"/>
  <c r="C182" i="1"/>
  <c r="N182" i="1" l="1"/>
  <c r="O182" i="1" s="1"/>
  <c r="P182" i="1" s="1"/>
  <c r="Q182" i="1" s="1"/>
  <c r="R182" i="1" s="1"/>
  <c r="L183" i="1" s="1"/>
  <c r="E182" i="1"/>
  <c r="M183" i="1" l="1"/>
  <c r="F182" i="1"/>
  <c r="G182" i="1" s="1"/>
  <c r="I182" i="1" s="1"/>
  <c r="J182" i="1" s="1"/>
  <c r="A183" i="1" s="1"/>
  <c r="D183" i="1" l="1"/>
  <c r="B183" i="1"/>
  <c r="C183" i="1"/>
  <c r="N183" i="1" l="1"/>
  <c r="O183" i="1" s="1"/>
  <c r="P183" i="1" s="1"/>
  <c r="Q183" i="1" s="1"/>
  <c r="R183" i="1" s="1"/>
  <c r="L184" i="1" s="1"/>
  <c r="E183" i="1"/>
  <c r="F183" i="1" s="1"/>
  <c r="G183" i="1" s="1"/>
  <c r="I183" i="1" s="1"/>
  <c r="J183" i="1" s="1"/>
  <c r="A184" i="1" s="1"/>
  <c r="D184" i="1" s="1"/>
  <c r="N184" i="1" l="1"/>
  <c r="O184" i="1" s="1"/>
  <c r="P184" i="1" s="1"/>
  <c r="Q184" i="1" s="1"/>
  <c r="R184" i="1" s="1"/>
  <c r="L185" i="1" s="1"/>
  <c r="M184" i="1"/>
  <c r="E184" i="1"/>
  <c r="B184" i="1"/>
  <c r="C184" i="1"/>
  <c r="M185" i="1" l="1"/>
  <c r="F184" i="1"/>
  <c r="G184" i="1" l="1"/>
  <c r="I184" i="1" s="1"/>
  <c r="J184" i="1" s="1"/>
  <c r="A185" i="1" s="1"/>
  <c r="D185" i="1" l="1"/>
  <c r="B185" i="1"/>
  <c r="C185" i="1"/>
  <c r="N185" i="1" l="1"/>
  <c r="O185" i="1" s="1"/>
  <c r="P185" i="1" s="1"/>
  <c r="Q185" i="1" s="1"/>
  <c r="R185" i="1" s="1"/>
  <c r="L186" i="1" s="1"/>
  <c r="E185" i="1"/>
  <c r="M186" i="1" l="1"/>
  <c r="F185" i="1"/>
  <c r="G185" i="1" s="1"/>
  <c r="I185" i="1" s="1"/>
  <c r="J185" i="1" s="1"/>
  <c r="A186" i="1" s="1"/>
  <c r="D186" i="1" l="1"/>
  <c r="B186" i="1"/>
  <c r="C186" i="1"/>
  <c r="N186" i="1" l="1"/>
  <c r="O186" i="1" s="1"/>
  <c r="P186" i="1" s="1"/>
  <c r="Q186" i="1" s="1"/>
  <c r="R186" i="1" s="1"/>
  <c r="L187" i="1" s="1"/>
  <c r="E186" i="1"/>
  <c r="F186" i="1" s="1"/>
  <c r="M187" i="1" l="1"/>
  <c r="G186" i="1"/>
  <c r="I186" i="1" s="1"/>
  <c r="J186" i="1" s="1"/>
  <c r="A187" i="1" s="1"/>
  <c r="D187" i="1" l="1"/>
  <c r="B187" i="1"/>
  <c r="C187" i="1"/>
  <c r="N187" i="1" l="1"/>
  <c r="O187" i="1" s="1"/>
  <c r="P187" i="1" s="1"/>
  <c r="Q187" i="1" s="1"/>
  <c r="R187" i="1" s="1"/>
  <c r="L188" i="1" s="1"/>
  <c r="E187" i="1"/>
  <c r="M188" i="1" l="1"/>
  <c r="F187" i="1"/>
  <c r="G187" i="1" s="1"/>
  <c r="I187" i="1" s="1"/>
  <c r="J187" i="1" s="1"/>
  <c r="A188" i="1" s="1"/>
  <c r="D188" i="1" l="1"/>
  <c r="B188" i="1"/>
  <c r="C188" i="1"/>
  <c r="N188" i="1" l="1"/>
  <c r="O188" i="1" s="1"/>
  <c r="P188" i="1" s="1"/>
  <c r="Q188" i="1" s="1"/>
  <c r="R188" i="1" s="1"/>
  <c r="L189" i="1" s="1"/>
  <c r="E188" i="1"/>
  <c r="F188" i="1" s="1"/>
  <c r="M189" i="1" l="1"/>
  <c r="G188" i="1"/>
  <c r="I188" i="1" s="1"/>
  <c r="J188" i="1" s="1"/>
  <c r="A189" i="1" s="1"/>
  <c r="D189" i="1" l="1"/>
  <c r="B189" i="1"/>
  <c r="C189" i="1"/>
  <c r="N189" i="1" l="1"/>
  <c r="O189" i="1" s="1"/>
  <c r="P189" i="1" s="1"/>
  <c r="Q189" i="1" s="1"/>
  <c r="R189" i="1" s="1"/>
  <c r="L190" i="1" s="1"/>
  <c r="E189" i="1"/>
  <c r="M190" i="1" l="1"/>
  <c r="F189" i="1"/>
  <c r="G189" i="1" s="1"/>
  <c r="I189" i="1" s="1"/>
  <c r="J189" i="1" s="1"/>
  <c r="A190" i="1" s="1"/>
  <c r="D190" i="1" l="1"/>
  <c r="B190" i="1"/>
  <c r="C190" i="1"/>
  <c r="N190" i="1" l="1"/>
  <c r="O190" i="1" s="1"/>
  <c r="P190" i="1" s="1"/>
  <c r="Q190" i="1" s="1"/>
  <c r="R190" i="1" s="1"/>
  <c r="L191" i="1" s="1"/>
  <c r="E190" i="1"/>
  <c r="M191" i="1" l="1"/>
  <c r="F190" i="1"/>
  <c r="G190" i="1" s="1"/>
  <c r="I190" i="1" s="1"/>
  <c r="J190" i="1" s="1"/>
  <c r="A191" i="1" s="1"/>
  <c r="D191" i="1" l="1"/>
  <c r="B191" i="1"/>
  <c r="C191" i="1"/>
  <c r="N191" i="1" l="1"/>
  <c r="O191" i="1" s="1"/>
  <c r="P191" i="1" s="1"/>
  <c r="Q191" i="1" s="1"/>
  <c r="R191" i="1" s="1"/>
  <c r="L192" i="1" s="1"/>
  <c r="E191" i="1"/>
  <c r="F191" i="1" s="1"/>
  <c r="G191" i="1" s="1"/>
  <c r="I191" i="1" s="1"/>
  <c r="J191" i="1" s="1"/>
  <c r="A192" i="1" s="1"/>
  <c r="D192" i="1" s="1"/>
  <c r="N192" i="1" l="1"/>
  <c r="O192" i="1" s="1"/>
  <c r="P192" i="1" s="1"/>
  <c r="Q192" i="1" s="1"/>
  <c r="R192" i="1" s="1"/>
  <c r="L193" i="1" s="1"/>
  <c r="M192" i="1"/>
  <c r="E192" i="1"/>
  <c r="B192" i="1"/>
  <c r="C192" i="1"/>
  <c r="M193" i="1" l="1"/>
  <c r="F192" i="1"/>
  <c r="G192" i="1" l="1"/>
  <c r="I192" i="1" s="1"/>
  <c r="J192" i="1" s="1"/>
  <c r="A193" i="1" s="1"/>
  <c r="D193" i="1" l="1"/>
  <c r="B193" i="1"/>
  <c r="C193" i="1"/>
  <c r="N193" i="1" l="1"/>
  <c r="O193" i="1" s="1"/>
  <c r="P193" i="1" s="1"/>
  <c r="Q193" i="1" s="1"/>
  <c r="R193" i="1" s="1"/>
  <c r="L194" i="1" s="1"/>
  <c r="E193" i="1"/>
  <c r="F193" i="1" s="1"/>
  <c r="M194" i="1" l="1"/>
  <c r="G193" i="1"/>
  <c r="I193" i="1" s="1"/>
  <c r="J193" i="1" s="1"/>
  <c r="A194" i="1" s="1"/>
  <c r="D194" i="1" l="1"/>
  <c r="B194" i="1"/>
  <c r="C194" i="1"/>
  <c r="N194" i="1" l="1"/>
  <c r="O194" i="1" s="1"/>
  <c r="P194" i="1" s="1"/>
  <c r="Q194" i="1" s="1"/>
  <c r="R194" i="1" s="1"/>
  <c r="L195" i="1" s="1"/>
  <c r="E194" i="1"/>
  <c r="F194" i="1" s="1"/>
  <c r="M195" i="1" l="1"/>
  <c r="G194" i="1"/>
  <c r="I194" i="1" s="1"/>
  <c r="J194" i="1" s="1"/>
  <c r="A195" i="1" s="1"/>
  <c r="D195" i="1" l="1"/>
  <c r="B195" i="1"/>
  <c r="C195" i="1"/>
  <c r="N195" i="1" l="1"/>
  <c r="O195" i="1" s="1"/>
  <c r="P195" i="1" s="1"/>
  <c r="Q195" i="1" s="1"/>
  <c r="R195" i="1" s="1"/>
  <c r="L196" i="1" s="1"/>
  <c r="E195" i="1"/>
  <c r="M196" i="1" l="1"/>
  <c r="F195" i="1"/>
  <c r="G195" i="1" s="1"/>
  <c r="I195" i="1" s="1"/>
  <c r="J195" i="1" s="1"/>
  <c r="A196" i="1" s="1"/>
  <c r="D196" i="1" l="1"/>
  <c r="B196" i="1"/>
  <c r="C196" i="1"/>
  <c r="N196" i="1" l="1"/>
  <c r="O196" i="1" s="1"/>
  <c r="P196" i="1" s="1"/>
  <c r="Q196" i="1" s="1"/>
  <c r="R196" i="1" s="1"/>
  <c r="L197" i="1" s="1"/>
  <c r="E196" i="1"/>
  <c r="F196" i="1" s="1"/>
  <c r="M197" i="1" l="1"/>
  <c r="G196" i="1"/>
  <c r="I196" i="1" s="1"/>
  <c r="J196" i="1" s="1"/>
  <c r="A197" i="1" s="1"/>
  <c r="D197" i="1" l="1"/>
  <c r="B197" i="1"/>
  <c r="C197" i="1"/>
  <c r="N197" i="1" l="1"/>
  <c r="O197" i="1" s="1"/>
  <c r="P197" i="1" s="1"/>
  <c r="Q197" i="1" s="1"/>
  <c r="R197" i="1" s="1"/>
  <c r="L198" i="1" s="1"/>
  <c r="E197" i="1"/>
  <c r="F197" i="1" s="1"/>
  <c r="M198" i="1" l="1"/>
  <c r="G197" i="1"/>
  <c r="I197" i="1" s="1"/>
  <c r="J197" i="1" s="1"/>
  <c r="A198" i="1" s="1"/>
  <c r="D198" i="1" l="1"/>
  <c r="B198" i="1"/>
  <c r="C198" i="1"/>
  <c r="N198" i="1" l="1"/>
  <c r="O198" i="1" s="1"/>
  <c r="P198" i="1" s="1"/>
  <c r="Q198" i="1" s="1"/>
  <c r="R198" i="1" s="1"/>
  <c r="L199" i="1" s="1"/>
  <c r="E198" i="1"/>
  <c r="M199" i="1" l="1"/>
  <c r="F198" i="1"/>
  <c r="G198" i="1" s="1"/>
  <c r="I198" i="1" s="1"/>
  <c r="J198" i="1" s="1"/>
  <c r="A199" i="1" s="1"/>
  <c r="D199" i="1" l="1"/>
  <c r="B199" i="1"/>
  <c r="C199" i="1"/>
  <c r="N199" i="1" l="1"/>
  <c r="O199" i="1" s="1"/>
  <c r="P199" i="1" s="1"/>
  <c r="Q199" i="1" s="1"/>
  <c r="R199" i="1" s="1"/>
  <c r="L200" i="1" s="1"/>
  <c r="E199" i="1"/>
  <c r="F199" i="1" s="1"/>
  <c r="M200" i="1" l="1"/>
  <c r="G199" i="1"/>
  <c r="I199" i="1" s="1"/>
  <c r="J199" i="1" s="1"/>
  <c r="A200" i="1" s="1"/>
  <c r="D200" i="1" l="1"/>
  <c r="B200" i="1"/>
  <c r="C200" i="1"/>
  <c r="N200" i="1" l="1"/>
  <c r="O200" i="1" s="1"/>
  <c r="P200" i="1" s="1"/>
  <c r="Q200" i="1" s="1"/>
  <c r="R200" i="1" s="1"/>
  <c r="L201" i="1" s="1"/>
  <c r="E200" i="1"/>
  <c r="F200" i="1" s="1"/>
  <c r="G200" i="1" s="1"/>
  <c r="I200" i="1" s="1"/>
  <c r="J200" i="1" s="1"/>
  <c r="A201" i="1" s="1"/>
  <c r="D201" i="1" s="1"/>
  <c r="N201" i="1" l="1"/>
  <c r="O201" i="1" s="1"/>
  <c r="P201" i="1" s="1"/>
  <c r="Q201" i="1" s="1"/>
  <c r="R201" i="1" s="1"/>
  <c r="L202" i="1" s="1"/>
  <c r="M201" i="1"/>
  <c r="E201" i="1"/>
  <c r="B201" i="1"/>
  <c r="C201" i="1"/>
  <c r="M202" i="1" l="1"/>
  <c r="F201" i="1"/>
  <c r="G201" i="1" l="1"/>
  <c r="I201" i="1" s="1"/>
  <c r="J201" i="1" s="1"/>
  <c r="A202" i="1" s="1"/>
  <c r="D202" i="1" l="1"/>
  <c r="B202" i="1"/>
  <c r="C202" i="1"/>
  <c r="N202" i="1" l="1"/>
  <c r="O202" i="1" s="1"/>
  <c r="P202" i="1" s="1"/>
  <c r="Q202" i="1" s="1"/>
  <c r="R202" i="1" s="1"/>
  <c r="L203" i="1" s="1"/>
  <c r="E202" i="1"/>
  <c r="F202" i="1" s="1"/>
  <c r="M203" i="1" l="1"/>
  <c r="G202" i="1"/>
  <c r="I202" i="1" s="1"/>
  <c r="J202" i="1" s="1"/>
  <c r="A203" i="1" s="1"/>
  <c r="D203" i="1" l="1"/>
  <c r="B203" i="1"/>
  <c r="C203" i="1"/>
  <c r="N203" i="1" l="1"/>
  <c r="O203" i="1" s="1"/>
  <c r="P203" i="1" s="1"/>
  <c r="Q203" i="1" s="1"/>
  <c r="R203" i="1" s="1"/>
  <c r="L204" i="1" s="1"/>
  <c r="E203" i="1"/>
  <c r="M204" i="1" l="1"/>
  <c r="F203" i="1"/>
  <c r="G203" i="1" s="1"/>
  <c r="I203" i="1" s="1"/>
  <c r="J203" i="1" s="1"/>
  <c r="A204" i="1" s="1"/>
  <c r="D204" i="1" l="1"/>
  <c r="B204" i="1"/>
  <c r="C204" i="1"/>
  <c r="N204" i="1" l="1"/>
  <c r="O204" i="1" s="1"/>
  <c r="P204" i="1" s="1"/>
  <c r="Q204" i="1" s="1"/>
  <c r="R204" i="1" s="1"/>
  <c r="L205" i="1" s="1"/>
  <c r="E204" i="1"/>
  <c r="F204" i="1" s="1"/>
  <c r="M205" i="1" l="1"/>
  <c r="G204" i="1"/>
  <c r="I204" i="1" s="1"/>
  <c r="J204" i="1" s="1"/>
  <c r="A205" i="1" s="1"/>
  <c r="D205" i="1" l="1"/>
  <c r="B205" i="1"/>
  <c r="C205" i="1"/>
  <c r="N205" i="1" l="1"/>
  <c r="O205" i="1" s="1"/>
  <c r="P205" i="1" s="1"/>
  <c r="Q205" i="1" s="1"/>
  <c r="R205" i="1" s="1"/>
  <c r="L206" i="1" s="1"/>
  <c r="E205" i="1"/>
  <c r="F205" i="1" s="1"/>
  <c r="M206" i="1" l="1"/>
  <c r="G205" i="1"/>
  <c r="I205" i="1" s="1"/>
  <c r="J205" i="1" s="1"/>
  <c r="A206" i="1" s="1"/>
  <c r="D206" i="1" l="1"/>
  <c r="B206" i="1"/>
  <c r="C206" i="1"/>
  <c r="N206" i="1" l="1"/>
  <c r="O206" i="1" s="1"/>
  <c r="P206" i="1" s="1"/>
  <c r="Q206" i="1" s="1"/>
  <c r="R206" i="1" s="1"/>
  <c r="L207" i="1" s="1"/>
  <c r="E206" i="1"/>
  <c r="M207" i="1" l="1"/>
  <c r="F206" i="1"/>
  <c r="G206" i="1" s="1"/>
  <c r="I206" i="1" s="1"/>
  <c r="J206" i="1" s="1"/>
  <c r="A207" i="1" s="1"/>
  <c r="D207" i="1" s="1"/>
  <c r="N207" i="1" l="1"/>
  <c r="O207" i="1" s="1"/>
  <c r="P207" i="1" s="1"/>
  <c r="Q207" i="1" s="1"/>
  <c r="R207" i="1" s="1"/>
  <c r="L208" i="1" s="1"/>
  <c r="B207" i="1"/>
  <c r="C207" i="1"/>
  <c r="E207" i="1"/>
  <c r="M208" i="1" l="1"/>
  <c r="F207" i="1"/>
  <c r="G207" i="1" s="1"/>
  <c r="I207" i="1" s="1"/>
  <c r="J207" i="1" s="1"/>
  <c r="A208" i="1" s="1"/>
  <c r="D208" i="1" l="1"/>
  <c r="B208" i="1"/>
  <c r="C208" i="1"/>
  <c r="N208" i="1" l="1"/>
  <c r="O208" i="1" s="1"/>
  <c r="P208" i="1" s="1"/>
  <c r="Q208" i="1" s="1"/>
  <c r="R208" i="1" s="1"/>
  <c r="L209" i="1" s="1"/>
  <c r="E208" i="1"/>
  <c r="M209" i="1" l="1"/>
  <c r="F208" i="1"/>
  <c r="G208" i="1" s="1"/>
  <c r="I208" i="1" s="1"/>
  <c r="J208" i="1" s="1"/>
  <c r="A209" i="1" s="1"/>
  <c r="D209" i="1" l="1"/>
  <c r="B209" i="1"/>
  <c r="C209" i="1"/>
  <c r="N209" i="1" l="1"/>
  <c r="O209" i="1" s="1"/>
  <c r="P209" i="1" s="1"/>
  <c r="Q209" i="1" s="1"/>
  <c r="R209" i="1" s="1"/>
  <c r="L210" i="1" s="1"/>
  <c r="E209" i="1"/>
  <c r="F209" i="1" s="1"/>
  <c r="M210" i="1" l="1"/>
  <c r="G209" i="1"/>
  <c r="I209" i="1" s="1"/>
  <c r="J209" i="1" s="1"/>
  <c r="A210" i="1" s="1"/>
  <c r="D210" i="1" l="1"/>
  <c r="B210" i="1"/>
  <c r="C210" i="1"/>
  <c r="N210" i="1" l="1"/>
  <c r="O210" i="1" s="1"/>
  <c r="P210" i="1" s="1"/>
  <c r="Q210" i="1" s="1"/>
  <c r="R210" i="1" s="1"/>
  <c r="L211" i="1" s="1"/>
  <c r="E210" i="1"/>
  <c r="F210" i="1" s="1"/>
  <c r="G210" i="1" s="1"/>
  <c r="I210" i="1" s="1"/>
  <c r="J210" i="1" s="1"/>
  <c r="A211" i="1" s="1"/>
  <c r="D211" i="1" s="1"/>
  <c r="N211" i="1" l="1"/>
  <c r="O211" i="1" s="1"/>
  <c r="P211" i="1" s="1"/>
  <c r="Q211" i="1" s="1"/>
  <c r="R211" i="1" s="1"/>
  <c r="L212" i="1" s="1"/>
  <c r="M211" i="1"/>
  <c r="E211" i="1"/>
  <c r="B211" i="1"/>
  <c r="C211" i="1"/>
  <c r="M212" i="1" l="1"/>
  <c r="F211" i="1"/>
  <c r="G211" i="1" l="1"/>
  <c r="I211" i="1" s="1"/>
  <c r="J211" i="1" s="1"/>
  <c r="A212" i="1" s="1"/>
  <c r="D212" i="1" l="1"/>
  <c r="B212" i="1"/>
  <c r="C212" i="1"/>
  <c r="N212" i="1" l="1"/>
  <c r="O212" i="1" s="1"/>
  <c r="P212" i="1" s="1"/>
  <c r="Q212" i="1" s="1"/>
  <c r="R212" i="1" s="1"/>
  <c r="L213" i="1" s="1"/>
  <c r="E212" i="1"/>
  <c r="F212" i="1" s="1"/>
  <c r="M213" i="1" l="1"/>
  <c r="G212" i="1"/>
  <c r="I212" i="1" s="1"/>
  <c r="J212" i="1" s="1"/>
  <c r="A213" i="1" s="1"/>
  <c r="D213" i="1" l="1"/>
  <c r="B213" i="1"/>
  <c r="C213" i="1"/>
  <c r="N213" i="1" l="1"/>
  <c r="O213" i="1" s="1"/>
  <c r="P213" i="1" s="1"/>
  <c r="Q213" i="1" s="1"/>
  <c r="R213" i="1" s="1"/>
  <c r="L214" i="1" s="1"/>
  <c r="E213" i="1"/>
  <c r="F213" i="1" s="1"/>
  <c r="M214" i="1" l="1"/>
  <c r="G213" i="1"/>
  <c r="I213" i="1" s="1"/>
  <c r="J213" i="1" s="1"/>
  <c r="A214" i="1" s="1"/>
  <c r="D214" i="1" l="1"/>
  <c r="B214" i="1"/>
  <c r="C214" i="1"/>
  <c r="N214" i="1" l="1"/>
  <c r="O214" i="1" s="1"/>
  <c r="P214" i="1" s="1"/>
  <c r="Q214" i="1" s="1"/>
  <c r="R214" i="1" s="1"/>
  <c r="L215" i="1" s="1"/>
  <c r="E214" i="1"/>
  <c r="F214" i="1" s="1"/>
  <c r="G214" i="1" s="1"/>
  <c r="I214" i="1" s="1"/>
  <c r="J214" i="1" s="1"/>
  <c r="A215" i="1" s="1"/>
  <c r="D215" i="1" s="1"/>
  <c r="N215" i="1" l="1"/>
  <c r="O215" i="1" s="1"/>
  <c r="P215" i="1" s="1"/>
  <c r="Q215" i="1" s="1"/>
  <c r="R215" i="1" s="1"/>
  <c r="L216" i="1" s="1"/>
  <c r="M215" i="1"/>
  <c r="E215" i="1"/>
  <c r="B215" i="1"/>
  <c r="C215" i="1"/>
  <c r="M216" i="1" l="1"/>
  <c r="F215" i="1"/>
  <c r="G215" i="1" l="1"/>
  <c r="I215" i="1" s="1"/>
  <c r="J215" i="1" s="1"/>
  <c r="A216" i="1" s="1"/>
  <c r="D216" i="1" l="1"/>
  <c r="B216" i="1"/>
  <c r="C216" i="1"/>
  <c r="N216" i="1" l="1"/>
  <c r="O216" i="1" s="1"/>
  <c r="P216" i="1" s="1"/>
  <c r="Q216" i="1" s="1"/>
  <c r="R216" i="1" s="1"/>
  <c r="L217" i="1" s="1"/>
  <c r="E216" i="1"/>
  <c r="F216" i="1" s="1"/>
  <c r="M217" i="1" l="1"/>
  <c r="G216" i="1"/>
  <c r="I216" i="1" s="1"/>
  <c r="J216" i="1" s="1"/>
  <c r="A217" i="1" s="1"/>
  <c r="D217" i="1" l="1"/>
  <c r="B217" i="1"/>
  <c r="C217" i="1"/>
  <c r="N217" i="1" l="1"/>
  <c r="O217" i="1" s="1"/>
  <c r="P217" i="1" s="1"/>
  <c r="Q217" i="1" s="1"/>
  <c r="R217" i="1" s="1"/>
  <c r="L218" i="1" s="1"/>
  <c r="E217" i="1"/>
  <c r="F217" i="1" s="1"/>
  <c r="M218" i="1" l="1"/>
  <c r="G217" i="1"/>
  <c r="I217" i="1" s="1"/>
  <c r="J217" i="1" s="1"/>
  <c r="A218" i="1" s="1"/>
  <c r="D218" i="1" l="1"/>
  <c r="B218" i="1"/>
  <c r="C218" i="1"/>
  <c r="N218" i="1" l="1"/>
  <c r="O218" i="1" s="1"/>
  <c r="P218" i="1" s="1"/>
  <c r="Q218" i="1" s="1"/>
  <c r="R218" i="1" s="1"/>
  <c r="L219" i="1" s="1"/>
  <c r="E218" i="1"/>
  <c r="F218" i="1" s="1"/>
  <c r="M219" i="1" l="1"/>
  <c r="G218" i="1"/>
  <c r="I218" i="1" s="1"/>
  <c r="J218" i="1" s="1"/>
  <c r="A219" i="1" s="1"/>
  <c r="D219" i="1" l="1"/>
  <c r="B219" i="1"/>
  <c r="C219" i="1"/>
  <c r="N219" i="1" l="1"/>
  <c r="O219" i="1" s="1"/>
  <c r="P219" i="1" s="1"/>
  <c r="Q219" i="1" s="1"/>
  <c r="R219" i="1" s="1"/>
  <c r="L220" i="1" s="1"/>
  <c r="E219" i="1"/>
  <c r="M220" i="1" l="1"/>
  <c r="F219" i="1"/>
  <c r="G219" i="1" s="1"/>
  <c r="I219" i="1" s="1"/>
  <c r="J219" i="1" s="1"/>
  <c r="A220" i="1" s="1"/>
  <c r="D220" i="1" l="1"/>
  <c r="B220" i="1"/>
  <c r="C220" i="1"/>
  <c r="N220" i="1" l="1"/>
  <c r="O220" i="1" s="1"/>
  <c r="P220" i="1" s="1"/>
  <c r="Q220" i="1" s="1"/>
  <c r="R220" i="1" s="1"/>
  <c r="L221" i="1" s="1"/>
  <c r="E220" i="1"/>
  <c r="F220" i="1" s="1"/>
  <c r="M221" i="1" l="1"/>
  <c r="G220" i="1"/>
  <c r="I220" i="1" s="1"/>
  <c r="J220" i="1" s="1"/>
  <c r="A221" i="1" s="1"/>
  <c r="D221" i="1" l="1"/>
  <c r="B221" i="1"/>
  <c r="C221" i="1"/>
  <c r="N221" i="1" l="1"/>
  <c r="O221" i="1" s="1"/>
  <c r="P221" i="1" s="1"/>
  <c r="Q221" i="1" s="1"/>
  <c r="R221" i="1" s="1"/>
  <c r="L222" i="1" s="1"/>
  <c r="E221" i="1"/>
  <c r="F221" i="1" s="1"/>
  <c r="M222" i="1" l="1"/>
  <c r="G221" i="1"/>
  <c r="I221" i="1" s="1"/>
  <c r="J221" i="1" s="1"/>
  <c r="A222" i="1" s="1"/>
  <c r="D222" i="1" l="1"/>
  <c r="B222" i="1"/>
  <c r="C222" i="1"/>
  <c r="N222" i="1" l="1"/>
  <c r="O222" i="1" s="1"/>
  <c r="P222" i="1" s="1"/>
  <c r="Q222" i="1" s="1"/>
  <c r="R222" i="1" s="1"/>
  <c r="L223" i="1" s="1"/>
  <c r="E222" i="1"/>
  <c r="M223" i="1" l="1"/>
  <c r="F222" i="1"/>
  <c r="G222" i="1" s="1"/>
  <c r="I222" i="1" s="1"/>
  <c r="J222" i="1" s="1"/>
  <c r="A223" i="1" s="1"/>
  <c r="D223" i="1" l="1"/>
  <c r="B223" i="1"/>
  <c r="C223" i="1"/>
  <c r="N223" i="1" l="1"/>
  <c r="O223" i="1" s="1"/>
  <c r="P223" i="1" s="1"/>
  <c r="Q223" i="1" s="1"/>
  <c r="R223" i="1" s="1"/>
  <c r="L224" i="1" s="1"/>
  <c r="E223" i="1"/>
  <c r="F223" i="1" s="1"/>
  <c r="M224" i="1" l="1"/>
  <c r="G223" i="1"/>
  <c r="I223" i="1" s="1"/>
  <c r="J223" i="1" s="1"/>
  <c r="A224" i="1" s="1"/>
  <c r="D224" i="1" l="1"/>
  <c r="C224" i="1"/>
  <c r="B224" i="1"/>
  <c r="N224" i="1" l="1"/>
  <c r="O224" i="1" s="1"/>
  <c r="P224" i="1" s="1"/>
  <c r="Q224" i="1" s="1"/>
  <c r="R224" i="1" s="1"/>
  <c r="L225" i="1" s="1"/>
  <c r="E224" i="1"/>
  <c r="M225" i="1" l="1"/>
  <c r="F224" i="1"/>
  <c r="G224" i="1" s="1"/>
  <c r="I224" i="1" s="1"/>
  <c r="J224" i="1" s="1"/>
  <c r="A225" i="1" s="1"/>
  <c r="D225" i="1" l="1"/>
  <c r="C225" i="1"/>
  <c r="B225" i="1"/>
  <c r="N225" i="1" l="1"/>
  <c r="O225" i="1" s="1"/>
  <c r="P225" i="1" s="1"/>
  <c r="Q225" i="1" s="1"/>
  <c r="R225" i="1" s="1"/>
  <c r="L226" i="1" s="1"/>
  <c r="E225" i="1"/>
  <c r="M226" i="1" l="1"/>
  <c r="F225" i="1"/>
  <c r="G225" i="1" s="1"/>
  <c r="I225" i="1" s="1"/>
  <c r="J225" i="1" s="1"/>
  <c r="A226" i="1" s="1"/>
  <c r="D226" i="1" l="1"/>
  <c r="B226" i="1"/>
  <c r="C226" i="1"/>
  <c r="N226" i="1" l="1"/>
  <c r="O226" i="1" s="1"/>
  <c r="P226" i="1" s="1"/>
  <c r="Q226" i="1" s="1"/>
  <c r="R226" i="1" s="1"/>
  <c r="L227" i="1" s="1"/>
  <c r="E226" i="1"/>
  <c r="F226" i="1" s="1"/>
  <c r="M227" i="1" l="1"/>
  <c r="G226" i="1"/>
  <c r="I226" i="1" s="1"/>
  <c r="J226" i="1" s="1"/>
  <c r="A227" i="1" s="1"/>
  <c r="D227" i="1" l="1"/>
  <c r="C227" i="1"/>
  <c r="B227" i="1"/>
  <c r="N227" i="1" l="1"/>
  <c r="O227" i="1" s="1"/>
  <c r="P227" i="1" s="1"/>
  <c r="Q227" i="1" s="1"/>
  <c r="R227" i="1" s="1"/>
  <c r="L228" i="1" s="1"/>
  <c r="E227" i="1"/>
  <c r="M228" i="1" l="1"/>
  <c r="F227" i="1"/>
  <c r="G227" i="1" s="1"/>
  <c r="I227" i="1" s="1"/>
  <c r="J227" i="1" s="1"/>
  <c r="A228" i="1" s="1"/>
  <c r="D228" i="1" l="1"/>
  <c r="B228" i="1"/>
  <c r="C228" i="1"/>
  <c r="N228" i="1" l="1"/>
  <c r="O228" i="1" s="1"/>
  <c r="P228" i="1" s="1"/>
  <c r="Q228" i="1" s="1"/>
  <c r="R228" i="1" s="1"/>
  <c r="L229" i="1" s="1"/>
  <c r="E228" i="1"/>
  <c r="M229" i="1" l="1"/>
  <c r="F228" i="1"/>
  <c r="G228" i="1" s="1"/>
  <c r="I228" i="1" s="1"/>
  <c r="J228" i="1" s="1"/>
  <c r="A229" i="1" s="1"/>
  <c r="D229" i="1" l="1"/>
  <c r="B229" i="1"/>
  <c r="C229" i="1"/>
  <c r="N229" i="1" l="1"/>
  <c r="O229" i="1" s="1"/>
  <c r="P229" i="1" s="1"/>
  <c r="Q229" i="1" s="1"/>
  <c r="R229" i="1" s="1"/>
  <c r="L230" i="1" s="1"/>
  <c r="E229" i="1"/>
  <c r="F229" i="1" s="1"/>
  <c r="M230" i="1" l="1"/>
  <c r="G229" i="1"/>
  <c r="I229" i="1" s="1"/>
  <c r="J229" i="1" s="1"/>
  <c r="A230" i="1" s="1"/>
  <c r="D230" i="1" l="1"/>
  <c r="B230" i="1"/>
  <c r="C230" i="1"/>
  <c r="N230" i="1" l="1"/>
  <c r="O230" i="1" s="1"/>
  <c r="P230" i="1" s="1"/>
  <c r="Q230" i="1" s="1"/>
  <c r="R230" i="1" s="1"/>
  <c r="L231" i="1" s="1"/>
  <c r="E230" i="1"/>
  <c r="F230" i="1" s="1"/>
  <c r="M231" i="1" l="1"/>
  <c r="G230" i="1"/>
  <c r="I230" i="1" s="1"/>
  <c r="J230" i="1" s="1"/>
  <c r="A231" i="1" s="1"/>
  <c r="D231" i="1" l="1"/>
  <c r="C231" i="1"/>
  <c r="B231" i="1"/>
  <c r="N231" i="1" l="1"/>
  <c r="O231" i="1" s="1"/>
  <c r="P231" i="1" s="1"/>
  <c r="Q231" i="1" s="1"/>
  <c r="R231" i="1" s="1"/>
  <c r="L232" i="1" s="1"/>
  <c r="E231" i="1"/>
  <c r="F231" i="1" s="1"/>
  <c r="M232" i="1" l="1"/>
  <c r="G231" i="1"/>
  <c r="I231" i="1" s="1"/>
  <c r="J231" i="1" s="1"/>
  <c r="A232" i="1" s="1"/>
  <c r="D232" i="1" l="1"/>
  <c r="B232" i="1"/>
  <c r="C232" i="1"/>
  <c r="N232" i="1" l="1"/>
  <c r="O232" i="1" s="1"/>
  <c r="P232" i="1" s="1"/>
  <c r="Q232" i="1" s="1"/>
  <c r="R232" i="1" s="1"/>
  <c r="L233" i="1" s="1"/>
  <c r="E232" i="1"/>
  <c r="M233" i="1" l="1"/>
  <c r="F232" i="1"/>
  <c r="G232" i="1" s="1"/>
  <c r="I232" i="1" s="1"/>
  <c r="J232" i="1" s="1"/>
  <c r="A233" i="1" s="1"/>
  <c r="D233" i="1" l="1"/>
  <c r="C233" i="1"/>
  <c r="B233" i="1"/>
  <c r="N233" i="1" l="1"/>
  <c r="O233" i="1" s="1"/>
  <c r="P233" i="1" s="1"/>
  <c r="Q233" i="1" s="1"/>
  <c r="R233" i="1" s="1"/>
  <c r="L234" i="1" s="1"/>
  <c r="E233" i="1"/>
  <c r="M234" i="1" l="1"/>
  <c r="F233" i="1"/>
  <c r="G233" i="1" s="1"/>
  <c r="I233" i="1" s="1"/>
  <c r="J233" i="1" s="1"/>
  <c r="A234" i="1" s="1"/>
  <c r="D234" i="1" l="1"/>
  <c r="C234" i="1"/>
  <c r="B234" i="1"/>
  <c r="N234" i="1" l="1"/>
  <c r="O234" i="1" s="1"/>
  <c r="P234" i="1" s="1"/>
  <c r="Q234" i="1" s="1"/>
  <c r="R234" i="1" s="1"/>
  <c r="L235" i="1" s="1"/>
  <c r="E234" i="1"/>
  <c r="F234" i="1" s="1"/>
  <c r="M235" i="1" l="1"/>
  <c r="G234" i="1"/>
  <c r="I234" i="1" s="1"/>
  <c r="J234" i="1" s="1"/>
  <c r="A235" i="1" s="1"/>
  <c r="D235" i="1" l="1"/>
  <c r="C235" i="1"/>
  <c r="B235" i="1"/>
  <c r="N235" i="1" l="1"/>
  <c r="O235" i="1" s="1"/>
  <c r="P235" i="1" s="1"/>
  <c r="Q235" i="1" s="1"/>
  <c r="R235" i="1" s="1"/>
  <c r="L236" i="1" s="1"/>
  <c r="E235" i="1"/>
  <c r="F235" i="1" s="1"/>
  <c r="G235" i="1" s="1"/>
  <c r="I235" i="1" s="1"/>
  <c r="J235" i="1" s="1"/>
  <c r="A236" i="1" s="1"/>
  <c r="D236" i="1" s="1"/>
  <c r="N236" i="1" l="1"/>
  <c r="O236" i="1" s="1"/>
  <c r="P236" i="1" s="1"/>
  <c r="Q236" i="1" s="1"/>
  <c r="R236" i="1" s="1"/>
  <c r="L237" i="1" s="1"/>
  <c r="M236" i="1"/>
  <c r="B236" i="1"/>
  <c r="C236" i="1"/>
  <c r="E236" i="1"/>
  <c r="M237" i="1" l="1"/>
  <c r="F236" i="1"/>
  <c r="G236" i="1" l="1"/>
  <c r="I236" i="1" s="1"/>
  <c r="J236" i="1" s="1"/>
  <c r="A237" i="1" s="1"/>
  <c r="D237" i="1" l="1"/>
  <c r="C237" i="1"/>
  <c r="B237" i="1"/>
  <c r="N237" i="1" l="1"/>
  <c r="O237" i="1" s="1"/>
  <c r="P237" i="1" s="1"/>
  <c r="Q237" i="1" s="1"/>
  <c r="R237" i="1" s="1"/>
  <c r="L238" i="1" s="1"/>
  <c r="E237" i="1"/>
  <c r="F237" i="1" s="1"/>
  <c r="M238" i="1" l="1"/>
  <c r="G237" i="1"/>
  <c r="I237" i="1" s="1"/>
  <c r="J237" i="1" s="1"/>
  <c r="A238" i="1" s="1"/>
  <c r="D238" i="1" l="1"/>
  <c r="B238" i="1"/>
  <c r="C238" i="1"/>
  <c r="N238" i="1" l="1"/>
  <c r="O238" i="1" s="1"/>
  <c r="P238" i="1" s="1"/>
  <c r="Q238" i="1" s="1"/>
  <c r="R238" i="1" s="1"/>
  <c r="L239" i="1" s="1"/>
  <c r="E238" i="1"/>
  <c r="M239" i="1" l="1"/>
  <c r="F238" i="1"/>
  <c r="G238" i="1" s="1"/>
  <c r="I238" i="1" s="1"/>
  <c r="J238" i="1" s="1"/>
  <c r="A239" i="1" s="1"/>
  <c r="D239" i="1" l="1"/>
  <c r="C239" i="1"/>
  <c r="B239" i="1"/>
  <c r="N239" i="1" l="1"/>
  <c r="O239" i="1" s="1"/>
  <c r="P239" i="1" s="1"/>
  <c r="Q239" i="1" s="1"/>
  <c r="R239" i="1" s="1"/>
  <c r="L240" i="1" s="1"/>
  <c r="E239" i="1"/>
  <c r="M240" i="1" l="1"/>
  <c r="F239" i="1"/>
  <c r="G239" i="1" s="1"/>
  <c r="I239" i="1" s="1"/>
  <c r="J239" i="1" s="1"/>
  <c r="A240" i="1" s="1"/>
  <c r="D240" i="1" l="1"/>
  <c r="B240" i="1"/>
  <c r="C240" i="1"/>
  <c r="N240" i="1" l="1"/>
  <c r="O240" i="1" s="1"/>
  <c r="P240" i="1" s="1"/>
  <c r="Q240" i="1" s="1"/>
  <c r="R240" i="1" s="1"/>
  <c r="L241" i="1" s="1"/>
  <c r="E240" i="1"/>
  <c r="F240" i="1" s="1"/>
  <c r="M241" i="1" l="1"/>
  <c r="G240" i="1"/>
  <c r="I240" i="1" s="1"/>
  <c r="J240" i="1" s="1"/>
  <c r="A241" i="1" s="1"/>
  <c r="D241" i="1" l="1"/>
  <c r="C241" i="1"/>
  <c r="B241" i="1"/>
  <c r="N241" i="1" l="1"/>
  <c r="O241" i="1" s="1"/>
  <c r="P241" i="1" s="1"/>
  <c r="Q241" i="1" s="1"/>
  <c r="R241" i="1" s="1"/>
  <c r="L242" i="1" s="1"/>
  <c r="E241" i="1"/>
  <c r="M242" i="1" l="1"/>
  <c r="F241" i="1"/>
  <c r="G241" i="1" s="1"/>
  <c r="I241" i="1" l="1"/>
  <c r="J241" i="1" s="1"/>
  <c r="A242" i="1" s="1"/>
  <c r="D242" i="1" s="1"/>
  <c r="N242" i="1" l="1"/>
  <c r="O242" i="1" s="1"/>
  <c r="P242" i="1" s="1"/>
  <c r="Q242" i="1" s="1"/>
  <c r="R242" i="1" s="1"/>
  <c r="L243" i="1" s="1"/>
  <c r="C242" i="1"/>
  <c r="E242" i="1"/>
  <c r="F242" i="1" s="1"/>
  <c r="G242" i="1" s="1"/>
  <c r="I242" i="1" s="1"/>
  <c r="J242" i="1" s="1"/>
  <c r="A243" i="1" s="1"/>
  <c r="D243" i="1" s="1"/>
  <c r="B242" i="1"/>
  <c r="N243" i="1" l="1"/>
  <c r="O243" i="1" s="1"/>
  <c r="P243" i="1" s="1"/>
  <c r="Q243" i="1" s="1"/>
  <c r="R243" i="1" s="1"/>
  <c r="L244" i="1" s="1"/>
  <c r="M243" i="1"/>
  <c r="E243" i="1"/>
  <c r="C243" i="1"/>
  <c r="B243" i="1"/>
  <c r="M244" i="1" l="1"/>
  <c r="F243" i="1"/>
  <c r="G243" i="1" l="1"/>
  <c r="I243" i="1" s="1"/>
  <c r="J243" i="1" s="1"/>
  <c r="A244" i="1" s="1"/>
  <c r="D244" i="1" l="1"/>
  <c r="B244" i="1"/>
  <c r="C244" i="1"/>
  <c r="N244" i="1" l="1"/>
  <c r="O244" i="1" s="1"/>
  <c r="P244" i="1" s="1"/>
  <c r="Q244" i="1" s="1"/>
  <c r="R244" i="1" s="1"/>
  <c r="L245" i="1" s="1"/>
  <c r="E244" i="1"/>
  <c r="F244" i="1" s="1"/>
  <c r="M245" i="1" l="1"/>
  <c r="G244" i="1"/>
  <c r="I244" i="1" s="1"/>
  <c r="J244" i="1" s="1"/>
  <c r="A245" i="1" s="1"/>
  <c r="D245" i="1" l="1"/>
  <c r="B245" i="1"/>
  <c r="C245" i="1"/>
  <c r="N245" i="1" l="1"/>
  <c r="O245" i="1" s="1"/>
  <c r="P245" i="1" s="1"/>
  <c r="Q245" i="1" s="1"/>
  <c r="R245" i="1" s="1"/>
  <c r="L246" i="1" s="1"/>
  <c r="E245" i="1"/>
  <c r="M246" i="1" l="1"/>
  <c r="F245" i="1"/>
  <c r="G245" i="1" s="1"/>
  <c r="I245" i="1" s="1"/>
  <c r="J245" i="1" s="1"/>
  <c r="A246" i="1" s="1"/>
  <c r="D246" i="1" l="1"/>
  <c r="B246" i="1"/>
  <c r="C246" i="1"/>
  <c r="N246" i="1" l="1"/>
  <c r="O246" i="1" s="1"/>
  <c r="P246" i="1" s="1"/>
  <c r="Q246" i="1" s="1"/>
  <c r="R246" i="1" s="1"/>
  <c r="L247" i="1" s="1"/>
  <c r="E246" i="1"/>
  <c r="M247" i="1" l="1"/>
  <c r="F246" i="1"/>
  <c r="G246" i="1" s="1"/>
  <c r="I246" i="1" s="1"/>
  <c r="J246" i="1" s="1"/>
  <c r="A247" i="1" s="1"/>
  <c r="D247" i="1" l="1"/>
  <c r="B247" i="1"/>
  <c r="C247" i="1"/>
  <c r="N247" i="1" l="1"/>
  <c r="O247" i="1" s="1"/>
  <c r="P247" i="1" s="1"/>
  <c r="Q247" i="1" s="1"/>
  <c r="R247" i="1" s="1"/>
  <c r="L248" i="1" s="1"/>
  <c r="E247" i="1"/>
  <c r="F247" i="1" s="1"/>
  <c r="G247" i="1" s="1"/>
  <c r="I247" i="1" s="1"/>
  <c r="J247" i="1" s="1"/>
  <c r="A248" i="1" s="1"/>
  <c r="D248" i="1" s="1"/>
  <c r="N248" i="1" l="1"/>
  <c r="O248" i="1" s="1"/>
  <c r="P248" i="1" s="1"/>
  <c r="Q248" i="1" s="1"/>
  <c r="R248" i="1" s="1"/>
  <c r="L249" i="1" s="1"/>
  <c r="M248" i="1"/>
  <c r="B248" i="1"/>
  <c r="C248" i="1"/>
  <c r="E248" i="1"/>
  <c r="M249" i="1" l="1"/>
  <c r="F248" i="1"/>
  <c r="G248" i="1" l="1"/>
  <c r="I248" i="1" s="1"/>
  <c r="J248" i="1" s="1"/>
  <c r="A249" i="1" s="1"/>
  <c r="D249" i="1" l="1"/>
  <c r="C249" i="1"/>
  <c r="B249" i="1"/>
  <c r="N249" i="1" l="1"/>
  <c r="O249" i="1" s="1"/>
  <c r="P249" i="1" s="1"/>
  <c r="Q249" i="1" s="1"/>
  <c r="R249" i="1" s="1"/>
  <c r="L250" i="1" s="1"/>
  <c r="E249" i="1"/>
  <c r="M250" i="1" l="1"/>
  <c r="F249" i="1"/>
  <c r="G249" i="1" s="1"/>
  <c r="I249" i="1" s="1"/>
  <c r="J249" i="1" s="1"/>
  <c r="A250" i="1" s="1"/>
  <c r="D250" i="1" l="1"/>
  <c r="B250" i="1"/>
  <c r="C250" i="1"/>
  <c r="N250" i="1" l="1"/>
  <c r="O250" i="1" s="1"/>
  <c r="P250" i="1" s="1"/>
  <c r="Q250" i="1" s="1"/>
  <c r="R250" i="1" s="1"/>
  <c r="L251" i="1" s="1"/>
  <c r="E250" i="1"/>
  <c r="F250" i="1" s="1"/>
  <c r="M251" i="1" l="1"/>
  <c r="G250" i="1"/>
  <c r="I250" i="1" s="1"/>
  <c r="J250" i="1" s="1"/>
  <c r="A251" i="1" s="1"/>
  <c r="D251" i="1" l="1"/>
  <c r="C251" i="1"/>
  <c r="B251" i="1"/>
  <c r="N251" i="1" l="1"/>
  <c r="O251" i="1" s="1"/>
  <c r="P251" i="1" s="1"/>
  <c r="Q251" i="1" s="1"/>
  <c r="R251" i="1" s="1"/>
  <c r="L252" i="1" s="1"/>
  <c r="E251" i="1"/>
  <c r="M252" i="1" l="1"/>
  <c r="F251" i="1"/>
  <c r="G251" i="1" s="1"/>
  <c r="I251" i="1" s="1"/>
  <c r="J251" i="1" s="1"/>
  <c r="A252" i="1" s="1"/>
  <c r="D252" i="1" s="1"/>
  <c r="N252" i="1" l="1"/>
  <c r="O252" i="1" s="1"/>
  <c r="P252" i="1" s="1"/>
  <c r="Q252" i="1" s="1"/>
  <c r="R252" i="1" s="1"/>
  <c r="L253" i="1" s="1"/>
  <c r="B252" i="1"/>
  <c r="E252" i="1"/>
  <c r="F252" i="1" s="1"/>
  <c r="G252" i="1" s="1"/>
  <c r="I252" i="1" s="1"/>
  <c r="J252" i="1" s="1"/>
  <c r="A253" i="1" s="1"/>
  <c r="D253" i="1" s="1"/>
  <c r="C252" i="1"/>
  <c r="N253" i="1" l="1"/>
  <c r="O253" i="1" s="1"/>
  <c r="P253" i="1" s="1"/>
  <c r="Q253" i="1" s="1"/>
  <c r="R253" i="1" s="1"/>
  <c r="L254" i="1" s="1"/>
  <c r="M253" i="1"/>
  <c r="E253" i="1"/>
  <c r="F253" i="1" s="1"/>
  <c r="C253" i="1"/>
  <c r="B253" i="1"/>
  <c r="M254" i="1" l="1"/>
  <c r="G253" i="1"/>
  <c r="I253" i="1" s="1"/>
  <c r="J253" i="1" s="1"/>
  <c r="A254" i="1" s="1"/>
  <c r="D254" i="1" s="1"/>
  <c r="N254" i="1" s="1"/>
  <c r="O254" i="1" l="1"/>
  <c r="P254" i="1" s="1"/>
  <c r="Q254" i="1" s="1"/>
  <c r="R254" i="1" s="1"/>
  <c r="L255" i="1" s="1"/>
  <c r="B254" i="1"/>
  <c r="C254" i="1"/>
  <c r="E254" i="1"/>
  <c r="M255" i="1" l="1"/>
  <c r="F254" i="1"/>
  <c r="G254" i="1" l="1"/>
  <c r="I254" i="1" s="1"/>
  <c r="J254" i="1" s="1"/>
  <c r="A255" i="1" s="1"/>
  <c r="D255" i="1" l="1"/>
  <c r="N255" i="1" s="1"/>
  <c r="C255" i="1"/>
  <c r="B255" i="1"/>
  <c r="E255" i="1" l="1"/>
  <c r="O255" i="1"/>
  <c r="P255" i="1" s="1"/>
  <c r="Q255" i="1" s="1"/>
  <c r="R255" i="1" s="1"/>
  <c r="L256" i="1" s="1"/>
  <c r="M256" i="1" l="1"/>
  <c r="F255" i="1"/>
  <c r="G255" i="1" s="1"/>
  <c r="I255" i="1" s="1"/>
  <c r="J255" i="1" s="1"/>
  <c r="A256" i="1" s="1"/>
  <c r="D256" i="1" l="1"/>
  <c r="N256" i="1" s="1"/>
  <c r="B256" i="1"/>
  <c r="C256" i="1"/>
  <c r="E256" i="1" l="1"/>
  <c r="O256" i="1"/>
  <c r="P256" i="1" s="1"/>
  <c r="Q256" i="1" s="1"/>
  <c r="R256" i="1" s="1"/>
  <c r="L257" i="1" s="1"/>
  <c r="M257" i="1" l="1"/>
  <c r="F256" i="1"/>
  <c r="G256" i="1" s="1"/>
  <c r="I256" i="1" s="1"/>
  <c r="J256" i="1" s="1"/>
  <c r="A257" i="1" s="1"/>
  <c r="D257" i="1" l="1"/>
  <c r="N257" i="1" s="1"/>
  <c r="C257" i="1"/>
  <c r="B257" i="1"/>
  <c r="E257" i="1" l="1"/>
  <c r="O257" i="1"/>
  <c r="P257" i="1" s="1"/>
  <c r="Q257" i="1" s="1"/>
  <c r="R257" i="1" s="1"/>
  <c r="L258" i="1" s="1"/>
  <c r="M258" i="1" l="1"/>
  <c r="F257" i="1"/>
  <c r="G257" i="1" s="1"/>
  <c r="I257" i="1" s="1"/>
  <c r="J257" i="1" s="1"/>
  <c r="A258" i="1" s="1"/>
  <c r="D258" i="1" l="1"/>
  <c r="C258" i="1"/>
  <c r="B258" i="1"/>
  <c r="N258" i="1" l="1"/>
  <c r="O258" i="1" s="1"/>
  <c r="P258" i="1" s="1"/>
  <c r="Q258" i="1" s="1"/>
  <c r="R258" i="1" s="1"/>
  <c r="L259" i="1" s="1"/>
  <c r="E258" i="1"/>
  <c r="F258" i="1" s="1"/>
  <c r="G258" i="1" s="1"/>
  <c r="I258" i="1" s="1"/>
  <c r="J258" i="1" s="1"/>
  <c r="A259" i="1" s="1"/>
  <c r="D259" i="1" s="1"/>
  <c r="N259" i="1" l="1"/>
  <c r="O259" i="1" s="1"/>
  <c r="P259" i="1" s="1"/>
  <c r="Q259" i="1" s="1"/>
  <c r="R259" i="1" s="1"/>
  <c r="L260" i="1" s="1"/>
  <c r="M259" i="1"/>
  <c r="E259" i="1"/>
  <c r="C259" i="1"/>
  <c r="B259" i="1"/>
  <c r="M260" i="1" l="1"/>
  <c r="F259" i="1"/>
  <c r="G259" i="1" l="1"/>
  <c r="I259" i="1" s="1"/>
  <c r="J259" i="1" s="1"/>
  <c r="A260" i="1" s="1"/>
  <c r="D260" i="1" l="1"/>
  <c r="B260" i="1"/>
  <c r="C260" i="1"/>
  <c r="N260" i="1" l="1"/>
  <c r="O260" i="1" s="1"/>
  <c r="P260" i="1" s="1"/>
  <c r="Q260" i="1" s="1"/>
  <c r="R260" i="1" s="1"/>
  <c r="L261" i="1" s="1"/>
  <c r="E260" i="1"/>
  <c r="F260" i="1" s="1"/>
  <c r="M261" i="1" l="1"/>
  <c r="G260" i="1"/>
  <c r="I260" i="1" s="1"/>
  <c r="J260" i="1" s="1"/>
  <c r="A261" i="1" s="1"/>
  <c r="D261" i="1" l="1"/>
  <c r="C261" i="1"/>
  <c r="B261" i="1"/>
  <c r="N261" i="1" l="1"/>
  <c r="O261" i="1" s="1"/>
  <c r="P261" i="1" s="1"/>
  <c r="Q261" i="1" s="1"/>
  <c r="R261" i="1" s="1"/>
  <c r="L262" i="1" s="1"/>
  <c r="E261" i="1"/>
  <c r="M262" i="1" l="1"/>
  <c r="F261" i="1"/>
  <c r="G261" i="1" s="1"/>
  <c r="I261" i="1" s="1"/>
  <c r="J261" i="1" s="1"/>
  <c r="A262" i="1" s="1"/>
  <c r="D262" i="1" l="1"/>
  <c r="B262" i="1"/>
  <c r="C262" i="1"/>
  <c r="N262" i="1" l="1"/>
  <c r="O262" i="1" s="1"/>
  <c r="P262" i="1" s="1"/>
  <c r="Q262" i="1" s="1"/>
  <c r="R262" i="1" s="1"/>
  <c r="L263" i="1" s="1"/>
  <c r="E262" i="1"/>
  <c r="F262" i="1" s="1"/>
  <c r="M263" i="1" l="1"/>
  <c r="G262" i="1"/>
  <c r="I262" i="1" s="1"/>
  <c r="J262" i="1" s="1"/>
  <c r="A263" i="1" s="1"/>
  <c r="D263" i="1" l="1"/>
  <c r="C263" i="1"/>
  <c r="B263" i="1"/>
  <c r="N263" i="1" l="1"/>
  <c r="O263" i="1" s="1"/>
  <c r="P263" i="1" s="1"/>
  <c r="Q263" i="1" s="1"/>
  <c r="R263" i="1" s="1"/>
  <c r="L264" i="1" s="1"/>
  <c r="E263" i="1"/>
  <c r="M264" i="1" l="1"/>
  <c r="F263" i="1"/>
  <c r="G263" i="1" s="1"/>
  <c r="I263" i="1" s="1"/>
  <c r="J263" i="1" s="1"/>
  <c r="A264" i="1" s="1"/>
  <c r="D264" i="1" l="1"/>
  <c r="C264" i="1"/>
  <c r="B264" i="1"/>
  <c r="N264" i="1" l="1"/>
  <c r="O264" i="1" s="1"/>
  <c r="P264" i="1" s="1"/>
  <c r="Q264" i="1" s="1"/>
  <c r="R264" i="1" s="1"/>
  <c r="L265" i="1" s="1"/>
  <c r="E264" i="1"/>
  <c r="F264" i="1" s="1"/>
  <c r="M265" i="1" l="1"/>
  <c r="G264" i="1"/>
  <c r="I264" i="1" s="1"/>
  <c r="J264" i="1" s="1"/>
  <c r="A265" i="1" s="1"/>
  <c r="D265" i="1" l="1"/>
  <c r="B265" i="1"/>
  <c r="C265" i="1"/>
  <c r="N265" i="1" l="1"/>
  <c r="O265" i="1" s="1"/>
  <c r="P265" i="1" s="1"/>
  <c r="Q265" i="1" s="1"/>
  <c r="R265" i="1" s="1"/>
  <c r="L266" i="1" s="1"/>
  <c r="E265" i="1"/>
  <c r="M266" i="1" l="1"/>
  <c r="F265" i="1"/>
  <c r="G265" i="1" s="1"/>
  <c r="I265" i="1" s="1"/>
  <c r="J265" i="1" s="1"/>
  <c r="A266" i="1" s="1"/>
  <c r="D266" i="1" l="1"/>
  <c r="C266" i="1"/>
  <c r="B266" i="1"/>
  <c r="N266" i="1" l="1"/>
  <c r="O266" i="1" s="1"/>
  <c r="P266" i="1" s="1"/>
  <c r="Q266" i="1" s="1"/>
  <c r="R266" i="1" s="1"/>
  <c r="L267" i="1" s="1"/>
  <c r="E266" i="1"/>
  <c r="M267" i="1" l="1"/>
  <c r="F266" i="1"/>
  <c r="G266" i="1" s="1"/>
  <c r="I266" i="1" s="1"/>
  <c r="J266" i="1" s="1"/>
  <c r="A267" i="1" s="1"/>
  <c r="D267" i="1" l="1"/>
  <c r="B267" i="1"/>
  <c r="C267" i="1"/>
  <c r="N267" i="1" l="1"/>
  <c r="O267" i="1" s="1"/>
  <c r="P267" i="1" s="1"/>
  <c r="Q267" i="1" s="1"/>
  <c r="R267" i="1" s="1"/>
  <c r="L268" i="1" s="1"/>
  <c r="E267" i="1"/>
  <c r="M268" i="1" l="1"/>
  <c r="F267" i="1"/>
  <c r="G267" i="1" s="1"/>
  <c r="I267" i="1" s="1"/>
  <c r="J267" i="1" s="1"/>
  <c r="A268" i="1" s="1"/>
  <c r="D268" i="1" l="1"/>
  <c r="B268" i="1"/>
  <c r="C268" i="1"/>
  <c r="N268" i="1" l="1"/>
  <c r="O268" i="1" s="1"/>
  <c r="P268" i="1" s="1"/>
  <c r="Q268" i="1" s="1"/>
  <c r="R268" i="1" s="1"/>
  <c r="L269" i="1" s="1"/>
  <c r="E268" i="1"/>
  <c r="F268" i="1" s="1"/>
  <c r="M269" i="1" l="1"/>
  <c r="G268" i="1"/>
  <c r="I268" i="1" s="1"/>
  <c r="J268" i="1" s="1"/>
  <c r="A269" i="1" s="1"/>
  <c r="D269" i="1" l="1"/>
  <c r="B269" i="1"/>
  <c r="C269" i="1"/>
  <c r="N269" i="1" l="1"/>
  <c r="O269" i="1" s="1"/>
  <c r="P269" i="1" s="1"/>
  <c r="Q269" i="1" s="1"/>
  <c r="R269" i="1" s="1"/>
  <c r="L270" i="1" s="1"/>
  <c r="E269" i="1"/>
  <c r="F269" i="1" s="1"/>
  <c r="M270" i="1" l="1"/>
  <c r="G269" i="1"/>
  <c r="I269" i="1" s="1"/>
  <c r="J269" i="1" s="1"/>
  <c r="A270" i="1" s="1"/>
  <c r="D270" i="1" l="1"/>
  <c r="C270" i="1"/>
  <c r="B270" i="1"/>
  <c r="N270" i="1" l="1"/>
  <c r="O270" i="1" s="1"/>
  <c r="P270" i="1" s="1"/>
  <c r="Q270" i="1" s="1"/>
  <c r="R270" i="1" s="1"/>
  <c r="L271" i="1" s="1"/>
  <c r="E270" i="1"/>
  <c r="F270" i="1" s="1"/>
  <c r="G270" i="1" s="1"/>
  <c r="I270" i="1" s="1"/>
  <c r="J270" i="1" s="1"/>
  <c r="A271" i="1" s="1"/>
  <c r="D271" i="1" s="1"/>
  <c r="N271" i="1" l="1"/>
  <c r="O271" i="1" s="1"/>
  <c r="P271" i="1" s="1"/>
  <c r="Q271" i="1" s="1"/>
  <c r="R271" i="1" s="1"/>
  <c r="L272" i="1" s="1"/>
  <c r="M271" i="1"/>
  <c r="E271" i="1"/>
  <c r="C271" i="1"/>
  <c r="B271" i="1"/>
  <c r="M272" i="1" l="1"/>
  <c r="F271" i="1"/>
  <c r="G271" i="1" l="1"/>
  <c r="I271" i="1" s="1"/>
  <c r="J271" i="1" s="1"/>
  <c r="A272" i="1" s="1"/>
  <c r="D272" i="1" l="1"/>
  <c r="B272" i="1"/>
  <c r="C272" i="1"/>
  <c r="N272" i="1" l="1"/>
  <c r="O272" i="1" s="1"/>
  <c r="P272" i="1" s="1"/>
  <c r="Q272" i="1" s="1"/>
  <c r="R272" i="1" s="1"/>
  <c r="L273" i="1" s="1"/>
  <c r="E272" i="1"/>
  <c r="M273" i="1" l="1"/>
  <c r="F272" i="1"/>
  <c r="G272" i="1" s="1"/>
  <c r="I272" i="1" s="1"/>
  <c r="J272" i="1" s="1"/>
  <c r="A273" i="1" s="1"/>
  <c r="D273" i="1" l="1"/>
  <c r="B273" i="1"/>
  <c r="C273" i="1"/>
  <c r="N273" i="1" l="1"/>
  <c r="O273" i="1" s="1"/>
  <c r="P273" i="1" s="1"/>
  <c r="Q273" i="1" s="1"/>
  <c r="R273" i="1" s="1"/>
  <c r="L274" i="1" s="1"/>
  <c r="E273" i="1"/>
  <c r="M274" i="1" l="1"/>
  <c r="F273" i="1"/>
  <c r="G273" i="1" s="1"/>
  <c r="I273" i="1" s="1"/>
  <c r="J273" i="1" s="1"/>
  <c r="A274" i="1" s="1"/>
  <c r="D274" i="1" l="1"/>
  <c r="C274" i="1"/>
  <c r="B274" i="1"/>
  <c r="N274" i="1" l="1"/>
  <c r="O274" i="1" s="1"/>
  <c r="P274" i="1" s="1"/>
  <c r="Q274" i="1" s="1"/>
  <c r="R274" i="1" s="1"/>
  <c r="L275" i="1" s="1"/>
  <c r="E274" i="1"/>
  <c r="M275" i="1" l="1"/>
  <c r="F274" i="1"/>
  <c r="G274" i="1" s="1"/>
  <c r="I274" i="1" s="1"/>
  <c r="J274" i="1" s="1"/>
  <c r="A275" i="1" s="1"/>
  <c r="D275" i="1" l="1"/>
  <c r="B275" i="1"/>
  <c r="C275" i="1"/>
  <c r="N275" i="1" l="1"/>
  <c r="O275" i="1" s="1"/>
  <c r="P275" i="1" s="1"/>
  <c r="Q275" i="1" s="1"/>
  <c r="R275" i="1" s="1"/>
  <c r="L276" i="1" s="1"/>
  <c r="E275" i="1"/>
  <c r="M276" i="1" l="1"/>
  <c r="F275" i="1"/>
  <c r="G275" i="1" s="1"/>
  <c r="I275" i="1" s="1"/>
  <c r="J275" i="1" s="1"/>
  <c r="A276" i="1" s="1"/>
  <c r="D276" i="1" l="1"/>
  <c r="C276" i="1"/>
  <c r="B276" i="1"/>
  <c r="N276" i="1" l="1"/>
  <c r="O276" i="1" s="1"/>
  <c r="P276" i="1" s="1"/>
  <c r="Q276" i="1" s="1"/>
  <c r="R276" i="1" s="1"/>
  <c r="L277" i="1" s="1"/>
  <c r="E276" i="1"/>
  <c r="F276" i="1" s="1"/>
  <c r="G276" i="1" s="1"/>
  <c r="I276" i="1" s="1"/>
  <c r="J276" i="1" s="1"/>
  <c r="A277" i="1" s="1"/>
  <c r="D277" i="1" s="1"/>
  <c r="N277" i="1" l="1"/>
  <c r="O277" i="1" s="1"/>
  <c r="P277" i="1" s="1"/>
  <c r="Q277" i="1" s="1"/>
  <c r="R277" i="1" s="1"/>
  <c r="L278" i="1" s="1"/>
  <c r="M277" i="1"/>
  <c r="E277" i="1"/>
  <c r="C277" i="1"/>
  <c r="B277" i="1"/>
  <c r="M278" i="1" l="1"/>
  <c r="F277" i="1"/>
  <c r="G277" i="1" s="1"/>
  <c r="I277" i="1" s="1"/>
  <c r="J277" i="1" s="1"/>
  <c r="A278" i="1" s="1"/>
  <c r="D278" i="1" s="1"/>
  <c r="N278" i="1" s="1"/>
  <c r="O278" i="1" l="1"/>
  <c r="P278" i="1" s="1"/>
  <c r="Q278" i="1" s="1"/>
  <c r="R278" i="1" s="1"/>
  <c r="L279" i="1" s="1"/>
  <c r="B278" i="1"/>
  <c r="C278" i="1"/>
  <c r="E278" i="1"/>
  <c r="M279" i="1" l="1"/>
  <c r="F278" i="1"/>
  <c r="G278" i="1" l="1"/>
  <c r="I278" i="1" s="1"/>
  <c r="J278" i="1" s="1"/>
  <c r="A279" i="1" s="1"/>
  <c r="D279" i="1" l="1"/>
  <c r="C279" i="1"/>
  <c r="B279" i="1"/>
  <c r="N279" i="1" l="1"/>
  <c r="O279" i="1" s="1"/>
  <c r="P279" i="1" s="1"/>
  <c r="Q279" i="1" s="1"/>
  <c r="R279" i="1" s="1"/>
  <c r="L280" i="1" s="1"/>
  <c r="E279" i="1"/>
  <c r="M280" i="1" l="1"/>
  <c r="F279" i="1"/>
  <c r="G279" i="1" s="1"/>
  <c r="I279" i="1" s="1"/>
  <c r="J279" i="1" s="1"/>
  <c r="A280" i="1" s="1"/>
  <c r="D280" i="1" l="1"/>
  <c r="C280" i="1"/>
  <c r="B280" i="1"/>
  <c r="N280" i="1" l="1"/>
  <c r="O280" i="1" s="1"/>
  <c r="P280" i="1" s="1"/>
  <c r="Q280" i="1" s="1"/>
  <c r="R280" i="1" s="1"/>
  <c r="L281" i="1" s="1"/>
  <c r="E280" i="1"/>
  <c r="F280" i="1" s="1"/>
  <c r="M281" i="1" l="1"/>
  <c r="G280" i="1"/>
  <c r="I280" i="1" s="1"/>
  <c r="J280" i="1" s="1"/>
  <c r="A281" i="1" s="1"/>
  <c r="D281" i="1" l="1"/>
  <c r="B281" i="1"/>
  <c r="C281" i="1"/>
  <c r="N281" i="1" l="1"/>
  <c r="O281" i="1" s="1"/>
  <c r="P281" i="1" s="1"/>
  <c r="Q281" i="1" s="1"/>
  <c r="R281" i="1" s="1"/>
  <c r="L282" i="1" s="1"/>
  <c r="E281" i="1"/>
  <c r="F281" i="1" s="1"/>
  <c r="M282" i="1" l="1"/>
  <c r="G281" i="1"/>
  <c r="I281" i="1" s="1"/>
  <c r="J281" i="1" s="1"/>
  <c r="A282" i="1" s="1"/>
  <c r="D282" i="1" l="1"/>
  <c r="C282" i="1"/>
  <c r="B282" i="1"/>
  <c r="N282" i="1" l="1"/>
  <c r="O282" i="1" s="1"/>
  <c r="P282" i="1" s="1"/>
  <c r="Q282" i="1" s="1"/>
  <c r="R282" i="1" s="1"/>
  <c r="L283" i="1" s="1"/>
  <c r="E282" i="1"/>
  <c r="F282" i="1" s="1"/>
  <c r="G282" i="1" s="1"/>
  <c r="I282" i="1" s="1"/>
  <c r="J282" i="1" s="1"/>
  <c r="A283" i="1" s="1"/>
  <c r="D283" i="1" s="1"/>
  <c r="N283" i="1" l="1"/>
  <c r="O283" i="1" s="1"/>
  <c r="P283" i="1" s="1"/>
  <c r="Q283" i="1" s="1"/>
  <c r="R283" i="1" s="1"/>
  <c r="L284" i="1" s="1"/>
  <c r="M283" i="1"/>
  <c r="E283" i="1"/>
  <c r="C283" i="1"/>
  <c r="B283" i="1"/>
  <c r="M284" i="1" l="1"/>
  <c r="F283" i="1"/>
  <c r="G283" i="1" l="1"/>
  <c r="I283" i="1" s="1"/>
  <c r="J283" i="1" s="1"/>
  <c r="A284" i="1" s="1"/>
  <c r="D284" i="1" l="1"/>
  <c r="B284" i="1"/>
  <c r="C284" i="1"/>
  <c r="N284" i="1" l="1"/>
  <c r="O284" i="1" s="1"/>
  <c r="P284" i="1" s="1"/>
  <c r="Q284" i="1" s="1"/>
  <c r="R284" i="1" s="1"/>
  <c r="L285" i="1" s="1"/>
  <c r="E284" i="1"/>
  <c r="F284" i="1" s="1"/>
  <c r="M285" i="1" l="1"/>
  <c r="G284" i="1"/>
  <c r="I284" i="1" s="1"/>
  <c r="J284" i="1" s="1"/>
  <c r="A285" i="1" s="1"/>
  <c r="D285" i="1" l="1"/>
  <c r="B285" i="1"/>
  <c r="C285" i="1"/>
  <c r="N285" i="1" l="1"/>
  <c r="O285" i="1" s="1"/>
  <c r="P285" i="1" s="1"/>
  <c r="Q285" i="1" s="1"/>
  <c r="R285" i="1" s="1"/>
  <c r="L286" i="1" s="1"/>
  <c r="E285" i="1"/>
  <c r="M286" i="1" l="1"/>
  <c r="F285" i="1"/>
  <c r="G285" i="1" s="1"/>
  <c r="I285" i="1" s="1"/>
  <c r="J285" i="1" s="1"/>
  <c r="A286" i="1" s="1"/>
  <c r="D286" i="1" l="1"/>
  <c r="C286" i="1"/>
  <c r="B286" i="1"/>
  <c r="N286" i="1" l="1"/>
  <c r="O286" i="1" s="1"/>
  <c r="P286" i="1" s="1"/>
  <c r="Q286" i="1" s="1"/>
  <c r="R286" i="1" s="1"/>
  <c r="L287" i="1" s="1"/>
  <c r="E286" i="1"/>
  <c r="F286" i="1" s="1"/>
  <c r="G286" i="1" s="1"/>
  <c r="I286" i="1" s="1"/>
  <c r="J286" i="1" s="1"/>
  <c r="A287" i="1" s="1"/>
  <c r="D287" i="1" s="1"/>
  <c r="N287" i="1" l="1"/>
  <c r="O287" i="1" s="1"/>
  <c r="P287" i="1" s="1"/>
  <c r="Q287" i="1" s="1"/>
  <c r="R287" i="1" s="1"/>
  <c r="L288" i="1" s="1"/>
  <c r="M287" i="1"/>
  <c r="B287" i="1"/>
  <c r="E287" i="1"/>
  <c r="C287" i="1"/>
  <c r="M288" i="1" l="1"/>
  <c r="F287" i="1"/>
  <c r="G287" i="1" l="1"/>
  <c r="I287" i="1" s="1"/>
  <c r="J287" i="1" s="1"/>
  <c r="A288" i="1" s="1"/>
  <c r="D288" i="1" l="1"/>
  <c r="C288" i="1"/>
  <c r="B288" i="1"/>
  <c r="N288" i="1" l="1"/>
  <c r="O288" i="1" s="1"/>
  <c r="P288" i="1" s="1"/>
  <c r="Q288" i="1" s="1"/>
  <c r="R288" i="1" s="1"/>
  <c r="L289" i="1" s="1"/>
  <c r="E288" i="1"/>
  <c r="F288" i="1" s="1"/>
  <c r="G288" i="1" s="1"/>
  <c r="I288" i="1" s="1"/>
  <c r="J288" i="1" s="1"/>
  <c r="A289" i="1" s="1"/>
  <c r="D289" i="1" s="1"/>
  <c r="N289" i="1" l="1"/>
  <c r="O289" i="1" s="1"/>
  <c r="P289" i="1" s="1"/>
  <c r="Q289" i="1" s="1"/>
  <c r="R289" i="1" s="1"/>
  <c r="L290" i="1" s="1"/>
  <c r="M289" i="1"/>
  <c r="E289" i="1"/>
  <c r="C289" i="1"/>
  <c r="B289" i="1"/>
  <c r="M290" i="1" l="1"/>
  <c r="F289" i="1"/>
  <c r="G289" i="1" l="1"/>
  <c r="I289" i="1" s="1"/>
  <c r="J289" i="1" s="1"/>
  <c r="A290" i="1" s="1"/>
  <c r="D290" i="1" l="1"/>
  <c r="C290" i="1"/>
  <c r="B290" i="1"/>
  <c r="N290" i="1" l="1"/>
  <c r="O290" i="1" s="1"/>
  <c r="P290" i="1" s="1"/>
  <c r="Q290" i="1" s="1"/>
  <c r="R290" i="1" s="1"/>
  <c r="L291" i="1" s="1"/>
  <c r="E290" i="1"/>
  <c r="F290" i="1" s="1"/>
  <c r="M291" i="1" l="1"/>
  <c r="G290" i="1"/>
  <c r="I290" i="1" s="1"/>
  <c r="J290" i="1" s="1"/>
  <c r="A291" i="1" s="1"/>
  <c r="D291" i="1" l="1"/>
  <c r="B291" i="1"/>
  <c r="C291" i="1"/>
  <c r="N291" i="1" l="1"/>
  <c r="O291" i="1" s="1"/>
  <c r="P291" i="1" s="1"/>
  <c r="Q291" i="1" s="1"/>
  <c r="R291" i="1" s="1"/>
  <c r="L292" i="1" s="1"/>
  <c r="E291" i="1"/>
  <c r="M292" i="1" l="1"/>
  <c r="F291" i="1"/>
  <c r="G291" i="1" s="1"/>
  <c r="I291" i="1" s="1"/>
  <c r="J291" i="1" s="1"/>
  <c r="A292" i="1" s="1"/>
  <c r="D292" i="1" l="1"/>
  <c r="C292" i="1"/>
  <c r="B292" i="1"/>
  <c r="N292" i="1" l="1"/>
  <c r="O292" i="1" s="1"/>
  <c r="P292" i="1" s="1"/>
  <c r="Q292" i="1" s="1"/>
  <c r="R292" i="1" s="1"/>
  <c r="L293" i="1" s="1"/>
  <c r="E292" i="1"/>
  <c r="M293" i="1" l="1"/>
  <c r="F292" i="1"/>
  <c r="G292" i="1" s="1"/>
  <c r="I292" i="1" s="1"/>
  <c r="J292" i="1" s="1"/>
  <c r="A293" i="1" s="1"/>
  <c r="D293" i="1" l="1"/>
  <c r="B293" i="1"/>
  <c r="C293" i="1"/>
  <c r="N293" i="1" l="1"/>
  <c r="O293" i="1" s="1"/>
  <c r="P293" i="1" s="1"/>
  <c r="Q293" i="1" s="1"/>
  <c r="R293" i="1" s="1"/>
  <c r="L294" i="1" s="1"/>
  <c r="E293" i="1"/>
  <c r="M294" i="1" l="1"/>
  <c r="F293" i="1"/>
  <c r="G293" i="1" s="1"/>
  <c r="I293" i="1" s="1"/>
  <c r="J293" i="1" s="1"/>
  <c r="A294" i="1" s="1"/>
  <c r="D294" i="1" l="1"/>
  <c r="C294" i="1"/>
  <c r="B294" i="1"/>
  <c r="N294" i="1" l="1"/>
  <c r="O294" i="1" s="1"/>
  <c r="P294" i="1" s="1"/>
  <c r="Q294" i="1" s="1"/>
  <c r="R294" i="1" s="1"/>
  <c r="L295" i="1" s="1"/>
  <c r="E294" i="1"/>
  <c r="M295" i="1" l="1"/>
  <c r="F294" i="1"/>
  <c r="G294" i="1" s="1"/>
  <c r="I294" i="1" s="1"/>
  <c r="J294" i="1" s="1"/>
  <c r="A295" i="1" s="1"/>
  <c r="D295" i="1" l="1"/>
  <c r="B295" i="1"/>
  <c r="C295" i="1"/>
  <c r="N295" i="1" l="1"/>
  <c r="O295" i="1" s="1"/>
  <c r="P295" i="1" s="1"/>
  <c r="Q295" i="1" s="1"/>
  <c r="R295" i="1" s="1"/>
  <c r="L296" i="1" s="1"/>
  <c r="E295" i="1"/>
  <c r="M296" i="1" l="1"/>
  <c r="F295" i="1"/>
  <c r="G295" i="1" s="1"/>
  <c r="I295" i="1" s="1"/>
  <c r="J295" i="1" s="1"/>
  <c r="A296" i="1" s="1"/>
  <c r="D296" i="1" l="1"/>
  <c r="C296" i="1"/>
  <c r="B296" i="1"/>
  <c r="N296" i="1" l="1"/>
  <c r="O296" i="1" s="1"/>
  <c r="P296" i="1" s="1"/>
  <c r="Q296" i="1" s="1"/>
  <c r="R296" i="1" s="1"/>
  <c r="L297" i="1" s="1"/>
  <c r="E296" i="1"/>
  <c r="F296" i="1" s="1"/>
  <c r="M297" i="1" l="1"/>
  <c r="G296" i="1"/>
  <c r="I296" i="1" s="1"/>
  <c r="J296" i="1" s="1"/>
  <c r="A297" i="1" s="1"/>
  <c r="D297" i="1" l="1"/>
  <c r="B297" i="1"/>
  <c r="C297" i="1"/>
  <c r="N297" i="1" l="1"/>
  <c r="O297" i="1" s="1"/>
  <c r="P297" i="1" s="1"/>
  <c r="Q297" i="1" s="1"/>
  <c r="R297" i="1" s="1"/>
  <c r="L298" i="1" s="1"/>
  <c r="E297" i="1"/>
  <c r="M298" i="1" l="1"/>
  <c r="F297" i="1"/>
  <c r="G297" i="1" s="1"/>
  <c r="I297" i="1" s="1"/>
  <c r="J297" i="1" s="1"/>
  <c r="A298" i="1" s="1"/>
  <c r="D298" i="1" l="1"/>
  <c r="C298" i="1"/>
  <c r="B298" i="1"/>
  <c r="N298" i="1" l="1"/>
  <c r="O298" i="1" s="1"/>
  <c r="P298" i="1" s="1"/>
  <c r="Q298" i="1" s="1"/>
  <c r="R298" i="1" s="1"/>
  <c r="L299" i="1" s="1"/>
  <c r="E298" i="1"/>
  <c r="M299" i="1" l="1"/>
  <c r="F298" i="1"/>
  <c r="G298" i="1" s="1"/>
  <c r="I298" i="1" s="1"/>
  <c r="J298" i="1" s="1"/>
  <c r="A299" i="1" s="1"/>
  <c r="D299" i="1" l="1"/>
  <c r="B299" i="1"/>
  <c r="C299" i="1"/>
  <c r="N299" i="1" l="1"/>
  <c r="O299" i="1" s="1"/>
  <c r="P299" i="1" s="1"/>
  <c r="Q299" i="1" s="1"/>
  <c r="R299" i="1" s="1"/>
  <c r="L300" i="1" s="1"/>
  <c r="E299" i="1"/>
  <c r="M300" i="1" l="1"/>
  <c r="F299" i="1"/>
  <c r="G299" i="1" s="1"/>
  <c r="I299" i="1" s="1"/>
  <c r="J299" i="1" s="1"/>
  <c r="A300" i="1" s="1"/>
  <c r="D300" i="1" l="1"/>
  <c r="C300" i="1"/>
  <c r="B300" i="1"/>
  <c r="N300" i="1" l="1"/>
  <c r="O300" i="1" s="1"/>
  <c r="P300" i="1" s="1"/>
  <c r="Q300" i="1" s="1"/>
  <c r="R300" i="1" s="1"/>
  <c r="L301" i="1" s="1"/>
  <c r="E300" i="1"/>
  <c r="M301" i="1" l="1"/>
  <c r="F300" i="1"/>
  <c r="G300" i="1" s="1"/>
  <c r="I300" i="1" l="1"/>
  <c r="J300" i="1" s="1"/>
  <c r="A301" i="1" s="1"/>
  <c r="D301" i="1" s="1"/>
  <c r="N301" i="1" l="1"/>
  <c r="O301" i="1" s="1"/>
  <c r="P301" i="1" s="1"/>
  <c r="Q301" i="1" s="1"/>
  <c r="R301" i="1" s="1"/>
  <c r="L302" i="1" s="1"/>
  <c r="C301" i="1"/>
  <c r="B301" i="1"/>
  <c r="E301" i="1"/>
  <c r="M302" i="1" l="1"/>
  <c r="F301" i="1"/>
  <c r="G301" i="1" s="1"/>
  <c r="I301" i="1" s="1"/>
  <c r="J301" i="1" s="1"/>
  <c r="A302" i="1" s="1"/>
  <c r="D302" i="1" s="1"/>
  <c r="N302" i="1" l="1"/>
  <c r="O302" i="1" s="1"/>
  <c r="P302" i="1" s="1"/>
  <c r="Q302" i="1" s="1"/>
  <c r="R302" i="1" s="1"/>
  <c r="L303" i="1" s="1"/>
  <c r="E302" i="1"/>
  <c r="F302" i="1" s="1"/>
  <c r="G302" i="1" s="1"/>
  <c r="I302" i="1" s="1"/>
  <c r="J302" i="1" s="1"/>
  <c r="A303" i="1" s="1"/>
  <c r="D303" i="1" s="1"/>
  <c r="B302" i="1"/>
  <c r="C302" i="1"/>
  <c r="N303" i="1" l="1"/>
  <c r="O303" i="1" s="1"/>
  <c r="P303" i="1" s="1"/>
  <c r="Q303" i="1" s="1"/>
  <c r="R303" i="1" s="1"/>
  <c r="L304" i="1" s="1"/>
  <c r="M303" i="1"/>
  <c r="B303" i="1"/>
  <c r="E303" i="1"/>
  <c r="C303" i="1"/>
  <c r="M304" i="1" l="1"/>
  <c r="F303" i="1"/>
  <c r="G303" i="1" l="1"/>
  <c r="I303" i="1" s="1"/>
  <c r="J303" i="1" s="1"/>
  <c r="A304" i="1" s="1"/>
  <c r="D304" i="1" l="1"/>
  <c r="C304" i="1"/>
  <c r="B304" i="1"/>
  <c r="N304" i="1" l="1"/>
  <c r="O304" i="1" s="1"/>
  <c r="P304" i="1" s="1"/>
  <c r="Q304" i="1" s="1"/>
  <c r="R304" i="1" s="1"/>
  <c r="L305" i="1" s="1"/>
  <c r="E304" i="1"/>
  <c r="F304" i="1" s="1"/>
  <c r="G304" i="1" s="1"/>
  <c r="I304" i="1" s="1"/>
  <c r="J304" i="1" s="1"/>
  <c r="A305" i="1" s="1"/>
  <c r="D305" i="1" s="1"/>
  <c r="N305" i="1" l="1"/>
  <c r="O305" i="1" s="1"/>
  <c r="P305" i="1" s="1"/>
  <c r="Q305" i="1" s="1"/>
  <c r="R305" i="1" s="1"/>
  <c r="L306" i="1" s="1"/>
  <c r="M305" i="1"/>
  <c r="C305" i="1"/>
  <c r="E305" i="1"/>
  <c r="B305" i="1"/>
  <c r="M306" i="1" l="1"/>
  <c r="F305" i="1"/>
  <c r="G305" i="1" l="1"/>
  <c r="I305" i="1" s="1"/>
  <c r="J305" i="1" s="1"/>
  <c r="A306" i="1" s="1"/>
  <c r="D306" i="1" l="1"/>
  <c r="C306" i="1"/>
  <c r="B306" i="1"/>
  <c r="N306" i="1" l="1"/>
  <c r="O306" i="1" s="1"/>
  <c r="P306" i="1" s="1"/>
  <c r="Q306" i="1" s="1"/>
  <c r="R306" i="1" s="1"/>
  <c r="L307" i="1" s="1"/>
  <c r="E306" i="1"/>
  <c r="F306" i="1" s="1"/>
  <c r="M307" i="1" l="1"/>
  <c r="G306" i="1"/>
  <c r="I306" i="1" s="1"/>
  <c r="J306" i="1" s="1"/>
  <c r="A307" i="1" s="1"/>
  <c r="D307" i="1" l="1"/>
  <c r="C307" i="1"/>
  <c r="B307" i="1"/>
  <c r="N307" i="1" l="1"/>
  <c r="O307" i="1" s="1"/>
  <c r="P307" i="1" s="1"/>
  <c r="Q307" i="1" s="1"/>
  <c r="R307" i="1" s="1"/>
  <c r="L308" i="1" s="1"/>
  <c r="E307" i="1"/>
  <c r="M308" i="1" l="1"/>
  <c r="F307" i="1"/>
  <c r="G307" i="1" s="1"/>
  <c r="I307" i="1" s="1"/>
  <c r="J307" i="1" s="1"/>
  <c r="A308" i="1" s="1"/>
  <c r="D308" i="1" s="1"/>
  <c r="N308" i="1" l="1"/>
  <c r="O308" i="1" s="1"/>
  <c r="P308" i="1" s="1"/>
  <c r="Q308" i="1" s="1"/>
  <c r="R308" i="1" s="1"/>
  <c r="L309" i="1" s="1"/>
  <c r="E308" i="1"/>
  <c r="F308" i="1" s="1"/>
  <c r="C308" i="1"/>
  <c r="B308" i="1"/>
  <c r="M309" i="1" l="1"/>
  <c r="G308" i="1"/>
  <c r="I308" i="1" s="1"/>
  <c r="J308" i="1" s="1"/>
  <c r="A309" i="1" s="1"/>
  <c r="D309" i="1" l="1"/>
  <c r="C309" i="1"/>
  <c r="B309" i="1"/>
  <c r="N309" i="1" l="1"/>
  <c r="O309" i="1" s="1"/>
  <c r="P309" i="1" s="1"/>
  <c r="Q309" i="1" s="1"/>
  <c r="R309" i="1" s="1"/>
  <c r="L310" i="1" s="1"/>
  <c r="E309" i="1"/>
  <c r="M310" i="1" l="1"/>
  <c r="F309" i="1"/>
  <c r="G309" i="1" s="1"/>
  <c r="I309" i="1" s="1"/>
  <c r="J309" i="1" s="1"/>
  <c r="A310" i="1" s="1"/>
  <c r="D310" i="1" l="1"/>
  <c r="B310" i="1"/>
  <c r="C310" i="1"/>
  <c r="N310" i="1" l="1"/>
  <c r="O310" i="1" s="1"/>
  <c r="P310" i="1" s="1"/>
  <c r="Q310" i="1" s="1"/>
  <c r="R310" i="1" s="1"/>
  <c r="L311" i="1" s="1"/>
  <c r="E310" i="1"/>
  <c r="M311" i="1" l="1"/>
  <c r="F310" i="1"/>
  <c r="G310" i="1" s="1"/>
  <c r="I310" i="1" s="1"/>
  <c r="J310" i="1" s="1"/>
  <c r="A311" i="1" s="1"/>
  <c r="D311" i="1" l="1"/>
  <c r="B311" i="1"/>
  <c r="C311" i="1"/>
  <c r="N311" i="1" l="1"/>
  <c r="O311" i="1" s="1"/>
  <c r="P311" i="1" s="1"/>
  <c r="Q311" i="1" s="1"/>
  <c r="R311" i="1" s="1"/>
  <c r="L312" i="1" s="1"/>
  <c r="E311" i="1"/>
  <c r="M312" i="1" l="1"/>
  <c r="F311" i="1"/>
  <c r="G311" i="1" s="1"/>
  <c r="I311" i="1" s="1"/>
  <c r="J311" i="1" s="1"/>
  <c r="A312" i="1" s="1"/>
  <c r="D312" i="1" l="1"/>
  <c r="B312" i="1"/>
  <c r="C312" i="1"/>
  <c r="N312" i="1" l="1"/>
  <c r="O312" i="1" s="1"/>
  <c r="P312" i="1" s="1"/>
  <c r="Q312" i="1" s="1"/>
  <c r="R312" i="1" s="1"/>
  <c r="L313" i="1" s="1"/>
  <c r="E312" i="1"/>
  <c r="F312" i="1" s="1"/>
  <c r="M313" i="1" l="1"/>
  <c r="G312" i="1"/>
  <c r="I312" i="1" s="1"/>
  <c r="J312" i="1" s="1"/>
  <c r="A313" i="1" s="1"/>
  <c r="D313" i="1" l="1"/>
  <c r="C313" i="1"/>
  <c r="B313" i="1"/>
  <c r="N313" i="1" l="1"/>
  <c r="O313" i="1" s="1"/>
  <c r="P313" i="1" s="1"/>
  <c r="Q313" i="1" s="1"/>
  <c r="R313" i="1" s="1"/>
  <c r="L314" i="1" s="1"/>
  <c r="E313" i="1"/>
  <c r="F313" i="1" s="1"/>
  <c r="G313" i="1" s="1"/>
  <c r="I313" i="1" s="1"/>
  <c r="J313" i="1" s="1"/>
  <c r="A314" i="1" s="1"/>
  <c r="D314" i="1" s="1"/>
  <c r="N314" i="1" l="1"/>
  <c r="O314" i="1" s="1"/>
  <c r="P314" i="1" s="1"/>
  <c r="Q314" i="1" s="1"/>
  <c r="R314" i="1" s="1"/>
  <c r="L315" i="1" s="1"/>
  <c r="M314" i="1"/>
  <c r="B314" i="1"/>
  <c r="C314" i="1"/>
  <c r="E314" i="1"/>
  <c r="M315" i="1" l="1"/>
  <c r="F314" i="1"/>
  <c r="G314" i="1" l="1"/>
  <c r="I314" i="1" s="1"/>
  <c r="J314" i="1" s="1"/>
  <c r="A315" i="1" s="1"/>
  <c r="D315" i="1" l="1"/>
  <c r="C315" i="1"/>
  <c r="B315" i="1"/>
  <c r="N315" i="1" l="1"/>
  <c r="O315" i="1" s="1"/>
  <c r="P315" i="1" s="1"/>
  <c r="Q315" i="1" s="1"/>
  <c r="R315" i="1" s="1"/>
  <c r="L316" i="1" s="1"/>
  <c r="E315" i="1"/>
  <c r="M316" i="1" l="1"/>
  <c r="F315" i="1"/>
  <c r="G315" i="1" s="1"/>
  <c r="I315" i="1" s="1"/>
  <c r="J315" i="1" s="1"/>
  <c r="A316" i="1" s="1"/>
  <c r="D316" i="1" l="1"/>
  <c r="B316" i="1"/>
  <c r="C316" i="1"/>
  <c r="N316" i="1" l="1"/>
  <c r="O316" i="1" s="1"/>
  <c r="P316" i="1" s="1"/>
  <c r="Q316" i="1" s="1"/>
  <c r="R316" i="1" s="1"/>
  <c r="L317" i="1" s="1"/>
  <c r="E316" i="1"/>
  <c r="F316" i="1" s="1"/>
  <c r="M317" i="1" l="1"/>
  <c r="G316" i="1"/>
  <c r="I316" i="1" s="1"/>
  <c r="J316" i="1" s="1"/>
  <c r="A317" i="1" s="1"/>
  <c r="D317" i="1" l="1"/>
  <c r="C317" i="1"/>
  <c r="B317" i="1"/>
  <c r="N317" i="1" l="1"/>
  <c r="O317" i="1" s="1"/>
  <c r="P317" i="1" s="1"/>
  <c r="Q317" i="1" s="1"/>
  <c r="R317" i="1" s="1"/>
  <c r="L318" i="1" s="1"/>
  <c r="E317" i="1"/>
  <c r="F317" i="1" s="1"/>
  <c r="G317" i="1" s="1"/>
  <c r="I317" i="1" s="1"/>
  <c r="J317" i="1" s="1"/>
  <c r="A318" i="1" s="1"/>
  <c r="D318" i="1" s="1"/>
  <c r="N318" i="1" l="1"/>
  <c r="O318" i="1" s="1"/>
  <c r="P318" i="1" s="1"/>
  <c r="Q318" i="1" s="1"/>
  <c r="R318" i="1" s="1"/>
  <c r="L319" i="1" s="1"/>
  <c r="M318" i="1"/>
  <c r="C318" i="1"/>
  <c r="B318" i="1"/>
  <c r="E318" i="1"/>
  <c r="F318" i="1" s="1"/>
  <c r="M319" i="1" l="1"/>
  <c r="G318" i="1"/>
  <c r="I318" i="1" s="1"/>
  <c r="J318" i="1" s="1"/>
  <c r="A319" i="1" s="1"/>
  <c r="D319" i="1" s="1"/>
  <c r="N319" i="1" s="1"/>
  <c r="O319" i="1" l="1"/>
  <c r="P319" i="1" s="1"/>
  <c r="Q319" i="1" s="1"/>
  <c r="R319" i="1" s="1"/>
  <c r="L320" i="1" s="1"/>
  <c r="E319" i="1"/>
  <c r="F319" i="1" s="1"/>
  <c r="C319" i="1"/>
  <c r="B319" i="1"/>
  <c r="M320" i="1" l="1"/>
  <c r="G319" i="1"/>
  <c r="I319" i="1" s="1"/>
  <c r="J319" i="1" s="1"/>
  <c r="A320" i="1" s="1"/>
  <c r="D320" i="1" s="1"/>
  <c r="N320" i="1" s="1"/>
  <c r="O320" i="1" l="1"/>
  <c r="P320" i="1" s="1"/>
  <c r="Q320" i="1" s="1"/>
  <c r="R320" i="1" s="1"/>
  <c r="L321" i="1" s="1"/>
  <c r="B320" i="1"/>
  <c r="C320" i="1"/>
  <c r="E320" i="1"/>
  <c r="M321" i="1" l="1"/>
  <c r="F320" i="1"/>
  <c r="G320" i="1" l="1"/>
  <c r="I320" i="1" s="1"/>
  <c r="J320" i="1" s="1"/>
  <c r="A321" i="1" s="1"/>
  <c r="D321" i="1" l="1"/>
  <c r="C321" i="1"/>
  <c r="B321" i="1"/>
  <c r="N321" i="1" l="1"/>
  <c r="O321" i="1" s="1"/>
  <c r="P321" i="1" s="1"/>
  <c r="Q321" i="1" s="1"/>
  <c r="R321" i="1" s="1"/>
  <c r="L322" i="1" s="1"/>
  <c r="E321" i="1"/>
  <c r="F321" i="1" s="1"/>
  <c r="M322" i="1" l="1"/>
  <c r="G321" i="1"/>
  <c r="I321" i="1" s="1"/>
  <c r="J321" i="1" s="1"/>
  <c r="A322" i="1" s="1"/>
  <c r="D322" i="1" l="1"/>
  <c r="B322" i="1"/>
  <c r="C322" i="1"/>
  <c r="N322" i="1" l="1"/>
  <c r="O322" i="1" s="1"/>
  <c r="P322" i="1" s="1"/>
  <c r="Q322" i="1" s="1"/>
  <c r="R322" i="1" s="1"/>
  <c r="L323" i="1" s="1"/>
  <c r="E322" i="1"/>
  <c r="F322" i="1" s="1"/>
  <c r="M323" i="1" l="1"/>
  <c r="G322" i="1"/>
  <c r="I322" i="1" s="1"/>
  <c r="J322" i="1" s="1"/>
  <c r="A323" i="1" s="1"/>
  <c r="D323" i="1" l="1"/>
  <c r="N323" i="1" s="1"/>
  <c r="B323" i="1"/>
  <c r="C323" i="1"/>
  <c r="E323" i="1" l="1"/>
  <c r="F323" i="1" s="1"/>
  <c r="O323" i="1"/>
  <c r="P323" i="1" s="1"/>
  <c r="Q323" i="1" s="1"/>
  <c r="R323" i="1" s="1"/>
  <c r="L324" i="1" s="1"/>
  <c r="M324" i="1" l="1"/>
  <c r="G323" i="1"/>
  <c r="I323" i="1" s="1"/>
  <c r="J323" i="1" s="1"/>
  <c r="A324" i="1" s="1"/>
  <c r="D324" i="1" l="1"/>
  <c r="C324" i="1"/>
  <c r="B324" i="1"/>
  <c r="N324" i="1" l="1"/>
  <c r="O324" i="1" s="1"/>
  <c r="P324" i="1" s="1"/>
  <c r="Q324" i="1" s="1"/>
  <c r="R324" i="1" s="1"/>
  <c r="L325" i="1" s="1"/>
  <c r="E324" i="1"/>
  <c r="F324" i="1" s="1"/>
  <c r="G324" i="1" s="1"/>
  <c r="I324" i="1" s="1"/>
  <c r="J324" i="1" s="1"/>
  <c r="A325" i="1" s="1"/>
  <c r="D325" i="1" s="1"/>
  <c r="N325" i="1" l="1"/>
  <c r="O325" i="1" s="1"/>
  <c r="P325" i="1" s="1"/>
  <c r="Q325" i="1" s="1"/>
  <c r="R325" i="1" s="1"/>
  <c r="L326" i="1" s="1"/>
  <c r="M325" i="1"/>
  <c r="B325" i="1"/>
  <c r="E325" i="1"/>
  <c r="C325" i="1"/>
  <c r="M326" i="1" l="1"/>
  <c r="F325" i="1"/>
  <c r="G325" i="1" l="1"/>
  <c r="I325" i="1" s="1"/>
  <c r="J325" i="1" s="1"/>
  <c r="A326" i="1" s="1"/>
  <c r="D326" i="1" l="1"/>
  <c r="C326" i="1"/>
  <c r="B326" i="1"/>
  <c r="N326" i="1" l="1"/>
  <c r="O326" i="1" s="1"/>
  <c r="P326" i="1" s="1"/>
  <c r="Q326" i="1" s="1"/>
  <c r="R326" i="1" s="1"/>
  <c r="L327" i="1" s="1"/>
  <c r="E326" i="1"/>
  <c r="M327" i="1" l="1"/>
  <c r="F326" i="1"/>
  <c r="G326" i="1" s="1"/>
  <c r="I326" i="1" s="1"/>
  <c r="J326" i="1" s="1"/>
  <c r="A327" i="1" s="1"/>
  <c r="D327" i="1" l="1"/>
  <c r="B327" i="1"/>
  <c r="C327" i="1"/>
  <c r="N327" i="1" l="1"/>
  <c r="O327" i="1" s="1"/>
  <c r="P327" i="1" s="1"/>
  <c r="Q327" i="1" s="1"/>
  <c r="R327" i="1" s="1"/>
  <c r="L328" i="1" s="1"/>
  <c r="E327" i="1"/>
  <c r="F327" i="1" s="1"/>
  <c r="M328" i="1" l="1"/>
  <c r="G327" i="1"/>
  <c r="I327" i="1" s="1"/>
  <c r="J327" i="1" s="1"/>
  <c r="A328" i="1" s="1"/>
  <c r="D328" i="1" l="1"/>
  <c r="C328" i="1"/>
  <c r="B328" i="1"/>
  <c r="N328" i="1" l="1"/>
  <c r="O328" i="1" s="1"/>
  <c r="P328" i="1" s="1"/>
  <c r="Q328" i="1" s="1"/>
  <c r="R328" i="1" s="1"/>
  <c r="L329" i="1" s="1"/>
  <c r="E328" i="1"/>
  <c r="M329" i="1" l="1"/>
  <c r="F328" i="1"/>
  <c r="G328" i="1" s="1"/>
  <c r="I328" i="1" s="1"/>
  <c r="J328" i="1" s="1"/>
  <c r="A329" i="1" s="1"/>
  <c r="D329" i="1" l="1"/>
  <c r="B329" i="1"/>
  <c r="C329" i="1"/>
  <c r="N329" i="1" l="1"/>
  <c r="O329" i="1" s="1"/>
  <c r="P329" i="1" s="1"/>
  <c r="Q329" i="1" s="1"/>
  <c r="R329" i="1" s="1"/>
  <c r="L330" i="1" s="1"/>
  <c r="E329" i="1"/>
  <c r="F329" i="1" s="1"/>
  <c r="G329" i="1" s="1"/>
  <c r="I329" i="1" s="1"/>
  <c r="J329" i="1" s="1"/>
  <c r="A330" i="1" s="1"/>
  <c r="D330" i="1" s="1"/>
  <c r="N330" i="1" l="1"/>
  <c r="O330" i="1" s="1"/>
  <c r="P330" i="1" s="1"/>
  <c r="Q330" i="1" s="1"/>
  <c r="R330" i="1" s="1"/>
  <c r="L331" i="1" s="1"/>
  <c r="M330" i="1"/>
  <c r="C330" i="1"/>
  <c r="E330" i="1"/>
  <c r="B330" i="1"/>
  <c r="M331" i="1" l="1"/>
  <c r="F330" i="1"/>
  <c r="G330" i="1" l="1"/>
  <c r="I330" i="1" s="1"/>
  <c r="J330" i="1" s="1"/>
  <c r="A331" i="1" s="1"/>
  <c r="D331" i="1" l="1"/>
  <c r="C331" i="1"/>
  <c r="B331" i="1"/>
  <c r="N331" i="1" l="1"/>
  <c r="O331" i="1" s="1"/>
  <c r="P331" i="1" s="1"/>
  <c r="Q331" i="1" s="1"/>
  <c r="R331" i="1" s="1"/>
  <c r="L332" i="1" s="1"/>
  <c r="E331" i="1"/>
  <c r="F331" i="1" s="1"/>
  <c r="M332" i="1" l="1"/>
  <c r="G331" i="1"/>
  <c r="I331" i="1" s="1"/>
  <c r="J331" i="1" s="1"/>
  <c r="A332" i="1" s="1"/>
  <c r="D332" i="1" l="1"/>
  <c r="C332" i="1"/>
  <c r="B332" i="1"/>
  <c r="N332" i="1" l="1"/>
  <c r="O332" i="1" s="1"/>
  <c r="P332" i="1" s="1"/>
  <c r="Q332" i="1" s="1"/>
  <c r="R332" i="1" s="1"/>
  <c r="L333" i="1" s="1"/>
  <c r="E332" i="1"/>
  <c r="F332" i="1" s="1"/>
  <c r="M333" i="1" l="1"/>
  <c r="G332" i="1"/>
  <c r="I332" i="1" s="1"/>
  <c r="J332" i="1" s="1"/>
  <c r="A333" i="1" s="1"/>
  <c r="D333" i="1" l="1"/>
  <c r="B333" i="1"/>
  <c r="C333" i="1"/>
  <c r="N333" i="1" l="1"/>
  <c r="O333" i="1" s="1"/>
  <c r="P333" i="1" s="1"/>
  <c r="Q333" i="1" s="1"/>
  <c r="R333" i="1" s="1"/>
  <c r="L334" i="1" s="1"/>
  <c r="E333" i="1"/>
  <c r="M334" i="1" l="1"/>
  <c r="F333" i="1"/>
  <c r="G333" i="1" s="1"/>
  <c r="I333" i="1" s="1"/>
  <c r="J333" i="1" s="1"/>
  <c r="A334" i="1" s="1"/>
  <c r="D334" i="1" l="1"/>
  <c r="C334" i="1"/>
  <c r="B334" i="1"/>
  <c r="N334" i="1" l="1"/>
  <c r="O334" i="1" s="1"/>
  <c r="P334" i="1" s="1"/>
  <c r="Q334" i="1" s="1"/>
  <c r="R334" i="1" s="1"/>
  <c r="L335" i="1" s="1"/>
  <c r="E334" i="1"/>
  <c r="M335" i="1" l="1"/>
  <c r="F334" i="1"/>
  <c r="G334" i="1" s="1"/>
  <c r="I334" i="1" s="1"/>
  <c r="J334" i="1" s="1"/>
  <c r="A335" i="1" s="1"/>
  <c r="D335" i="1" l="1"/>
  <c r="B335" i="1"/>
  <c r="C335" i="1"/>
  <c r="N335" i="1" l="1"/>
  <c r="O335" i="1" s="1"/>
  <c r="P335" i="1" s="1"/>
  <c r="Q335" i="1" s="1"/>
  <c r="R335" i="1" s="1"/>
  <c r="L336" i="1" s="1"/>
  <c r="E335" i="1"/>
  <c r="F335" i="1" s="1"/>
  <c r="G335" i="1" s="1"/>
  <c r="I335" i="1" s="1"/>
  <c r="J335" i="1" s="1"/>
  <c r="A336" i="1" s="1"/>
  <c r="D336" i="1" s="1"/>
  <c r="N336" i="1" l="1"/>
  <c r="O336" i="1" s="1"/>
  <c r="P336" i="1" s="1"/>
  <c r="Q336" i="1" s="1"/>
  <c r="R336" i="1" s="1"/>
  <c r="L337" i="1" s="1"/>
  <c r="M336" i="1"/>
  <c r="C336" i="1"/>
  <c r="E336" i="1"/>
  <c r="B336" i="1"/>
  <c r="M337" i="1" l="1"/>
  <c r="F336" i="1"/>
  <c r="G336" i="1" s="1"/>
  <c r="I336" i="1" l="1"/>
  <c r="J336" i="1" s="1"/>
  <c r="A337" i="1" s="1"/>
  <c r="D337" i="1" l="1"/>
  <c r="C337" i="1"/>
  <c r="B337" i="1"/>
  <c r="N337" i="1" l="1"/>
  <c r="O337" i="1" s="1"/>
  <c r="P337" i="1" s="1"/>
  <c r="Q337" i="1" s="1"/>
  <c r="R337" i="1" s="1"/>
  <c r="L338" i="1" s="1"/>
  <c r="E337" i="1"/>
  <c r="M338" i="1" l="1"/>
  <c r="F337" i="1"/>
  <c r="G337" i="1" s="1"/>
  <c r="I337" i="1" s="1"/>
  <c r="J337" i="1" s="1"/>
  <c r="A338" i="1" s="1"/>
  <c r="D338" i="1" s="1"/>
  <c r="N338" i="1" l="1"/>
  <c r="O338" i="1" s="1"/>
  <c r="P338" i="1" s="1"/>
  <c r="Q338" i="1" s="1"/>
  <c r="R338" i="1" s="1"/>
  <c r="L339" i="1" s="1"/>
  <c r="E338" i="1"/>
  <c r="B338" i="1"/>
  <c r="C338" i="1"/>
  <c r="F338" i="1" l="1"/>
  <c r="G338" i="1" s="1"/>
  <c r="I338" i="1" s="1"/>
  <c r="J338" i="1" s="1"/>
  <c r="A339" i="1" s="1"/>
  <c r="M339" i="1"/>
  <c r="D339" i="1" l="1"/>
  <c r="C339" i="1"/>
  <c r="B339" i="1"/>
  <c r="N339" i="1" l="1"/>
  <c r="O339" i="1" s="1"/>
  <c r="P339" i="1" s="1"/>
  <c r="Q339" i="1" s="1"/>
  <c r="R339" i="1" s="1"/>
  <c r="L340" i="1" s="1"/>
  <c r="E339" i="1"/>
  <c r="M340" i="1" l="1"/>
  <c r="F339" i="1"/>
  <c r="G339" i="1" s="1"/>
  <c r="I339" i="1" s="1"/>
  <c r="J339" i="1" s="1"/>
  <c r="A340" i="1" s="1"/>
  <c r="D340" i="1" l="1"/>
  <c r="B340" i="1"/>
  <c r="C340" i="1"/>
  <c r="N340" i="1" l="1"/>
  <c r="O340" i="1" s="1"/>
  <c r="P340" i="1" s="1"/>
  <c r="Q340" i="1" s="1"/>
  <c r="R340" i="1" s="1"/>
  <c r="L341" i="1" s="1"/>
  <c r="E340" i="1"/>
  <c r="F340" i="1" s="1"/>
  <c r="M341" i="1" l="1"/>
  <c r="G340" i="1"/>
  <c r="I340" i="1" s="1"/>
  <c r="J340" i="1" s="1"/>
  <c r="A341" i="1" s="1"/>
  <c r="D341" i="1" l="1"/>
  <c r="C341" i="1"/>
  <c r="B341" i="1"/>
  <c r="N341" i="1" l="1"/>
  <c r="O341" i="1" s="1"/>
  <c r="P341" i="1" s="1"/>
  <c r="Q341" i="1" s="1"/>
  <c r="R341" i="1" s="1"/>
  <c r="L342" i="1" s="1"/>
  <c r="E341" i="1"/>
  <c r="M342" i="1" l="1"/>
  <c r="F341" i="1"/>
  <c r="G341" i="1" s="1"/>
  <c r="I341" i="1" s="1"/>
  <c r="J341" i="1" s="1"/>
  <c r="A342" i="1" s="1"/>
  <c r="D342" i="1" l="1"/>
  <c r="B342" i="1"/>
  <c r="C342" i="1"/>
  <c r="N342" i="1" l="1"/>
  <c r="O342" i="1" s="1"/>
  <c r="P342" i="1" s="1"/>
  <c r="Q342" i="1" s="1"/>
  <c r="R342" i="1" s="1"/>
  <c r="L343" i="1" s="1"/>
  <c r="E342" i="1"/>
  <c r="F342" i="1" s="1"/>
  <c r="M343" i="1" l="1"/>
  <c r="G342" i="1"/>
  <c r="I342" i="1" s="1"/>
  <c r="J342" i="1" s="1"/>
  <c r="A343" i="1" s="1"/>
  <c r="D343" i="1" l="1"/>
  <c r="C343" i="1"/>
  <c r="B343" i="1"/>
  <c r="N343" i="1" l="1"/>
  <c r="O343" i="1" s="1"/>
  <c r="P343" i="1" s="1"/>
  <c r="Q343" i="1" s="1"/>
  <c r="R343" i="1" s="1"/>
  <c r="L344" i="1" s="1"/>
  <c r="E343" i="1"/>
  <c r="M344" i="1" l="1"/>
  <c r="F343" i="1"/>
  <c r="G343" i="1" s="1"/>
  <c r="I343" i="1" s="1"/>
  <c r="J343" i="1" s="1"/>
  <c r="A344" i="1" s="1"/>
  <c r="D344" i="1" l="1"/>
  <c r="B344" i="1"/>
  <c r="C344" i="1"/>
  <c r="N344" i="1" l="1"/>
  <c r="O344" i="1" s="1"/>
  <c r="P344" i="1" s="1"/>
  <c r="Q344" i="1" s="1"/>
  <c r="R344" i="1" s="1"/>
  <c r="L345" i="1" s="1"/>
  <c r="E344" i="1"/>
  <c r="F344" i="1" s="1"/>
  <c r="M345" i="1" l="1"/>
  <c r="G344" i="1"/>
  <c r="I344" i="1" s="1"/>
  <c r="J344" i="1" s="1"/>
  <c r="A345" i="1" s="1"/>
  <c r="D345" i="1" l="1"/>
  <c r="B345" i="1"/>
  <c r="C345" i="1"/>
  <c r="N345" i="1" l="1"/>
  <c r="O345" i="1" s="1"/>
  <c r="P345" i="1" s="1"/>
  <c r="Q345" i="1" s="1"/>
  <c r="R345" i="1" s="1"/>
  <c r="L346" i="1" s="1"/>
  <c r="E345" i="1"/>
  <c r="F345" i="1" s="1"/>
  <c r="M346" i="1" l="1"/>
  <c r="G345" i="1"/>
  <c r="I345" i="1" s="1"/>
  <c r="J345" i="1" s="1"/>
  <c r="A346" i="1" s="1"/>
  <c r="D346" i="1" l="1"/>
  <c r="B346" i="1"/>
  <c r="C346" i="1"/>
  <c r="N346" i="1" l="1"/>
  <c r="O346" i="1" s="1"/>
  <c r="P346" i="1" s="1"/>
  <c r="Q346" i="1" s="1"/>
  <c r="R346" i="1" s="1"/>
  <c r="L347" i="1" s="1"/>
  <c r="E346" i="1"/>
  <c r="M347" i="1" l="1"/>
  <c r="F346" i="1"/>
  <c r="G346" i="1" s="1"/>
  <c r="I346" i="1" s="1"/>
  <c r="J346" i="1" s="1"/>
  <c r="A347" i="1" s="1"/>
  <c r="D347" i="1" l="1"/>
  <c r="C347" i="1"/>
  <c r="B347" i="1"/>
  <c r="N347" i="1" l="1"/>
  <c r="O347" i="1" s="1"/>
  <c r="P347" i="1" s="1"/>
  <c r="Q347" i="1" s="1"/>
  <c r="R347" i="1" s="1"/>
  <c r="L348" i="1" s="1"/>
  <c r="E347" i="1"/>
  <c r="F347" i="1" s="1"/>
  <c r="M348" i="1" l="1"/>
  <c r="G347" i="1"/>
  <c r="I347" i="1" s="1"/>
  <c r="J347" i="1" s="1"/>
  <c r="A348" i="1" s="1"/>
  <c r="D348" i="1" l="1"/>
  <c r="C348" i="1"/>
  <c r="B348" i="1"/>
  <c r="N348" i="1" l="1"/>
  <c r="O348" i="1" s="1"/>
  <c r="P348" i="1" s="1"/>
  <c r="Q348" i="1" s="1"/>
  <c r="R348" i="1" s="1"/>
  <c r="L349" i="1" s="1"/>
  <c r="E348" i="1"/>
  <c r="F348" i="1" s="1"/>
  <c r="G348" i="1" s="1"/>
  <c r="I348" i="1" s="1"/>
  <c r="J348" i="1" s="1"/>
  <c r="A349" i="1" s="1"/>
  <c r="D349" i="1" s="1"/>
  <c r="N349" i="1" l="1"/>
  <c r="O349" i="1" s="1"/>
  <c r="P349" i="1" s="1"/>
  <c r="Q349" i="1" s="1"/>
  <c r="R349" i="1" s="1"/>
  <c r="L350" i="1" s="1"/>
  <c r="M349" i="1"/>
  <c r="B349" i="1"/>
  <c r="E349" i="1"/>
  <c r="C349" i="1"/>
  <c r="M350" i="1" l="1"/>
  <c r="F349" i="1"/>
  <c r="G349" i="1" l="1"/>
  <c r="I349" i="1" s="1"/>
  <c r="J349" i="1" s="1"/>
  <c r="A350" i="1" s="1"/>
  <c r="D350" i="1" l="1"/>
  <c r="C350" i="1"/>
  <c r="B350" i="1"/>
  <c r="N350" i="1" l="1"/>
  <c r="O350" i="1" s="1"/>
  <c r="P350" i="1" s="1"/>
  <c r="Q350" i="1" s="1"/>
  <c r="R350" i="1" s="1"/>
  <c r="L351" i="1" s="1"/>
  <c r="E350" i="1"/>
  <c r="M351" i="1" l="1"/>
  <c r="F350" i="1"/>
  <c r="G350" i="1" s="1"/>
  <c r="I350" i="1" s="1"/>
  <c r="J350" i="1" s="1"/>
  <c r="A351" i="1" s="1"/>
  <c r="D351" i="1" l="1"/>
  <c r="B351" i="1"/>
  <c r="C351" i="1"/>
  <c r="N351" i="1" l="1"/>
  <c r="O351" i="1" s="1"/>
  <c r="P351" i="1" s="1"/>
  <c r="Q351" i="1" s="1"/>
  <c r="R351" i="1" s="1"/>
  <c r="L352" i="1" s="1"/>
  <c r="E351" i="1"/>
  <c r="F351" i="1" s="1"/>
  <c r="M352" i="1" l="1"/>
  <c r="G351" i="1"/>
  <c r="I351" i="1" s="1"/>
  <c r="J351" i="1" s="1"/>
  <c r="A352" i="1" s="1"/>
  <c r="D352" i="1" l="1"/>
  <c r="B352" i="1"/>
  <c r="C352" i="1"/>
  <c r="N352" i="1" l="1"/>
  <c r="O352" i="1" s="1"/>
  <c r="P352" i="1" s="1"/>
  <c r="Q352" i="1" s="1"/>
  <c r="R352" i="1" s="1"/>
  <c r="L353" i="1" s="1"/>
  <c r="E352" i="1"/>
  <c r="F352" i="1" s="1"/>
  <c r="M353" i="1" l="1"/>
  <c r="G352" i="1"/>
  <c r="I352" i="1" s="1"/>
  <c r="J352" i="1" s="1"/>
  <c r="A353" i="1" s="1"/>
  <c r="D353" i="1" l="1"/>
  <c r="B353" i="1"/>
  <c r="C353" i="1"/>
  <c r="N353" i="1" l="1"/>
  <c r="O353" i="1" s="1"/>
  <c r="P353" i="1" s="1"/>
  <c r="Q353" i="1" s="1"/>
  <c r="R353" i="1" s="1"/>
  <c r="L354" i="1" s="1"/>
  <c r="E353" i="1"/>
  <c r="F353" i="1" s="1"/>
  <c r="M354" i="1" l="1"/>
  <c r="G353" i="1"/>
  <c r="I353" i="1" s="1"/>
  <c r="J353" i="1" s="1"/>
  <c r="A354" i="1" s="1"/>
  <c r="D354" i="1" l="1"/>
  <c r="C354" i="1"/>
  <c r="B354" i="1"/>
  <c r="N354" i="1" l="1"/>
  <c r="O354" i="1" s="1"/>
  <c r="P354" i="1" s="1"/>
  <c r="Q354" i="1" s="1"/>
  <c r="R354" i="1" s="1"/>
  <c r="L355" i="1" s="1"/>
  <c r="E354" i="1"/>
  <c r="F354" i="1" s="1"/>
  <c r="G354" i="1" s="1"/>
  <c r="I354" i="1" s="1"/>
  <c r="J354" i="1" s="1"/>
  <c r="A355" i="1" s="1"/>
  <c r="D355" i="1" s="1"/>
  <c r="N355" i="1" l="1"/>
  <c r="O355" i="1" s="1"/>
  <c r="P355" i="1" s="1"/>
  <c r="Q355" i="1" s="1"/>
  <c r="R355" i="1" s="1"/>
  <c r="L356" i="1" s="1"/>
  <c r="M355" i="1"/>
  <c r="B355" i="1"/>
  <c r="E355" i="1"/>
  <c r="C355" i="1"/>
  <c r="M356" i="1" l="1"/>
  <c r="F355" i="1"/>
  <c r="G355" i="1" l="1"/>
  <c r="I355" i="1" s="1"/>
  <c r="J355" i="1" s="1"/>
  <c r="A356" i="1" s="1"/>
  <c r="D356" i="1" l="1"/>
  <c r="B356" i="1"/>
  <c r="C356" i="1"/>
  <c r="N356" i="1" l="1"/>
  <c r="O356" i="1" s="1"/>
  <c r="P356" i="1" s="1"/>
  <c r="Q356" i="1" s="1"/>
  <c r="R356" i="1" s="1"/>
  <c r="L357" i="1" s="1"/>
  <c r="E356" i="1"/>
  <c r="M357" i="1" l="1"/>
  <c r="F356" i="1"/>
  <c r="G356" i="1" s="1"/>
  <c r="I356" i="1" s="1"/>
  <c r="J356" i="1" s="1"/>
  <c r="A357" i="1" s="1"/>
  <c r="D357" i="1" l="1"/>
  <c r="B357" i="1"/>
  <c r="C357" i="1"/>
  <c r="N357" i="1" l="1"/>
  <c r="O357" i="1" s="1"/>
  <c r="P357" i="1" s="1"/>
  <c r="Q357" i="1" s="1"/>
  <c r="R357" i="1" s="1"/>
  <c r="L358" i="1" s="1"/>
  <c r="E357" i="1"/>
  <c r="F357" i="1" s="1"/>
  <c r="M358" i="1" l="1"/>
  <c r="G357" i="1"/>
  <c r="I357" i="1" s="1"/>
  <c r="J357" i="1" s="1"/>
  <c r="A358" i="1" s="1"/>
  <c r="D358" i="1" l="1"/>
  <c r="B358" i="1"/>
  <c r="C358" i="1"/>
  <c r="N358" i="1" l="1"/>
  <c r="O358" i="1" s="1"/>
  <c r="P358" i="1" s="1"/>
  <c r="Q358" i="1" s="1"/>
  <c r="R358" i="1" s="1"/>
  <c r="L359" i="1" s="1"/>
  <c r="E358" i="1"/>
  <c r="F358" i="1" s="1"/>
  <c r="M359" i="1" l="1"/>
  <c r="G358" i="1"/>
  <c r="I358" i="1" s="1"/>
  <c r="J358" i="1" s="1"/>
  <c r="A359" i="1" s="1"/>
  <c r="D359" i="1" l="1"/>
  <c r="B359" i="1"/>
  <c r="C359" i="1"/>
  <c r="N359" i="1" l="1"/>
  <c r="O359" i="1" s="1"/>
  <c r="P359" i="1" s="1"/>
  <c r="Q359" i="1" s="1"/>
  <c r="R359" i="1" s="1"/>
  <c r="L360" i="1" s="1"/>
  <c r="E359" i="1"/>
  <c r="F359" i="1" s="1"/>
  <c r="M360" i="1" l="1"/>
  <c r="G359" i="1"/>
  <c r="I359" i="1" s="1"/>
  <c r="J359" i="1" s="1"/>
  <c r="A360" i="1" s="1"/>
  <c r="D360" i="1" l="1"/>
  <c r="B360" i="1"/>
  <c r="C360" i="1"/>
  <c r="N360" i="1" l="1"/>
  <c r="O360" i="1" s="1"/>
  <c r="P360" i="1" s="1"/>
  <c r="Q360" i="1" s="1"/>
  <c r="R360" i="1" s="1"/>
  <c r="L361" i="1" s="1"/>
  <c r="E360" i="1"/>
  <c r="F360" i="1" s="1"/>
  <c r="M361" i="1" l="1"/>
  <c r="G360" i="1"/>
  <c r="I360" i="1" s="1"/>
  <c r="J360" i="1" s="1"/>
  <c r="A361" i="1" s="1"/>
  <c r="D361" i="1" l="1"/>
  <c r="C361" i="1"/>
  <c r="B361" i="1"/>
  <c r="N361" i="1" l="1"/>
  <c r="O361" i="1" s="1"/>
  <c r="P361" i="1" s="1"/>
  <c r="Q361" i="1" s="1"/>
  <c r="R361" i="1" s="1"/>
  <c r="L362" i="1" s="1"/>
  <c r="E361" i="1"/>
  <c r="F361" i="1" s="1"/>
  <c r="G361" i="1" s="1"/>
  <c r="I361" i="1" s="1"/>
  <c r="J361" i="1" s="1"/>
  <c r="A362" i="1" s="1"/>
  <c r="D362" i="1" s="1"/>
  <c r="N362" i="1" l="1"/>
  <c r="O362" i="1" s="1"/>
  <c r="P362" i="1" s="1"/>
  <c r="Q362" i="1" s="1"/>
  <c r="R362" i="1" s="1"/>
  <c r="L363" i="1" s="1"/>
  <c r="M362" i="1"/>
  <c r="C362" i="1"/>
  <c r="B362" i="1"/>
  <c r="E362" i="1"/>
  <c r="M363" i="1" l="1"/>
  <c r="F362" i="1"/>
  <c r="G362" i="1" l="1"/>
  <c r="I362" i="1" s="1"/>
  <c r="J362" i="1" s="1"/>
  <c r="A363" i="1" s="1"/>
  <c r="D363" i="1" l="1"/>
  <c r="B363" i="1"/>
  <c r="C363" i="1"/>
  <c r="N363" i="1" l="1"/>
  <c r="O363" i="1" s="1"/>
  <c r="P363" i="1" s="1"/>
  <c r="Q363" i="1" s="1"/>
  <c r="R363" i="1" s="1"/>
  <c r="L364" i="1" s="1"/>
  <c r="E363" i="1"/>
  <c r="M364" i="1" l="1"/>
  <c r="F363" i="1"/>
  <c r="G363" i="1" s="1"/>
  <c r="I363" i="1" s="1"/>
  <c r="J363" i="1" s="1"/>
  <c r="A364" i="1" s="1"/>
  <c r="D364" i="1" l="1"/>
  <c r="C364" i="1"/>
  <c r="B364" i="1"/>
  <c r="N364" i="1" l="1"/>
  <c r="O364" i="1" s="1"/>
  <c r="P364" i="1" s="1"/>
  <c r="Q364" i="1" s="1"/>
  <c r="R364" i="1" s="1"/>
  <c r="L365" i="1" s="1"/>
  <c r="E364" i="1"/>
  <c r="F364" i="1" s="1"/>
  <c r="M365" i="1" l="1"/>
  <c r="G364" i="1"/>
  <c r="I364" i="1" s="1"/>
  <c r="J364" i="1" s="1"/>
  <c r="A365" i="1" s="1"/>
  <c r="D365" i="1" l="1"/>
  <c r="C365" i="1"/>
  <c r="B365" i="1"/>
  <c r="N365" i="1" l="1"/>
  <c r="O365" i="1" s="1"/>
  <c r="P365" i="1" s="1"/>
  <c r="Q365" i="1" s="1"/>
  <c r="R365" i="1" s="1"/>
  <c r="L366" i="1" s="1"/>
  <c r="E365" i="1"/>
  <c r="F365" i="1" s="1"/>
  <c r="M366" i="1" l="1"/>
  <c r="G365" i="1"/>
  <c r="I365" i="1" s="1"/>
  <c r="J365" i="1" s="1"/>
  <c r="A366" i="1" s="1"/>
  <c r="D366" i="1" l="1"/>
  <c r="C366" i="1"/>
  <c r="B366" i="1"/>
  <c r="N366" i="1" l="1"/>
  <c r="O366" i="1" s="1"/>
  <c r="P366" i="1" s="1"/>
  <c r="Q366" i="1" s="1"/>
  <c r="R366" i="1" s="1"/>
  <c r="L367" i="1" s="1"/>
  <c r="E366" i="1"/>
  <c r="F366" i="1" s="1"/>
  <c r="G366" i="1" s="1"/>
  <c r="I366" i="1" s="1"/>
  <c r="J366" i="1" s="1"/>
  <c r="A367" i="1" s="1"/>
  <c r="D367" i="1" s="1"/>
  <c r="N367" i="1" l="1"/>
  <c r="O367" i="1" s="1"/>
  <c r="P367" i="1" s="1"/>
  <c r="Q367" i="1" s="1"/>
  <c r="R367" i="1" s="1"/>
  <c r="L368" i="1" s="1"/>
  <c r="M367" i="1"/>
  <c r="E367" i="1"/>
  <c r="C367" i="1"/>
  <c r="B367" i="1"/>
  <c r="M368" i="1" l="1"/>
  <c r="F367" i="1"/>
  <c r="G367" i="1" l="1"/>
  <c r="I367" i="1" s="1"/>
  <c r="J367" i="1" s="1"/>
  <c r="A368" i="1" s="1"/>
  <c r="D368" i="1" l="1"/>
  <c r="B368" i="1"/>
  <c r="C368" i="1"/>
  <c r="N368" i="1" l="1"/>
  <c r="O368" i="1" s="1"/>
  <c r="P368" i="1" s="1"/>
  <c r="Q368" i="1" s="1"/>
  <c r="R368" i="1" s="1"/>
  <c r="L369" i="1" s="1"/>
  <c r="E368" i="1"/>
  <c r="M369" i="1" l="1"/>
  <c r="F368" i="1"/>
  <c r="G368" i="1" s="1"/>
  <c r="I368" i="1" s="1"/>
  <c r="J368" i="1" s="1"/>
  <c r="A369" i="1" s="1"/>
  <c r="D369" i="1" l="1"/>
  <c r="C369" i="1"/>
  <c r="B369" i="1"/>
  <c r="N369" i="1" l="1"/>
  <c r="O369" i="1" s="1"/>
  <c r="P369" i="1" s="1"/>
  <c r="Q369" i="1" s="1"/>
  <c r="R369" i="1" s="1"/>
  <c r="L370" i="1" s="1"/>
  <c r="E369" i="1"/>
  <c r="F369" i="1" s="1"/>
  <c r="M370" i="1" l="1"/>
  <c r="G369" i="1"/>
  <c r="I369" i="1" s="1"/>
  <c r="J369" i="1" s="1"/>
  <c r="A370" i="1" s="1"/>
  <c r="D370" i="1" l="1"/>
  <c r="C370" i="1"/>
  <c r="B370" i="1"/>
  <c r="N370" i="1" l="1"/>
  <c r="O370" i="1" s="1"/>
  <c r="P370" i="1" s="1"/>
  <c r="Q370" i="1" s="1"/>
  <c r="R370" i="1" s="1"/>
  <c r="L371" i="1" s="1"/>
  <c r="E370" i="1"/>
  <c r="F370" i="1" s="1"/>
  <c r="M371" i="1" l="1"/>
  <c r="G370" i="1"/>
  <c r="I370" i="1" s="1"/>
  <c r="J370" i="1" s="1"/>
  <c r="A371" i="1" s="1"/>
  <c r="D371" i="1" l="1"/>
  <c r="B371" i="1"/>
  <c r="C371" i="1"/>
  <c r="N371" i="1" l="1"/>
  <c r="O371" i="1" s="1"/>
  <c r="P371" i="1" s="1"/>
  <c r="Q371" i="1" s="1"/>
  <c r="R371" i="1" s="1"/>
  <c r="L372" i="1" s="1"/>
  <c r="E371" i="1"/>
  <c r="F371" i="1" s="1"/>
  <c r="M372" i="1" l="1"/>
  <c r="G371" i="1"/>
  <c r="I371" i="1" s="1"/>
  <c r="J371" i="1" s="1"/>
  <c r="A372" i="1" s="1"/>
  <c r="D372" i="1" l="1"/>
  <c r="C372" i="1"/>
  <c r="B372" i="1"/>
  <c r="N372" i="1" l="1"/>
  <c r="O372" i="1" s="1"/>
  <c r="P372" i="1" s="1"/>
  <c r="Q372" i="1" s="1"/>
  <c r="R372" i="1" s="1"/>
  <c r="L373" i="1" s="1"/>
  <c r="E372" i="1"/>
  <c r="F372" i="1" s="1"/>
  <c r="M373" i="1" l="1"/>
  <c r="G372" i="1"/>
  <c r="I372" i="1" s="1"/>
  <c r="J372" i="1" s="1"/>
  <c r="A373" i="1" s="1"/>
  <c r="D373" i="1" l="1"/>
  <c r="C373" i="1"/>
  <c r="B373" i="1"/>
  <c r="N373" i="1" l="1"/>
  <c r="O373" i="1" s="1"/>
  <c r="P373" i="1" s="1"/>
  <c r="Q373" i="1" s="1"/>
  <c r="R373" i="1" s="1"/>
  <c r="L374" i="1" s="1"/>
  <c r="E373" i="1"/>
  <c r="M374" i="1" l="1"/>
  <c r="F373" i="1"/>
  <c r="G373" i="1" s="1"/>
  <c r="I373" i="1" s="1"/>
  <c r="J373" i="1" s="1"/>
  <c r="A374" i="1" s="1"/>
  <c r="D374" i="1" l="1"/>
  <c r="C374" i="1"/>
  <c r="B374" i="1"/>
  <c r="N374" i="1" l="1"/>
  <c r="O374" i="1" s="1"/>
  <c r="P374" i="1" s="1"/>
  <c r="Q374" i="1" s="1"/>
  <c r="R374" i="1" s="1"/>
  <c r="L375" i="1" s="1"/>
  <c r="E374" i="1"/>
  <c r="M375" i="1" l="1"/>
  <c r="F374" i="1"/>
  <c r="G374" i="1" s="1"/>
  <c r="I374" i="1" s="1"/>
  <c r="J374" i="1" s="1"/>
  <c r="A375" i="1" s="1"/>
  <c r="D375" i="1" l="1"/>
  <c r="C375" i="1"/>
  <c r="B375" i="1"/>
  <c r="N375" i="1" l="1"/>
  <c r="O375" i="1" s="1"/>
  <c r="P375" i="1" s="1"/>
  <c r="Q375" i="1" s="1"/>
  <c r="R375" i="1" s="1"/>
  <c r="L376" i="1" s="1"/>
  <c r="E375" i="1"/>
  <c r="M376" i="1" l="1"/>
  <c r="F375" i="1"/>
  <c r="G375" i="1" s="1"/>
  <c r="I375" i="1" s="1"/>
  <c r="J375" i="1" s="1"/>
  <c r="A376" i="1" s="1"/>
  <c r="D376" i="1" l="1"/>
  <c r="C376" i="1"/>
  <c r="B376" i="1"/>
  <c r="N376" i="1" l="1"/>
  <c r="O376" i="1" s="1"/>
  <c r="P376" i="1" s="1"/>
  <c r="Q376" i="1" s="1"/>
  <c r="R376" i="1" s="1"/>
  <c r="L377" i="1" s="1"/>
  <c r="E376" i="1"/>
  <c r="M377" i="1" l="1"/>
  <c r="F376" i="1"/>
  <c r="G376" i="1" s="1"/>
  <c r="I376" i="1" s="1"/>
  <c r="J376" i="1" s="1"/>
  <c r="A377" i="1" s="1"/>
  <c r="D377" i="1" l="1"/>
  <c r="B377" i="1"/>
  <c r="C377" i="1"/>
  <c r="N377" i="1" l="1"/>
  <c r="O377" i="1" s="1"/>
  <c r="P377" i="1" s="1"/>
  <c r="Q377" i="1" s="1"/>
  <c r="R377" i="1" s="1"/>
  <c r="L378" i="1" s="1"/>
  <c r="E377" i="1"/>
  <c r="M378" i="1" l="1"/>
  <c r="F377" i="1"/>
  <c r="G377" i="1" s="1"/>
  <c r="I377" i="1" s="1"/>
  <c r="J377" i="1" s="1"/>
  <c r="A378" i="1" s="1"/>
  <c r="D378" i="1" s="1"/>
  <c r="N378" i="1" l="1"/>
  <c r="O378" i="1" s="1"/>
  <c r="P378" i="1" s="1"/>
  <c r="Q378" i="1" s="1"/>
  <c r="R378" i="1" s="1"/>
  <c r="L379" i="1" s="1"/>
  <c r="B378" i="1"/>
  <c r="E378" i="1"/>
  <c r="C378" i="1"/>
  <c r="F378" i="1" l="1"/>
  <c r="G378" i="1" s="1"/>
  <c r="I378" i="1" s="1"/>
  <c r="J378" i="1" s="1"/>
  <c r="A379" i="1" s="1"/>
  <c r="M379" i="1"/>
  <c r="D379" i="1" l="1"/>
  <c r="C379" i="1"/>
  <c r="B379" i="1"/>
  <c r="N379" i="1" l="1"/>
  <c r="O379" i="1" s="1"/>
  <c r="P379" i="1" s="1"/>
  <c r="Q379" i="1" s="1"/>
  <c r="R379" i="1" s="1"/>
  <c r="L380" i="1" s="1"/>
  <c r="E379" i="1"/>
  <c r="F379" i="1" s="1"/>
  <c r="G379" i="1" s="1"/>
  <c r="I379" i="1" s="1"/>
  <c r="J379" i="1" s="1"/>
  <c r="A380" i="1" s="1"/>
  <c r="D380" i="1" s="1"/>
  <c r="N380" i="1" l="1"/>
  <c r="O380" i="1" s="1"/>
  <c r="P380" i="1" s="1"/>
  <c r="Q380" i="1" s="1"/>
  <c r="R380" i="1" s="1"/>
  <c r="L381" i="1" s="1"/>
  <c r="M380" i="1"/>
  <c r="B380" i="1"/>
  <c r="E380" i="1"/>
  <c r="C380" i="1"/>
  <c r="M381" i="1" l="1"/>
  <c r="F380" i="1"/>
  <c r="G380" i="1" l="1"/>
  <c r="I380" i="1" s="1"/>
  <c r="J380" i="1" s="1"/>
  <c r="A381" i="1" s="1"/>
  <c r="D381" i="1" l="1"/>
  <c r="C381" i="1"/>
  <c r="B381" i="1"/>
  <c r="N381" i="1" l="1"/>
  <c r="O381" i="1" s="1"/>
  <c r="P381" i="1" s="1"/>
  <c r="Q381" i="1" s="1"/>
  <c r="R381" i="1" s="1"/>
  <c r="L382" i="1" s="1"/>
  <c r="E381" i="1"/>
  <c r="F381" i="1" l="1"/>
  <c r="G381" i="1" s="1"/>
  <c r="I381" i="1" s="1"/>
  <c r="J381" i="1" s="1"/>
  <c r="A382" i="1" s="1"/>
  <c r="M382" i="1"/>
  <c r="D382" i="1" l="1"/>
  <c r="E382" i="1" s="1"/>
  <c r="C382" i="1"/>
  <c r="B382" i="1"/>
  <c r="N382" i="1" l="1"/>
  <c r="O382" i="1" s="1"/>
  <c r="P382" i="1" s="1"/>
  <c r="Q382" i="1" s="1"/>
  <c r="R382" i="1" s="1"/>
  <c r="L383" i="1" s="1"/>
  <c r="F382" i="1"/>
  <c r="M383" i="1" l="1"/>
  <c r="G382" i="1"/>
  <c r="I382" i="1" s="1"/>
  <c r="J382" i="1" s="1"/>
  <c r="A383" i="1" s="1"/>
  <c r="D383" i="1" l="1"/>
  <c r="C383" i="1"/>
  <c r="B383" i="1"/>
  <c r="N383" i="1" l="1"/>
  <c r="O383" i="1" s="1"/>
  <c r="P383" i="1" s="1"/>
  <c r="Q383" i="1" s="1"/>
  <c r="R383" i="1" s="1"/>
  <c r="L384" i="1" s="1"/>
  <c r="E383" i="1"/>
  <c r="F383" i="1" s="1"/>
  <c r="G383" i="1" s="1"/>
  <c r="I383" i="1" s="1"/>
  <c r="J383" i="1" s="1"/>
  <c r="A384" i="1" s="1"/>
  <c r="D384" i="1" s="1"/>
  <c r="N384" i="1" l="1"/>
  <c r="O384" i="1" s="1"/>
  <c r="P384" i="1" s="1"/>
  <c r="Q384" i="1" s="1"/>
  <c r="R384" i="1" s="1"/>
  <c r="L385" i="1" s="1"/>
  <c r="M384" i="1"/>
  <c r="C384" i="1"/>
  <c r="B384" i="1"/>
  <c r="E384" i="1"/>
  <c r="M385" i="1" l="1"/>
  <c r="F384" i="1"/>
  <c r="G384" i="1" l="1"/>
  <c r="I384" i="1" s="1"/>
  <c r="J384" i="1" s="1"/>
  <c r="A385" i="1" s="1"/>
  <c r="D385" i="1" l="1"/>
  <c r="B385" i="1"/>
  <c r="C385" i="1"/>
  <c r="N385" i="1" l="1"/>
  <c r="O385" i="1" s="1"/>
  <c r="P385" i="1" s="1"/>
  <c r="Q385" i="1" s="1"/>
  <c r="R385" i="1" s="1"/>
  <c r="L386" i="1" s="1"/>
  <c r="E385" i="1"/>
  <c r="F385" i="1" s="1"/>
  <c r="M386" i="1" l="1"/>
  <c r="G385" i="1"/>
  <c r="I385" i="1" s="1"/>
  <c r="J385" i="1" s="1"/>
  <c r="A386" i="1" s="1"/>
  <c r="D386" i="1" l="1"/>
  <c r="B386" i="1"/>
  <c r="C386" i="1"/>
  <c r="N386" i="1" l="1"/>
  <c r="O386" i="1" s="1"/>
  <c r="P386" i="1" s="1"/>
  <c r="Q386" i="1" s="1"/>
  <c r="R386" i="1" s="1"/>
  <c r="L387" i="1" s="1"/>
  <c r="E386" i="1"/>
  <c r="M387" i="1" l="1"/>
  <c r="F386" i="1"/>
  <c r="G386" i="1" s="1"/>
  <c r="I386" i="1" s="1"/>
  <c r="J386" i="1" s="1"/>
  <c r="A387" i="1" s="1"/>
  <c r="D387" i="1" l="1"/>
  <c r="E387" i="1" s="1"/>
  <c r="C387" i="1"/>
  <c r="B387" i="1"/>
  <c r="N387" i="1" l="1"/>
  <c r="O387" i="1" s="1"/>
  <c r="P387" i="1" s="1"/>
  <c r="Q387" i="1" s="1"/>
  <c r="R387" i="1" s="1"/>
  <c r="L388" i="1" s="1"/>
  <c r="F387" i="1"/>
  <c r="M388" i="1" l="1"/>
  <c r="G387" i="1"/>
  <c r="I387" i="1" s="1"/>
  <c r="J387" i="1" s="1"/>
  <c r="A388" i="1" s="1"/>
  <c r="D388" i="1" l="1"/>
  <c r="E388" i="1" s="1"/>
  <c r="C388" i="1"/>
  <c r="B388" i="1"/>
  <c r="N388" i="1" l="1"/>
  <c r="O388" i="1" s="1"/>
  <c r="P388" i="1" s="1"/>
  <c r="Q388" i="1" s="1"/>
  <c r="R388" i="1" s="1"/>
  <c r="L389" i="1" s="1"/>
  <c r="F388" i="1"/>
  <c r="M389" i="1" l="1"/>
  <c r="G388" i="1"/>
  <c r="I388" i="1" s="1"/>
  <c r="J388" i="1" s="1"/>
  <c r="A389" i="1" s="1"/>
  <c r="D389" i="1" l="1"/>
  <c r="C389" i="1"/>
  <c r="B389" i="1"/>
  <c r="N389" i="1" l="1"/>
  <c r="O389" i="1" s="1"/>
  <c r="P389" i="1" s="1"/>
  <c r="Q389" i="1" s="1"/>
  <c r="R389" i="1" s="1"/>
  <c r="L390" i="1" s="1"/>
  <c r="E389" i="1"/>
  <c r="F389" i="1" s="1"/>
  <c r="G389" i="1" s="1"/>
  <c r="I389" i="1" s="1"/>
  <c r="J389" i="1" s="1"/>
  <c r="A390" i="1" s="1"/>
  <c r="D390" i="1" s="1"/>
  <c r="N390" i="1" l="1"/>
  <c r="O390" i="1" s="1"/>
  <c r="P390" i="1" s="1"/>
  <c r="Q390" i="1" s="1"/>
  <c r="R390" i="1" s="1"/>
  <c r="L391" i="1" s="1"/>
  <c r="M390" i="1"/>
  <c r="B390" i="1"/>
  <c r="C390" i="1"/>
  <c r="E390" i="1"/>
  <c r="M391" i="1" l="1"/>
  <c r="F390" i="1"/>
  <c r="G390" i="1" s="1"/>
  <c r="I390" i="1" s="1"/>
  <c r="J390" i="1" s="1"/>
  <c r="A391" i="1" s="1"/>
  <c r="D391" i="1" s="1"/>
  <c r="N391" i="1" s="1"/>
  <c r="O391" i="1" l="1"/>
  <c r="P391" i="1" s="1"/>
  <c r="Q391" i="1" s="1"/>
  <c r="R391" i="1" s="1"/>
  <c r="L392" i="1" s="1"/>
  <c r="B391" i="1"/>
  <c r="E391" i="1"/>
  <c r="C391" i="1"/>
  <c r="M392" i="1" l="1"/>
  <c r="F391" i="1"/>
  <c r="G391" i="1" l="1"/>
  <c r="I391" i="1" s="1"/>
  <c r="J391" i="1" s="1"/>
  <c r="A392" i="1" s="1"/>
  <c r="D392" i="1" l="1"/>
  <c r="C392" i="1"/>
  <c r="B392" i="1"/>
  <c r="N392" i="1" l="1"/>
  <c r="O392" i="1" s="1"/>
  <c r="P392" i="1" s="1"/>
  <c r="Q392" i="1" s="1"/>
  <c r="R392" i="1" s="1"/>
  <c r="L393" i="1" s="1"/>
  <c r="E392" i="1"/>
  <c r="M393" i="1" l="1"/>
  <c r="F392" i="1"/>
  <c r="G392" i="1" s="1"/>
  <c r="I392" i="1" s="1"/>
  <c r="J392" i="1" s="1"/>
  <c r="A393" i="1" s="1"/>
  <c r="D393" i="1" s="1"/>
  <c r="N393" i="1" l="1"/>
  <c r="O393" i="1" s="1"/>
  <c r="P393" i="1" s="1"/>
  <c r="Q393" i="1" s="1"/>
  <c r="R393" i="1" s="1"/>
  <c r="L394" i="1" s="1"/>
  <c r="B393" i="1"/>
  <c r="E393" i="1"/>
  <c r="C393" i="1"/>
  <c r="M394" i="1" l="1"/>
  <c r="F393" i="1"/>
  <c r="G393" i="1" s="1"/>
  <c r="I393" i="1" s="1"/>
  <c r="J393" i="1" s="1"/>
  <c r="A394" i="1" s="1"/>
  <c r="D394" i="1" l="1"/>
  <c r="C394" i="1"/>
  <c r="B394" i="1"/>
  <c r="N394" i="1" l="1"/>
  <c r="O394" i="1" s="1"/>
  <c r="P394" i="1" s="1"/>
  <c r="Q394" i="1" s="1"/>
  <c r="R394" i="1" s="1"/>
  <c r="L395" i="1" s="1"/>
  <c r="E394" i="1"/>
  <c r="M395" i="1" l="1"/>
  <c r="F394" i="1"/>
  <c r="G394" i="1" s="1"/>
  <c r="I394" i="1" l="1"/>
  <c r="J394" i="1" s="1"/>
  <c r="A395" i="1" s="1"/>
  <c r="D395" i="1" s="1"/>
  <c r="N395" i="1" l="1"/>
  <c r="O395" i="1" s="1"/>
  <c r="P395" i="1" s="1"/>
  <c r="Q395" i="1" s="1"/>
  <c r="R395" i="1" s="1"/>
  <c r="L396" i="1" s="1"/>
  <c r="B395" i="1"/>
  <c r="E395" i="1"/>
  <c r="C395" i="1"/>
  <c r="M396" i="1" l="1"/>
  <c r="F395" i="1"/>
  <c r="G395" i="1" s="1"/>
  <c r="I395" i="1" s="1"/>
  <c r="J395" i="1" s="1"/>
  <c r="A396" i="1" s="1"/>
  <c r="D396" i="1" s="1"/>
  <c r="N396" i="1" l="1"/>
  <c r="O396" i="1" s="1"/>
  <c r="P396" i="1" s="1"/>
  <c r="Q396" i="1" s="1"/>
  <c r="R396" i="1" s="1"/>
  <c r="L397" i="1" s="1"/>
  <c r="C396" i="1"/>
  <c r="B396" i="1"/>
  <c r="E396" i="1"/>
  <c r="F396" i="1" s="1"/>
  <c r="M397" i="1" l="1"/>
  <c r="G396" i="1"/>
  <c r="I396" i="1" s="1"/>
  <c r="J396" i="1" s="1"/>
  <c r="A397" i="1" s="1"/>
  <c r="D397" i="1" l="1"/>
  <c r="C397" i="1"/>
  <c r="B397" i="1"/>
  <c r="N397" i="1" l="1"/>
  <c r="O397" i="1" s="1"/>
  <c r="P397" i="1" s="1"/>
  <c r="Q397" i="1" s="1"/>
  <c r="R397" i="1" s="1"/>
  <c r="L398" i="1" s="1"/>
  <c r="E397" i="1"/>
  <c r="F397" i="1" s="1"/>
  <c r="M398" i="1" l="1"/>
  <c r="G397" i="1"/>
  <c r="I397" i="1" s="1"/>
  <c r="J397" i="1" s="1"/>
  <c r="A398" i="1" s="1"/>
  <c r="D398" i="1" l="1"/>
  <c r="B398" i="1"/>
  <c r="C398" i="1"/>
  <c r="N398" i="1" l="1"/>
  <c r="O398" i="1" s="1"/>
  <c r="P398" i="1" s="1"/>
  <c r="Q398" i="1" s="1"/>
  <c r="R398" i="1" s="1"/>
  <c r="L399" i="1" s="1"/>
  <c r="E398" i="1"/>
  <c r="F398" i="1" s="1"/>
  <c r="G398" i="1" s="1"/>
  <c r="I398" i="1" s="1"/>
  <c r="J398" i="1" s="1"/>
  <c r="A399" i="1" s="1"/>
  <c r="D399" i="1" s="1"/>
  <c r="N399" i="1" l="1"/>
  <c r="O399" i="1" s="1"/>
  <c r="P399" i="1" s="1"/>
  <c r="Q399" i="1" s="1"/>
  <c r="R399" i="1" s="1"/>
  <c r="L400" i="1" s="1"/>
  <c r="M399" i="1"/>
  <c r="B399" i="1"/>
  <c r="E399" i="1"/>
  <c r="F399" i="1" s="1"/>
  <c r="C399" i="1"/>
  <c r="M400" i="1" l="1"/>
  <c r="G399" i="1"/>
  <c r="I399" i="1" s="1"/>
  <c r="J399" i="1" s="1"/>
  <c r="A400" i="1" s="1"/>
  <c r="D400" i="1" s="1"/>
  <c r="N400" i="1" s="1"/>
  <c r="O400" i="1" l="1"/>
  <c r="P400" i="1" s="1"/>
  <c r="Q400" i="1" s="1"/>
  <c r="R400" i="1" s="1"/>
  <c r="L401" i="1" s="1"/>
  <c r="E400" i="1"/>
  <c r="B400" i="1"/>
  <c r="C400" i="1"/>
  <c r="M401" i="1" l="1"/>
  <c r="F400" i="1"/>
  <c r="G400" i="1" l="1"/>
  <c r="I400" i="1" s="1"/>
  <c r="J400" i="1" s="1"/>
  <c r="A401" i="1" s="1"/>
  <c r="D401" i="1" l="1"/>
  <c r="B401" i="1"/>
  <c r="C401" i="1"/>
  <c r="N401" i="1" l="1"/>
  <c r="O401" i="1" s="1"/>
  <c r="P401" i="1" s="1"/>
  <c r="Q401" i="1" s="1"/>
  <c r="R401" i="1" s="1"/>
  <c r="L402" i="1" s="1"/>
  <c r="E401" i="1"/>
  <c r="M402" i="1" l="1"/>
  <c r="F401" i="1"/>
  <c r="G401" i="1" s="1"/>
  <c r="I401" i="1" s="1"/>
  <c r="J401" i="1" s="1"/>
  <c r="A402" i="1" s="1"/>
  <c r="D402" i="1" l="1"/>
  <c r="C402" i="1"/>
  <c r="B402" i="1"/>
  <c r="N402" i="1" l="1"/>
  <c r="O402" i="1" s="1"/>
  <c r="P402" i="1" s="1"/>
  <c r="Q402" i="1" s="1"/>
  <c r="R402" i="1" s="1"/>
  <c r="L403" i="1" s="1"/>
  <c r="E402" i="1"/>
  <c r="N403" i="1" l="1"/>
  <c r="M403" i="1"/>
  <c r="F402" i="1"/>
  <c r="G402" i="1" s="1"/>
  <c r="I402" i="1" s="1"/>
  <c r="J402" i="1" s="1"/>
  <c r="A403" i="1" s="1"/>
  <c r="D403" i="1" s="1"/>
  <c r="O403" i="1" s="1"/>
  <c r="P403" i="1" s="1"/>
  <c r="Q403" i="1" s="1"/>
  <c r="R403" i="1" s="1"/>
  <c r="L404" i="1" s="1"/>
  <c r="N404" i="1" s="1"/>
  <c r="M404" i="1" l="1"/>
  <c r="B403" i="1"/>
  <c r="E403" i="1"/>
  <c r="C403" i="1"/>
  <c r="F403" i="1" l="1"/>
  <c r="G403" i="1" l="1"/>
  <c r="I403" i="1" s="1"/>
  <c r="J403" i="1" s="1"/>
  <c r="A404" i="1" s="1"/>
  <c r="D404" i="1" s="1"/>
  <c r="O404" i="1" s="1"/>
  <c r="P404" i="1" s="1"/>
  <c r="Q404" i="1" s="1"/>
  <c r="R404" i="1" s="1"/>
  <c r="L405" i="1" s="1"/>
  <c r="N405" i="1" s="1"/>
  <c r="M405" i="1" l="1"/>
  <c r="B404" i="1"/>
  <c r="E404" i="1"/>
  <c r="F404" i="1" s="1"/>
  <c r="C404" i="1"/>
  <c r="G404" i="1" l="1"/>
  <c r="I404" i="1" s="1"/>
  <c r="J404" i="1" s="1"/>
  <c r="A405" i="1" s="1"/>
  <c r="D405" i="1" s="1"/>
  <c r="O405" i="1" s="1"/>
  <c r="P405" i="1" s="1"/>
  <c r="Q405" i="1" s="1"/>
  <c r="R405" i="1" s="1"/>
  <c r="L406" i="1" s="1"/>
  <c r="N406" i="1" s="1"/>
  <c r="M406" i="1" l="1"/>
  <c r="C405" i="1"/>
  <c r="B405" i="1"/>
  <c r="E405" i="1"/>
  <c r="F405" i="1" l="1"/>
  <c r="G405" i="1" l="1"/>
  <c r="I405" i="1" s="1"/>
  <c r="J405" i="1" s="1"/>
  <c r="A406" i="1" s="1"/>
  <c r="D406" i="1" s="1"/>
  <c r="O406" i="1" s="1"/>
  <c r="P406" i="1" s="1"/>
  <c r="Q406" i="1" s="1"/>
  <c r="R406" i="1" s="1"/>
  <c r="L407" i="1" s="1"/>
  <c r="N407" i="1" s="1"/>
  <c r="M407" i="1" l="1"/>
  <c r="B406" i="1"/>
  <c r="E406" i="1"/>
  <c r="F406" i="1" s="1"/>
  <c r="C406" i="1"/>
  <c r="G406" i="1" l="1"/>
  <c r="I406" i="1" s="1"/>
  <c r="J406" i="1" s="1"/>
  <c r="A407" i="1" s="1"/>
  <c r="D407" i="1" s="1"/>
  <c r="O407" i="1" s="1"/>
  <c r="P407" i="1" s="1"/>
  <c r="Q407" i="1" s="1"/>
  <c r="R407" i="1" s="1"/>
  <c r="L408" i="1" s="1"/>
  <c r="N408" i="1" s="1"/>
  <c r="M408" i="1" l="1"/>
  <c r="E407" i="1"/>
  <c r="C407" i="1"/>
  <c r="B407" i="1"/>
  <c r="F407" i="1" l="1"/>
  <c r="G407" i="1" l="1"/>
  <c r="I407" i="1" s="1"/>
  <c r="J407" i="1" s="1"/>
  <c r="A408" i="1" s="1"/>
  <c r="D408" i="1" s="1"/>
  <c r="O408" i="1" s="1"/>
  <c r="P408" i="1" s="1"/>
  <c r="Q408" i="1" s="1"/>
  <c r="R408" i="1" s="1"/>
  <c r="L409" i="1" s="1"/>
  <c r="N409" i="1" s="1"/>
  <c r="M409" i="1" l="1"/>
  <c r="C408" i="1"/>
  <c r="E408" i="1"/>
  <c r="B408" i="1"/>
  <c r="F408" i="1" l="1"/>
  <c r="G408" i="1" l="1"/>
  <c r="I408" i="1" s="1"/>
  <c r="J408" i="1" s="1"/>
  <c r="A409" i="1" s="1"/>
  <c r="D409" i="1" s="1"/>
  <c r="O409" i="1" s="1"/>
  <c r="P409" i="1" s="1"/>
  <c r="Q409" i="1" s="1"/>
  <c r="R409" i="1" s="1"/>
  <c r="L410" i="1" s="1"/>
  <c r="N410" i="1" s="1"/>
  <c r="M410" i="1" l="1"/>
  <c r="E409" i="1"/>
  <c r="B409" i="1"/>
  <c r="C409" i="1"/>
  <c r="F409" i="1" l="1"/>
  <c r="G409" i="1" l="1"/>
  <c r="I409" i="1" s="1"/>
  <c r="J409" i="1" s="1"/>
  <c r="A410" i="1" s="1"/>
  <c r="D410" i="1" s="1"/>
  <c r="O410" i="1" s="1"/>
  <c r="P410" i="1" s="1"/>
  <c r="Q410" i="1" s="1"/>
  <c r="R410" i="1" s="1"/>
  <c r="L411" i="1" s="1"/>
  <c r="N411" i="1" s="1"/>
  <c r="M411" i="1" l="1"/>
  <c r="C410" i="1"/>
  <c r="B410" i="1"/>
  <c r="E410" i="1"/>
  <c r="F410" i="1" l="1"/>
  <c r="G410" i="1" l="1"/>
  <c r="I410" i="1" s="1"/>
  <c r="J410" i="1" s="1"/>
  <c r="A411" i="1" s="1"/>
  <c r="D411" i="1" s="1"/>
  <c r="O411" i="1" s="1"/>
  <c r="P411" i="1" s="1"/>
  <c r="Q411" i="1" s="1"/>
  <c r="R411" i="1" s="1"/>
  <c r="L412" i="1" s="1"/>
  <c r="N412" i="1" s="1"/>
  <c r="M412" i="1" l="1"/>
  <c r="B411" i="1"/>
  <c r="E411" i="1"/>
  <c r="F411" i="1" s="1"/>
  <c r="C411" i="1"/>
  <c r="G411" i="1" l="1"/>
  <c r="I411" i="1" s="1"/>
  <c r="J411" i="1" s="1"/>
  <c r="A412" i="1" s="1"/>
  <c r="D412" i="1" s="1"/>
  <c r="O412" i="1" s="1"/>
  <c r="P412" i="1" s="1"/>
  <c r="Q412" i="1" s="1"/>
  <c r="R412" i="1" s="1"/>
  <c r="L413" i="1" s="1"/>
  <c r="N413" i="1" s="1"/>
  <c r="M413" i="1" l="1"/>
  <c r="C412" i="1"/>
  <c r="E412" i="1"/>
  <c r="B412" i="1"/>
  <c r="F412" i="1" l="1"/>
  <c r="G412" i="1" l="1"/>
  <c r="I412" i="1" s="1"/>
  <c r="J412" i="1" s="1"/>
  <c r="A413" i="1" s="1"/>
  <c r="D413" i="1" s="1"/>
  <c r="O413" i="1" s="1"/>
  <c r="P413" i="1" s="1"/>
  <c r="Q413" i="1" s="1"/>
  <c r="R413" i="1" s="1"/>
  <c r="L414" i="1" s="1"/>
  <c r="N414" i="1" s="1"/>
  <c r="M414" i="1" l="1"/>
  <c r="E413" i="1"/>
  <c r="B413" i="1"/>
  <c r="C413" i="1"/>
  <c r="F413" i="1" l="1"/>
  <c r="G413" i="1" l="1"/>
  <c r="I413" i="1" s="1"/>
  <c r="J413" i="1" s="1"/>
  <c r="A414" i="1" s="1"/>
  <c r="D414" i="1" s="1"/>
  <c r="O414" i="1" s="1"/>
  <c r="P414" i="1" s="1"/>
  <c r="Q414" i="1" s="1"/>
  <c r="R414" i="1" s="1"/>
  <c r="L415" i="1" s="1"/>
  <c r="N415" i="1" s="1"/>
  <c r="M415" i="1" l="1"/>
  <c r="B414" i="1"/>
  <c r="E414" i="1"/>
  <c r="C414" i="1"/>
  <c r="F414" i="1" l="1"/>
  <c r="G414" i="1" l="1"/>
  <c r="I414" i="1" s="1"/>
  <c r="J414" i="1" s="1"/>
  <c r="A415" i="1" s="1"/>
  <c r="D415" i="1" s="1"/>
  <c r="O415" i="1" s="1"/>
  <c r="P415" i="1" s="1"/>
  <c r="Q415" i="1" s="1"/>
  <c r="R415" i="1" s="1"/>
  <c r="L416" i="1" s="1"/>
  <c r="N416" i="1" s="1"/>
  <c r="M416" i="1" l="1"/>
  <c r="C415" i="1"/>
  <c r="E415" i="1"/>
  <c r="B415" i="1"/>
  <c r="F415" i="1" l="1"/>
  <c r="G415" i="1" l="1"/>
  <c r="I415" i="1" s="1"/>
  <c r="J415" i="1" s="1"/>
  <c r="A416" i="1" s="1"/>
  <c r="D416" i="1" s="1"/>
  <c r="O416" i="1" s="1"/>
  <c r="P416" i="1" s="1"/>
  <c r="Q416" i="1" s="1"/>
  <c r="R416" i="1" s="1"/>
  <c r="L417" i="1" s="1"/>
  <c r="N417" i="1" s="1"/>
  <c r="M417" i="1" l="1"/>
  <c r="C416" i="1"/>
  <c r="E416" i="1"/>
  <c r="B416" i="1"/>
  <c r="F416" i="1" l="1"/>
  <c r="G416" i="1" l="1"/>
  <c r="I416" i="1" s="1"/>
  <c r="J416" i="1" s="1"/>
  <c r="A417" i="1" s="1"/>
  <c r="D417" i="1" s="1"/>
  <c r="O417" i="1" s="1"/>
  <c r="P417" i="1" s="1"/>
  <c r="Q417" i="1" s="1"/>
  <c r="R417" i="1" s="1"/>
  <c r="L418" i="1" s="1"/>
  <c r="N418" i="1" s="1"/>
  <c r="M418" i="1" l="1"/>
  <c r="B417" i="1"/>
  <c r="C417" i="1"/>
  <c r="E417" i="1"/>
  <c r="F417" i="1" s="1"/>
  <c r="G417" i="1" l="1"/>
  <c r="I417" i="1" s="1"/>
  <c r="J417" i="1" s="1"/>
  <c r="A418" i="1" s="1"/>
  <c r="D418" i="1" s="1"/>
  <c r="O418" i="1" s="1"/>
  <c r="P418" i="1" s="1"/>
  <c r="Q418" i="1" s="1"/>
  <c r="R418" i="1" s="1"/>
  <c r="L419" i="1" s="1"/>
  <c r="N419" i="1" s="1"/>
  <c r="M419" i="1" l="1"/>
  <c r="C418" i="1"/>
  <c r="B418" i="1"/>
  <c r="E418" i="1"/>
  <c r="F418" i="1" l="1"/>
  <c r="G418" i="1" l="1"/>
  <c r="I418" i="1" s="1"/>
  <c r="J418" i="1" s="1"/>
  <c r="A419" i="1" s="1"/>
  <c r="D419" i="1" s="1"/>
  <c r="O419" i="1" s="1"/>
  <c r="P419" i="1" s="1"/>
  <c r="Q419" i="1" s="1"/>
  <c r="R419" i="1" s="1"/>
  <c r="L420" i="1" s="1"/>
  <c r="N420" i="1" s="1"/>
  <c r="M420" i="1" l="1"/>
  <c r="E419" i="1"/>
  <c r="C419" i="1"/>
  <c r="B419" i="1"/>
  <c r="F419" i="1" l="1"/>
  <c r="G419" i="1" l="1"/>
  <c r="I419" i="1" s="1"/>
  <c r="J419" i="1" s="1"/>
  <c r="A420" i="1" s="1"/>
  <c r="D420" i="1" s="1"/>
  <c r="O420" i="1" s="1"/>
  <c r="P420" i="1" s="1"/>
  <c r="Q420" i="1" s="1"/>
  <c r="R420" i="1" s="1"/>
  <c r="L421" i="1" s="1"/>
  <c r="N421" i="1" s="1"/>
  <c r="M421" i="1" l="1"/>
  <c r="B420" i="1"/>
  <c r="C420" i="1"/>
  <c r="E420" i="1"/>
  <c r="F420" i="1" l="1"/>
  <c r="G420" i="1" l="1"/>
  <c r="I420" i="1" s="1"/>
  <c r="J420" i="1" s="1"/>
  <c r="A421" i="1" s="1"/>
  <c r="D421" i="1" s="1"/>
  <c r="O421" i="1" s="1"/>
  <c r="P421" i="1" s="1"/>
  <c r="Q421" i="1" s="1"/>
  <c r="R421" i="1" s="1"/>
  <c r="L422" i="1" s="1"/>
  <c r="N422" i="1" s="1"/>
  <c r="M422" i="1" l="1"/>
  <c r="B421" i="1"/>
  <c r="C421" i="1"/>
  <c r="E421" i="1"/>
  <c r="F421" i="1" l="1"/>
  <c r="G421" i="1" l="1"/>
  <c r="I421" i="1" s="1"/>
  <c r="J421" i="1" s="1"/>
  <c r="A422" i="1" s="1"/>
  <c r="D422" i="1" s="1"/>
  <c r="O422" i="1" s="1"/>
  <c r="P422" i="1" s="1"/>
  <c r="Q422" i="1" s="1"/>
  <c r="R422" i="1" s="1"/>
  <c r="L423" i="1" s="1"/>
  <c r="N423" i="1" s="1"/>
  <c r="M423" i="1" l="1"/>
  <c r="E422" i="1"/>
  <c r="C422" i="1"/>
  <c r="B422" i="1"/>
  <c r="F422" i="1" l="1"/>
  <c r="G422" i="1" l="1"/>
  <c r="I422" i="1" s="1"/>
  <c r="J422" i="1" s="1"/>
  <c r="A423" i="1" s="1"/>
  <c r="D423" i="1" s="1"/>
  <c r="O423" i="1" s="1"/>
  <c r="P423" i="1" s="1"/>
  <c r="Q423" i="1" s="1"/>
  <c r="R423" i="1" s="1"/>
  <c r="L424" i="1" s="1"/>
  <c r="N424" i="1" s="1"/>
  <c r="M424" i="1" l="1"/>
  <c r="E423" i="1"/>
  <c r="B423" i="1"/>
  <c r="C423" i="1"/>
  <c r="F423" i="1" l="1"/>
  <c r="G423" i="1" l="1"/>
  <c r="I423" i="1" s="1"/>
  <c r="J423" i="1" s="1"/>
  <c r="A424" i="1" s="1"/>
  <c r="D424" i="1" s="1"/>
  <c r="O424" i="1" s="1"/>
  <c r="P424" i="1" s="1"/>
  <c r="Q424" i="1" s="1"/>
  <c r="R424" i="1" s="1"/>
  <c r="L425" i="1" s="1"/>
  <c r="N425" i="1" s="1"/>
  <c r="M425" i="1" l="1"/>
  <c r="C424" i="1"/>
  <c r="E424" i="1"/>
  <c r="B424" i="1"/>
  <c r="F424" i="1" l="1"/>
  <c r="G424" i="1" l="1"/>
  <c r="I424" i="1" s="1"/>
  <c r="J424" i="1" s="1"/>
  <c r="A425" i="1" s="1"/>
  <c r="D425" i="1" s="1"/>
  <c r="O425" i="1" s="1"/>
  <c r="P425" i="1" s="1"/>
  <c r="Q425" i="1" s="1"/>
  <c r="R425" i="1" s="1"/>
  <c r="L426" i="1" s="1"/>
  <c r="N426" i="1" s="1"/>
  <c r="M426" i="1" l="1"/>
  <c r="E425" i="1"/>
  <c r="B425" i="1"/>
  <c r="C425" i="1"/>
  <c r="F425" i="1" l="1"/>
  <c r="G425" i="1" s="1"/>
  <c r="I425" i="1" s="1"/>
  <c r="J425" i="1" s="1"/>
  <c r="A426" i="1" s="1"/>
  <c r="D426" i="1" s="1"/>
  <c r="O426" i="1" s="1"/>
  <c r="P426" i="1" s="1"/>
  <c r="Q426" i="1" s="1"/>
  <c r="R426" i="1" s="1"/>
  <c r="L427" i="1" s="1"/>
  <c r="N427" i="1" s="1"/>
  <c r="M427" i="1" l="1"/>
  <c r="E426" i="1"/>
  <c r="B426" i="1"/>
  <c r="C426" i="1"/>
  <c r="F426" i="1" l="1"/>
  <c r="G426" i="1" s="1"/>
  <c r="I426" i="1" s="1"/>
  <c r="J426" i="1" s="1"/>
  <c r="A427" i="1" s="1"/>
  <c r="D427" i="1" s="1"/>
  <c r="O427" i="1" s="1"/>
  <c r="P427" i="1" s="1"/>
  <c r="Q427" i="1" s="1"/>
  <c r="R427" i="1" s="1"/>
  <c r="L428" i="1" s="1"/>
  <c r="N428" i="1" s="1"/>
  <c r="M428" i="1" l="1"/>
  <c r="E427" i="1"/>
  <c r="C427" i="1"/>
  <c r="B427" i="1"/>
  <c r="F427" i="1" l="1"/>
  <c r="G427" i="1" l="1"/>
  <c r="I427" i="1" s="1"/>
  <c r="J427" i="1" s="1"/>
  <c r="A428" i="1" s="1"/>
  <c r="D428" i="1" s="1"/>
  <c r="O428" i="1" s="1"/>
  <c r="P428" i="1" s="1"/>
  <c r="Q428" i="1" s="1"/>
  <c r="R428" i="1" s="1"/>
  <c r="L429" i="1" s="1"/>
  <c r="N429" i="1" s="1"/>
  <c r="M429" i="1" l="1"/>
  <c r="B428" i="1"/>
  <c r="E428" i="1"/>
  <c r="C428" i="1"/>
  <c r="F428" i="1" l="1"/>
  <c r="G428" i="1" l="1"/>
  <c r="I428" i="1" s="1"/>
  <c r="J428" i="1" s="1"/>
  <c r="A429" i="1" s="1"/>
  <c r="D429" i="1" s="1"/>
  <c r="O429" i="1" s="1"/>
  <c r="P429" i="1" s="1"/>
  <c r="Q429" i="1" s="1"/>
  <c r="R429" i="1" s="1"/>
  <c r="L430" i="1" s="1"/>
  <c r="N430" i="1" s="1"/>
  <c r="M430" i="1" l="1"/>
  <c r="B429" i="1"/>
  <c r="C429" i="1"/>
  <c r="E429" i="1"/>
  <c r="F429" i="1" l="1"/>
  <c r="G429" i="1" l="1"/>
  <c r="I429" i="1" s="1"/>
  <c r="J429" i="1" s="1"/>
  <c r="A430" i="1" s="1"/>
  <c r="D430" i="1" s="1"/>
  <c r="O430" i="1" s="1"/>
  <c r="P430" i="1" s="1"/>
  <c r="Q430" i="1" s="1"/>
  <c r="R430" i="1" s="1"/>
  <c r="L431" i="1" s="1"/>
  <c r="N431" i="1" s="1"/>
  <c r="M431" i="1" l="1"/>
  <c r="C430" i="1"/>
  <c r="E430" i="1"/>
  <c r="B430" i="1"/>
  <c r="F430" i="1" l="1"/>
  <c r="G430" i="1" l="1"/>
  <c r="I430" i="1" s="1"/>
  <c r="J430" i="1" s="1"/>
  <c r="A431" i="1" s="1"/>
  <c r="D431" i="1" s="1"/>
  <c r="O431" i="1" s="1"/>
  <c r="P431" i="1" s="1"/>
  <c r="Q431" i="1" s="1"/>
  <c r="R431" i="1" s="1"/>
  <c r="L432" i="1" s="1"/>
  <c r="N432" i="1" s="1"/>
  <c r="M432" i="1" l="1"/>
  <c r="C431" i="1"/>
  <c r="B431" i="1"/>
  <c r="E431" i="1"/>
  <c r="F431" i="1" l="1"/>
  <c r="G431" i="1" l="1"/>
  <c r="I431" i="1" s="1"/>
  <c r="J431" i="1" s="1"/>
  <c r="A432" i="1" s="1"/>
  <c r="D432" i="1" s="1"/>
  <c r="O432" i="1" s="1"/>
  <c r="P432" i="1" s="1"/>
  <c r="Q432" i="1" s="1"/>
  <c r="R432" i="1" s="1"/>
  <c r="L433" i="1" s="1"/>
  <c r="N433" i="1" s="1"/>
  <c r="M433" i="1" l="1"/>
  <c r="C432" i="1"/>
  <c r="E432" i="1"/>
  <c r="B432" i="1"/>
  <c r="F432" i="1" l="1"/>
  <c r="G432" i="1" l="1"/>
  <c r="I432" i="1" s="1"/>
  <c r="J432" i="1" s="1"/>
  <c r="A433" i="1" s="1"/>
  <c r="D433" i="1" s="1"/>
  <c r="O433" i="1" s="1"/>
  <c r="P433" i="1" s="1"/>
  <c r="Q433" i="1" s="1"/>
  <c r="R433" i="1" s="1"/>
  <c r="L434" i="1" s="1"/>
  <c r="N434" i="1" s="1"/>
  <c r="M434" i="1" l="1"/>
  <c r="E433" i="1"/>
  <c r="F433" i="1" s="1"/>
  <c r="C433" i="1"/>
  <c r="B433" i="1"/>
  <c r="G433" i="1" l="1"/>
  <c r="I433" i="1" s="1"/>
  <c r="J433" i="1" s="1"/>
  <c r="A434" i="1" s="1"/>
  <c r="D434" i="1" s="1"/>
  <c r="O434" i="1" s="1"/>
  <c r="P434" i="1" s="1"/>
  <c r="Q434" i="1" s="1"/>
  <c r="R434" i="1" s="1"/>
  <c r="L435" i="1" s="1"/>
  <c r="N435" i="1" s="1"/>
  <c r="M435" i="1" l="1"/>
  <c r="B434" i="1"/>
  <c r="E434" i="1"/>
  <c r="C434" i="1"/>
  <c r="F434" i="1" l="1"/>
  <c r="G434" i="1" l="1"/>
  <c r="I434" i="1" s="1"/>
  <c r="J434" i="1" s="1"/>
  <c r="A435" i="1" s="1"/>
  <c r="D435" i="1" s="1"/>
  <c r="O435" i="1" s="1"/>
  <c r="P435" i="1" s="1"/>
  <c r="Q435" i="1" s="1"/>
  <c r="R435" i="1" s="1"/>
  <c r="L436" i="1" s="1"/>
  <c r="N436" i="1" s="1"/>
  <c r="M436" i="1" l="1"/>
  <c r="E435" i="1"/>
  <c r="C435" i="1"/>
  <c r="B435" i="1"/>
  <c r="F435" i="1" l="1"/>
  <c r="G435" i="1" l="1"/>
  <c r="I435" i="1" s="1"/>
  <c r="J435" i="1" s="1"/>
  <c r="A436" i="1" s="1"/>
  <c r="D436" i="1" s="1"/>
  <c r="O436" i="1" s="1"/>
  <c r="P436" i="1" s="1"/>
  <c r="Q436" i="1" s="1"/>
  <c r="R436" i="1" s="1"/>
  <c r="L437" i="1" s="1"/>
  <c r="N437" i="1" s="1"/>
  <c r="M437" i="1" l="1"/>
  <c r="B436" i="1"/>
  <c r="E436" i="1"/>
  <c r="C436" i="1"/>
  <c r="F436" i="1" l="1"/>
  <c r="G436" i="1" l="1"/>
  <c r="I436" i="1" s="1"/>
  <c r="J436" i="1" s="1"/>
  <c r="A437" i="1" s="1"/>
  <c r="D437" i="1" s="1"/>
  <c r="O437" i="1" s="1"/>
  <c r="P437" i="1" s="1"/>
  <c r="Q437" i="1" s="1"/>
  <c r="R437" i="1" s="1"/>
  <c r="L438" i="1" s="1"/>
  <c r="N438" i="1" s="1"/>
  <c r="M438" i="1" l="1"/>
  <c r="E437" i="1"/>
  <c r="C437" i="1"/>
  <c r="B437" i="1"/>
  <c r="F437" i="1" l="1"/>
  <c r="G437" i="1" l="1"/>
  <c r="I437" i="1" s="1"/>
  <c r="J437" i="1" s="1"/>
  <c r="A438" i="1" s="1"/>
  <c r="D438" i="1" s="1"/>
  <c r="O438" i="1" s="1"/>
  <c r="P438" i="1" s="1"/>
  <c r="Q438" i="1" s="1"/>
  <c r="R438" i="1" s="1"/>
  <c r="L439" i="1" s="1"/>
  <c r="N439" i="1" s="1"/>
  <c r="M439" i="1" l="1"/>
  <c r="B438" i="1"/>
  <c r="E438" i="1"/>
  <c r="C438" i="1"/>
  <c r="F438" i="1" l="1"/>
  <c r="G438" i="1" l="1"/>
  <c r="I438" i="1" s="1"/>
  <c r="J438" i="1" s="1"/>
  <c r="A439" i="1" s="1"/>
  <c r="D439" i="1" s="1"/>
  <c r="O439" i="1" s="1"/>
  <c r="P439" i="1" s="1"/>
  <c r="Q439" i="1" s="1"/>
  <c r="R439" i="1" s="1"/>
  <c r="L440" i="1" s="1"/>
  <c r="N440" i="1" s="1"/>
  <c r="M440" i="1" l="1"/>
  <c r="E439" i="1"/>
  <c r="C439" i="1"/>
  <c r="B439" i="1"/>
  <c r="F439" i="1" l="1"/>
  <c r="G439" i="1" l="1"/>
  <c r="I439" i="1" s="1"/>
  <c r="J439" i="1" s="1"/>
  <c r="A440" i="1" s="1"/>
  <c r="D440" i="1" s="1"/>
  <c r="O440" i="1" s="1"/>
  <c r="P440" i="1" s="1"/>
  <c r="Q440" i="1" s="1"/>
  <c r="R440" i="1" s="1"/>
  <c r="L441" i="1" s="1"/>
  <c r="N441" i="1" s="1"/>
  <c r="M441" i="1" l="1"/>
  <c r="E440" i="1"/>
  <c r="F440" i="1" s="1"/>
  <c r="B440" i="1"/>
  <c r="C440" i="1"/>
  <c r="G440" i="1" l="1"/>
  <c r="I440" i="1" s="1"/>
  <c r="J440" i="1" s="1"/>
  <c r="A441" i="1" s="1"/>
  <c r="D441" i="1" s="1"/>
  <c r="O441" i="1" s="1"/>
  <c r="P441" i="1" s="1"/>
  <c r="Q441" i="1" s="1"/>
  <c r="R441" i="1" s="1"/>
  <c r="L442" i="1" s="1"/>
  <c r="N442" i="1" s="1"/>
  <c r="M442" i="1" l="1"/>
  <c r="B441" i="1"/>
  <c r="E441" i="1"/>
  <c r="F441" i="1" s="1"/>
  <c r="C441" i="1"/>
  <c r="G441" i="1" l="1"/>
  <c r="I441" i="1" s="1"/>
  <c r="J441" i="1" s="1"/>
  <c r="A442" i="1" s="1"/>
  <c r="D442" i="1" s="1"/>
  <c r="O442" i="1" s="1"/>
  <c r="P442" i="1" s="1"/>
  <c r="Q442" i="1" s="1"/>
  <c r="R442" i="1" s="1"/>
  <c r="L443" i="1" s="1"/>
  <c r="N443" i="1" s="1"/>
  <c r="M443" i="1" l="1"/>
  <c r="C442" i="1"/>
  <c r="E442" i="1"/>
  <c r="B442" i="1"/>
  <c r="F442" i="1" l="1"/>
  <c r="G442" i="1" l="1"/>
  <c r="I442" i="1" s="1"/>
  <c r="J442" i="1" s="1"/>
  <c r="A443" i="1" s="1"/>
  <c r="D443" i="1" s="1"/>
  <c r="O443" i="1" s="1"/>
  <c r="P443" i="1" s="1"/>
  <c r="Q443" i="1" s="1"/>
  <c r="R443" i="1" s="1"/>
  <c r="L444" i="1" s="1"/>
  <c r="N444" i="1" s="1"/>
  <c r="M444" i="1" l="1"/>
  <c r="E443" i="1"/>
  <c r="F443" i="1" s="1"/>
  <c r="G443" i="1" s="1"/>
  <c r="I443" i="1" s="1"/>
  <c r="J443" i="1" s="1"/>
  <c r="A444" i="1" s="1"/>
  <c r="D444" i="1" s="1"/>
  <c r="O444" i="1" s="1"/>
  <c r="P444" i="1" s="1"/>
  <c r="Q444" i="1" s="1"/>
  <c r="R444" i="1" s="1"/>
  <c r="L445" i="1" s="1"/>
  <c r="N445" i="1" s="1"/>
  <c r="B443" i="1"/>
  <c r="C443" i="1"/>
  <c r="M445" i="1" l="1"/>
  <c r="C444" i="1"/>
  <c r="E444" i="1"/>
  <c r="B444" i="1"/>
  <c r="F444" i="1" l="1"/>
  <c r="G444" i="1" l="1"/>
  <c r="I444" i="1" s="1"/>
  <c r="J444" i="1" s="1"/>
  <c r="A445" i="1" s="1"/>
  <c r="D445" i="1" s="1"/>
  <c r="O445" i="1" s="1"/>
  <c r="P445" i="1" s="1"/>
  <c r="Q445" i="1" s="1"/>
  <c r="R445" i="1" s="1"/>
  <c r="L446" i="1" s="1"/>
  <c r="N446" i="1" s="1"/>
  <c r="M446" i="1" l="1"/>
  <c r="B445" i="1"/>
  <c r="E445" i="1"/>
  <c r="C445" i="1"/>
  <c r="F445" i="1" l="1"/>
  <c r="G445" i="1" l="1"/>
  <c r="I445" i="1" s="1"/>
  <c r="J445" i="1" s="1"/>
  <c r="A446" i="1" s="1"/>
  <c r="D446" i="1" s="1"/>
  <c r="O446" i="1" s="1"/>
  <c r="P446" i="1" s="1"/>
  <c r="Q446" i="1" s="1"/>
  <c r="R446" i="1" s="1"/>
  <c r="L447" i="1" s="1"/>
  <c r="N447" i="1" s="1"/>
  <c r="M447" i="1" l="1"/>
  <c r="C446" i="1"/>
  <c r="E446" i="1"/>
  <c r="B446" i="1"/>
  <c r="F446" i="1" l="1"/>
  <c r="G446" i="1" l="1"/>
  <c r="I446" i="1" s="1"/>
  <c r="J446" i="1" s="1"/>
  <c r="A447" i="1" s="1"/>
  <c r="D447" i="1" s="1"/>
  <c r="O447" i="1" s="1"/>
  <c r="P447" i="1" s="1"/>
  <c r="Q447" i="1" s="1"/>
  <c r="R447" i="1" s="1"/>
  <c r="L448" i="1" s="1"/>
  <c r="N448" i="1" s="1"/>
  <c r="M448" i="1" l="1"/>
  <c r="C447" i="1"/>
  <c r="E447" i="1"/>
  <c r="B447" i="1"/>
  <c r="F447" i="1" l="1"/>
  <c r="G447" i="1" l="1"/>
  <c r="I447" i="1" s="1"/>
  <c r="J447" i="1" s="1"/>
  <c r="A448" i="1" s="1"/>
  <c r="D448" i="1" s="1"/>
  <c r="O448" i="1" s="1"/>
  <c r="P448" i="1" s="1"/>
  <c r="Q448" i="1" s="1"/>
  <c r="R448" i="1" s="1"/>
  <c r="L449" i="1" s="1"/>
  <c r="N449" i="1" s="1"/>
  <c r="M449" i="1" l="1"/>
  <c r="C448" i="1"/>
  <c r="B448" i="1"/>
  <c r="E448" i="1"/>
  <c r="F448" i="1" l="1"/>
  <c r="G448" i="1" l="1"/>
  <c r="I448" i="1" s="1"/>
  <c r="J448" i="1" s="1"/>
  <c r="A449" i="1" s="1"/>
  <c r="D449" i="1" s="1"/>
  <c r="O449" i="1" s="1"/>
  <c r="P449" i="1" s="1"/>
  <c r="Q449" i="1" s="1"/>
  <c r="R449" i="1" s="1"/>
  <c r="L450" i="1" s="1"/>
  <c r="N450" i="1" s="1"/>
  <c r="M450" i="1" l="1"/>
  <c r="C449" i="1"/>
  <c r="E449" i="1"/>
  <c r="B449" i="1"/>
  <c r="F449" i="1" l="1"/>
  <c r="G449" i="1" l="1"/>
  <c r="I449" i="1" s="1"/>
  <c r="J449" i="1" s="1"/>
  <c r="A450" i="1" s="1"/>
  <c r="D450" i="1" s="1"/>
  <c r="O450" i="1" s="1"/>
  <c r="P450" i="1" s="1"/>
  <c r="Q450" i="1" s="1"/>
  <c r="R450" i="1" s="1"/>
  <c r="L451" i="1" s="1"/>
  <c r="N451" i="1" s="1"/>
  <c r="M451" i="1" l="1"/>
  <c r="C450" i="1"/>
  <c r="E450" i="1"/>
  <c r="B450" i="1"/>
  <c r="F450" i="1" l="1"/>
  <c r="G450" i="1" s="1"/>
  <c r="I450" i="1" s="1"/>
  <c r="J450" i="1" s="1"/>
  <c r="A451" i="1" s="1"/>
  <c r="D451" i="1" s="1"/>
  <c r="O451" i="1" s="1"/>
  <c r="P451" i="1" s="1"/>
  <c r="Q451" i="1" s="1"/>
  <c r="R451" i="1" s="1"/>
  <c r="L452" i="1" s="1"/>
  <c r="N452" i="1" s="1"/>
  <c r="M452" i="1" l="1"/>
  <c r="B451" i="1"/>
  <c r="E451" i="1"/>
  <c r="C451" i="1"/>
  <c r="F451" i="1" l="1"/>
  <c r="G451" i="1" l="1"/>
  <c r="I451" i="1" s="1"/>
  <c r="J451" i="1" s="1"/>
  <c r="A452" i="1" s="1"/>
  <c r="D452" i="1" s="1"/>
  <c r="O452" i="1" s="1"/>
  <c r="P452" i="1" s="1"/>
  <c r="Q452" i="1" s="1"/>
  <c r="R452" i="1" s="1"/>
  <c r="L453" i="1" s="1"/>
  <c r="N453" i="1" s="1"/>
  <c r="M453" i="1" l="1"/>
  <c r="C452" i="1"/>
  <c r="E452" i="1"/>
  <c r="B452" i="1"/>
  <c r="F452" i="1" l="1"/>
  <c r="G452" i="1" l="1"/>
  <c r="I452" i="1" s="1"/>
  <c r="J452" i="1" s="1"/>
  <c r="A453" i="1" s="1"/>
  <c r="D453" i="1" s="1"/>
  <c r="O453" i="1" s="1"/>
  <c r="P453" i="1" s="1"/>
  <c r="Q453" i="1" s="1"/>
  <c r="R453" i="1" s="1"/>
  <c r="L454" i="1" s="1"/>
  <c r="N454" i="1" s="1"/>
  <c r="M454" i="1" l="1"/>
  <c r="C453" i="1"/>
  <c r="E453" i="1"/>
  <c r="B453" i="1"/>
  <c r="F453" i="1" l="1"/>
  <c r="G453" i="1" l="1"/>
  <c r="I453" i="1" s="1"/>
  <c r="J453" i="1" s="1"/>
  <c r="A454" i="1" s="1"/>
  <c r="D454" i="1" s="1"/>
  <c r="O454" i="1" s="1"/>
  <c r="P454" i="1" s="1"/>
  <c r="Q454" i="1" s="1"/>
  <c r="R454" i="1" s="1"/>
  <c r="L455" i="1" s="1"/>
  <c r="N455" i="1" s="1"/>
  <c r="M455" i="1" l="1"/>
  <c r="C454" i="1"/>
  <c r="B454" i="1"/>
  <c r="E454" i="1"/>
  <c r="F454" i="1" l="1"/>
  <c r="G454" i="1" l="1"/>
  <c r="I454" i="1" s="1"/>
  <c r="J454" i="1" s="1"/>
  <c r="A455" i="1" s="1"/>
  <c r="D455" i="1" s="1"/>
  <c r="O455" i="1" s="1"/>
  <c r="P455" i="1" s="1"/>
  <c r="Q455" i="1" s="1"/>
  <c r="R455" i="1" s="1"/>
  <c r="L456" i="1" s="1"/>
  <c r="N456" i="1" s="1"/>
  <c r="M456" i="1" l="1"/>
  <c r="E455" i="1"/>
  <c r="C455" i="1"/>
  <c r="B455" i="1"/>
  <c r="F455" i="1" l="1"/>
  <c r="G455" i="1" l="1"/>
  <c r="I455" i="1" s="1"/>
  <c r="J455" i="1" s="1"/>
  <c r="A456" i="1" s="1"/>
  <c r="D456" i="1" s="1"/>
  <c r="O456" i="1" s="1"/>
  <c r="P456" i="1" s="1"/>
  <c r="Q456" i="1" s="1"/>
  <c r="R456" i="1" s="1"/>
  <c r="L457" i="1" s="1"/>
  <c r="N457" i="1" s="1"/>
  <c r="M457" i="1" l="1"/>
  <c r="E456" i="1"/>
  <c r="C456" i="1"/>
  <c r="B456" i="1"/>
  <c r="F456" i="1" l="1"/>
  <c r="G456" i="1" s="1"/>
  <c r="I456" i="1" s="1"/>
  <c r="J456" i="1" s="1"/>
  <c r="A457" i="1" s="1"/>
  <c r="D457" i="1" s="1"/>
  <c r="O457" i="1" s="1"/>
  <c r="P457" i="1" s="1"/>
  <c r="Q457" i="1" s="1"/>
  <c r="R457" i="1" s="1"/>
  <c r="L458" i="1" s="1"/>
  <c r="N458" i="1" s="1"/>
  <c r="M458" i="1" l="1"/>
  <c r="B457" i="1"/>
  <c r="C457" i="1"/>
  <c r="E457" i="1"/>
  <c r="F457" i="1" s="1"/>
  <c r="G457" i="1" l="1"/>
  <c r="I457" i="1" s="1"/>
  <c r="J457" i="1" s="1"/>
  <c r="A458" i="1" s="1"/>
  <c r="D458" i="1" s="1"/>
  <c r="O458" i="1" s="1"/>
  <c r="P458" i="1" s="1"/>
  <c r="Q458" i="1" s="1"/>
  <c r="R458" i="1" s="1"/>
  <c r="L459" i="1" s="1"/>
  <c r="N459" i="1" s="1"/>
  <c r="M459" i="1" l="1"/>
  <c r="E458" i="1"/>
  <c r="C458" i="1"/>
  <c r="B458" i="1"/>
  <c r="F458" i="1" l="1"/>
  <c r="G458" i="1" l="1"/>
  <c r="I458" i="1" s="1"/>
  <c r="J458" i="1" s="1"/>
  <c r="A459" i="1" s="1"/>
  <c r="D459" i="1" s="1"/>
  <c r="O459" i="1" s="1"/>
  <c r="P459" i="1" s="1"/>
  <c r="Q459" i="1" s="1"/>
  <c r="R459" i="1" s="1"/>
  <c r="L460" i="1" s="1"/>
  <c r="N460" i="1" s="1"/>
  <c r="M460" i="1" l="1"/>
  <c r="E459" i="1"/>
  <c r="F459" i="1" s="1"/>
  <c r="C459" i="1"/>
  <c r="B459" i="1"/>
  <c r="G459" i="1" l="1"/>
  <c r="I459" i="1" s="1"/>
  <c r="J459" i="1" s="1"/>
  <c r="A460" i="1" s="1"/>
  <c r="D460" i="1" s="1"/>
  <c r="O460" i="1" s="1"/>
  <c r="P460" i="1" s="1"/>
  <c r="Q460" i="1" s="1"/>
  <c r="R460" i="1" s="1"/>
  <c r="L461" i="1" s="1"/>
  <c r="N461" i="1" s="1"/>
  <c r="M461" i="1" l="1"/>
  <c r="C460" i="1"/>
  <c r="E460" i="1"/>
  <c r="B460" i="1"/>
  <c r="F460" i="1" l="1"/>
  <c r="G460" i="1" l="1"/>
  <c r="I460" i="1" s="1"/>
  <c r="J460" i="1" s="1"/>
  <c r="A461" i="1" s="1"/>
  <c r="D461" i="1" s="1"/>
  <c r="O461" i="1" s="1"/>
  <c r="P461" i="1" s="1"/>
  <c r="Q461" i="1" s="1"/>
  <c r="R461" i="1" s="1"/>
  <c r="L462" i="1" s="1"/>
  <c r="N462" i="1" s="1"/>
  <c r="M462" i="1" l="1"/>
  <c r="B461" i="1"/>
  <c r="C461" i="1"/>
  <c r="E461" i="1"/>
  <c r="F461" i="1" l="1"/>
  <c r="G461" i="1" l="1"/>
  <c r="I461" i="1" s="1"/>
  <c r="J461" i="1" s="1"/>
  <c r="A462" i="1" s="1"/>
  <c r="D462" i="1" s="1"/>
  <c r="O462" i="1" s="1"/>
  <c r="P462" i="1" s="1"/>
  <c r="Q462" i="1" s="1"/>
  <c r="R462" i="1" s="1"/>
  <c r="L463" i="1" s="1"/>
  <c r="N463" i="1" s="1"/>
  <c r="M463" i="1" l="1"/>
  <c r="E462" i="1"/>
  <c r="B462" i="1"/>
  <c r="C462" i="1"/>
  <c r="F462" i="1" l="1"/>
  <c r="G462" i="1" l="1"/>
  <c r="I462" i="1" s="1"/>
  <c r="J462" i="1" s="1"/>
  <c r="A463" i="1" s="1"/>
  <c r="D463" i="1" s="1"/>
  <c r="O463" i="1" s="1"/>
  <c r="P463" i="1" s="1"/>
  <c r="Q463" i="1" s="1"/>
  <c r="R463" i="1" s="1"/>
  <c r="L464" i="1" s="1"/>
  <c r="N464" i="1" s="1"/>
  <c r="M464" i="1" l="1"/>
  <c r="C463" i="1"/>
  <c r="E463" i="1"/>
  <c r="B463" i="1"/>
  <c r="F463" i="1" l="1"/>
  <c r="G463" i="1" l="1"/>
  <c r="I463" i="1" s="1"/>
  <c r="J463" i="1" s="1"/>
  <c r="A464" i="1" s="1"/>
  <c r="D464" i="1" s="1"/>
  <c r="O464" i="1" s="1"/>
  <c r="P464" i="1" s="1"/>
  <c r="Q464" i="1" s="1"/>
  <c r="R464" i="1" s="1"/>
  <c r="L465" i="1" s="1"/>
  <c r="N465" i="1" s="1"/>
  <c r="M465" i="1" l="1"/>
  <c r="E464" i="1"/>
  <c r="B464" i="1"/>
  <c r="C464" i="1"/>
  <c r="F464" i="1" l="1"/>
  <c r="G464" i="1" s="1"/>
  <c r="I464" i="1" l="1"/>
  <c r="J464" i="1" s="1"/>
  <c r="A465" i="1" s="1"/>
  <c r="D465" i="1" s="1"/>
  <c r="O465" i="1" s="1"/>
  <c r="P465" i="1" s="1"/>
  <c r="Q465" i="1" s="1"/>
  <c r="R465" i="1" s="1"/>
  <c r="L466" i="1" s="1"/>
  <c r="N466" i="1" s="1"/>
  <c r="M466" i="1" l="1"/>
  <c r="E465" i="1"/>
  <c r="F465" i="1" s="1"/>
  <c r="B465" i="1"/>
  <c r="C465" i="1"/>
  <c r="G465" i="1" l="1"/>
  <c r="I465" i="1" s="1"/>
  <c r="J465" i="1" s="1"/>
  <c r="A466" i="1" s="1"/>
  <c r="D466" i="1" s="1"/>
  <c r="O466" i="1" s="1"/>
  <c r="P466" i="1" s="1"/>
  <c r="Q466" i="1" s="1"/>
  <c r="R466" i="1" s="1"/>
  <c r="L467" i="1" s="1"/>
  <c r="N467" i="1" s="1"/>
  <c r="M467" i="1" l="1"/>
  <c r="E466" i="1"/>
  <c r="C466" i="1"/>
  <c r="B466" i="1"/>
  <c r="F466" i="1" l="1"/>
  <c r="G466" i="1" l="1"/>
  <c r="I466" i="1" s="1"/>
  <c r="J466" i="1" s="1"/>
  <c r="A467" i="1" s="1"/>
  <c r="D467" i="1" s="1"/>
  <c r="O467" i="1" s="1"/>
  <c r="P467" i="1" s="1"/>
  <c r="Q467" i="1" s="1"/>
  <c r="R467" i="1" s="1"/>
  <c r="L468" i="1" s="1"/>
  <c r="N468" i="1" s="1"/>
  <c r="M468" i="1" l="1"/>
  <c r="C467" i="1"/>
  <c r="E467" i="1"/>
  <c r="B467" i="1"/>
  <c r="F467" i="1" l="1"/>
  <c r="G467" i="1" l="1"/>
  <c r="I467" i="1" s="1"/>
  <c r="J467" i="1" s="1"/>
  <c r="A468" i="1" s="1"/>
  <c r="D468" i="1" s="1"/>
  <c r="O468" i="1" s="1"/>
  <c r="P468" i="1" s="1"/>
  <c r="Q468" i="1" s="1"/>
  <c r="R468" i="1" s="1"/>
  <c r="L469" i="1" s="1"/>
  <c r="N469" i="1" s="1"/>
  <c r="M469" i="1" l="1"/>
  <c r="B468" i="1"/>
  <c r="E468" i="1"/>
  <c r="C468" i="1"/>
  <c r="F468" i="1" l="1"/>
  <c r="G468" i="1" l="1"/>
  <c r="I468" i="1" s="1"/>
  <c r="J468" i="1" s="1"/>
  <c r="A469" i="1" s="1"/>
  <c r="D469" i="1" s="1"/>
  <c r="O469" i="1" s="1"/>
  <c r="P469" i="1" s="1"/>
  <c r="Q469" i="1" s="1"/>
  <c r="R469" i="1" s="1"/>
  <c r="L470" i="1" s="1"/>
  <c r="N470" i="1" s="1"/>
  <c r="M470" i="1" l="1"/>
  <c r="E469" i="1"/>
  <c r="C469" i="1"/>
  <c r="B469" i="1"/>
  <c r="F469" i="1" l="1"/>
  <c r="G469" i="1" l="1"/>
  <c r="I469" i="1" s="1"/>
  <c r="J469" i="1" s="1"/>
  <c r="A470" i="1" s="1"/>
  <c r="D470" i="1" s="1"/>
  <c r="O470" i="1" s="1"/>
  <c r="P470" i="1" s="1"/>
  <c r="Q470" i="1" s="1"/>
  <c r="R470" i="1" s="1"/>
  <c r="L471" i="1" s="1"/>
  <c r="N471" i="1" s="1"/>
  <c r="M471" i="1" l="1"/>
  <c r="B470" i="1"/>
  <c r="C470" i="1"/>
  <c r="E470" i="1"/>
  <c r="F470" i="1" l="1"/>
  <c r="G470" i="1" l="1"/>
  <c r="I470" i="1" s="1"/>
  <c r="J470" i="1" s="1"/>
  <c r="A471" i="1" s="1"/>
  <c r="D471" i="1" s="1"/>
  <c r="O471" i="1" s="1"/>
  <c r="P471" i="1" s="1"/>
  <c r="Q471" i="1" s="1"/>
  <c r="R471" i="1" s="1"/>
  <c r="L472" i="1" s="1"/>
  <c r="N472" i="1" s="1"/>
  <c r="M472" i="1" l="1"/>
  <c r="B471" i="1"/>
  <c r="E471" i="1"/>
  <c r="F471" i="1" s="1"/>
  <c r="C471" i="1"/>
  <c r="G471" i="1" l="1"/>
  <c r="I471" i="1" s="1"/>
  <c r="J471" i="1" s="1"/>
  <c r="A472" i="1" s="1"/>
  <c r="D472" i="1" s="1"/>
  <c r="O472" i="1" s="1"/>
  <c r="P472" i="1" s="1"/>
  <c r="Q472" i="1" s="1"/>
  <c r="R472" i="1" s="1"/>
  <c r="L473" i="1" s="1"/>
  <c r="N473" i="1" s="1"/>
  <c r="M473" i="1" l="1"/>
  <c r="E472" i="1"/>
  <c r="F472" i="1" s="1"/>
  <c r="C472" i="1"/>
  <c r="B472" i="1"/>
  <c r="G472" i="1" l="1"/>
  <c r="I472" i="1" s="1"/>
  <c r="J472" i="1" s="1"/>
  <c r="A473" i="1" s="1"/>
  <c r="D473" i="1" s="1"/>
  <c r="O473" i="1" s="1"/>
  <c r="P473" i="1" s="1"/>
  <c r="Q473" i="1" s="1"/>
  <c r="R473" i="1" s="1"/>
  <c r="L474" i="1" s="1"/>
  <c r="N474" i="1" s="1"/>
  <c r="M474" i="1" l="1"/>
  <c r="E473" i="1"/>
  <c r="C473" i="1"/>
  <c r="B473" i="1"/>
  <c r="F473" i="1" l="1"/>
  <c r="G473" i="1" l="1"/>
  <c r="I473" i="1" s="1"/>
  <c r="J473" i="1" s="1"/>
  <c r="A474" i="1" s="1"/>
  <c r="D474" i="1" s="1"/>
  <c r="O474" i="1" s="1"/>
  <c r="P474" i="1" s="1"/>
  <c r="Q474" i="1" s="1"/>
  <c r="R474" i="1" s="1"/>
  <c r="L475" i="1" s="1"/>
  <c r="N475" i="1" s="1"/>
  <c r="M475" i="1" l="1"/>
  <c r="E474" i="1"/>
  <c r="C474" i="1"/>
  <c r="B474" i="1"/>
  <c r="F474" i="1" l="1"/>
  <c r="G474" i="1" l="1"/>
  <c r="I474" i="1" s="1"/>
  <c r="J474" i="1" s="1"/>
  <c r="A475" i="1" s="1"/>
  <c r="D475" i="1" s="1"/>
  <c r="O475" i="1" s="1"/>
  <c r="P475" i="1" s="1"/>
  <c r="Q475" i="1" s="1"/>
  <c r="R475" i="1" s="1"/>
  <c r="L476" i="1" s="1"/>
  <c r="N476" i="1" s="1"/>
  <c r="M476" i="1" l="1"/>
  <c r="B475" i="1"/>
  <c r="E475" i="1"/>
  <c r="C475" i="1"/>
  <c r="F475" i="1" l="1"/>
  <c r="G475" i="1" l="1"/>
  <c r="I475" i="1" s="1"/>
  <c r="J475" i="1" s="1"/>
  <c r="A476" i="1" s="1"/>
  <c r="D476" i="1" s="1"/>
  <c r="O476" i="1" s="1"/>
  <c r="P476" i="1" s="1"/>
  <c r="Q476" i="1" s="1"/>
  <c r="R476" i="1" s="1"/>
  <c r="L477" i="1" s="1"/>
  <c r="N477" i="1" s="1"/>
  <c r="M477" i="1" l="1"/>
  <c r="E476" i="1"/>
  <c r="B476" i="1"/>
  <c r="C476" i="1"/>
  <c r="F476" i="1" l="1"/>
  <c r="G476" i="1" l="1"/>
  <c r="I476" i="1" s="1"/>
  <c r="J476" i="1" s="1"/>
  <c r="A477" i="1" s="1"/>
  <c r="D477" i="1" s="1"/>
  <c r="O477" i="1" s="1"/>
  <c r="P477" i="1" s="1"/>
  <c r="Q477" i="1" s="1"/>
  <c r="R477" i="1" s="1"/>
  <c r="L478" i="1" s="1"/>
  <c r="N478" i="1" s="1"/>
  <c r="M478" i="1" l="1"/>
  <c r="B477" i="1"/>
  <c r="E477" i="1"/>
  <c r="C477" i="1"/>
  <c r="F477" i="1" l="1"/>
  <c r="G477" i="1" l="1"/>
  <c r="I477" i="1" s="1"/>
  <c r="J477" i="1" s="1"/>
  <c r="A478" i="1" s="1"/>
  <c r="D478" i="1" s="1"/>
  <c r="O478" i="1" s="1"/>
  <c r="P478" i="1" s="1"/>
  <c r="Q478" i="1" s="1"/>
  <c r="R478" i="1" s="1"/>
  <c r="L479" i="1" s="1"/>
  <c r="N479" i="1" s="1"/>
  <c r="M479" i="1" l="1"/>
  <c r="E478" i="1"/>
  <c r="B478" i="1"/>
  <c r="C478" i="1"/>
  <c r="F478" i="1" l="1"/>
  <c r="G478" i="1" l="1"/>
  <c r="I478" i="1" s="1"/>
  <c r="J478" i="1" s="1"/>
  <c r="A479" i="1" s="1"/>
  <c r="D479" i="1" s="1"/>
  <c r="O479" i="1" s="1"/>
  <c r="P479" i="1" s="1"/>
  <c r="Q479" i="1" s="1"/>
  <c r="R479" i="1" s="1"/>
  <c r="L480" i="1" s="1"/>
  <c r="N480" i="1" s="1"/>
  <c r="M480" i="1" l="1"/>
  <c r="E479" i="1"/>
  <c r="B479" i="1"/>
  <c r="C479" i="1"/>
  <c r="F479" i="1" l="1"/>
  <c r="G479" i="1" l="1"/>
  <c r="I479" i="1" s="1"/>
  <c r="J479" i="1" s="1"/>
  <c r="A480" i="1" s="1"/>
  <c r="D480" i="1" s="1"/>
  <c r="O480" i="1" s="1"/>
  <c r="P480" i="1" s="1"/>
  <c r="Q480" i="1" s="1"/>
  <c r="R480" i="1" s="1"/>
  <c r="L481" i="1" s="1"/>
  <c r="N481" i="1" s="1"/>
  <c r="M481" i="1" l="1"/>
  <c r="E480" i="1"/>
  <c r="F480" i="1" s="1"/>
  <c r="C480" i="1"/>
  <c r="B480" i="1"/>
  <c r="G480" i="1" l="1"/>
  <c r="I480" i="1" s="1"/>
  <c r="J480" i="1" s="1"/>
  <c r="A481" i="1" s="1"/>
  <c r="D481" i="1" s="1"/>
  <c r="O481" i="1" s="1"/>
  <c r="P481" i="1" s="1"/>
  <c r="Q481" i="1" s="1"/>
  <c r="R481" i="1" s="1"/>
  <c r="L482" i="1" s="1"/>
  <c r="N482" i="1" s="1"/>
  <c r="M482" i="1" l="1"/>
  <c r="C481" i="1"/>
  <c r="E481" i="1"/>
  <c r="B481" i="1"/>
  <c r="F481" i="1" l="1"/>
  <c r="G481" i="1" l="1"/>
  <c r="I481" i="1" s="1"/>
  <c r="J481" i="1" s="1"/>
  <c r="A482" i="1" s="1"/>
  <c r="D482" i="1" s="1"/>
  <c r="O482" i="1" s="1"/>
  <c r="P482" i="1" s="1"/>
  <c r="Q482" i="1" s="1"/>
  <c r="R482" i="1" s="1"/>
  <c r="L483" i="1" s="1"/>
  <c r="N483" i="1" s="1"/>
  <c r="M483" i="1" l="1"/>
  <c r="E482" i="1"/>
  <c r="B482" i="1"/>
  <c r="C482" i="1"/>
  <c r="F482" i="1" l="1"/>
  <c r="G482" i="1" l="1"/>
  <c r="I482" i="1" s="1"/>
  <c r="J482" i="1" s="1"/>
  <c r="A483" i="1" s="1"/>
  <c r="D483" i="1" s="1"/>
  <c r="O483" i="1" s="1"/>
  <c r="P483" i="1" s="1"/>
  <c r="Q483" i="1" s="1"/>
  <c r="R483" i="1" s="1"/>
  <c r="L484" i="1" s="1"/>
  <c r="N484" i="1" s="1"/>
  <c r="M484" i="1" l="1"/>
  <c r="C483" i="1"/>
  <c r="E483" i="1"/>
  <c r="B483" i="1"/>
  <c r="F483" i="1" l="1"/>
  <c r="G483" i="1" l="1"/>
  <c r="I483" i="1" s="1"/>
  <c r="J483" i="1" s="1"/>
  <c r="A484" i="1" s="1"/>
  <c r="D484" i="1" s="1"/>
  <c r="O484" i="1" s="1"/>
  <c r="P484" i="1" s="1"/>
  <c r="Q484" i="1" s="1"/>
  <c r="R484" i="1" s="1"/>
  <c r="L485" i="1" s="1"/>
  <c r="N485" i="1" s="1"/>
  <c r="M485" i="1" l="1"/>
  <c r="B484" i="1"/>
  <c r="C484" i="1"/>
  <c r="E484" i="1"/>
  <c r="F484" i="1" l="1"/>
  <c r="G484" i="1" l="1"/>
  <c r="I484" i="1" s="1"/>
  <c r="J484" i="1" s="1"/>
  <c r="A485" i="1" s="1"/>
  <c r="D485" i="1" s="1"/>
  <c r="O485" i="1" s="1"/>
  <c r="P485" i="1" s="1"/>
  <c r="Q485" i="1" s="1"/>
  <c r="R485" i="1" s="1"/>
  <c r="L486" i="1" s="1"/>
  <c r="N486" i="1" s="1"/>
  <c r="M486" i="1" l="1"/>
  <c r="C485" i="1"/>
  <c r="E485" i="1"/>
  <c r="B485" i="1"/>
  <c r="F485" i="1" l="1"/>
  <c r="G485" i="1" l="1"/>
  <c r="I485" i="1" s="1"/>
  <c r="J485" i="1" s="1"/>
  <c r="A486" i="1" s="1"/>
  <c r="D486" i="1" s="1"/>
  <c r="O486" i="1" s="1"/>
  <c r="P486" i="1" s="1"/>
  <c r="Q486" i="1" s="1"/>
  <c r="R486" i="1" s="1"/>
  <c r="L487" i="1" s="1"/>
  <c r="N487" i="1" s="1"/>
  <c r="M487" i="1" l="1"/>
  <c r="E486" i="1"/>
  <c r="B486" i="1"/>
  <c r="C486" i="1"/>
  <c r="F486" i="1" l="1"/>
  <c r="G486" i="1" l="1"/>
  <c r="I486" i="1" s="1"/>
  <c r="J486" i="1" s="1"/>
  <c r="A487" i="1" s="1"/>
  <c r="D487" i="1" s="1"/>
  <c r="O487" i="1" s="1"/>
  <c r="P487" i="1" s="1"/>
  <c r="Q487" i="1" s="1"/>
  <c r="R487" i="1" s="1"/>
  <c r="L488" i="1" s="1"/>
  <c r="N488" i="1" s="1"/>
  <c r="M488" i="1" l="1"/>
  <c r="E487" i="1"/>
  <c r="B487" i="1"/>
  <c r="C487" i="1"/>
  <c r="F487" i="1" l="1"/>
  <c r="G487" i="1" l="1"/>
  <c r="I487" i="1" s="1"/>
  <c r="J487" i="1" s="1"/>
  <c r="A488" i="1" s="1"/>
  <c r="D488" i="1" s="1"/>
  <c r="O488" i="1" s="1"/>
  <c r="P488" i="1" s="1"/>
  <c r="Q488" i="1" s="1"/>
  <c r="R488" i="1" s="1"/>
  <c r="L489" i="1" s="1"/>
  <c r="N489" i="1" s="1"/>
  <c r="M489" i="1" l="1"/>
  <c r="E488" i="1"/>
  <c r="B488" i="1"/>
  <c r="C488" i="1"/>
  <c r="F488" i="1" l="1"/>
  <c r="G488" i="1" l="1"/>
  <c r="I488" i="1" s="1"/>
  <c r="J488" i="1" s="1"/>
  <c r="A489" i="1" s="1"/>
  <c r="D489" i="1" s="1"/>
  <c r="O489" i="1" s="1"/>
  <c r="P489" i="1" s="1"/>
  <c r="Q489" i="1" s="1"/>
  <c r="R489" i="1" s="1"/>
  <c r="L490" i="1" s="1"/>
  <c r="N490" i="1" s="1"/>
  <c r="M490" i="1" l="1"/>
  <c r="B489" i="1"/>
  <c r="C489" i="1"/>
  <c r="E489" i="1"/>
  <c r="F489" i="1" l="1"/>
  <c r="G489" i="1" l="1"/>
  <c r="I489" i="1" s="1"/>
  <c r="J489" i="1" s="1"/>
  <c r="A490" i="1" s="1"/>
  <c r="D490" i="1" s="1"/>
  <c r="O490" i="1" s="1"/>
  <c r="P490" i="1" s="1"/>
  <c r="Q490" i="1" s="1"/>
  <c r="R490" i="1" s="1"/>
  <c r="L491" i="1" s="1"/>
  <c r="N491" i="1" s="1"/>
  <c r="M491" i="1" l="1"/>
  <c r="B490" i="1"/>
  <c r="C490" i="1"/>
  <c r="E490" i="1"/>
  <c r="F490" i="1" l="1"/>
  <c r="G490" i="1" l="1"/>
  <c r="I490" i="1" s="1"/>
  <c r="J490" i="1" s="1"/>
  <c r="A491" i="1" s="1"/>
  <c r="D491" i="1" s="1"/>
  <c r="O491" i="1" s="1"/>
  <c r="P491" i="1" s="1"/>
  <c r="Q491" i="1" s="1"/>
  <c r="R491" i="1" s="1"/>
  <c r="L492" i="1" s="1"/>
  <c r="N492" i="1" s="1"/>
  <c r="M492" i="1" l="1"/>
  <c r="E491" i="1"/>
  <c r="C491" i="1"/>
  <c r="B491" i="1"/>
  <c r="F491" i="1" l="1"/>
  <c r="G491" i="1" l="1"/>
  <c r="I491" i="1" s="1"/>
  <c r="J491" i="1" s="1"/>
  <c r="A492" i="1" s="1"/>
  <c r="D492" i="1" s="1"/>
  <c r="O492" i="1" s="1"/>
  <c r="P492" i="1" s="1"/>
  <c r="Q492" i="1" s="1"/>
  <c r="R492" i="1" s="1"/>
  <c r="L493" i="1" s="1"/>
  <c r="N493" i="1" s="1"/>
  <c r="M493" i="1" l="1"/>
  <c r="E492" i="1"/>
  <c r="B492" i="1"/>
  <c r="C492" i="1"/>
  <c r="F492" i="1" l="1"/>
  <c r="G492" i="1" l="1"/>
  <c r="I492" i="1" s="1"/>
  <c r="J492" i="1" s="1"/>
  <c r="A493" i="1" s="1"/>
  <c r="D493" i="1" s="1"/>
  <c r="O493" i="1" s="1"/>
  <c r="P493" i="1" s="1"/>
  <c r="Q493" i="1" s="1"/>
  <c r="R493" i="1" s="1"/>
  <c r="L494" i="1" s="1"/>
  <c r="N494" i="1" s="1"/>
  <c r="M494" i="1" l="1"/>
  <c r="E493" i="1"/>
  <c r="C493" i="1"/>
  <c r="B493" i="1"/>
  <c r="F493" i="1" l="1"/>
  <c r="G493" i="1" l="1"/>
  <c r="I493" i="1" s="1"/>
  <c r="J493" i="1" s="1"/>
  <c r="A494" i="1" s="1"/>
  <c r="D494" i="1" s="1"/>
  <c r="O494" i="1" s="1"/>
  <c r="P494" i="1" s="1"/>
  <c r="Q494" i="1" s="1"/>
  <c r="R494" i="1" s="1"/>
  <c r="L495" i="1" s="1"/>
  <c r="N495" i="1" s="1"/>
  <c r="M495" i="1" l="1"/>
  <c r="E494" i="1"/>
  <c r="F494" i="1" s="1"/>
  <c r="B494" i="1"/>
  <c r="C494" i="1"/>
  <c r="G494" i="1" l="1"/>
  <c r="I494" i="1" s="1"/>
  <c r="J494" i="1" s="1"/>
  <c r="A495" i="1" s="1"/>
  <c r="D495" i="1" s="1"/>
  <c r="O495" i="1" s="1"/>
  <c r="P495" i="1" s="1"/>
  <c r="Q495" i="1" s="1"/>
  <c r="R495" i="1" s="1"/>
  <c r="L496" i="1" s="1"/>
  <c r="N496" i="1" s="1"/>
  <c r="M496" i="1" l="1"/>
  <c r="E495" i="1"/>
  <c r="F495" i="1" s="1"/>
  <c r="C495" i="1"/>
  <c r="B495" i="1"/>
  <c r="G495" i="1" l="1"/>
  <c r="I495" i="1" s="1"/>
  <c r="J495" i="1" s="1"/>
  <c r="A496" i="1" s="1"/>
  <c r="D496" i="1" s="1"/>
  <c r="O496" i="1" s="1"/>
  <c r="P496" i="1" s="1"/>
  <c r="Q496" i="1" s="1"/>
  <c r="R496" i="1" s="1"/>
  <c r="L497" i="1" s="1"/>
  <c r="N497" i="1" s="1"/>
  <c r="M497" i="1" l="1"/>
  <c r="C496" i="1"/>
  <c r="E496" i="1"/>
  <c r="B496" i="1"/>
  <c r="F496" i="1" l="1"/>
  <c r="G496" i="1" l="1"/>
  <c r="I496" i="1" s="1"/>
  <c r="J496" i="1" s="1"/>
  <c r="A497" i="1" s="1"/>
  <c r="D497" i="1" s="1"/>
  <c r="O497" i="1" s="1"/>
  <c r="P497" i="1" s="1"/>
  <c r="Q497" i="1" s="1"/>
  <c r="R497" i="1" s="1"/>
  <c r="L498" i="1" s="1"/>
  <c r="N498" i="1" s="1"/>
  <c r="M498" i="1" l="1"/>
  <c r="E497" i="1"/>
  <c r="B497" i="1"/>
  <c r="C497" i="1"/>
  <c r="F497" i="1" l="1"/>
  <c r="G497" i="1" l="1"/>
  <c r="I497" i="1" s="1"/>
  <c r="J497" i="1" s="1"/>
  <c r="A498" i="1" s="1"/>
  <c r="D498" i="1" s="1"/>
  <c r="O498" i="1" s="1"/>
  <c r="P498" i="1" s="1"/>
  <c r="Q498" i="1" s="1"/>
  <c r="R498" i="1" s="1"/>
  <c r="L499" i="1" s="1"/>
  <c r="N499" i="1" s="1"/>
  <c r="M499" i="1" l="1"/>
  <c r="E498" i="1"/>
  <c r="B498" i="1"/>
  <c r="C498" i="1"/>
  <c r="F498" i="1" l="1"/>
  <c r="G498" i="1" l="1"/>
  <c r="I498" i="1" s="1"/>
  <c r="J498" i="1" s="1"/>
  <c r="A499" i="1" s="1"/>
  <c r="D499" i="1" s="1"/>
  <c r="O499" i="1" s="1"/>
  <c r="P499" i="1" s="1"/>
  <c r="Q499" i="1" s="1"/>
  <c r="R499" i="1" s="1"/>
  <c r="L500" i="1" s="1"/>
  <c r="N500" i="1" s="1"/>
  <c r="M500" i="1" l="1"/>
  <c r="E499" i="1"/>
  <c r="B499" i="1"/>
  <c r="C499" i="1"/>
  <c r="F499" i="1" l="1"/>
  <c r="G499" i="1" l="1"/>
  <c r="I499" i="1" s="1"/>
  <c r="J499" i="1" s="1"/>
  <c r="A500" i="1" s="1"/>
  <c r="D500" i="1" s="1"/>
  <c r="O500" i="1" s="1"/>
  <c r="P500" i="1" s="1"/>
  <c r="Q500" i="1" s="1"/>
  <c r="R500" i="1" s="1"/>
  <c r="L501" i="1" s="1"/>
  <c r="N501" i="1" s="1"/>
  <c r="M501" i="1" l="1"/>
  <c r="E500" i="1"/>
  <c r="B500" i="1"/>
  <c r="C500" i="1"/>
  <c r="F500" i="1" l="1"/>
  <c r="G500" i="1" l="1"/>
  <c r="I500" i="1" s="1"/>
  <c r="J500" i="1" s="1"/>
  <c r="A501" i="1" s="1"/>
  <c r="D501" i="1" s="1"/>
  <c r="O501" i="1" s="1"/>
  <c r="P501" i="1" s="1"/>
  <c r="Q501" i="1" s="1"/>
  <c r="R501" i="1" s="1"/>
  <c r="L502" i="1" s="1"/>
  <c r="N502" i="1" s="1"/>
  <c r="M502" i="1" l="1"/>
  <c r="B501" i="1"/>
  <c r="E501" i="1"/>
  <c r="C501" i="1"/>
  <c r="F501" i="1" l="1"/>
  <c r="G501" i="1" l="1"/>
  <c r="I501" i="1" s="1"/>
  <c r="J501" i="1" s="1"/>
  <c r="A502" i="1" s="1"/>
  <c r="D502" i="1" s="1"/>
  <c r="O502" i="1" s="1"/>
  <c r="P502" i="1" s="1"/>
  <c r="Q502" i="1" s="1"/>
  <c r="R502" i="1" s="1"/>
  <c r="L503" i="1" s="1"/>
  <c r="N503" i="1" s="1"/>
  <c r="M503" i="1" l="1"/>
  <c r="C502" i="1"/>
  <c r="E502" i="1"/>
  <c r="B502" i="1"/>
  <c r="F502" i="1" l="1"/>
  <c r="G502" i="1" l="1"/>
  <c r="I502" i="1" s="1"/>
  <c r="J502" i="1" s="1"/>
  <c r="A503" i="1" s="1"/>
  <c r="D503" i="1" s="1"/>
  <c r="O503" i="1" s="1"/>
  <c r="P503" i="1" s="1"/>
  <c r="Q503" i="1" s="1"/>
  <c r="R503" i="1" s="1"/>
  <c r="L504" i="1" s="1"/>
  <c r="N504" i="1" s="1"/>
  <c r="M504" i="1" l="1"/>
  <c r="B503" i="1"/>
  <c r="C503" i="1"/>
  <c r="E503" i="1"/>
  <c r="F503" i="1" l="1"/>
  <c r="G503" i="1" l="1"/>
  <c r="I503" i="1" s="1"/>
  <c r="J503" i="1" s="1"/>
  <c r="A504" i="1" s="1"/>
  <c r="D504" i="1" s="1"/>
  <c r="O504" i="1" s="1"/>
  <c r="P504" i="1" s="1"/>
  <c r="Q504" i="1" s="1"/>
  <c r="R504" i="1" s="1"/>
  <c r="L505" i="1" s="1"/>
  <c r="N505" i="1" s="1"/>
  <c r="M505" i="1" l="1"/>
  <c r="C504" i="1"/>
  <c r="E504" i="1"/>
  <c r="B504" i="1"/>
  <c r="F504" i="1" l="1"/>
  <c r="G504" i="1" l="1"/>
  <c r="I504" i="1" s="1"/>
  <c r="J504" i="1" s="1"/>
  <c r="A505" i="1" s="1"/>
  <c r="D505" i="1" s="1"/>
  <c r="O505" i="1" s="1"/>
  <c r="P505" i="1" s="1"/>
  <c r="Q505" i="1" s="1"/>
  <c r="R505" i="1" s="1"/>
  <c r="L506" i="1" s="1"/>
  <c r="N506" i="1" s="1"/>
  <c r="M506" i="1" l="1"/>
  <c r="E505" i="1"/>
  <c r="C505" i="1"/>
  <c r="B505" i="1"/>
  <c r="F505" i="1" l="1"/>
  <c r="G505" i="1" l="1"/>
  <c r="I505" i="1" s="1"/>
  <c r="J505" i="1" s="1"/>
  <c r="A506" i="1" s="1"/>
  <c r="D506" i="1" s="1"/>
  <c r="O506" i="1" s="1"/>
  <c r="P506" i="1" s="1"/>
  <c r="Q506" i="1" s="1"/>
  <c r="R506" i="1" s="1"/>
  <c r="L507" i="1" s="1"/>
  <c r="N507" i="1" s="1"/>
  <c r="M507" i="1" l="1"/>
  <c r="E506" i="1"/>
  <c r="C506" i="1"/>
  <c r="B506" i="1"/>
  <c r="F506" i="1" l="1"/>
  <c r="G506" i="1" l="1"/>
  <c r="I506" i="1" s="1"/>
  <c r="J506" i="1" s="1"/>
  <c r="A507" i="1" s="1"/>
  <c r="D507" i="1" s="1"/>
  <c r="O507" i="1" s="1"/>
  <c r="P507" i="1" s="1"/>
  <c r="Q507" i="1" s="1"/>
  <c r="R507" i="1" s="1"/>
  <c r="L508" i="1" s="1"/>
  <c r="N508" i="1" s="1"/>
  <c r="M508" i="1" l="1"/>
  <c r="B507" i="1"/>
  <c r="C507" i="1"/>
  <c r="E507" i="1"/>
  <c r="F507" i="1" l="1"/>
  <c r="G507" i="1" l="1"/>
  <c r="I507" i="1" s="1"/>
  <c r="J507" i="1" s="1"/>
  <c r="A508" i="1" s="1"/>
  <c r="D508" i="1" s="1"/>
  <c r="O508" i="1" s="1"/>
  <c r="P508" i="1" s="1"/>
  <c r="Q508" i="1" s="1"/>
  <c r="R508" i="1" s="1"/>
  <c r="L509" i="1" s="1"/>
  <c r="N509" i="1" s="1"/>
  <c r="M509" i="1" l="1"/>
  <c r="C508" i="1"/>
  <c r="E508" i="1"/>
  <c r="F508" i="1" s="1"/>
  <c r="B508" i="1"/>
  <c r="G508" i="1" l="1"/>
  <c r="I508" i="1" s="1"/>
  <c r="J508" i="1" s="1"/>
  <c r="A509" i="1" s="1"/>
  <c r="D509" i="1" s="1"/>
  <c r="O509" i="1" s="1"/>
  <c r="P509" i="1" s="1"/>
  <c r="Q509" i="1" s="1"/>
  <c r="R509" i="1" s="1"/>
  <c r="L510" i="1" s="1"/>
  <c r="N510" i="1" s="1"/>
  <c r="M510" i="1" l="1"/>
  <c r="C509" i="1"/>
  <c r="B509" i="1"/>
  <c r="E509" i="1"/>
  <c r="F509" i="1" l="1"/>
  <c r="G509" i="1" l="1"/>
  <c r="I509" i="1" s="1"/>
  <c r="J509" i="1" s="1"/>
  <c r="A510" i="1" s="1"/>
  <c r="D510" i="1" s="1"/>
  <c r="O510" i="1" s="1"/>
  <c r="P510" i="1" s="1"/>
  <c r="Q510" i="1" s="1"/>
  <c r="R510" i="1" s="1"/>
  <c r="L511" i="1" s="1"/>
  <c r="N511" i="1" s="1"/>
  <c r="M511" i="1" l="1"/>
  <c r="E510" i="1"/>
  <c r="B510" i="1"/>
  <c r="C510" i="1"/>
  <c r="F510" i="1" l="1"/>
  <c r="G510" i="1" l="1"/>
  <c r="I510" i="1" s="1"/>
  <c r="J510" i="1" s="1"/>
  <c r="A511" i="1" s="1"/>
  <c r="D511" i="1" s="1"/>
  <c r="O511" i="1" s="1"/>
  <c r="P511" i="1" s="1"/>
  <c r="Q511" i="1" s="1"/>
  <c r="R511" i="1" s="1"/>
  <c r="L512" i="1" s="1"/>
  <c r="N512" i="1" s="1"/>
  <c r="M512" i="1" l="1"/>
  <c r="C511" i="1"/>
  <c r="E511" i="1"/>
  <c r="B511" i="1"/>
  <c r="F511" i="1" l="1"/>
  <c r="G511" i="1" s="1"/>
  <c r="I511" i="1" l="1"/>
  <c r="J511" i="1" s="1"/>
  <c r="A512" i="1" s="1"/>
  <c r="D512" i="1" s="1"/>
  <c r="O512" i="1" s="1"/>
  <c r="P512" i="1" s="1"/>
  <c r="Q512" i="1" s="1"/>
  <c r="R512" i="1" s="1"/>
  <c r="L513" i="1" s="1"/>
  <c r="N513" i="1" s="1"/>
  <c r="M513" i="1" l="1"/>
  <c r="B512" i="1"/>
  <c r="E512" i="1"/>
  <c r="F512" i="1" s="1"/>
  <c r="G512" i="1" s="1"/>
  <c r="I512" i="1" s="1"/>
  <c r="J512" i="1" s="1"/>
  <c r="A513" i="1" s="1"/>
  <c r="D513" i="1" s="1"/>
  <c r="O513" i="1" s="1"/>
  <c r="P513" i="1" s="1"/>
  <c r="Q513" i="1" s="1"/>
  <c r="R513" i="1" s="1"/>
  <c r="L514" i="1" s="1"/>
  <c r="N514" i="1" s="1"/>
  <c r="C512" i="1"/>
  <c r="M514" i="1" l="1"/>
  <c r="E513" i="1"/>
  <c r="B513" i="1"/>
  <c r="C513" i="1"/>
  <c r="F513" i="1" l="1"/>
  <c r="G513" i="1" l="1"/>
  <c r="I513" i="1" s="1"/>
  <c r="J513" i="1" s="1"/>
  <c r="A514" i="1" s="1"/>
  <c r="D514" i="1" s="1"/>
  <c r="O514" i="1" s="1"/>
  <c r="P514" i="1" s="1"/>
  <c r="Q514" i="1" s="1"/>
  <c r="R514" i="1" s="1"/>
  <c r="L515" i="1" s="1"/>
  <c r="N515" i="1" s="1"/>
  <c r="M515" i="1" l="1"/>
  <c r="E514" i="1"/>
  <c r="C514" i="1"/>
  <c r="B514" i="1"/>
  <c r="F514" i="1" l="1"/>
  <c r="G514" i="1" l="1"/>
  <c r="I514" i="1" s="1"/>
  <c r="J514" i="1" s="1"/>
  <c r="A515" i="1" s="1"/>
  <c r="D515" i="1" s="1"/>
  <c r="O515" i="1" s="1"/>
  <c r="P515" i="1" s="1"/>
  <c r="Q515" i="1" s="1"/>
  <c r="R515" i="1" s="1"/>
  <c r="L516" i="1" s="1"/>
  <c r="N516" i="1" s="1"/>
  <c r="M516" i="1" l="1"/>
  <c r="C515" i="1"/>
  <c r="E515" i="1"/>
  <c r="B515" i="1"/>
  <c r="F515" i="1" l="1"/>
  <c r="G515" i="1" l="1"/>
  <c r="I515" i="1" s="1"/>
  <c r="J515" i="1" s="1"/>
  <c r="A516" i="1" s="1"/>
  <c r="D516" i="1" s="1"/>
  <c r="O516" i="1" s="1"/>
  <c r="P516" i="1" s="1"/>
  <c r="Q516" i="1" s="1"/>
  <c r="R516" i="1" s="1"/>
  <c r="L517" i="1" s="1"/>
  <c r="N517" i="1" s="1"/>
  <c r="M517" i="1" l="1"/>
  <c r="C516" i="1"/>
  <c r="B516" i="1"/>
  <c r="E516" i="1"/>
  <c r="F516" i="1" l="1"/>
  <c r="G516" i="1" l="1"/>
  <c r="I516" i="1" s="1"/>
  <c r="J516" i="1" s="1"/>
  <c r="A517" i="1" s="1"/>
  <c r="D517" i="1" s="1"/>
  <c r="O517" i="1" s="1"/>
  <c r="P517" i="1" s="1"/>
  <c r="Q517" i="1" s="1"/>
  <c r="R517" i="1" s="1"/>
  <c r="L518" i="1" s="1"/>
  <c r="N518" i="1" s="1"/>
  <c r="M518" i="1" l="1"/>
  <c r="E517" i="1"/>
  <c r="F517" i="1" s="1"/>
  <c r="B517" i="1"/>
  <c r="C517" i="1"/>
  <c r="G517" i="1" l="1"/>
  <c r="I517" i="1" s="1"/>
  <c r="J517" i="1" s="1"/>
  <c r="A518" i="1" s="1"/>
  <c r="D518" i="1" s="1"/>
  <c r="O518" i="1" s="1"/>
  <c r="P518" i="1" s="1"/>
  <c r="Q518" i="1" s="1"/>
  <c r="R518" i="1" s="1"/>
  <c r="L519" i="1" s="1"/>
  <c r="N519" i="1" s="1"/>
  <c r="M519" i="1" l="1"/>
  <c r="C518" i="1"/>
  <c r="E518" i="1"/>
  <c r="B518" i="1"/>
  <c r="F518" i="1" l="1"/>
  <c r="G518" i="1" l="1"/>
  <c r="I518" i="1" s="1"/>
  <c r="J518" i="1" s="1"/>
  <c r="A519" i="1" s="1"/>
  <c r="D519" i="1" s="1"/>
  <c r="O519" i="1" s="1"/>
  <c r="P519" i="1" s="1"/>
  <c r="Q519" i="1" s="1"/>
  <c r="R519" i="1" s="1"/>
  <c r="L520" i="1" s="1"/>
  <c r="N520" i="1" s="1"/>
  <c r="M520" i="1" l="1"/>
  <c r="E519" i="1"/>
  <c r="B519" i="1"/>
  <c r="C519" i="1"/>
  <c r="F519" i="1" l="1"/>
  <c r="G519" i="1" s="1"/>
  <c r="I519" i="1" s="1"/>
  <c r="J519" i="1" s="1"/>
  <c r="A520" i="1" s="1"/>
  <c r="D520" i="1" s="1"/>
  <c r="O520" i="1" s="1"/>
  <c r="P520" i="1" s="1"/>
  <c r="Q520" i="1" s="1"/>
  <c r="R520" i="1" s="1"/>
  <c r="L521" i="1" s="1"/>
  <c r="N521" i="1" s="1"/>
  <c r="M521" i="1" l="1"/>
  <c r="B520" i="1"/>
  <c r="E520" i="1"/>
  <c r="F520" i="1" s="1"/>
  <c r="C520" i="1"/>
  <c r="G520" i="1" l="1"/>
  <c r="I520" i="1" s="1"/>
  <c r="J520" i="1" s="1"/>
  <c r="A521" i="1" s="1"/>
  <c r="D521" i="1" s="1"/>
  <c r="O521" i="1" s="1"/>
  <c r="P521" i="1" s="1"/>
  <c r="Q521" i="1" s="1"/>
  <c r="R521" i="1" s="1"/>
  <c r="L522" i="1" s="1"/>
  <c r="N522" i="1" s="1"/>
  <c r="M522" i="1" l="1"/>
  <c r="C521" i="1"/>
  <c r="B521" i="1"/>
  <c r="E521" i="1"/>
  <c r="F521" i="1" l="1"/>
  <c r="G521" i="1" l="1"/>
  <c r="I521" i="1" s="1"/>
  <c r="J521" i="1" s="1"/>
  <c r="A522" i="1" s="1"/>
  <c r="D522" i="1" s="1"/>
  <c r="O522" i="1" s="1"/>
  <c r="P522" i="1" s="1"/>
  <c r="Q522" i="1" s="1"/>
  <c r="R522" i="1" s="1"/>
  <c r="L523" i="1" s="1"/>
  <c r="N523" i="1" s="1"/>
  <c r="M523" i="1" l="1"/>
  <c r="B522" i="1"/>
  <c r="E522" i="1"/>
  <c r="C522" i="1"/>
  <c r="F522" i="1" l="1"/>
  <c r="G522" i="1" l="1"/>
  <c r="I522" i="1" s="1"/>
  <c r="J522" i="1" s="1"/>
  <c r="A523" i="1" s="1"/>
  <c r="D523" i="1" s="1"/>
  <c r="O523" i="1" s="1"/>
  <c r="P523" i="1" s="1"/>
  <c r="Q523" i="1" s="1"/>
  <c r="R523" i="1" s="1"/>
  <c r="L524" i="1" s="1"/>
  <c r="N524" i="1" s="1"/>
  <c r="M524" i="1" l="1"/>
  <c r="C523" i="1"/>
  <c r="E523" i="1"/>
  <c r="B523" i="1"/>
  <c r="F523" i="1" l="1"/>
  <c r="G523" i="1" l="1"/>
  <c r="I523" i="1" s="1"/>
  <c r="J523" i="1" s="1"/>
  <c r="A524" i="1" s="1"/>
  <c r="D524" i="1" s="1"/>
  <c r="O524" i="1" s="1"/>
  <c r="P524" i="1" s="1"/>
  <c r="Q524" i="1" s="1"/>
  <c r="R524" i="1" s="1"/>
  <c r="L525" i="1" s="1"/>
  <c r="N525" i="1" s="1"/>
  <c r="M525" i="1" l="1"/>
  <c r="C524" i="1"/>
  <c r="E524" i="1"/>
  <c r="B524" i="1"/>
  <c r="F524" i="1" l="1"/>
  <c r="G524" i="1" l="1"/>
  <c r="I524" i="1" s="1"/>
  <c r="J524" i="1" s="1"/>
  <c r="A525" i="1" s="1"/>
  <c r="D525" i="1" s="1"/>
  <c r="O525" i="1" s="1"/>
  <c r="P525" i="1" s="1"/>
  <c r="Q525" i="1" s="1"/>
  <c r="R525" i="1" s="1"/>
  <c r="L526" i="1" s="1"/>
  <c r="N526" i="1" s="1"/>
  <c r="M526" i="1" l="1"/>
  <c r="B525" i="1"/>
  <c r="E525" i="1"/>
  <c r="C525" i="1"/>
  <c r="F525" i="1" l="1"/>
  <c r="G525" i="1" l="1"/>
  <c r="I525" i="1" s="1"/>
  <c r="J525" i="1" s="1"/>
  <c r="A526" i="1" s="1"/>
  <c r="D526" i="1" s="1"/>
  <c r="O526" i="1" s="1"/>
  <c r="P526" i="1" s="1"/>
  <c r="Q526" i="1" s="1"/>
  <c r="R526" i="1" s="1"/>
  <c r="L527" i="1" s="1"/>
  <c r="N527" i="1" s="1"/>
  <c r="M527" i="1" l="1"/>
  <c r="C526" i="1"/>
  <c r="B526" i="1"/>
  <c r="E526" i="1"/>
  <c r="F526" i="1" l="1"/>
  <c r="G526" i="1" l="1"/>
  <c r="I526" i="1" s="1"/>
  <c r="J526" i="1" s="1"/>
  <c r="A527" i="1" s="1"/>
  <c r="D527" i="1" s="1"/>
  <c r="O527" i="1" s="1"/>
  <c r="P527" i="1" s="1"/>
  <c r="Q527" i="1" s="1"/>
  <c r="R527" i="1" s="1"/>
  <c r="L528" i="1" s="1"/>
  <c r="N528" i="1" s="1"/>
  <c r="M528" i="1" l="1"/>
  <c r="C527" i="1"/>
  <c r="E527" i="1"/>
  <c r="B527" i="1"/>
  <c r="F527" i="1" l="1"/>
  <c r="G527" i="1" l="1"/>
  <c r="I527" i="1" s="1"/>
  <c r="J527" i="1" s="1"/>
  <c r="A528" i="1" s="1"/>
  <c r="D528" i="1" s="1"/>
  <c r="O528" i="1" s="1"/>
  <c r="P528" i="1" s="1"/>
  <c r="Q528" i="1" s="1"/>
  <c r="R528" i="1" s="1"/>
  <c r="L529" i="1" s="1"/>
  <c r="N529" i="1" s="1"/>
  <c r="M529" i="1" l="1"/>
  <c r="E528" i="1"/>
  <c r="B528" i="1"/>
  <c r="C528" i="1"/>
  <c r="F528" i="1" l="1"/>
  <c r="G528" i="1" l="1"/>
  <c r="I528" i="1" s="1"/>
  <c r="J528" i="1" s="1"/>
  <c r="A529" i="1" s="1"/>
  <c r="D529" i="1" s="1"/>
  <c r="O529" i="1" s="1"/>
  <c r="P529" i="1" s="1"/>
  <c r="Q529" i="1" s="1"/>
  <c r="R529" i="1" s="1"/>
  <c r="L530" i="1" s="1"/>
  <c r="N530" i="1" s="1"/>
  <c r="M530" i="1" l="1"/>
  <c r="B529" i="1"/>
  <c r="C529" i="1"/>
  <c r="E529" i="1"/>
  <c r="F529" i="1" l="1"/>
  <c r="G529" i="1" l="1"/>
  <c r="I529" i="1" s="1"/>
  <c r="J529" i="1" s="1"/>
  <c r="A530" i="1" s="1"/>
  <c r="D530" i="1" s="1"/>
  <c r="O530" i="1" s="1"/>
  <c r="P530" i="1" s="1"/>
  <c r="Q530" i="1" s="1"/>
  <c r="R530" i="1" s="1"/>
  <c r="L531" i="1" s="1"/>
  <c r="N531" i="1" s="1"/>
  <c r="M531" i="1" l="1"/>
  <c r="E530" i="1"/>
  <c r="B530" i="1"/>
  <c r="C530" i="1"/>
  <c r="F530" i="1" l="1"/>
  <c r="G530" i="1" l="1"/>
  <c r="I530" i="1" s="1"/>
  <c r="J530" i="1" s="1"/>
  <c r="A531" i="1" s="1"/>
  <c r="D531" i="1" s="1"/>
  <c r="O531" i="1" s="1"/>
  <c r="P531" i="1" s="1"/>
  <c r="Q531" i="1" s="1"/>
  <c r="R531" i="1" s="1"/>
  <c r="L532" i="1" s="1"/>
  <c r="N532" i="1" s="1"/>
  <c r="M532" i="1" l="1"/>
  <c r="E531" i="1"/>
  <c r="F531" i="1" s="1"/>
  <c r="B531" i="1"/>
  <c r="C531" i="1"/>
  <c r="G531" i="1" l="1"/>
  <c r="I531" i="1" s="1"/>
  <c r="J531" i="1" s="1"/>
  <c r="A532" i="1" s="1"/>
  <c r="D532" i="1" s="1"/>
  <c r="O532" i="1" s="1"/>
  <c r="P532" i="1" s="1"/>
  <c r="Q532" i="1" s="1"/>
  <c r="R532" i="1" s="1"/>
  <c r="L533" i="1" s="1"/>
  <c r="N533" i="1" s="1"/>
  <c r="M533" i="1" l="1"/>
  <c r="E532" i="1"/>
  <c r="B532" i="1"/>
  <c r="C532" i="1"/>
  <c r="F532" i="1" l="1"/>
  <c r="G532" i="1" l="1"/>
  <c r="I532" i="1" s="1"/>
  <c r="J532" i="1" s="1"/>
  <c r="A533" i="1" s="1"/>
  <c r="D533" i="1" s="1"/>
  <c r="O533" i="1" s="1"/>
  <c r="P533" i="1" s="1"/>
  <c r="Q533" i="1" s="1"/>
  <c r="R533" i="1" s="1"/>
  <c r="L534" i="1" s="1"/>
  <c r="N534" i="1" s="1"/>
  <c r="M534" i="1" l="1"/>
  <c r="E533" i="1"/>
  <c r="B533" i="1"/>
  <c r="C533" i="1"/>
  <c r="F533" i="1" l="1"/>
  <c r="G533" i="1" l="1"/>
  <c r="I533" i="1" s="1"/>
  <c r="J533" i="1" s="1"/>
  <c r="A534" i="1" s="1"/>
  <c r="D534" i="1" s="1"/>
  <c r="O534" i="1" s="1"/>
  <c r="P534" i="1" s="1"/>
  <c r="Q534" i="1" s="1"/>
  <c r="R534" i="1" s="1"/>
  <c r="L535" i="1" s="1"/>
  <c r="N535" i="1" s="1"/>
  <c r="M535" i="1" l="1"/>
  <c r="E534" i="1"/>
  <c r="B534" i="1"/>
  <c r="C534" i="1"/>
  <c r="F534" i="1" l="1"/>
  <c r="G534" i="1" l="1"/>
  <c r="I534" i="1" s="1"/>
  <c r="J534" i="1" s="1"/>
  <c r="A535" i="1" s="1"/>
  <c r="D535" i="1" s="1"/>
  <c r="O535" i="1" s="1"/>
  <c r="P535" i="1" s="1"/>
  <c r="Q535" i="1" s="1"/>
  <c r="R535" i="1" s="1"/>
  <c r="L536" i="1" s="1"/>
  <c r="N536" i="1" s="1"/>
  <c r="M536" i="1" l="1"/>
  <c r="C535" i="1"/>
  <c r="E535" i="1"/>
  <c r="B535" i="1"/>
  <c r="F535" i="1" l="1"/>
  <c r="G535" i="1" l="1"/>
  <c r="I535" i="1" s="1"/>
  <c r="J535" i="1" s="1"/>
  <c r="A536" i="1" s="1"/>
  <c r="D536" i="1" s="1"/>
  <c r="O536" i="1" s="1"/>
  <c r="P536" i="1" s="1"/>
  <c r="Q536" i="1" s="1"/>
  <c r="R536" i="1" s="1"/>
  <c r="L537" i="1" s="1"/>
  <c r="N537" i="1" s="1"/>
  <c r="M537" i="1" l="1"/>
  <c r="C536" i="1"/>
  <c r="E536" i="1"/>
  <c r="B536" i="1"/>
  <c r="F536" i="1" l="1"/>
  <c r="G536" i="1" l="1"/>
  <c r="I536" i="1" s="1"/>
  <c r="J536" i="1" s="1"/>
  <c r="A537" i="1" s="1"/>
  <c r="D537" i="1" s="1"/>
  <c r="O537" i="1" s="1"/>
  <c r="P537" i="1" s="1"/>
  <c r="Q537" i="1" s="1"/>
  <c r="R537" i="1" s="1"/>
  <c r="L538" i="1" s="1"/>
  <c r="N538" i="1" s="1"/>
  <c r="M538" i="1" l="1"/>
  <c r="B537" i="1"/>
  <c r="C537" i="1"/>
  <c r="E537" i="1"/>
  <c r="F537" i="1" l="1"/>
  <c r="G537" i="1" l="1"/>
  <c r="I537" i="1" s="1"/>
  <c r="J537" i="1" s="1"/>
  <c r="A538" i="1" s="1"/>
  <c r="D538" i="1" s="1"/>
  <c r="O538" i="1" s="1"/>
  <c r="P538" i="1" s="1"/>
  <c r="Q538" i="1" s="1"/>
  <c r="R538" i="1" s="1"/>
  <c r="L539" i="1" s="1"/>
  <c r="N539" i="1" s="1"/>
  <c r="M539" i="1" l="1"/>
  <c r="C538" i="1"/>
  <c r="E538" i="1"/>
  <c r="B538" i="1"/>
  <c r="F538" i="1" l="1"/>
  <c r="G538" i="1" l="1"/>
  <c r="I538" i="1" s="1"/>
  <c r="J538" i="1" s="1"/>
  <c r="A539" i="1" s="1"/>
  <c r="D539" i="1" s="1"/>
  <c r="O539" i="1" s="1"/>
  <c r="P539" i="1" s="1"/>
  <c r="Q539" i="1" s="1"/>
  <c r="R539" i="1" s="1"/>
  <c r="L540" i="1" s="1"/>
  <c r="N540" i="1" s="1"/>
  <c r="M540" i="1" l="1"/>
  <c r="E539" i="1"/>
  <c r="B539" i="1"/>
  <c r="C539" i="1"/>
  <c r="F539" i="1" l="1"/>
  <c r="G539" i="1" s="1"/>
  <c r="I539" i="1" s="1"/>
  <c r="J539" i="1" s="1"/>
  <c r="A540" i="1" s="1"/>
  <c r="D540" i="1" s="1"/>
  <c r="O540" i="1" s="1"/>
  <c r="P540" i="1" s="1"/>
  <c r="Q540" i="1" s="1"/>
  <c r="R540" i="1" s="1"/>
  <c r="L541" i="1" s="1"/>
  <c r="N541" i="1" s="1"/>
  <c r="M541" i="1" l="1"/>
  <c r="E540" i="1"/>
  <c r="B540" i="1"/>
  <c r="C540" i="1"/>
  <c r="F540" i="1" l="1"/>
  <c r="G540" i="1" l="1"/>
  <c r="I540" i="1" s="1"/>
  <c r="J540" i="1" s="1"/>
  <c r="A541" i="1" s="1"/>
  <c r="D541" i="1" s="1"/>
  <c r="O541" i="1" s="1"/>
  <c r="P541" i="1" s="1"/>
  <c r="Q541" i="1" s="1"/>
  <c r="R541" i="1" s="1"/>
  <c r="L542" i="1" s="1"/>
  <c r="N542" i="1" s="1"/>
  <c r="M542" i="1" l="1"/>
  <c r="C541" i="1"/>
  <c r="E541" i="1"/>
  <c r="B541" i="1"/>
  <c r="F541" i="1" l="1"/>
  <c r="G541" i="1" l="1"/>
  <c r="I541" i="1" s="1"/>
  <c r="J541" i="1" s="1"/>
  <c r="A542" i="1" s="1"/>
  <c r="D542" i="1" s="1"/>
  <c r="O542" i="1" s="1"/>
  <c r="P542" i="1" s="1"/>
  <c r="Q542" i="1" s="1"/>
  <c r="R542" i="1" s="1"/>
  <c r="L543" i="1" s="1"/>
  <c r="N543" i="1" s="1"/>
  <c r="M543" i="1" l="1"/>
  <c r="C542" i="1"/>
  <c r="E542" i="1"/>
  <c r="B542" i="1"/>
  <c r="F542" i="1" l="1"/>
  <c r="G542" i="1" l="1"/>
  <c r="I542" i="1" s="1"/>
  <c r="J542" i="1" s="1"/>
  <c r="A543" i="1" s="1"/>
  <c r="D543" i="1" s="1"/>
  <c r="O543" i="1" s="1"/>
  <c r="P543" i="1" s="1"/>
  <c r="Q543" i="1" s="1"/>
  <c r="R543" i="1" s="1"/>
  <c r="L544" i="1" s="1"/>
  <c r="N544" i="1" s="1"/>
  <c r="M544" i="1" l="1"/>
  <c r="C543" i="1"/>
  <c r="E543" i="1"/>
  <c r="B543" i="1"/>
  <c r="F543" i="1" l="1"/>
  <c r="G543" i="1" l="1"/>
  <c r="I543" i="1" s="1"/>
  <c r="J543" i="1" s="1"/>
  <c r="A544" i="1" s="1"/>
  <c r="D544" i="1" s="1"/>
  <c r="O544" i="1" s="1"/>
  <c r="P544" i="1" s="1"/>
  <c r="Q544" i="1" s="1"/>
  <c r="R544" i="1" s="1"/>
  <c r="L545" i="1" s="1"/>
  <c r="N545" i="1" s="1"/>
  <c r="M545" i="1" l="1"/>
  <c r="C544" i="1"/>
  <c r="B544" i="1"/>
  <c r="E544" i="1"/>
  <c r="F544" i="1" l="1"/>
  <c r="G544" i="1" l="1"/>
  <c r="I544" i="1" s="1"/>
  <c r="J544" i="1" s="1"/>
  <c r="A545" i="1" s="1"/>
  <c r="D545" i="1" s="1"/>
  <c r="O545" i="1" s="1"/>
  <c r="P545" i="1" s="1"/>
  <c r="Q545" i="1" s="1"/>
  <c r="R545" i="1" s="1"/>
  <c r="L546" i="1" s="1"/>
  <c r="N546" i="1" s="1"/>
  <c r="M546" i="1" l="1"/>
  <c r="C545" i="1"/>
  <c r="E545" i="1"/>
  <c r="B545" i="1"/>
  <c r="F545" i="1" l="1"/>
  <c r="G545" i="1" l="1"/>
  <c r="I545" i="1" s="1"/>
  <c r="J545" i="1" s="1"/>
  <c r="A546" i="1" s="1"/>
  <c r="D546" i="1" s="1"/>
  <c r="O546" i="1" s="1"/>
  <c r="P546" i="1" s="1"/>
  <c r="Q546" i="1" s="1"/>
  <c r="R546" i="1" s="1"/>
  <c r="L547" i="1" s="1"/>
  <c r="N547" i="1" s="1"/>
  <c r="M547" i="1" l="1"/>
  <c r="C546" i="1"/>
  <c r="E546" i="1"/>
  <c r="B546" i="1"/>
  <c r="F546" i="1" l="1"/>
  <c r="G546" i="1" l="1"/>
  <c r="I546" i="1" s="1"/>
  <c r="J546" i="1" s="1"/>
  <c r="A547" i="1" s="1"/>
  <c r="D547" i="1" s="1"/>
  <c r="O547" i="1" s="1"/>
  <c r="P547" i="1" s="1"/>
  <c r="Q547" i="1" s="1"/>
  <c r="R547" i="1" s="1"/>
  <c r="L548" i="1" s="1"/>
  <c r="N548" i="1" s="1"/>
  <c r="M548" i="1" l="1"/>
  <c r="E547" i="1"/>
  <c r="B547" i="1"/>
  <c r="C547" i="1"/>
  <c r="F547" i="1" l="1"/>
  <c r="G547" i="1" l="1"/>
  <c r="I547" i="1" s="1"/>
  <c r="J547" i="1" s="1"/>
  <c r="A548" i="1" s="1"/>
  <c r="D548" i="1" s="1"/>
  <c r="O548" i="1" s="1"/>
  <c r="P548" i="1" s="1"/>
  <c r="Q548" i="1" s="1"/>
  <c r="R548" i="1" s="1"/>
  <c r="L549" i="1" s="1"/>
  <c r="N549" i="1" s="1"/>
  <c r="M549" i="1" l="1"/>
  <c r="C548" i="1"/>
  <c r="E548" i="1"/>
  <c r="B548" i="1"/>
  <c r="F548" i="1" l="1"/>
  <c r="G548" i="1" l="1"/>
  <c r="I548" i="1" s="1"/>
  <c r="J548" i="1" s="1"/>
  <c r="A549" i="1" s="1"/>
  <c r="D549" i="1" s="1"/>
  <c r="O549" i="1" s="1"/>
  <c r="P549" i="1" s="1"/>
  <c r="Q549" i="1" s="1"/>
  <c r="R549" i="1" s="1"/>
  <c r="L550" i="1" s="1"/>
  <c r="N550" i="1" s="1"/>
  <c r="M550" i="1" l="1"/>
  <c r="E549" i="1"/>
  <c r="C549" i="1"/>
  <c r="B549" i="1"/>
  <c r="F549" i="1" l="1"/>
  <c r="G549" i="1" l="1"/>
  <c r="I549" i="1" s="1"/>
  <c r="J549" i="1" s="1"/>
  <c r="A550" i="1" s="1"/>
  <c r="D550" i="1" s="1"/>
  <c r="O550" i="1" s="1"/>
  <c r="P550" i="1" s="1"/>
  <c r="Q550" i="1" s="1"/>
  <c r="R550" i="1" s="1"/>
  <c r="L551" i="1" s="1"/>
  <c r="N551" i="1" s="1"/>
  <c r="M551" i="1" l="1"/>
  <c r="C550" i="1"/>
  <c r="E550" i="1"/>
  <c r="B550" i="1"/>
  <c r="F550" i="1" l="1"/>
  <c r="G550" i="1" l="1"/>
  <c r="I550" i="1" s="1"/>
  <c r="J550" i="1" s="1"/>
  <c r="A551" i="1" s="1"/>
  <c r="D551" i="1" s="1"/>
  <c r="O551" i="1" s="1"/>
  <c r="P551" i="1" s="1"/>
  <c r="Q551" i="1" s="1"/>
  <c r="R551" i="1" s="1"/>
  <c r="L552" i="1" s="1"/>
  <c r="N552" i="1" s="1"/>
  <c r="M552" i="1" l="1"/>
  <c r="C551" i="1"/>
  <c r="E551" i="1"/>
  <c r="B551" i="1"/>
  <c r="F551" i="1" l="1"/>
  <c r="G551" i="1" l="1"/>
  <c r="I551" i="1" s="1"/>
  <c r="J551" i="1" s="1"/>
  <c r="A552" i="1" s="1"/>
  <c r="D552" i="1" s="1"/>
  <c r="O552" i="1" s="1"/>
  <c r="P552" i="1" s="1"/>
  <c r="Q552" i="1" s="1"/>
  <c r="R552" i="1" s="1"/>
  <c r="L553" i="1" s="1"/>
  <c r="N553" i="1" s="1"/>
  <c r="M553" i="1" l="1"/>
  <c r="E552" i="1"/>
  <c r="B552" i="1"/>
  <c r="C552" i="1"/>
  <c r="F552" i="1" l="1"/>
  <c r="G552" i="1" l="1"/>
  <c r="I552" i="1" s="1"/>
  <c r="J552" i="1" s="1"/>
  <c r="A553" i="1" s="1"/>
  <c r="D553" i="1" s="1"/>
  <c r="O553" i="1" s="1"/>
  <c r="P553" i="1" s="1"/>
  <c r="Q553" i="1" s="1"/>
  <c r="R553" i="1" s="1"/>
  <c r="L554" i="1" s="1"/>
  <c r="N554" i="1" s="1"/>
  <c r="M554" i="1" l="1"/>
  <c r="E553" i="1"/>
  <c r="B553" i="1"/>
  <c r="C553" i="1"/>
  <c r="F553" i="1" l="1"/>
  <c r="G553" i="1" l="1"/>
  <c r="I553" i="1" s="1"/>
  <c r="J553" i="1" s="1"/>
  <c r="A554" i="1" s="1"/>
  <c r="D554" i="1" s="1"/>
  <c r="O554" i="1" s="1"/>
  <c r="P554" i="1" s="1"/>
  <c r="Q554" i="1" s="1"/>
  <c r="R554" i="1" s="1"/>
  <c r="L555" i="1" s="1"/>
  <c r="N555" i="1" s="1"/>
  <c r="M555" i="1" l="1"/>
  <c r="E554" i="1"/>
  <c r="B554" i="1"/>
  <c r="C554" i="1"/>
  <c r="F554" i="1" l="1"/>
  <c r="G554" i="1" l="1"/>
  <c r="I554" i="1" s="1"/>
  <c r="J554" i="1" s="1"/>
  <c r="A555" i="1" s="1"/>
  <c r="D555" i="1" s="1"/>
  <c r="O555" i="1" s="1"/>
  <c r="P555" i="1" s="1"/>
  <c r="Q555" i="1" s="1"/>
  <c r="R555" i="1" s="1"/>
  <c r="L556" i="1" s="1"/>
  <c r="N556" i="1" s="1"/>
  <c r="M556" i="1" l="1"/>
  <c r="E555" i="1"/>
  <c r="B555" i="1"/>
  <c r="C555" i="1"/>
  <c r="F555" i="1" l="1"/>
  <c r="G555" i="1" l="1"/>
  <c r="I555" i="1" s="1"/>
  <c r="J555" i="1" s="1"/>
  <c r="A556" i="1" s="1"/>
  <c r="D556" i="1" s="1"/>
  <c r="O556" i="1" s="1"/>
  <c r="P556" i="1" s="1"/>
  <c r="Q556" i="1" s="1"/>
  <c r="R556" i="1" s="1"/>
  <c r="L557" i="1" s="1"/>
  <c r="N557" i="1" s="1"/>
  <c r="M557" i="1" l="1"/>
  <c r="C556" i="1"/>
  <c r="E556" i="1"/>
  <c r="B556" i="1"/>
  <c r="F556" i="1" l="1"/>
  <c r="G556" i="1" l="1"/>
  <c r="I556" i="1" s="1"/>
  <c r="J556" i="1" s="1"/>
  <c r="A557" i="1" s="1"/>
  <c r="D557" i="1" s="1"/>
  <c r="O557" i="1" s="1"/>
  <c r="P557" i="1" s="1"/>
  <c r="Q557" i="1" s="1"/>
  <c r="R557" i="1" s="1"/>
  <c r="L558" i="1" s="1"/>
  <c r="N558" i="1" s="1"/>
  <c r="M558" i="1" l="1"/>
  <c r="C557" i="1"/>
  <c r="B557" i="1"/>
  <c r="E557" i="1"/>
  <c r="F557" i="1" l="1"/>
  <c r="G557" i="1" l="1"/>
  <c r="I557" i="1" s="1"/>
  <c r="J557" i="1" s="1"/>
  <c r="A558" i="1" s="1"/>
  <c r="D558" i="1" s="1"/>
  <c r="O558" i="1" s="1"/>
  <c r="P558" i="1" s="1"/>
  <c r="Q558" i="1" s="1"/>
  <c r="R558" i="1" s="1"/>
  <c r="L559" i="1" s="1"/>
  <c r="N559" i="1" s="1"/>
  <c r="M559" i="1" l="1"/>
  <c r="E558" i="1"/>
  <c r="B558" i="1"/>
  <c r="C558" i="1"/>
  <c r="F558" i="1" l="1"/>
  <c r="G558" i="1" l="1"/>
  <c r="I558" i="1" s="1"/>
  <c r="J558" i="1" s="1"/>
  <c r="A559" i="1" s="1"/>
  <c r="D559" i="1" s="1"/>
  <c r="O559" i="1" s="1"/>
  <c r="P559" i="1" s="1"/>
  <c r="Q559" i="1" s="1"/>
  <c r="R559" i="1" s="1"/>
  <c r="L560" i="1" s="1"/>
  <c r="N560" i="1" s="1"/>
  <c r="M560" i="1" l="1"/>
  <c r="C559" i="1"/>
  <c r="E559" i="1"/>
  <c r="B559" i="1"/>
  <c r="F559" i="1" l="1"/>
  <c r="G559" i="1" l="1"/>
  <c r="I559" i="1" s="1"/>
  <c r="J559" i="1" s="1"/>
  <c r="A560" i="1" s="1"/>
  <c r="D560" i="1" s="1"/>
  <c r="O560" i="1" s="1"/>
  <c r="P560" i="1" s="1"/>
  <c r="Q560" i="1" s="1"/>
  <c r="R560" i="1" s="1"/>
  <c r="L561" i="1" s="1"/>
  <c r="N561" i="1" s="1"/>
  <c r="M561" i="1" l="1"/>
  <c r="E560" i="1"/>
  <c r="B560" i="1"/>
  <c r="C560" i="1"/>
  <c r="F560" i="1" l="1"/>
  <c r="G560" i="1" l="1"/>
  <c r="I560" i="1" s="1"/>
  <c r="J560" i="1" s="1"/>
  <c r="A561" i="1" s="1"/>
  <c r="D561" i="1" s="1"/>
  <c r="O561" i="1" s="1"/>
  <c r="P561" i="1" s="1"/>
  <c r="Q561" i="1" s="1"/>
  <c r="R561" i="1" s="1"/>
  <c r="L562" i="1" s="1"/>
  <c r="N562" i="1" s="1"/>
  <c r="M562" i="1" l="1"/>
  <c r="C561" i="1"/>
  <c r="E561" i="1"/>
  <c r="B561" i="1"/>
  <c r="F561" i="1" l="1"/>
  <c r="G561" i="1" l="1"/>
  <c r="I561" i="1" s="1"/>
  <c r="J561" i="1" s="1"/>
  <c r="A562" i="1" s="1"/>
  <c r="D562" i="1" s="1"/>
  <c r="O562" i="1" s="1"/>
  <c r="P562" i="1" s="1"/>
  <c r="Q562" i="1" s="1"/>
  <c r="R562" i="1" s="1"/>
  <c r="L563" i="1" s="1"/>
  <c r="N563" i="1" s="1"/>
  <c r="M563" i="1" l="1"/>
  <c r="E562" i="1"/>
  <c r="C562" i="1"/>
  <c r="B562" i="1"/>
  <c r="F562" i="1" l="1"/>
  <c r="G562" i="1" l="1"/>
  <c r="I562" i="1" s="1"/>
  <c r="J562" i="1" s="1"/>
  <c r="A563" i="1" s="1"/>
  <c r="D563" i="1" s="1"/>
  <c r="O563" i="1" s="1"/>
  <c r="P563" i="1" s="1"/>
  <c r="Q563" i="1" s="1"/>
  <c r="R563" i="1" s="1"/>
  <c r="L564" i="1" s="1"/>
  <c r="N564" i="1" s="1"/>
  <c r="M564" i="1" l="1"/>
  <c r="C563" i="1"/>
  <c r="B563" i="1"/>
  <c r="E563" i="1"/>
  <c r="F563" i="1" l="1"/>
  <c r="G563" i="1" l="1"/>
  <c r="I563" i="1" s="1"/>
  <c r="J563" i="1" s="1"/>
  <c r="A564" i="1" s="1"/>
  <c r="D564" i="1" s="1"/>
  <c r="O564" i="1" s="1"/>
  <c r="P564" i="1" s="1"/>
  <c r="Q564" i="1" s="1"/>
  <c r="R564" i="1" s="1"/>
  <c r="L565" i="1" s="1"/>
  <c r="N565" i="1" s="1"/>
  <c r="M565" i="1" l="1"/>
  <c r="C564" i="1"/>
  <c r="E564" i="1"/>
  <c r="B564" i="1"/>
  <c r="F564" i="1" l="1"/>
  <c r="G564" i="1" l="1"/>
  <c r="I564" i="1" s="1"/>
  <c r="J564" i="1" s="1"/>
  <c r="A565" i="1" s="1"/>
  <c r="D565" i="1" s="1"/>
  <c r="O565" i="1" s="1"/>
  <c r="P565" i="1" s="1"/>
  <c r="Q565" i="1" s="1"/>
  <c r="R565" i="1" s="1"/>
  <c r="L566" i="1" s="1"/>
  <c r="N566" i="1" s="1"/>
  <c r="M566" i="1" l="1"/>
  <c r="C565" i="1"/>
  <c r="E565" i="1"/>
  <c r="F565" i="1" s="1"/>
  <c r="B565" i="1"/>
  <c r="G565" i="1" l="1"/>
  <c r="I565" i="1" s="1"/>
  <c r="J565" i="1" s="1"/>
  <c r="A566" i="1" s="1"/>
  <c r="D566" i="1" s="1"/>
  <c r="O566" i="1" s="1"/>
  <c r="P566" i="1" s="1"/>
  <c r="Q566" i="1" s="1"/>
  <c r="R566" i="1" s="1"/>
  <c r="L567" i="1" s="1"/>
  <c r="N567" i="1" s="1"/>
  <c r="M567" i="1" l="1"/>
  <c r="B566" i="1"/>
  <c r="E566" i="1"/>
  <c r="C566" i="1"/>
  <c r="F566" i="1" l="1"/>
  <c r="G566" i="1" l="1"/>
  <c r="I566" i="1" s="1"/>
  <c r="J566" i="1" s="1"/>
  <c r="A567" i="1" s="1"/>
  <c r="D567" i="1" s="1"/>
  <c r="O567" i="1" s="1"/>
  <c r="P567" i="1" s="1"/>
  <c r="Q567" i="1" s="1"/>
  <c r="R567" i="1" s="1"/>
  <c r="L568" i="1" s="1"/>
  <c r="N568" i="1" s="1"/>
  <c r="M568" i="1" l="1"/>
  <c r="E567" i="1"/>
  <c r="C567" i="1"/>
  <c r="B567" i="1"/>
  <c r="F567" i="1" l="1"/>
  <c r="G567" i="1" l="1"/>
  <c r="I567" i="1" s="1"/>
  <c r="J567" i="1" s="1"/>
  <c r="A568" i="1" s="1"/>
  <c r="D568" i="1" s="1"/>
  <c r="O568" i="1" s="1"/>
  <c r="P568" i="1" s="1"/>
  <c r="Q568" i="1" s="1"/>
  <c r="R568" i="1" s="1"/>
  <c r="L569" i="1" s="1"/>
  <c r="N569" i="1" s="1"/>
  <c r="M569" i="1" l="1"/>
  <c r="E568" i="1"/>
  <c r="B568" i="1"/>
  <c r="C568" i="1"/>
  <c r="F568" i="1" l="1"/>
  <c r="G568" i="1" l="1"/>
  <c r="I568" i="1" s="1"/>
  <c r="J568" i="1" s="1"/>
  <c r="A569" i="1" s="1"/>
  <c r="D569" i="1" s="1"/>
  <c r="O569" i="1" s="1"/>
  <c r="P569" i="1" s="1"/>
  <c r="Q569" i="1" s="1"/>
  <c r="R569" i="1" s="1"/>
  <c r="L570" i="1" s="1"/>
  <c r="N570" i="1" s="1"/>
  <c r="M570" i="1" l="1"/>
  <c r="E569" i="1"/>
  <c r="F569" i="1" s="1"/>
  <c r="C569" i="1"/>
  <c r="B569" i="1"/>
  <c r="G569" i="1" l="1"/>
  <c r="I569" i="1" s="1"/>
  <c r="J569" i="1" s="1"/>
  <c r="A570" i="1" s="1"/>
  <c r="D570" i="1" s="1"/>
  <c r="O570" i="1" s="1"/>
  <c r="P570" i="1" s="1"/>
  <c r="Q570" i="1" s="1"/>
  <c r="R570" i="1" s="1"/>
  <c r="L571" i="1" s="1"/>
  <c r="N571" i="1" s="1"/>
  <c r="M571" i="1" l="1"/>
  <c r="E570" i="1"/>
  <c r="F570" i="1" s="1"/>
  <c r="C570" i="1"/>
  <c r="B570" i="1"/>
  <c r="G570" i="1" l="1"/>
  <c r="I570" i="1" s="1"/>
  <c r="J570" i="1" s="1"/>
  <c r="A571" i="1" s="1"/>
  <c r="D571" i="1" s="1"/>
  <c r="O571" i="1" s="1"/>
  <c r="P571" i="1" s="1"/>
  <c r="Q571" i="1" s="1"/>
  <c r="R571" i="1" s="1"/>
  <c r="L572" i="1" s="1"/>
  <c r="N572" i="1" s="1"/>
  <c r="M572" i="1" l="1"/>
  <c r="E571" i="1"/>
  <c r="F571" i="1" s="1"/>
  <c r="B571" i="1"/>
  <c r="C571" i="1"/>
  <c r="G571" i="1" l="1"/>
  <c r="I571" i="1" s="1"/>
  <c r="J571" i="1" s="1"/>
  <c r="A572" i="1" s="1"/>
  <c r="D572" i="1" s="1"/>
  <c r="O572" i="1" s="1"/>
  <c r="P572" i="1" s="1"/>
  <c r="Q572" i="1" s="1"/>
  <c r="R572" i="1" s="1"/>
  <c r="L573" i="1" s="1"/>
  <c r="N573" i="1" s="1"/>
  <c r="M573" i="1" l="1"/>
  <c r="B572" i="1"/>
  <c r="C572" i="1"/>
  <c r="E572" i="1"/>
  <c r="F572" i="1" s="1"/>
  <c r="G572" i="1" l="1"/>
  <c r="I572" i="1" s="1"/>
  <c r="J572" i="1" s="1"/>
  <c r="A573" i="1" s="1"/>
  <c r="D573" i="1" s="1"/>
  <c r="O573" i="1" s="1"/>
  <c r="P573" i="1" s="1"/>
  <c r="Q573" i="1" s="1"/>
  <c r="R573" i="1" s="1"/>
  <c r="L574" i="1" s="1"/>
  <c r="N574" i="1" s="1"/>
  <c r="M574" i="1" l="1"/>
  <c r="B573" i="1"/>
  <c r="E573" i="1"/>
  <c r="C573" i="1"/>
  <c r="F573" i="1" l="1"/>
  <c r="G573" i="1" l="1"/>
  <c r="I573" i="1" s="1"/>
  <c r="J573" i="1" s="1"/>
  <c r="A574" i="1" s="1"/>
  <c r="D574" i="1" s="1"/>
  <c r="O574" i="1" s="1"/>
  <c r="P574" i="1" s="1"/>
  <c r="Q574" i="1" s="1"/>
  <c r="R574" i="1" s="1"/>
  <c r="L575" i="1" s="1"/>
  <c r="N575" i="1" s="1"/>
  <c r="M575" i="1" l="1"/>
  <c r="B574" i="1"/>
  <c r="C574" i="1"/>
  <c r="E574" i="1"/>
  <c r="F574" i="1" s="1"/>
  <c r="G574" i="1" l="1"/>
  <c r="I574" i="1" s="1"/>
  <c r="J574" i="1" s="1"/>
  <c r="A575" i="1" s="1"/>
  <c r="D575" i="1" s="1"/>
  <c r="O575" i="1" s="1"/>
  <c r="P575" i="1" s="1"/>
  <c r="Q575" i="1" s="1"/>
  <c r="R575" i="1" s="1"/>
  <c r="L576" i="1" s="1"/>
  <c r="N576" i="1" s="1"/>
  <c r="M576" i="1" l="1"/>
  <c r="E575" i="1"/>
  <c r="C575" i="1"/>
  <c r="B575" i="1"/>
  <c r="F575" i="1" l="1"/>
  <c r="G575" i="1" l="1"/>
  <c r="I575" i="1" s="1"/>
  <c r="J575" i="1" s="1"/>
  <c r="A576" i="1" s="1"/>
  <c r="D576" i="1" s="1"/>
  <c r="O576" i="1" s="1"/>
  <c r="P576" i="1" s="1"/>
  <c r="Q576" i="1" s="1"/>
  <c r="R576" i="1" s="1"/>
  <c r="L577" i="1" s="1"/>
  <c r="N577" i="1" s="1"/>
  <c r="M577" i="1" l="1"/>
  <c r="C576" i="1"/>
  <c r="E576" i="1"/>
  <c r="B576" i="1"/>
  <c r="F576" i="1" l="1"/>
  <c r="G576" i="1" l="1"/>
  <c r="I576" i="1" s="1"/>
  <c r="J576" i="1" s="1"/>
  <c r="A577" i="1" s="1"/>
  <c r="D577" i="1" s="1"/>
  <c r="O577" i="1" s="1"/>
  <c r="P577" i="1" s="1"/>
  <c r="Q577" i="1" s="1"/>
  <c r="R577" i="1" s="1"/>
  <c r="L578" i="1" s="1"/>
  <c r="N578" i="1" s="1"/>
  <c r="M578" i="1" l="1"/>
  <c r="C577" i="1"/>
  <c r="E577" i="1"/>
  <c r="B577" i="1"/>
  <c r="F577" i="1" l="1"/>
  <c r="G577" i="1" l="1"/>
  <c r="I577" i="1" s="1"/>
  <c r="J577" i="1" s="1"/>
  <c r="A578" i="1" s="1"/>
  <c r="D578" i="1" s="1"/>
  <c r="O578" i="1" s="1"/>
  <c r="P578" i="1" s="1"/>
  <c r="Q578" i="1" s="1"/>
  <c r="R578" i="1" s="1"/>
  <c r="L579" i="1" s="1"/>
  <c r="N579" i="1" s="1"/>
  <c r="M579" i="1" l="1"/>
  <c r="E578" i="1"/>
  <c r="B578" i="1"/>
  <c r="C578" i="1"/>
  <c r="F578" i="1" l="1"/>
  <c r="G578" i="1" l="1"/>
  <c r="I578" i="1" s="1"/>
  <c r="J578" i="1" s="1"/>
  <c r="A579" i="1" s="1"/>
  <c r="D579" i="1" s="1"/>
  <c r="O579" i="1" s="1"/>
  <c r="P579" i="1" s="1"/>
  <c r="Q579" i="1" s="1"/>
  <c r="R579" i="1" s="1"/>
  <c r="L580" i="1" s="1"/>
  <c r="N580" i="1" s="1"/>
  <c r="M580" i="1" l="1"/>
  <c r="B579" i="1"/>
  <c r="C579" i="1"/>
  <c r="E579" i="1"/>
  <c r="F579" i="1" l="1"/>
  <c r="G579" i="1" l="1"/>
  <c r="I579" i="1" s="1"/>
  <c r="J579" i="1" s="1"/>
  <c r="A580" i="1" s="1"/>
  <c r="D580" i="1" s="1"/>
  <c r="O580" i="1" s="1"/>
  <c r="P580" i="1" s="1"/>
  <c r="Q580" i="1" s="1"/>
  <c r="R580" i="1" s="1"/>
  <c r="L581" i="1" s="1"/>
  <c r="N581" i="1" s="1"/>
  <c r="M581" i="1" l="1"/>
  <c r="C580" i="1"/>
  <c r="E580" i="1"/>
  <c r="B580" i="1"/>
  <c r="F580" i="1" l="1"/>
  <c r="G580" i="1" l="1"/>
  <c r="I580" i="1" s="1"/>
  <c r="J580" i="1" s="1"/>
  <c r="A581" i="1" s="1"/>
  <c r="D581" i="1" s="1"/>
  <c r="O581" i="1" s="1"/>
  <c r="P581" i="1" s="1"/>
  <c r="Q581" i="1" s="1"/>
  <c r="R581" i="1" s="1"/>
  <c r="L582" i="1" s="1"/>
  <c r="N582" i="1" s="1"/>
  <c r="M582" i="1" l="1"/>
  <c r="C581" i="1"/>
  <c r="E581" i="1"/>
  <c r="B581" i="1"/>
  <c r="F581" i="1" l="1"/>
  <c r="G581" i="1" l="1"/>
  <c r="I581" i="1" s="1"/>
  <c r="J581" i="1" s="1"/>
  <c r="A582" i="1" s="1"/>
  <c r="D582" i="1" s="1"/>
  <c r="O582" i="1" s="1"/>
  <c r="P582" i="1" s="1"/>
  <c r="Q582" i="1" s="1"/>
  <c r="R582" i="1" s="1"/>
  <c r="L583" i="1" s="1"/>
  <c r="N583" i="1" s="1"/>
  <c r="M583" i="1" l="1"/>
  <c r="E582" i="1"/>
  <c r="F582" i="1" s="1"/>
  <c r="B582" i="1"/>
  <c r="C582" i="1"/>
  <c r="G582" i="1" l="1"/>
  <c r="I582" i="1" s="1"/>
  <c r="J582" i="1" s="1"/>
  <c r="A583" i="1" s="1"/>
  <c r="D583" i="1" s="1"/>
  <c r="O583" i="1" s="1"/>
  <c r="P583" i="1" s="1"/>
  <c r="Q583" i="1" s="1"/>
  <c r="R583" i="1" s="1"/>
  <c r="L584" i="1" s="1"/>
  <c r="N584" i="1" s="1"/>
  <c r="M584" i="1" l="1"/>
  <c r="C583" i="1"/>
  <c r="E583" i="1"/>
  <c r="B583" i="1"/>
  <c r="F583" i="1" l="1"/>
  <c r="G583" i="1" l="1"/>
  <c r="I583" i="1" s="1"/>
  <c r="J583" i="1" s="1"/>
  <c r="A584" i="1" s="1"/>
  <c r="D584" i="1" s="1"/>
  <c r="O584" i="1" s="1"/>
  <c r="P584" i="1" s="1"/>
  <c r="Q584" i="1" s="1"/>
  <c r="R584" i="1" s="1"/>
  <c r="L585" i="1" s="1"/>
  <c r="N585" i="1" s="1"/>
  <c r="M585" i="1" l="1"/>
  <c r="C584" i="1"/>
  <c r="E584" i="1"/>
  <c r="B584" i="1"/>
  <c r="F584" i="1" l="1"/>
  <c r="G584" i="1" l="1"/>
  <c r="I584" i="1" s="1"/>
  <c r="J584" i="1" s="1"/>
  <c r="A585" i="1" s="1"/>
  <c r="D585" i="1" s="1"/>
  <c r="O585" i="1" s="1"/>
  <c r="P585" i="1" s="1"/>
  <c r="Q585" i="1" s="1"/>
  <c r="R585" i="1" s="1"/>
  <c r="L586" i="1" s="1"/>
  <c r="N586" i="1" s="1"/>
  <c r="M586" i="1" l="1"/>
  <c r="E585" i="1"/>
  <c r="F585" i="1" s="1"/>
  <c r="C585" i="1"/>
  <c r="B585" i="1"/>
  <c r="G585" i="1" l="1"/>
  <c r="I585" i="1" s="1"/>
  <c r="J585" i="1" s="1"/>
  <c r="A586" i="1" s="1"/>
  <c r="D586" i="1" s="1"/>
  <c r="O586" i="1" s="1"/>
  <c r="P586" i="1" s="1"/>
  <c r="Q586" i="1" s="1"/>
  <c r="R586" i="1" s="1"/>
  <c r="L587" i="1" s="1"/>
  <c r="N587" i="1" s="1"/>
  <c r="M587" i="1" l="1"/>
  <c r="B586" i="1"/>
  <c r="E586" i="1"/>
  <c r="C586" i="1"/>
  <c r="F586" i="1" l="1"/>
  <c r="G586" i="1" l="1"/>
  <c r="I586" i="1" s="1"/>
  <c r="J586" i="1" s="1"/>
  <c r="A587" i="1" s="1"/>
  <c r="D587" i="1" s="1"/>
  <c r="O587" i="1" s="1"/>
  <c r="P587" i="1" s="1"/>
  <c r="Q587" i="1" s="1"/>
  <c r="R587" i="1" s="1"/>
  <c r="L588" i="1" s="1"/>
  <c r="N588" i="1" s="1"/>
  <c r="M588" i="1" l="1"/>
  <c r="C587" i="1"/>
  <c r="E587" i="1"/>
  <c r="B587" i="1"/>
  <c r="F587" i="1" l="1"/>
  <c r="G587" i="1" l="1"/>
  <c r="I587" i="1" s="1"/>
  <c r="J587" i="1" s="1"/>
  <c r="A588" i="1" s="1"/>
  <c r="D588" i="1" s="1"/>
  <c r="O588" i="1" s="1"/>
  <c r="P588" i="1" s="1"/>
  <c r="Q588" i="1" s="1"/>
  <c r="R588" i="1" s="1"/>
  <c r="L589" i="1" s="1"/>
  <c r="N589" i="1" s="1"/>
  <c r="M589" i="1" l="1"/>
  <c r="B588" i="1"/>
  <c r="E588" i="1"/>
  <c r="C588" i="1"/>
  <c r="F588" i="1" l="1"/>
  <c r="G588" i="1" l="1"/>
  <c r="I588" i="1" s="1"/>
  <c r="J588" i="1" s="1"/>
  <c r="A589" i="1" s="1"/>
  <c r="D589" i="1" s="1"/>
  <c r="O589" i="1" s="1"/>
  <c r="P589" i="1" s="1"/>
  <c r="Q589" i="1" s="1"/>
  <c r="R589" i="1" s="1"/>
  <c r="L590" i="1" s="1"/>
  <c r="N590" i="1" s="1"/>
  <c r="M590" i="1" l="1"/>
  <c r="B589" i="1"/>
  <c r="C589" i="1"/>
  <c r="E589" i="1"/>
  <c r="F589" i="1" l="1"/>
  <c r="G589" i="1" l="1"/>
  <c r="I589" i="1" s="1"/>
  <c r="J589" i="1" s="1"/>
  <c r="A590" i="1" s="1"/>
  <c r="D590" i="1" s="1"/>
  <c r="O590" i="1" s="1"/>
  <c r="P590" i="1" s="1"/>
  <c r="Q590" i="1" s="1"/>
  <c r="R590" i="1" s="1"/>
  <c r="L591" i="1" s="1"/>
  <c r="N591" i="1" s="1"/>
  <c r="M591" i="1" l="1"/>
  <c r="B590" i="1"/>
  <c r="C590" i="1"/>
  <c r="E590" i="1"/>
  <c r="F590" i="1" l="1"/>
  <c r="G590" i="1" l="1"/>
  <c r="I590" i="1" s="1"/>
  <c r="J590" i="1" s="1"/>
  <c r="A591" i="1" s="1"/>
  <c r="D591" i="1" s="1"/>
  <c r="O591" i="1" s="1"/>
  <c r="P591" i="1" s="1"/>
  <c r="Q591" i="1" s="1"/>
  <c r="R591" i="1" s="1"/>
  <c r="L592" i="1" s="1"/>
  <c r="N592" i="1" s="1"/>
  <c r="M592" i="1" l="1"/>
  <c r="E591" i="1"/>
  <c r="F591" i="1" s="1"/>
  <c r="B591" i="1"/>
  <c r="C591" i="1"/>
  <c r="G591" i="1" l="1"/>
  <c r="I591" i="1" s="1"/>
  <c r="J591" i="1" s="1"/>
  <c r="A592" i="1" s="1"/>
  <c r="D592" i="1" s="1"/>
  <c r="O592" i="1" s="1"/>
  <c r="P592" i="1" s="1"/>
  <c r="Q592" i="1" s="1"/>
  <c r="R592" i="1" s="1"/>
  <c r="L593" i="1" s="1"/>
  <c r="N593" i="1" s="1"/>
  <c r="M593" i="1" l="1"/>
  <c r="C592" i="1"/>
  <c r="B592" i="1"/>
  <c r="E592" i="1"/>
  <c r="F592" i="1" l="1"/>
  <c r="G592" i="1" l="1"/>
  <c r="I592" i="1" s="1"/>
  <c r="J592" i="1" s="1"/>
  <c r="A593" i="1" s="1"/>
  <c r="D593" i="1" s="1"/>
  <c r="O593" i="1" s="1"/>
  <c r="P593" i="1" s="1"/>
  <c r="Q593" i="1" s="1"/>
  <c r="R593" i="1" s="1"/>
  <c r="L594" i="1" s="1"/>
  <c r="N594" i="1" s="1"/>
  <c r="M594" i="1" l="1"/>
  <c r="B593" i="1"/>
  <c r="C593" i="1"/>
  <c r="E593" i="1"/>
  <c r="F593" i="1" l="1"/>
  <c r="G593" i="1" l="1"/>
  <c r="I593" i="1" s="1"/>
  <c r="J593" i="1" s="1"/>
  <c r="A594" i="1" s="1"/>
  <c r="D594" i="1" s="1"/>
  <c r="O594" i="1" s="1"/>
  <c r="P594" i="1" s="1"/>
  <c r="Q594" i="1" s="1"/>
  <c r="R594" i="1" s="1"/>
  <c r="L595" i="1" s="1"/>
  <c r="N595" i="1" s="1"/>
  <c r="M595" i="1" l="1"/>
  <c r="B594" i="1"/>
  <c r="E594" i="1"/>
  <c r="F594" i="1" s="1"/>
  <c r="C594" i="1"/>
  <c r="G594" i="1" l="1"/>
  <c r="I594" i="1" s="1"/>
  <c r="J594" i="1" s="1"/>
  <c r="A595" i="1" s="1"/>
  <c r="D595" i="1" s="1"/>
  <c r="O595" i="1" s="1"/>
  <c r="P595" i="1" s="1"/>
  <c r="Q595" i="1" s="1"/>
  <c r="R595" i="1" s="1"/>
  <c r="L596" i="1" s="1"/>
  <c r="N596" i="1" s="1"/>
  <c r="M596" i="1" l="1"/>
  <c r="C595" i="1"/>
  <c r="B595" i="1"/>
  <c r="E595" i="1"/>
  <c r="F595" i="1" l="1"/>
  <c r="G595" i="1" l="1"/>
  <c r="I595" i="1" s="1"/>
  <c r="J595" i="1" s="1"/>
  <c r="A596" i="1" s="1"/>
  <c r="D596" i="1" s="1"/>
  <c r="O596" i="1" s="1"/>
  <c r="P596" i="1" s="1"/>
  <c r="Q596" i="1" s="1"/>
  <c r="R596" i="1" s="1"/>
  <c r="L597" i="1" s="1"/>
  <c r="N597" i="1" s="1"/>
  <c r="M597" i="1" l="1"/>
  <c r="C596" i="1"/>
  <c r="B596" i="1"/>
  <c r="E596" i="1"/>
  <c r="F596" i="1" s="1"/>
  <c r="G596" i="1" l="1"/>
  <c r="I596" i="1" s="1"/>
  <c r="J596" i="1" s="1"/>
  <c r="A597" i="1" s="1"/>
  <c r="D597" i="1" s="1"/>
  <c r="O597" i="1" s="1"/>
  <c r="P597" i="1" s="1"/>
  <c r="Q597" i="1" s="1"/>
  <c r="R597" i="1" s="1"/>
  <c r="L598" i="1" s="1"/>
  <c r="N598" i="1" s="1"/>
  <c r="M598" i="1" l="1"/>
  <c r="E597" i="1"/>
  <c r="C597" i="1"/>
  <c r="B597" i="1"/>
  <c r="F597" i="1" l="1"/>
  <c r="G597" i="1" l="1"/>
  <c r="I597" i="1" s="1"/>
  <c r="J597" i="1" s="1"/>
  <c r="A598" i="1" s="1"/>
  <c r="D598" i="1" s="1"/>
  <c r="O598" i="1" s="1"/>
  <c r="P598" i="1" s="1"/>
  <c r="Q598" i="1" s="1"/>
  <c r="R598" i="1" s="1"/>
  <c r="L599" i="1" s="1"/>
  <c r="N599" i="1" s="1"/>
  <c r="M599" i="1" l="1"/>
  <c r="E598" i="1"/>
  <c r="B598" i="1"/>
  <c r="C598" i="1"/>
  <c r="F598" i="1" l="1"/>
  <c r="G598" i="1" l="1"/>
  <c r="I598" i="1" s="1"/>
  <c r="J598" i="1" s="1"/>
  <c r="A599" i="1" s="1"/>
  <c r="D599" i="1" s="1"/>
  <c r="O599" i="1" s="1"/>
  <c r="P599" i="1" s="1"/>
  <c r="Q599" i="1" s="1"/>
  <c r="R599" i="1" s="1"/>
  <c r="L600" i="1" s="1"/>
  <c r="N600" i="1" s="1"/>
  <c r="M600" i="1" l="1"/>
  <c r="C599" i="1"/>
  <c r="B599" i="1"/>
  <c r="E599" i="1"/>
  <c r="F599" i="1" l="1"/>
  <c r="G599" i="1" l="1"/>
  <c r="I599" i="1" s="1"/>
  <c r="J599" i="1" s="1"/>
  <c r="A600" i="1" s="1"/>
  <c r="D600" i="1" s="1"/>
  <c r="O600" i="1" s="1"/>
  <c r="P600" i="1" s="1"/>
  <c r="Q600" i="1" s="1"/>
  <c r="R600" i="1" s="1"/>
  <c r="L601" i="1" s="1"/>
  <c r="N601" i="1" s="1"/>
  <c r="M601" i="1" l="1"/>
  <c r="C600" i="1"/>
  <c r="B600" i="1"/>
  <c r="E600" i="1"/>
  <c r="F600" i="1" s="1"/>
  <c r="G600" i="1" l="1"/>
  <c r="I600" i="1" s="1"/>
  <c r="J600" i="1" s="1"/>
  <c r="A601" i="1" s="1"/>
  <c r="D601" i="1" s="1"/>
  <c r="O601" i="1" s="1"/>
  <c r="P601" i="1" s="1"/>
  <c r="Q601" i="1" s="1"/>
  <c r="R601" i="1" s="1"/>
  <c r="L602" i="1" s="1"/>
  <c r="N602" i="1" s="1"/>
  <c r="M602" i="1" l="1"/>
  <c r="E601" i="1"/>
  <c r="C601" i="1"/>
  <c r="B601" i="1"/>
  <c r="F601" i="1" l="1"/>
  <c r="G601" i="1" l="1"/>
  <c r="I601" i="1" s="1"/>
  <c r="J601" i="1" s="1"/>
  <c r="A602" i="1" s="1"/>
  <c r="D602" i="1" s="1"/>
  <c r="O602" i="1" s="1"/>
  <c r="P602" i="1" s="1"/>
  <c r="Q602" i="1" s="1"/>
  <c r="R602" i="1" s="1"/>
  <c r="L603" i="1" s="1"/>
  <c r="N603" i="1" s="1"/>
  <c r="M603" i="1" l="1"/>
  <c r="B602" i="1"/>
  <c r="C602" i="1"/>
  <c r="E602" i="1"/>
  <c r="F602" i="1" l="1"/>
  <c r="G602" i="1" l="1"/>
  <c r="I602" i="1" s="1"/>
  <c r="J602" i="1" s="1"/>
  <c r="A603" i="1" s="1"/>
  <c r="D603" i="1" s="1"/>
  <c r="O603" i="1" s="1"/>
  <c r="P603" i="1" s="1"/>
  <c r="Q603" i="1" s="1"/>
  <c r="R603" i="1" s="1"/>
  <c r="L604" i="1" s="1"/>
  <c r="N604" i="1" s="1"/>
  <c r="M604" i="1" l="1"/>
  <c r="B603" i="1"/>
  <c r="C603" i="1"/>
  <c r="E603" i="1"/>
  <c r="F603" i="1" s="1"/>
  <c r="G603" i="1" l="1"/>
  <c r="I603" i="1" s="1"/>
  <c r="J603" i="1" s="1"/>
  <c r="A604" i="1" s="1"/>
  <c r="D604" i="1" s="1"/>
  <c r="O604" i="1" s="1"/>
  <c r="P604" i="1" s="1"/>
  <c r="Q604" i="1" s="1"/>
  <c r="R604" i="1" s="1"/>
  <c r="L605" i="1" s="1"/>
  <c r="N605" i="1" s="1"/>
  <c r="M605" i="1" l="1"/>
  <c r="B604" i="1"/>
  <c r="E604" i="1"/>
  <c r="C604" i="1"/>
  <c r="F604" i="1" l="1"/>
  <c r="G604" i="1" l="1"/>
  <c r="I604" i="1" s="1"/>
  <c r="J604" i="1" s="1"/>
  <c r="A605" i="1" s="1"/>
  <c r="D605" i="1" s="1"/>
  <c r="O605" i="1" s="1"/>
  <c r="P605" i="1" s="1"/>
  <c r="Q605" i="1" s="1"/>
  <c r="R605" i="1" s="1"/>
  <c r="L606" i="1" s="1"/>
  <c r="N606" i="1" s="1"/>
  <c r="M606" i="1" l="1"/>
  <c r="B605" i="1"/>
  <c r="E605" i="1"/>
  <c r="C605" i="1"/>
  <c r="F605" i="1" l="1"/>
  <c r="G605" i="1" l="1"/>
  <c r="I605" i="1" s="1"/>
  <c r="J605" i="1" s="1"/>
  <c r="A606" i="1" s="1"/>
  <c r="D606" i="1" s="1"/>
  <c r="O606" i="1" s="1"/>
  <c r="P606" i="1" s="1"/>
  <c r="Q606" i="1" s="1"/>
  <c r="R606" i="1" s="1"/>
  <c r="L607" i="1" s="1"/>
  <c r="N607" i="1" s="1"/>
  <c r="M607" i="1" l="1"/>
  <c r="E606" i="1"/>
  <c r="C606" i="1"/>
  <c r="B606" i="1"/>
  <c r="F606" i="1" l="1"/>
  <c r="G606" i="1" l="1"/>
  <c r="I606" i="1" s="1"/>
  <c r="J606" i="1" s="1"/>
  <c r="A607" i="1" s="1"/>
  <c r="D607" i="1" s="1"/>
  <c r="O607" i="1" s="1"/>
  <c r="P607" i="1" s="1"/>
  <c r="Q607" i="1" s="1"/>
  <c r="R607" i="1" s="1"/>
  <c r="L608" i="1" s="1"/>
  <c r="N608" i="1" s="1"/>
  <c r="M608" i="1" l="1"/>
  <c r="E607" i="1"/>
  <c r="B607" i="1"/>
  <c r="C607" i="1"/>
  <c r="F607" i="1" l="1"/>
  <c r="G607" i="1" l="1"/>
  <c r="I607" i="1" s="1"/>
  <c r="J607" i="1" s="1"/>
  <c r="A608" i="1" s="1"/>
  <c r="D608" i="1" s="1"/>
  <c r="O608" i="1" s="1"/>
  <c r="P608" i="1" s="1"/>
  <c r="Q608" i="1" s="1"/>
  <c r="R608" i="1" s="1"/>
  <c r="L609" i="1" s="1"/>
  <c r="N609" i="1" s="1"/>
  <c r="M609" i="1" l="1"/>
  <c r="C608" i="1"/>
  <c r="B608" i="1"/>
  <c r="E608" i="1"/>
  <c r="F608" i="1" l="1"/>
  <c r="G608" i="1" l="1"/>
  <c r="I608" i="1" s="1"/>
  <c r="J608" i="1" s="1"/>
  <c r="A609" i="1" s="1"/>
  <c r="D609" i="1" s="1"/>
  <c r="O609" i="1" s="1"/>
  <c r="P609" i="1" s="1"/>
  <c r="Q609" i="1" s="1"/>
  <c r="R609" i="1" s="1"/>
  <c r="L610" i="1" s="1"/>
  <c r="N610" i="1" s="1"/>
  <c r="M610" i="1" l="1"/>
  <c r="E609" i="1"/>
  <c r="C609" i="1"/>
  <c r="B609" i="1"/>
  <c r="F609" i="1" l="1"/>
  <c r="G609" i="1" l="1"/>
  <c r="I609" i="1" s="1"/>
  <c r="J609" i="1" s="1"/>
  <c r="A610" i="1" s="1"/>
  <c r="D610" i="1" s="1"/>
  <c r="O610" i="1" s="1"/>
  <c r="P610" i="1" s="1"/>
  <c r="Q610" i="1" s="1"/>
  <c r="R610" i="1" s="1"/>
  <c r="L611" i="1" s="1"/>
  <c r="N611" i="1" s="1"/>
  <c r="M611" i="1" l="1"/>
  <c r="E610" i="1"/>
  <c r="B610" i="1"/>
  <c r="C610" i="1"/>
  <c r="F610" i="1" l="1"/>
  <c r="G610" i="1" s="1"/>
  <c r="I610" i="1" s="1"/>
  <c r="J610" i="1" s="1"/>
  <c r="A611" i="1" s="1"/>
  <c r="D611" i="1" s="1"/>
  <c r="O611" i="1" s="1"/>
  <c r="P611" i="1" s="1"/>
  <c r="Q611" i="1" s="1"/>
  <c r="R611" i="1" s="1"/>
  <c r="L612" i="1" s="1"/>
  <c r="N612" i="1" s="1"/>
  <c r="M612" i="1" l="1"/>
  <c r="C611" i="1"/>
  <c r="B611" i="1"/>
  <c r="E611" i="1"/>
  <c r="F611" i="1" l="1"/>
  <c r="G611" i="1" l="1"/>
  <c r="I611" i="1" s="1"/>
  <c r="J611" i="1" s="1"/>
  <c r="A612" i="1" s="1"/>
  <c r="D612" i="1" s="1"/>
  <c r="O612" i="1" s="1"/>
  <c r="P612" i="1" s="1"/>
  <c r="Q612" i="1" s="1"/>
  <c r="R612" i="1" s="1"/>
  <c r="L613" i="1" s="1"/>
  <c r="N613" i="1" s="1"/>
  <c r="M613" i="1" l="1"/>
  <c r="E612" i="1"/>
  <c r="C612" i="1"/>
  <c r="B612" i="1"/>
  <c r="F612" i="1" l="1"/>
  <c r="G612" i="1" l="1"/>
  <c r="I612" i="1" s="1"/>
  <c r="J612" i="1" s="1"/>
  <c r="A613" i="1" s="1"/>
  <c r="D613" i="1" s="1"/>
  <c r="O613" i="1" s="1"/>
  <c r="P613" i="1" s="1"/>
  <c r="Q613" i="1" s="1"/>
  <c r="R613" i="1" s="1"/>
  <c r="L614" i="1" s="1"/>
  <c r="N614" i="1" s="1"/>
  <c r="M614" i="1" l="1"/>
  <c r="C613" i="1"/>
  <c r="E613" i="1"/>
  <c r="B613" i="1"/>
  <c r="F613" i="1" l="1"/>
  <c r="G613" i="1" l="1"/>
  <c r="I613" i="1" s="1"/>
  <c r="J613" i="1" s="1"/>
  <c r="A614" i="1" s="1"/>
  <c r="D614" i="1" s="1"/>
  <c r="O614" i="1" s="1"/>
  <c r="P614" i="1" s="1"/>
  <c r="Q614" i="1" s="1"/>
  <c r="R614" i="1" s="1"/>
  <c r="L615" i="1" s="1"/>
  <c r="N615" i="1" s="1"/>
  <c r="M615" i="1" l="1"/>
  <c r="B614" i="1"/>
  <c r="E614" i="1"/>
  <c r="C614" i="1"/>
  <c r="F614" i="1" l="1"/>
  <c r="G614" i="1" l="1"/>
  <c r="I614" i="1" s="1"/>
  <c r="J614" i="1" s="1"/>
  <c r="A615" i="1" s="1"/>
  <c r="D615" i="1" s="1"/>
  <c r="O615" i="1" s="1"/>
  <c r="P615" i="1" s="1"/>
  <c r="Q615" i="1" s="1"/>
  <c r="R615" i="1" s="1"/>
  <c r="L616" i="1" s="1"/>
  <c r="N616" i="1" s="1"/>
  <c r="M616" i="1" l="1"/>
  <c r="C615" i="1"/>
  <c r="B615" i="1"/>
  <c r="E615" i="1"/>
  <c r="F615" i="1" l="1"/>
  <c r="G615" i="1" l="1"/>
  <c r="I615" i="1" s="1"/>
  <c r="J615" i="1" s="1"/>
  <c r="A616" i="1" s="1"/>
  <c r="D616" i="1" s="1"/>
  <c r="O616" i="1" s="1"/>
  <c r="P616" i="1" s="1"/>
  <c r="Q616" i="1" s="1"/>
  <c r="R616" i="1" s="1"/>
  <c r="L617" i="1" s="1"/>
  <c r="N617" i="1" s="1"/>
  <c r="M617" i="1" l="1"/>
  <c r="B616" i="1"/>
  <c r="E616" i="1"/>
  <c r="C616" i="1"/>
  <c r="F616" i="1" l="1"/>
  <c r="G616" i="1" l="1"/>
  <c r="I616" i="1" s="1"/>
  <c r="J616" i="1" s="1"/>
  <c r="A617" i="1" s="1"/>
  <c r="D617" i="1" s="1"/>
  <c r="O617" i="1" s="1"/>
  <c r="P617" i="1" s="1"/>
  <c r="Q617" i="1" s="1"/>
  <c r="R617" i="1" s="1"/>
  <c r="L618" i="1" s="1"/>
  <c r="N618" i="1" s="1"/>
  <c r="M618" i="1" l="1"/>
  <c r="B617" i="1"/>
  <c r="E617" i="1"/>
  <c r="C617" i="1"/>
  <c r="F617" i="1" l="1"/>
  <c r="G617" i="1" l="1"/>
  <c r="I617" i="1" s="1"/>
  <c r="J617" i="1" s="1"/>
  <c r="A618" i="1" s="1"/>
  <c r="D618" i="1" s="1"/>
  <c r="O618" i="1" s="1"/>
  <c r="P618" i="1" s="1"/>
  <c r="Q618" i="1" s="1"/>
  <c r="R618" i="1" s="1"/>
  <c r="L619" i="1" s="1"/>
  <c r="N619" i="1" s="1"/>
  <c r="M619" i="1" l="1"/>
  <c r="B618" i="1"/>
  <c r="C618" i="1"/>
  <c r="E618" i="1"/>
  <c r="F618" i="1" l="1"/>
  <c r="G618" i="1" l="1"/>
  <c r="I618" i="1" s="1"/>
  <c r="J618" i="1" s="1"/>
  <c r="A619" i="1" s="1"/>
  <c r="D619" i="1" s="1"/>
  <c r="O619" i="1" s="1"/>
  <c r="P619" i="1" s="1"/>
  <c r="Q619" i="1" s="1"/>
  <c r="R619" i="1" s="1"/>
  <c r="L620" i="1" s="1"/>
  <c r="N620" i="1" s="1"/>
  <c r="M620" i="1" l="1"/>
  <c r="B619" i="1"/>
  <c r="E619" i="1"/>
  <c r="C619" i="1"/>
  <c r="F619" i="1" l="1"/>
  <c r="G619" i="1" l="1"/>
  <c r="I619" i="1" s="1"/>
  <c r="J619" i="1" s="1"/>
  <c r="A620" i="1" s="1"/>
  <c r="D620" i="1" s="1"/>
  <c r="O620" i="1" s="1"/>
  <c r="P620" i="1" s="1"/>
  <c r="Q620" i="1" s="1"/>
  <c r="R620" i="1" s="1"/>
  <c r="L621" i="1" s="1"/>
  <c r="N621" i="1" s="1"/>
  <c r="M621" i="1" l="1"/>
  <c r="C620" i="1"/>
  <c r="B620" i="1"/>
  <c r="E620" i="1"/>
  <c r="F620" i="1" l="1"/>
  <c r="G620" i="1" l="1"/>
  <c r="I620" i="1" s="1"/>
  <c r="J620" i="1" s="1"/>
  <c r="A621" i="1" s="1"/>
  <c r="D621" i="1" s="1"/>
  <c r="O621" i="1" s="1"/>
  <c r="P621" i="1" s="1"/>
  <c r="Q621" i="1" s="1"/>
  <c r="R621" i="1" s="1"/>
  <c r="L622" i="1" s="1"/>
  <c r="N622" i="1" s="1"/>
  <c r="M622" i="1" l="1"/>
  <c r="B621" i="1"/>
  <c r="C621" i="1"/>
  <c r="E621" i="1"/>
  <c r="F621" i="1" l="1"/>
  <c r="G621" i="1" l="1"/>
  <c r="I621" i="1" s="1"/>
  <c r="J621" i="1" s="1"/>
  <c r="A622" i="1" s="1"/>
  <c r="D622" i="1" s="1"/>
  <c r="O622" i="1" s="1"/>
  <c r="P622" i="1" s="1"/>
  <c r="Q622" i="1" s="1"/>
  <c r="R622" i="1" s="1"/>
  <c r="L623" i="1" s="1"/>
  <c r="N623" i="1" s="1"/>
  <c r="M623" i="1" l="1"/>
  <c r="C622" i="1"/>
  <c r="B622" i="1"/>
  <c r="E622" i="1"/>
  <c r="F622" i="1" l="1"/>
  <c r="G622" i="1" l="1"/>
  <c r="I622" i="1" s="1"/>
  <c r="J622" i="1" s="1"/>
  <c r="A623" i="1" s="1"/>
  <c r="D623" i="1" s="1"/>
  <c r="O623" i="1" s="1"/>
  <c r="P623" i="1" s="1"/>
  <c r="Q623" i="1" s="1"/>
  <c r="R623" i="1" s="1"/>
  <c r="L624" i="1" s="1"/>
  <c r="N624" i="1" s="1"/>
  <c r="M624" i="1" l="1"/>
  <c r="B623" i="1"/>
  <c r="C623" i="1"/>
  <c r="E623" i="1"/>
  <c r="F623" i="1" s="1"/>
  <c r="G623" i="1" l="1"/>
  <c r="I623" i="1" s="1"/>
  <c r="J623" i="1" s="1"/>
  <c r="A624" i="1" s="1"/>
  <c r="D624" i="1" s="1"/>
  <c r="O624" i="1" s="1"/>
  <c r="P624" i="1" s="1"/>
  <c r="Q624" i="1" s="1"/>
  <c r="R624" i="1" s="1"/>
  <c r="L625" i="1" s="1"/>
  <c r="N625" i="1" s="1"/>
  <c r="M625" i="1" l="1"/>
  <c r="E624" i="1"/>
  <c r="C624" i="1"/>
  <c r="B624" i="1"/>
  <c r="F624" i="1" l="1"/>
  <c r="G624" i="1" l="1"/>
  <c r="I624" i="1" s="1"/>
  <c r="J624" i="1" s="1"/>
  <c r="A625" i="1" s="1"/>
  <c r="D625" i="1" s="1"/>
  <c r="O625" i="1" s="1"/>
  <c r="P625" i="1" s="1"/>
  <c r="Q625" i="1" s="1"/>
  <c r="R625" i="1" s="1"/>
  <c r="L626" i="1" s="1"/>
  <c r="N626" i="1" s="1"/>
  <c r="M626" i="1" l="1"/>
  <c r="E625" i="1"/>
  <c r="F625" i="1" s="1"/>
  <c r="B625" i="1"/>
  <c r="C625" i="1"/>
  <c r="G625" i="1" l="1"/>
  <c r="I625" i="1" s="1"/>
  <c r="J625" i="1" s="1"/>
  <c r="A626" i="1" s="1"/>
  <c r="D626" i="1" s="1"/>
  <c r="O626" i="1" s="1"/>
  <c r="P626" i="1" s="1"/>
  <c r="Q626" i="1" s="1"/>
  <c r="R626" i="1" s="1"/>
  <c r="L627" i="1" s="1"/>
  <c r="N627" i="1" s="1"/>
  <c r="M627" i="1" l="1"/>
  <c r="C626" i="1"/>
  <c r="E626" i="1"/>
  <c r="B626" i="1"/>
  <c r="F626" i="1" l="1"/>
  <c r="G626" i="1" l="1"/>
  <c r="I626" i="1" s="1"/>
  <c r="J626" i="1" s="1"/>
  <c r="A627" i="1" s="1"/>
  <c r="D627" i="1" s="1"/>
  <c r="O627" i="1" s="1"/>
  <c r="P627" i="1" s="1"/>
  <c r="Q627" i="1" s="1"/>
  <c r="R627" i="1" s="1"/>
  <c r="L628" i="1" s="1"/>
  <c r="N628" i="1" s="1"/>
  <c r="M628" i="1" l="1"/>
  <c r="B627" i="1"/>
  <c r="E627" i="1"/>
  <c r="C627" i="1"/>
  <c r="F627" i="1" l="1"/>
  <c r="G627" i="1" l="1"/>
  <c r="I627" i="1" s="1"/>
  <c r="J627" i="1" s="1"/>
  <c r="A628" i="1" s="1"/>
  <c r="D628" i="1" s="1"/>
  <c r="O628" i="1" s="1"/>
  <c r="P628" i="1" s="1"/>
  <c r="Q628" i="1" s="1"/>
  <c r="R628" i="1" s="1"/>
  <c r="L629" i="1" s="1"/>
  <c r="N629" i="1" s="1"/>
  <c r="M629" i="1" l="1"/>
  <c r="C628" i="1"/>
  <c r="B628" i="1"/>
  <c r="E628" i="1"/>
  <c r="F628" i="1" l="1"/>
  <c r="G628" i="1" l="1"/>
  <c r="I628" i="1" s="1"/>
  <c r="J628" i="1" s="1"/>
  <c r="A629" i="1" s="1"/>
  <c r="D629" i="1" s="1"/>
  <c r="O629" i="1" s="1"/>
  <c r="P629" i="1" s="1"/>
  <c r="Q629" i="1" s="1"/>
  <c r="R629" i="1" s="1"/>
  <c r="L630" i="1" s="1"/>
  <c r="N630" i="1" s="1"/>
  <c r="M630" i="1" l="1"/>
  <c r="E629" i="1"/>
  <c r="C629" i="1"/>
  <c r="B629" i="1"/>
  <c r="F629" i="1" l="1"/>
  <c r="G629" i="1" s="1"/>
  <c r="I629" i="1" s="1"/>
  <c r="J629" i="1" s="1"/>
  <c r="A630" i="1" s="1"/>
  <c r="D630" i="1" s="1"/>
  <c r="O630" i="1" s="1"/>
  <c r="P630" i="1" s="1"/>
  <c r="Q630" i="1" s="1"/>
  <c r="R630" i="1" s="1"/>
  <c r="L631" i="1" s="1"/>
  <c r="N631" i="1" s="1"/>
  <c r="M631" i="1" l="1"/>
  <c r="E630" i="1"/>
  <c r="B630" i="1"/>
  <c r="C630" i="1"/>
  <c r="F630" i="1" l="1"/>
  <c r="G630" i="1" l="1"/>
  <c r="I630" i="1" s="1"/>
  <c r="J630" i="1" s="1"/>
  <c r="A631" i="1" s="1"/>
  <c r="D631" i="1" s="1"/>
  <c r="O631" i="1" s="1"/>
  <c r="P631" i="1" s="1"/>
  <c r="Q631" i="1" s="1"/>
  <c r="R631" i="1" s="1"/>
  <c r="L632" i="1" s="1"/>
  <c r="N632" i="1" s="1"/>
  <c r="M632" i="1" l="1"/>
  <c r="B631" i="1"/>
  <c r="C631" i="1"/>
  <c r="E631" i="1"/>
  <c r="F631" i="1" l="1"/>
  <c r="G631" i="1" l="1"/>
  <c r="I631" i="1" s="1"/>
  <c r="J631" i="1" s="1"/>
  <c r="A632" i="1" s="1"/>
  <c r="D632" i="1" s="1"/>
  <c r="O632" i="1" s="1"/>
  <c r="P632" i="1" s="1"/>
  <c r="Q632" i="1" s="1"/>
  <c r="R632" i="1" s="1"/>
  <c r="L633" i="1" s="1"/>
  <c r="N633" i="1" s="1"/>
  <c r="M633" i="1" l="1"/>
  <c r="B632" i="1"/>
  <c r="E632" i="1"/>
  <c r="C632" i="1"/>
  <c r="F632" i="1" l="1"/>
  <c r="G632" i="1" l="1"/>
  <c r="I632" i="1" s="1"/>
  <c r="J632" i="1" s="1"/>
  <c r="A633" i="1" s="1"/>
  <c r="D633" i="1" s="1"/>
  <c r="O633" i="1" s="1"/>
  <c r="P633" i="1" s="1"/>
  <c r="Q633" i="1" s="1"/>
  <c r="R633" i="1" s="1"/>
  <c r="L634" i="1" s="1"/>
  <c r="N634" i="1" s="1"/>
  <c r="M634" i="1" l="1"/>
  <c r="B633" i="1"/>
  <c r="E633" i="1"/>
  <c r="C633" i="1"/>
  <c r="F633" i="1" l="1"/>
  <c r="G633" i="1" l="1"/>
  <c r="I633" i="1" s="1"/>
  <c r="J633" i="1" s="1"/>
  <c r="A634" i="1" s="1"/>
  <c r="D634" i="1" s="1"/>
  <c r="O634" i="1" s="1"/>
  <c r="P634" i="1" s="1"/>
  <c r="Q634" i="1" s="1"/>
  <c r="R634" i="1" s="1"/>
  <c r="L635" i="1" s="1"/>
  <c r="N635" i="1" s="1"/>
  <c r="M635" i="1" l="1"/>
  <c r="E634" i="1"/>
  <c r="C634" i="1"/>
  <c r="B634" i="1"/>
  <c r="F634" i="1" l="1"/>
  <c r="G634" i="1" l="1"/>
  <c r="I634" i="1" s="1"/>
  <c r="J634" i="1" s="1"/>
  <c r="A635" i="1" s="1"/>
  <c r="D635" i="1" s="1"/>
  <c r="O635" i="1" s="1"/>
  <c r="P635" i="1" s="1"/>
  <c r="Q635" i="1" s="1"/>
  <c r="R635" i="1" s="1"/>
  <c r="L636" i="1" s="1"/>
  <c r="N636" i="1" s="1"/>
  <c r="M636" i="1" l="1"/>
  <c r="C635" i="1"/>
  <c r="B635" i="1"/>
  <c r="E635" i="1"/>
  <c r="F635" i="1" l="1"/>
  <c r="G635" i="1" l="1"/>
  <c r="I635" i="1" s="1"/>
  <c r="J635" i="1" s="1"/>
  <c r="A636" i="1" s="1"/>
  <c r="D636" i="1" s="1"/>
  <c r="O636" i="1" s="1"/>
  <c r="P636" i="1" s="1"/>
  <c r="Q636" i="1" s="1"/>
  <c r="R636" i="1" s="1"/>
  <c r="L637" i="1" s="1"/>
  <c r="N637" i="1" s="1"/>
  <c r="M637" i="1" l="1"/>
  <c r="C636" i="1"/>
  <c r="E636" i="1"/>
  <c r="B636" i="1"/>
  <c r="F636" i="1" l="1"/>
  <c r="G636" i="1" l="1"/>
  <c r="I636" i="1" s="1"/>
  <c r="J636" i="1" s="1"/>
  <c r="A637" i="1" s="1"/>
  <c r="D637" i="1" s="1"/>
  <c r="O637" i="1" s="1"/>
  <c r="P637" i="1" s="1"/>
  <c r="Q637" i="1" s="1"/>
  <c r="R637" i="1" s="1"/>
  <c r="L638" i="1" s="1"/>
  <c r="N638" i="1" s="1"/>
  <c r="M638" i="1" l="1"/>
  <c r="B637" i="1"/>
  <c r="E637" i="1"/>
  <c r="C637" i="1"/>
  <c r="F637" i="1" l="1"/>
  <c r="G637" i="1" s="1"/>
  <c r="I637" i="1" s="1"/>
  <c r="J637" i="1" s="1"/>
  <c r="A638" i="1" s="1"/>
  <c r="D638" i="1" s="1"/>
  <c r="O638" i="1" s="1"/>
  <c r="P638" i="1" s="1"/>
  <c r="Q638" i="1" s="1"/>
  <c r="R638" i="1" s="1"/>
  <c r="L639" i="1" s="1"/>
  <c r="N639" i="1" s="1"/>
  <c r="M639" i="1" l="1"/>
  <c r="C638" i="1"/>
  <c r="B638" i="1"/>
  <c r="E638" i="1"/>
  <c r="F638" i="1" l="1"/>
  <c r="G638" i="1" l="1"/>
  <c r="I638" i="1" s="1"/>
  <c r="J638" i="1" s="1"/>
  <c r="A639" i="1" s="1"/>
  <c r="D639" i="1" s="1"/>
  <c r="O639" i="1" s="1"/>
  <c r="P639" i="1" s="1"/>
  <c r="Q639" i="1" s="1"/>
  <c r="R639" i="1" s="1"/>
  <c r="L640" i="1" s="1"/>
  <c r="N640" i="1" s="1"/>
  <c r="M640" i="1" l="1"/>
  <c r="C639" i="1"/>
  <c r="B639" i="1"/>
  <c r="E639" i="1"/>
  <c r="F639" i="1" l="1"/>
  <c r="G639" i="1" l="1"/>
  <c r="I639" i="1" s="1"/>
  <c r="J639" i="1" s="1"/>
  <c r="A640" i="1" s="1"/>
  <c r="D640" i="1" s="1"/>
  <c r="O640" i="1" s="1"/>
  <c r="P640" i="1" s="1"/>
  <c r="Q640" i="1" s="1"/>
  <c r="R640" i="1" s="1"/>
  <c r="L641" i="1" s="1"/>
  <c r="N641" i="1" s="1"/>
  <c r="M641" i="1" l="1"/>
  <c r="B640" i="1"/>
  <c r="E640" i="1"/>
  <c r="C640" i="1"/>
  <c r="F640" i="1" l="1"/>
  <c r="G640" i="1" l="1"/>
  <c r="I640" i="1" s="1"/>
  <c r="J640" i="1" s="1"/>
  <c r="A641" i="1" s="1"/>
  <c r="D641" i="1" s="1"/>
  <c r="O641" i="1" s="1"/>
  <c r="P641" i="1" s="1"/>
  <c r="Q641" i="1" s="1"/>
  <c r="R641" i="1" s="1"/>
  <c r="L642" i="1" s="1"/>
  <c r="N642" i="1" s="1"/>
  <c r="M642" i="1" l="1"/>
  <c r="B641" i="1"/>
  <c r="C641" i="1"/>
  <c r="E641" i="1"/>
  <c r="F641" i="1" l="1"/>
  <c r="G641" i="1" l="1"/>
  <c r="I641" i="1" s="1"/>
  <c r="J641" i="1" s="1"/>
  <c r="A642" i="1" s="1"/>
  <c r="D642" i="1" s="1"/>
  <c r="O642" i="1" s="1"/>
  <c r="P642" i="1" s="1"/>
  <c r="Q642" i="1" s="1"/>
  <c r="R642" i="1" s="1"/>
  <c r="L643" i="1" s="1"/>
  <c r="N643" i="1" s="1"/>
  <c r="M643" i="1" l="1"/>
  <c r="C642" i="1"/>
  <c r="B642" i="1"/>
  <c r="E642" i="1"/>
  <c r="F642" i="1" l="1"/>
  <c r="G642" i="1" l="1"/>
  <c r="I642" i="1" s="1"/>
  <c r="J642" i="1" s="1"/>
  <c r="A643" i="1" s="1"/>
  <c r="D643" i="1" s="1"/>
  <c r="O643" i="1" s="1"/>
  <c r="P643" i="1" s="1"/>
  <c r="Q643" i="1" s="1"/>
  <c r="R643" i="1" s="1"/>
  <c r="L644" i="1" s="1"/>
  <c r="N644" i="1" s="1"/>
  <c r="M644" i="1" l="1"/>
  <c r="C643" i="1"/>
  <c r="E643" i="1"/>
  <c r="B643" i="1"/>
  <c r="F643" i="1" l="1"/>
  <c r="G643" i="1" l="1"/>
  <c r="I643" i="1" s="1"/>
  <c r="J643" i="1" s="1"/>
  <c r="A644" i="1" s="1"/>
  <c r="D644" i="1" s="1"/>
  <c r="O644" i="1" s="1"/>
  <c r="P644" i="1" s="1"/>
  <c r="Q644" i="1" s="1"/>
  <c r="R644" i="1" s="1"/>
  <c r="L645" i="1" s="1"/>
  <c r="N645" i="1" s="1"/>
  <c r="M645" i="1" l="1"/>
  <c r="E644" i="1"/>
  <c r="C644" i="1"/>
  <c r="B644" i="1"/>
  <c r="F644" i="1" l="1"/>
  <c r="G644" i="1" l="1"/>
  <c r="I644" i="1" s="1"/>
  <c r="J644" i="1" s="1"/>
  <c r="A645" i="1" s="1"/>
  <c r="D645" i="1" s="1"/>
  <c r="O645" i="1" s="1"/>
  <c r="P645" i="1" s="1"/>
  <c r="Q645" i="1" s="1"/>
  <c r="R645" i="1" s="1"/>
  <c r="L646" i="1" s="1"/>
  <c r="N646" i="1" s="1"/>
  <c r="M646" i="1" l="1"/>
  <c r="B645" i="1"/>
  <c r="E645" i="1"/>
  <c r="C645" i="1"/>
  <c r="F645" i="1" l="1"/>
  <c r="G645" i="1" l="1"/>
  <c r="I645" i="1" s="1"/>
  <c r="J645" i="1" s="1"/>
  <c r="A646" i="1" s="1"/>
  <c r="D646" i="1" s="1"/>
  <c r="O646" i="1" s="1"/>
  <c r="P646" i="1" s="1"/>
  <c r="Q646" i="1" s="1"/>
  <c r="R646" i="1" s="1"/>
  <c r="L647" i="1" s="1"/>
  <c r="N647" i="1" s="1"/>
  <c r="M647" i="1" l="1"/>
  <c r="E646" i="1"/>
  <c r="B646" i="1"/>
  <c r="C646" i="1"/>
  <c r="F646" i="1" l="1"/>
  <c r="G646" i="1" l="1"/>
  <c r="I646" i="1" s="1"/>
  <c r="J646" i="1" s="1"/>
  <c r="A647" i="1" s="1"/>
  <c r="D647" i="1" s="1"/>
  <c r="O647" i="1" s="1"/>
  <c r="P647" i="1" s="1"/>
  <c r="Q647" i="1" s="1"/>
  <c r="R647" i="1" s="1"/>
  <c r="L648" i="1" s="1"/>
  <c r="N648" i="1" s="1"/>
  <c r="M648" i="1" l="1"/>
  <c r="C647" i="1"/>
  <c r="B647" i="1"/>
  <c r="E647" i="1"/>
  <c r="F647" i="1" l="1"/>
  <c r="G647" i="1" l="1"/>
  <c r="I647" i="1" s="1"/>
  <c r="J647" i="1" s="1"/>
  <c r="A648" i="1" s="1"/>
  <c r="D648" i="1" s="1"/>
  <c r="O648" i="1" s="1"/>
  <c r="P648" i="1" s="1"/>
  <c r="Q648" i="1" s="1"/>
  <c r="R648" i="1" s="1"/>
  <c r="L649" i="1" s="1"/>
  <c r="N649" i="1" s="1"/>
  <c r="M649" i="1" l="1"/>
  <c r="C648" i="1"/>
  <c r="E648" i="1"/>
  <c r="F648" i="1" s="1"/>
  <c r="B648" i="1"/>
  <c r="G648" i="1" l="1"/>
  <c r="I648" i="1" s="1"/>
  <c r="J648" i="1" s="1"/>
  <c r="A649" i="1" s="1"/>
  <c r="D649" i="1" s="1"/>
  <c r="O649" i="1" s="1"/>
  <c r="P649" i="1" s="1"/>
  <c r="Q649" i="1" s="1"/>
  <c r="R649" i="1" s="1"/>
  <c r="L650" i="1" s="1"/>
  <c r="N650" i="1" s="1"/>
  <c r="M650" i="1" l="1"/>
  <c r="C649" i="1"/>
  <c r="B649" i="1"/>
  <c r="E649" i="1"/>
  <c r="F649" i="1" l="1"/>
  <c r="G649" i="1" l="1"/>
  <c r="I649" i="1" s="1"/>
  <c r="J649" i="1" s="1"/>
  <c r="A650" i="1" s="1"/>
  <c r="D650" i="1" s="1"/>
  <c r="O650" i="1" s="1"/>
  <c r="P650" i="1" s="1"/>
  <c r="Q650" i="1" s="1"/>
  <c r="R650" i="1" s="1"/>
  <c r="L651" i="1" s="1"/>
  <c r="N651" i="1" s="1"/>
  <c r="M651" i="1" l="1"/>
  <c r="C650" i="1"/>
  <c r="E650" i="1"/>
  <c r="F650" i="1" s="1"/>
  <c r="B650" i="1"/>
  <c r="G650" i="1" l="1"/>
  <c r="I650" i="1" s="1"/>
  <c r="J650" i="1" s="1"/>
  <c r="A651" i="1" s="1"/>
  <c r="D651" i="1" s="1"/>
  <c r="O651" i="1" s="1"/>
  <c r="P651" i="1" s="1"/>
  <c r="Q651" i="1" s="1"/>
  <c r="R651" i="1" s="1"/>
  <c r="L652" i="1" s="1"/>
  <c r="N652" i="1" s="1"/>
  <c r="M652" i="1" l="1"/>
  <c r="B651" i="1"/>
  <c r="C651" i="1"/>
  <c r="E651" i="1"/>
  <c r="F651" i="1" l="1"/>
  <c r="G651" i="1" l="1"/>
  <c r="I651" i="1" s="1"/>
  <c r="J651" i="1" s="1"/>
  <c r="A652" i="1" s="1"/>
  <c r="D652" i="1" s="1"/>
  <c r="O652" i="1" s="1"/>
  <c r="P652" i="1" s="1"/>
  <c r="Q652" i="1" s="1"/>
  <c r="R652" i="1" s="1"/>
  <c r="L653" i="1" s="1"/>
  <c r="N653" i="1" s="1"/>
  <c r="M653" i="1" l="1"/>
  <c r="E652" i="1"/>
  <c r="F652" i="1" s="1"/>
  <c r="C652" i="1"/>
  <c r="B652" i="1"/>
  <c r="G652" i="1" l="1"/>
  <c r="I652" i="1" s="1"/>
  <c r="J652" i="1" s="1"/>
  <c r="A653" i="1" s="1"/>
  <c r="D653" i="1" s="1"/>
  <c r="O653" i="1" s="1"/>
  <c r="P653" i="1" s="1"/>
  <c r="Q653" i="1" s="1"/>
  <c r="R653" i="1" s="1"/>
  <c r="L654" i="1" s="1"/>
  <c r="N654" i="1" s="1"/>
  <c r="M654" i="1" l="1"/>
  <c r="B653" i="1"/>
  <c r="E653" i="1"/>
  <c r="F653" i="1" s="1"/>
  <c r="C653" i="1"/>
  <c r="G653" i="1" l="1"/>
  <c r="I653" i="1" s="1"/>
  <c r="J653" i="1" s="1"/>
  <c r="A654" i="1" s="1"/>
  <c r="D654" i="1" s="1"/>
  <c r="O654" i="1" s="1"/>
  <c r="P654" i="1" s="1"/>
  <c r="Q654" i="1" s="1"/>
  <c r="R654" i="1" s="1"/>
  <c r="L655" i="1" s="1"/>
  <c r="N655" i="1" s="1"/>
  <c r="M655" i="1" l="1"/>
  <c r="C654" i="1"/>
  <c r="B654" i="1"/>
  <c r="E654" i="1"/>
  <c r="F654" i="1" l="1"/>
  <c r="G654" i="1" l="1"/>
  <c r="I654" i="1" s="1"/>
  <c r="J654" i="1" s="1"/>
  <c r="A655" i="1" s="1"/>
  <c r="D655" i="1" s="1"/>
  <c r="O655" i="1" s="1"/>
  <c r="P655" i="1" s="1"/>
  <c r="Q655" i="1" s="1"/>
  <c r="R655" i="1" s="1"/>
  <c r="L656" i="1" s="1"/>
  <c r="N656" i="1" s="1"/>
  <c r="M656" i="1" l="1"/>
  <c r="C655" i="1"/>
  <c r="B655" i="1"/>
  <c r="E655" i="1"/>
  <c r="F655" i="1" l="1"/>
  <c r="G655" i="1" l="1"/>
  <c r="I655" i="1" s="1"/>
  <c r="J655" i="1" s="1"/>
  <c r="A656" i="1" s="1"/>
  <c r="D656" i="1" s="1"/>
  <c r="O656" i="1" s="1"/>
  <c r="P656" i="1" s="1"/>
  <c r="Q656" i="1" s="1"/>
  <c r="R656" i="1" s="1"/>
  <c r="L657" i="1" s="1"/>
  <c r="N657" i="1" s="1"/>
  <c r="M657" i="1" l="1"/>
  <c r="C656" i="1"/>
  <c r="E656" i="1"/>
  <c r="B656" i="1"/>
  <c r="F656" i="1" l="1"/>
  <c r="G656" i="1" l="1"/>
  <c r="I656" i="1" s="1"/>
  <c r="J656" i="1" s="1"/>
  <c r="A657" i="1" s="1"/>
  <c r="D657" i="1" s="1"/>
  <c r="O657" i="1" s="1"/>
  <c r="P657" i="1" s="1"/>
  <c r="Q657" i="1" s="1"/>
  <c r="R657" i="1" s="1"/>
  <c r="L658" i="1" s="1"/>
  <c r="N658" i="1" s="1"/>
  <c r="M658" i="1" l="1"/>
  <c r="B657" i="1"/>
  <c r="C657" i="1"/>
  <c r="E657" i="1"/>
  <c r="F657" i="1" l="1"/>
  <c r="G657" i="1" l="1"/>
  <c r="I657" i="1" s="1"/>
  <c r="J657" i="1" s="1"/>
  <c r="A658" i="1" s="1"/>
  <c r="D658" i="1" s="1"/>
  <c r="O658" i="1" s="1"/>
  <c r="P658" i="1" s="1"/>
  <c r="Q658" i="1" s="1"/>
  <c r="R658" i="1" s="1"/>
  <c r="L659" i="1" s="1"/>
  <c r="N659" i="1" s="1"/>
  <c r="M659" i="1" l="1"/>
  <c r="E658" i="1"/>
  <c r="F658" i="1" s="1"/>
  <c r="C658" i="1"/>
  <c r="B658" i="1"/>
  <c r="G658" i="1" l="1"/>
  <c r="I658" i="1" s="1"/>
  <c r="J658" i="1" s="1"/>
  <c r="A659" i="1" s="1"/>
  <c r="D659" i="1" s="1"/>
  <c r="O659" i="1" s="1"/>
  <c r="P659" i="1" s="1"/>
  <c r="Q659" i="1" s="1"/>
  <c r="R659" i="1" s="1"/>
  <c r="L660" i="1" s="1"/>
  <c r="N660" i="1" s="1"/>
  <c r="M660" i="1" l="1"/>
  <c r="C659" i="1"/>
  <c r="E659" i="1"/>
  <c r="B659" i="1"/>
  <c r="F659" i="1" l="1"/>
  <c r="G659" i="1" l="1"/>
  <c r="I659" i="1" s="1"/>
  <c r="J659" i="1" s="1"/>
  <c r="A660" i="1" s="1"/>
  <c r="D660" i="1" s="1"/>
  <c r="O660" i="1" s="1"/>
  <c r="P660" i="1" s="1"/>
  <c r="Q660" i="1" s="1"/>
  <c r="R660" i="1" s="1"/>
  <c r="L661" i="1" s="1"/>
  <c r="N661" i="1" s="1"/>
  <c r="M661" i="1" l="1"/>
  <c r="B660" i="1"/>
  <c r="C660" i="1"/>
  <c r="E660" i="1"/>
  <c r="F660" i="1" l="1"/>
  <c r="G660" i="1" l="1"/>
  <c r="I660" i="1" s="1"/>
  <c r="J660" i="1" s="1"/>
  <c r="A661" i="1" s="1"/>
  <c r="D661" i="1" s="1"/>
  <c r="O661" i="1" s="1"/>
  <c r="P661" i="1" s="1"/>
  <c r="Q661" i="1" s="1"/>
  <c r="R661" i="1" s="1"/>
  <c r="L662" i="1" s="1"/>
  <c r="N662" i="1" s="1"/>
  <c r="M662" i="1" l="1"/>
  <c r="C661" i="1"/>
  <c r="B661" i="1"/>
  <c r="E661" i="1"/>
  <c r="F661" i="1" s="1"/>
  <c r="G661" i="1" l="1"/>
  <c r="I661" i="1" s="1"/>
  <c r="J661" i="1" s="1"/>
  <c r="A662" i="1" s="1"/>
  <c r="D662" i="1" s="1"/>
  <c r="O662" i="1" s="1"/>
  <c r="P662" i="1" s="1"/>
  <c r="Q662" i="1" s="1"/>
  <c r="R662" i="1" s="1"/>
  <c r="L663" i="1" s="1"/>
  <c r="N663" i="1" s="1"/>
  <c r="M663" i="1" l="1"/>
  <c r="C662" i="1"/>
  <c r="B662" i="1"/>
  <c r="E662" i="1"/>
  <c r="F662" i="1" l="1"/>
  <c r="G662" i="1" l="1"/>
  <c r="I662" i="1" s="1"/>
  <c r="J662" i="1" s="1"/>
  <c r="A663" i="1" s="1"/>
  <c r="D663" i="1" s="1"/>
  <c r="O663" i="1" s="1"/>
  <c r="P663" i="1" s="1"/>
  <c r="Q663" i="1" s="1"/>
  <c r="R663" i="1" s="1"/>
  <c r="L664" i="1" s="1"/>
  <c r="N664" i="1" s="1"/>
  <c r="M664" i="1" l="1"/>
  <c r="B663" i="1"/>
  <c r="E663" i="1"/>
  <c r="C663" i="1"/>
  <c r="F663" i="1" l="1"/>
  <c r="G663" i="1" l="1"/>
  <c r="I663" i="1" s="1"/>
  <c r="J663" i="1" s="1"/>
  <c r="A664" i="1" s="1"/>
  <c r="D664" i="1" s="1"/>
  <c r="O664" i="1" s="1"/>
  <c r="P664" i="1" s="1"/>
  <c r="Q664" i="1" s="1"/>
  <c r="R664" i="1" s="1"/>
  <c r="L665" i="1" s="1"/>
  <c r="N665" i="1" s="1"/>
  <c r="M665" i="1" l="1"/>
  <c r="B664" i="1"/>
  <c r="E664" i="1"/>
  <c r="C664" i="1"/>
  <c r="F664" i="1" l="1"/>
  <c r="G664" i="1" l="1"/>
  <c r="I664" i="1" s="1"/>
  <c r="J664" i="1" s="1"/>
  <c r="A665" i="1" s="1"/>
  <c r="D665" i="1" s="1"/>
  <c r="O665" i="1" s="1"/>
  <c r="P665" i="1" s="1"/>
  <c r="Q665" i="1" s="1"/>
  <c r="R665" i="1" s="1"/>
  <c r="L666" i="1" s="1"/>
  <c r="N666" i="1" s="1"/>
  <c r="M666" i="1" l="1"/>
  <c r="C665" i="1"/>
  <c r="B665" i="1"/>
  <c r="E665" i="1"/>
  <c r="F665" i="1" l="1"/>
  <c r="G665" i="1" l="1"/>
  <c r="I665" i="1" s="1"/>
  <c r="J665" i="1" s="1"/>
  <c r="A666" i="1" s="1"/>
  <c r="D666" i="1" s="1"/>
  <c r="O666" i="1" s="1"/>
  <c r="P666" i="1" s="1"/>
  <c r="Q666" i="1" s="1"/>
  <c r="R666" i="1" s="1"/>
  <c r="L667" i="1" s="1"/>
  <c r="N667" i="1" s="1"/>
  <c r="M667" i="1" l="1"/>
  <c r="E666" i="1"/>
  <c r="B666" i="1"/>
  <c r="C666" i="1"/>
  <c r="F666" i="1" l="1"/>
  <c r="G666" i="1" l="1"/>
  <c r="I666" i="1" s="1"/>
  <c r="J666" i="1" s="1"/>
  <c r="A667" i="1" s="1"/>
  <c r="D667" i="1" s="1"/>
  <c r="O667" i="1" s="1"/>
  <c r="P667" i="1" s="1"/>
  <c r="Q667" i="1" s="1"/>
  <c r="R667" i="1" s="1"/>
  <c r="L668" i="1" s="1"/>
  <c r="N668" i="1" s="1"/>
  <c r="M668" i="1" l="1"/>
  <c r="E667" i="1"/>
  <c r="B667" i="1"/>
  <c r="C667" i="1"/>
  <c r="F667" i="1" l="1"/>
  <c r="G667" i="1" l="1"/>
  <c r="I667" i="1" s="1"/>
  <c r="J667" i="1" s="1"/>
  <c r="A668" i="1" s="1"/>
  <c r="D668" i="1" s="1"/>
  <c r="O668" i="1" s="1"/>
  <c r="P668" i="1" s="1"/>
  <c r="Q668" i="1" s="1"/>
  <c r="R668" i="1" s="1"/>
  <c r="L669" i="1" s="1"/>
  <c r="N669" i="1" s="1"/>
  <c r="M669" i="1" l="1"/>
  <c r="C668" i="1"/>
  <c r="B668" i="1"/>
  <c r="E668" i="1"/>
  <c r="F668" i="1" l="1"/>
  <c r="G668" i="1" l="1"/>
  <c r="I668" i="1" s="1"/>
  <c r="J668" i="1" s="1"/>
  <c r="A669" i="1" s="1"/>
  <c r="D669" i="1" s="1"/>
  <c r="O669" i="1" s="1"/>
  <c r="P669" i="1" s="1"/>
  <c r="Q669" i="1" s="1"/>
  <c r="R669" i="1" s="1"/>
  <c r="L670" i="1" s="1"/>
  <c r="N670" i="1" s="1"/>
  <c r="M670" i="1" l="1"/>
  <c r="B669" i="1"/>
  <c r="E669" i="1"/>
  <c r="C669" i="1"/>
  <c r="F669" i="1" l="1"/>
  <c r="G669" i="1" l="1"/>
  <c r="I669" i="1" s="1"/>
  <c r="J669" i="1" s="1"/>
  <c r="A670" i="1" s="1"/>
  <c r="D670" i="1" s="1"/>
  <c r="O670" i="1" s="1"/>
  <c r="P670" i="1" s="1"/>
  <c r="Q670" i="1" s="1"/>
  <c r="R670" i="1" s="1"/>
  <c r="L671" i="1" s="1"/>
  <c r="N671" i="1" s="1"/>
  <c r="M671" i="1" l="1"/>
  <c r="E670" i="1"/>
  <c r="F670" i="1" s="1"/>
  <c r="B670" i="1"/>
  <c r="C670" i="1"/>
  <c r="G670" i="1" l="1"/>
  <c r="I670" i="1" s="1"/>
  <c r="J670" i="1" s="1"/>
  <c r="A671" i="1" s="1"/>
  <c r="D671" i="1" s="1"/>
  <c r="O671" i="1" s="1"/>
  <c r="P671" i="1" s="1"/>
  <c r="Q671" i="1" s="1"/>
  <c r="R671" i="1" s="1"/>
  <c r="L672" i="1" s="1"/>
  <c r="N672" i="1" s="1"/>
  <c r="M672" i="1" l="1"/>
  <c r="C671" i="1"/>
  <c r="B671" i="1"/>
  <c r="E671" i="1"/>
  <c r="F671" i="1" l="1"/>
  <c r="G671" i="1" l="1"/>
  <c r="I671" i="1" s="1"/>
  <c r="J671" i="1" s="1"/>
  <c r="A672" i="1" s="1"/>
  <c r="D672" i="1" s="1"/>
  <c r="O672" i="1" s="1"/>
  <c r="P672" i="1" s="1"/>
  <c r="Q672" i="1" s="1"/>
  <c r="R672" i="1" s="1"/>
  <c r="L673" i="1" s="1"/>
  <c r="N673" i="1" s="1"/>
  <c r="M673" i="1" l="1"/>
  <c r="B672" i="1"/>
  <c r="E672" i="1"/>
  <c r="C672" i="1"/>
  <c r="F672" i="1" l="1"/>
  <c r="G672" i="1" s="1"/>
  <c r="I672" i="1" s="1"/>
  <c r="J672" i="1" s="1"/>
  <c r="A673" i="1" s="1"/>
  <c r="D673" i="1" s="1"/>
  <c r="O673" i="1" s="1"/>
  <c r="P673" i="1" s="1"/>
  <c r="Q673" i="1" s="1"/>
  <c r="R673" i="1" s="1"/>
  <c r="L674" i="1" s="1"/>
  <c r="N674" i="1" s="1"/>
  <c r="M674" i="1" l="1"/>
  <c r="C673" i="1"/>
  <c r="E673" i="1"/>
  <c r="B673" i="1"/>
  <c r="F673" i="1" l="1"/>
  <c r="G673" i="1" l="1"/>
  <c r="I673" i="1" s="1"/>
  <c r="J673" i="1" s="1"/>
  <c r="A674" i="1" s="1"/>
  <c r="D674" i="1" s="1"/>
  <c r="O674" i="1" s="1"/>
  <c r="P674" i="1" s="1"/>
  <c r="Q674" i="1" s="1"/>
  <c r="R674" i="1" s="1"/>
  <c r="L675" i="1" s="1"/>
  <c r="N675" i="1" s="1"/>
  <c r="M675" i="1" l="1"/>
  <c r="B674" i="1"/>
  <c r="C674" i="1"/>
  <c r="E674" i="1"/>
  <c r="F674" i="1" l="1"/>
  <c r="G674" i="1" l="1"/>
  <c r="I674" i="1" s="1"/>
  <c r="J674" i="1" s="1"/>
  <c r="A675" i="1" s="1"/>
  <c r="D675" i="1" s="1"/>
  <c r="O675" i="1" s="1"/>
  <c r="P675" i="1" s="1"/>
  <c r="Q675" i="1" s="1"/>
  <c r="R675" i="1" s="1"/>
  <c r="L676" i="1" s="1"/>
  <c r="N676" i="1" s="1"/>
  <c r="M676" i="1" l="1"/>
  <c r="E675" i="1"/>
  <c r="B675" i="1"/>
  <c r="C675" i="1"/>
  <c r="F675" i="1" l="1"/>
  <c r="G675" i="1" l="1"/>
  <c r="I675" i="1" s="1"/>
  <c r="J675" i="1" s="1"/>
  <c r="A676" i="1" s="1"/>
  <c r="D676" i="1" s="1"/>
  <c r="O676" i="1" s="1"/>
  <c r="P676" i="1" s="1"/>
  <c r="Q676" i="1" s="1"/>
  <c r="R676" i="1" s="1"/>
  <c r="L677" i="1" s="1"/>
  <c r="N677" i="1" s="1"/>
  <c r="M677" i="1" l="1"/>
  <c r="C676" i="1"/>
  <c r="E676" i="1"/>
  <c r="B676" i="1"/>
  <c r="F676" i="1" l="1"/>
  <c r="G676" i="1" l="1"/>
  <c r="I676" i="1" s="1"/>
  <c r="J676" i="1" s="1"/>
  <c r="A677" i="1" s="1"/>
  <c r="D677" i="1" s="1"/>
  <c r="O677" i="1" s="1"/>
  <c r="P677" i="1" s="1"/>
  <c r="Q677" i="1" s="1"/>
  <c r="R677" i="1" s="1"/>
  <c r="L678" i="1" s="1"/>
  <c r="N678" i="1" s="1"/>
  <c r="M678" i="1" l="1"/>
  <c r="C677" i="1"/>
  <c r="E677" i="1"/>
  <c r="B677" i="1"/>
  <c r="F677" i="1" l="1"/>
  <c r="G677" i="1" l="1"/>
  <c r="I677" i="1" s="1"/>
  <c r="J677" i="1" s="1"/>
  <c r="A678" i="1" s="1"/>
  <c r="D678" i="1" s="1"/>
  <c r="O678" i="1" s="1"/>
  <c r="P678" i="1" s="1"/>
  <c r="Q678" i="1" s="1"/>
  <c r="R678" i="1" s="1"/>
  <c r="L679" i="1" s="1"/>
  <c r="N679" i="1" s="1"/>
  <c r="M679" i="1" l="1"/>
  <c r="B678" i="1"/>
  <c r="E678" i="1"/>
  <c r="C678" i="1"/>
  <c r="F678" i="1" l="1"/>
  <c r="G678" i="1" l="1"/>
  <c r="I678" i="1" s="1"/>
  <c r="J678" i="1" s="1"/>
  <c r="A679" i="1" s="1"/>
  <c r="D679" i="1" s="1"/>
  <c r="O679" i="1" s="1"/>
  <c r="P679" i="1" s="1"/>
  <c r="Q679" i="1" s="1"/>
  <c r="R679" i="1" s="1"/>
  <c r="L680" i="1" s="1"/>
  <c r="N680" i="1" s="1"/>
  <c r="M680" i="1" l="1"/>
  <c r="B679" i="1"/>
  <c r="E679" i="1"/>
  <c r="C679" i="1"/>
  <c r="F679" i="1" l="1"/>
  <c r="G679" i="1" l="1"/>
  <c r="I679" i="1" s="1"/>
  <c r="J679" i="1" s="1"/>
  <c r="A680" i="1" s="1"/>
  <c r="D680" i="1" s="1"/>
  <c r="O680" i="1" s="1"/>
  <c r="P680" i="1" s="1"/>
  <c r="Q680" i="1" s="1"/>
  <c r="R680" i="1" s="1"/>
  <c r="L681" i="1" s="1"/>
  <c r="N681" i="1" s="1"/>
  <c r="M681" i="1" l="1"/>
  <c r="C680" i="1"/>
  <c r="B680" i="1"/>
  <c r="E680" i="1"/>
  <c r="F680" i="1" l="1"/>
  <c r="G680" i="1" l="1"/>
  <c r="I680" i="1" s="1"/>
  <c r="J680" i="1" s="1"/>
  <c r="A681" i="1" s="1"/>
  <c r="D681" i="1" s="1"/>
  <c r="O681" i="1" s="1"/>
  <c r="P681" i="1" s="1"/>
  <c r="Q681" i="1" s="1"/>
  <c r="R681" i="1" s="1"/>
  <c r="L682" i="1" s="1"/>
  <c r="N682" i="1" s="1"/>
  <c r="M682" i="1" l="1"/>
  <c r="B681" i="1"/>
  <c r="C681" i="1"/>
  <c r="E681" i="1"/>
  <c r="F681" i="1" l="1"/>
  <c r="G681" i="1" l="1"/>
  <c r="I681" i="1" s="1"/>
  <c r="J681" i="1" s="1"/>
  <c r="A682" i="1" s="1"/>
  <c r="D682" i="1" s="1"/>
  <c r="O682" i="1" s="1"/>
  <c r="P682" i="1" s="1"/>
  <c r="Q682" i="1" s="1"/>
  <c r="R682" i="1" s="1"/>
  <c r="L683" i="1" s="1"/>
  <c r="N683" i="1" s="1"/>
  <c r="M683" i="1" l="1"/>
  <c r="B682" i="1"/>
  <c r="E682" i="1"/>
  <c r="C682" i="1"/>
  <c r="F682" i="1" l="1"/>
  <c r="G682" i="1" l="1"/>
  <c r="I682" i="1" s="1"/>
  <c r="J682" i="1" s="1"/>
  <c r="A683" i="1" s="1"/>
  <c r="D683" i="1" s="1"/>
  <c r="O683" i="1" s="1"/>
  <c r="P683" i="1" s="1"/>
  <c r="Q683" i="1" s="1"/>
  <c r="R683" i="1" s="1"/>
  <c r="L684" i="1" s="1"/>
  <c r="N684" i="1" s="1"/>
  <c r="M684" i="1" l="1"/>
  <c r="E683" i="1"/>
  <c r="F683" i="1" s="1"/>
  <c r="C683" i="1"/>
  <c r="B683" i="1"/>
  <c r="G683" i="1" l="1"/>
  <c r="I683" i="1" s="1"/>
  <c r="J683" i="1" s="1"/>
  <c r="A684" i="1" s="1"/>
  <c r="D684" i="1" s="1"/>
  <c r="O684" i="1" s="1"/>
  <c r="P684" i="1" s="1"/>
  <c r="Q684" i="1" s="1"/>
  <c r="R684" i="1" s="1"/>
  <c r="L685" i="1" s="1"/>
  <c r="N685" i="1" s="1"/>
  <c r="M685" i="1" l="1"/>
  <c r="B684" i="1"/>
  <c r="E684" i="1"/>
  <c r="C684" i="1"/>
  <c r="F684" i="1" l="1"/>
  <c r="G684" i="1" l="1"/>
  <c r="I684" i="1" s="1"/>
  <c r="J684" i="1" s="1"/>
  <c r="A685" i="1" s="1"/>
  <c r="D685" i="1" s="1"/>
  <c r="O685" i="1" s="1"/>
  <c r="P685" i="1" s="1"/>
  <c r="Q685" i="1" s="1"/>
  <c r="R685" i="1" s="1"/>
  <c r="L686" i="1" s="1"/>
  <c r="N686" i="1" s="1"/>
  <c r="M686" i="1" l="1"/>
  <c r="C685" i="1"/>
  <c r="B685" i="1"/>
  <c r="E685" i="1"/>
  <c r="F685" i="1" l="1"/>
  <c r="G685" i="1" l="1"/>
  <c r="I685" i="1" s="1"/>
  <c r="J685" i="1" s="1"/>
  <c r="A686" i="1" s="1"/>
  <c r="D686" i="1" s="1"/>
  <c r="O686" i="1" s="1"/>
  <c r="P686" i="1" s="1"/>
  <c r="Q686" i="1" s="1"/>
  <c r="R686" i="1" s="1"/>
  <c r="L687" i="1" s="1"/>
  <c r="N687" i="1" s="1"/>
  <c r="M687" i="1" l="1"/>
  <c r="B686" i="1"/>
  <c r="E686" i="1"/>
  <c r="C686" i="1"/>
  <c r="F686" i="1" l="1"/>
  <c r="G686" i="1" l="1"/>
  <c r="I686" i="1" s="1"/>
  <c r="J686" i="1" s="1"/>
  <c r="A687" i="1" s="1"/>
  <c r="D687" i="1" s="1"/>
  <c r="O687" i="1" s="1"/>
  <c r="P687" i="1" s="1"/>
  <c r="Q687" i="1" s="1"/>
  <c r="R687" i="1" s="1"/>
  <c r="L688" i="1" s="1"/>
  <c r="N688" i="1" s="1"/>
  <c r="M688" i="1" l="1"/>
  <c r="B687" i="1"/>
  <c r="E687" i="1"/>
  <c r="C687" i="1"/>
  <c r="F687" i="1" l="1"/>
  <c r="G687" i="1" l="1"/>
  <c r="I687" i="1" s="1"/>
  <c r="J687" i="1" s="1"/>
  <c r="A688" i="1" s="1"/>
  <c r="D688" i="1" s="1"/>
  <c r="O688" i="1" s="1"/>
  <c r="P688" i="1" s="1"/>
  <c r="Q688" i="1" s="1"/>
  <c r="R688" i="1" s="1"/>
  <c r="L689" i="1" s="1"/>
  <c r="N689" i="1" s="1"/>
  <c r="M689" i="1" l="1"/>
  <c r="C688" i="1"/>
  <c r="B688" i="1"/>
  <c r="E688" i="1"/>
  <c r="F688" i="1" l="1"/>
  <c r="G688" i="1" l="1"/>
  <c r="I688" i="1" s="1"/>
  <c r="J688" i="1" s="1"/>
  <c r="A689" i="1" s="1"/>
  <c r="D689" i="1" s="1"/>
  <c r="O689" i="1" s="1"/>
  <c r="P689" i="1" s="1"/>
  <c r="Q689" i="1" s="1"/>
  <c r="R689" i="1" s="1"/>
  <c r="L690" i="1" s="1"/>
  <c r="N690" i="1" s="1"/>
  <c r="M690" i="1" l="1"/>
  <c r="C689" i="1"/>
  <c r="E689" i="1"/>
  <c r="B689" i="1"/>
  <c r="F689" i="1" l="1"/>
  <c r="G689" i="1" l="1"/>
  <c r="I689" i="1" s="1"/>
  <c r="J689" i="1" s="1"/>
  <c r="A690" i="1" s="1"/>
  <c r="D690" i="1" s="1"/>
  <c r="O690" i="1" s="1"/>
  <c r="P690" i="1" s="1"/>
  <c r="Q690" i="1" s="1"/>
  <c r="R690" i="1" s="1"/>
  <c r="L691" i="1" s="1"/>
  <c r="N691" i="1" s="1"/>
  <c r="M691" i="1" l="1"/>
  <c r="C690" i="1"/>
  <c r="E690" i="1"/>
  <c r="B690" i="1"/>
  <c r="F690" i="1" l="1"/>
  <c r="G690" i="1" l="1"/>
  <c r="I690" i="1" s="1"/>
  <c r="J690" i="1" s="1"/>
  <c r="A691" i="1" s="1"/>
  <c r="D691" i="1" s="1"/>
  <c r="O691" i="1" s="1"/>
  <c r="P691" i="1" s="1"/>
  <c r="Q691" i="1" s="1"/>
  <c r="R691" i="1" s="1"/>
  <c r="L692" i="1" s="1"/>
  <c r="N692" i="1" s="1"/>
  <c r="M692" i="1" l="1"/>
  <c r="C691" i="1"/>
  <c r="E691" i="1"/>
  <c r="B691" i="1"/>
  <c r="F691" i="1" l="1"/>
  <c r="G691" i="1" l="1"/>
  <c r="I691" i="1" s="1"/>
  <c r="J691" i="1" s="1"/>
  <c r="A692" i="1" s="1"/>
  <c r="D692" i="1" s="1"/>
  <c r="O692" i="1" s="1"/>
  <c r="P692" i="1" s="1"/>
  <c r="Q692" i="1" s="1"/>
  <c r="R692" i="1" s="1"/>
  <c r="L693" i="1" s="1"/>
  <c r="N693" i="1" s="1"/>
  <c r="M693" i="1" l="1"/>
  <c r="E692" i="1"/>
  <c r="F692" i="1" s="1"/>
  <c r="C692" i="1"/>
  <c r="B692" i="1"/>
  <c r="G692" i="1" l="1"/>
  <c r="I692" i="1" s="1"/>
  <c r="J692" i="1" s="1"/>
  <c r="A693" i="1" s="1"/>
  <c r="D693" i="1" s="1"/>
  <c r="O693" i="1" s="1"/>
  <c r="P693" i="1" s="1"/>
  <c r="Q693" i="1" s="1"/>
  <c r="R693" i="1" s="1"/>
  <c r="L694" i="1" s="1"/>
  <c r="N694" i="1" s="1"/>
  <c r="M694" i="1" l="1"/>
  <c r="E693" i="1"/>
  <c r="F693" i="1" s="1"/>
  <c r="C693" i="1"/>
  <c r="B693" i="1"/>
  <c r="G693" i="1" l="1"/>
  <c r="I693" i="1" s="1"/>
  <c r="J693" i="1" s="1"/>
  <c r="A694" i="1" s="1"/>
  <c r="D694" i="1" s="1"/>
  <c r="O694" i="1" s="1"/>
  <c r="P694" i="1" s="1"/>
  <c r="Q694" i="1" s="1"/>
  <c r="R694" i="1" s="1"/>
  <c r="L695" i="1" s="1"/>
  <c r="N695" i="1" s="1"/>
  <c r="M695" i="1" l="1"/>
  <c r="C694" i="1"/>
  <c r="B694" i="1"/>
  <c r="E694" i="1"/>
  <c r="F694" i="1" l="1"/>
  <c r="G694" i="1" l="1"/>
  <c r="I694" i="1" s="1"/>
  <c r="J694" i="1" s="1"/>
  <c r="A695" i="1" s="1"/>
  <c r="D695" i="1" s="1"/>
  <c r="O695" i="1" s="1"/>
  <c r="P695" i="1" s="1"/>
  <c r="Q695" i="1" s="1"/>
  <c r="R695" i="1" s="1"/>
  <c r="L696" i="1" s="1"/>
  <c r="N696" i="1" s="1"/>
  <c r="M696" i="1" l="1"/>
  <c r="C695" i="1"/>
  <c r="E695" i="1"/>
  <c r="B695" i="1"/>
  <c r="F695" i="1" l="1"/>
  <c r="G695" i="1"/>
  <c r="I695" i="1" s="1"/>
  <c r="J695" i="1" s="1"/>
  <c r="A696" i="1" s="1"/>
  <c r="D696" i="1" s="1"/>
  <c r="O696" i="1" s="1"/>
  <c r="P696" i="1" s="1"/>
  <c r="Q696" i="1" s="1"/>
  <c r="R696" i="1" s="1"/>
  <c r="L697" i="1" s="1"/>
  <c r="N697" i="1" s="1"/>
  <c r="M697" i="1" l="1"/>
  <c r="E696" i="1"/>
  <c r="B696" i="1"/>
  <c r="C696" i="1"/>
  <c r="F696" i="1" l="1"/>
  <c r="G696" i="1" l="1"/>
  <c r="I696" i="1" s="1"/>
  <c r="J696" i="1" s="1"/>
  <c r="A697" i="1" s="1"/>
  <c r="D697" i="1" s="1"/>
  <c r="O697" i="1" s="1"/>
  <c r="P697" i="1" s="1"/>
  <c r="Q697" i="1" s="1"/>
  <c r="R697" i="1" s="1"/>
  <c r="L698" i="1" s="1"/>
  <c r="N698" i="1" s="1"/>
  <c r="M698" i="1" l="1"/>
  <c r="E697" i="1"/>
  <c r="B697" i="1"/>
  <c r="C697" i="1"/>
  <c r="F697" i="1" l="1"/>
  <c r="G697" i="1" s="1"/>
  <c r="I697" i="1" s="1"/>
  <c r="J697" i="1" s="1"/>
  <c r="A698" i="1" s="1"/>
  <c r="D698" i="1" s="1"/>
  <c r="O698" i="1" s="1"/>
  <c r="P698" i="1" s="1"/>
  <c r="Q698" i="1" s="1"/>
  <c r="R698" i="1" s="1"/>
  <c r="L699" i="1" s="1"/>
  <c r="N699" i="1" s="1"/>
  <c r="M699" i="1" l="1"/>
  <c r="C698" i="1"/>
  <c r="E698" i="1"/>
  <c r="F698" i="1" s="1"/>
  <c r="G698" i="1" s="1"/>
  <c r="I698" i="1" s="1"/>
  <c r="J698" i="1" s="1"/>
  <c r="A699" i="1" s="1"/>
  <c r="D699" i="1" s="1"/>
  <c r="O699" i="1" s="1"/>
  <c r="P699" i="1" s="1"/>
  <c r="Q699" i="1" s="1"/>
  <c r="R699" i="1" s="1"/>
  <c r="L700" i="1" s="1"/>
  <c r="N700" i="1" s="1"/>
  <c r="B698" i="1"/>
  <c r="M700" i="1" l="1"/>
  <c r="B699" i="1"/>
  <c r="E699" i="1"/>
  <c r="C699" i="1"/>
  <c r="F699" i="1" l="1"/>
  <c r="G699" i="1" l="1"/>
  <c r="I699" i="1" s="1"/>
  <c r="J699" i="1" s="1"/>
  <c r="A700" i="1" s="1"/>
  <c r="D700" i="1" s="1"/>
  <c r="O700" i="1" s="1"/>
  <c r="P700" i="1" s="1"/>
  <c r="Q700" i="1" s="1"/>
  <c r="R700" i="1" s="1"/>
  <c r="L701" i="1" s="1"/>
  <c r="N701" i="1" s="1"/>
  <c r="M701" i="1" l="1"/>
  <c r="C700" i="1"/>
  <c r="B700" i="1"/>
  <c r="E700" i="1"/>
  <c r="F700" i="1" l="1"/>
  <c r="G700" i="1" l="1"/>
  <c r="I700" i="1" s="1"/>
  <c r="J700" i="1" s="1"/>
  <c r="A701" i="1" s="1"/>
  <c r="D701" i="1" s="1"/>
  <c r="O701" i="1" s="1"/>
  <c r="P701" i="1" s="1"/>
  <c r="Q701" i="1" s="1"/>
  <c r="R701" i="1" s="1"/>
  <c r="L702" i="1" s="1"/>
  <c r="N702" i="1" s="1"/>
  <c r="M702" i="1" l="1"/>
  <c r="E701" i="1"/>
  <c r="B701" i="1"/>
  <c r="C701" i="1"/>
  <c r="F701" i="1" l="1"/>
  <c r="G701" i="1" l="1"/>
  <c r="I701" i="1" s="1"/>
  <c r="J701" i="1" s="1"/>
  <c r="A702" i="1" s="1"/>
  <c r="D702" i="1" s="1"/>
  <c r="O702" i="1" s="1"/>
  <c r="P702" i="1" s="1"/>
  <c r="Q702" i="1" s="1"/>
  <c r="R702" i="1" s="1"/>
  <c r="L703" i="1" s="1"/>
  <c r="N703" i="1" s="1"/>
  <c r="M703" i="1" l="1"/>
  <c r="B702" i="1"/>
  <c r="C702" i="1"/>
  <c r="E702" i="1"/>
  <c r="F702" i="1" l="1"/>
  <c r="G702" i="1" l="1"/>
  <c r="I702" i="1" s="1"/>
  <c r="J702" i="1" s="1"/>
  <c r="A703" i="1" s="1"/>
  <c r="D703" i="1" s="1"/>
  <c r="O703" i="1" s="1"/>
  <c r="P703" i="1" s="1"/>
  <c r="Q703" i="1" s="1"/>
  <c r="R703" i="1" s="1"/>
  <c r="L704" i="1" s="1"/>
  <c r="N704" i="1" s="1"/>
  <c r="M704" i="1" l="1"/>
  <c r="E703" i="1"/>
  <c r="F703" i="1" s="1"/>
  <c r="C703" i="1"/>
  <c r="B703" i="1"/>
  <c r="G703" i="1" l="1"/>
  <c r="I703" i="1" s="1"/>
  <c r="J703" i="1" s="1"/>
  <c r="A704" i="1" s="1"/>
  <c r="D704" i="1" s="1"/>
  <c r="O704" i="1" s="1"/>
  <c r="P704" i="1" s="1"/>
  <c r="Q704" i="1" s="1"/>
  <c r="R704" i="1" s="1"/>
  <c r="L705" i="1" s="1"/>
  <c r="N705" i="1" s="1"/>
  <c r="M705" i="1" l="1"/>
  <c r="G704" i="1"/>
  <c r="E704" i="1"/>
  <c r="C704" i="1"/>
  <c r="B704" i="1"/>
  <c r="J704" i="1"/>
  <c r="A705" i="1" s="1"/>
  <c r="D705" i="1" s="1"/>
  <c r="O705" i="1" s="1"/>
  <c r="P705" i="1" s="1"/>
  <c r="Q705" i="1" s="1"/>
  <c r="R705" i="1" s="1"/>
  <c r="L706" i="1" s="1"/>
  <c r="N706" i="1" s="1"/>
  <c r="I704" i="1"/>
  <c r="F704" i="1"/>
  <c r="M706" i="1" l="1"/>
  <c r="E705" i="1"/>
  <c r="F705" i="1"/>
  <c r="B705" i="1"/>
  <c r="J705" i="1"/>
  <c r="A706" i="1" s="1"/>
  <c r="D706" i="1" s="1"/>
  <c r="O706" i="1" s="1"/>
  <c r="P706" i="1" s="1"/>
  <c r="Q706" i="1" s="1"/>
  <c r="R706" i="1" s="1"/>
  <c r="L707" i="1" s="1"/>
  <c r="N707" i="1" s="1"/>
  <c r="C705" i="1"/>
  <c r="I705" i="1"/>
  <c r="G705" i="1"/>
  <c r="M707" i="1" l="1"/>
  <c r="I706" i="1"/>
  <c r="J706" i="1"/>
  <c r="A707" i="1" s="1"/>
  <c r="D707" i="1" s="1"/>
  <c r="O707" i="1" s="1"/>
  <c r="P707" i="1" s="1"/>
  <c r="Q707" i="1" s="1"/>
  <c r="R707" i="1" s="1"/>
  <c r="L708" i="1" s="1"/>
  <c r="N708" i="1" s="1"/>
  <c r="F706" i="1"/>
  <c r="E706" i="1"/>
  <c r="B706" i="1"/>
  <c r="C706" i="1"/>
  <c r="G706" i="1"/>
  <c r="M708" i="1" l="1"/>
  <c r="J707" i="1"/>
  <c r="A708" i="1" s="1"/>
  <c r="D708" i="1" s="1"/>
  <c r="O708" i="1" s="1"/>
  <c r="P708" i="1" s="1"/>
  <c r="Q708" i="1" s="1"/>
  <c r="R708" i="1" s="1"/>
  <c r="L709" i="1" s="1"/>
  <c r="N709" i="1" s="1"/>
  <c r="I707" i="1"/>
  <c r="G707" i="1"/>
  <c r="E707" i="1"/>
  <c r="F707" i="1"/>
  <c r="C707" i="1"/>
  <c r="B707" i="1"/>
  <c r="M709" i="1" l="1"/>
  <c r="I708" i="1"/>
  <c r="J708" i="1"/>
  <c r="A709" i="1" s="1"/>
  <c r="D709" i="1" s="1"/>
  <c r="O709" i="1" s="1"/>
  <c r="P709" i="1" s="1"/>
  <c r="Q709" i="1" s="1"/>
  <c r="R709" i="1" s="1"/>
  <c r="L710" i="1" s="1"/>
  <c r="N710" i="1" s="1"/>
  <c r="C708" i="1"/>
  <c r="F708" i="1"/>
  <c r="E708" i="1"/>
  <c r="G708" i="1"/>
  <c r="B708" i="1"/>
  <c r="M710" i="1" l="1"/>
  <c r="G709" i="1"/>
  <c r="B709" i="1"/>
  <c r="F709" i="1"/>
  <c r="I709" i="1"/>
  <c r="J709" i="1"/>
  <c r="A710" i="1" s="1"/>
  <c r="D710" i="1" s="1"/>
  <c r="O710" i="1" s="1"/>
  <c r="P710" i="1" s="1"/>
  <c r="Q710" i="1" s="1"/>
  <c r="R710" i="1" s="1"/>
  <c r="L711" i="1" s="1"/>
  <c r="N711" i="1" s="1"/>
  <c r="E709" i="1"/>
  <c r="C709" i="1"/>
  <c r="M711" i="1" l="1"/>
  <c r="E710" i="1"/>
  <c r="I710" i="1"/>
  <c r="F710" i="1"/>
  <c r="G710" i="1"/>
  <c r="B710" i="1"/>
  <c r="C710" i="1"/>
  <c r="J710" i="1"/>
  <c r="A711" i="1" s="1"/>
  <c r="D711" i="1" s="1"/>
  <c r="O711" i="1" s="1"/>
  <c r="P711" i="1" s="1"/>
  <c r="Q711" i="1" s="1"/>
  <c r="R711" i="1" s="1"/>
  <c r="L712" i="1" s="1"/>
  <c r="N712" i="1" s="1"/>
  <c r="M712" i="1" l="1"/>
  <c r="I711" i="1"/>
  <c r="G711" i="1"/>
  <c r="C711" i="1"/>
  <c r="E711" i="1"/>
  <c r="B711" i="1"/>
  <c r="F711" i="1"/>
  <c r="J711" i="1"/>
  <c r="A712" i="1" s="1"/>
  <c r="D712" i="1" s="1"/>
  <c r="O712" i="1" s="1"/>
  <c r="P712" i="1" s="1"/>
  <c r="Q712" i="1" s="1"/>
  <c r="R712" i="1" s="1"/>
  <c r="L713" i="1" s="1"/>
  <c r="N713" i="1" s="1"/>
  <c r="M713" i="1" l="1"/>
  <c r="C712" i="1"/>
  <c r="I712" i="1"/>
  <c r="B712" i="1"/>
  <c r="J712" i="1"/>
  <c r="A713" i="1" s="1"/>
  <c r="D713" i="1" s="1"/>
  <c r="O713" i="1" s="1"/>
  <c r="P713" i="1" s="1"/>
  <c r="Q713" i="1" s="1"/>
  <c r="R713" i="1" s="1"/>
  <c r="L714" i="1" s="1"/>
  <c r="N714" i="1" s="1"/>
  <c r="E712" i="1"/>
  <c r="F712" i="1"/>
  <c r="G712" i="1"/>
  <c r="M714" i="1" l="1"/>
  <c r="J713" i="1"/>
  <c r="A714" i="1" s="1"/>
  <c r="D714" i="1" s="1"/>
  <c r="O714" i="1" s="1"/>
  <c r="P714" i="1" s="1"/>
  <c r="Q714" i="1" s="1"/>
  <c r="R714" i="1" s="1"/>
  <c r="L715" i="1" s="1"/>
  <c r="N715" i="1" s="1"/>
  <c r="G713" i="1"/>
  <c r="C713" i="1"/>
  <c r="B713" i="1"/>
  <c r="F713" i="1"/>
  <c r="E713" i="1"/>
  <c r="I713" i="1"/>
  <c r="M715" i="1" l="1"/>
  <c r="J714" i="1"/>
  <c r="A715" i="1" s="1"/>
  <c r="D715" i="1" s="1"/>
  <c r="O715" i="1" s="1"/>
  <c r="P715" i="1" s="1"/>
  <c r="Q715" i="1" s="1"/>
  <c r="R715" i="1" s="1"/>
  <c r="L716" i="1" s="1"/>
  <c r="N716" i="1" s="1"/>
  <c r="G714" i="1"/>
  <c r="I714" i="1"/>
  <c r="E714" i="1"/>
  <c r="B714" i="1"/>
  <c r="C714" i="1"/>
  <c r="F714" i="1"/>
  <c r="M716" i="1" l="1"/>
  <c r="E715" i="1"/>
  <c r="F715" i="1"/>
  <c r="B715" i="1"/>
  <c r="I715" i="1"/>
  <c r="C715" i="1"/>
  <c r="G715" i="1"/>
  <c r="J715" i="1"/>
  <c r="A716" i="1" s="1"/>
  <c r="D716" i="1" s="1"/>
  <c r="O716" i="1" s="1"/>
  <c r="P716" i="1" s="1"/>
  <c r="Q716" i="1" s="1"/>
  <c r="R716" i="1" s="1"/>
  <c r="L717" i="1" s="1"/>
  <c r="N717" i="1" s="1"/>
  <c r="M717" i="1" l="1"/>
  <c r="F716" i="1"/>
  <c r="C716" i="1"/>
  <c r="E716" i="1"/>
  <c r="J716" i="1"/>
  <c r="A717" i="1" s="1"/>
  <c r="D717" i="1" s="1"/>
  <c r="O717" i="1" s="1"/>
  <c r="P717" i="1" s="1"/>
  <c r="Q717" i="1" s="1"/>
  <c r="R717" i="1" s="1"/>
  <c r="L718" i="1" s="1"/>
  <c r="N718" i="1" s="1"/>
  <c r="I716" i="1"/>
  <c r="B716" i="1"/>
  <c r="G716" i="1"/>
  <c r="M718" i="1" l="1"/>
  <c r="G717" i="1"/>
  <c r="J717" i="1"/>
  <c r="A718" i="1" s="1"/>
  <c r="D718" i="1" s="1"/>
  <c r="O718" i="1" s="1"/>
  <c r="P718" i="1" s="1"/>
  <c r="Q718" i="1" s="1"/>
  <c r="R718" i="1" s="1"/>
  <c r="L719" i="1" s="1"/>
  <c r="N719" i="1" s="1"/>
  <c r="B717" i="1"/>
  <c r="F717" i="1"/>
  <c r="E717" i="1"/>
  <c r="I717" i="1"/>
  <c r="C717" i="1"/>
  <c r="M719" i="1" l="1"/>
  <c r="J718" i="1"/>
  <c r="A719" i="1" s="1"/>
  <c r="D719" i="1" s="1"/>
  <c r="O719" i="1" s="1"/>
  <c r="P719" i="1" s="1"/>
  <c r="Q719" i="1" s="1"/>
  <c r="R719" i="1" s="1"/>
  <c r="L720" i="1" s="1"/>
  <c r="N720" i="1" s="1"/>
  <c r="F718" i="1"/>
  <c r="B718" i="1"/>
  <c r="C718" i="1"/>
  <c r="E718" i="1"/>
  <c r="I718" i="1"/>
  <c r="G718" i="1"/>
  <c r="M720" i="1" l="1"/>
  <c r="G719" i="1"/>
  <c r="C719" i="1"/>
  <c r="E719" i="1"/>
  <c r="B719" i="1"/>
  <c r="J719" i="1"/>
  <c r="A720" i="1" s="1"/>
  <c r="D720" i="1" s="1"/>
  <c r="O720" i="1" s="1"/>
  <c r="P720" i="1" s="1"/>
  <c r="Q720" i="1" s="1"/>
  <c r="R720" i="1" s="1"/>
  <c r="L721" i="1" s="1"/>
  <c r="N721" i="1" s="1"/>
  <c r="I719" i="1"/>
  <c r="F719" i="1"/>
  <c r="M721" i="1" l="1"/>
  <c r="E720" i="1"/>
  <c r="F720" i="1"/>
  <c r="J720" i="1"/>
  <c r="A721" i="1" s="1"/>
  <c r="D721" i="1" s="1"/>
  <c r="O721" i="1" s="1"/>
  <c r="P721" i="1" s="1"/>
  <c r="Q721" i="1" s="1"/>
  <c r="R721" i="1" s="1"/>
  <c r="L722" i="1" s="1"/>
  <c r="N722" i="1" s="1"/>
  <c r="I720" i="1"/>
  <c r="G720" i="1"/>
  <c r="B720" i="1"/>
  <c r="C720" i="1"/>
  <c r="M722" i="1" l="1"/>
  <c r="J721" i="1"/>
  <c r="A722" i="1" s="1"/>
  <c r="D722" i="1" s="1"/>
  <c r="O722" i="1" s="1"/>
  <c r="P722" i="1" s="1"/>
  <c r="Q722" i="1" s="1"/>
  <c r="R722" i="1" s="1"/>
  <c r="L723" i="1" s="1"/>
  <c r="N723" i="1" s="1"/>
  <c r="C721" i="1"/>
  <c r="I721" i="1"/>
  <c r="G721" i="1"/>
  <c r="E721" i="1"/>
  <c r="B721" i="1"/>
  <c r="F721" i="1"/>
  <c r="M723" i="1" l="1"/>
  <c r="I722" i="1"/>
  <c r="B722" i="1"/>
  <c r="C722" i="1"/>
  <c r="G722" i="1"/>
  <c r="E722" i="1"/>
  <c r="J722" i="1"/>
  <c r="A723" i="1" s="1"/>
  <c r="D723" i="1" s="1"/>
  <c r="O723" i="1" s="1"/>
  <c r="P723" i="1" s="1"/>
  <c r="Q723" i="1" s="1"/>
  <c r="R723" i="1" s="1"/>
  <c r="L724" i="1" s="1"/>
  <c r="N724" i="1" s="1"/>
  <c r="F722" i="1"/>
  <c r="M724" i="1" l="1"/>
  <c r="G723" i="1"/>
  <c r="C723" i="1"/>
  <c r="J723" i="1"/>
  <c r="A724" i="1" s="1"/>
  <c r="D724" i="1" s="1"/>
  <c r="O724" i="1" s="1"/>
  <c r="P724" i="1" s="1"/>
  <c r="Q724" i="1" s="1"/>
  <c r="R724" i="1" s="1"/>
  <c r="L725" i="1" s="1"/>
  <c r="N725" i="1" s="1"/>
  <c r="B723" i="1"/>
  <c r="I723" i="1"/>
  <c r="E723" i="1"/>
  <c r="F723" i="1"/>
  <c r="M725" i="1" l="1"/>
  <c r="G724" i="1"/>
  <c r="I724" i="1"/>
  <c r="B724" i="1"/>
  <c r="C724" i="1"/>
  <c r="J724" i="1"/>
  <c r="A725" i="1" s="1"/>
  <c r="D725" i="1" s="1"/>
  <c r="O725" i="1" s="1"/>
  <c r="P725" i="1" s="1"/>
  <c r="Q725" i="1" s="1"/>
  <c r="R725" i="1" s="1"/>
  <c r="L726" i="1" s="1"/>
  <c r="N726" i="1" s="1"/>
  <c r="F724" i="1"/>
  <c r="E724" i="1"/>
  <c r="M726" i="1" l="1"/>
  <c r="J725" i="1"/>
  <c r="A726" i="1" s="1"/>
  <c r="D726" i="1" s="1"/>
  <c r="O726" i="1" s="1"/>
  <c r="P726" i="1" s="1"/>
  <c r="Q726" i="1" s="1"/>
  <c r="R726" i="1" s="1"/>
  <c r="L727" i="1" s="1"/>
  <c r="N727" i="1" s="1"/>
  <c r="F725" i="1"/>
  <c r="C725" i="1"/>
  <c r="I725" i="1"/>
  <c r="B725" i="1"/>
  <c r="G725" i="1"/>
  <c r="E725" i="1"/>
  <c r="M727" i="1" l="1"/>
  <c r="B726" i="1"/>
  <c r="J726" i="1"/>
  <c r="A727" i="1" s="1"/>
  <c r="D727" i="1" s="1"/>
  <c r="O727" i="1" s="1"/>
  <c r="P727" i="1" s="1"/>
  <c r="Q727" i="1" s="1"/>
  <c r="R727" i="1" s="1"/>
  <c r="L728" i="1" s="1"/>
  <c r="N728" i="1" s="1"/>
  <c r="F726" i="1"/>
  <c r="E726" i="1"/>
  <c r="G726" i="1"/>
  <c r="C726" i="1"/>
  <c r="I726" i="1"/>
  <c r="M728" i="1" l="1"/>
  <c r="G727" i="1"/>
  <c r="E727" i="1"/>
  <c r="I727" i="1"/>
  <c r="B727" i="1"/>
  <c r="F727" i="1"/>
  <c r="J727" i="1"/>
  <c r="A728" i="1" s="1"/>
  <c r="D728" i="1" s="1"/>
  <c r="O728" i="1" s="1"/>
  <c r="P728" i="1" s="1"/>
  <c r="Q728" i="1" s="1"/>
  <c r="R728" i="1" s="1"/>
  <c r="L729" i="1" s="1"/>
  <c r="N729" i="1" s="1"/>
  <c r="C727" i="1"/>
  <c r="M729" i="1" l="1"/>
  <c r="F728" i="1"/>
  <c r="I728" i="1"/>
  <c r="G728" i="1"/>
  <c r="C728" i="1"/>
  <c r="E728" i="1"/>
  <c r="J728" i="1"/>
  <c r="A729" i="1" s="1"/>
  <c r="D729" i="1" s="1"/>
  <c r="O729" i="1" s="1"/>
  <c r="P729" i="1" s="1"/>
  <c r="Q729" i="1" s="1"/>
  <c r="R729" i="1" s="1"/>
  <c r="L730" i="1" s="1"/>
  <c r="N730" i="1" s="1"/>
  <c r="B728" i="1"/>
  <c r="M730" i="1" l="1"/>
  <c r="F729" i="1"/>
  <c r="J729" i="1"/>
  <c r="A730" i="1" s="1"/>
  <c r="D730" i="1" s="1"/>
  <c r="O730" i="1" s="1"/>
  <c r="P730" i="1" s="1"/>
  <c r="Q730" i="1" s="1"/>
  <c r="R730" i="1" s="1"/>
  <c r="L731" i="1" s="1"/>
  <c r="N731" i="1" s="1"/>
  <c r="B729" i="1"/>
  <c r="G729" i="1"/>
  <c r="I729" i="1"/>
  <c r="E729" i="1"/>
  <c r="C729" i="1"/>
  <c r="M731" i="1" l="1"/>
  <c r="E730" i="1"/>
  <c r="G730" i="1"/>
  <c r="C730" i="1"/>
  <c r="B730" i="1"/>
  <c r="J730" i="1"/>
  <c r="A731" i="1" s="1"/>
  <c r="D731" i="1" s="1"/>
  <c r="O731" i="1" s="1"/>
  <c r="P731" i="1" s="1"/>
  <c r="Q731" i="1" s="1"/>
  <c r="R731" i="1" s="1"/>
  <c r="L732" i="1" s="1"/>
  <c r="N732" i="1" s="1"/>
  <c r="I730" i="1"/>
  <c r="F730" i="1"/>
  <c r="M732" i="1" l="1"/>
  <c r="I731" i="1"/>
  <c r="C731" i="1"/>
  <c r="G731" i="1"/>
  <c r="F731" i="1"/>
  <c r="J731" i="1"/>
  <c r="A732" i="1" s="1"/>
  <c r="D732" i="1" s="1"/>
  <c r="O732" i="1" s="1"/>
  <c r="P732" i="1" s="1"/>
  <c r="Q732" i="1" s="1"/>
  <c r="R732" i="1" s="1"/>
  <c r="L733" i="1" s="1"/>
  <c r="N733" i="1" s="1"/>
  <c r="B731" i="1"/>
  <c r="E731" i="1"/>
  <c r="M733" i="1" l="1"/>
  <c r="I732" i="1"/>
  <c r="B732" i="1"/>
  <c r="F732" i="1"/>
  <c r="J732" i="1"/>
  <c r="A733" i="1" s="1"/>
  <c r="D733" i="1" s="1"/>
  <c r="O733" i="1" s="1"/>
  <c r="P733" i="1" s="1"/>
  <c r="Q733" i="1" s="1"/>
  <c r="R733" i="1" s="1"/>
  <c r="L734" i="1" s="1"/>
  <c r="N734" i="1" s="1"/>
  <c r="C732" i="1"/>
  <c r="E732" i="1"/>
  <c r="G732" i="1"/>
  <c r="M734" i="1" l="1"/>
  <c r="B733" i="1"/>
  <c r="E733" i="1"/>
  <c r="C733" i="1"/>
  <c r="G733" i="1"/>
  <c r="J733" i="1"/>
  <c r="A734" i="1" s="1"/>
  <c r="D734" i="1" s="1"/>
  <c r="O734" i="1" s="1"/>
  <c r="P734" i="1" s="1"/>
  <c r="Q734" i="1" s="1"/>
  <c r="R734" i="1" s="1"/>
  <c r="L735" i="1" s="1"/>
  <c r="N735" i="1" s="1"/>
  <c r="I733" i="1"/>
  <c r="F733" i="1"/>
  <c r="M735" i="1" l="1"/>
  <c r="I734" i="1"/>
  <c r="E734" i="1"/>
  <c r="J734" i="1"/>
  <c r="A735" i="1" s="1"/>
  <c r="D735" i="1" s="1"/>
  <c r="O735" i="1" s="1"/>
  <c r="P735" i="1" s="1"/>
  <c r="Q735" i="1" s="1"/>
  <c r="R735" i="1" s="1"/>
  <c r="L736" i="1" s="1"/>
  <c r="N736" i="1" s="1"/>
  <c r="C734" i="1"/>
  <c r="B734" i="1"/>
  <c r="G734" i="1"/>
  <c r="F734" i="1"/>
  <c r="M736" i="1" l="1"/>
  <c r="F735" i="1"/>
  <c r="B735" i="1"/>
  <c r="J735" i="1"/>
  <c r="A736" i="1" s="1"/>
  <c r="D736" i="1" s="1"/>
  <c r="O736" i="1" s="1"/>
  <c r="P736" i="1" s="1"/>
  <c r="Q736" i="1" s="1"/>
  <c r="R736" i="1" s="1"/>
  <c r="L737" i="1" s="1"/>
  <c r="N737" i="1" s="1"/>
  <c r="G735" i="1"/>
  <c r="C735" i="1"/>
  <c r="E735" i="1"/>
  <c r="I735" i="1"/>
  <c r="M737" i="1" l="1"/>
  <c r="C736" i="1"/>
  <c r="I736" i="1"/>
  <c r="E736" i="1"/>
  <c r="J736" i="1"/>
  <c r="A737" i="1" s="1"/>
  <c r="D737" i="1" s="1"/>
  <c r="O737" i="1" s="1"/>
  <c r="P737" i="1" s="1"/>
  <c r="Q737" i="1" s="1"/>
  <c r="R737" i="1" s="1"/>
  <c r="L738" i="1" s="1"/>
  <c r="N738" i="1" s="1"/>
  <c r="B736" i="1"/>
  <c r="F736" i="1"/>
  <c r="G736" i="1"/>
  <c r="M738" i="1" l="1"/>
  <c r="J737" i="1"/>
  <c r="A738" i="1" s="1"/>
  <c r="D738" i="1" s="1"/>
  <c r="O738" i="1" s="1"/>
  <c r="P738" i="1" s="1"/>
  <c r="Q738" i="1" s="1"/>
  <c r="R738" i="1" s="1"/>
  <c r="L739" i="1" s="1"/>
  <c r="N739" i="1" s="1"/>
  <c r="F737" i="1"/>
  <c r="B737" i="1"/>
  <c r="G737" i="1"/>
  <c r="E737" i="1"/>
  <c r="C737" i="1"/>
  <c r="I737" i="1"/>
  <c r="M739" i="1" l="1"/>
  <c r="I738" i="1"/>
  <c r="C738" i="1"/>
  <c r="F738" i="1"/>
  <c r="E738" i="1"/>
  <c r="J738" i="1"/>
  <c r="A739" i="1" s="1"/>
  <c r="D739" i="1" s="1"/>
  <c r="O739" i="1" s="1"/>
  <c r="P739" i="1" s="1"/>
  <c r="Q739" i="1" s="1"/>
  <c r="R739" i="1" s="1"/>
  <c r="L740" i="1" s="1"/>
  <c r="N740" i="1" s="1"/>
  <c r="B738" i="1"/>
  <c r="G738" i="1"/>
  <c r="M740" i="1" l="1"/>
  <c r="E739" i="1"/>
  <c r="I739" i="1"/>
  <c r="F739" i="1"/>
  <c r="G739" i="1"/>
  <c r="J739" i="1"/>
  <c r="A740" i="1" s="1"/>
  <c r="D740" i="1" s="1"/>
  <c r="O740" i="1" s="1"/>
  <c r="P740" i="1" s="1"/>
  <c r="Q740" i="1" s="1"/>
  <c r="R740" i="1" s="1"/>
  <c r="L741" i="1" s="1"/>
  <c r="N741" i="1" s="1"/>
  <c r="C739" i="1"/>
  <c r="B739" i="1"/>
  <c r="M741" i="1" l="1"/>
  <c r="G740" i="1"/>
  <c r="E740" i="1"/>
  <c r="J740" i="1"/>
  <c r="A741" i="1" s="1"/>
  <c r="D741" i="1" s="1"/>
  <c r="O741" i="1" s="1"/>
  <c r="P741" i="1" s="1"/>
  <c r="Q741" i="1" s="1"/>
  <c r="R741" i="1" s="1"/>
  <c r="L742" i="1" s="1"/>
  <c r="N742" i="1" s="1"/>
  <c r="B740" i="1"/>
  <c r="C740" i="1"/>
  <c r="F740" i="1"/>
  <c r="I740" i="1"/>
  <c r="M742" i="1" l="1"/>
  <c r="J741" i="1"/>
  <c r="A742" i="1" s="1"/>
  <c r="D742" i="1" s="1"/>
  <c r="O742" i="1" s="1"/>
  <c r="P742" i="1" s="1"/>
  <c r="Q742" i="1" s="1"/>
  <c r="R742" i="1" s="1"/>
  <c r="L743" i="1" s="1"/>
  <c r="N743" i="1" s="1"/>
  <c r="B741" i="1"/>
  <c r="F741" i="1"/>
  <c r="I741" i="1"/>
  <c r="E741" i="1"/>
  <c r="C741" i="1"/>
  <c r="G741" i="1"/>
  <c r="M743" i="1" l="1"/>
  <c r="B742" i="1"/>
  <c r="I742" i="1"/>
  <c r="G742" i="1"/>
  <c r="F742" i="1"/>
  <c r="C742" i="1"/>
  <c r="E742" i="1"/>
  <c r="J742" i="1"/>
  <c r="A743" i="1" s="1"/>
  <c r="D743" i="1" s="1"/>
  <c r="O743" i="1" s="1"/>
  <c r="P743" i="1" s="1"/>
  <c r="Q743" i="1" s="1"/>
  <c r="R743" i="1" s="1"/>
  <c r="L744" i="1" s="1"/>
  <c r="N744" i="1" s="1"/>
  <c r="M744" i="1" l="1"/>
  <c r="G743" i="1"/>
  <c r="E743" i="1"/>
  <c r="C743" i="1"/>
  <c r="I743" i="1"/>
  <c r="J743" i="1"/>
  <c r="A744" i="1" s="1"/>
  <c r="D744" i="1" s="1"/>
  <c r="O744" i="1" s="1"/>
  <c r="P744" i="1" s="1"/>
  <c r="Q744" i="1" s="1"/>
  <c r="R744" i="1" s="1"/>
  <c r="L745" i="1" s="1"/>
  <c r="N745" i="1" s="1"/>
  <c r="F743" i="1"/>
  <c r="B743" i="1"/>
  <c r="M745" i="1" l="1"/>
  <c r="J744" i="1"/>
  <c r="A745" i="1" s="1"/>
  <c r="D745" i="1" s="1"/>
  <c r="O745" i="1" s="1"/>
  <c r="P745" i="1" s="1"/>
  <c r="Q745" i="1" s="1"/>
  <c r="R745" i="1" s="1"/>
  <c r="L746" i="1" s="1"/>
  <c r="N746" i="1" s="1"/>
  <c r="F744" i="1"/>
  <c r="C744" i="1"/>
  <c r="I744" i="1"/>
  <c r="G744" i="1"/>
  <c r="E744" i="1"/>
  <c r="B744" i="1"/>
  <c r="M746" i="1" l="1"/>
  <c r="G745" i="1"/>
  <c r="C745" i="1"/>
  <c r="E745" i="1"/>
  <c r="I745" i="1"/>
  <c r="J745" i="1"/>
  <c r="A746" i="1" s="1"/>
  <c r="D746" i="1" s="1"/>
  <c r="O746" i="1" s="1"/>
  <c r="P746" i="1" s="1"/>
  <c r="Q746" i="1" s="1"/>
  <c r="R746" i="1" s="1"/>
  <c r="L747" i="1" s="1"/>
  <c r="N747" i="1" s="1"/>
  <c r="F745" i="1"/>
  <c r="B745" i="1"/>
  <c r="M747" i="1" l="1"/>
  <c r="J746" i="1"/>
  <c r="A747" i="1" s="1"/>
  <c r="D747" i="1" s="1"/>
  <c r="O747" i="1" s="1"/>
  <c r="P747" i="1" s="1"/>
  <c r="Q747" i="1" s="1"/>
  <c r="R747" i="1" s="1"/>
  <c r="L748" i="1" s="1"/>
  <c r="N748" i="1" s="1"/>
  <c r="B746" i="1"/>
  <c r="E746" i="1"/>
  <c r="I746" i="1"/>
  <c r="C746" i="1"/>
  <c r="G746" i="1"/>
  <c r="F746" i="1"/>
  <c r="M748" i="1" l="1"/>
  <c r="B747" i="1"/>
  <c r="J747" i="1"/>
  <c r="A748" i="1" s="1"/>
  <c r="D748" i="1" s="1"/>
  <c r="O748" i="1" s="1"/>
  <c r="P748" i="1" s="1"/>
  <c r="Q748" i="1" s="1"/>
  <c r="R748" i="1" s="1"/>
  <c r="L749" i="1" s="1"/>
  <c r="N749" i="1" s="1"/>
  <c r="F747" i="1"/>
  <c r="I747" i="1"/>
  <c r="C747" i="1"/>
  <c r="G747" i="1"/>
  <c r="E747" i="1"/>
  <c r="M749" i="1" l="1"/>
  <c r="E748" i="1"/>
  <c r="F748" i="1"/>
  <c r="G748" i="1"/>
  <c r="C748" i="1"/>
  <c r="I748" i="1"/>
  <c r="J748" i="1"/>
  <c r="A749" i="1" s="1"/>
  <c r="D749" i="1" s="1"/>
  <c r="O749" i="1" s="1"/>
  <c r="P749" i="1" s="1"/>
  <c r="Q749" i="1" s="1"/>
  <c r="R749" i="1" s="1"/>
  <c r="L750" i="1" s="1"/>
  <c r="N750" i="1" s="1"/>
  <c r="B748" i="1"/>
  <c r="M750" i="1" l="1"/>
  <c r="G749" i="1"/>
  <c r="F749" i="1"/>
  <c r="E749" i="1"/>
  <c r="J749" i="1"/>
  <c r="A750" i="1" s="1"/>
  <c r="D750" i="1" s="1"/>
  <c r="O750" i="1" s="1"/>
  <c r="P750" i="1" s="1"/>
  <c r="Q750" i="1" s="1"/>
  <c r="R750" i="1" s="1"/>
  <c r="L751" i="1" s="1"/>
  <c r="N751" i="1" s="1"/>
  <c r="B749" i="1"/>
  <c r="C749" i="1"/>
  <c r="I749" i="1"/>
  <c r="M751" i="1" l="1"/>
  <c r="J750" i="1"/>
  <c r="A751" i="1" s="1"/>
  <c r="D751" i="1" s="1"/>
  <c r="O751" i="1" s="1"/>
  <c r="P751" i="1" s="1"/>
  <c r="Q751" i="1" s="1"/>
  <c r="R751" i="1" s="1"/>
  <c r="L752" i="1" s="1"/>
  <c r="N752" i="1" s="1"/>
  <c r="C750" i="1"/>
  <c r="G750" i="1"/>
  <c r="I750" i="1"/>
  <c r="B750" i="1"/>
  <c r="E750" i="1"/>
  <c r="F750" i="1"/>
  <c r="M752" i="1" l="1"/>
  <c r="I751" i="1"/>
  <c r="J751" i="1"/>
  <c r="A752" i="1" s="1"/>
  <c r="D752" i="1" s="1"/>
  <c r="O752" i="1" s="1"/>
  <c r="P752" i="1" s="1"/>
  <c r="Q752" i="1" s="1"/>
  <c r="R752" i="1" s="1"/>
  <c r="L753" i="1" s="1"/>
  <c r="N753" i="1" s="1"/>
  <c r="B751" i="1"/>
  <c r="F751" i="1"/>
  <c r="G751" i="1"/>
  <c r="C751" i="1"/>
  <c r="E751" i="1"/>
  <c r="M753" i="1" l="1"/>
  <c r="G752" i="1"/>
  <c r="I752" i="1"/>
  <c r="B752" i="1"/>
  <c r="J752" i="1"/>
  <c r="A753" i="1" s="1"/>
  <c r="D753" i="1" s="1"/>
  <c r="O753" i="1" s="1"/>
  <c r="P753" i="1" s="1"/>
  <c r="Q753" i="1" s="1"/>
  <c r="R753" i="1" s="1"/>
  <c r="L754" i="1" s="1"/>
  <c r="N754" i="1" s="1"/>
  <c r="F752" i="1"/>
  <c r="C752" i="1"/>
  <c r="E752" i="1"/>
  <c r="M754" i="1" l="1"/>
  <c r="I753" i="1"/>
  <c r="F753" i="1"/>
  <c r="G753" i="1"/>
  <c r="B753" i="1"/>
  <c r="E753" i="1"/>
  <c r="C753" i="1"/>
  <c r="J753" i="1"/>
  <c r="A754" i="1" s="1"/>
  <c r="D754" i="1" s="1"/>
  <c r="O754" i="1" s="1"/>
  <c r="P754" i="1" s="1"/>
  <c r="Q754" i="1" s="1"/>
  <c r="R754" i="1" s="1"/>
  <c r="L755" i="1" s="1"/>
  <c r="N755" i="1" s="1"/>
  <c r="M755" i="1" l="1"/>
  <c r="E754" i="1"/>
  <c r="I754" i="1"/>
  <c r="F754" i="1"/>
  <c r="G754" i="1"/>
  <c r="C754" i="1"/>
  <c r="J754" i="1"/>
  <c r="A755" i="1" s="1"/>
  <c r="D755" i="1" s="1"/>
  <c r="O755" i="1" s="1"/>
  <c r="P755" i="1" s="1"/>
  <c r="Q755" i="1" s="1"/>
  <c r="R755" i="1" s="1"/>
  <c r="L756" i="1" s="1"/>
  <c r="N756" i="1" s="1"/>
  <c r="B754" i="1"/>
  <c r="M756" i="1" l="1"/>
  <c r="G755" i="1"/>
  <c r="C755" i="1"/>
  <c r="J755" i="1"/>
  <c r="A756" i="1" s="1"/>
  <c r="D756" i="1" s="1"/>
  <c r="O756" i="1" s="1"/>
  <c r="P756" i="1" s="1"/>
  <c r="Q756" i="1" s="1"/>
  <c r="R756" i="1" s="1"/>
  <c r="L757" i="1" s="1"/>
  <c r="N757" i="1" s="1"/>
  <c r="I755" i="1"/>
  <c r="E755" i="1"/>
  <c r="F755" i="1"/>
  <c r="B755" i="1"/>
  <c r="M757" i="1" l="1"/>
  <c r="J756" i="1"/>
  <c r="A757" i="1" s="1"/>
  <c r="D757" i="1" s="1"/>
  <c r="O757" i="1" s="1"/>
  <c r="P757" i="1" s="1"/>
  <c r="Q757" i="1" s="1"/>
  <c r="R757" i="1" s="1"/>
  <c r="L758" i="1" s="1"/>
  <c r="N758" i="1" s="1"/>
  <c r="B756" i="1"/>
  <c r="F756" i="1"/>
  <c r="C756" i="1"/>
  <c r="E756" i="1"/>
  <c r="I756" i="1"/>
  <c r="G756" i="1"/>
  <c r="M758" i="1" l="1"/>
  <c r="F757" i="1"/>
  <c r="G757" i="1"/>
  <c r="B757" i="1"/>
  <c r="E757" i="1"/>
  <c r="J757" i="1"/>
  <c r="A758" i="1" s="1"/>
  <c r="D758" i="1" s="1"/>
  <c r="O758" i="1" s="1"/>
  <c r="P758" i="1" s="1"/>
  <c r="Q758" i="1" s="1"/>
  <c r="R758" i="1" s="1"/>
  <c r="L759" i="1" s="1"/>
  <c r="N759" i="1" s="1"/>
  <c r="C757" i="1"/>
  <c r="I757" i="1"/>
  <c r="M759" i="1" l="1"/>
  <c r="C758" i="1"/>
  <c r="E758" i="1"/>
  <c r="J758" i="1"/>
  <c r="A759" i="1" s="1"/>
  <c r="D759" i="1" s="1"/>
  <c r="O759" i="1" s="1"/>
  <c r="P759" i="1" s="1"/>
  <c r="Q759" i="1" s="1"/>
  <c r="R759" i="1" s="1"/>
  <c r="L760" i="1" s="1"/>
  <c r="N760" i="1" s="1"/>
  <c r="B758" i="1"/>
  <c r="F758" i="1"/>
  <c r="G758" i="1"/>
  <c r="I758" i="1"/>
  <c r="M760" i="1" l="1"/>
  <c r="F759" i="1"/>
  <c r="G759" i="1"/>
  <c r="B759" i="1"/>
  <c r="I759" i="1"/>
  <c r="E759" i="1"/>
  <c r="J759" i="1"/>
  <c r="A760" i="1" s="1"/>
  <c r="D760" i="1" s="1"/>
  <c r="O760" i="1" s="1"/>
  <c r="P760" i="1" s="1"/>
  <c r="Q760" i="1" s="1"/>
  <c r="R760" i="1" s="1"/>
  <c r="L761" i="1" s="1"/>
  <c r="N761" i="1" s="1"/>
  <c r="C759" i="1"/>
  <c r="M761" i="1" l="1"/>
  <c r="E760" i="1"/>
  <c r="I760" i="1"/>
  <c r="C760" i="1"/>
  <c r="B760" i="1"/>
  <c r="J760" i="1"/>
  <c r="A761" i="1" s="1"/>
  <c r="D761" i="1" s="1"/>
  <c r="O761" i="1" s="1"/>
  <c r="P761" i="1" s="1"/>
  <c r="Q761" i="1" s="1"/>
  <c r="R761" i="1" s="1"/>
  <c r="L762" i="1" s="1"/>
  <c r="N762" i="1" s="1"/>
  <c r="F760" i="1"/>
  <c r="G760" i="1"/>
  <c r="M762" i="1" l="1"/>
  <c r="J761" i="1"/>
  <c r="A762" i="1" s="1"/>
  <c r="D762" i="1" s="1"/>
  <c r="O762" i="1" s="1"/>
  <c r="P762" i="1" s="1"/>
  <c r="Q762" i="1" s="1"/>
  <c r="R762" i="1" s="1"/>
  <c r="L763" i="1" s="1"/>
  <c r="N763" i="1" s="1"/>
  <c r="I761" i="1"/>
  <c r="F761" i="1"/>
  <c r="E761" i="1"/>
  <c r="G761" i="1"/>
  <c r="C761" i="1"/>
  <c r="B761" i="1"/>
  <c r="M763" i="1" l="1"/>
  <c r="G762" i="1"/>
  <c r="E762" i="1"/>
  <c r="J762" i="1"/>
  <c r="A763" i="1" s="1"/>
  <c r="D763" i="1" s="1"/>
  <c r="O763" i="1" s="1"/>
  <c r="P763" i="1" s="1"/>
  <c r="Q763" i="1" s="1"/>
  <c r="R763" i="1" s="1"/>
  <c r="L764" i="1" s="1"/>
  <c r="N764" i="1" s="1"/>
  <c r="C762" i="1"/>
  <c r="B762" i="1"/>
  <c r="I762" i="1"/>
  <c r="F762" i="1"/>
  <c r="M764" i="1" l="1"/>
  <c r="G763" i="1"/>
  <c r="E763" i="1"/>
  <c r="I763" i="1"/>
  <c r="C763" i="1"/>
  <c r="B763" i="1"/>
  <c r="F763" i="1"/>
  <c r="J763" i="1"/>
  <c r="A764" i="1" s="1"/>
  <c r="D764" i="1" s="1"/>
  <c r="O764" i="1" s="1"/>
  <c r="P764" i="1" s="1"/>
  <c r="Q764" i="1" s="1"/>
  <c r="R764" i="1" s="1"/>
  <c r="L765" i="1" s="1"/>
  <c r="N765" i="1" s="1"/>
  <c r="M765" i="1" l="1"/>
  <c r="E764" i="1"/>
  <c r="J764" i="1"/>
  <c r="A765" i="1" s="1"/>
  <c r="D765" i="1" s="1"/>
  <c r="O765" i="1" s="1"/>
  <c r="P765" i="1" s="1"/>
  <c r="Q765" i="1" s="1"/>
  <c r="R765" i="1" s="1"/>
  <c r="L766" i="1" s="1"/>
  <c r="N766" i="1" s="1"/>
  <c r="G764" i="1"/>
  <c r="C764" i="1"/>
  <c r="B764" i="1"/>
  <c r="F764" i="1"/>
  <c r="I764" i="1"/>
  <c r="M766" i="1" l="1"/>
  <c r="B765" i="1"/>
  <c r="F765" i="1"/>
  <c r="C765" i="1"/>
  <c r="G765" i="1"/>
  <c r="I765" i="1"/>
  <c r="J765" i="1"/>
  <c r="A766" i="1" s="1"/>
  <c r="D766" i="1" s="1"/>
  <c r="O766" i="1" s="1"/>
  <c r="P766" i="1" s="1"/>
  <c r="Q766" i="1" s="1"/>
  <c r="R766" i="1" s="1"/>
  <c r="L767" i="1" s="1"/>
  <c r="N767" i="1" s="1"/>
  <c r="E765" i="1"/>
  <c r="M767" i="1" l="1"/>
  <c r="I766" i="1"/>
  <c r="G766" i="1"/>
  <c r="E766" i="1"/>
  <c r="B766" i="1"/>
  <c r="F766" i="1"/>
  <c r="J766" i="1"/>
  <c r="A767" i="1" s="1"/>
  <c r="D767" i="1" s="1"/>
  <c r="O767" i="1" s="1"/>
  <c r="P767" i="1" s="1"/>
  <c r="Q767" i="1" s="1"/>
  <c r="R767" i="1" s="1"/>
  <c r="L768" i="1" s="1"/>
  <c r="N768" i="1" s="1"/>
  <c r="C766" i="1"/>
  <c r="M768" i="1" l="1"/>
  <c r="E767" i="1"/>
  <c r="B767" i="1"/>
  <c r="J767" i="1"/>
  <c r="A768" i="1" s="1"/>
  <c r="D768" i="1" s="1"/>
  <c r="O768" i="1" s="1"/>
  <c r="P768" i="1" s="1"/>
  <c r="Q768" i="1" s="1"/>
  <c r="R768" i="1" s="1"/>
  <c r="L769" i="1" s="1"/>
  <c r="N769" i="1" s="1"/>
  <c r="I767" i="1"/>
  <c r="C767" i="1"/>
  <c r="F767" i="1"/>
  <c r="G767" i="1"/>
  <c r="M769" i="1" l="1"/>
  <c r="C768" i="1"/>
  <c r="I768" i="1"/>
  <c r="J768" i="1"/>
  <c r="A769" i="1" s="1"/>
  <c r="D769" i="1" s="1"/>
  <c r="O769" i="1" s="1"/>
  <c r="P769" i="1" s="1"/>
  <c r="Q769" i="1" s="1"/>
  <c r="R769" i="1" s="1"/>
  <c r="L770" i="1" s="1"/>
  <c r="N770" i="1" s="1"/>
  <c r="B768" i="1"/>
  <c r="E768" i="1"/>
  <c r="F768" i="1"/>
  <c r="G768" i="1"/>
  <c r="M770" i="1" l="1"/>
  <c r="B769" i="1"/>
  <c r="G769" i="1"/>
  <c r="C769" i="1"/>
  <c r="I769" i="1"/>
  <c r="F769" i="1"/>
  <c r="J769" i="1"/>
  <c r="A770" i="1" s="1"/>
  <c r="D770" i="1" s="1"/>
  <c r="O770" i="1" s="1"/>
  <c r="P770" i="1" s="1"/>
  <c r="Q770" i="1" s="1"/>
  <c r="R770" i="1" s="1"/>
  <c r="L771" i="1" s="1"/>
  <c r="N771" i="1" s="1"/>
  <c r="E769" i="1"/>
  <c r="M771" i="1" l="1"/>
  <c r="I770" i="1"/>
  <c r="E770" i="1"/>
  <c r="C770" i="1"/>
  <c r="J770" i="1"/>
  <c r="A771" i="1" s="1"/>
  <c r="D771" i="1" s="1"/>
  <c r="O771" i="1" s="1"/>
  <c r="P771" i="1" s="1"/>
  <c r="Q771" i="1" s="1"/>
  <c r="R771" i="1" s="1"/>
  <c r="L772" i="1" s="1"/>
  <c r="N772" i="1" s="1"/>
  <c r="F770" i="1"/>
  <c r="G770" i="1"/>
  <c r="B770" i="1"/>
  <c r="M772" i="1" l="1"/>
  <c r="F771" i="1"/>
  <c r="I771" i="1"/>
  <c r="G771" i="1"/>
  <c r="C771" i="1"/>
  <c r="B771" i="1"/>
  <c r="E771" i="1"/>
  <c r="J771" i="1"/>
  <c r="A772" i="1" s="1"/>
  <c r="D772" i="1" s="1"/>
  <c r="O772" i="1" s="1"/>
  <c r="P772" i="1" s="1"/>
  <c r="Q772" i="1" s="1"/>
  <c r="R772" i="1" s="1"/>
  <c r="L773" i="1" s="1"/>
  <c r="N773" i="1" s="1"/>
  <c r="M773" i="1" l="1"/>
  <c r="B772" i="1"/>
  <c r="G772" i="1"/>
  <c r="J772" i="1"/>
  <c r="A773" i="1" s="1"/>
  <c r="D773" i="1" s="1"/>
  <c r="O773" i="1" s="1"/>
  <c r="P773" i="1" s="1"/>
  <c r="Q773" i="1" s="1"/>
  <c r="R773" i="1" s="1"/>
  <c r="L774" i="1" s="1"/>
  <c r="N774" i="1" s="1"/>
  <c r="I772" i="1"/>
  <c r="C772" i="1"/>
  <c r="F772" i="1"/>
  <c r="E772" i="1"/>
  <c r="M774" i="1" l="1"/>
  <c r="G773" i="1"/>
  <c r="F773" i="1"/>
  <c r="C773" i="1"/>
  <c r="B773" i="1"/>
  <c r="E773" i="1"/>
  <c r="I773" i="1"/>
  <c r="J773" i="1"/>
  <c r="A774" i="1" s="1"/>
  <c r="D774" i="1" s="1"/>
  <c r="O774" i="1" s="1"/>
  <c r="P774" i="1" s="1"/>
  <c r="Q774" i="1" s="1"/>
  <c r="R774" i="1" s="1"/>
  <c r="L775" i="1" s="1"/>
  <c r="N775" i="1" s="1"/>
  <c r="M775" i="1" l="1"/>
  <c r="I774" i="1"/>
  <c r="B774" i="1"/>
  <c r="G774" i="1"/>
  <c r="F774" i="1"/>
  <c r="E774" i="1"/>
  <c r="C774" i="1"/>
  <c r="J774" i="1"/>
  <c r="A775" i="1" s="1"/>
  <c r="D775" i="1" s="1"/>
  <c r="O775" i="1" s="1"/>
  <c r="P775" i="1" s="1"/>
  <c r="Q775" i="1" s="1"/>
  <c r="R775" i="1" s="1"/>
  <c r="L776" i="1" s="1"/>
  <c r="N776" i="1" s="1"/>
  <c r="M776" i="1" l="1"/>
  <c r="G775" i="1"/>
  <c r="I775" i="1"/>
  <c r="B775" i="1"/>
  <c r="F775" i="1"/>
  <c r="C775" i="1"/>
  <c r="E775" i="1"/>
  <c r="J775" i="1"/>
  <c r="A776" i="1" s="1"/>
  <c r="D776" i="1" s="1"/>
  <c r="O776" i="1" s="1"/>
  <c r="P776" i="1" s="1"/>
  <c r="Q776" i="1" s="1"/>
  <c r="R776" i="1" s="1"/>
  <c r="L777" i="1" s="1"/>
  <c r="N777" i="1" s="1"/>
  <c r="M777" i="1" l="1"/>
  <c r="C776" i="1"/>
  <c r="I776" i="1"/>
  <c r="F776" i="1"/>
  <c r="E776" i="1"/>
  <c r="J776" i="1"/>
  <c r="A777" i="1" s="1"/>
  <c r="D777" i="1" s="1"/>
  <c r="O777" i="1" s="1"/>
  <c r="P777" i="1" s="1"/>
  <c r="Q777" i="1" s="1"/>
  <c r="R777" i="1" s="1"/>
  <c r="L778" i="1" s="1"/>
  <c r="N778" i="1" s="1"/>
  <c r="G776" i="1"/>
  <c r="B776" i="1"/>
  <c r="M778" i="1" l="1"/>
  <c r="B777" i="1"/>
  <c r="J777" i="1"/>
  <c r="A778" i="1" s="1"/>
  <c r="D778" i="1" s="1"/>
  <c r="O778" i="1" s="1"/>
  <c r="P778" i="1" s="1"/>
  <c r="Q778" i="1" s="1"/>
  <c r="R778" i="1" s="1"/>
  <c r="L779" i="1" s="1"/>
  <c r="N779" i="1" s="1"/>
  <c r="G777" i="1"/>
  <c r="C777" i="1"/>
  <c r="F777" i="1"/>
  <c r="E777" i="1"/>
  <c r="I777" i="1"/>
  <c r="M779" i="1" l="1"/>
  <c r="C778" i="1"/>
  <c r="G778" i="1"/>
  <c r="I778" i="1"/>
  <c r="F778" i="1"/>
  <c r="B778" i="1"/>
  <c r="E778" i="1"/>
  <c r="J778" i="1"/>
  <c r="A779" i="1" s="1"/>
  <c r="D779" i="1" s="1"/>
  <c r="O779" i="1" s="1"/>
  <c r="P779" i="1" s="1"/>
  <c r="Q779" i="1" s="1"/>
  <c r="R779" i="1" s="1"/>
  <c r="L780" i="1" s="1"/>
  <c r="N780" i="1" s="1"/>
  <c r="M780" i="1" l="1"/>
  <c r="C779" i="1"/>
  <c r="G779" i="1"/>
  <c r="J779" i="1"/>
  <c r="A780" i="1" s="1"/>
  <c r="D780" i="1" s="1"/>
  <c r="O780" i="1" s="1"/>
  <c r="P780" i="1" s="1"/>
  <c r="Q780" i="1" s="1"/>
  <c r="R780" i="1" s="1"/>
  <c r="L781" i="1" s="1"/>
  <c r="N781" i="1" s="1"/>
  <c r="I779" i="1"/>
  <c r="B779" i="1"/>
  <c r="E779" i="1"/>
  <c r="F779" i="1"/>
  <c r="M781" i="1" l="1"/>
  <c r="E780" i="1"/>
  <c r="F780" i="1"/>
  <c r="G780" i="1"/>
  <c r="C780" i="1"/>
  <c r="I780" i="1"/>
  <c r="J780" i="1"/>
  <c r="A781" i="1" s="1"/>
  <c r="D781" i="1" s="1"/>
  <c r="O781" i="1" s="1"/>
  <c r="P781" i="1" s="1"/>
  <c r="Q781" i="1" s="1"/>
  <c r="R781" i="1" s="1"/>
  <c r="L782" i="1" s="1"/>
  <c r="N782" i="1" s="1"/>
  <c r="B780" i="1"/>
  <c r="M782" i="1" l="1"/>
  <c r="G781" i="1"/>
  <c r="F781" i="1"/>
  <c r="E781" i="1"/>
  <c r="J781" i="1"/>
  <c r="A782" i="1" s="1"/>
  <c r="D782" i="1" s="1"/>
  <c r="O782" i="1" s="1"/>
  <c r="P782" i="1" s="1"/>
  <c r="Q782" i="1" s="1"/>
  <c r="R782" i="1" s="1"/>
  <c r="L783" i="1" s="1"/>
  <c r="N783" i="1" s="1"/>
  <c r="B781" i="1"/>
  <c r="C781" i="1"/>
  <c r="I781" i="1"/>
  <c r="M783" i="1" l="1"/>
  <c r="J782" i="1"/>
  <c r="A783" i="1" s="1"/>
  <c r="D783" i="1" s="1"/>
  <c r="O783" i="1" s="1"/>
  <c r="P783" i="1" s="1"/>
  <c r="Q783" i="1" s="1"/>
  <c r="R783" i="1" s="1"/>
  <c r="L784" i="1" s="1"/>
  <c r="N784" i="1" s="1"/>
  <c r="E782" i="1"/>
  <c r="C782" i="1"/>
  <c r="I782" i="1"/>
  <c r="B782" i="1"/>
  <c r="F782" i="1"/>
  <c r="G782" i="1"/>
  <c r="M784" i="1" l="1"/>
  <c r="E783" i="1"/>
  <c r="J783" i="1"/>
  <c r="A784" i="1" s="1"/>
  <c r="D784" i="1" s="1"/>
  <c r="O784" i="1" s="1"/>
  <c r="P784" i="1" s="1"/>
  <c r="Q784" i="1" s="1"/>
  <c r="R784" i="1" s="1"/>
  <c r="L785" i="1" s="1"/>
  <c r="N785" i="1" s="1"/>
  <c r="I783" i="1"/>
  <c r="C783" i="1"/>
  <c r="B783" i="1"/>
  <c r="G783" i="1"/>
  <c r="F783" i="1"/>
  <c r="M785" i="1" l="1"/>
  <c r="I784" i="1"/>
  <c r="B784" i="1"/>
  <c r="F784" i="1"/>
  <c r="E784" i="1"/>
  <c r="G784" i="1"/>
  <c r="J784" i="1"/>
  <c r="A785" i="1" s="1"/>
  <c r="D785" i="1" s="1"/>
  <c r="O785" i="1" s="1"/>
  <c r="P785" i="1" s="1"/>
  <c r="Q785" i="1" s="1"/>
  <c r="R785" i="1" s="1"/>
  <c r="L786" i="1" s="1"/>
  <c r="N786" i="1" s="1"/>
  <c r="C784" i="1"/>
  <c r="M786" i="1" l="1"/>
  <c r="I785" i="1"/>
  <c r="F785" i="1"/>
  <c r="J785" i="1"/>
  <c r="A786" i="1" s="1"/>
  <c r="D786" i="1" s="1"/>
  <c r="O786" i="1" s="1"/>
  <c r="P786" i="1" s="1"/>
  <c r="Q786" i="1" s="1"/>
  <c r="R786" i="1" s="1"/>
  <c r="L787" i="1" s="1"/>
  <c r="N787" i="1" s="1"/>
  <c r="E785" i="1"/>
  <c r="C785" i="1"/>
  <c r="G785" i="1"/>
  <c r="B785" i="1"/>
  <c r="M787" i="1" l="1"/>
  <c r="E786" i="1"/>
  <c r="B786" i="1"/>
  <c r="C786" i="1"/>
  <c r="F786" i="1"/>
  <c r="I786" i="1"/>
  <c r="G786" i="1"/>
  <c r="J786" i="1"/>
  <c r="A787" i="1" s="1"/>
  <c r="D787" i="1" s="1"/>
  <c r="O787" i="1" s="1"/>
  <c r="P787" i="1" s="1"/>
  <c r="Q787" i="1" s="1"/>
  <c r="R787" i="1" s="1"/>
  <c r="L788" i="1" s="1"/>
  <c r="N788" i="1" s="1"/>
  <c r="M788" i="1" l="1"/>
  <c r="G787" i="1"/>
  <c r="B787" i="1"/>
  <c r="E787" i="1"/>
  <c r="F787" i="1"/>
  <c r="C787" i="1"/>
  <c r="J787" i="1"/>
  <c r="A788" i="1" s="1"/>
  <c r="D788" i="1" s="1"/>
  <c r="O788" i="1" s="1"/>
  <c r="P788" i="1" s="1"/>
  <c r="Q788" i="1" s="1"/>
  <c r="R788" i="1" s="1"/>
  <c r="L789" i="1" s="1"/>
  <c r="N789" i="1" s="1"/>
  <c r="I787" i="1"/>
  <c r="M789" i="1" l="1"/>
  <c r="C788" i="1"/>
  <c r="I788" i="1"/>
  <c r="F788" i="1"/>
  <c r="J788" i="1"/>
  <c r="A789" i="1" s="1"/>
  <c r="D789" i="1" s="1"/>
  <c r="O789" i="1" s="1"/>
  <c r="P789" i="1" s="1"/>
  <c r="Q789" i="1" s="1"/>
  <c r="R789" i="1" s="1"/>
  <c r="L790" i="1" s="1"/>
  <c r="N790" i="1" s="1"/>
  <c r="B788" i="1"/>
  <c r="E788" i="1"/>
  <c r="G788" i="1"/>
  <c r="M790" i="1" l="1"/>
  <c r="E789" i="1"/>
  <c r="I789" i="1"/>
  <c r="J789" i="1"/>
  <c r="A790" i="1" s="1"/>
  <c r="D790" i="1" s="1"/>
  <c r="O790" i="1" s="1"/>
  <c r="P790" i="1" s="1"/>
  <c r="Q790" i="1" s="1"/>
  <c r="R790" i="1" s="1"/>
  <c r="L791" i="1" s="1"/>
  <c r="N791" i="1" s="1"/>
  <c r="G789" i="1"/>
  <c r="F789" i="1"/>
  <c r="B789" i="1"/>
  <c r="C789" i="1"/>
  <c r="M791" i="1" l="1"/>
  <c r="J790" i="1"/>
  <c r="A791" i="1" s="1"/>
  <c r="D791" i="1" s="1"/>
  <c r="O791" i="1" s="1"/>
  <c r="P791" i="1" s="1"/>
  <c r="Q791" i="1" s="1"/>
  <c r="R791" i="1" s="1"/>
  <c r="L792" i="1" s="1"/>
  <c r="N792" i="1" s="1"/>
  <c r="F790" i="1"/>
  <c r="I790" i="1"/>
  <c r="E790" i="1"/>
  <c r="B790" i="1"/>
  <c r="C790" i="1"/>
  <c r="G790" i="1"/>
  <c r="M792" i="1" l="1"/>
  <c r="F791" i="1"/>
  <c r="B791" i="1"/>
  <c r="C791" i="1"/>
  <c r="G791" i="1"/>
  <c r="J791" i="1"/>
  <c r="A792" i="1" s="1"/>
  <c r="D792" i="1" s="1"/>
  <c r="O792" i="1" s="1"/>
  <c r="P792" i="1" s="1"/>
  <c r="Q792" i="1" s="1"/>
  <c r="R792" i="1" s="1"/>
  <c r="L793" i="1" s="1"/>
  <c r="N793" i="1" s="1"/>
  <c r="I791" i="1"/>
  <c r="E791" i="1"/>
  <c r="M793" i="1" l="1"/>
  <c r="J792" i="1"/>
  <c r="A793" i="1" s="1"/>
  <c r="D793" i="1" s="1"/>
  <c r="O793" i="1" s="1"/>
  <c r="P793" i="1" s="1"/>
  <c r="Q793" i="1" s="1"/>
  <c r="R793" i="1" s="1"/>
  <c r="L794" i="1" s="1"/>
  <c r="N794" i="1" s="1"/>
  <c r="B792" i="1"/>
  <c r="C792" i="1"/>
  <c r="I792" i="1"/>
  <c r="E792" i="1"/>
  <c r="F792" i="1"/>
  <c r="G792" i="1"/>
  <c r="M794" i="1" l="1"/>
  <c r="G793" i="1"/>
  <c r="I793" i="1"/>
  <c r="B793" i="1"/>
  <c r="E793" i="1"/>
  <c r="J793" i="1"/>
  <c r="A794" i="1" s="1"/>
  <c r="D794" i="1" s="1"/>
  <c r="O794" i="1" s="1"/>
  <c r="P794" i="1" s="1"/>
  <c r="Q794" i="1" s="1"/>
  <c r="R794" i="1" s="1"/>
  <c r="L795" i="1" s="1"/>
  <c r="N795" i="1" s="1"/>
  <c r="F793" i="1"/>
  <c r="C793" i="1"/>
  <c r="M795" i="1" l="1"/>
  <c r="E794" i="1"/>
  <c r="I794" i="1"/>
  <c r="C794" i="1"/>
  <c r="F794" i="1"/>
  <c r="B794" i="1"/>
  <c r="J794" i="1"/>
  <c r="A795" i="1" s="1"/>
  <c r="D795" i="1" s="1"/>
  <c r="O795" i="1" s="1"/>
  <c r="P795" i="1" s="1"/>
  <c r="Q795" i="1" s="1"/>
  <c r="R795" i="1" s="1"/>
  <c r="L796" i="1" s="1"/>
  <c r="N796" i="1" s="1"/>
  <c r="G794" i="1"/>
  <c r="M796" i="1" l="1"/>
  <c r="G795" i="1"/>
  <c r="J795" i="1"/>
  <c r="A796" i="1" s="1"/>
  <c r="D796" i="1" s="1"/>
  <c r="O796" i="1" s="1"/>
  <c r="P796" i="1" s="1"/>
  <c r="Q796" i="1" s="1"/>
  <c r="R796" i="1" s="1"/>
  <c r="L797" i="1" s="1"/>
  <c r="N797" i="1" s="1"/>
  <c r="B795" i="1"/>
  <c r="C795" i="1"/>
  <c r="I795" i="1"/>
  <c r="E795" i="1"/>
  <c r="F795" i="1"/>
  <c r="M797" i="1" l="1"/>
  <c r="G796" i="1"/>
  <c r="C796" i="1"/>
  <c r="F796" i="1"/>
  <c r="I796" i="1"/>
  <c r="E796" i="1"/>
  <c r="J796" i="1"/>
  <c r="A797" i="1" s="1"/>
  <c r="D797" i="1" s="1"/>
  <c r="O797" i="1" s="1"/>
  <c r="P797" i="1" s="1"/>
  <c r="Q797" i="1" s="1"/>
  <c r="R797" i="1" s="1"/>
  <c r="L798" i="1" s="1"/>
  <c r="N798" i="1" s="1"/>
  <c r="B796" i="1"/>
  <c r="M798" i="1" l="1"/>
  <c r="I797" i="1"/>
  <c r="B797" i="1"/>
  <c r="G797" i="1"/>
  <c r="C797" i="1"/>
  <c r="F797" i="1"/>
  <c r="J797" i="1"/>
  <c r="A798" i="1" s="1"/>
  <c r="D798" i="1" s="1"/>
  <c r="O798" i="1" s="1"/>
  <c r="P798" i="1" s="1"/>
  <c r="Q798" i="1" s="1"/>
  <c r="R798" i="1" s="1"/>
  <c r="L799" i="1" s="1"/>
  <c r="N799" i="1" s="1"/>
  <c r="E797" i="1"/>
  <c r="M799" i="1" l="1"/>
  <c r="E798" i="1"/>
  <c r="B798" i="1"/>
  <c r="I798" i="1"/>
  <c r="C798" i="1"/>
  <c r="F798" i="1"/>
  <c r="G798" i="1"/>
  <c r="J798" i="1"/>
  <c r="A799" i="1" s="1"/>
  <c r="D799" i="1" s="1"/>
  <c r="O799" i="1" s="1"/>
  <c r="P799" i="1" s="1"/>
  <c r="Q799" i="1" s="1"/>
  <c r="R799" i="1" s="1"/>
  <c r="L800" i="1" s="1"/>
  <c r="N800" i="1" s="1"/>
  <c r="M800" i="1" l="1"/>
  <c r="E799" i="1"/>
  <c r="C799" i="1"/>
  <c r="G799" i="1"/>
  <c r="I799" i="1"/>
  <c r="F799" i="1"/>
  <c r="J799" i="1"/>
  <c r="A800" i="1" s="1"/>
  <c r="D800" i="1" s="1"/>
  <c r="O800" i="1" s="1"/>
  <c r="P800" i="1" s="1"/>
  <c r="Q800" i="1" s="1"/>
  <c r="R800" i="1" s="1"/>
  <c r="L801" i="1" s="1"/>
  <c r="N801" i="1" s="1"/>
  <c r="B799" i="1"/>
  <c r="M801" i="1" l="1"/>
  <c r="C800" i="1"/>
  <c r="E800" i="1"/>
  <c r="F800" i="1"/>
  <c r="I800" i="1"/>
  <c r="B800" i="1"/>
  <c r="J800" i="1"/>
  <c r="A801" i="1" s="1"/>
  <c r="D801" i="1" s="1"/>
  <c r="O801" i="1" s="1"/>
  <c r="P801" i="1" s="1"/>
  <c r="Q801" i="1" s="1"/>
  <c r="R801" i="1" s="1"/>
  <c r="L802" i="1" s="1"/>
  <c r="N802" i="1" s="1"/>
  <c r="G800" i="1"/>
  <c r="M802" i="1" l="1"/>
  <c r="B801" i="1"/>
  <c r="J801" i="1"/>
  <c r="A802" i="1" s="1"/>
  <c r="D802" i="1" s="1"/>
  <c r="O802" i="1" s="1"/>
  <c r="P802" i="1" s="1"/>
  <c r="Q802" i="1" s="1"/>
  <c r="R802" i="1" s="1"/>
  <c r="L803" i="1" s="1"/>
  <c r="N803" i="1" s="1"/>
  <c r="C801" i="1"/>
  <c r="E801" i="1"/>
  <c r="I801" i="1"/>
  <c r="G801" i="1"/>
  <c r="F801" i="1"/>
  <c r="M803" i="1" l="1"/>
  <c r="B802" i="1"/>
  <c r="I802" i="1"/>
  <c r="C802" i="1"/>
  <c r="J802" i="1"/>
  <c r="A803" i="1" s="1"/>
  <c r="D803" i="1" s="1"/>
  <c r="O803" i="1" s="1"/>
  <c r="P803" i="1" s="1"/>
  <c r="Q803" i="1" s="1"/>
  <c r="R803" i="1" s="1"/>
  <c r="L804" i="1" s="1"/>
  <c r="N804" i="1" s="1"/>
  <c r="E802" i="1"/>
  <c r="G802" i="1"/>
  <c r="F802" i="1"/>
  <c r="M804" i="1" l="1"/>
  <c r="F803" i="1"/>
  <c r="C803" i="1"/>
  <c r="G803" i="1"/>
  <c r="J803" i="1"/>
  <c r="A804" i="1" s="1"/>
  <c r="D804" i="1" s="1"/>
  <c r="O804" i="1" s="1"/>
  <c r="P804" i="1" s="1"/>
  <c r="Q804" i="1" s="1"/>
  <c r="R804" i="1" s="1"/>
  <c r="L805" i="1" s="1"/>
  <c r="N805" i="1" s="1"/>
  <c r="E803" i="1"/>
  <c r="B803" i="1"/>
  <c r="I803" i="1"/>
  <c r="M805" i="1" l="1"/>
  <c r="C804" i="1"/>
  <c r="I804" i="1"/>
  <c r="G804" i="1"/>
  <c r="E804" i="1"/>
  <c r="F804" i="1"/>
  <c r="B804" i="1"/>
  <c r="J804" i="1"/>
  <c r="A805" i="1" s="1"/>
  <c r="D805" i="1" s="1"/>
  <c r="O805" i="1" s="1"/>
  <c r="P805" i="1" s="1"/>
  <c r="Q805" i="1" s="1"/>
  <c r="R805" i="1" s="1"/>
  <c r="L806" i="1" s="1"/>
  <c r="N806" i="1" s="1"/>
  <c r="M806" i="1" l="1"/>
  <c r="I805" i="1"/>
  <c r="E805" i="1"/>
  <c r="F805" i="1"/>
  <c r="B805" i="1"/>
  <c r="J805" i="1"/>
  <c r="A806" i="1" s="1"/>
  <c r="D806" i="1" s="1"/>
  <c r="O806" i="1" s="1"/>
  <c r="P806" i="1" s="1"/>
  <c r="Q806" i="1" s="1"/>
  <c r="R806" i="1" s="1"/>
  <c r="L807" i="1" s="1"/>
  <c r="N807" i="1" s="1"/>
  <c r="G805" i="1"/>
  <c r="C805" i="1"/>
  <c r="M807" i="1" l="1"/>
  <c r="C806" i="1"/>
  <c r="I806" i="1"/>
  <c r="E806" i="1"/>
  <c r="B806" i="1"/>
  <c r="F806" i="1"/>
  <c r="J806" i="1"/>
  <c r="A807" i="1" s="1"/>
  <c r="D807" i="1" s="1"/>
  <c r="O807" i="1" s="1"/>
  <c r="P807" i="1" s="1"/>
  <c r="Q807" i="1" s="1"/>
  <c r="R807" i="1" s="1"/>
  <c r="L808" i="1" s="1"/>
  <c r="N808" i="1" s="1"/>
  <c r="G806" i="1"/>
  <c r="M808" i="1" l="1"/>
  <c r="F807" i="1"/>
  <c r="J807" i="1"/>
  <c r="A808" i="1" s="1"/>
  <c r="D808" i="1" s="1"/>
  <c r="O808" i="1" s="1"/>
  <c r="P808" i="1" s="1"/>
  <c r="Q808" i="1" s="1"/>
  <c r="R808" i="1" s="1"/>
  <c r="L809" i="1" s="1"/>
  <c r="N809" i="1" s="1"/>
  <c r="E807" i="1"/>
  <c r="G807" i="1"/>
  <c r="I807" i="1"/>
  <c r="B807" i="1"/>
  <c r="C807" i="1"/>
  <c r="M809" i="1" l="1"/>
  <c r="G808" i="1"/>
  <c r="J808" i="1"/>
  <c r="A809" i="1" s="1"/>
  <c r="D809" i="1" s="1"/>
  <c r="O809" i="1" s="1"/>
  <c r="P809" i="1" s="1"/>
  <c r="Q809" i="1" s="1"/>
  <c r="R809" i="1" s="1"/>
  <c r="L810" i="1" s="1"/>
  <c r="N810" i="1" s="1"/>
  <c r="F808" i="1"/>
  <c r="C808" i="1"/>
  <c r="E808" i="1"/>
  <c r="I808" i="1"/>
  <c r="B808" i="1"/>
  <c r="M810" i="1" l="1"/>
  <c r="G809" i="1"/>
  <c r="C809" i="1"/>
  <c r="J809" i="1"/>
  <c r="A810" i="1" s="1"/>
  <c r="D810" i="1" s="1"/>
  <c r="O810" i="1" s="1"/>
  <c r="P810" i="1" s="1"/>
  <c r="Q810" i="1" s="1"/>
  <c r="R810" i="1" s="1"/>
  <c r="L811" i="1" s="1"/>
  <c r="N811" i="1" s="1"/>
  <c r="F809" i="1"/>
  <c r="E809" i="1"/>
  <c r="B809" i="1"/>
  <c r="I809" i="1"/>
  <c r="M811" i="1" l="1"/>
  <c r="E810" i="1"/>
  <c r="G810" i="1"/>
  <c r="F810" i="1"/>
  <c r="J810" i="1"/>
  <c r="A811" i="1" s="1"/>
  <c r="D811" i="1" s="1"/>
  <c r="O811" i="1" s="1"/>
  <c r="P811" i="1" s="1"/>
  <c r="Q811" i="1" s="1"/>
  <c r="R811" i="1" s="1"/>
  <c r="L812" i="1" s="1"/>
  <c r="N812" i="1" s="1"/>
  <c r="C810" i="1"/>
  <c r="I810" i="1"/>
  <c r="B810" i="1"/>
  <c r="M812" i="1" l="1"/>
  <c r="F811" i="1"/>
  <c r="I811" i="1"/>
  <c r="B811" i="1"/>
  <c r="E811" i="1"/>
  <c r="J811" i="1"/>
  <c r="A812" i="1" s="1"/>
  <c r="D812" i="1" s="1"/>
  <c r="O812" i="1" s="1"/>
  <c r="P812" i="1" s="1"/>
  <c r="Q812" i="1" s="1"/>
  <c r="R812" i="1" s="1"/>
  <c r="L813" i="1" s="1"/>
  <c r="N813" i="1" s="1"/>
  <c r="G811" i="1"/>
  <c r="C811" i="1"/>
  <c r="M813" i="1" l="1"/>
  <c r="I812" i="1"/>
  <c r="C812" i="1"/>
  <c r="F812" i="1"/>
  <c r="J812" i="1"/>
  <c r="A813" i="1" s="1"/>
  <c r="D813" i="1" s="1"/>
  <c r="O813" i="1" s="1"/>
  <c r="P813" i="1" s="1"/>
  <c r="Q813" i="1" s="1"/>
  <c r="R813" i="1" s="1"/>
  <c r="L814" i="1" s="1"/>
  <c r="N814" i="1" s="1"/>
  <c r="G812" i="1"/>
  <c r="E812" i="1"/>
  <c r="B812" i="1"/>
  <c r="M814" i="1" l="1"/>
  <c r="E813" i="1"/>
  <c r="B813" i="1"/>
  <c r="I813" i="1"/>
  <c r="J813" i="1"/>
  <c r="A814" i="1" s="1"/>
  <c r="D814" i="1" s="1"/>
  <c r="O814" i="1" s="1"/>
  <c r="P814" i="1" s="1"/>
  <c r="Q814" i="1" s="1"/>
  <c r="R814" i="1" s="1"/>
  <c r="L815" i="1" s="1"/>
  <c r="N815" i="1" s="1"/>
  <c r="F813" i="1"/>
  <c r="G813" i="1"/>
  <c r="C813" i="1"/>
  <c r="M815" i="1" l="1"/>
  <c r="I814" i="1"/>
  <c r="B814" i="1"/>
  <c r="C814" i="1"/>
  <c r="J814" i="1"/>
  <c r="A815" i="1" s="1"/>
  <c r="D815" i="1" s="1"/>
  <c r="O815" i="1" s="1"/>
  <c r="P815" i="1" s="1"/>
  <c r="Q815" i="1" s="1"/>
  <c r="R815" i="1" s="1"/>
  <c r="L816" i="1" s="1"/>
  <c r="N816" i="1" s="1"/>
  <c r="F814" i="1"/>
  <c r="G814" i="1"/>
  <c r="E814" i="1"/>
  <c r="M816" i="1" l="1"/>
  <c r="B815" i="1"/>
  <c r="E815" i="1"/>
  <c r="F815" i="1"/>
  <c r="G815" i="1"/>
  <c r="J815" i="1"/>
  <c r="A816" i="1" s="1"/>
  <c r="D816" i="1" s="1"/>
  <c r="O816" i="1" s="1"/>
  <c r="P816" i="1" s="1"/>
  <c r="Q816" i="1" s="1"/>
  <c r="R816" i="1" s="1"/>
  <c r="L817" i="1" s="1"/>
  <c r="N817" i="1" s="1"/>
  <c r="C815" i="1"/>
  <c r="I815" i="1"/>
  <c r="M817" i="1" l="1"/>
  <c r="C816" i="1"/>
  <c r="F816" i="1"/>
  <c r="J816" i="1"/>
  <c r="A817" i="1" s="1"/>
  <c r="D817" i="1" s="1"/>
  <c r="O817" i="1" s="1"/>
  <c r="P817" i="1" s="1"/>
  <c r="Q817" i="1" s="1"/>
  <c r="R817" i="1" s="1"/>
  <c r="L818" i="1" s="1"/>
  <c r="N818" i="1" s="1"/>
  <c r="B816" i="1"/>
  <c r="I816" i="1"/>
  <c r="G816" i="1"/>
  <c r="E816" i="1"/>
  <c r="M818" i="1" l="1"/>
  <c r="E817" i="1"/>
  <c r="B817" i="1"/>
  <c r="I817" i="1"/>
  <c r="C817" i="1"/>
  <c r="F817" i="1"/>
  <c r="G817" i="1"/>
  <c r="J817" i="1"/>
  <c r="A818" i="1" s="1"/>
  <c r="D818" i="1" s="1"/>
  <c r="O818" i="1" s="1"/>
  <c r="P818" i="1" s="1"/>
  <c r="Q818" i="1" s="1"/>
  <c r="R818" i="1" s="1"/>
  <c r="L819" i="1" s="1"/>
  <c r="N819" i="1" s="1"/>
  <c r="M819" i="1" l="1"/>
  <c r="C818" i="1"/>
  <c r="J818" i="1"/>
  <c r="A819" i="1" s="1"/>
  <c r="D819" i="1" s="1"/>
  <c r="O819" i="1" s="1"/>
  <c r="P819" i="1" s="1"/>
  <c r="Q819" i="1" s="1"/>
  <c r="R819" i="1" s="1"/>
  <c r="L820" i="1" s="1"/>
  <c r="N820" i="1" s="1"/>
  <c r="B818" i="1"/>
  <c r="G818" i="1"/>
  <c r="E818" i="1"/>
  <c r="F818" i="1"/>
  <c r="I818" i="1"/>
  <c r="M820" i="1" l="1"/>
  <c r="B819" i="1"/>
  <c r="F819" i="1"/>
  <c r="I819" i="1"/>
  <c r="E819" i="1"/>
  <c r="G819" i="1"/>
  <c r="C819" i="1"/>
  <c r="J819" i="1"/>
  <c r="A820" i="1" s="1"/>
  <c r="D820" i="1" s="1"/>
  <c r="O820" i="1" s="1"/>
  <c r="P820" i="1" s="1"/>
  <c r="Q820" i="1" s="1"/>
  <c r="R820" i="1" s="1"/>
  <c r="L821" i="1" s="1"/>
  <c r="N821" i="1" s="1"/>
  <c r="M821" i="1" l="1"/>
  <c r="C820" i="1"/>
  <c r="F820" i="1"/>
  <c r="I820" i="1"/>
  <c r="J820" i="1"/>
  <c r="A821" i="1" s="1"/>
  <c r="D821" i="1" s="1"/>
  <c r="O821" i="1" s="1"/>
  <c r="P821" i="1" s="1"/>
  <c r="Q821" i="1" s="1"/>
  <c r="R821" i="1" s="1"/>
  <c r="L822" i="1" s="1"/>
  <c r="N822" i="1" s="1"/>
  <c r="E820" i="1"/>
  <c r="B820" i="1"/>
  <c r="G820" i="1"/>
  <c r="M822" i="1" l="1"/>
  <c r="E821" i="1"/>
  <c r="F821" i="1"/>
  <c r="G821" i="1"/>
  <c r="B821" i="1"/>
  <c r="J821" i="1"/>
  <c r="A822" i="1" s="1"/>
  <c r="D822" i="1" s="1"/>
  <c r="O822" i="1" s="1"/>
  <c r="P822" i="1" s="1"/>
  <c r="Q822" i="1" s="1"/>
  <c r="R822" i="1" s="1"/>
  <c r="L823" i="1" s="1"/>
  <c r="N823" i="1" s="1"/>
  <c r="C821" i="1"/>
  <c r="I821" i="1"/>
  <c r="M823" i="1" l="1"/>
  <c r="P823" i="1"/>
  <c r="O823" i="1"/>
  <c r="Q823" i="1"/>
  <c r="R823" i="1"/>
  <c r="L824" i="1" s="1"/>
  <c r="N824" i="1" s="1"/>
  <c r="E822" i="1"/>
  <c r="G822" i="1"/>
  <c r="F822" i="1"/>
  <c r="I822" i="1"/>
  <c r="B822" i="1"/>
  <c r="C822" i="1"/>
  <c r="J822" i="1"/>
  <c r="A823" i="1" s="1"/>
  <c r="D823" i="1" s="1"/>
  <c r="M824" i="1" l="1"/>
  <c r="O824" i="1"/>
  <c r="Q824" i="1"/>
  <c r="R824" i="1"/>
  <c r="L825" i="1" s="1"/>
  <c r="N825" i="1" s="1"/>
  <c r="P824" i="1"/>
  <c r="G823" i="1"/>
  <c r="C823" i="1"/>
  <c r="F823" i="1"/>
  <c r="I823" i="1"/>
  <c r="E823" i="1"/>
  <c r="J823" i="1"/>
  <c r="A824" i="1" s="1"/>
  <c r="D824" i="1" s="1"/>
  <c r="B823" i="1"/>
  <c r="M825" i="1" l="1"/>
  <c r="O825" i="1"/>
  <c r="Q825" i="1"/>
  <c r="R825" i="1"/>
  <c r="L826" i="1" s="1"/>
  <c r="N826" i="1" s="1"/>
  <c r="P825" i="1"/>
  <c r="I824" i="1"/>
  <c r="F824" i="1"/>
  <c r="C824" i="1"/>
  <c r="J824" i="1"/>
  <c r="A825" i="1" s="1"/>
  <c r="D825" i="1" s="1"/>
  <c r="B824" i="1"/>
  <c r="E824" i="1"/>
  <c r="G824" i="1"/>
  <c r="M826" i="1" l="1"/>
  <c r="Q826" i="1"/>
  <c r="R826" i="1"/>
  <c r="L827" i="1" s="1"/>
  <c r="N827" i="1" s="1"/>
  <c r="P826" i="1"/>
  <c r="O826" i="1"/>
  <c r="F825" i="1"/>
  <c r="J825" i="1"/>
  <c r="A826" i="1" s="1"/>
  <c r="D826" i="1" s="1"/>
  <c r="I825" i="1"/>
  <c r="B825" i="1"/>
  <c r="E825" i="1"/>
  <c r="G825" i="1"/>
  <c r="C825" i="1"/>
  <c r="M827" i="1" l="1"/>
  <c r="O827" i="1"/>
  <c r="P827" i="1"/>
  <c r="R827" i="1"/>
  <c r="L828" i="1" s="1"/>
  <c r="N828" i="1" s="1"/>
  <c r="Q827" i="1"/>
  <c r="B826" i="1"/>
  <c r="E826" i="1"/>
  <c r="F826" i="1"/>
  <c r="J826" i="1"/>
  <c r="A827" i="1" s="1"/>
  <c r="D827" i="1" s="1"/>
  <c r="I826" i="1"/>
  <c r="G826" i="1"/>
  <c r="C826" i="1"/>
  <c r="M828" i="1" l="1"/>
  <c r="O828" i="1"/>
  <c r="P828" i="1"/>
  <c r="R828" i="1"/>
  <c r="L829" i="1" s="1"/>
  <c r="N829" i="1" s="1"/>
  <c r="Q828" i="1"/>
  <c r="E827" i="1"/>
  <c r="G827" i="1"/>
  <c r="I827" i="1"/>
  <c r="J827" i="1"/>
  <c r="A828" i="1" s="1"/>
  <c r="D828" i="1" s="1"/>
  <c r="C827" i="1"/>
  <c r="B827" i="1"/>
  <c r="F827" i="1"/>
  <c r="M829" i="1" l="1"/>
  <c r="O829" i="1"/>
  <c r="Q829" i="1"/>
  <c r="R829" i="1"/>
  <c r="L830" i="1" s="1"/>
  <c r="N830" i="1" s="1"/>
  <c r="P829" i="1"/>
  <c r="J828" i="1"/>
  <c r="A829" i="1" s="1"/>
  <c r="D829" i="1" s="1"/>
  <c r="F828" i="1"/>
  <c r="I828" i="1"/>
  <c r="C828" i="1"/>
  <c r="G828" i="1"/>
  <c r="E828" i="1"/>
  <c r="B828" i="1"/>
  <c r="M830" i="1" l="1"/>
  <c r="O830" i="1"/>
  <c r="P830" i="1"/>
  <c r="R830" i="1"/>
  <c r="L831" i="1" s="1"/>
  <c r="N831" i="1" s="1"/>
  <c r="Q830" i="1"/>
  <c r="I829" i="1"/>
  <c r="B829" i="1"/>
  <c r="J829" i="1"/>
  <c r="A830" i="1" s="1"/>
  <c r="D830" i="1" s="1"/>
  <c r="E829" i="1"/>
  <c r="G829" i="1"/>
  <c r="C829" i="1"/>
  <c r="F829" i="1"/>
  <c r="M831" i="1" l="1"/>
  <c r="O831" i="1"/>
  <c r="P831" i="1"/>
  <c r="Q831" i="1"/>
  <c r="R831" i="1"/>
  <c r="L832" i="1" s="1"/>
  <c r="N832" i="1" s="1"/>
  <c r="I830" i="1"/>
  <c r="C830" i="1"/>
  <c r="G830" i="1"/>
  <c r="B830" i="1"/>
  <c r="J830" i="1"/>
  <c r="A831" i="1" s="1"/>
  <c r="D831" i="1" s="1"/>
  <c r="E830" i="1"/>
  <c r="F830" i="1"/>
  <c r="M832" i="1" l="1"/>
  <c r="R832" i="1"/>
  <c r="L833" i="1" s="1"/>
  <c r="N833" i="1" s="1"/>
  <c r="O832" i="1"/>
  <c r="P832" i="1"/>
  <c r="Q832" i="1"/>
  <c r="F831" i="1"/>
  <c r="I831" i="1"/>
  <c r="J831" i="1"/>
  <c r="A832" i="1" s="1"/>
  <c r="D832" i="1" s="1"/>
  <c r="E831" i="1"/>
  <c r="B831" i="1"/>
  <c r="G831" i="1"/>
  <c r="C831" i="1"/>
  <c r="M833" i="1" l="1"/>
  <c r="R833" i="1"/>
  <c r="L834" i="1" s="1"/>
  <c r="N834" i="1" s="1"/>
  <c r="P833" i="1"/>
  <c r="Q833" i="1"/>
  <c r="O833" i="1"/>
  <c r="G832" i="1"/>
  <c r="I832" i="1"/>
  <c r="F832" i="1"/>
  <c r="C832" i="1"/>
  <c r="E832" i="1"/>
  <c r="B832" i="1"/>
  <c r="J832" i="1"/>
  <c r="A833" i="1" s="1"/>
  <c r="D833" i="1" s="1"/>
  <c r="M834" i="1" l="1"/>
  <c r="R834" i="1"/>
  <c r="L835" i="1" s="1"/>
  <c r="N835" i="1" s="1"/>
  <c r="P834" i="1"/>
  <c r="O834" i="1"/>
  <c r="Q834" i="1"/>
  <c r="G833" i="1"/>
  <c r="J833" i="1"/>
  <c r="A834" i="1" s="1"/>
  <c r="D834" i="1" s="1"/>
  <c r="I833" i="1"/>
  <c r="C833" i="1"/>
  <c r="E833" i="1"/>
  <c r="B833" i="1"/>
  <c r="F833" i="1"/>
  <c r="M835" i="1" l="1"/>
  <c r="O835" i="1"/>
  <c r="P835" i="1"/>
  <c r="R835" i="1"/>
  <c r="L836" i="1" s="1"/>
  <c r="N836" i="1" s="1"/>
  <c r="Q835" i="1"/>
  <c r="E834" i="1"/>
  <c r="F834" i="1"/>
  <c r="I834" i="1"/>
  <c r="G834" i="1"/>
  <c r="J834" i="1"/>
  <c r="A835" i="1" s="1"/>
  <c r="D835" i="1" s="1"/>
  <c r="C834" i="1"/>
  <c r="B834" i="1"/>
  <c r="M836" i="1" l="1"/>
  <c r="O836" i="1"/>
  <c r="P836" i="1"/>
  <c r="Q836" i="1"/>
  <c r="R836" i="1"/>
  <c r="L837" i="1" s="1"/>
  <c r="N837" i="1" s="1"/>
  <c r="G835" i="1"/>
  <c r="C835" i="1"/>
  <c r="F835" i="1"/>
  <c r="B835" i="1"/>
  <c r="J835" i="1"/>
  <c r="A836" i="1" s="1"/>
  <c r="D836" i="1" s="1"/>
  <c r="E835" i="1"/>
  <c r="I835" i="1"/>
  <c r="M837" i="1" l="1"/>
  <c r="O837" i="1"/>
  <c r="Q837" i="1"/>
  <c r="P837" i="1"/>
  <c r="R837" i="1"/>
  <c r="L838" i="1" s="1"/>
  <c r="N838" i="1" s="1"/>
  <c r="G836" i="1"/>
  <c r="F836" i="1"/>
  <c r="C836" i="1"/>
  <c r="J836" i="1"/>
  <c r="A837" i="1" s="1"/>
  <c r="D837" i="1" s="1"/>
  <c r="B836" i="1"/>
  <c r="I836" i="1"/>
  <c r="E836" i="1"/>
  <c r="M838" i="1" l="1"/>
  <c r="P838" i="1"/>
  <c r="Q838" i="1"/>
  <c r="R838" i="1"/>
  <c r="L839" i="1" s="1"/>
  <c r="N839" i="1" s="1"/>
  <c r="O838" i="1"/>
  <c r="G837" i="1"/>
  <c r="I837" i="1"/>
  <c r="B837" i="1"/>
  <c r="F837" i="1"/>
  <c r="E837" i="1"/>
  <c r="J837" i="1"/>
  <c r="A838" i="1" s="1"/>
  <c r="D838" i="1" s="1"/>
  <c r="C837" i="1"/>
  <c r="M839" i="1" l="1"/>
  <c r="P839" i="1"/>
  <c r="Q839" i="1"/>
  <c r="R839" i="1"/>
  <c r="L840" i="1" s="1"/>
  <c r="N840" i="1" s="1"/>
  <c r="O839" i="1"/>
  <c r="I838" i="1"/>
  <c r="B838" i="1"/>
  <c r="C838" i="1"/>
  <c r="E838" i="1"/>
  <c r="F838" i="1"/>
  <c r="G838" i="1"/>
  <c r="J838" i="1"/>
  <c r="A839" i="1" s="1"/>
  <c r="D839" i="1" s="1"/>
  <c r="M840" i="1" l="1"/>
  <c r="Q840" i="1"/>
  <c r="P840" i="1"/>
  <c r="R840" i="1"/>
  <c r="L841" i="1" s="1"/>
  <c r="N841" i="1" s="1"/>
  <c r="O840" i="1"/>
  <c r="G839" i="1"/>
  <c r="E839" i="1"/>
  <c r="B839" i="1"/>
  <c r="J839" i="1"/>
  <c r="A840" i="1" s="1"/>
  <c r="D840" i="1" s="1"/>
  <c r="I839" i="1"/>
  <c r="C839" i="1"/>
  <c r="F839" i="1"/>
  <c r="M841" i="1" l="1"/>
  <c r="R841" i="1"/>
  <c r="L842" i="1" s="1"/>
  <c r="N842" i="1" s="1"/>
  <c r="P841" i="1"/>
  <c r="O841" i="1"/>
  <c r="Q841" i="1"/>
  <c r="E840" i="1"/>
  <c r="G840" i="1"/>
  <c r="B840" i="1"/>
  <c r="C840" i="1"/>
  <c r="F840" i="1"/>
  <c r="I840" i="1"/>
  <c r="J840" i="1"/>
  <c r="A841" i="1" s="1"/>
  <c r="D841" i="1" s="1"/>
  <c r="M842" i="1" l="1"/>
  <c r="O842" i="1"/>
  <c r="P842" i="1"/>
  <c r="Q842" i="1"/>
  <c r="R842" i="1"/>
  <c r="L843" i="1" s="1"/>
  <c r="N843" i="1" s="1"/>
  <c r="J841" i="1"/>
  <c r="A842" i="1" s="1"/>
  <c r="D842" i="1" s="1"/>
  <c r="B841" i="1"/>
  <c r="C841" i="1"/>
  <c r="F841" i="1"/>
  <c r="E841" i="1"/>
  <c r="G841" i="1"/>
  <c r="I841" i="1"/>
  <c r="M843" i="1" l="1"/>
  <c r="O843" i="1"/>
  <c r="P843" i="1"/>
  <c r="R843" i="1"/>
  <c r="L844" i="1" s="1"/>
  <c r="N844" i="1" s="1"/>
  <c r="Q843" i="1"/>
  <c r="I842" i="1"/>
  <c r="B842" i="1"/>
  <c r="C842" i="1"/>
  <c r="J842" i="1"/>
  <c r="A843" i="1" s="1"/>
  <c r="D843" i="1" s="1"/>
  <c r="E842" i="1"/>
  <c r="G842" i="1"/>
  <c r="F842" i="1"/>
  <c r="M844" i="1" l="1"/>
  <c r="Q844" i="1"/>
  <c r="O844" i="1"/>
  <c r="P844" i="1"/>
  <c r="R844" i="1"/>
  <c r="L845" i="1" s="1"/>
  <c r="N845" i="1" s="1"/>
  <c r="C843" i="1"/>
  <c r="I843" i="1"/>
  <c r="G843" i="1"/>
  <c r="F843" i="1"/>
  <c r="J843" i="1"/>
  <c r="A844" i="1" s="1"/>
  <c r="D844" i="1" s="1"/>
  <c r="B843" i="1"/>
  <c r="E843" i="1"/>
  <c r="M845" i="1" l="1"/>
  <c r="O845" i="1"/>
  <c r="Q845" i="1"/>
  <c r="P845" i="1"/>
  <c r="R845" i="1"/>
  <c r="L846" i="1" s="1"/>
  <c r="N846" i="1" s="1"/>
  <c r="E844" i="1"/>
  <c r="C844" i="1"/>
  <c r="J844" i="1"/>
  <c r="A845" i="1" s="1"/>
  <c r="D845" i="1" s="1"/>
  <c r="B844" i="1"/>
  <c r="G844" i="1"/>
  <c r="F844" i="1"/>
  <c r="I844" i="1"/>
  <c r="M846" i="1" l="1"/>
  <c r="P846" i="1"/>
  <c r="O846" i="1"/>
  <c r="R846" i="1"/>
  <c r="L847" i="1" s="1"/>
  <c r="N847" i="1" s="1"/>
  <c r="Q846" i="1"/>
  <c r="I845" i="1"/>
  <c r="G845" i="1"/>
  <c r="F845" i="1"/>
  <c r="C845" i="1"/>
  <c r="B845" i="1"/>
  <c r="J845" i="1"/>
  <c r="A846" i="1" s="1"/>
  <c r="D846" i="1" s="1"/>
  <c r="E845" i="1"/>
  <c r="M847" i="1" l="1"/>
  <c r="P847" i="1"/>
  <c r="Q847" i="1"/>
  <c r="R847" i="1"/>
  <c r="L848" i="1" s="1"/>
  <c r="N848" i="1" s="1"/>
  <c r="O847" i="1"/>
  <c r="J846" i="1"/>
  <c r="A847" i="1" s="1"/>
  <c r="D847" i="1" s="1"/>
  <c r="F846" i="1"/>
  <c r="E846" i="1"/>
  <c r="G846" i="1"/>
  <c r="B846" i="1"/>
  <c r="I846" i="1"/>
  <c r="C846" i="1"/>
  <c r="M848" i="1" l="1"/>
  <c r="Q848" i="1"/>
  <c r="R848" i="1"/>
  <c r="L849" i="1" s="1"/>
  <c r="N849" i="1" s="1"/>
  <c r="O848" i="1"/>
  <c r="P848" i="1"/>
  <c r="G847" i="1"/>
  <c r="C847" i="1"/>
  <c r="F847" i="1"/>
  <c r="B847" i="1"/>
  <c r="J847" i="1"/>
  <c r="A848" i="1" s="1"/>
  <c r="D848" i="1" s="1"/>
  <c r="I847" i="1"/>
  <c r="E847" i="1"/>
  <c r="M849" i="1" l="1"/>
  <c r="R849" i="1"/>
  <c r="L850" i="1" s="1"/>
  <c r="N850" i="1" s="1"/>
  <c r="O849" i="1"/>
  <c r="P849" i="1"/>
  <c r="Q849" i="1"/>
  <c r="I848" i="1"/>
  <c r="E848" i="1"/>
  <c r="B848" i="1"/>
  <c r="C848" i="1"/>
  <c r="F848" i="1"/>
  <c r="G848" i="1"/>
  <c r="J848" i="1"/>
  <c r="A849" i="1" s="1"/>
  <c r="D849" i="1" s="1"/>
  <c r="M850" i="1" l="1"/>
  <c r="Q850" i="1"/>
  <c r="R850" i="1"/>
  <c r="L851" i="1" s="1"/>
  <c r="N851" i="1" s="1"/>
  <c r="O850" i="1"/>
  <c r="P850" i="1"/>
  <c r="F849" i="1"/>
  <c r="J849" i="1"/>
  <c r="A850" i="1" s="1"/>
  <c r="D850" i="1" s="1"/>
  <c r="E849" i="1"/>
  <c r="C849" i="1"/>
  <c r="G849" i="1"/>
  <c r="I849" i="1"/>
  <c r="B849" i="1"/>
  <c r="M851" i="1" l="1"/>
  <c r="O851" i="1"/>
  <c r="P851" i="1"/>
  <c r="R851" i="1"/>
  <c r="L852" i="1" s="1"/>
  <c r="N852" i="1" s="1"/>
  <c r="Q851" i="1"/>
  <c r="I850" i="1"/>
  <c r="E850" i="1"/>
  <c r="J850" i="1"/>
  <c r="A851" i="1" s="1"/>
  <c r="D851" i="1" s="1"/>
  <c r="B850" i="1"/>
  <c r="C850" i="1"/>
  <c r="F850" i="1"/>
  <c r="G850" i="1"/>
  <c r="M852" i="1" l="1"/>
  <c r="O852" i="1"/>
  <c r="R852" i="1"/>
  <c r="L853" i="1" s="1"/>
  <c r="N853" i="1" s="1"/>
  <c r="P852" i="1"/>
  <c r="Q852" i="1"/>
  <c r="G851" i="1"/>
  <c r="C851" i="1"/>
  <c r="F851" i="1"/>
  <c r="J851" i="1"/>
  <c r="A852" i="1" s="1"/>
  <c r="D852" i="1" s="1"/>
  <c r="B851" i="1"/>
  <c r="I851" i="1"/>
  <c r="E851" i="1"/>
  <c r="M853" i="1" l="1"/>
  <c r="O853" i="1"/>
  <c r="Q853" i="1"/>
  <c r="R853" i="1"/>
  <c r="L854" i="1" s="1"/>
  <c r="N854" i="1" s="1"/>
  <c r="P853" i="1"/>
  <c r="G852" i="1"/>
  <c r="B852" i="1"/>
  <c r="J852" i="1"/>
  <c r="A853" i="1" s="1"/>
  <c r="D853" i="1" s="1"/>
  <c r="I852" i="1"/>
  <c r="F852" i="1"/>
  <c r="C852" i="1"/>
  <c r="E852" i="1"/>
  <c r="M854" i="1" l="1"/>
  <c r="R854" i="1"/>
  <c r="L855" i="1" s="1"/>
  <c r="N855" i="1" s="1"/>
  <c r="Q854" i="1"/>
  <c r="O854" i="1"/>
  <c r="P854" i="1"/>
  <c r="J853" i="1"/>
  <c r="A854" i="1" s="1"/>
  <c r="D854" i="1" s="1"/>
  <c r="B853" i="1"/>
  <c r="F853" i="1"/>
  <c r="G853" i="1"/>
  <c r="C853" i="1"/>
  <c r="I853" i="1"/>
  <c r="E853" i="1"/>
  <c r="M855" i="1" l="1"/>
  <c r="P855" i="1"/>
  <c r="R855" i="1"/>
  <c r="L856" i="1" s="1"/>
  <c r="N856" i="1" s="1"/>
  <c r="Q855" i="1"/>
  <c r="O855" i="1"/>
  <c r="F854" i="1"/>
  <c r="I854" i="1"/>
  <c r="B854" i="1"/>
  <c r="G854" i="1"/>
  <c r="J854" i="1"/>
  <c r="A855" i="1" s="1"/>
  <c r="D855" i="1" s="1"/>
  <c r="E854" i="1"/>
  <c r="C854" i="1"/>
  <c r="M856" i="1" l="1"/>
  <c r="Q856" i="1"/>
  <c r="R856" i="1"/>
  <c r="L857" i="1" s="1"/>
  <c r="N857" i="1" s="1"/>
  <c r="P856" i="1"/>
  <c r="O856" i="1"/>
  <c r="B855" i="1"/>
  <c r="E855" i="1"/>
  <c r="F855" i="1"/>
  <c r="J855" i="1"/>
  <c r="A856" i="1" s="1"/>
  <c r="D856" i="1" s="1"/>
  <c r="G855" i="1"/>
  <c r="C855" i="1"/>
  <c r="I855" i="1"/>
  <c r="M857" i="1" l="1"/>
  <c r="R857" i="1"/>
  <c r="L858" i="1" s="1"/>
  <c r="N858" i="1" s="1"/>
  <c r="P857" i="1"/>
  <c r="O857" i="1"/>
  <c r="Q857" i="1"/>
  <c r="J856" i="1"/>
  <c r="A857" i="1" s="1"/>
  <c r="D857" i="1" s="1"/>
  <c r="B856" i="1"/>
  <c r="G856" i="1"/>
  <c r="C856" i="1"/>
  <c r="F856" i="1"/>
  <c r="I856" i="1"/>
  <c r="E856" i="1"/>
  <c r="M858" i="1" l="1"/>
  <c r="Q858" i="1"/>
  <c r="R858" i="1"/>
  <c r="L859" i="1" s="1"/>
  <c r="N859" i="1" s="1"/>
  <c r="P858" i="1"/>
  <c r="O858" i="1"/>
  <c r="I857" i="1"/>
  <c r="E857" i="1"/>
  <c r="B857" i="1"/>
  <c r="J857" i="1"/>
  <c r="A858" i="1" s="1"/>
  <c r="D858" i="1" s="1"/>
  <c r="C857" i="1"/>
  <c r="G857" i="1"/>
  <c r="F857" i="1"/>
  <c r="M859" i="1" l="1"/>
  <c r="R859" i="1"/>
  <c r="L860" i="1" s="1"/>
  <c r="N860" i="1" s="1"/>
  <c r="Q859" i="1"/>
  <c r="P859" i="1"/>
  <c r="O859" i="1"/>
  <c r="G858" i="1"/>
  <c r="F858" i="1"/>
  <c r="I858" i="1"/>
  <c r="B858" i="1"/>
  <c r="C858" i="1"/>
  <c r="J858" i="1"/>
  <c r="A859" i="1" s="1"/>
  <c r="D859" i="1" s="1"/>
  <c r="E858" i="1"/>
  <c r="M860" i="1" l="1"/>
  <c r="O860" i="1"/>
  <c r="P860" i="1"/>
  <c r="R860" i="1"/>
  <c r="L861" i="1" s="1"/>
  <c r="N861" i="1" s="1"/>
  <c r="Q860" i="1"/>
  <c r="F859" i="1"/>
  <c r="E859" i="1"/>
  <c r="J859" i="1"/>
  <c r="A860" i="1" s="1"/>
  <c r="D860" i="1" s="1"/>
  <c r="C859" i="1"/>
  <c r="I859" i="1"/>
  <c r="G859" i="1"/>
  <c r="B859" i="1"/>
  <c r="M861" i="1" l="1"/>
  <c r="O861" i="1"/>
  <c r="R861" i="1"/>
  <c r="L862" i="1" s="1"/>
  <c r="N862" i="1" s="1"/>
  <c r="Q861" i="1"/>
  <c r="P861" i="1"/>
  <c r="C860" i="1"/>
  <c r="F860" i="1"/>
  <c r="J860" i="1"/>
  <c r="A861" i="1" s="1"/>
  <c r="D861" i="1" s="1"/>
  <c r="B860" i="1"/>
  <c r="I860" i="1"/>
  <c r="E860" i="1"/>
  <c r="G860" i="1"/>
  <c r="M862" i="1" l="1"/>
  <c r="P862" i="1"/>
  <c r="O862" i="1"/>
  <c r="Q862" i="1"/>
  <c r="R862" i="1"/>
  <c r="L863" i="1" s="1"/>
  <c r="N863" i="1" s="1"/>
  <c r="G861" i="1"/>
  <c r="I861" i="1"/>
  <c r="B861" i="1"/>
  <c r="E861" i="1"/>
  <c r="J861" i="1"/>
  <c r="A862" i="1" s="1"/>
  <c r="D862" i="1" s="1"/>
  <c r="F861" i="1"/>
  <c r="C861" i="1"/>
  <c r="M863" i="1" l="1"/>
  <c r="P863" i="1"/>
  <c r="R863" i="1"/>
  <c r="L864" i="1" s="1"/>
  <c r="N864" i="1" s="1"/>
  <c r="O863" i="1"/>
  <c r="Q863" i="1"/>
  <c r="F862" i="1"/>
  <c r="C862" i="1"/>
  <c r="I862" i="1"/>
  <c r="B862" i="1"/>
  <c r="J862" i="1"/>
  <c r="A863" i="1" s="1"/>
  <c r="D863" i="1" s="1"/>
  <c r="G862" i="1"/>
  <c r="E862" i="1"/>
  <c r="M864" i="1" l="1"/>
  <c r="Q864" i="1"/>
  <c r="R864" i="1"/>
  <c r="L865" i="1" s="1"/>
  <c r="N865" i="1" s="1"/>
  <c r="O864" i="1"/>
  <c r="P864" i="1"/>
  <c r="I863" i="1"/>
  <c r="B863" i="1"/>
  <c r="F863" i="1"/>
  <c r="E863" i="1"/>
  <c r="J863" i="1"/>
  <c r="A864" i="1" s="1"/>
  <c r="D864" i="1" s="1"/>
  <c r="C863" i="1"/>
  <c r="G863" i="1"/>
  <c r="M865" i="1" l="1"/>
  <c r="R865" i="1"/>
  <c r="L866" i="1" s="1"/>
  <c r="N866" i="1" s="1"/>
  <c r="O865" i="1"/>
  <c r="Q865" i="1"/>
  <c r="P865" i="1"/>
  <c r="E864" i="1"/>
  <c r="F864" i="1"/>
  <c r="J864" i="1"/>
  <c r="A865" i="1" s="1"/>
  <c r="D865" i="1" s="1"/>
  <c r="B864" i="1"/>
  <c r="I864" i="1"/>
  <c r="G864" i="1"/>
  <c r="C864" i="1"/>
  <c r="M866" i="1" l="1"/>
  <c r="O866" i="1"/>
  <c r="R866" i="1"/>
  <c r="L867" i="1" s="1"/>
  <c r="N867" i="1" s="1"/>
  <c r="P866" i="1"/>
  <c r="Q866" i="1"/>
  <c r="G865" i="1"/>
  <c r="C865" i="1"/>
  <c r="B865" i="1"/>
  <c r="J865" i="1"/>
  <c r="A866" i="1" s="1"/>
  <c r="D866" i="1" s="1"/>
  <c r="I865" i="1"/>
  <c r="E865" i="1"/>
  <c r="F865" i="1"/>
  <c r="M867" i="1" l="1"/>
  <c r="O867" i="1"/>
  <c r="P867" i="1"/>
  <c r="R867" i="1"/>
  <c r="L868" i="1" s="1"/>
  <c r="N868" i="1" s="1"/>
  <c r="Q867" i="1"/>
  <c r="I866" i="1"/>
  <c r="J866" i="1"/>
  <c r="A867" i="1" s="1"/>
  <c r="D867" i="1" s="1"/>
  <c r="C866" i="1"/>
  <c r="E866" i="1"/>
  <c r="G866" i="1"/>
  <c r="B866" i="1"/>
  <c r="F866" i="1"/>
  <c r="M868" i="1" l="1"/>
  <c r="P868" i="1"/>
  <c r="O868" i="1"/>
  <c r="R868" i="1"/>
  <c r="L869" i="1" s="1"/>
  <c r="N869" i="1" s="1"/>
  <c r="Q868" i="1"/>
  <c r="G867" i="1"/>
  <c r="J867" i="1"/>
  <c r="A868" i="1" s="1"/>
  <c r="D868" i="1" s="1"/>
  <c r="I867" i="1"/>
  <c r="C867" i="1"/>
  <c r="F867" i="1"/>
  <c r="E867" i="1"/>
  <c r="B867" i="1"/>
  <c r="M869" i="1" l="1"/>
  <c r="O869" i="1"/>
  <c r="Q869" i="1"/>
  <c r="P869" i="1"/>
  <c r="R869" i="1"/>
  <c r="L870" i="1" s="1"/>
  <c r="N870" i="1" s="1"/>
  <c r="I868" i="1"/>
  <c r="G868" i="1"/>
  <c r="E868" i="1"/>
  <c r="C868" i="1"/>
  <c r="F868" i="1"/>
  <c r="J868" i="1"/>
  <c r="A869" i="1" s="1"/>
  <c r="D869" i="1" s="1"/>
  <c r="B868" i="1"/>
  <c r="M870" i="1" l="1"/>
  <c r="P870" i="1"/>
  <c r="R870" i="1"/>
  <c r="L871" i="1" s="1"/>
  <c r="N871" i="1" s="1"/>
  <c r="Q870" i="1"/>
  <c r="O870" i="1"/>
  <c r="E869" i="1"/>
  <c r="F869" i="1"/>
  <c r="G869" i="1"/>
  <c r="C869" i="1"/>
  <c r="B869" i="1"/>
  <c r="I869" i="1"/>
  <c r="J869" i="1"/>
  <c r="A870" i="1" s="1"/>
  <c r="D870" i="1" s="1"/>
  <c r="M871" i="1" l="1"/>
  <c r="P871" i="1"/>
  <c r="Q871" i="1"/>
  <c r="R871" i="1"/>
  <c r="L872" i="1" s="1"/>
  <c r="N872" i="1" s="1"/>
  <c r="O871" i="1"/>
  <c r="G870" i="1"/>
  <c r="I870" i="1"/>
  <c r="E870" i="1"/>
  <c r="B870" i="1"/>
  <c r="F870" i="1"/>
  <c r="C870" i="1"/>
  <c r="J870" i="1"/>
  <c r="A871" i="1" s="1"/>
  <c r="D871" i="1" s="1"/>
  <c r="M872" i="1" l="1"/>
  <c r="Q872" i="1"/>
  <c r="P872" i="1"/>
  <c r="O872" i="1"/>
  <c r="R872" i="1"/>
  <c r="L873" i="1" s="1"/>
  <c r="N873" i="1" s="1"/>
  <c r="G871" i="1"/>
  <c r="F871" i="1"/>
  <c r="I871" i="1"/>
  <c r="C871" i="1"/>
  <c r="E871" i="1"/>
  <c r="B871" i="1"/>
  <c r="J871" i="1"/>
  <c r="A872" i="1" s="1"/>
  <c r="D872" i="1" s="1"/>
  <c r="M873" i="1" l="1"/>
  <c r="R873" i="1"/>
  <c r="L874" i="1" s="1"/>
  <c r="N874" i="1" s="1"/>
  <c r="P873" i="1"/>
  <c r="O873" i="1"/>
  <c r="Q873" i="1"/>
  <c r="C872" i="1"/>
  <c r="F872" i="1"/>
  <c r="J872" i="1"/>
  <c r="A873" i="1" s="1"/>
  <c r="D873" i="1" s="1"/>
  <c r="B872" i="1"/>
  <c r="I872" i="1"/>
  <c r="E872" i="1"/>
  <c r="G872" i="1"/>
  <c r="M874" i="1" l="1"/>
  <c r="R874" i="1"/>
  <c r="L875" i="1" s="1"/>
  <c r="N875" i="1" s="1"/>
  <c r="O874" i="1"/>
  <c r="P874" i="1"/>
  <c r="Q874" i="1"/>
  <c r="B873" i="1"/>
  <c r="E873" i="1"/>
  <c r="J873" i="1"/>
  <c r="A874" i="1" s="1"/>
  <c r="D874" i="1" s="1"/>
  <c r="G873" i="1"/>
  <c r="I873" i="1"/>
  <c r="F873" i="1"/>
  <c r="C873" i="1"/>
  <c r="M875" i="1" l="1"/>
  <c r="O875" i="1"/>
  <c r="R875" i="1"/>
  <c r="L876" i="1" s="1"/>
  <c r="N876" i="1" s="1"/>
  <c r="Q875" i="1"/>
  <c r="P875" i="1"/>
  <c r="I874" i="1"/>
  <c r="B874" i="1"/>
  <c r="C874" i="1"/>
  <c r="G874" i="1"/>
  <c r="J874" i="1"/>
  <c r="A875" i="1" s="1"/>
  <c r="D875" i="1" s="1"/>
  <c r="F874" i="1"/>
  <c r="E874" i="1"/>
  <c r="M876" i="1" l="1"/>
  <c r="O876" i="1"/>
  <c r="P876" i="1"/>
  <c r="Q876" i="1"/>
  <c r="R876" i="1"/>
  <c r="L877" i="1" s="1"/>
  <c r="N877" i="1" s="1"/>
  <c r="C875" i="1"/>
  <c r="F875" i="1"/>
  <c r="G875" i="1"/>
  <c r="E875" i="1"/>
  <c r="I875" i="1"/>
  <c r="J875" i="1"/>
  <c r="A876" i="1" s="1"/>
  <c r="D876" i="1" s="1"/>
  <c r="B875" i="1"/>
  <c r="M877" i="1" l="1"/>
  <c r="O877" i="1"/>
  <c r="R877" i="1"/>
  <c r="L878" i="1" s="1"/>
  <c r="N878" i="1" s="1"/>
  <c r="Q877" i="1"/>
  <c r="P877" i="1"/>
  <c r="J876" i="1"/>
  <c r="A877" i="1" s="1"/>
  <c r="D877" i="1" s="1"/>
  <c r="C876" i="1"/>
  <c r="E876" i="1"/>
  <c r="I876" i="1"/>
  <c r="B876" i="1"/>
  <c r="G876" i="1"/>
  <c r="F876" i="1"/>
  <c r="M878" i="1" l="1"/>
  <c r="P878" i="1"/>
  <c r="R878" i="1"/>
  <c r="L879" i="1" s="1"/>
  <c r="N879" i="1" s="1"/>
  <c r="Q878" i="1"/>
  <c r="O878" i="1"/>
  <c r="F877" i="1"/>
  <c r="I877" i="1"/>
  <c r="G877" i="1"/>
  <c r="C877" i="1"/>
  <c r="B877" i="1"/>
  <c r="J877" i="1"/>
  <c r="A878" i="1" s="1"/>
  <c r="D878" i="1" s="1"/>
  <c r="E877" i="1"/>
  <c r="O879" i="1" l="1"/>
  <c r="M879" i="1"/>
  <c r="P879" i="1"/>
  <c r="Q879" i="1"/>
  <c r="R879" i="1"/>
  <c r="L880" i="1" s="1"/>
  <c r="N880" i="1" s="1"/>
  <c r="F878" i="1"/>
  <c r="C878" i="1"/>
  <c r="J878" i="1"/>
  <c r="A879" i="1" s="1"/>
  <c r="D879" i="1" s="1"/>
  <c r="G878" i="1"/>
  <c r="B878" i="1"/>
  <c r="I878" i="1"/>
  <c r="E878" i="1"/>
  <c r="M880" i="1" l="1"/>
  <c r="Q880" i="1"/>
  <c r="P880" i="1"/>
  <c r="R880" i="1"/>
  <c r="L881" i="1" s="1"/>
  <c r="N881" i="1" s="1"/>
  <c r="O880" i="1"/>
  <c r="B879" i="1"/>
  <c r="C879" i="1"/>
  <c r="F879" i="1"/>
  <c r="E879" i="1"/>
  <c r="G879" i="1"/>
  <c r="J879" i="1"/>
  <c r="A880" i="1" s="1"/>
  <c r="D880" i="1" s="1"/>
  <c r="I879" i="1"/>
  <c r="M881" i="1" l="1"/>
  <c r="R881" i="1"/>
  <c r="L882" i="1" s="1"/>
  <c r="N882" i="1" s="1"/>
  <c r="P881" i="1"/>
  <c r="Q881" i="1"/>
  <c r="O881" i="1"/>
  <c r="C880" i="1"/>
  <c r="B880" i="1"/>
  <c r="E880" i="1"/>
  <c r="I880" i="1"/>
  <c r="G880" i="1"/>
  <c r="J880" i="1"/>
  <c r="A881" i="1" s="1"/>
  <c r="D881" i="1" s="1"/>
  <c r="F880" i="1"/>
  <c r="M882" i="1" l="1"/>
  <c r="O882" i="1"/>
  <c r="Q882" i="1"/>
  <c r="P882" i="1"/>
  <c r="R882" i="1"/>
  <c r="L883" i="1" s="1"/>
  <c r="N883" i="1" s="1"/>
  <c r="E881" i="1"/>
  <c r="I881" i="1"/>
  <c r="C881" i="1"/>
  <c r="F881" i="1"/>
  <c r="B881" i="1"/>
  <c r="G881" i="1"/>
  <c r="J881" i="1"/>
  <c r="A882" i="1" s="1"/>
  <c r="D882" i="1" s="1"/>
  <c r="M883" i="1" l="1"/>
  <c r="O883" i="1"/>
  <c r="P883" i="1"/>
  <c r="Q883" i="1"/>
  <c r="R883" i="1"/>
  <c r="L884" i="1" s="1"/>
  <c r="N884" i="1" s="1"/>
  <c r="B882" i="1"/>
  <c r="C882" i="1"/>
  <c r="J882" i="1"/>
  <c r="A883" i="1" s="1"/>
  <c r="D883" i="1" s="1"/>
  <c r="G882" i="1"/>
  <c r="F882" i="1"/>
  <c r="I882" i="1"/>
  <c r="E882" i="1"/>
  <c r="M884" i="1" l="1"/>
  <c r="P884" i="1"/>
  <c r="O884" i="1"/>
  <c r="Q884" i="1"/>
  <c r="R884" i="1"/>
  <c r="L885" i="1" s="1"/>
  <c r="N885" i="1" s="1"/>
  <c r="F883" i="1"/>
  <c r="C883" i="1"/>
  <c r="J883" i="1"/>
  <c r="A884" i="1" s="1"/>
  <c r="D884" i="1" s="1"/>
  <c r="E883" i="1"/>
  <c r="I883" i="1"/>
  <c r="B883" i="1"/>
  <c r="G883" i="1"/>
  <c r="M885" i="1" l="1"/>
  <c r="O885" i="1"/>
  <c r="P885" i="1"/>
  <c r="R885" i="1"/>
  <c r="L886" i="1" s="1"/>
  <c r="N886" i="1" s="1"/>
  <c r="Q885" i="1"/>
  <c r="G884" i="1"/>
  <c r="B884" i="1"/>
  <c r="E884" i="1"/>
  <c r="C884" i="1"/>
  <c r="F884" i="1"/>
  <c r="I884" i="1"/>
  <c r="J884" i="1"/>
  <c r="A885" i="1" s="1"/>
  <c r="D885" i="1" s="1"/>
  <c r="M886" i="1" l="1"/>
  <c r="P886" i="1"/>
  <c r="Q886" i="1"/>
  <c r="R886" i="1"/>
  <c r="L887" i="1" s="1"/>
  <c r="N887" i="1" s="1"/>
  <c r="O886" i="1"/>
  <c r="G885" i="1"/>
  <c r="I885" i="1"/>
  <c r="J885" i="1"/>
  <c r="A886" i="1" s="1"/>
  <c r="D886" i="1" s="1"/>
  <c r="E885" i="1"/>
  <c r="B885" i="1"/>
  <c r="F885" i="1"/>
  <c r="C885" i="1"/>
  <c r="M887" i="1" l="1"/>
  <c r="P887" i="1"/>
  <c r="Q887" i="1"/>
  <c r="O887" i="1"/>
  <c r="R887" i="1"/>
  <c r="L888" i="1" s="1"/>
  <c r="N888" i="1" s="1"/>
  <c r="C886" i="1"/>
  <c r="I886" i="1"/>
  <c r="B886" i="1"/>
  <c r="E886" i="1"/>
  <c r="G886" i="1"/>
  <c r="F886" i="1"/>
  <c r="J886" i="1"/>
  <c r="A887" i="1" s="1"/>
  <c r="D887" i="1" s="1"/>
  <c r="M888" i="1" l="1"/>
  <c r="O888" i="1"/>
  <c r="R888" i="1"/>
  <c r="L889" i="1" s="1"/>
  <c r="N889" i="1" s="1"/>
  <c r="Q888" i="1"/>
  <c r="P888" i="1"/>
  <c r="J887" i="1"/>
  <c r="A888" i="1" s="1"/>
  <c r="D888" i="1" s="1"/>
  <c r="E887" i="1"/>
  <c r="G887" i="1"/>
  <c r="F887" i="1"/>
  <c r="I887" i="1"/>
  <c r="B887" i="1"/>
  <c r="C887" i="1"/>
  <c r="M889" i="1" l="1"/>
  <c r="P889" i="1"/>
  <c r="Q889" i="1"/>
  <c r="O889" i="1"/>
  <c r="R889" i="1"/>
  <c r="L890" i="1" s="1"/>
  <c r="N890" i="1" s="1"/>
  <c r="C888" i="1"/>
  <c r="F888" i="1"/>
  <c r="I888" i="1"/>
  <c r="J888" i="1"/>
  <c r="A889" i="1" s="1"/>
  <c r="D889" i="1" s="1"/>
  <c r="E888" i="1"/>
  <c r="G888" i="1"/>
  <c r="B888" i="1"/>
  <c r="M890" i="1" l="1"/>
  <c r="O890" i="1"/>
  <c r="P890" i="1"/>
  <c r="R890" i="1"/>
  <c r="L891" i="1" s="1"/>
  <c r="N891" i="1" s="1"/>
  <c r="Q890" i="1"/>
  <c r="E889" i="1"/>
  <c r="F889" i="1"/>
  <c r="B889" i="1"/>
  <c r="G889" i="1"/>
  <c r="I889" i="1"/>
  <c r="J889" i="1"/>
  <c r="A890" i="1" s="1"/>
  <c r="D890" i="1" s="1"/>
  <c r="C889" i="1"/>
  <c r="M891" i="1" l="1"/>
  <c r="Q891" i="1"/>
  <c r="P891" i="1"/>
  <c r="O891" i="1"/>
  <c r="R891" i="1"/>
  <c r="L892" i="1" s="1"/>
  <c r="N892" i="1" s="1"/>
  <c r="E890" i="1"/>
  <c r="I890" i="1"/>
  <c r="F890" i="1"/>
  <c r="G890" i="1"/>
  <c r="C890" i="1"/>
  <c r="B890" i="1"/>
  <c r="J890" i="1"/>
  <c r="A891" i="1" s="1"/>
  <c r="D891" i="1" s="1"/>
  <c r="M892" i="1" l="1"/>
  <c r="R892" i="1"/>
  <c r="L893" i="1" s="1"/>
  <c r="N893" i="1" s="1"/>
  <c r="O892" i="1"/>
  <c r="P892" i="1"/>
  <c r="Q892" i="1"/>
  <c r="E891" i="1"/>
  <c r="B891" i="1"/>
  <c r="J891" i="1"/>
  <c r="A892" i="1" s="1"/>
  <c r="D892" i="1" s="1"/>
  <c r="G891" i="1"/>
  <c r="C891" i="1"/>
  <c r="I891" i="1"/>
  <c r="F891" i="1"/>
  <c r="M893" i="1" l="1"/>
  <c r="P893" i="1"/>
  <c r="R893" i="1"/>
  <c r="L894" i="1" s="1"/>
  <c r="N894" i="1" s="1"/>
  <c r="Q893" i="1"/>
  <c r="O893" i="1"/>
  <c r="I892" i="1"/>
  <c r="F892" i="1"/>
  <c r="C892" i="1"/>
  <c r="E892" i="1"/>
  <c r="G892" i="1"/>
  <c r="J892" i="1"/>
  <c r="A893" i="1" s="1"/>
  <c r="D893" i="1" s="1"/>
  <c r="B892" i="1"/>
  <c r="M894" i="1" l="1"/>
  <c r="O894" i="1"/>
  <c r="P894" i="1"/>
  <c r="R894" i="1"/>
  <c r="L895" i="1" s="1"/>
  <c r="N895" i="1" s="1"/>
  <c r="Q894" i="1"/>
  <c r="I893" i="1"/>
  <c r="J893" i="1"/>
  <c r="A894" i="1" s="1"/>
  <c r="D894" i="1" s="1"/>
  <c r="G893" i="1"/>
  <c r="B893" i="1"/>
  <c r="F893" i="1"/>
  <c r="C893" i="1"/>
  <c r="E893" i="1"/>
  <c r="M895" i="1" l="1"/>
  <c r="R895" i="1"/>
  <c r="L896" i="1" s="1"/>
  <c r="N896" i="1" s="1"/>
  <c r="P895" i="1"/>
  <c r="O895" i="1"/>
  <c r="Q895" i="1"/>
  <c r="J894" i="1"/>
  <c r="A895" i="1" s="1"/>
  <c r="D895" i="1" s="1"/>
  <c r="C894" i="1"/>
  <c r="E894" i="1"/>
  <c r="I894" i="1"/>
  <c r="F894" i="1"/>
  <c r="G894" i="1"/>
  <c r="B894" i="1"/>
  <c r="M896" i="1" l="1"/>
  <c r="P896" i="1"/>
  <c r="O896" i="1"/>
  <c r="R896" i="1"/>
  <c r="L897" i="1" s="1"/>
  <c r="N897" i="1" s="1"/>
  <c r="Q896" i="1"/>
  <c r="J895" i="1"/>
  <c r="A896" i="1" s="1"/>
  <c r="D896" i="1" s="1"/>
  <c r="I895" i="1"/>
  <c r="B895" i="1"/>
  <c r="G895" i="1"/>
  <c r="F895" i="1"/>
  <c r="C895" i="1"/>
  <c r="E895" i="1"/>
  <c r="M897" i="1" l="1"/>
  <c r="P897" i="1"/>
  <c r="R897" i="1"/>
  <c r="L898" i="1" s="1"/>
  <c r="N898" i="1" s="1"/>
  <c r="O897" i="1"/>
  <c r="Q897" i="1"/>
  <c r="J896" i="1"/>
  <c r="A897" i="1" s="1"/>
  <c r="D897" i="1" s="1"/>
  <c r="B896" i="1"/>
  <c r="E896" i="1"/>
  <c r="G896" i="1"/>
  <c r="C896" i="1"/>
  <c r="F896" i="1"/>
  <c r="I896" i="1"/>
  <c r="M898" i="1" l="1"/>
  <c r="O898" i="1"/>
  <c r="P898" i="1"/>
  <c r="Q898" i="1"/>
  <c r="R898" i="1"/>
  <c r="L899" i="1" s="1"/>
  <c r="N899" i="1" s="1"/>
  <c r="G897" i="1"/>
  <c r="B897" i="1"/>
  <c r="F897" i="1"/>
  <c r="E897" i="1"/>
  <c r="J897" i="1"/>
  <c r="A898" i="1" s="1"/>
  <c r="D898" i="1" s="1"/>
  <c r="I897" i="1"/>
  <c r="C897" i="1"/>
  <c r="M899" i="1" l="1"/>
  <c r="R899" i="1"/>
  <c r="L900" i="1" s="1"/>
  <c r="N900" i="1" s="1"/>
  <c r="P899" i="1"/>
  <c r="Q899" i="1"/>
  <c r="O899" i="1"/>
  <c r="B898" i="1"/>
  <c r="I898" i="1"/>
  <c r="C898" i="1"/>
  <c r="J898" i="1"/>
  <c r="A899" i="1" s="1"/>
  <c r="D899" i="1" s="1"/>
  <c r="F898" i="1"/>
  <c r="G898" i="1"/>
  <c r="E898" i="1"/>
  <c r="M900" i="1" l="1"/>
  <c r="O900" i="1"/>
  <c r="P900" i="1"/>
  <c r="R900" i="1"/>
  <c r="L901" i="1" s="1"/>
  <c r="N901" i="1" s="1"/>
  <c r="Q900" i="1"/>
  <c r="J899" i="1"/>
  <c r="A900" i="1" s="1"/>
  <c r="D900" i="1" s="1"/>
  <c r="E899" i="1"/>
  <c r="F899" i="1"/>
  <c r="I899" i="1"/>
  <c r="C899" i="1"/>
  <c r="B899" i="1"/>
  <c r="G899" i="1"/>
  <c r="M901" i="1" l="1"/>
  <c r="P901" i="1"/>
  <c r="Q901" i="1"/>
  <c r="R901" i="1"/>
  <c r="L902" i="1" s="1"/>
  <c r="N902" i="1" s="1"/>
  <c r="O901" i="1"/>
  <c r="I900" i="1"/>
  <c r="J900" i="1"/>
  <c r="A901" i="1" s="1"/>
  <c r="D901" i="1" s="1"/>
  <c r="G900" i="1"/>
  <c r="F900" i="1"/>
  <c r="C900" i="1"/>
  <c r="E900" i="1"/>
  <c r="B900" i="1"/>
  <c r="M902" i="1" l="1"/>
  <c r="Q902" i="1"/>
  <c r="R902" i="1"/>
  <c r="L903" i="1" s="1"/>
  <c r="N903" i="1" s="1"/>
  <c r="O902" i="1"/>
  <c r="P902" i="1"/>
  <c r="I901" i="1"/>
  <c r="F901" i="1"/>
  <c r="G901" i="1"/>
  <c r="C901" i="1"/>
  <c r="B901" i="1"/>
  <c r="J901" i="1"/>
  <c r="A902" i="1" s="1"/>
  <c r="D902" i="1" s="1"/>
  <c r="E901" i="1"/>
  <c r="M903" i="1" l="1"/>
  <c r="R903" i="1"/>
  <c r="L904" i="1" s="1"/>
  <c r="N904" i="1" s="1"/>
  <c r="O903" i="1"/>
  <c r="Q903" i="1"/>
  <c r="P903" i="1"/>
  <c r="C902" i="1"/>
  <c r="J902" i="1"/>
  <c r="A903" i="1" s="1"/>
  <c r="D903" i="1" s="1"/>
  <c r="B902" i="1"/>
  <c r="I902" i="1"/>
  <c r="E902" i="1"/>
  <c r="G902" i="1"/>
  <c r="F902" i="1"/>
  <c r="M904" i="1" l="1"/>
  <c r="O904" i="1"/>
  <c r="P904" i="1"/>
  <c r="R904" i="1"/>
  <c r="L905" i="1" s="1"/>
  <c r="N905" i="1" s="1"/>
  <c r="Q904" i="1"/>
  <c r="G903" i="1"/>
  <c r="E903" i="1"/>
  <c r="J903" i="1"/>
  <c r="A904" i="1" s="1"/>
  <c r="D904" i="1" s="1"/>
  <c r="I903" i="1"/>
  <c r="C903" i="1"/>
  <c r="F903" i="1"/>
  <c r="B903" i="1"/>
  <c r="M905" i="1" l="1"/>
  <c r="O905" i="1"/>
  <c r="P905" i="1"/>
  <c r="Q905" i="1"/>
  <c r="R905" i="1"/>
  <c r="L906" i="1" s="1"/>
  <c r="N906" i="1" s="1"/>
  <c r="C904" i="1"/>
  <c r="E904" i="1"/>
  <c r="J904" i="1"/>
  <c r="A905" i="1" s="1"/>
  <c r="D905" i="1" s="1"/>
  <c r="I904" i="1"/>
  <c r="F904" i="1"/>
  <c r="G904" i="1"/>
  <c r="B904" i="1"/>
  <c r="M906" i="1" l="1"/>
  <c r="O906" i="1"/>
  <c r="Q906" i="1"/>
  <c r="R906" i="1"/>
  <c r="L907" i="1" s="1"/>
  <c r="N907" i="1" s="1"/>
  <c r="P906" i="1"/>
  <c r="C905" i="1"/>
  <c r="E905" i="1"/>
  <c r="I905" i="1"/>
  <c r="F905" i="1"/>
  <c r="G905" i="1"/>
  <c r="B905" i="1"/>
  <c r="J905" i="1"/>
  <c r="A906" i="1" s="1"/>
  <c r="D906" i="1" s="1"/>
  <c r="M907" i="1" l="1"/>
  <c r="P907" i="1"/>
  <c r="R907" i="1"/>
  <c r="L908" i="1" s="1"/>
  <c r="N908" i="1" s="1"/>
  <c r="Q907" i="1"/>
  <c r="O907" i="1"/>
  <c r="B906" i="1"/>
  <c r="J906" i="1"/>
  <c r="A907" i="1" s="1"/>
  <c r="D907" i="1" s="1"/>
  <c r="F906" i="1"/>
  <c r="I906" i="1"/>
  <c r="G906" i="1"/>
  <c r="E906" i="1"/>
  <c r="C906" i="1"/>
  <c r="M908" i="1" l="1"/>
  <c r="O908" i="1"/>
  <c r="Q908" i="1"/>
  <c r="R908" i="1"/>
  <c r="L909" i="1" s="1"/>
  <c r="N909" i="1" s="1"/>
  <c r="P908" i="1"/>
  <c r="G907" i="1"/>
  <c r="J907" i="1"/>
  <c r="A908" i="1" s="1"/>
  <c r="D908" i="1" s="1"/>
  <c r="I907" i="1"/>
  <c r="C907" i="1"/>
  <c r="B907" i="1"/>
  <c r="F907" i="1"/>
  <c r="E907" i="1"/>
  <c r="M909" i="1" l="1"/>
  <c r="P909" i="1"/>
  <c r="R909" i="1"/>
  <c r="L910" i="1" s="1"/>
  <c r="N910" i="1" s="1"/>
  <c r="Q909" i="1"/>
  <c r="O909" i="1"/>
  <c r="F908" i="1"/>
  <c r="G908" i="1"/>
  <c r="J908" i="1"/>
  <c r="A909" i="1" s="1"/>
  <c r="D909" i="1" s="1"/>
  <c r="E908" i="1"/>
  <c r="C908" i="1"/>
  <c r="B908" i="1"/>
  <c r="I908" i="1"/>
  <c r="M910" i="1" l="1"/>
  <c r="Q910" i="1"/>
  <c r="O910" i="1"/>
  <c r="P910" i="1"/>
  <c r="R910" i="1"/>
  <c r="L911" i="1" s="1"/>
  <c r="N911" i="1" s="1"/>
  <c r="F909" i="1"/>
  <c r="I909" i="1"/>
  <c r="B909" i="1"/>
  <c r="E909" i="1"/>
  <c r="J909" i="1"/>
  <c r="A910" i="1" s="1"/>
  <c r="D910" i="1" s="1"/>
  <c r="G909" i="1"/>
  <c r="C909" i="1"/>
  <c r="M911" i="1" l="1"/>
  <c r="R911" i="1"/>
  <c r="L912" i="1" s="1"/>
  <c r="N912" i="1" s="1"/>
  <c r="P911" i="1"/>
  <c r="Q911" i="1"/>
  <c r="O911" i="1"/>
  <c r="I910" i="1"/>
  <c r="F910" i="1"/>
  <c r="G910" i="1"/>
  <c r="C910" i="1"/>
  <c r="B910" i="1"/>
  <c r="J910" i="1"/>
  <c r="A911" i="1" s="1"/>
  <c r="D911" i="1" s="1"/>
  <c r="E910" i="1"/>
  <c r="M912" i="1" l="1"/>
  <c r="Q912" i="1"/>
  <c r="O912" i="1"/>
  <c r="R912" i="1"/>
  <c r="L913" i="1" s="1"/>
  <c r="N913" i="1" s="1"/>
  <c r="P912" i="1"/>
  <c r="B911" i="1"/>
  <c r="E911" i="1"/>
  <c r="I911" i="1"/>
  <c r="J911" i="1"/>
  <c r="A912" i="1" s="1"/>
  <c r="D912" i="1" s="1"/>
  <c r="G911" i="1"/>
  <c r="F911" i="1"/>
  <c r="C911" i="1"/>
  <c r="M913" i="1" l="1"/>
  <c r="O913" i="1"/>
  <c r="P913" i="1"/>
  <c r="Q913" i="1"/>
  <c r="R913" i="1"/>
  <c r="L914" i="1" s="1"/>
  <c r="N914" i="1" s="1"/>
  <c r="C912" i="1"/>
  <c r="J912" i="1"/>
  <c r="A913" i="1" s="1"/>
  <c r="D913" i="1" s="1"/>
  <c r="G912" i="1"/>
  <c r="B912" i="1"/>
  <c r="E912" i="1"/>
  <c r="I912" i="1"/>
  <c r="F912" i="1"/>
  <c r="M914" i="1" l="1"/>
  <c r="O914" i="1"/>
  <c r="P914" i="1"/>
  <c r="R914" i="1"/>
  <c r="L915" i="1" s="1"/>
  <c r="N915" i="1" s="1"/>
  <c r="Q914" i="1"/>
  <c r="J913" i="1"/>
  <c r="A914" i="1" s="1"/>
  <c r="D914" i="1" s="1"/>
  <c r="E913" i="1"/>
  <c r="I913" i="1"/>
  <c r="F913" i="1"/>
  <c r="G913" i="1"/>
  <c r="C913" i="1"/>
  <c r="B913" i="1"/>
  <c r="M915" i="1" l="1"/>
  <c r="O915" i="1"/>
  <c r="R915" i="1"/>
  <c r="L916" i="1" s="1"/>
  <c r="N916" i="1" s="1"/>
  <c r="P915" i="1"/>
  <c r="Q915" i="1"/>
  <c r="B914" i="1"/>
  <c r="I914" i="1"/>
  <c r="E914" i="1"/>
  <c r="C914" i="1"/>
  <c r="J914" i="1"/>
  <c r="A915" i="1" s="1"/>
  <c r="D915" i="1" s="1"/>
  <c r="F914" i="1"/>
  <c r="G914" i="1"/>
  <c r="M916" i="1" l="1"/>
  <c r="O916" i="1"/>
  <c r="P916" i="1"/>
  <c r="R916" i="1"/>
  <c r="L917" i="1" s="1"/>
  <c r="N917" i="1" s="1"/>
  <c r="Q916" i="1"/>
  <c r="G915" i="1"/>
  <c r="J915" i="1"/>
  <c r="A916" i="1" s="1"/>
  <c r="D916" i="1" s="1"/>
  <c r="E915" i="1"/>
  <c r="C915" i="1"/>
  <c r="F915" i="1"/>
  <c r="I915" i="1"/>
  <c r="B915" i="1"/>
  <c r="M917" i="1" l="1"/>
  <c r="P917" i="1"/>
  <c r="Q917" i="1"/>
  <c r="O917" i="1"/>
  <c r="R917" i="1"/>
  <c r="L918" i="1" s="1"/>
  <c r="N918" i="1" s="1"/>
  <c r="I916" i="1"/>
  <c r="G916" i="1"/>
  <c r="J916" i="1"/>
  <c r="A917" i="1" s="1"/>
  <c r="D917" i="1" s="1"/>
  <c r="B916" i="1"/>
  <c r="C916" i="1"/>
  <c r="E916" i="1"/>
  <c r="F916" i="1"/>
  <c r="M918" i="1" l="1"/>
  <c r="Q918" i="1"/>
  <c r="R918" i="1"/>
  <c r="L919" i="1" s="1"/>
  <c r="N919" i="1" s="1"/>
  <c r="P918" i="1"/>
  <c r="O918" i="1"/>
  <c r="G917" i="1"/>
  <c r="C917" i="1"/>
  <c r="E917" i="1"/>
  <c r="B917" i="1"/>
  <c r="I917" i="1"/>
  <c r="J917" i="1"/>
  <c r="A918" i="1" s="1"/>
  <c r="D918" i="1" s="1"/>
  <c r="F917" i="1"/>
  <c r="M919" i="1" l="1"/>
  <c r="R919" i="1"/>
  <c r="L920" i="1" s="1"/>
  <c r="N920" i="1" s="1"/>
  <c r="P919" i="1"/>
  <c r="O919" i="1"/>
  <c r="Q919" i="1"/>
  <c r="B918" i="1"/>
  <c r="J918" i="1"/>
  <c r="A919" i="1" s="1"/>
  <c r="D919" i="1" s="1"/>
  <c r="C918" i="1"/>
  <c r="E918" i="1"/>
  <c r="G918" i="1"/>
  <c r="I918" i="1"/>
  <c r="F918" i="1"/>
  <c r="M920" i="1" l="1"/>
  <c r="O920" i="1"/>
  <c r="Q920" i="1"/>
  <c r="R920" i="1"/>
  <c r="L921" i="1" s="1"/>
  <c r="N921" i="1" s="1"/>
  <c r="P920" i="1"/>
  <c r="C919" i="1"/>
  <c r="E919" i="1"/>
  <c r="I919" i="1"/>
  <c r="F919" i="1"/>
  <c r="G919" i="1"/>
  <c r="B919" i="1"/>
  <c r="J919" i="1"/>
  <c r="A920" i="1" s="1"/>
  <c r="D920" i="1" s="1"/>
  <c r="M921" i="1" l="1"/>
  <c r="O921" i="1"/>
  <c r="P921" i="1"/>
  <c r="Q921" i="1"/>
  <c r="R921" i="1"/>
  <c r="L922" i="1" s="1"/>
  <c r="N922" i="1" s="1"/>
  <c r="B920" i="1"/>
  <c r="I920" i="1"/>
  <c r="J920" i="1"/>
  <c r="A921" i="1" s="1"/>
  <c r="D921" i="1" s="1"/>
  <c r="E920" i="1"/>
  <c r="G920" i="1"/>
  <c r="F920" i="1"/>
  <c r="C920" i="1"/>
  <c r="M922" i="1" l="1"/>
  <c r="O922" i="1"/>
  <c r="P922" i="1"/>
  <c r="R922" i="1"/>
  <c r="L923" i="1" s="1"/>
  <c r="N923" i="1" s="1"/>
  <c r="Q922" i="1"/>
  <c r="E921" i="1"/>
  <c r="B921" i="1"/>
  <c r="F921" i="1"/>
  <c r="J921" i="1"/>
  <c r="A922" i="1" s="1"/>
  <c r="D922" i="1" s="1"/>
  <c r="I921" i="1"/>
  <c r="G921" i="1"/>
  <c r="C921" i="1"/>
  <c r="M923" i="1" l="1"/>
  <c r="O923" i="1"/>
  <c r="Q923" i="1"/>
  <c r="R923" i="1"/>
  <c r="L924" i="1" s="1"/>
  <c r="N924" i="1" s="1"/>
  <c r="P923" i="1"/>
  <c r="B922" i="1"/>
  <c r="J922" i="1"/>
  <c r="A923" i="1" s="1"/>
  <c r="D923" i="1" s="1"/>
  <c r="F922" i="1"/>
  <c r="C922" i="1"/>
  <c r="I922" i="1"/>
  <c r="G922" i="1"/>
  <c r="E922" i="1"/>
  <c r="M924" i="1" l="1"/>
  <c r="O924" i="1"/>
  <c r="Q924" i="1"/>
  <c r="P924" i="1"/>
  <c r="R924" i="1"/>
  <c r="L925" i="1" s="1"/>
  <c r="N925" i="1" s="1"/>
  <c r="B923" i="1"/>
  <c r="E923" i="1"/>
  <c r="J923" i="1"/>
  <c r="A924" i="1" s="1"/>
  <c r="D924" i="1" s="1"/>
  <c r="I923" i="1"/>
  <c r="F923" i="1"/>
  <c r="G923" i="1"/>
  <c r="C923" i="1"/>
  <c r="M925" i="1" l="1"/>
  <c r="P925" i="1"/>
  <c r="Q925" i="1"/>
  <c r="R925" i="1"/>
  <c r="L926" i="1" s="1"/>
  <c r="N926" i="1" s="1"/>
  <c r="O925" i="1"/>
  <c r="I924" i="1"/>
  <c r="J924" i="1"/>
  <c r="A925" i="1" s="1"/>
  <c r="D925" i="1" s="1"/>
  <c r="B924" i="1"/>
  <c r="G924" i="1"/>
  <c r="C924" i="1"/>
  <c r="F924" i="1"/>
  <c r="E924" i="1"/>
  <c r="M926" i="1" l="1"/>
  <c r="Q926" i="1"/>
  <c r="R926" i="1"/>
  <c r="L927" i="1" s="1"/>
  <c r="N927" i="1" s="1"/>
  <c r="P926" i="1"/>
  <c r="O926" i="1"/>
  <c r="F925" i="1"/>
  <c r="I925" i="1"/>
  <c r="C925" i="1"/>
  <c r="B925" i="1"/>
  <c r="G925" i="1"/>
  <c r="J925" i="1"/>
  <c r="A926" i="1" s="1"/>
  <c r="D926" i="1" s="1"/>
  <c r="E925" i="1"/>
  <c r="M927" i="1" l="1"/>
  <c r="O927" i="1"/>
  <c r="P927" i="1"/>
  <c r="Q927" i="1"/>
  <c r="R927" i="1"/>
  <c r="L928" i="1" s="1"/>
  <c r="N928" i="1" s="1"/>
  <c r="J926" i="1"/>
  <c r="A927" i="1" s="1"/>
  <c r="D927" i="1" s="1"/>
  <c r="E926" i="1"/>
  <c r="I926" i="1"/>
  <c r="G926" i="1"/>
  <c r="F926" i="1"/>
  <c r="C926" i="1"/>
  <c r="B926" i="1"/>
  <c r="M928" i="1" l="1"/>
  <c r="O928" i="1"/>
  <c r="P928" i="1"/>
  <c r="Q928" i="1"/>
  <c r="R928" i="1"/>
  <c r="L929" i="1" s="1"/>
  <c r="N929" i="1" s="1"/>
  <c r="G927" i="1"/>
  <c r="J927" i="1"/>
  <c r="A928" i="1" s="1"/>
  <c r="D928" i="1" s="1"/>
  <c r="F927" i="1"/>
  <c r="E927" i="1"/>
  <c r="C927" i="1"/>
  <c r="B927" i="1"/>
  <c r="I927" i="1"/>
  <c r="M929" i="1" l="1"/>
  <c r="O929" i="1"/>
  <c r="P929" i="1"/>
  <c r="Q929" i="1"/>
  <c r="R929" i="1"/>
  <c r="L930" i="1" s="1"/>
  <c r="N930" i="1" s="1"/>
  <c r="J928" i="1"/>
  <c r="A929" i="1" s="1"/>
  <c r="D929" i="1" s="1"/>
  <c r="F928" i="1"/>
  <c r="B928" i="1"/>
  <c r="E928" i="1"/>
  <c r="C928" i="1"/>
  <c r="G928" i="1"/>
  <c r="I928" i="1"/>
  <c r="M930" i="1" l="1"/>
  <c r="O930" i="1"/>
  <c r="P930" i="1"/>
  <c r="Q930" i="1"/>
  <c r="R930" i="1"/>
  <c r="L931" i="1" s="1"/>
  <c r="N931" i="1" s="1"/>
  <c r="C929" i="1"/>
  <c r="E929" i="1"/>
  <c r="I929" i="1"/>
  <c r="F929" i="1"/>
  <c r="G929" i="1"/>
  <c r="J929" i="1"/>
  <c r="A930" i="1" s="1"/>
  <c r="D930" i="1" s="1"/>
  <c r="B929" i="1"/>
  <c r="M931" i="1" l="1"/>
  <c r="O931" i="1"/>
  <c r="Q931" i="1"/>
  <c r="P931" i="1"/>
  <c r="R931" i="1"/>
  <c r="L932" i="1" s="1"/>
  <c r="N932" i="1" s="1"/>
  <c r="F930" i="1"/>
  <c r="B930" i="1"/>
  <c r="C930" i="1"/>
  <c r="J930" i="1"/>
  <c r="A931" i="1" s="1"/>
  <c r="D931" i="1" s="1"/>
  <c r="G930" i="1"/>
  <c r="E930" i="1"/>
  <c r="I930" i="1"/>
  <c r="M932" i="1" l="1"/>
  <c r="O932" i="1"/>
  <c r="Q932" i="1"/>
  <c r="P932" i="1"/>
  <c r="R932" i="1"/>
  <c r="L933" i="1" s="1"/>
  <c r="N933" i="1" s="1"/>
  <c r="G931" i="1"/>
  <c r="C931" i="1"/>
  <c r="B931" i="1"/>
  <c r="I931" i="1"/>
  <c r="J931" i="1"/>
  <c r="A932" i="1" s="1"/>
  <c r="D932" i="1" s="1"/>
  <c r="F931" i="1"/>
  <c r="E931" i="1"/>
  <c r="M933" i="1" l="1"/>
  <c r="P933" i="1"/>
  <c r="Q933" i="1"/>
  <c r="R933" i="1"/>
  <c r="L934" i="1" s="1"/>
  <c r="N934" i="1" s="1"/>
  <c r="O933" i="1"/>
  <c r="I932" i="1"/>
  <c r="G932" i="1"/>
  <c r="J932" i="1"/>
  <c r="A933" i="1" s="1"/>
  <c r="D933" i="1" s="1"/>
  <c r="E932" i="1"/>
  <c r="F932" i="1"/>
  <c r="C932" i="1"/>
  <c r="B932" i="1"/>
  <c r="M934" i="1" l="1"/>
  <c r="Q934" i="1"/>
  <c r="R934" i="1"/>
  <c r="L935" i="1" s="1"/>
  <c r="N935" i="1" s="1"/>
  <c r="P934" i="1"/>
  <c r="O934" i="1"/>
  <c r="J933" i="1"/>
  <c r="A934" i="1" s="1"/>
  <c r="D934" i="1" s="1"/>
  <c r="F933" i="1"/>
  <c r="B933" i="1"/>
  <c r="E933" i="1"/>
  <c r="G933" i="1"/>
  <c r="C933" i="1"/>
  <c r="I933" i="1"/>
  <c r="M935" i="1" l="1"/>
  <c r="R935" i="1"/>
  <c r="L936" i="1" s="1"/>
  <c r="N936" i="1" s="1"/>
  <c r="P935" i="1"/>
  <c r="O935" i="1"/>
  <c r="Q935" i="1"/>
  <c r="G934" i="1"/>
  <c r="F934" i="1"/>
  <c r="C934" i="1"/>
  <c r="E934" i="1"/>
  <c r="I934" i="1"/>
  <c r="B934" i="1"/>
  <c r="J934" i="1"/>
  <c r="A935" i="1" s="1"/>
  <c r="D935" i="1" s="1"/>
  <c r="M936" i="1" l="1"/>
  <c r="Q936" i="1"/>
  <c r="O936" i="1"/>
  <c r="R936" i="1"/>
  <c r="L937" i="1" s="1"/>
  <c r="N937" i="1" s="1"/>
  <c r="P936" i="1"/>
  <c r="G935" i="1"/>
  <c r="C935" i="1"/>
  <c r="I935" i="1"/>
  <c r="B935" i="1"/>
  <c r="F935" i="1"/>
  <c r="E935" i="1"/>
  <c r="J935" i="1"/>
  <c r="A936" i="1" s="1"/>
  <c r="D936" i="1" s="1"/>
  <c r="M937" i="1" l="1"/>
  <c r="O937" i="1"/>
  <c r="P937" i="1"/>
  <c r="R937" i="1"/>
  <c r="L938" i="1" s="1"/>
  <c r="N938" i="1" s="1"/>
  <c r="Q937" i="1"/>
  <c r="C936" i="1"/>
  <c r="I936" i="1"/>
  <c r="G936" i="1"/>
  <c r="F936" i="1"/>
  <c r="B936" i="1"/>
  <c r="E936" i="1"/>
  <c r="J936" i="1"/>
  <c r="A937" i="1" s="1"/>
  <c r="D937" i="1" s="1"/>
  <c r="M938" i="1" l="1"/>
  <c r="P938" i="1"/>
  <c r="Q938" i="1"/>
  <c r="R938" i="1"/>
  <c r="L939" i="1" s="1"/>
  <c r="N939" i="1" s="1"/>
  <c r="O938" i="1"/>
  <c r="G937" i="1"/>
  <c r="C937" i="1"/>
  <c r="B937" i="1"/>
  <c r="I937" i="1"/>
  <c r="J937" i="1"/>
  <c r="A938" i="1" s="1"/>
  <c r="D938" i="1" s="1"/>
  <c r="E937" i="1"/>
  <c r="F937" i="1"/>
  <c r="M939" i="1" l="1"/>
  <c r="O939" i="1"/>
  <c r="R939" i="1"/>
  <c r="L940" i="1" s="1"/>
  <c r="N940" i="1" s="1"/>
  <c r="Q939" i="1"/>
  <c r="P939" i="1"/>
  <c r="G938" i="1"/>
  <c r="I938" i="1"/>
  <c r="C938" i="1"/>
  <c r="J938" i="1"/>
  <c r="A939" i="1" s="1"/>
  <c r="D939" i="1" s="1"/>
  <c r="B938" i="1"/>
  <c r="E938" i="1"/>
  <c r="F938" i="1"/>
  <c r="M940" i="1" l="1"/>
  <c r="O940" i="1"/>
  <c r="P940" i="1"/>
  <c r="R940" i="1"/>
  <c r="L941" i="1" s="1"/>
  <c r="N941" i="1" s="1"/>
  <c r="Q940" i="1"/>
  <c r="C939" i="1"/>
  <c r="I939" i="1"/>
  <c r="B939" i="1"/>
  <c r="E939" i="1"/>
  <c r="G939" i="1"/>
  <c r="F939" i="1"/>
  <c r="J939" i="1"/>
  <c r="A940" i="1" s="1"/>
  <c r="D940" i="1" s="1"/>
  <c r="M941" i="1" l="1"/>
  <c r="R941" i="1"/>
  <c r="L942" i="1" s="1"/>
  <c r="N942" i="1" s="1"/>
  <c r="O941" i="1"/>
  <c r="P941" i="1"/>
  <c r="Q941" i="1"/>
  <c r="I940" i="1"/>
  <c r="J940" i="1"/>
  <c r="A941" i="1" s="1"/>
  <c r="D941" i="1" s="1"/>
  <c r="F940" i="1"/>
  <c r="C940" i="1"/>
  <c r="G940" i="1"/>
  <c r="E940" i="1"/>
  <c r="B940" i="1"/>
  <c r="M942" i="1" l="1"/>
  <c r="Q942" i="1"/>
  <c r="R942" i="1"/>
  <c r="L943" i="1" s="1"/>
  <c r="N943" i="1" s="1"/>
  <c r="O942" i="1"/>
  <c r="P942" i="1"/>
  <c r="G941" i="1"/>
  <c r="I941" i="1"/>
  <c r="E941" i="1"/>
  <c r="C941" i="1"/>
  <c r="F941" i="1"/>
  <c r="J941" i="1"/>
  <c r="A942" i="1" s="1"/>
  <c r="D942" i="1" s="1"/>
  <c r="B941" i="1"/>
  <c r="M943" i="1" l="1"/>
  <c r="R943" i="1"/>
  <c r="L944" i="1" s="1"/>
  <c r="N944" i="1" s="1"/>
  <c r="O943" i="1"/>
  <c r="Q943" i="1"/>
  <c r="P943" i="1"/>
  <c r="B942" i="1"/>
  <c r="J942" i="1"/>
  <c r="A943" i="1" s="1"/>
  <c r="D943" i="1" s="1"/>
  <c r="G942" i="1"/>
  <c r="F942" i="1"/>
  <c r="E942" i="1"/>
  <c r="I942" i="1"/>
  <c r="C942" i="1"/>
  <c r="M944" i="1" l="1"/>
  <c r="O944" i="1"/>
  <c r="Q944" i="1"/>
  <c r="P944" i="1"/>
  <c r="R944" i="1"/>
  <c r="L945" i="1" s="1"/>
  <c r="N945" i="1" s="1"/>
  <c r="G943" i="1"/>
  <c r="C943" i="1"/>
  <c r="B943" i="1"/>
  <c r="F943" i="1"/>
  <c r="E943" i="1"/>
  <c r="J943" i="1"/>
  <c r="A944" i="1" s="1"/>
  <c r="D944" i="1" s="1"/>
  <c r="I943" i="1"/>
  <c r="M945" i="1" l="1"/>
  <c r="O945" i="1"/>
  <c r="P945" i="1"/>
  <c r="Q945" i="1"/>
  <c r="R945" i="1"/>
  <c r="L946" i="1" s="1"/>
  <c r="N946" i="1" s="1"/>
  <c r="F944" i="1"/>
  <c r="B944" i="1"/>
  <c r="I944" i="1"/>
  <c r="J944" i="1"/>
  <c r="A945" i="1" s="1"/>
  <c r="D945" i="1" s="1"/>
  <c r="C944" i="1"/>
  <c r="E944" i="1"/>
  <c r="G944" i="1"/>
  <c r="M946" i="1" l="1"/>
  <c r="O946" i="1"/>
  <c r="P946" i="1"/>
  <c r="Q946" i="1"/>
  <c r="R946" i="1"/>
  <c r="L947" i="1" s="1"/>
  <c r="N947" i="1" s="1"/>
  <c r="C945" i="1"/>
  <c r="B945" i="1"/>
  <c r="J945" i="1"/>
  <c r="A946" i="1" s="1"/>
  <c r="D946" i="1" s="1"/>
  <c r="F945" i="1"/>
  <c r="E945" i="1"/>
  <c r="G945" i="1"/>
  <c r="I945" i="1"/>
  <c r="M947" i="1" l="1"/>
  <c r="O947" i="1"/>
  <c r="R947" i="1"/>
  <c r="L948" i="1" s="1"/>
  <c r="N948" i="1" s="1"/>
  <c r="P947" i="1"/>
  <c r="Q947" i="1"/>
  <c r="B946" i="1"/>
  <c r="J946" i="1"/>
  <c r="A947" i="1" s="1"/>
  <c r="D947" i="1" s="1"/>
  <c r="F946" i="1"/>
  <c r="I946" i="1"/>
  <c r="G946" i="1"/>
  <c r="E946" i="1"/>
  <c r="C946" i="1"/>
  <c r="M948" i="1" l="1"/>
  <c r="O948" i="1"/>
  <c r="P948" i="1"/>
  <c r="Q948" i="1"/>
  <c r="R948" i="1"/>
  <c r="L949" i="1" s="1"/>
  <c r="N949" i="1" s="1"/>
  <c r="F947" i="1"/>
  <c r="E947" i="1"/>
  <c r="B947" i="1"/>
  <c r="G947" i="1"/>
  <c r="J947" i="1"/>
  <c r="A948" i="1" s="1"/>
  <c r="D948" i="1" s="1"/>
  <c r="C947" i="1"/>
  <c r="I947" i="1"/>
  <c r="M949" i="1" l="1"/>
  <c r="P949" i="1"/>
  <c r="Q949" i="1"/>
  <c r="O949" i="1"/>
  <c r="R949" i="1"/>
  <c r="L950" i="1" s="1"/>
  <c r="N950" i="1" s="1"/>
  <c r="I948" i="1"/>
  <c r="B948" i="1"/>
  <c r="J948" i="1"/>
  <c r="A949" i="1" s="1"/>
  <c r="D949" i="1" s="1"/>
  <c r="G948" i="1"/>
  <c r="C948" i="1"/>
  <c r="F948" i="1"/>
  <c r="E948" i="1"/>
  <c r="M950" i="1" l="1"/>
  <c r="Q950" i="1"/>
  <c r="R950" i="1"/>
  <c r="L951" i="1" s="1"/>
  <c r="N951" i="1" s="1"/>
  <c r="O950" i="1"/>
  <c r="P950" i="1"/>
  <c r="E949" i="1"/>
  <c r="F949" i="1"/>
  <c r="I949" i="1"/>
  <c r="B949" i="1"/>
  <c r="J949" i="1"/>
  <c r="A950" i="1" s="1"/>
  <c r="D950" i="1" s="1"/>
  <c r="G949" i="1"/>
  <c r="C949" i="1"/>
  <c r="M951" i="1" l="1"/>
  <c r="R951" i="1"/>
  <c r="L952" i="1" s="1"/>
  <c r="N952" i="1" s="1"/>
  <c r="O951" i="1"/>
  <c r="P951" i="1"/>
  <c r="Q951" i="1"/>
  <c r="I950" i="1"/>
  <c r="F950" i="1"/>
  <c r="J950" i="1"/>
  <c r="A951" i="1" s="1"/>
  <c r="D951" i="1" s="1"/>
  <c r="C950" i="1"/>
  <c r="B950" i="1"/>
  <c r="E950" i="1"/>
  <c r="G950" i="1"/>
  <c r="M952" i="1" l="1"/>
  <c r="O952" i="1"/>
  <c r="P952" i="1"/>
  <c r="Q952" i="1"/>
  <c r="R952" i="1"/>
  <c r="L953" i="1" s="1"/>
  <c r="N953" i="1" s="1"/>
  <c r="G951" i="1"/>
  <c r="B951" i="1"/>
  <c r="J951" i="1"/>
  <c r="A952" i="1" s="1"/>
  <c r="D952" i="1" s="1"/>
  <c r="C951" i="1"/>
  <c r="E951" i="1"/>
  <c r="I951" i="1"/>
  <c r="F951" i="1"/>
  <c r="M953" i="1" l="1"/>
  <c r="O953" i="1"/>
  <c r="P953" i="1"/>
  <c r="R953" i="1"/>
  <c r="L954" i="1" s="1"/>
  <c r="N954" i="1" s="1"/>
  <c r="Q953" i="1"/>
  <c r="G952" i="1"/>
  <c r="C952" i="1"/>
  <c r="B952" i="1"/>
  <c r="F952" i="1"/>
  <c r="J952" i="1"/>
  <c r="A953" i="1" s="1"/>
  <c r="D953" i="1" s="1"/>
  <c r="I952" i="1"/>
  <c r="E952" i="1"/>
  <c r="M954" i="1" l="1"/>
  <c r="O954" i="1"/>
  <c r="P954" i="1"/>
  <c r="Q954" i="1"/>
  <c r="R954" i="1"/>
  <c r="L955" i="1" s="1"/>
  <c r="N955" i="1" s="1"/>
  <c r="G953" i="1"/>
  <c r="B953" i="1"/>
  <c r="E953" i="1"/>
  <c r="C953" i="1"/>
  <c r="F953" i="1"/>
  <c r="I953" i="1"/>
  <c r="J953" i="1"/>
  <c r="A954" i="1" s="1"/>
  <c r="D954" i="1" s="1"/>
  <c r="M955" i="1" l="1"/>
  <c r="O955" i="1"/>
  <c r="R955" i="1"/>
  <c r="L956" i="1" s="1"/>
  <c r="N956" i="1" s="1"/>
  <c r="P955" i="1"/>
  <c r="Q955" i="1"/>
  <c r="F954" i="1"/>
  <c r="B954" i="1"/>
  <c r="G954" i="1"/>
  <c r="I954" i="1"/>
  <c r="E954" i="1"/>
  <c r="C954" i="1"/>
  <c r="J954" i="1"/>
  <c r="A955" i="1" s="1"/>
  <c r="D955" i="1" s="1"/>
  <c r="M956" i="1" l="1"/>
  <c r="O956" i="1"/>
  <c r="P956" i="1"/>
  <c r="Q956" i="1"/>
  <c r="R956" i="1"/>
  <c r="L957" i="1" s="1"/>
  <c r="N957" i="1" s="1"/>
  <c r="J955" i="1"/>
  <c r="A956" i="1" s="1"/>
  <c r="D956" i="1" s="1"/>
  <c r="I955" i="1"/>
  <c r="F955" i="1"/>
  <c r="B955" i="1"/>
  <c r="E955" i="1"/>
  <c r="G955" i="1"/>
  <c r="C955" i="1"/>
  <c r="M957" i="1" l="1"/>
  <c r="P957" i="1"/>
  <c r="Q957" i="1"/>
  <c r="R957" i="1"/>
  <c r="L958" i="1" s="1"/>
  <c r="N958" i="1" s="1"/>
  <c r="O957" i="1"/>
  <c r="I956" i="1"/>
  <c r="E956" i="1"/>
  <c r="F956" i="1"/>
  <c r="C956" i="1"/>
  <c r="B956" i="1"/>
  <c r="G956" i="1"/>
  <c r="J956" i="1"/>
  <c r="A957" i="1" s="1"/>
  <c r="D957" i="1" s="1"/>
  <c r="M958" i="1" l="1"/>
  <c r="Q958" i="1"/>
  <c r="P958" i="1"/>
  <c r="O958" i="1"/>
  <c r="R958" i="1"/>
  <c r="L959" i="1" s="1"/>
  <c r="N959" i="1" s="1"/>
  <c r="G957" i="1"/>
  <c r="J957" i="1"/>
  <c r="A958" i="1" s="1"/>
  <c r="D958" i="1" s="1"/>
  <c r="C957" i="1"/>
  <c r="E957" i="1"/>
  <c r="B957" i="1"/>
  <c r="I957" i="1"/>
  <c r="F957" i="1"/>
  <c r="M959" i="1" l="1"/>
  <c r="R959" i="1"/>
  <c r="L960" i="1" s="1"/>
  <c r="N960" i="1" s="1"/>
  <c r="O959" i="1"/>
  <c r="P959" i="1"/>
  <c r="Q959" i="1"/>
  <c r="E958" i="1"/>
  <c r="G958" i="1"/>
  <c r="F958" i="1"/>
  <c r="B958" i="1"/>
  <c r="C958" i="1"/>
  <c r="J958" i="1"/>
  <c r="A959" i="1" s="1"/>
  <c r="D959" i="1" s="1"/>
  <c r="I958" i="1"/>
  <c r="M960" i="1" l="1"/>
  <c r="O960" i="1"/>
  <c r="Q960" i="1"/>
  <c r="P960" i="1"/>
  <c r="R960" i="1"/>
  <c r="L961" i="1" s="1"/>
  <c r="N961" i="1" s="1"/>
  <c r="E959" i="1"/>
  <c r="G959" i="1"/>
  <c r="I959" i="1"/>
  <c r="F959" i="1"/>
  <c r="B959" i="1"/>
  <c r="J959" i="1"/>
  <c r="A960" i="1" s="1"/>
  <c r="D960" i="1" s="1"/>
  <c r="C959" i="1"/>
  <c r="M961" i="1" l="1"/>
  <c r="O961" i="1"/>
  <c r="R961" i="1"/>
  <c r="L962" i="1" s="1"/>
  <c r="N962" i="1" s="1"/>
  <c r="Q961" i="1"/>
  <c r="P961" i="1"/>
  <c r="C960" i="1"/>
  <c r="G960" i="1"/>
  <c r="I960" i="1"/>
  <c r="B960" i="1"/>
  <c r="E960" i="1"/>
  <c r="F960" i="1"/>
  <c r="J960" i="1"/>
  <c r="A961" i="1" s="1"/>
  <c r="D961" i="1" s="1"/>
  <c r="M962" i="1" l="1"/>
  <c r="O962" i="1"/>
  <c r="P962" i="1"/>
  <c r="Q962" i="1"/>
  <c r="R962" i="1"/>
  <c r="L963" i="1" s="1"/>
  <c r="N963" i="1" s="1"/>
  <c r="G961" i="1"/>
  <c r="F961" i="1"/>
  <c r="E961" i="1"/>
  <c r="I961" i="1"/>
  <c r="J961" i="1"/>
  <c r="A962" i="1" s="1"/>
  <c r="D962" i="1" s="1"/>
  <c r="B961" i="1"/>
  <c r="C961" i="1"/>
  <c r="M963" i="1" l="1"/>
  <c r="O963" i="1"/>
  <c r="R963" i="1"/>
  <c r="L964" i="1" s="1"/>
  <c r="N964" i="1" s="1"/>
  <c r="P963" i="1"/>
  <c r="Q963" i="1"/>
  <c r="B962" i="1"/>
  <c r="I962" i="1"/>
  <c r="J962" i="1"/>
  <c r="A963" i="1" s="1"/>
  <c r="D963" i="1" s="1"/>
  <c r="C962" i="1"/>
  <c r="G962" i="1"/>
  <c r="E962" i="1"/>
  <c r="F962" i="1"/>
  <c r="M964" i="1" l="1"/>
  <c r="P964" i="1"/>
  <c r="Q964" i="1"/>
  <c r="O964" i="1"/>
  <c r="R964" i="1"/>
  <c r="L965" i="1" s="1"/>
  <c r="N965" i="1" s="1"/>
  <c r="F963" i="1"/>
  <c r="G963" i="1"/>
  <c r="J963" i="1"/>
  <c r="A964" i="1" s="1"/>
  <c r="D964" i="1" s="1"/>
  <c r="B963" i="1"/>
  <c r="C963" i="1"/>
  <c r="I963" i="1"/>
  <c r="E963" i="1"/>
  <c r="M965" i="1" l="1"/>
  <c r="P965" i="1"/>
  <c r="O965" i="1"/>
  <c r="R965" i="1"/>
  <c r="L966" i="1" s="1"/>
  <c r="N966" i="1" s="1"/>
  <c r="Q965" i="1"/>
  <c r="J964" i="1"/>
  <c r="A965" i="1" s="1"/>
  <c r="D965" i="1" s="1"/>
  <c r="B964" i="1"/>
  <c r="E964" i="1"/>
  <c r="C964" i="1"/>
  <c r="G964" i="1"/>
  <c r="I964" i="1"/>
  <c r="F964" i="1"/>
  <c r="M966" i="1" l="1"/>
  <c r="Q966" i="1"/>
  <c r="R966" i="1"/>
  <c r="L967" i="1" s="1"/>
  <c r="N967" i="1" s="1"/>
  <c r="O966" i="1"/>
  <c r="P966" i="1"/>
  <c r="G965" i="1"/>
  <c r="E965" i="1"/>
  <c r="B965" i="1"/>
  <c r="I965" i="1"/>
  <c r="F965" i="1"/>
  <c r="J965" i="1"/>
  <c r="A966" i="1" s="1"/>
  <c r="D966" i="1" s="1"/>
  <c r="C965" i="1"/>
  <c r="M967" i="1" l="1"/>
  <c r="R967" i="1"/>
  <c r="L968" i="1" s="1"/>
  <c r="N968" i="1" s="1"/>
  <c r="P967" i="1"/>
  <c r="Q967" i="1"/>
  <c r="O967" i="1"/>
  <c r="G966" i="1"/>
  <c r="J966" i="1"/>
  <c r="A967" i="1" s="1"/>
  <c r="D967" i="1" s="1"/>
  <c r="I966" i="1"/>
  <c r="C966" i="1"/>
  <c r="F966" i="1"/>
  <c r="B966" i="1"/>
  <c r="E966" i="1"/>
  <c r="M968" i="1" l="1"/>
  <c r="O968" i="1"/>
  <c r="P968" i="1"/>
  <c r="Q968" i="1"/>
  <c r="R968" i="1"/>
  <c r="L969" i="1" s="1"/>
  <c r="N969" i="1" s="1"/>
  <c r="C967" i="1"/>
  <c r="J967" i="1"/>
  <c r="A968" i="1" s="1"/>
  <c r="D968" i="1" s="1"/>
  <c r="I967" i="1"/>
  <c r="F967" i="1"/>
  <c r="G967" i="1"/>
  <c r="E967" i="1"/>
  <c r="B967" i="1"/>
  <c r="M969" i="1" l="1"/>
  <c r="O969" i="1"/>
  <c r="Q969" i="1"/>
  <c r="P969" i="1"/>
  <c r="R969" i="1"/>
  <c r="L970" i="1" s="1"/>
  <c r="N970" i="1" s="1"/>
  <c r="G968" i="1"/>
  <c r="B968" i="1"/>
  <c r="F968" i="1"/>
  <c r="E968" i="1"/>
  <c r="I968" i="1"/>
  <c r="J968" i="1"/>
  <c r="A969" i="1" s="1"/>
  <c r="D969" i="1" s="1"/>
  <c r="C968" i="1"/>
  <c r="M970" i="1" l="1"/>
  <c r="O970" i="1"/>
  <c r="Q970" i="1"/>
  <c r="P970" i="1"/>
  <c r="R970" i="1"/>
  <c r="L971" i="1" s="1"/>
  <c r="N971" i="1" s="1"/>
  <c r="G969" i="1"/>
  <c r="F969" i="1"/>
  <c r="C969" i="1"/>
  <c r="B969" i="1"/>
  <c r="J969" i="1"/>
  <c r="A970" i="1" s="1"/>
  <c r="D970" i="1" s="1"/>
  <c r="E969" i="1"/>
  <c r="I969" i="1"/>
  <c r="M971" i="1" l="1"/>
  <c r="O971" i="1"/>
  <c r="Q971" i="1"/>
  <c r="P971" i="1"/>
  <c r="R971" i="1"/>
  <c r="L972" i="1" s="1"/>
  <c r="N972" i="1" s="1"/>
  <c r="F970" i="1"/>
  <c r="C970" i="1"/>
  <c r="I970" i="1"/>
  <c r="J970" i="1"/>
  <c r="A971" i="1" s="1"/>
  <c r="D971" i="1" s="1"/>
  <c r="B970" i="1"/>
  <c r="E970" i="1"/>
  <c r="G970" i="1"/>
  <c r="M972" i="1" l="1"/>
  <c r="O972" i="1"/>
  <c r="P972" i="1"/>
  <c r="R972" i="1"/>
  <c r="L973" i="1" s="1"/>
  <c r="N973" i="1" s="1"/>
  <c r="Q972" i="1"/>
  <c r="I971" i="1"/>
  <c r="F971" i="1"/>
  <c r="E971" i="1"/>
  <c r="J971" i="1"/>
  <c r="A972" i="1" s="1"/>
  <c r="D972" i="1" s="1"/>
  <c r="B971" i="1"/>
  <c r="G971" i="1"/>
  <c r="C971" i="1"/>
  <c r="M973" i="1" l="1"/>
  <c r="P973" i="1"/>
  <c r="R973" i="1"/>
  <c r="L974" i="1" s="1"/>
  <c r="N974" i="1" s="1"/>
  <c r="Q973" i="1"/>
  <c r="O973" i="1"/>
  <c r="G972" i="1"/>
  <c r="F972" i="1"/>
  <c r="C972" i="1"/>
  <c r="J972" i="1"/>
  <c r="A973" i="1" s="1"/>
  <c r="D973" i="1" s="1"/>
  <c r="E972" i="1"/>
  <c r="B972" i="1"/>
  <c r="I972" i="1"/>
  <c r="M974" i="1" l="1"/>
  <c r="Q974" i="1"/>
  <c r="R974" i="1"/>
  <c r="L975" i="1" s="1"/>
  <c r="N975" i="1" s="1"/>
  <c r="O974" i="1"/>
  <c r="P974" i="1"/>
  <c r="J973" i="1"/>
  <c r="A974" i="1" s="1"/>
  <c r="D974" i="1" s="1"/>
  <c r="C973" i="1"/>
  <c r="E973" i="1"/>
  <c r="B973" i="1"/>
  <c r="I973" i="1"/>
  <c r="F973" i="1"/>
  <c r="G973" i="1"/>
  <c r="M975" i="1" l="1"/>
  <c r="R975" i="1"/>
  <c r="L976" i="1" s="1"/>
  <c r="N976" i="1" s="1"/>
  <c r="O975" i="1"/>
  <c r="P975" i="1"/>
  <c r="Q975" i="1"/>
  <c r="F974" i="1"/>
  <c r="B974" i="1"/>
  <c r="I974" i="1"/>
  <c r="G974" i="1"/>
  <c r="C974" i="1"/>
  <c r="E974" i="1"/>
  <c r="J974" i="1"/>
  <c r="A975" i="1" s="1"/>
  <c r="D975" i="1" s="1"/>
  <c r="M976" i="1" l="1"/>
  <c r="O976" i="1"/>
  <c r="Q976" i="1"/>
  <c r="P976" i="1"/>
  <c r="R976" i="1"/>
  <c r="L977" i="1" s="1"/>
  <c r="N977" i="1" s="1"/>
  <c r="J975" i="1"/>
  <c r="A976" i="1" s="1"/>
  <c r="D976" i="1" s="1"/>
  <c r="F975" i="1"/>
  <c r="B975" i="1"/>
  <c r="C975" i="1"/>
  <c r="I975" i="1"/>
  <c r="G975" i="1"/>
  <c r="E975" i="1"/>
  <c r="M977" i="1" l="1"/>
  <c r="O977" i="1"/>
  <c r="P977" i="1"/>
  <c r="Q977" i="1"/>
  <c r="R977" i="1"/>
  <c r="L978" i="1" s="1"/>
  <c r="N978" i="1" s="1"/>
  <c r="I976" i="1"/>
  <c r="E976" i="1"/>
  <c r="C976" i="1"/>
  <c r="G976" i="1"/>
  <c r="B976" i="1"/>
  <c r="J976" i="1"/>
  <c r="A977" i="1" s="1"/>
  <c r="D977" i="1" s="1"/>
  <c r="F976" i="1"/>
  <c r="M978" i="1" l="1"/>
  <c r="O978" i="1"/>
  <c r="P978" i="1"/>
  <c r="Q978" i="1"/>
  <c r="R978" i="1"/>
  <c r="L979" i="1" s="1"/>
  <c r="N979" i="1" s="1"/>
  <c r="J977" i="1"/>
  <c r="A978" i="1" s="1"/>
  <c r="D978" i="1" s="1"/>
  <c r="C977" i="1"/>
  <c r="E977" i="1"/>
  <c r="F977" i="1"/>
  <c r="I977" i="1"/>
  <c r="B977" i="1"/>
  <c r="G977" i="1"/>
  <c r="M979" i="1" l="1"/>
  <c r="O979" i="1"/>
  <c r="Q979" i="1"/>
  <c r="R979" i="1"/>
  <c r="L980" i="1" s="1"/>
  <c r="N980" i="1" s="1"/>
  <c r="P979" i="1"/>
  <c r="F978" i="1"/>
  <c r="J978" i="1"/>
  <c r="A979" i="1" s="1"/>
  <c r="D979" i="1" s="1"/>
  <c r="E978" i="1"/>
  <c r="I978" i="1"/>
  <c r="G978" i="1"/>
  <c r="C978" i="1"/>
  <c r="B978" i="1"/>
  <c r="M980" i="1" l="1"/>
  <c r="O980" i="1"/>
  <c r="Q980" i="1"/>
  <c r="R980" i="1"/>
  <c r="L981" i="1" s="1"/>
  <c r="N981" i="1" s="1"/>
  <c r="P980" i="1"/>
  <c r="G979" i="1"/>
  <c r="B979" i="1"/>
  <c r="C979" i="1"/>
  <c r="E979" i="1"/>
  <c r="J979" i="1"/>
  <c r="A980" i="1" s="1"/>
  <c r="D980" i="1" s="1"/>
  <c r="F979" i="1"/>
  <c r="I979" i="1"/>
  <c r="M981" i="1" l="1"/>
  <c r="P981" i="1"/>
  <c r="R981" i="1"/>
  <c r="L982" i="1" s="1"/>
  <c r="N982" i="1" s="1"/>
  <c r="Q981" i="1"/>
  <c r="O981" i="1"/>
  <c r="I980" i="1"/>
  <c r="J980" i="1"/>
  <c r="A981" i="1" s="1"/>
  <c r="D981" i="1" s="1"/>
  <c r="B980" i="1"/>
  <c r="G980" i="1"/>
  <c r="C980" i="1"/>
  <c r="F980" i="1"/>
  <c r="E980" i="1"/>
  <c r="M982" i="1" l="1"/>
  <c r="Q982" i="1"/>
  <c r="O982" i="1"/>
  <c r="R982" i="1"/>
  <c r="L983" i="1" s="1"/>
  <c r="N983" i="1" s="1"/>
  <c r="P982" i="1"/>
  <c r="I981" i="1"/>
  <c r="B981" i="1"/>
  <c r="J981" i="1"/>
  <c r="A982" i="1" s="1"/>
  <c r="D982" i="1" s="1"/>
  <c r="G981" i="1"/>
  <c r="C981" i="1"/>
  <c r="E981" i="1"/>
  <c r="F981" i="1"/>
  <c r="M983" i="1" l="1"/>
  <c r="R983" i="1"/>
  <c r="L984" i="1" s="1"/>
  <c r="N984" i="1" s="1"/>
  <c r="Q983" i="1"/>
  <c r="P983" i="1"/>
  <c r="O983" i="1"/>
  <c r="J982" i="1"/>
  <c r="A983" i="1" s="1"/>
  <c r="D983" i="1" s="1"/>
  <c r="G982" i="1"/>
  <c r="F982" i="1"/>
  <c r="I982" i="1"/>
  <c r="E982" i="1"/>
  <c r="B982" i="1"/>
  <c r="C982" i="1"/>
  <c r="M984" i="1" l="1"/>
  <c r="O984" i="1"/>
  <c r="P984" i="1"/>
  <c r="R984" i="1"/>
  <c r="L985" i="1" s="1"/>
  <c r="N985" i="1" s="1"/>
  <c r="Q984" i="1"/>
  <c r="C983" i="1"/>
  <c r="G983" i="1"/>
  <c r="E983" i="1"/>
  <c r="J983" i="1"/>
  <c r="A984" i="1" s="1"/>
  <c r="D984" i="1" s="1"/>
  <c r="I983" i="1"/>
  <c r="B983" i="1"/>
  <c r="F983" i="1"/>
  <c r="M985" i="1" l="1"/>
  <c r="O985" i="1"/>
  <c r="P985" i="1"/>
  <c r="Q985" i="1"/>
  <c r="R985" i="1"/>
  <c r="L986" i="1" s="1"/>
  <c r="N986" i="1" s="1"/>
  <c r="E984" i="1"/>
  <c r="G984" i="1"/>
  <c r="J984" i="1"/>
  <c r="A985" i="1" s="1"/>
  <c r="D985" i="1" s="1"/>
  <c r="B984" i="1"/>
  <c r="C984" i="1"/>
  <c r="I984" i="1"/>
  <c r="F984" i="1"/>
  <c r="M986" i="1" l="1"/>
  <c r="O986" i="1"/>
  <c r="Q986" i="1"/>
  <c r="P986" i="1"/>
  <c r="R986" i="1"/>
  <c r="L987" i="1" s="1"/>
  <c r="N987" i="1" s="1"/>
  <c r="E985" i="1"/>
  <c r="F985" i="1"/>
  <c r="J985" i="1"/>
  <c r="A986" i="1" s="1"/>
  <c r="D986" i="1" s="1"/>
  <c r="C985" i="1"/>
  <c r="B985" i="1"/>
  <c r="I985" i="1"/>
  <c r="G985" i="1"/>
  <c r="M987" i="1" l="1"/>
  <c r="O987" i="1"/>
  <c r="R987" i="1"/>
  <c r="L988" i="1" s="1"/>
  <c r="N988" i="1" s="1"/>
  <c r="P987" i="1"/>
  <c r="Q987" i="1"/>
  <c r="G986" i="1"/>
  <c r="E986" i="1"/>
  <c r="I986" i="1"/>
  <c r="F986" i="1"/>
  <c r="B986" i="1"/>
  <c r="C986" i="1"/>
  <c r="J986" i="1"/>
  <c r="A987" i="1" s="1"/>
  <c r="D987" i="1" s="1"/>
  <c r="M988" i="1" l="1"/>
  <c r="O988" i="1"/>
  <c r="P988" i="1"/>
  <c r="Q988" i="1"/>
  <c r="R988" i="1"/>
  <c r="L989" i="1" s="1"/>
  <c r="N989" i="1" s="1"/>
  <c r="I987" i="1"/>
  <c r="F987" i="1"/>
  <c r="B987" i="1"/>
  <c r="J987" i="1"/>
  <c r="A988" i="1" s="1"/>
  <c r="D988" i="1" s="1"/>
  <c r="G987" i="1"/>
  <c r="E987" i="1"/>
  <c r="C987" i="1"/>
  <c r="M989" i="1" l="1"/>
  <c r="P989" i="1"/>
  <c r="R989" i="1"/>
  <c r="L990" i="1" s="1"/>
  <c r="N990" i="1" s="1"/>
  <c r="Q989" i="1"/>
  <c r="O989" i="1"/>
  <c r="G988" i="1"/>
  <c r="F988" i="1"/>
  <c r="C988" i="1"/>
  <c r="J988" i="1"/>
  <c r="A989" i="1" s="1"/>
  <c r="D989" i="1" s="1"/>
  <c r="E988" i="1"/>
  <c r="I988" i="1"/>
  <c r="B988" i="1"/>
  <c r="M990" i="1" l="1"/>
  <c r="Q990" i="1"/>
  <c r="R990" i="1"/>
  <c r="L991" i="1" s="1"/>
  <c r="N991" i="1" s="1"/>
  <c r="O990" i="1"/>
  <c r="P990" i="1"/>
  <c r="I989" i="1"/>
  <c r="J989" i="1"/>
  <c r="A990" i="1" s="1"/>
  <c r="D990" i="1" s="1"/>
  <c r="E989" i="1"/>
  <c r="F989" i="1"/>
  <c r="G989" i="1"/>
  <c r="B989" i="1"/>
  <c r="C989" i="1"/>
  <c r="M991" i="1" l="1"/>
  <c r="R991" i="1"/>
  <c r="L992" i="1" s="1"/>
  <c r="N992" i="1" s="1"/>
  <c r="O991" i="1"/>
  <c r="P991" i="1"/>
  <c r="Q991" i="1"/>
  <c r="B990" i="1"/>
  <c r="I990" i="1"/>
  <c r="E990" i="1"/>
  <c r="G990" i="1"/>
  <c r="J990" i="1"/>
  <c r="A991" i="1" s="1"/>
  <c r="D991" i="1" s="1"/>
  <c r="C990" i="1"/>
  <c r="F990" i="1"/>
  <c r="M992" i="1" l="1"/>
  <c r="O992" i="1"/>
  <c r="P992" i="1"/>
  <c r="R992" i="1"/>
  <c r="L993" i="1" s="1"/>
  <c r="N993" i="1" s="1"/>
  <c r="Q992" i="1"/>
  <c r="C991" i="1"/>
  <c r="G991" i="1"/>
  <c r="E991" i="1"/>
  <c r="J991" i="1"/>
  <c r="A992" i="1" s="1"/>
  <c r="D992" i="1" s="1"/>
  <c r="B991" i="1"/>
  <c r="F991" i="1"/>
  <c r="I991" i="1"/>
  <c r="M993" i="1" l="1"/>
  <c r="O993" i="1"/>
  <c r="P993" i="1"/>
  <c r="R993" i="1"/>
  <c r="L994" i="1" s="1"/>
  <c r="N994" i="1" s="1"/>
  <c r="Q993" i="1"/>
  <c r="B992" i="1"/>
  <c r="F992" i="1"/>
  <c r="J992" i="1"/>
  <c r="A993" i="1" s="1"/>
  <c r="D993" i="1" s="1"/>
  <c r="I992" i="1"/>
  <c r="E992" i="1"/>
  <c r="G992" i="1"/>
  <c r="C992" i="1"/>
  <c r="M994" i="1" l="1"/>
  <c r="O994" i="1"/>
  <c r="P994" i="1"/>
  <c r="Q994" i="1"/>
  <c r="R994" i="1"/>
  <c r="L995" i="1" s="1"/>
  <c r="N995" i="1" s="1"/>
  <c r="C993" i="1"/>
  <c r="B993" i="1"/>
  <c r="E993" i="1"/>
  <c r="J993" i="1"/>
  <c r="A994" i="1" s="1"/>
  <c r="D994" i="1" s="1"/>
  <c r="G993" i="1"/>
  <c r="I993" i="1"/>
  <c r="F993" i="1"/>
  <c r="M995" i="1" l="1"/>
  <c r="O995" i="1"/>
  <c r="Q995" i="1"/>
  <c r="P995" i="1"/>
  <c r="R995" i="1"/>
  <c r="L996" i="1" s="1"/>
  <c r="N996" i="1" s="1"/>
  <c r="J994" i="1"/>
  <c r="A995" i="1" s="1"/>
  <c r="D995" i="1" s="1"/>
  <c r="I994" i="1"/>
  <c r="B994" i="1"/>
  <c r="E994" i="1"/>
  <c r="F994" i="1"/>
  <c r="C994" i="1"/>
  <c r="G994" i="1"/>
  <c r="M996" i="1" l="1"/>
  <c r="Q996" i="1"/>
  <c r="P996" i="1"/>
  <c r="R996" i="1"/>
  <c r="L997" i="1" s="1"/>
  <c r="N997" i="1" s="1"/>
  <c r="O996" i="1"/>
  <c r="F995" i="1"/>
  <c r="G995" i="1"/>
  <c r="J995" i="1"/>
  <c r="A996" i="1" s="1"/>
  <c r="D996" i="1" s="1"/>
  <c r="B995" i="1"/>
  <c r="E995" i="1"/>
  <c r="C995" i="1"/>
  <c r="I995" i="1"/>
  <c r="M997" i="1" l="1"/>
  <c r="P997" i="1"/>
  <c r="Q997" i="1"/>
  <c r="R997" i="1"/>
  <c r="L998" i="1" s="1"/>
  <c r="N998" i="1" s="1"/>
  <c r="O997" i="1"/>
  <c r="J996" i="1"/>
  <c r="A997" i="1" s="1"/>
  <c r="D997" i="1" s="1"/>
  <c r="E996" i="1"/>
  <c r="B996" i="1"/>
  <c r="I996" i="1"/>
  <c r="F996" i="1"/>
  <c r="G996" i="1"/>
  <c r="C996" i="1"/>
  <c r="M998" i="1" l="1"/>
  <c r="Q998" i="1"/>
  <c r="R998" i="1"/>
  <c r="L999" i="1" s="1"/>
  <c r="N999" i="1" s="1"/>
  <c r="P998" i="1"/>
  <c r="O998" i="1"/>
  <c r="J997" i="1"/>
  <c r="A998" i="1" s="1"/>
  <c r="D998" i="1" s="1"/>
  <c r="C997" i="1"/>
  <c r="E997" i="1"/>
  <c r="I997" i="1"/>
  <c r="G997" i="1"/>
  <c r="B997" i="1"/>
  <c r="F997" i="1"/>
  <c r="M999" i="1" l="1"/>
  <c r="R999" i="1"/>
  <c r="L1000" i="1" s="1"/>
  <c r="N1000" i="1" s="1"/>
  <c r="P999" i="1"/>
  <c r="Q999" i="1"/>
  <c r="O999" i="1"/>
  <c r="J998" i="1"/>
  <c r="A999" i="1" s="1"/>
  <c r="D999" i="1" s="1"/>
  <c r="I998" i="1"/>
  <c r="E998" i="1"/>
  <c r="F998" i="1"/>
  <c r="B998" i="1"/>
  <c r="C998" i="1"/>
  <c r="G998" i="1"/>
  <c r="M1000" i="1" l="1"/>
  <c r="O1000" i="1"/>
  <c r="P1000" i="1"/>
  <c r="Q1000" i="1"/>
  <c r="R1000" i="1"/>
  <c r="L1001" i="1" s="1"/>
  <c r="N1001" i="1" s="1"/>
  <c r="B999" i="1"/>
  <c r="F999" i="1"/>
  <c r="C999" i="1"/>
  <c r="J999" i="1"/>
  <c r="A1000" i="1" s="1"/>
  <c r="D1000" i="1" s="1"/>
  <c r="I999" i="1"/>
  <c r="E999" i="1"/>
  <c r="G999" i="1"/>
  <c r="M1001" i="1" l="1"/>
  <c r="P1001" i="1"/>
  <c r="O1001" i="1"/>
  <c r="Q1001" i="1"/>
  <c r="R1001" i="1"/>
  <c r="L1002" i="1" s="1"/>
  <c r="N1002" i="1" s="1"/>
  <c r="J1000" i="1"/>
  <c r="A1001" i="1" s="1"/>
  <c r="D1001" i="1" s="1"/>
  <c r="B1000" i="1"/>
  <c r="F1000" i="1"/>
  <c r="E1000" i="1"/>
  <c r="I1000" i="1"/>
  <c r="G1000" i="1"/>
  <c r="C1000" i="1"/>
  <c r="M1002" i="1" l="1"/>
  <c r="O1002" i="1"/>
  <c r="P1002" i="1"/>
  <c r="Q1002" i="1"/>
  <c r="R1002" i="1"/>
  <c r="L1003" i="1" s="1"/>
  <c r="N1003" i="1" s="1"/>
  <c r="B1001" i="1"/>
  <c r="G1001" i="1"/>
  <c r="E1001" i="1"/>
  <c r="F1001" i="1"/>
  <c r="I1001" i="1"/>
  <c r="J1001" i="1"/>
  <c r="A1002" i="1" s="1"/>
  <c r="D1002" i="1" s="1"/>
  <c r="C1001" i="1"/>
  <c r="M1003" i="1" l="1"/>
  <c r="O1003" i="1"/>
  <c r="Q1003" i="1"/>
  <c r="P1003" i="1"/>
  <c r="R1003" i="1"/>
  <c r="L1004" i="1" s="1"/>
  <c r="N1004" i="1" s="1"/>
  <c r="G1002" i="1"/>
  <c r="J1002" i="1"/>
  <c r="A1003" i="1" s="1"/>
  <c r="D1003" i="1" s="1"/>
  <c r="I1002" i="1"/>
  <c r="B1002" i="1"/>
  <c r="E1002" i="1"/>
  <c r="C1002" i="1"/>
  <c r="F1002" i="1"/>
  <c r="M1004" i="1" l="1"/>
  <c r="P1004" i="1"/>
  <c r="Q1004" i="1"/>
  <c r="R1004" i="1"/>
  <c r="L1005" i="1" s="1"/>
  <c r="N1005" i="1" s="1"/>
  <c r="O1004" i="1"/>
  <c r="J1003" i="1"/>
  <c r="A1004" i="1" s="1"/>
  <c r="D1004" i="1" s="1"/>
  <c r="B1003" i="1"/>
  <c r="I1003" i="1"/>
  <c r="E1003" i="1"/>
  <c r="G1003" i="1"/>
  <c r="C1003" i="1"/>
  <c r="F1003" i="1"/>
  <c r="M1005" i="1" l="1"/>
  <c r="Q1005" i="1"/>
  <c r="O1005" i="1"/>
  <c r="R1005" i="1"/>
  <c r="L1006" i="1" s="1"/>
  <c r="N1006" i="1" s="1"/>
  <c r="P1005" i="1"/>
  <c r="J1004" i="1"/>
  <c r="A1005" i="1" s="1"/>
  <c r="D1005" i="1" s="1"/>
  <c r="E1004" i="1"/>
  <c r="F1004" i="1"/>
  <c r="B1004" i="1"/>
  <c r="G1004" i="1"/>
  <c r="I1004" i="1"/>
  <c r="C1004" i="1"/>
  <c r="M1006" i="1" l="1"/>
  <c r="R1006" i="1"/>
  <c r="L1007" i="1" s="1"/>
  <c r="N1007" i="1" s="1"/>
  <c r="Q1006" i="1"/>
  <c r="O1006" i="1"/>
  <c r="P1006" i="1"/>
  <c r="G1005" i="1"/>
  <c r="E1005" i="1"/>
  <c r="F1005" i="1"/>
  <c r="I1005" i="1"/>
  <c r="B1005" i="1"/>
  <c r="C1005" i="1"/>
  <c r="J1005" i="1"/>
  <c r="A1006" i="1" s="1"/>
  <c r="D1006" i="1" s="1"/>
  <c r="M1007" i="1" l="1"/>
  <c r="O1007" i="1"/>
  <c r="P1007" i="1"/>
  <c r="R1007" i="1"/>
  <c r="L1008" i="1" s="1"/>
  <c r="N1008" i="1" s="1"/>
  <c r="Q1007" i="1"/>
  <c r="J1006" i="1"/>
  <c r="A1007" i="1" s="1"/>
  <c r="D1007" i="1" s="1"/>
  <c r="I1006" i="1"/>
  <c r="B1006" i="1"/>
  <c r="F1006" i="1"/>
  <c r="E1006" i="1"/>
  <c r="C1006" i="1"/>
  <c r="G1006" i="1"/>
  <c r="M1008" i="1" l="1"/>
  <c r="O1008" i="1"/>
  <c r="P1008" i="1"/>
  <c r="R1008" i="1"/>
  <c r="L1009" i="1" s="1"/>
  <c r="N1009" i="1" s="1"/>
  <c r="Q1008" i="1"/>
  <c r="B1007" i="1"/>
  <c r="G1007" i="1"/>
  <c r="I1007" i="1"/>
  <c r="E1007" i="1"/>
  <c r="J1007" i="1"/>
  <c r="A1008" i="1" s="1"/>
  <c r="D1008" i="1" s="1"/>
  <c r="F1007" i="1"/>
  <c r="C1007" i="1"/>
  <c r="M1009" i="1" l="1"/>
  <c r="O1009" i="1"/>
  <c r="P1009" i="1"/>
  <c r="Q1009" i="1"/>
  <c r="R1009" i="1"/>
  <c r="L1010" i="1" s="1"/>
  <c r="N1010" i="1" s="1"/>
  <c r="I1008" i="1"/>
  <c r="B1008" i="1"/>
  <c r="J1008" i="1"/>
  <c r="A1009" i="1" s="1"/>
  <c r="D1009" i="1" s="1"/>
  <c r="G1008" i="1"/>
  <c r="E1008" i="1"/>
  <c r="C1008" i="1"/>
  <c r="F1008" i="1"/>
  <c r="M1010" i="1" l="1"/>
  <c r="O1010" i="1"/>
  <c r="Q1010" i="1"/>
  <c r="R1010" i="1"/>
  <c r="L1011" i="1" s="1"/>
  <c r="N1011" i="1" s="1"/>
  <c r="P1010" i="1"/>
  <c r="I1009" i="1"/>
  <c r="J1009" i="1"/>
  <c r="A1010" i="1" s="1"/>
  <c r="D1010" i="1" s="1"/>
  <c r="G1009" i="1"/>
  <c r="B1009" i="1"/>
  <c r="E1009" i="1"/>
  <c r="F1009" i="1"/>
  <c r="C1009" i="1"/>
  <c r="M1011" i="1" l="1"/>
  <c r="P1011" i="1"/>
  <c r="R1011" i="1"/>
  <c r="L1012" i="1" s="1"/>
  <c r="N1012" i="1" s="1"/>
  <c r="Q1011" i="1"/>
  <c r="O1011" i="1"/>
  <c r="J1010" i="1"/>
  <c r="A1011" i="1" s="1"/>
  <c r="D1011" i="1" s="1"/>
  <c r="E1010" i="1"/>
  <c r="I1010" i="1"/>
  <c r="F1010" i="1"/>
  <c r="C1010" i="1"/>
  <c r="G1010" i="1"/>
  <c r="B1010" i="1"/>
  <c r="M1012" i="1" l="1"/>
  <c r="P1012" i="1"/>
  <c r="Q1012" i="1"/>
  <c r="R1012" i="1"/>
  <c r="L1013" i="1" s="1"/>
  <c r="N1013" i="1" s="1"/>
  <c r="O1012" i="1"/>
  <c r="I1011" i="1"/>
  <c r="E1011" i="1"/>
  <c r="F1011" i="1"/>
  <c r="B1011" i="1"/>
  <c r="C1011" i="1"/>
  <c r="J1011" i="1"/>
  <c r="A1012" i="1" s="1"/>
  <c r="D1012" i="1" s="1"/>
  <c r="G1011" i="1"/>
  <c r="M1013" i="1" l="1"/>
  <c r="Q1013" i="1"/>
  <c r="O1013" i="1"/>
  <c r="R1013" i="1"/>
  <c r="L1014" i="1" s="1"/>
  <c r="N1014" i="1" s="1"/>
  <c r="P1013" i="1"/>
  <c r="G1012" i="1"/>
  <c r="C1012" i="1"/>
  <c r="B1012" i="1"/>
  <c r="J1012" i="1"/>
  <c r="A1013" i="1" s="1"/>
  <c r="D1013" i="1" s="1"/>
  <c r="I1012" i="1"/>
  <c r="E1012" i="1"/>
  <c r="F1012" i="1"/>
  <c r="M1014" i="1" l="1"/>
  <c r="R1014" i="1"/>
  <c r="L1015" i="1" s="1"/>
  <c r="N1015" i="1" s="1"/>
  <c r="O1014" i="1"/>
  <c r="P1014" i="1"/>
  <c r="Q1014" i="1"/>
  <c r="F1013" i="1"/>
  <c r="I1013" i="1"/>
  <c r="G1013" i="1"/>
  <c r="B1013" i="1"/>
  <c r="E1013" i="1"/>
  <c r="J1013" i="1"/>
  <c r="A1014" i="1" s="1"/>
  <c r="D1014" i="1" s="1"/>
  <c r="C1013" i="1"/>
  <c r="M1015" i="1" l="1"/>
  <c r="O1015" i="1"/>
  <c r="Q1015" i="1"/>
  <c r="R1015" i="1"/>
  <c r="L1016" i="1" s="1"/>
  <c r="N1016" i="1" s="1"/>
  <c r="P1015" i="1"/>
  <c r="E1014" i="1"/>
  <c r="I1014" i="1"/>
  <c r="F1014" i="1"/>
  <c r="C1014" i="1"/>
  <c r="G1014" i="1"/>
  <c r="J1014" i="1"/>
  <c r="A1015" i="1" s="1"/>
  <c r="D1015" i="1" s="1"/>
  <c r="B1014" i="1"/>
  <c r="M1016" i="1" l="1"/>
  <c r="O1016" i="1"/>
  <c r="P1016" i="1"/>
  <c r="Q1016" i="1"/>
  <c r="R1016" i="1"/>
  <c r="L1017" i="1" s="1"/>
  <c r="N1017" i="1" s="1"/>
  <c r="F1015" i="1"/>
  <c r="E1015" i="1"/>
  <c r="I1015" i="1"/>
  <c r="C1015" i="1"/>
  <c r="B1015" i="1"/>
  <c r="J1015" i="1"/>
  <c r="A1016" i="1" s="1"/>
  <c r="D1016" i="1" s="1"/>
  <c r="G1015" i="1"/>
  <c r="M1017" i="1" l="1"/>
  <c r="O1017" i="1"/>
  <c r="Q1017" i="1"/>
  <c r="P1017" i="1"/>
  <c r="R1017" i="1"/>
  <c r="L1018" i="1" s="1"/>
  <c r="N1018" i="1" s="1"/>
  <c r="J1016" i="1"/>
  <c r="A1017" i="1" s="1"/>
  <c r="D1017" i="1" s="1"/>
  <c r="F1016" i="1"/>
  <c r="I1016" i="1"/>
  <c r="G1016" i="1"/>
  <c r="E1016" i="1"/>
  <c r="B1016" i="1"/>
  <c r="C1016" i="1"/>
  <c r="M1018" i="1" l="1"/>
  <c r="O1018" i="1"/>
  <c r="R1018" i="1"/>
  <c r="L1019" i="1" s="1"/>
  <c r="N1019" i="1" s="1"/>
  <c r="Q1018" i="1"/>
  <c r="P1018" i="1"/>
  <c r="E1017" i="1"/>
  <c r="J1017" i="1"/>
  <c r="A1018" i="1" s="1"/>
  <c r="D1018" i="1" s="1"/>
  <c r="B1017" i="1"/>
  <c r="G1017" i="1"/>
  <c r="C1017" i="1"/>
  <c r="I1017" i="1"/>
  <c r="F1017" i="1"/>
  <c r="M1019" i="1" l="1"/>
  <c r="P1019" i="1"/>
  <c r="R1019" i="1"/>
  <c r="L1020" i="1" s="1"/>
  <c r="N1020" i="1" s="1"/>
  <c r="O1019" i="1"/>
  <c r="Q1019" i="1"/>
  <c r="J1018" i="1"/>
  <c r="A1019" i="1" s="1"/>
  <c r="D1019" i="1" s="1"/>
  <c r="E1018" i="1"/>
  <c r="C1018" i="1"/>
  <c r="G1018" i="1"/>
  <c r="F1018" i="1"/>
  <c r="B1018" i="1"/>
  <c r="I1018" i="1"/>
  <c r="M1020" i="1" l="1"/>
  <c r="P1020" i="1"/>
  <c r="Q1020" i="1"/>
  <c r="O1020" i="1"/>
  <c r="R1020" i="1"/>
  <c r="L1021" i="1" s="1"/>
  <c r="N1021" i="1" s="1"/>
  <c r="I1019" i="1"/>
  <c r="B1019" i="1"/>
  <c r="J1019" i="1"/>
  <c r="A1020" i="1" s="1"/>
  <c r="D1020" i="1" s="1"/>
  <c r="E1019" i="1"/>
  <c r="F1019" i="1"/>
  <c r="G1019" i="1"/>
  <c r="C1019" i="1"/>
  <c r="M1021" i="1" l="1"/>
  <c r="Q1021" i="1"/>
  <c r="R1021" i="1"/>
  <c r="L1022" i="1" s="1"/>
  <c r="N1022" i="1" s="1"/>
  <c r="O1021" i="1"/>
  <c r="P1021" i="1"/>
  <c r="J1020" i="1"/>
  <c r="A1021" i="1" s="1"/>
  <c r="D1021" i="1" s="1"/>
  <c r="B1020" i="1"/>
  <c r="C1020" i="1"/>
  <c r="I1020" i="1"/>
  <c r="F1020" i="1"/>
  <c r="G1020" i="1"/>
  <c r="E1020" i="1"/>
  <c r="M1022" i="1" l="1"/>
  <c r="R1022" i="1"/>
  <c r="L1023" i="1" s="1"/>
  <c r="N1023" i="1" s="1"/>
  <c r="P1022" i="1"/>
  <c r="O1022" i="1"/>
  <c r="Q1022" i="1"/>
  <c r="G1021" i="1"/>
  <c r="F1021" i="1"/>
  <c r="E1021" i="1"/>
  <c r="C1021" i="1"/>
  <c r="J1021" i="1"/>
  <c r="A1022" i="1" s="1"/>
  <c r="D1022" i="1" s="1"/>
  <c r="I1021" i="1"/>
  <c r="B1021" i="1"/>
  <c r="M1023" i="1" l="1"/>
  <c r="R1023" i="1"/>
  <c r="L1024" i="1" s="1"/>
  <c r="N1024" i="1" s="1"/>
  <c r="P1023" i="1"/>
  <c r="O1023" i="1"/>
  <c r="Q1023" i="1"/>
  <c r="G1022" i="1"/>
  <c r="J1022" i="1"/>
  <c r="A1023" i="1" s="1"/>
  <c r="D1023" i="1" s="1"/>
  <c r="E1022" i="1"/>
  <c r="C1022" i="1"/>
  <c r="F1022" i="1"/>
  <c r="I1022" i="1"/>
  <c r="B1022" i="1"/>
  <c r="M1024" i="1" l="1"/>
  <c r="O1024" i="1"/>
  <c r="P1024" i="1"/>
  <c r="Q1024" i="1"/>
  <c r="R1024" i="1"/>
  <c r="L1025" i="1" s="1"/>
  <c r="N1025" i="1" s="1"/>
  <c r="E1023" i="1"/>
  <c r="B1023" i="1"/>
  <c r="J1023" i="1"/>
  <c r="A1024" i="1" s="1"/>
  <c r="D1024" i="1" s="1"/>
  <c r="F1023" i="1"/>
  <c r="G1023" i="1"/>
  <c r="I1023" i="1"/>
  <c r="C1023" i="1"/>
  <c r="M1025" i="1" l="1"/>
  <c r="P1025" i="1"/>
  <c r="O1025" i="1"/>
  <c r="Q1025" i="1"/>
  <c r="R1025" i="1"/>
  <c r="L1026" i="1" s="1"/>
  <c r="N1026" i="1" s="1"/>
  <c r="J1024" i="1"/>
  <c r="A1025" i="1" s="1"/>
  <c r="D1025" i="1" s="1"/>
  <c r="I1024" i="1"/>
  <c r="G1024" i="1"/>
  <c r="B1024" i="1"/>
  <c r="F1024" i="1"/>
  <c r="E1024" i="1"/>
  <c r="C1024" i="1"/>
  <c r="M1026" i="1" l="1"/>
  <c r="O1026" i="1"/>
  <c r="R1026" i="1"/>
  <c r="L1027" i="1" s="1"/>
  <c r="N1027" i="1" s="1"/>
  <c r="Q1026" i="1"/>
  <c r="P1026" i="1"/>
  <c r="I1025" i="1"/>
  <c r="G1025" i="1"/>
  <c r="C1025" i="1"/>
  <c r="F1025" i="1"/>
  <c r="E1025" i="1"/>
  <c r="B1025" i="1"/>
  <c r="J1025" i="1"/>
  <c r="A1026" i="1" s="1"/>
  <c r="D1026" i="1" s="1"/>
  <c r="M1027" i="1" l="1"/>
  <c r="P1027" i="1"/>
  <c r="R1027" i="1"/>
  <c r="L1028" i="1" s="1"/>
  <c r="N1028" i="1" s="1"/>
  <c r="Q1027" i="1"/>
  <c r="O1027" i="1"/>
  <c r="F1026" i="1"/>
  <c r="I1026" i="1"/>
  <c r="G1026" i="1"/>
  <c r="J1026" i="1"/>
  <c r="A1027" i="1" s="1"/>
  <c r="D1027" i="1" s="1"/>
  <c r="C1026" i="1"/>
  <c r="B1026" i="1"/>
  <c r="E1026" i="1"/>
  <c r="M1028" i="1" l="1"/>
  <c r="P1028" i="1"/>
  <c r="R1028" i="1"/>
  <c r="L1029" i="1" s="1"/>
  <c r="N1029" i="1" s="1"/>
  <c r="O1028" i="1"/>
  <c r="Q1028" i="1"/>
  <c r="F1027" i="1"/>
  <c r="C1027" i="1"/>
  <c r="B1027" i="1"/>
  <c r="E1027" i="1"/>
  <c r="J1027" i="1"/>
  <c r="A1028" i="1" s="1"/>
  <c r="D1028" i="1" s="1"/>
  <c r="I1027" i="1"/>
  <c r="G1027" i="1"/>
  <c r="M1029" i="1" l="1"/>
  <c r="Q1029" i="1"/>
  <c r="P1029" i="1"/>
  <c r="O1029" i="1"/>
  <c r="R1029" i="1"/>
  <c r="L1030" i="1" s="1"/>
  <c r="N1030" i="1" s="1"/>
  <c r="B1028" i="1"/>
  <c r="F1028" i="1"/>
  <c r="G1028" i="1"/>
  <c r="J1028" i="1"/>
  <c r="A1029" i="1" s="1"/>
  <c r="D1029" i="1" s="1"/>
  <c r="E1028" i="1"/>
  <c r="C1028" i="1"/>
  <c r="I1028" i="1"/>
  <c r="M1030" i="1" l="1"/>
  <c r="R1030" i="1"/>
  <c r="L1031" i="1" s="1"/>
  <c r="N1031" i="1" s="1"/>
  <c r="P1030" i="1"/>
  <c r="O1030" i="1"/>
  <c r="Q1030" i="1"/>
  <c r="E1029" i="1"/>
  <c r="F1029" i="1"/>
  <c r="J1029" i="1"/>
  <c r="A1030" i="1" s="1"/>
  <c r="D1030" i="1" s="1"/>
  <c r="G1029" i="1"/>
  <c r="B1029" i="1"/>
  <c r="I1029" i="1"/>
  <c r="C1029" i="1"/>
  <c r="M1031" i="1" l="1"/>
  <c r="O1031" i="1"/>
  <c r="P1031" i="1"/>
  <c r="R1031" i="1"/>
  <c r="L1032" i="1" s="1"/>
  <c r="N1032" i="1" s="1"/>
  <c r="Q1031" i="1"/>
  <c r="I1030" i="1"/>
  <c r="B1030" i="1"/>
  <c r="J1030" i="1"/>
  <c r="A1031" i="1" s="1"/>
  <c r="D1031" i="1" s="1"/>
  <c r="G1030" i="1"/>
  <c r="F1030" i="1"/>
  <c r="C1030" i="1"/>
  <c r="E1030" i="1"/>
  <c r="M1032" i="1" l="1"/>
  <c r="O1032" i="1"/>
  <c r="P1032" i="1"/>
  <c r="Q1032" i="1"/>
  <c r="R1032" i="1"/>
  <c r="L1033" i="1" s="1"/>
  <c r="N1033" i="1" s="1"/>
  <c r="I1031" i="1"/>
  <c r="E1031" i="1"/>
  <c r="J1031" i="1"/>
  <c r="A1032" i="1" s="1"/>
  <c r="D1032" i="1" s="1"/>
  <c r="F1031" i="1"/>
  <c r="B1031" i="1"/>
  <c r="C1031" i="1"/>
  <c r="G1031" i="1"/>
  <c r="M1033" i="1" l="1"/>
  <c r="P1033" i="1"/>
  <c r="O1033" i="1"/>
  <c r="Q1033" i="1"/>
  <c r="R1033" i="1"/>
  <c r="L1034" i="1" s="1"/>
  <c r="N1034" i="1" s="1"/>
  <c r="F1032" i="1"/>
  <c r="B1032" i="1"/>
  <c r="G1032" i="1"/>
  <c r="J1032" i="1"/>
  <c r="A1033" i="1" s="1"/>
  <c r="D1033" i="1" s="1"/>
  <c r="I1032" i="1"/>
  <c r="C1032" i="1"/>
  <c r="E1032" i="1"/>
  <c r="M1034" i="1" l="1"/>
  <c r="O1034" i="1"/>
  <c r="Q1034" i="1"/>
  <c r="P1034" i="1"/>
  <c r="R1034" i="1"/>
  <c r="L1035" i="1" s="1"/>
  <c r="N1035" i="1" s="1"/>
  <c r="G1033" i="1"/>
  <c r="F1033" i="1"/>
  <c r="C1033" i="1"/>
  <c r="E1033" i="1"/>
  <c r="B1033" i="1"/>
  <c r="I1033" i="1"/>
  <c r="J1033" i="1"/>
  <c r="A1034" i="1" s="1"/>
  <c r="D1034" i="1" s="1"/>
  <c r="M1035" i="1" l="1"/>
  <c r="P1035" i="1"/>
  <c r="R1035" i="1"/>
  <c r="L1036" i="1" s="1"/>
  <c r="N1036" i="1" s="1"/>
  <c r="Q1035" i="1"/>
  <c r="O1035" i="1"/>
  <c r="B1034" i="1"/>
  <c r="I1034" i="1"/>
  <c r="J1034" i="1"/>
  <c r="A1035" i="1" s="1"/>
  <c r="D1035" i="1" s="1"/>
  <c r="E1034" i="1"/>
  <c r="F1034" i="1"/>
  <c r="C1034" i="1"/>
  <c r="G1034" i="1"/>
  <c r="M1036" i="1" l="1"/>
  <c r="P1036" i="1"/>
  <c r="R1036" i="1"/>
  <c r="L1037" i="1" s="1"/>
  <c r="N1037" i="1" s="1"/>
  <c r="Q1036" i="1"/>
  <c r="O1036" i="1"/>
  <c r="J1035" i="1"/>
  <c r="A1036" i="1" s="1"/>
  <c r="D1036" i="1" s="1"/>
  <c r="E1035" i="1"/>
  <c r="C1035" i="1"/>
  <c r="F1035" i="1"/>
  <c r="G1035" i="1"/>
  <c r="B1035" i="1"/>
  <c r="I1035" i="1"/>
  <c r="M1037" i="1" l="1"/>
  <c r="Q1037" i="1"/>
  <c r="P1037" i="1"/>
  <c r="R1037" i="1"/>
  <c r="L1038" i="1" s="1"/>
  <c r="N1038" i="1" s="1"/>
  <c r="O1037" i="1"/>
  <c r="C1036" i="1"/>
  <c r="B1036" i="1"/>
  <c r="J1036" i="1"/>
  <c r="A1037" i="1" s="1"/>
  <c r="D1037" i="1" s="1"/>
  <c r="I1036" i="1"/>
  <c r="G1036" i="1"/>
  <c r="E1036" i="1"/>
  <c r="F1036" i="1"/>
  <c r="M1038" i="1" l="1"/>
  <c r="R1038" i="1"/>
  <c r="L1039" i="1" s="1"/>
  <c r="N1039" i="1" s="1"/>
  <c r="Q1038" i="1"/>
  <c r="P1038" i="1"/>
  <c r="O1038" i="1"/>
  <c r="I1037" i="1"/>
  <c r="G1037" i="1"/>
  <c r="B1037" i="1"/>
  <c r="F1037" i="1"/>
  <c r="E1037" i="1"/>
  <c r="J1037" i="1"/>
  <c r="A1038" i="1" s="1"/>
  <c r="D1038" i="1" s="1"/>
  <c r="C1037" i="1"/>
  <c r="M1039" i="1" l="1"/>
  <c r="Q1039" i="1"/>
  <c r="P1039" i="1"/>
  <c r="O1039" i="1"/>
  <c r="R1039" i="1"/>
  <c r="L1040" i="1" s="1"/>
  <c r="N1040" i="1" s="1"/>
  <c r="B1038" i="1"/>
  <c r="G1038" i="1"/>
  <c r="C1038" i="1"/>
  <c r="E1038" i="1"/>
  <c r="J1038" i="1"/>
  <c r="A1039" i="1" s="1"/>
  <c r="D1039" i="1" s="1"/>
  <c r="I1038" i="1"/>
  <c r="F1038" i="1"/>
  <c r="M1040" i="1" l="1"/>
  <c r="P1040" i="1"/>
  <c r="R1040" i="1"/>
  <c r="L1041" i="1" s="1"/>
  <c r="N1041" i="1" s="1"/>
  <c r="O1040" i="1"/>
  <c r="Q1040" i="1"/>
  <c r="C1039" i="1"/>
  <c r="J1039" i="1"/>
  <c r="A1040" i="1" s="1"/>
  <c r="D1040" i="1" s="1"/>
  <c r="B1039" i="1"/>
  <c r="F1039" i="1"/>
  <c r="I1039" i="1"/>
  <c r="E1039" i="1"/>
  <c r="G1039" i="1"/>
  <c r="M1041" i="1" l="1"/>
  <c r="P1041" i="1"/>
  <c r="O1041" i="1"/>
  <c r="R1041" i="1"/>
  <c r="L1042" i="1" s="1"/>
  <c r="N1042" i="1" s="1"/>
  <c r="Q1041" i="1"/>
  <c r="C1040" i="1"/>
  <c r="B1040" i="1"/>
  <c r="J1040" i="1"/>
  <c r="A1041" i="1" s="1"/>
  <c r="D1041" i="1" s="1"/>
  <c r="I1040" i="1"/>
  <c r="F1040" i="1"/>
  <c r="E1040" i="1"/>
  <c r="G1040" i="1"/>
  <c r="R1042" i="1" l="1"/>
  <c r="L1043" i="1" s="1"/>
  <c r="N1043" i="1" s="1"/>
  <c r="M1042" i="1"/>
  <c r="O1042" i="1"/>
  <c r="Q1042" i="1"/>
  <c r="P1042" i="1"/>
  <c r="B1041" i="1"/>
  <c r="G1041" i="1"/>
  <c r="E1041" i="1"/>
  <c r="F1041" i="1"/>
  <c r="J1041" i="1"/>
  <c r="A1042" i="1" s="1"/>
  <c r="D1042" i="1" s="1"/>
  <c r="C1041" i="1"/>
  <c r="I1041" i="1"/>
  <c r="M1043" i="1" l="1"/>
  <c r="P1043" i="1"/>
  <c r="R1043" i="1"/>
  <c r="L1044" i="1" s="1"/>
  <c r="N1044" i="1" s="1"/>
  <c r="Q1043" i="1"/>
  <c r="O1043" i="1"/>
  <c r="G1042" i="1"/>
  <c r="J1042" i="1"/>
  <c r="A1043" i="1" s="1"/>
  <c r="D1043" i="1" s="1"/>
  <c r="I1042" i="1"/>
  <c r="E1042" i="1"/>
  <c r="F1042" i="1"/>
  <c r="C1042" i="1"/>
  <c r="B1042" i="1"/>
  <c r="M1044" i="1" l="1"/>
  <c r="P1044" i="1"/>
  <c r="Q1044" i="1"/>
  <c r="O1044" i="1"/>
  <c r="R1044" i="1"/>
  <c r="L1045" i="1" s="1"/>
  <c r="N1045" i="1" s="1"/>
  <c r="E1043" i="1"/>
  <c r="G1043" i="1"/>
  <c r="I1043" i="1"/>
  <c r="F1043" i="1"/>
  <c r="B1043" i="1"/>
  <c r="C1043" i="1"/>
  <c r="J1043" i="1"/>
  <c r="A1044" i="1" s="1"/>
  <c r="D1044" i="1" s="1"/>
  <c r="M1045" i="1" l="1"/>
  <c r="Q1045" i="1"/>
  <c r="P1045" i="1"/>
  <c r="R1045" i="1"/>
  <c r="L1046" i="1" s="1"/>
  <c r="N1046" i="1" s="1"/>
  <c r="O1045" i="1"/>
  <c r="G1044" i="1"/>
  <c r="J1044" i="1"/>
  <c r="A1045" i="1" s="1"/>
  <c r="D1045" i="1" s="1"/>
  <c r="I1044" i="1"/>
  <c r="E1044" i="1"/>
  <c r="B1044" i="1"/>
  <c r="C1044" i="1"/>
  <c r="F1044" i="1"/>
  <c r="M1046" i="1" l="1"/>
  <c r="R1046" i="1"/>
  <c r="L1047" i="1" s="1"/>
  <c r="N1047" i="1" s="1"/>
  <c r="Q1046" i="1"/>
  <c r="P1046" i="1"/>
  <c r="O1046" i="1"/>
  <c r="G1045" i="1"/>
  <c r="E1045" i="1"/>
  <c r="C1045" i="1"/>
  <c r="F1045" i="1"/>
  <c r="J1045" i="1"/>
  <c r="A1046" i="1" s="1"/>
  <c r="D1046" i="1" s="1"/>
  <c r="I1045" i="1"/>
  <c r="B1045" i="1"/>
  <c r="M1047" i="1" l="1"/>
  <c r="O1047" i="1"/>
  <c r="P1047" i="1"/>
  <c r="R1047" i="1"/>
  <c r="L1048" i="1" s="1"/>
  <c r="N1048" i="1" s="1"/>
  <c r="Q1047" i="1"/>
  <c r="C1046" i="1"/>
  <c r="B1046" i="1"/>
  <c r="J1046" i="1"/>
  <c r="A1047" i="1" s="1"/>
  <c r="D1047" i="1" s="1"/>
  <c r="I1046" i="1"/>
  <c r="F1046" i="1"/>
  <c r="E1046" i="1"/>
  <c r="G1046" i="1"/>
  <c r="M1048" i="1" l="1"/>
  <c r="O1048" i="1"/>
  <c r="P1048" i="1"/>
  <c r="Q1048" i="1"/>
  <c r="R1048" i="1"/>
  <c r="L1049" i="1" s="1"/>
  <c r="N1049" i="1" s="1"/>
  <c r="B1047" i="1"/>
  <c r="G1047" i="1"/>
  <c r="F1047" i="1"/>
  <c r="I1047" i="1"/>
  <c r="C1047" i="1"/>
  <c r="J1047" i="1"/>
  <c r="A1048" i="1" s="1"/>
  <c r="D1048" i="1" s="1"/>
  <c r="E1047" i="1"/>
  <c r="M1049" i="1" l="1"/>
  <c r="P1049" i="1"/>
  <c r="O1049" i="1"/>
  <c r="R1049" i="1"/>
  <c r="L1050" i="1" s="1"/>
  <c r="N1050" i="1" s="1"/>
  <c r="Q1049" i="1"/>
  <c r="G1048" i="1"/>
  <c r="E1048" i="1"/>
  <c r="J1048" i="1"/>
  <c r="A1049" i="1" s="1"/>
  <c r="D1049" i="1" s="1"/>
  <c r="I1048" i="1"/>
  <c r="C1048" i="1"/>
  <c r="F1048" i="1"/>
  <c r="B1048" i="1"/>
  <c r="M1050" i="1" l="1"/>
  <c r="P1050" i="1"/>
  <c r="O1050" i="1"/>
  <c r="Q1050" i="1"/>
  <c r="R1050" i="1"/>
  <c r="L1051" i="1" s="1"/>
  <c r="N1051" i="1" s="1"/>
  <c r="G1049" i="1"/>
  <c r="F1049" i="1"/>
  <c r="J1049" i="1"/>
  <c r="A1050" i="1" s="1"/>
  <c r="D1050" i="1" s="1"/>
  <c r="C1049" i="1"/>
  <c r="I1049" i="1"/>
  <c r="B1049" i="1"/>
  <c r="E1049" i="1"/>
  <c r="M1051" i="1" l="1"/>
  <c r="O1051" i="1"/>
  <c r="P1051" i="1"/>
  <c r="R1051" i="1"/>
  <c r="L1052" i="1" s="1"/>
  <c r="N1052" i="1" s="1"/>
  <c r="Q1051" i="1"/>
  <c r="E1050" i="1"/>
  <c r="B1050" i="1"/>
  <c r="J1050" i="1"/>
  <c r="A1051" i="1" s="1"/>
  <c r="D1051" i="1" s="1"/>
  <c r="I1050" i="1"/>
  <c r="F1050" i="1"/>
  <c r="C1050" i="1"/>
  <c r="G1050" i="1"/>
  <c r="M1052" i="1" l="1"/>
  <c r="Q1052" i="1"/>
  <c r="R1052" i="1"/>
  <c r="L1053" i="1" s="1"/>
  <c r="N1053" i="1" s="1"/>
  <c r="P1052" i="1"/>
  <c r="O1052" i="1"/>
  <c r="I1051" i="1"/>
  <c r="E1051" i="1"/>
  <c r="F1051" i="1"/>
  <c r="J1051" i="1"/>
  <c r="A1052" i="1" s="1"/>
  <c r="D1052" i="1" s="1"/>
  <c r="C1051" i="1"/>
  <c r="G1051" i="1"/>
  <c r="B1051" i="1"/>
  <c r="M1053" i="1" l="1"/>
  <c r="R1053" i="1"/>
  <c r="L1054" i="1" s="1"/>
  <c r="N1054" i="1" s="1"/>
  <c r="O1053" i="1"/>
  <c r="P1053" i="1"/>
  <c r="Q1053" i="1"/>
  <c r="J1052" i="1"/>
  <c r="A1053" i="1" s="1"/>
  <c r="D1053" i="1" s="1"/>
  <c r="G1052" i="1"/>
  <c r="I1052" i="1"/>
  <c r="C1052" i="1"/>
  <c r="B1052" i="1"/>
  <c r="F1052" i="1"/>
  <c r="E1052" i="1"/>
  <c r="M1054" i="1" l="1"/>
  <c r="O1054" i="1"/>
  <c r="Q1054" i="1"/>
  <c r="P1054" i="1"/>
  <c r="R1054" i="1"/>
  <c r="L1055" i="1" s="1"/>
  <c r="N1055" i="1" s="1"/>
  <c r="J1053" i="1"/>
  <c r="A1054" i="1" s="1"/>
  <c r="D1054" i="1" s="1"/>
  <c r="G1053" i="1"/>
  <c r="I1053" i="1"/>
  <c r="B1053" i="1"/>
  <c r="E1053" i="1"/>
  <c r="C1053" i="1"/>
  <c r="F1053" i="1"/>
  <c r="M1055" i="1" l="1"/>
  <c r="P1055" i="1"/>
  <c r="R1055" i="1"/>
  <c r="L1056" i="1" s="1"/>
  <c r="N1056" i="1" s="1"/>
  <c r="O1055" i="1"/>
  <c r="Q1055" i="1"/>
  <c r="B1054" i="1"/>
  <c r="J1054" i="1"/>
  <c r="A1055" i="1" s="1"/>
  <c r="D1055" i="1" s="1"/>
  <c r="I1054" i="1"/>
  <c r="E1054" i="1"/>
  <c r="F1054" i="1"/>
  <c r="C1054" i="1"/>
  <c r="G1054" i="1"/>
  <c r="M1056" i="1" l="1"/>
  <c r="O1056" i="1"/>
  <c r="P1056" i="1"/>
  <c r="Q1056" i="1"/>
  <c r="R1056" i="1"/>
  <c r="L1057" i="1" s="1"/>
  <c r="N1057" i="1" s="1"/>
  <c r="B1055" i="1"/>
  <c r="E1055" i="1"/>
  <c r="I1055" i="1"/>
  <c r="J1055" i="1"/>
  <c r="A1056" i="1" s="1"/>
  <c r="D1056" i="1" s="1"/>
  <c r="F1055" i="1"/>
  <c r="G1055" i="1"/>
  <c r="C1055" i="1"/>
  <c r="M1057" i="1" l="1"/>
  <c r="O1057" i="1"/>
  <c r="Q1057" i="1"/>
  <c r="P1057" i="1"/>
  <c r="R1057" i="1"/>
  <c r="L1058" i="1" s="1"/>
  <c r="N1058" i="1" s="1"/>
  <c r="J1056" i="1"/>
  <c r="A1057" i="1" s="1"/>
  <c r="D1057" i="1" s="1"/>
  <c r="I1056" i="1"/>
  <c r="E1056" i="1"/>
  <c r="C1056" i="1"/>
  <c r="B1056" i="1"/>
  <c r="F1056" i="1"/>
  <c r="G1056" i="1"/>
  <c r="M1058" i="1" l="1"/>
  <c r="O1058" i="1"/>
  <c r="P1058" i="1"/>
  <c r="Q1058" i="1"/>
  <c r="R1058" i="1"/>
  <c r="L1059" i="1" s="1"/>
  <c r="N1059" i="1" s="1"/>
  <c r="I1057" i="1"/>
  <c r="G1057" i="1"/>
  <c r="E1057" i="1"/>
  <c r="F1057" i="1"/>
  <c r="C1057" i="1"/>
  <c r="B1057" i="1"/>
  <c r="J1057" i="1"/>
  <c r="A1058" i="1" s="1"/>
  <c r="D1058" i="1" s="1"/>
  <c r="M1059" i="1" l="1"/>
  <c r="P1059" i="1"/>
  <c r="R1059" i="1"/>
  <c r="L1060" i="1" s="1"/>
  <c r="N1060" i="1" s="1"/>
  <c r="O1059" i="1"/>
  <c r="Q1059" i="1"/>
  <c r="J1058" i="1"/>
  <c r="A1059" i="1" s="1"/>
  <c r="D1059" i="1" s="1"/>
  <c r="I1058" i="1"/>
  <c r="B1058" i="1"/>
  <c r="F1058" i="1"/>
  <c r="C1058" i="1"/>
  <c r="G1058" i="1"/>
  <c r="E1058" i="1"/>
  <c r="M1060" i="1" l="1"/>
  <c r="Q1060" i="1"/>
  <c r="R1060" i="1"/>
  <c r="L1061" i="1" s="1"/>
  <c r="N1061" i="1" s="1"/>
  <c r="O1060" i="1"/>
  <c r="P1060" i="1"/>
  <c r="G1059" i="1"/>
  <c r="C1059" i="1"/>
  <c r="B1059" i="1"/>
  <c r="I1059" i="1"/>
  <c r="E1059" i="1"/>
  <c r="J1059" i="1"/>
  <c r="A1060" i="1" s="1"/>
  <c r="D1060" i="1" s="1"/>
  <c r="F1059" i="1"/>
  <c r="M1061" i="1" l="1"/>
  <c r="R1061" i="1"/>
  <c r="L1062" i="1" s="1"/>
  <c r="N1062" i="1" s="1"/>
  <c r="O1061" i="1"/>
  <c r="P1061" i="1"/>
  <c r="Q1061" i="1"/>
  <c r="E1060" i="1"/>
  <c r="G1060" i="1"/>
  <c r="I1060" i="1"/>
  <c r="F1060" i="1"/>
  <c r="B1060" i="1"/>
  <c r="J1060" i="1"/>
  <c r="A1061" i="1" s="1"/>
  <c r="D1061" i="1" s="1"/>
  <c r="C1060" i="1"/>
  <c r="M1062" i="1" l="1"/>
  <c r="O1062" i="1"/>
  <c r="P1062" i="1"/>
  <c r="R1062" i="1"/>
  <c r="L1063" i="1" s="1"/>
  <c r="N1063" i="1" s="1"/>
  <c r="Q1062" i="1"/>
  <c r="E1061" i="1"/>
  <c r="F1061" i="1"/>
  <c r="C1061" i="1"/>
  <c r="J1061" i="1"/>
  <c r="A1062" i="1" s="1"/>
  <c r="D1062" i="1" s="1"/>
  <c r="G1061" i="1"/>
  <c r="B1061" i="1"/>
  <c r="I1061" i="1"/>
  <c r="M1063" i="1" l="1"/>
  <c r="O1063" i="1"/>
  <c r="R1063" i="1"/>
  <c r="L1064" i="1" s="1"/>
  <c r="N1064" i="1" s="1"/>
  <c r="P1063" i="1"/>
  <c r="Q1063" i="1"/>
  <c r="J1062" i="1"/>
  <c r="A1063" i="1" s="1"/>
  <c r="D1063" i="1" s="1"/>
  <c r="E1062" i="1"/>
  <c r="I1062" i="1"/>
  <c r="F1062" i="1"/>
  <c r="C1062" i="1"/>
  <c r="B1062" i="1"/>
  <c r="G1062" i="1"/>
  <c r="M1064" i="1" l="1"/>
  <c r="P1064" i="1"/>
  <c r="O1064" i="1"/>
  <c r="Q1064" i="1"/>
  <c r="R1064" i="1"/>
  <c r="L1065" i="1" s="1"/>
  <c r="N1065" i="1" s="1"/>
  <c r="E1063" i="1"/>
  <c r="J1063" i="1"/>
  <c r="A1064" i="1" s="1"/>
  <c r="D1064" i="1" s="1"/>
  <c r="B1063" i="1"/>
  <c r="G1063" i="1"/>
  <c r="C1063" i="1"/>
  <c r="I1063" i="1"/>
  <c r="F1063" i="1"/>
  <c r="M1065" i="1" l="1"/>
  <c r="O1065" i="1"/>
  <c r="Q1065" i="1"/>
  <c r="P1065" i="1"/>
  <c r="R1065" i="1"/>
  <c r="L1066" i="1" s="1"/>
  <c r="N1066" i="1" s="1"/>
  <c r="J1064" i="1"/>
  <c r="A1065" i="1" s="1"/>
  <c r="D1065" i="1" s="1"/>
  <c r="E1064" i="1"/>
  <c r="I1064" i="1"/>
  <c r="G1064" i="1"/>
  <c r="B1064" i="1"/>
  <c r="C1064" i="1"/>
  <c r="F1064" i="1"/>
  <c r="P1066" i="1" l="1"/>
  <c r="M1066" i="1"/>
  <c r="Q1066" i="1"/>
  <c r="O1066" i="1"/>
  <c r="R1066" i="1"/>
  <c r="L1067" i="1" s="1"/>
  <c r="N1067" i="1" s="1"/>
  <c r="E1065" i="1"/>
  <c r="C1065" i="1"/>
  <c r="G1065" i="1"/>
  <c r="B1065" i="1"/>
  <c r="J1065" i="1"/>
  <c r="A1066" i="1" s="1"/>
  <c r="D1066" i="1" s="1"/>
  <c r="F1065" i="1"/>
  <c r="I1065" i="1"/>
  <c r="Q1067" i="1" l="1"/>
  <c r="O1067" i="1"/>
  <c r="M1067" i="1"/>
  <c r="R1067" i="1"/>
  <c r="L1068" i="1" s="1"/>
  <c r="N1068" i="1" s="1"/>
  <c r="P1067" i="1"/>
  <c r="J1066" i="1"/>
  <c r="A1067" i="1" s="1"/>
  <c r="D1067" i="1" s="1"/>
  <c r="E1066" i="1"/>
  <c r="F1066" i="1"/>
  <c r="I1066" i="1"/>
  <c r="B1066" i="1"/>
  <c r="C1066" i="1"/>
  <c r="G1066" i="1"/>
  <c r="M1068" i="1" l="1"/>
  <c r="Q1068" i="1"/>
  <c r="O1068" i="1"/>
  <c r="R1068" i="1"/>
  <c r="L1069" i="1" s="1"/>
  <c r="N1069" i="1" s="1"/>
  <c r="P1068" i="1"/>
  <c r="E1067" i="1"/>
  <c r="B1067" i="1"/>
  <c r="J1067" i="1"/>
  <c r="A1068" i="1" s="1"/>
  <c r="D1068" i="1" s="1"/>
  <c r="F1067" i="1"/>
  <c r="I1067" i="1"/>
  <c r="G1067" i="1"/>
  <c r="C1067" i="1"/>
  <c r="M1069" i="1" l="1"/>
  <c r="R1069" i="1"/>
  <c r="L1070" i="1" s="1"/>
  <c r="N1070" i="1" s="1"/>
  <c r="O1069" i="1"/>
  <c r="P1069" i="1"/>
  <c r="Q1069" i="1"/>
  <c r="C1068" i="1"/>
  <c r="E1068" i="1"/>
  <c r="I1068" i="1"/>
  <c r="B1068" i="1"/>
  <c r="F1068" i="1"/>
  <c r="J1068" i="1"/>
  <c r="A1069" i="1" s="1"/>
  <c r="D1069" i="1" s="1"/>
  <c r="G1068" i="1"/>
  <c r="M1070" i="1" l="1"/>
  <c r="O1070" i="1"/>
  <c r="P1070" i="1"/>
  <c r="Q1070" i="1"/>
  <c r="R1070" i="1"/>
  <c r="L1071" i="1" s="1"/>
  <c r="N1071" i="1" s="1"/>
  <c r="B1069" i="1"/>
  <c r="G1069" i="1"/>
  <c r="C1069" i="1"/>
  <c r="J1069" i="1"/>
  <c r="A1070" i="1" s="1"/>
  <c r="D1070" i="1" s="1"/>
  <c r="E1069" i="1"/>
  <c r="F1069" i="1"/>
  <c r="I1069" i="1"/>
  <c r="P1071" i="1" l="1"/>
  <c r="O1071" i="1"/>
  <c r="Q1071" i="1"/>
  <c r="M1071" i="1"/>
  <c r="R1071" i="1"/>
  <c r="L1072" i="1" s="1"/>
  <c r="N1072" i="1" s="1"/>
  <c r="F1070" i="1"/>
  <c r="I1070" i="1"/>
  <c r="C1070" i="1"/>
  <c r="B1070" i="1"/>
  <c r="G1070" i="1"/>
  <c r="J1070" i="1"/>
  <c r="A1071" i="1" s="1"/>
  <c r="D1071" i="1" s="1"/>
  <c r="E1070" i="1"/>
  <c r="O1072" i="1" l="1"/>
  <c r="R1072" i="1"/>
  <c r="L1073" i="1" s="1"/>
  <c r="N1073" i="1" s="1"/>
  <c r="M1072" i="1"/>
  <c r="P1072" i="1"/>
  <c r="Q1072" i="1"/>
  <c r="E1071" i="1"/>
  <c r="I1071" i="1"/>
  <c r="J1071" i="1"/>
  <c r="A1072" i="1" s="1"/>
  <c r="D1072" i="1" s="1"/>
  <c r="B1071" i="1"/>
  <c r="F1071" i="1"/>
  <c r="C1071" i="1"/>
  <c r="G1071" i="1"/>
  <c r="M1073" i="1" l="1"/>
  <c r="O1073" i="1"/>
  <c r="P1073" i="1"/>
  <c r="Q1073" i="1"/>
  <c r="R1073" i="1"/>
  <c r="L1074" i="1" s="1"/>
  <c r="N1074" i="1" s="1"/>
  <c r="J1072" i="1"/>
  <c r="A1073" i="1" s="1"/>
  <c r="D1073" i="1" s="1"/>
  <c r="C1072" i="1"/>
  <c r="I1072" i="1"/>
  <c r="B1072" i="1"/>
  <c r="E1072" i="1"/>
  <c r="F1072" i="1"/>
  <c r="G1072" i="1"/>
  <c r="M1074" i="1" l="1"/>
  <c r="O1074" i="1"/>
  <c r="Q1074" i="1"/>
  <c r="P1074" i="1"/>
  <c r="R1074" i="1"/>
  <c r="L1075" i="1" s="1"/>
  <c r="N1075" i="1" s="1"/>
  <c r="I1073" i="1"/>
  <c r="E1073" i="1"/>
  <c r="B1073" i="1"/>
  <c r="F1073" i="1"/>
  <c r="J1073" i="1"/>
  <c r="A1074" i="1" s="1"/>
  <c r="D1074" i="1" s="1"/>
  <c r="C1073" i="1"/>
  <c r="G1073" i="1"/>
  <c r="M1075" i="1" l="1"/>
  <c r="P1075" i="1"/>
  <c r="Q1075" i="1"/>
  <c r="R1075" i="1"/>
  <c r="L1076" i="1" s="1"/>
  <c r="N1076" i="1" s="1"/>
  <c r="O1075" i="1"/>
  <c r="J1074" i="1"/>
  <c r="A1075" i="1" s="1"/>
  <c r="D1075" i="1" s="1"/>
  <c r="E1074" i="1"/>
  <c r="I1074" i="1"/>
  <c r="F1074" i="1"/>
  <c r="G1074" i="1"/>
  <c r="B1074" i="1"/>
  <c r="C1074" i="1"/>
  <c r="Q1076" i="1" l="1"/>
  <c r="O1076" i="1"/>
  <c r="M1076" i="1"/>
  <c r="P1076" i="1"/>
  <c r="R1076" i="1"/>
  <c r="L1077" i="1" s="1"/>
  <c r="N1077" i="1" s="1"/>
  <c r="E1075" i="1"/>
  <c r="F1075" i="1"/>
  <c r="B1075" i="1"/>
  <c r="G1075" i="1"/>
  <c r="J1075" i="1"/>
  <c r="A1076" i="1" s="1"/>
  <c r="D1076" i="1" s="1"/>
  <c r="C1075" i="1"/>
  <c r="I1075" i="1"/>
  <c r="M1077" i="1" l="1"/>
  <c r="R1077" i="1"/>
  <c r="L1078" i="1" s="1"/>
  <c r="N1078" i="1" s="1"/>
  <c r="P1077" i="1"/>
  <c r="Q1077" i="1"/>
  <c r="O1077" i="1"/>
  <c r="I1076" i="1"/>
  <c r="E1076" i="1"/>
  <c r="F1076" i="1"/>
  <c r="C1076" i="1"/>
  <c r="G1076" i="1"/>
  <c r="B1076" i="1"/>
  <c r="J1076" i="1"/>
  <c r="A1077" i="1" s="1"/>
  <c r="D1077" i="1" s="1"/>
  <c r="M1078" i="1" l="1"/>
  <c r="O1078" i="1"/>
  <c r="P1078" i="1"/>
  <c r="R1078" i="1"/>
  <c r="L1079" i="1" s="1"/>
  <c r="N1079" i="1" s="1"/>
  <c r="Q1078" i="1"/>
  <c r="I1077" i="1"/>
  <c r="B1077" i="1"/>
  <c r="J1077" i="1"/>
  <c r="A1078" i="1" s="1"/>
  <c r="D1078" i="1" s="1"/>
  <c r="C1077" i="1"/>
  <c r="G1077" i="1"/>
  <c r="F1077" i="1"/>
  <c r="E1077" i="1"/>
  <c r="O1079" i="1" l="1"/>
  <c r="P1079" i="1"/>
  <c r="R1079" i="1"/>
  <c r="L1080" i="1" s="1"/>
  <c r="N1080" i="1" s="1"/>
  <c r="M1079" i="1"/>
  <c r="Q1079" i="1"/>
  <c r="J1078" i="1"/>
  <c r="A1079" i="1" s="1"/>
  <c r="D1079" i="1" s="1"/>
  <c r="B1078" i="1"/>
  <c r="I1078" i="1"/>
  <c r="E1078" i="1"/>
  <c r="C1078" i="1"/>
  <c r="F1078" i="1"/>
  <c r="G1078" i="1"/>
  <c r="M1080" i="1" l="1"/>
  <c r="O1080" i="1"/>
  <c r="P1080" i="1"/>
  <c r="Q1080" i="1"/>
  <c r="R1080" i="1"/>
  <c r="L1081" i="1" s="1"/>
  <c r="N1081" i="1" s="1"/>
  <c r="B1079" i="1"/>
  <c r="E1079" i="1"/>
  <c r="G1079" i="1"/>
  <c r="C1079" i="1"/>
  <c r="J1079" i="1"/>
  <c r="A1080" i="1" s="1"/>
  <c r="D1080" i="1" s="1"/>
  <c r="F1079" i="1"/>
  <c r="I1079" i="1"/>
  <c r="M1081" i="1" l="1"/>
  <c r="O1081" i="1"/>
  <c r="P1081" i="1"/>
  <c r="Q1081" i="1"/>
  <c r="R1081" i="1"/>
  <c r="L1082" i="1" s="1"/>
  <c r="N1082" i="1" s="1"/>
  <c r="J1080" i="1"/>
  <c r="A1081" i="1" s="1"/>
  <c r="D1081" i="1" s="1"/>
  <c r="C1080" i="1"/>
  <c r="F1080" i="1"/>
  <c r="E1080" i="1"/>
  <c r="I1080" i="1"/>
  <c r="B1080" i="1"/>
  <c r="G1080" i="1"/>
  <c r="Q1082" i="1" l="1"/>
  <c r="O1082" i="1"/>
  <c r="R1082" i="1"/>
  <c r="L1083" i="1" s="1"/>
  <c r="N1083" i="1" s="1"/>
  <c r="M1082" i="1"/>
  <c r="P1082" i="1"/>
  <c r="I1081" i="1"/>
  <c r="G1081" i="1"/>
  <c r="C1081" i="1"/>
  <c r="J1081" i="1"/>
  <c r="A1082" i="1" s="1"/>
  <c r="D1082" i="1" s="1"/>
  <c r="F1081" i="1"/>
  <c r="E1081" i="1"/>
  <c r="B1081" i="1"/>
  <c r="M1083" i="1" l="1"/>
  <c r="P1083" i="1"/>
  <c r="R1083" i="1"/>
  <c r="L1084" i="1" s="1"/>
  <c r="N1084" i="1" s="1"/>
  <c r="Q1083" i="1"/>
  <c r="O1083" i="1"/>
  <c r="J1082" i="1"/>
  <c r="A1083" i="1" s="1"/>
  <c r="D1083" i="1" s="1"/>
  <c r="F1082" i="1"/>
  <c r="I1082" i="1"/>
  <c r="C1082" i="1"/>
  <c r="B1082" i="1"/>
  <c r="E1082" i="1"/>
  <c r="G1082" i="1"/>
  <c r="M1084" i="1" l="1"/>
  <c r="Q1084" i="1"/>
  <c r="R1084" i="1"/>
  <c r="L1085" i="1" s="1"/>
  <c r="N1085" i="1" s="1"/>
  <c r="P1084" i="1"/>
  <c r="O1084" i="1"/>
  <c r="C1083" i="1"/>
  <c r="E1083" i="1"/>
  <c r="J1083" i="1"/>
  <c r="A1084" i="1" s="1"/>
  <c r="D1084" i="1" s="1"/>
  <c r="I1083" i="1"/>
  <c r="B1083" i="1"/>
  <c r="G1083" i="1"/>
  <c r="F1083" i="1"/>
  <c r="R1085" i="1" l="1"/>
  <c r="L1086" i="1" s="1"/>
  <c r="N1086" i="1" s="1"/>
  <c r="O1085" i="1"/>
  <c r="M1085" i="1"/>
  <c r="Q1085" i="1"/>
  <c r="P1085" i="1"/>
  <c r="J1084" i="1"/>
  <c r="A1085" i="1" s="1"/>
  <c r="D1085" i="1" s="1"/>
  <c r="F1084" i="1"/>
  <c r="C1084" i="1"/>
  <c r="B1084" i="1"/>
  <c r="I1084" i="1"/>
  <c r="G1084" i="1"/>
  <c r="E1084" i="1"/>
  <c r="Q1086" i="1" l="1"/>
  <c r="R1086" i="1"/>
  <c r="L1087" i="1" s="1"/>
  <c r="N1087" i="1" s="1"/>
  <c r="M1086" i="1"/>
  <c r="O1086" i="1"/>
  <c r="P1086" i="1"/>
  <c r="I1085" i="1"/>
  <c r="J1085" i="1"/>
  <c r="A1086" i="1" s="1"/>
  <c r="D1086" i="1" s="1"/>
  <c r="C1085" i="1"/>
  <c r="G1085" i="1"/>
  <c r="B1085" i="1"/>
  <c r="F1085" i="1"/>
  <c r="E1085" i="1"/>
  <c r="R1087" i="1" l="1"/>
  <c r="L1088" i="1" s="1"/>
  <c r="N1088" i="1" s="1"/>
  <c r="M1087" i="1"/>
  <c r="P1087" i="1"/>
  <c r="Q1087" i="1"/>
  <c r="O1087" i="1"/>
  <c r="I1086" i="1"/>
  <c r="F1086" i="1"/>
  <c r="E1086" i="1"/>
  <c r="G1086" i="1"/>
  <c r="B1086" i="1"/>
  <c r="C1086" i="1"/>
  <c r="J1086" i="1"/>
  <c r="A1087" i="1" s="1"/>
  <c r="D1087" i="1" s="1"/>
  <c r="O1088" i="1" l="1"/>
  <c r="R1088" i="1"/>
  <c r="L1089" i="1" s="1"/>
  <c r="N1089" i="1" s="1"/>
  <c r="M1088" i="1"/>
  <c r="P1088" i="1"/>
  <c r="Q1088" i="1"/>
  <c r="B1087" i="1"/>
  <c r="J1087" i="1"/>
  <c r="A1088" i="1" s="1"/>
  <c r="D1088" i="1" s="1"/>
  <c r="F1087" i="1"/>
  <c r="C1087" i="1"/>
  <c r="G1087" i="1"/>
  <c r="I1087" i="1"/>
  <c r="E1087" i="1"/>
  <c r="M1089" i="1" l="1"/>
  <c r="O1089" i="1"/>
  <c r="Q1089" i="1"/>
  <c r="R1089" i="1"/>
  <c r="L1090" i="1" s="1"/>
  <c r="N1090" i="1" s="1"/>
  <c r="P1089" i="1"/>
  <c r="I1088" i="1"/>
  <c r="J1088" i="1"/>
  <c r="A1089" i="1" s="1"/>
  <c r="D1089" i="1" s="1"/>
  <c r="G1088" i="1"/>
  <c r="B1088" i="1"/>
  <c r="E1088" i="1"/>
  <c r="F1088" i="1"/>
  <c r="C1088" i="1"/>
  <c r="O1090" i="1" l="1"/>
  <c r="P1090" i="1"/>
  <c r="Q1090" i="1"/>
  <c r="M1090" i="1"/>
  <c r="R1090" i="1"/>
  <c r="L1091" i="1" s="1"/>
  <c r="N1091" i="1" s="1"/>
  <c r="J1089" i="1"/>
  <c r="A1090" i="1" s="1"/>
  <c r="D1090" i="1" s="1"/>
  <c r="I1089" i="1"/>
  <c r="G1089" i="1"/>
  <c r="E1089" i="1"/>
  <c r="B1089" i="1"/>
  <c r="C1089" i="1"/>
  <c r="F1089" i="1"/>
  <c r="P1091" i="1" l="1"/>
  <c r="R1091" i="1"/>
  <c r="L1092" i="1" s="1"/>
  <c r="N1092" i="1" s="1"/>
  <c r="O1091" i="1"/>
  <c r="M1091" i="1"/>
  <c r="Q1091" i="1"/>
  <c r="B1090" i="1"/>
  <c r="J1090" i="1"/>
  <c r="A1091" i="1" s="1"/>
  <c r="D1091" i="1" s="1"/>
  <c r="I1090" i="1"/>
  <c r="E1090" i="1"/>
  <c r="C1090" i="1"/>
  <c r="F1090" i="1"/>
  <c r="G1090" i="1"/>
  <c r="M1092" i="1" l="1"/>
  <c r="Q1092" i="1"/>
  <c r="R1092" i="1"/>
  <c r="L1093" i="1" s="1"/>
  <c r="N1093" i="1" s="1"/>
  <c r="P1092" i="1"/>
  <c r="O1092" i="1"/>
  <c r="E1091" i="1"/>
  <c r="C1091" i="1"/>
  <c r="B1091" i="1"/>
  <c r="F1091" i="1"/>
  <c r="I1091" i="1"/>
  <c r="G1091" i="1"/>
  <c r="J1091" i="1"/>
  <c r="A1092" i="1" s="1"/>
  <c r="D1092" i="1" s="1"/>
  <c r="P1093" i="1" l="1"/>
  <c r="O1093" i="1"/>
  <c r="R1093" i="1"/>
  <c r="L1094" i="1" s="1"/>
  <c r="N1094" i="1" s="1"/>
  <c r="M1093" i="1"/>
  <c r="Q1093" i="1"/>
  <c r="E1092" i="1"/>
  <c r="J1092" i="1"/>
  <c r="A1093" i="1" s="1"/>
  <c r="D1093" i="1" s="1"/>
  <c r="I1092" i="1"/>
  <c r="B1092" i="1"/>
  <c r="C1092" i="1"/>
  <c r="F1092" i="1"/>
  <c r="G1092" i="1"/>
  <c r="M1094" i="1" l="1"/>
  <c r="Q1094" i="1"/>
  <c r="O1094" i="1"/>
  <c r="R1094" i="1"/>
  <c r="L1095" i="1" s="1"/>
  <c r="N1095" i="1" s="1"/>
  <c r="P1094" i="1"/>
  <c r="I1093" i="1"/>
  <c r="B1093" i="1"/>
  <c r="F1093" i="1"/>
  <c r="G1093" i="1"/>
  <c r="E1093" i="1"/>
  <c r="J1093" i="1"/>
  <c r="A1094" i="1" s="1"/>
  <c r="D1094" i="1" s="1"/>
  <c r="C1093" i="1"/>
  <c r="M1095" i="1" l="1"/>
  <c r="O1095" i="1"/>
  <c r="P1095" i="1"/>
  <c r="Q1095" i="1"/>
  <c r="R1095" i="1"/>
  <c r="L1096" i="1" s="1"/>
  <c r="N1096" i="1" s="1"/>
  <c r="J1094" i="1"/>
  <c r="A1095" i="1" s="1"/>
  <c r="D1095" i="1" s="1"/>
  <c r="I1094" i="1"/>
  <c r="B1094" i="1"/>
  <c r="E1094" i="1"/>
  <c r="F1094" i="1"/>
  <c r="C1094" i="1"/>
  <c r="G1094" i="1"/>
  <c r="M1096" i="1" l="1"/>
  <c r="O1096" i="1"/>
  <c r="Q1096" i="1"/>
  <c r="R1096" i="1"/>
  <c r="L1097" i="1" s="1"/>
  <c r="N1097" i="1" s="1"/>
  <c r="P1096" i="1"/>
  <c r="I1095" i="1"/>
  <c r="C1095" i="1"/>
  <c r="J1095" i="1"/>
  <c r="A1096" i="1" s="1"/>
  <c r="D1096" i="1" s="1"/>
  <c r="B1095" i="1"/>
  <c r="F1095" i="1"/>
  <c r="G1095" i="1"/>
  <c r="E1095" i="1"/>
  <c r="O1097" i="1" l="1"/>
  <c r="P1097" i="1"/>
  <c r="M1097" i="1"/>
  <c r="R1097" i="1"/>
  <c r="L1098" i="1" s="1"/>
  <c r="N1098" i="1" s="1"/>
  <c r="Q1097" i="1"/>
  <c r="J1096" i="1"/>
  <c r="A1097" i="1" s="1"/>
  <c r="D1097" i="1" s="1"/>
  <c r="F1096" i="1"/>
  <c r="I1096" i="1"/>
  <c r="B1096" i="1"/>
  <c r="G1096" i="1"/>
  <c r="E1096" i="1"/>
  <c r="C1096" i="1"/>
  <c r="M1098" i="1" l="1"/>
  <c r="O1098" i="1"/>
  <c r="P1098" i="1"/>
  <c r="Q1098" i="1"/>
  <c r="R1098" i="1"/>
  <c r="L1099" i="1" s="1"/>
  <c r="N1099" i="1" s="1"/>
  <c r="G1097" i="1"/>
  <c r="I1097" i="1"/>
  <c r="B1097" i="1"/>
  <c r="E1097" i="1"/>
  <c r="J1097" i="1"/>
  <c r="A1098" i="1" s="1"/>
  <c r="D1098" i="1" s="1"/>
  <c r="F1097" i="1"/>
  <c r="C1097" i="1"/>
  <c r="M1099" i="1" l="1"/>
  <c r="P1099" i="1"/>
  <c r="R1099" i="1"/>
  <c r="L1100" i="1" s="1"/>
  <c r="N1100" i="1" s="1"/>
  <c r="Q1099" i="1"/>
  <c r="O1099" i="1"/>
  <c r="J1098" i="1"/>
  <c r="A1099" i="1" s="1"/>
  <c r="D1099" i="1" s="1"/>
  <c r="B1098" i="1"/>
  <c r="E1098" i="1"/>
  <c r="C1098" i="1"/>
  <c r="I1098" i="1"/>
  <c r="F1098" i="1"/>
  <c r="G1098" i="1"/>
  <c r="M1100" i="1" l="1"/>
  <c r="Q1100" i="1"/>
  <c r="R1100" i="1"/>
  <c r="L1101" i="1" s="1"/>
  <c r="N1101" i="1" s="1"/>
  <c r="O1100" i="1"/>
  <c r="P1100" i="1"/>
  <c r="E1099" i="1"/>
  <c r="G1099" i="1"/>
  <c r="C1099" i="1"/>
  <c r="I1099" i="1"/>
  <c r="B1099" i="1"/>
  <c r="J1099" i="1"/>
  <c r="A1100" i="1" s="1"/>
  <c r="D1100" i="1" s="1"/>
  <c r="F1099" i="1"/>
  <c r="M1101" i="1" l="1"/>
  <c r="R1101" i="1"/>
  <c r="L1102" i="1" s="1"/>
  <c r="N1102" i="1" s="1"/>
  <c r="O1101" i="1"/>
  <c r="Q1101" i="1"/>
  <c r="P1101" i="1"/>
  <c r="F1100" i="1"/>
  <c r="I1100" i="1"/>
  <c r="B1100" i="1"/>
  <c r="E1100" i="1"/>
  <c r="C1100" i="1"/>
  <c r="G1100" i="1"/>
  <c r="J1100" i="1"/>
  <c r="A1101" i="1" s="1"/>
  <c r="D1101" i="1" s="1"/>
  <c r="M1102" i="1" l="1"/>
  <c r="O1102" i="1"/>
  <c r="P1102" i="1"/>
  <c r="R1102" i="1"/>
  <c r="L1103" i="1" s="1"/>
  <c r="N1103" i="1" s="1"/>
  <c r="Q1102" i="1"/>
  <c r="C1101" i="1"/>
  <c r="G1101" i="1"/>
  <c r="B1101" i="1"/>
  <c r="I1101" i="1"/>
  <c r="F1101" i="1"/>
  <c r="J1101" i="1"/>
  <c r="A1102" i="1" s="1"/>
  <c r="D1102" i="1" s="1"/>
  <c r="E1101" i="1"/>
  <c r="O1103" i="1" l="1"/>
  <c r="Q1103" i="1"/>
  <c r="R1103" i="1"/>
  <c r="L1104" i="1" s="1"/>
  <c r="N1104" i="1" s="1"/>
  <c r="M1103" i="1"/>
  <c r="P1103" i="1"/>
  <c r="J1102" i="1"/>
  <c r="A1103" i="1" s="1"/>
  <c r="D1103" i="1" s="1"/>
  <c r="F1102" i="1"/>
  <c r="E1102" i="1"/>
  <c r="G1102" i="1"/>
  <c r="I1102" i="1"/>
  <c r="C1102" i="1"/>
  <c r="B1102" i="1"/>
  <c r="M1104" i="1" l="1"/>
  <c r="O1104" i="1"/>
  <c r="Q1104" i="1"/>
  <c r="P1104" i="1"/>
  <c r="R1104" i="1"/>
  <c r="L1105" i="1" s="1"/>
  <c r="N1105" i="1" s="1"/>
  <c r="G1103" i="1"/>
  <c r="B1103" i="1"/>
  <c r="C1103" i="1"/>
  <c r="F1103" i="1"/>
  <c r="E1103" i="1"/>
  <c r="I1103" i="1"/>
  <c r="J1103" i="1"/>
  <c r="A1104" i="1" s="1"/>
  <c r="D1104" i="1" s="1"/>
  <c r="M1105" i="1" l="1"/>
  <c r="R1105" i="1"/>
  <c r="L1106" i="1" s="1"/>
  <c r="N1106" i="1" s="1"/>
  <c r="O1105" i="1"/>
  <c r="P1105" i="1"/>
  <c r="Q1105" i="1"/>
  <c r="I1104" i="1"/>
  <c r="E1104" i="1"/>
  <c r="G1104" i="1"/>
  <c r="C1104" i="1"/>
  <c r="J1104" i="1"/>
  <c r="A1105" i="1" s="1"/>
  <c r="D1105" i="1" s="1"/>
  <c r="F1104" i="1"/>
  <c r="B1104" i="1"/>
  <c r="M1106" i="1" l="1"/>
  <c r="O1106" i="1"/>
  <c r="P1106" i="1"/>
  <c r="Q1106" i="1"/>
  <c r="R1106" i="1"/>
  <c r="L1107" i="1" s="1"/>
  <c r="N1107" i="1" s="1"/>
  <c r="J1105" i="1"/>
  <c r="A1106" i="1" s="1"/>
  <c r="D1106" i="1" s="1"/>
  <c r="B1105" i="1"/>
  <c r="C1105" i="1"/>
  <c r="G1105" i="1"/>
  <c r="I1105" i="1"/>
  <c r="F1105" i="1"/>
  <c r="E1105" i="1"/>
  <c r="Q1107" i="1" l="1"/>
  <c r="P1107" i="1"/>
  <c r="R1107" i="1"/>
  <c r="L1108" i="1" s="1"/>
  <c r="N1108" i="1" s="1"/>
  <c r="M1107" i="1"/>
  <c r="O1107" i="1"/>
  <c r="B1106" i="1"/>
  <c r="G1106" i="1"/>
  <c r="E1106" i="1"/>
  <c r="F1106" i="1"/>
  <c r="I1106" i="1"/>
  <c r="C1106" i="1"/>
  <c r="J1106" i="1"/>
  <c r="A1107" i="1" s="1"/>
  <c r="D1107" i="1" s="1"/>
  <c r="M1108" i="1" l="1"/>
  <c r="Q1108" i="1"/>
  <c r="R1108" i="1"/>
  <c r="L1109" i="1" s="1"/>
  <c r="N1109" i="1" s="1"/>
  <c r="O1108" i="1"/>
  <c r="P1108" i="1"/>
  <c r="G1107" i="1"/>
  <c r="E1107" i="1"/>
  <c r="J1107" i="1"/>
  <c r="A1108" i="1" s="1"/>
  <c r="D1108" i="1" s="1"/>
  <c r="B1107" i="1"/>
  <c r="I1107" i="1"/>
  <c r="F1107" i="1"/>
  <c r="C1107" i="1"/>
  <c r="M1109" i="1" l="1"/>
  <c r="R1109" i="1"/>
  <c r="L1110" i="1" s="1"/>
  <c r="N1110" i="1" s="1"/>
  <c r="O1109" i="1"/>
  <c r="Q1109" i="1"/>
  <c r="P1109" i="1"/>
  <c r="G1108" i="1"/>
  <c r="C1108" i="1"/>
  <c r="F1108" i="1"/>
  <c r="J1108" i="1"/>
  <c r="A1109" i="1" s="1"/>
  <c r="D1109" i="1" s="1"/>
  <c r="I1108" i="1"/>
  <c r="B1108" i="1"/>
  <c r="E1108" i="1"/>
  <c r="O1110" i="1" l="1"/>
  <c r="M1110" i="1"/>
  <c r="Q1110" i="1"/>
  <c r="R1110" i="1"/>
  <c r="L1111" i="1" s="1"/>
  <c r="N1111" i="1" s="1"/>
  <c r="P1110" i="1"/>
  <c r="B1109" i="1"/>
  <c r="J1109" i="1"/>
  <c r="A1110" i="1" s="1"/>
  <c r="D1110" i="1" s="1"/>
  <c r="E1109" i="1"/>
  <c r="F1109" i="1"/>
  <c r="C1109" i="1"/>
  <c r="G1109" i="1"/>
  <c r="I1109" i="1"/>
  <c r="M1111" i="1" l="1"/>
  <c r="P1111" i="1"/>
  <c r="R1111" i="1"/>
  <c r="L1112" i="1" s="1"/>
  <c r="N1112" i="1" s="1"/>
  <c r="O1111" i="1"/>
  <c r="Q1111" i="1"/>
  <c r="B1110" i="1"/>
  <c r="J1110" i="1"/>
  <c r="A1111" i="1" s="1"/>
  <c r="D1111" i="1" s="1"/>
  <c r="I1110" i="1"/>
  <c r="F1110" i="1"/>
  <c r="E1110" i="1"/>
  <c r="G1110" i="1"/>
  <c r="C1110" i="1"/>
  <c r="M1112" i="1" l="1"/>
  <c r="O1112" i="1"/>
  <c r="P1112" i="1"/>
  <c r="Q1112" i="1"/>
  <c r="R1112" i="1"/>
  <c r="L1113" i="1" s="1"/>
  <c r="N1113" i="1" s="1"/>
  <c r="E1111" i="1"/>
  <c r="J1111" i="1"/>
  <c r="A1112" i="1" s="1"/>
  <c r="D1112" i="1" s="1"/>
  <c r="I1111" i="1"/>
  <c r="G1111" i="1"/>
  <c r="C1111" i="1"/>
  <c r="B1111" i="1"/>
  <c r="F1111" i="1"/>
  <c r="M1113" i="1" l="1"/>
  <c r="O1113" i="1"/>
  <c r="Q1113" i="1"/>
  <c r="P1113" i="1"/>
  <c r="R1113" i="1"/>
  <c r="L1114" i="1" s="1"/>
  <c r="N1114" i="1" s="1"/>
  <c r="C1112" i="1"/>
  <c r="F1112" i="1"/>
  <c r="I1112" i="1"/>
  <c r="G1112" i="1"/>
  <c r="B1112" i="1"/>
  <c r="E1112" i="1"/>
  <c r="J1112" i="1"/>
  <c r="A1113" i="1" s="1"/>
  <c r="D1113" i="1" s="1"/>
  <c r="O1114" i="1" l="1"/>
  <c r="P1114" i="1"/>
  <c r="M1114" i="1"/>
  <c r="Q1114" i="1"/>
  <c r="R1114" i="1"/>
  <c r="L1115" i="1" s="1"/>
  <c r="N1115" i="1" s="1"/>
  <c r="I1113" i="1"/>
  <c r="G1113" i="1"/>
  <c r="C1113" i="1"/>
  <c r="E1113" i="1"/>
  <c r="J1113" i="1"/>
  <c r="A1114" i="1" s="1"/>
  <c r="D1114" i="1" s="1"/>
  <c r="F1113" i="1"/>
  <c r="B1113" i="1"/>
  <c r="M1115" i="1" l="1"/>
  <c r="P1115" i="1"/>
  <c r="Q1115" i="1"/>
  <c r="O1115" i="1"/>
  <c r="R1115" i="1"/>
  <c r="L1116" i="1" s="1"/>
  <c r="N1116" i="1" s="1"/>
  <c r="B1114" i="1"/>
  <c r="F1114" i="1"/>
  <c r="E1114" i="1"/>
  <c r="G1114" i="1"/>
  <c r="C1114" i="1"/>
  <c r="I1114" i="1"/>
  <c r="J1114" i="1"/>
  <c r="A1115" i="1" s="1"/>
  <c r="D1115" i="1" s="1"/>
  <c r="M1116" i="1" l="1"/>
  <c r="R1116" i="1"/>
  <c r="L1117" i="1" s="1"/>
  <c r="N1117" i="1" s="1"/>
  <c r="Q1116" i="1"/>
  <c r="O1116" i="1"/>
  <c r="P1116" i="1"/>
  <c r="J1115" i="1"/>
  <c r="A1116" i="1" s="1"/>
  <c r="D1116" i="1" s="1"/>
  <c r="G1115" i="1"/>
  <c r="B1115" i="1"/>
  <c r="F1115" i="1"/>
  <c r="C1115" i="1"/>
  <c r="I1115" i="1"/>
  <c r="E1115" i="1"/>
  <c r="R1117" i="1" l="1"/>
  <c r="L1118" i="1" s="1"/>
  <c r="N1118" i="1" s="1"/>
  <c r="Q1117" i="1"/>
  <c r="M1117" i="1"/>
  <c r="P1117" i="1"/>
  <c r="O1117" i="1"/>
  <c r="J1116" i="1"/>
  <c r="A1117" i="1" s="1"/>
  <c r="D1117" i="1" s="1"/>
  <c r="F1116" i="1"/>
  <c r="G1116" i="1"/>
  <c r="B1116" i="1"/>
  <c r="C1116" i="1"/>
  <c r="E1116" i="1"/>
  <c r="I1116" i="1"/>
  <c r="M1118" i="1" l="1"/>
  <c r="O1118" i="1"/>
  <c r="Q1118" i="1"/>
  <c r="P1118" i="1"/>
  <c r="R1118" i="1"/>
  <c r="L1119" i="1" s="1"/>
  <c r="N1119" i="1" s="1"/>
  <c r="F1117" i="1"/>
  <c r="G1117" i="1"/>
  <c r="C1117" i="1"/>
  <c r="I1117" i="1"/>
  <c r="B1117" i="1"/>
  <c r="J1117" i="1"/>
  <c r="A1118" i="1" s="1"/>
  <c r="D1118" i="1" s="1"/>
  <c r="E1117" i="1"/>
  <c r="O1119" i="1" l="1"/>
  <c r="Q1119" i="1"/>
  <c r="M1119" i="1"/>
  <c r="P1119" i="1"/>
  <c r="R1119" i="1"/>
  <c r="L1120" i="1" s="1"/>
  <c r="N1120" i="1" s="1"/>
  <c r="E1118" i="1"/>
  <c r="J1118" i="1"/>
  <c r="A1119" i="1" s="1"/>
  <c r="D1119" i="1" s="1"/>
  <c r="F1118" i="1"/>
  <c r="B1118" i="1"/>
  <c r="C1118" i="1"/>
  <c r="I1118" i="1"/>
  <c r="G1118" i="1"/>
  <c r="M1120" i="1" l="1"/>
  <c r="Q1120" i="1"/>
  <c r="R1120" i="1"/>
  <c r="L1121" i="1" s="1"/>
  <c r="N1121" i="1" s="1"/>
  <c r="O1120" i="1"/>
  <c r="P1120" i="1"/>
  <c r="I1119" i="1"/>
  <c r="C1119" i="1"/>
  <c r="J1119" i="1"/>
  <c r="A1120" i="1" s="1"/>
  <c r="D1120" i="1" s="1"/>
  <c r="E1119" i="1"/>
  <c r="F1119" i="1"/>
  <c r="G1119" i="1"/>
  <c r="B1119" i="1"/>
  <c r="M1121" i="1" l="1"/>
  <c r="O1121" i="1"/>
  <c r="R1121" i="1"/>
  <c r="L1122" i="1" s="1"/>
  <c r="N1122" i="1" s="1"/>
  <c r="P1121" i="1"/>
  <c r="Q1121" i="1"/>
  <c r="J1120" i="1"/>
  <c r="A1121" i="1" s="1"/>
  <c r="D1121" i="1" s="1"/>
  <c r="C1120" i="1"/>
  <c r="F1120" i="1"/>
  <c r="I1120" i="1"/>
  <c r="G1120" i="1"/>
  <c r="B1120" i="1"/>
  <c r="E1120" i="1"/>
  <c r="M1122" i="1" l="1"/>
  <c r="P1122" i="1"/>
  <c r="R1122" i="1"/>
  <c r="L1123" i="1" s="1"/>
  <c r="N1123" i="1" s="1"/>
  <c r="O1122" i="1"/>
  <c r="Q1122" i="1"/>
  <c r="J1121" i="1"/>
  <c r="A1122" i="1" s="1"/>
  <c r="D1122" i="1" s="1"/>
  <c r="C1121" i="1"/>
  <c r="B1121" i="1"/>
  <c r="E1121" i="1"/>
  <c r="G1121" i="1"/>
  <c r="I1121" i="1"/>
  <c r="F1121" i="1"/>
  <c r="M1123" i="1" l="1"/>
  <c r="R1123" i="1"/>
  <c r="L1124" i="1" s="1"/>
  <c r="N1124" i="1" s="1"/>
  <c r="P1123" i="1"/>
  <c r="O1123" i="1"/>
  <c r="Q1123" i="1"/>
  <c r="J1122" i="1"/>
  <c r="A1123" i="1" s="1"/>
  <c r="D1123" i="1" s="1"/>
  <c r="F1122" i="1"/>
  <c r="I1122" i="1"/>
  <c r="B1122" i="1"/>
  <c r="E1122" i="1"/>
  <c r="C1122" i="1"/>
  <c r="G1122" i="1"/>
  <c r="M1124" i="1" l="1"/>
  <c r="Q1124" i="1"/>
  <c r="R1124" i="1"/>
  <c r="L1125" i="1" s="1"/>
  <c r="N1125" i="1" s="1"/>
  <c r="P1124" i="1"/>
  <c r="O1124" i="1"/>
  <c r="G1123" i="1"/>
  <c r="B1123" i="1"/>
  <c r="J1123" i="1"/>
  <c r="A1124" i="1" s="1"/>
  <c r="D1124" i="1" s="1"/>
  <c r="C1123" i="1"/>
  <c r="I1123" i="1"/>
  <c r="F1123" i="1"/>
  <c r="E1123" i="1"/>
  <c r="M1125" i="1" l="1"/>
  <c r="R1125" i="1"/>
  <c r="L1126" i="1" s="1"/>
  <c r="N1126" i="1" s="1"/>
  <c r="Q1125" i="1"/>
  <c r="O1125" i="1"/>
  <c r="P1125" i="1"/>
  <c r="J1124" i="1"/>
  <c r="A1125" i="1" s="1"/>
  <c r="D1125" i="1" s="1"/>
  <c r="B1124" i="1"/>
  <c r="E1124" i="1"/>
  <c r="F1124" i="1"/>
  <c r="G1124" i="1"/>
  <c r="C1124" i="1"/>
  <c r="I1124" i="1"/>
  <c r="R1126" i="1" l="1"/>
  <c r="L1127" i="1" s="1"/>
  <c r="N1127" i="1" s="1"/>
  <c r="P1126" i="1"/>
  <c r="M1126" i="1"/>
  <c r="O1126" i="1"/>
  <c r="Q1126" i="1"/>
  <c r="E1125" i="1"/>
  <c r="G1125" i="1"/>
  <c r="C1125" i="1"/>
  <c r="I1125" i="1"/>
  <c r="F1125" i="1"/>
  <c r="B1125" i="1"/>
  <c r="J1125" i="1"/>
  <c r="A1126" i="1" s="1"/>
  <c r="D1126" i="1" s="1"/>
  <c r="R1127" i="1" l="1"/>
  <c r="L1128" i="1" s="1"/>
  <c r="N1128" i="1" s="1"/>
  <c r="M1127" i="1"/>
  <c r="P1127" i="1"/>
  <c r="Q1127" i="1"/>
  <c r="O1127" i="1"/>
  <c r="B1126" i="1"/>
  <c r="E1126" i="1"/>
  <c r="J1126" i="1"/>
  <c r="A1127" i="1" s="1"/>
  <c r="D1127" i="1" s="1"/>
  <c r="I1126" i="1"/>
  <c r="G1126" i="1"/>
  <c r="C1126" i="1"/>
  <c r="F1126" i="1"/>
  <c r="M1128" i="1" l="1"/>
  <c r="O1128" i="1"/>
  <c r="P1128" i="1"/>
  <c r="Q1128" i="1"/>
  <c r="R1128" i="1"/>
  <c r="L1129" i="1" s="1"/>
  <c r="N1129" i="1" s="1"/>
  <c r="B1127" i="1"/>
  <c r="J1127" i="1"/>
  <c r="A1128" i="1" s="1"/>
  <c r="D1128" i="1" s="1"/>
  <c r="E1127" i="1"/>
  <c r="F1127" i="1"/>
  <c r="C1127" i="1"/>
  <c r="G1127" i="1"/>
  <c r="I1127" i="1"/>
  <c r="M1129" i="1" l="1"/>
  <c r="O1129" i="1"/>
  <c r="R1129" i="1"/>
  <c r="L1130" i="1" s="1"/>
  <c r="N1130" i="1" s="1"/>
  <c r="P1129" i="1"/>
  <c r="Q1129" i="1"/>
  <c r="C1128" i="1"/>
  <c r="F1128" i="1"/>
  <c r="G1128" i="1"/>
  <c r="J1128" i="1"/>
  <c r="A1129" i="1" s="1"/>
  <c r="D1129" i="1" s="1"/>
  <c r="B1128" i="1"/>
  <c r="E1128" i="1"/>
  <c r="I1128" i="1"/>
  <c r="R1130" i="1" l="1"/>
  <c r="L1131" i="1" s="1"/>
  <c r="N1131" i="1" s="1"/>
  <c r="O1130" i="1"/>
  <c r="P1130" i="1"/>
  <c r="M1130" i="1"/>
  <c r="Q1130" i="1"/>
  <c r="B1129" i="1"/>
  <c r="G1129" i="1"/>
  <c r="E1129" i="1"/>
  <c r="J1129" i="1"/>
  <c r="A1130" i="1" s="1"/>
  <c r="D1130" i="1" s="1"/>
  <c r="C1129" i="1"/>
  <c r="F1129" i="1"/>
  <c r="I1129" i="1"/>
  <c r="M1131" i="1" l="1"/>
  <c r="P1131" i="1"/>
  <c r="R1131" i="1"/>
  <c r="L1132" i="1" s="1"/>
  <c r="N1132" i="1" s="1"/>
  <c r="O1131" i="1"/>
  <c r="Q1131" i="1"/>
  <c r="J1130" i="1"/>
  <c r="A1131" i="1" s="1"/>
  <c r="D1131" i="1" s="1"/>
  <c r="E1130" i="1"/>
  <c r="I1130" i="1"/>
  <c r="C1130" i="1"/>
  <c r="G1130" i="1"/>
  <c r="B1130" i="1"/>
  <c r="F1130" i="1"/>
  <c r="M1132" i="1" l="1"/>
  <c r="R1132" i="1"/>
  <c r="L1133" i="1" s="1"/>
  <c r="N1133" i="1" s="1"/>
  <c r="O1132" i="1"/>
  <c r="Q1132" i="1"/>
  <c r="P1132" i="1"/>
  <c r="E1131" i="1"/>
  <c r="I1131" i="1"/>
  <c r="F1131" i="1"/>
  <c r="B1131" i="1"/>
  <c r="J1131" i="1"/>
  <c r="A1132" i="1" s="1"/>
  <c r="D1132" i="1" s="1"/>
  <c r="G1131" i="1"/>
  <c r="C1131" i="1"/>
  <c r="R1133" i="1" l="1"/>
  <c r="L1134" i="1" s="1"/>
  <c r="N1134" i="1" s="1"/>
  <c r="Q1133" i="1"/>
  <c r="M1133" i="1"/>
  <c r="P1133" i="1"/>
  <c r="O1133" i="1"/>
  <c r="I1132" i="1"/>
  <c r="G1132" i="1"/>
  <c r="F1132" i="1"/>
  <c r="J1132" i="1"/>
  <c r="A1133" i="1" s="1"/>
  <c r="D1133" i="1" s="1"/>
  <c r="E1132" i="1"/>
  <c r="B1132" i="1"/>
  <c r="C1132" i="1"/>
  <c r="M1134" i="1" l="1"/>
  <c r="O1134" i="1"/>
  <c r="R1134" i="1"/>
  <c r="L1135" i="1" s="1"/>
  <c r="N1135" i="1" s="1"/>
  <c r="P1134" i="1"/>
  <c r="Q1134" i="1"/>
  <c r="B1133" i="1"/>
  <c r="J1133" i="1"/>
  <c r="A1134" i="1" s="1"/>
  <c r="D1134" i="1" s="1"/>
  <c r="I1133" i="1"/>
  <c r="G1133" i="1"/>
  <c r="E1133" i="1"/>
  <c r="C1133" i="1"/>
  <c r="F1133" i="1"/>
  <c r="M1135" i="1" l="1"/>
  <c r="O1135" i="1"/>
  <c r="Q1135" i="1"/>
  <c r="R1135" i="1"/>
  <c r="L1136" i="1" s="1"/>
  <c r="N1136" i="1" s="1"/>
  <c r="P1135" i="1"/>
  <c r="I1134" i="1"/>
  <c r="E1134" i="1"/>
  <c r="J1134" i="1"/>
  <c r="A1135" i="1" s="1"/>
  <c r="D1135" i="1" s="1"/>
  <c r="C1134" i="1"/>
  <c r="G1134" i="1"/>
  <c r="B1134" i="1"/>
  <c r="F1134" i="1"/>
  <c r="M1136" i="1" l="1"/>
  <c r="O1136" i="1"/>
  <c r="Q1136" i="1"/>
  <c r="P1136" i="1"/>
  <c r="R1136" i="1"/>
  <c r="L1137" i="1" s="1"/>
  <c r="N1137" i="1" s="1"/>
  <c r="G1135" i="1"/>
  <c r="C1135" i="1"/>
  <c r="B1135" i="1"/>
  <c r="J1135" i="1"/>
  <c r="A1136" i="1" s="1"/>
  <c r="D1136" i="1" s="1"/>
  <c r="E1135" i="1"/>
  <c r="F1135" i="1"/>
  <c r="I1135" i="1"/>
  <c r="M1137" i="1" l="1"/>
  <c r="O1137" i="1"/>
  <c r="Q1137" i="1"/>
  <c r="P1137" i="1"/>
  <c r="R1137" i="1"/>
  <c r="L1138" i="1" s="1"/>
  <c r="N1138" i="1" s="1"/>
  <c r="J1136" i="1"/>
  <c r="A1137" i="1" s="1"/>
  <c r="D1137" i="1" s="1"/>
  <c r="I1136" i="1"/>
  <c r="G1136" i="1"/>
  <c r="E1136" i="1"/>
  <c r="B1136" i="1"/>
  <c r="C1136" i="1"/>
  <c r="F1136" i="1"/>
  <c r="O1138" i="1" l="1"/>
  <c r="Q1138" i="1"/>
  <c r="P1138" i="1"/>
  <c r="R1138" i="1"/>
  <c r="L1139" i="1" s="1"/>
  <c r="N1139" i="1" s="1"/>
  <c r="M1138" i="1"/>
  <c r="F1137" i="1"/>
  <c r="B1137" i="1"/>
  <c r="G1137" i="1"/>
  <c r="E1137" i="1"/>
  <c r="J1137" i="1"/>
  <c r="A1138" i="1" s="1"/>
  <c r="D1138" i="1" s="1"/>
  <c r="C1137" i="1"/>
  <c r="I1137" i="1"/>
  <c r="M1139" i="1" l="1"/>
  <c r="O1139" i="1"/>
  <c r="P1139" i="1"/>
  <c r="Q1139" i="1"/>
  <c r="R1139" i="1"/>
  <c r="L1140" i="1" s="1"/>
  <c r="N1140" i="1" s="1"/>
  <c r="B1138" i="1"/>
  <c r="I1138" i="1"/>
  <c r="E1138" i="1"/>
  <c r="J1138" i="1"/>
  <c r="A1139" i="1" s="1"/>
  <c r="D1139" i="1" s="1"/>
  <c r="F1138" i="1"/>
  <c r="C1138" i="1"/>
  <c r="G1138" i="1"/>
  <c r="M1140" i="1" l="1"/>
  <c r="Q1140" i="1"/>
  <c r="R1140" i="1"/>
  <c r="L1141" i="1" s="1"/>
  <c r="N1141" i="1" s="1"/>
  <c r="O1140" i="1"/>
  <c r="P1140" i="1"/>
  <c r="G1139" i="1"/>
  <c r="B1139" i="1"/>
  <c r="E1139" i="1"/>
  <c r="J1139" i="1"/>
  <c r="A1140" i="1" s="1"/>
  <c r="D1140" i="1" s="1"/>
  <c r="F1139" i="1"/>
  <c r="C1139" i="1"/>
  <c r="I1139" i="1"/>
  <c r="M1141" i="1" l="1"/>
  <c r="O1141" i="1"/>
  <c r="R1141" i="1"/>
  <c r="L1142" i="1" s="1"/>
  <c r="N1142" i="1" s="1"/>
  <c r="P1141" i="1"/>
  <c r="Q1141" i="1"/>
  <c r="J1140" i="1"/>
  <c r="A1141" i="1" s="1"/>
  <c r="D1141" i="1" s="1"/>
  <c r="F1140" i="1"/>
  <c r="E1140" i="1"/>
  <c r="I1140" i="1"/>
  <c r="G1140" i="1"/>
  <c r="C1140" i="1"/>
  <c r="B1140" i="1"/>
  <c r="P1142" i="1" l="1"/>
  <c r="M1142" i="1"/>
  <c r="O1142" i="1"/>
  <c r="Q1142" i="1"/>
  <c r="R1142" i="1"/>
  <c r="L1143" i="1" s="1"/>
  <c r="N1143" i="1" s="1"/>
  <c r="C1141" i="1"/>
  <c r="G1141" i="1"/>
  <c r="F1141" i="1"/>
  <c r="I1141" i="1"/>
  <c r="E1141" i="1"/>
  <c r="J1141" i="1"/>
  <c r="A1142" i="1" s="1"/>
  <c r="D1142" i="1" s="1"/>
  <c r="B1141" i="1"/>
  <c r="M1143" i="1" l="1"/>
  <c r="O1143" i="1"/>
  <c r="P1143" i="1"/>
  <c r="Q1143" i="1"/>
  <c r="R1143" i="1"/>
  <c r="L1144" i="1" s="1"/>
  <c r="N1144" i="1" s="1"/>
  <c r="J1142" i="1"/>
  <c r="A1143" i="1" s="1"/>
  <c r="D1143" i="1" s="1"/>
  <c r="F1142" i="1"/>
  <c r="C1142" i="1"/>
  <c r="I1142" i="1"/>
  <c r="G1142" i="1"/>
  <c r="E1142" i="1"/>
  <c r="B1142" i="1"/>
  <c r="M1144" i="1" l="1"/>
  <c r="Q1144" i="1"/>
  <c r="O1144" i="1"/>
  <c r="R1144" i="1"/>
  <c r="L1145" i="1" s="1"/>
  <c r="N1145" i="1" s="1"/>
  <c r="P1144" i="1"/>
  <c r="I1143" i="1"/>
  <c r="G1143" i="1"/>
  <c r="C1143" i="1"/>
  <c r="J1143" i="1"/>
  <c r="A1144" i="1" s="1"/>
  <c r="D1144" i="1" s="1"/>
  <c r="B1143" i="1"/>
  <c r="F1143" i="1"/>
  <c r="E1143" i="1"/>
  <c r="M1145" i="1" l="1"/>
  <c r="R1145" i="1"/>
  <c r="L1146" i="1" s="1"/>
  <c r="N1146" i="1" s="1"/>
  <c r="O1145" i="1"/>
  <c r="Q1145" i="1"/>
  <c r="P1145" i="1"/>
  <c r="I1144" i="1"/>
  <c r="B1144" i="1"/>
  <c r="J1144" i="1"/>
  <c r="A1145" i="1" s="1"/>
  <c r="D1145" i="1" s="1"/>
  <c r="G1144" i="1"/>
  <c r="C1144" i="1"/>
  <c r="E1144" i="1"/>
  <c r="F1144" i="1"/>
  <c r="M1146" i="1" l="1"/>
  <c r="O1146" i="1"/>
  <c r="P1146" i="1"/>
  <c r="Q1146" i="1"/>
  <c r="R1146" i="1"/>
  <c r="L1147" i="1" s="1"/>
  <c r="N1147" i="1" s="1"/>
  <c r="G1145" i="1"/>
  <c r="E1145" i="1"/>
  <c r="F1145" i="1"/>
  <c r="C1145" i="1"/>
  <c r="I1145" i="1"/>
  <c r="B1145" i="1"/>
  <c r="J1145" i="1"/>
  <c r="A1146" i="1" s="1"/>
  <c r="D1146" i="1" s="1"/>
  <c r="R1147" i="1" l="1"/>
  <c r="L1148" i="1" s="1"/>
  <c r="N1148" i="1" s="1"/>
  <c r="M1147" i="1"/>
  <c r="Q1147" i="1"/>
  <c r="P1147" i="1"/>
  <c r="O1147" i="1"/>
  <c r="J1146" i="1"/>
  <c r="A1147" i="1" s="1"/>
  <c r="D1147" i="1" s="1"/>
  <c r="I1146" i="1"/>
  <c r="F1146" i="1"/>
  <c r="G1146" i="1"/>
  <c r="B1146" i="1"/>
  <c r="E1146" i="1"/>
  <c r="C1146" i="1"/>
  <c r="R1148" i="1" l="1"/>
  <c r="L1149" i="1" s="1"/>
  <c r="N1149" i="1" s="1"/>
  <c r="O1148" i="1"/>
  <c r="M1148" i="1"/>
  <c r="Q1148" i="1"/>
  <c r="P1148" i="1"/>
  <c r="J1147" i="1"/>
  <c r="A1148" i="1" s="1"/>
  <c r="D1148" i="1" s="1"/>
  <c r="G1147" i="1"/>
  <c r="I1147" i="1"/>
  <c r="F1147" i="1"/>
  <c r="C1147" i="1"/>
  <c r="B1147" i="1"/>
  <c r="E1147" i="1"/>
  <c r="M1149" i="1" l="1"/>
  <c r="P1149" i="1"/>
  <c r="R1149" i="1"/>
  <c r="L1150" i="1" s="1"/>
  <c r="N1150" i="1" s="1"/>
  <c r="O1149" i="1"/>
  <c r="Q1149" i="1"/>
  <c r="J1148" i="1"/>
  <c r="A1149" i="1" s="1"/>
  <c r="D1149" i="1" s="1"/>
  <c r="I1148" i="1"/>
  <c r="C1148" i="1"/>
  <c r="E1148" i="1"/>
  <c r="B1148" i="1"/>
  <c r="G1148" i="1"/>
  <c r="F1148" i="1"/>
  <c r="M1150" i="1" l="1"/>
  <c r="O1150" i="1"/>
  <c r="P1150" i="1"/>
  <c r="R1150" i="1"/>
  <c r="L1151" i="1" s="1"/>
  <c r="N1151" i="1" s="1"/>
  <c r="Q1150" i="1"/>
  <c r="B1149" i="1"/>
  <c r="G1149" i="1"/>
  <c r="E1149" i="1"/>
  <c r="J1149" i="1"/>
  <c r="A1150" i="1" s="1"/>
  <c r="D1150" i="1" s="1"/>
  <c r="C1149" i="1"/>
  <c r="F1149" i="1"/>
  <c r="I1149" i="1"/>
  <c r="M1151" i="1" l="1"/>
  <c r="O1151" i="1"/>
  <c r="P1151" i="1"/>
  <c r="Q1151" i="1"/>
  <c r="R1151" i="1"/>
  <c r="L1152" i="1" s="1"/>
  <c r="N1152" i="1" s="1"/>
  <c r="G1150" i="1"/>
  <c r="F1150" i="1"/>
  <c r="C1150" i="1"/>
  <c r="I1150" i="1"/>
  <c r="B1150" i="1"/>
  <c r="J1150" i="1"/>
  <c r="A1151" i="1" s="1"/>
  <c r="D1151" i="1" s="1"/>
  <c r="E1150" i="1"/>
  <c r="M1152" i="1" l="1"/>
  <c r="O1152" i="1"/>
  <c r="R1152" i="1"/>
  <c r="L1153" i="1" s="1"/>
  <c r="N1153" i="1" s="1"/>
  <c r="Q1152" i="1"/>
  <c r="P1152" i="1"/>
  <c r="F1151" i="1"/>
  <c r="E1151" i="1"/>
  <c r="J1151" i="1"/>
  <c r="A1152" i="1" s="1"/>
  <c r="D1152" i="1" s="1"/>
  <c r="I1151" i="1"/>
  <c r="C1151" i="1"/>
  <c r="B1151" i="1"/>
  <c r="G1151" i="1"/>
  <c r="M1153" i="1" l="1"/>
  <c r="P1153" i="1"/>
  <c r="O1153" i="1"/>
  <c r="R1153" i="1"/>
  <c r="L1154" i="1" s="1"/>
  <c r="N1154" i="1" s="1"/>
  <c r="Q1153" i="1"/>
  <c r="C1152" i="1"/>
  <c r="G1152" i="1"/>
  <c r="J1152" i="1"/>
  <c r="A1153" i="1" s="1"/>
  <c r="D1153" i="1" s="1"/>
  <c r="I1152" i="1"/>
  <c r="E1152" i="1"/>
  <c r="F1152" i="1"/>
  <c r="B1152" i="1"/>
  <c r="M1154" i="1" l="1"/>
  <c r="O1154" i="1"/>
  <c r="Q1154" i="1"/>
  <c r="R1154" i="1"/>
  <c r="L1155" i="1" s="1"/>
  <c r="N1155" i="1" s="1"/>
  <c r="P1154" i="1"/>
  <c r="B1153" i="1"/>
  <c r="J1153" i="1"/>
  <c r="A1154" i="1" s="1"/>
  <c r="D1154" i="1" s="1"/>
  <c r="G1153" i="1"/>
  <c r="E1153" i="1"/>
  <c r="F1153" i="1"/>
  <c r="I1153" i="1"/>
  <c r="C1153" i="1"/>
  <c r="M1155" i="1" l="1"/>
  <c r="Q1155" i="1"/>
  <c r="O1155" i="1"/>
  <c r="P1155" i="1"/>
  <c r="R1155" i="1"/>
  <c r="L1156" i="1" s="1"/>
  <c r="N1156" i="1" s="1"/>
  <c r="E1154" i="1"/>
  <c r="G1154" i="1"/>
  <c r="J1154" i="1"/>
  <c r="A1155" i="1" s="1"/>
  <c r="D1155" i="1" s="1"/>
  <c r="I1154" i="1"/>
  <c r="C1154" i="1"/>
  <c r="B1154" i="1"/>
  <c r="F1154" i="1"/>
  <c r="P1156" i="1" l="1"/>
  <c r="Q1156" i="1"/>
  <c r="R1156" i="1"/>
  <c r="L1157" i="1" s="1"/>
  <c r="N1157" i="1" s="1"/>
  <c r="M1156" i="1"/>
  <c r="O1156" i="1"/>
  <c r="B1155" i="1"/>
  <c r="E1155" i="1"/>
  <c r="C1155" i="1"/>
  <c r="J1155" i="1"/>
  <c r="A1156" i="1" s="1"/>
  <c r="D1156" i="1" s="1"/>
  <c r="G1155" i="1"/>
  <c r="F1155" i="1"/>
  <c r="I1155" i="1"/>
  <c r="M1157" i="1" l="1"/>
  <c r="R1157" i="1"/>
  <c r="L1158" i="1" s="1"/>
  <c r="N1158" i="1" s="1"/>
  <c r="O1157" i="1"/>
  <c r="Q1157" i="1"/>
  <c r="P1157" i="1"/>
  <c r="J1156" i="1"/>
  <c r="A1157" i="1" s="1"/>
  <c r="D1157" i="1" s="1"/>
  <c r="F1156" i="1"/>
  <c r="E1156" i="1"/>
  <c r="C1156" i="1"/>
  <c r="G1156" i="1"/>
  <c r="B1156" i="1"/>
  <c r="I1156" i="1"/>
  <c r="M1158" i="1" l="1"/>
  <c r="P1158" i="1"/>
  <c r="R1158" i="1"/>
  <c r="L1159" i="1" s="1"/>
  <c r="N1159" i="1" s="1"/>
  <c r="O1158" i="1"/>
  <c r="Q1158" i="1"/>
  <c r="J1157" i="1"/>
  <c r="A1158" i="1" s="1"/>
  <c r="D1158" i="1" s="1"/>
  <c r="C1157" i="1"/>
  <c r="G1157" i="1"/>
  <c r="I1157" i="1"/>
  <c r="B1157" i="1"/>
  <c r="E1157" i="1"/>
  <c r="F1157" i="1"/>
  <c r="M1159" i="1" l="1"/>
  <c r="P1159" i="1"/>
  <c r="R1159" i="1"/>
  <c r="L1160" i="1" s="1"/>
  <c r="N1160" i="1" s="1"/>
  <c r="O1159" i="1"/>
  <c r="Q1159" i="1"/>
  <c r="J1158" i="1"/>
  <c r="A1159" i="1" s="1"/>
  <c r="D1159" i="1" s="1"/>
  <c r="F1158" i="1"/>
  <c r="C1158" i="1"/>
  <c r="I1158" i="1"/>
  <c r="G1158" i="1"/>
  <c r="B1158" i="1"/>
  <c r="E1158" i="1"/>
  <c r="M1160" i="1" l="1"/>
  <c r="O1160" i="1"/>
  <c r="P1160" i="1"/>
  <c r="Q1160" i="1"/>
  <c r="R1160" i="1"/>
  <c r="L1161" i="1" s="1"/>
  <c r="N1161" i="1" s="1"/>
  <c r="B1159" i="1"/>
  <c r="F1159" i="1"/>
  <c r="G1159" i="1"/>
  <c r="I1159" i="1"/>
  <c r="E1159" i="1"/>
  <c r="J1159" i="1"/>
  <c r="A1160" i="1" s="1"/>
  <c r="D1160" i="1" s="1"/>
  <c r="C1159" i="1"/>
  <c r="M1161" i="1" l="1"/>
  <c r="P1161" i="1"/>
  <c r="R1161" i="1"/>
  <c r="L1162" i="1" s="1"/>
  <c r="N1162" i="1" s="1"/>
  <c r="O1161" i="1"/>
  <c r="Q1161" i="1"/>
  <c r="G1160" i="1"/>
  <c r="E1160" i="1"/>
  <c r="F1160" i="1"/>
  <c r="B1160" i="1"/>
  <c r="I1160" i="1"/>
  <c r="C1160" i="1"/>
  <c r="J1160" i="1"/>
  <c r="A1161" i="1" s="1"/>
  <c r="D1161" i="1" s="1"/>
  <c r="M1162" i="1" l="1"/>
  <c r="Q1162" i="1"/>
  <c r="O1162" i="1"/>
  <c r="R1162" i="1"/>
  <c r="L1163" i="1" s="1"/>
  <c r="N1163" i="1" s="1"/>
  <c r="P1162" i="1"/>
  <c r="F1161" i="1"/>
  <c r="E1161" i="1"/>
  <c r="G1161" i="1"/>
  <c r="I1161" i="1"/>
  <c r="J1161" i="1"/>
  <c r="A1162" i="1" s="1"/>
  <c r="D1162" i="1" s="1"/>
  <c r="B1161" i="1"/>
  <c r="C1161" i="1"/>
  <c r="M1163" i="1" l="1"/>
  <c r="P1163" i="1"/>
  <c r="R1163" i="1"/>
  <c r="L1164" i="1" s="1"/>
  <c r="N1164" i="1" s="1"/>
  <c r="O1163" i="1"/>
  <c r="Q1163" i="1"/>
  <c r="E1162" i="1"/>
  <c r="B1162" i="1"/>
  <c r="I1162" i="1"/>
  <c r="G1162" i="1"/>
  <c r="J1162" i="1"/>
  <c r="A1163" i="1" s="1"/>
  <c r="D1163" i="1" s="1"/>
  <c r="C1162" i="1"/>
  <c r="F1162" i="1"/>
  <c r="M1164" i="1" l="1"/>
  <c r="O1164" i="1"/>
  <c r="R1164" i="1"/>
  <c r="L1165" i="1" s="1"/>
  <c r="N1165" i="1" s="1"/>
  <c r="P1164" i="1"/>
  <c r="Q1164" i="1"/>
  <c r="E1163" i="1"/>
  <c r="G1163" i="1"/>
  <c r="C1163" i="1"/>
  <c r="B1163" i="1"/>
  <c r="J1163" i="1"/>
  <c r="A1164" i="1" s="1"/>
  <c r="D1164" i="1" s="1"/>
  <c r="F1163" i="1"/>
  <c r="I1163" i="1"/>
  <c r="M1165" i="1" l="1"/>
  <c r="O1165" i="1"/>
  <c r="P1165" i="1"/>
  <c r="Q1165" i="1"/>
  <c r="R1165" i="1"/>
  <c r="L1166" i="1" s="1"/>
  <c r="N1166" i="1" s="1"/>
  <c r="J1164" i="1"/>
  <c r="A1165" i="1" s="1"/>
  <c r="D1165" i="1" s="1"/>
  <c r="B1164" i="1"/>
  <c r="C1164" i="1"/>
  <c r="E1164" i="1"/>
  <c r="F1164" i="1"/>
  <c r="I1164" i="1"/>
  <c r="G1164" i="1"/>
  <c r="M1166" i="1" l="1"/>
  <c r="O1166" i="1"/>
  <c r="P1166" i="1"/>
  <c r="R1166" i="1"/>
  <c r="L1167" i="1" s="1"/>
  <c r="N1167" i="1" s="1"/>
  <c r="Q1166" i="1"/>
  <c r="I1165" i="1"/>
  <c r="G1165" i="1"/>
  <c r="F1165" i="1"/>
  <c r="C1165" i="1"/>
  <c r="J1165" i="1"/>
  <c r="A1166" i="1" s="1"/>
  <c r="D1166" i="1" s="1"/>
  <c r="E1165" i="1"/>
  <c r="B1165" i="1"/>
  <c r="Q1167" i="1" l="1"/>
  <c r="M1167" i="1"/>
  <c r="P1167" i="1"/>
  <c r="R1167" i="1"/>
  <c r="L1168" i="1" s="1"/>
  <c r="N1168" i="1" s="1"/>
  <c r="O1167" i="1"/>
  <c r="E1166" i="1"/>
  <c r="G1166" i="1"/>
  <c r="C1166" i="1"/>
  <c r="J1166" i="1"/>
  <c r="A1167" i="1" s="1"/>
  <c r="D1167" i="1" s="1"/>
  <c r="I1166" i="1"/>
  <c r="B1166" i="1"/>
  <c r="F1166" i="1"/>
  <c r="O1168" i="1" l="1"/>
  <c r="Q1168" i="1"/>
  <c r="M1168" i="1"/>
  <c r="P1168" i="1"/>
  <c r="R1168" i="1"/>
  <c r="L1169" i="1" s="1"/>
  <c r="N1169" i="1" s="1"/>
  <c r="B1167" i="1"/>
  <c r="J1167" i="1"/>
  <c r="A1168" i="1" s="1"/>
  <c r="D1168" i="1" s="1"/>
  <c r="I1167" i="1"/>
  <c r="C1167" i="1"/>
  <c r="F1167" i="1"/>
  <c r="G1167" i="1"/>
  <c r="E1167" i="1"/>
  <c r="M1169" i="1" l="1"/>
  <c r="R1169" i="1"/>
  <c r="L1170" i="1" s="1"/>
  <c r="N1170" i="1" s="1"/>
  <c r="Q1169" i="1"/>
  <c r="P1169" i="1"/>
  <c r="O1169" i="1"/>
  <c r="I1168" i="1"/>
  <c r="J1168" i="1"/>
  <c r="A1169" i="1" s="1"/>
  <c r="D1169" i="1" s="1"/>
  <c r="F1168" i="1"/>
  <c r="G1168" i="1"/>
  <c r="E1168" i="1"/>
  <c r="C1168" i="1"/>
  <c r="B1168" i="1"/>
  <c r="P1170" i="1" l="1"/>
  <c r="O1170" i="1"/>
  <c r="M1170" i="1"/>
  <c r="Q1170" i="1"/>
  <c r="R1170" i="1"/>
  <c r="L1171" i="1" s="1"/>
  <c r="N1171" i="1" s="1"/>
  <c r="G1169" i="1"/>
  <c r="E1169" i="1"/>
  <c r="F1169" i="1"/>
  <c r="I1169" i="1"/>
  <c r="J1169" i="1"/>
  <c r="A1170" i="1" s="1"/>
  <c r="D1170" i="1" s="1"/>
  <c r="C1169" i="1"/>
  <c r="B1169" i="1"/>
  <c r="O1171" i="1" l="1"/>
  <c r="M1171" i="1"/>
  <c r="Q1171" i="1"/>
  <c r="R1171" i="1"/>
  <c r="L1172" i="1" s="1"/>
  <c r="N1172" i="1" s="1"/>
  <c r="P1171" i="1"/>
  <c r="F1170" i="1"/>
  <c r="J1170" i="1"/>
  <c r="A1171" i="1" s="1"/>
  <c r="D1171" i="1" s="1"/>
  <c r="I1170" i="1"/>
  <c r="E1170" i="1"/>
  <c r="C1170" i="1"/>
  <c r="G1170" i="1"/>
  <c r="B1170" i="1"/>
  <c r="M1172" i="1" l="1"/>
  <c r="R1172" i="1"/>
  <c r="L1173" i="1" s="1"/>
  <c r="N1173" i="1" s="1"/>
  <c r="P1172" i="1"/>
  <c r="Q1172" i="1"/>
  <c r="O1172" i="1"/>
  <c r="F1171" i="1"/>
  <c r="I1171" i="1"/>
  <c r="J1171" i="1"/>
  <c r="A1172" i="1" s="1"/>
  <c r="D1172" i="1" s="1"/>
  <c r="B1171" i="1"/>
  <c r="G1171" i="1"/>
  <c r="E1171" i="1"/>
  <c r="C1171" i="1"/>
  <c r="O1173" i="1" l="1"/>
  <c r="Q1173" i="1"/>
  <c r="R1173" i="1"/>
  <c r="L1174" i="1" s="1"/>
  <c r="N1174" i="1" s="1"/>
  <c r="M1173" i="1"/>
  <c r="P1173" i="1"/>
  <c r="G1172" i="1"/>
  <c r="C1172" i="1"/>
  <c r="J1172" i="1"/>
  <c r="A1173" i="1" s="1"/>
  <c r="D1173" i="1" s="1"/>
  <c r="F1172" i="1"/>
  <c r="E1172" i="1"/>
  <c r="I1172" i="1"/>
  <c r="B1172" i="1"/>
  <c r="P1174" i="1" l="1"/>
  <c r="M1174" i="1"/>
  <c r="O1174" i="1"/>
  <c r="Q1174" i="1"/>
  <c r="R1174" i="1"/>
  <c r="L1175" i="1" s="1"/>
  <c r="N1175" i="1" s="1"/>
  <c r="G1173" i="1"/>
  <c r="I1173" i="1"/>
  <c r="J1173" i="1"/>
  <c r="A1174" i="1" s="1"/>
  <c r="D1174" i="1" s="1"/>
  <c r="C1173" i="1"/>
  <c r="B1173" i="1"/>
  <c r="F1173" i="1"/>
  <c r="E1173" i="1"/>
  <c r="O1175" i="1" l="1"/>
  <c r="Q1175" i="1"/>
  <c r="R1175" i="1"/>
  <c r="L1176" i="1" s="1"/>
  <c r="N1176" i="1" s="1"/>
  <c r="M1175" i="1"/>
  <c r="P1175" i="1"/>
  <c r="C1174" i="1"/>
  <c r="F1174" i="1"/>
  <c r="E1174" i="1"/>
  <c r="J1174" i="1"/>
  <c r="A1175" i="1" s="1"/>
  <c r="D1175" i="1" s="1"/>
  <c r="I1174" i="1"/>
  <c r="G1174" i="1"/>
  <c r="B1174" i="1"/>
  <c r="M1176" i="1" l="1"/>
  <c r="O1176" i="1"/>
  <c r="Q1176" i="1"/>
  <c r="R1176" i="1"/>
  <c r="L1177" i="1" s="1"/>
  <c r="N1177" i="1" s="1"/>
  <c r="P1176" i="1"/>
  <c r="J1175" i="1"/>
  <c r="A1176" i="1" s="1"/>
  <c r="D1176" i="1" s="1"/>
  <c r="E1175" i="1"/>
  <c r="G1175" i="1"/>
  <c r="C1175" i="1"/>
  <c r="B1175" i="1"/>
  <c r="I1175" i="1"/>
  <c r="F1175" i="1"/>
  <c r="M1177" i="1" l="1"/>
  <c r="P1177" i="1"/>
  <c r="R1177" i="1"/>
  <c r="L1178" i="1" s="1"/>
  <c r="N1178" i="1" s="1"/>
  <c r="O1177" i="1"/>
  <c r="Q1177" i="1"/>
  <c r="E1176" i="1"/>
  <c r="I1176" i="1"/>
  <c r="B1176" i="1"/>
  <c r="J1176" i="1"/>
  <c r="A1177" i="1" s="1"/>
  <c r="D1177" i="1" s="1"/>
  <c r="F1176" i="1"/>
  <c r="C1176" i="1"/>
  <c r="G1176" i="1"/>
  <c r="M1178" i="1" l="1"/>
  <c r="Q1178" i="1"/>
  <c r="O1178" i="1"/>
  <c r="P1178" i="1"/>
  <c r="R1178" i="1"/>
  <c r="L1179" i="1" s="1"/>
  <c r="N1179" i="1" s="1"/>
  <c r="B1177" i="1"/>
  <c r="G1177" i="1"/>
  <c r="I1177" i="1"/>
  <c r="E1177" i="1"/>
  <c r="J1177" i="1"/>
  <c r="A1178" i="1" s="1"/>
  <c r="D1178" i="1" s="1"/>
  <c r="F1177" i="1"/>
  <c r="C1177" i="1"/>
  <c r="M1179" i="1" l="1"/>
  <c r="O1179" i="1"/>
  <c r="Q1179" i="1"/>
  <c r="P1179" i="1"/>
  <c r="R1179" i="1"/>
  <c r="L1180" i="1" s="1"/>
  <c r="N1180" i="1" s="1"/>
  <c r="E1178" i="1"/>
  <c r="C1178" i="1"/>
  <c r="G1178" i="1"/>
  <c r="J1178" i="1"/>
  <c r="A1179" i="1" s="1"/>
  <c r="D1179" i="1" s="1"/>
  <c r="B1178" i="1"/>
  <c r="F1178" i="1"/>
  <c r="I1178" i="1"/>
  <c r="M1180" i="1" l="1"/>
  <c r="R1180" i="1"/>
  <c r="L1181" i="1" s="1"/>
  <c r="N1181" i="1" s="1"/>
  <c r="O1180" i="1"/>
  <c r="Q1180" i="1"/>
  <c r="P1180" i="1"/>
  <c r="J1179" i="1"/>
  <c r="A1180" i="1" s="1"/>
  <c r="D1180" i="1" s="1"/>
  <c r="F1179" i="1"/>
  <c r="E1179" i="1"/>
  <c r="G1179" i="1"/>
  <c r="C1179" i="1"/>
  <c r="I1179" i="1"/>
  <c r="B1179" i="1"/>
  <c r="O1181" i="1" l="1"/>
  <c r="P1181" i="1"/>
  <c r="Q1181" i="1"/>
  <c r="M1181" i="1"/>
  <c r="R1181" i="1"/>
  <c r="L1182" i="1" s="1"/>
  <c r="N1182" i="1" s="1"/>
  <c r="C1180" i="1"/>
  <c r="J1180" i="1"/>
  <c r="A1181" i="1" s="1"/>
  <c r="D1181" i="1" s="1"/>
  <c r="B1180" i="1"/>
  <c r="E1180" i="1"/>
  <c r="G1180" i="1"/>
  <c r="F1180" i="1"/>
  <c r="I1180" i="1"/>
  <c r="M1182" i="1" l="1"/>
  <c r="O1182" i="1"/>
  <c r="P1182" i="1"/>
  <c r="Q1182" i="1"/>
  <c r="R1182" i="1"/>
  <c r="L1183" i="1" s="1"/>
  <c r="N1183" i="1" s="1"/>
  <c r="B1181" i="1"/>
  <c r="E1181" i="1"/>
  <c r="G1181" i="1"/>
  <c r="J1181" i="1"/>
  <c r="A1182" i="1" s="1"/>
  <c r="D1182" i="1" s="1"/>
  <c r="I1181" i="1"/>
  <c r="F1181" i="1"/>
  <c r="C1181" i="1"/>
  <c r="M1183" i="1" l="1"/>
  <c r="O1183" i="1"/>
  <c r="P1183" i="1"/>
  <c r="Q1183" i="1"/>
  <c r="R1183" i="1"/>
  <c r="L1184" i="1" s="1"/>
  <c r="N1184" i="1" s="1"/>
  <c r="C1182" i="1"/>
  <c r="E1182" i="1"/>
  <c r="F1182" i="1"/>
  <c r="B1182" i="1"/>
  <c r="G1182" i="1"/>
  <c r="J1182" i="1"/>
  <c r="A1183" i="1" s="1"/>
  <c r="D1183" i="1" s="1"/>
  <c r="I1182" i="1"/>
  <c r="P1184" i="1" l="1"/>
  <c r="Q1184" i="1"/>
  <c r="O1184" i="1"/>
  <c r="M1184" i="1"/>
  <c r="R1184" i="1"/>
  <c r="L1185" i="1" s="1"/>
  <c r="N1185" i="1" s="1"/>
  <c r="F1183" i="1"/>
  <c r="C1183" i="1"/>
  <c r="E1183" i="1"/>
  <c r="G1183" i="1"/>
  <c r="B1183" i="1"/>
  <c r="I1183" i="1"/>
  <c r="J1183" i="1"/>
  <c r="A1184" i="1" s="1"/>
  <c r="D1184" i="1" s="1"/>
  <c r="M1185" i="1" l="1"/>
  <c r="P1185" i="1"/>
  <c r="O1185" i="1"/>
  <c r="Q1185" i="1"/>
  <c r="R1185" i="1"/>
  <c r="L1186" i="1" s="1"/>
  <c r="N1186" i="1" s="1"/>
  <c r="C1184" i="1"/>
  <c r="B1184" i="1"/>
  <c r="E1184" i="1"/>
  <c r="J1184" i="1"/>
  <c r="A1185" i="1" s="1"/>
  <c r="D1185" i="1" s="1"/>
  <c r="F1184" i="1"/>
  <c r="G1184" i="1"/>
  <c r="I1184" i="1"/>
  <c r="M1186" i="1" l="1"/>
  <c r="P1186" i="1"/>
  <c r="Q1186" i="1"/>
  <c r="O1186" i="1"/>
  <c r="R1186" i="1"/>
  <c r="L1187" i="1" s="1"/>
  <c r="N1187" i="1" s="1"/>
  <c r="G1185" i="1"/>
  <c r="F1185" i="1"/>
  <c r="E1185" i="1"/>
  <c r="I1185" i="1"/>
  <c r="J1185" i="1"/>
  <c r="A1186" i="1" s="1"/>
  <c r="D1186" i="1" s="1"/>
  <c r="C1185" i="1"/>
  <c r="B1185" i="1"/>
  <c r="M1187" i="1" l="1"/>
  <c r="Q1187" i="1"/>
  <c r="P1187" i="1"/>
  <c r="O1187" i="1"/>
  <c r="R1187" i="1"/>
  <c r="L1188" i="1" s="1"/>
  <c r="N1188" i="1" s="1"/>
  <c r="B1186" i="1"/>
  <c r="G1186" i="1"/>
  <c r="E1186" i="1"/>
  <c r="F1186" i="1"/>
  <c r="J1186" i="1"/>
  <c r="A1187" i="1" s="1"/>
  <c r="D1187" i="1" s="1"/>
  <c r="C1186" i="1"/>
  <c r="I1186" i="1"/>
  <c r="M1188" i="1" l="1"/>
  <c r="Q1188" i="1"/>
  <c r="P1188" i="1"/>
  <c r="R1188" i="1"/>
  <c r="L1189" i="1" s="1"/>
  <c r="N1189" i="1" s="1"/>
  <c r="O1188" i="1"/>
  <c r="B1187" i="1"/>
  <c r="I1187" i="1"/>
  <c r="G1187" i="1"/>
  <c r="C1187" i="1"/>
  <c r="J1187" i="1"/>
  <c r="A1188" i="1" s="1"/>
  <c r="D1188" i="1" s="1"/>
  <c r="F1187" i="1"/>
  <c r="E1187" i="1"/>
  <c r="M1189" i="1" l="1"/>
  <c r="O1189" i="1"/>
  <c r="Q1189" i="1"/>
  <c r="R1189" i="1"/>
  <c r="L1190" i="1" s="1"/>
  <c r="N1190" i="1" s="1"/>
  <c r="P1189" i="1"/>
  <c r="J1188" i="1"/>
  <c r="A1189" i="1" s="1"/>
  <c r="D1189" i="1" s="1"/>
  <c r="G1188" i="1"/>
  <c r="C1188" i="1"/>
  <c r="F1188" i="1"/>
  <c r="B1188" i="1"/>
  <c r="E1188" i="1"/>
  <c r="I1188" i="1"/>
  <c r="M1190" i="1" l="1"/>
  <c r="R1190" i="1"/>
  <c r="L1191" i="1" s="1"/>
  <c r="N1191" i="1" s="1"/>
  <c r="Q1190" i="1"/>
  <c r="O1190" i="1"/>
  <c r="P1190" i="1"/>
  <c r="G1189" i="1"/>
  <c r="E1189" i="1"/>
  <c r="B1189" i="1"/>
  <c r="F1189" i="1"/>
  <c r="I1189" i="1"/>
  <c r="J1189" i="1"/>
  <c r="A1190" i="1" s="1"/>
  <c r="D1190" i="1" s="1"/>
  <c r="C1189" i="1"/>
  <c r="M1191" i="1" l="1"/>
  <c r="P1191" i="1"/>
  <c r="R1191" i="1"/>
  <c r="L1192" i="1" s="1"/>
  <c r="N1192" i="1" s="1"/>
  <c r="O1191" i="1"/>
  <c r="Q1191" i="1"/>
  <c r="J1190" i="1"/>
  <c r="A1191" i="1" s="1"/>
  <c r="D1191" i="1" s="1"/>
  <c r="I1190" i="1"/>
  <c r="G1190" i="1"/>
  <c r="B1190" i="1"/>
  <c r="E1190" i="1"/>
  <c r="F1190" i="1"/>
  <c r="C1190" i="1"/>
  <c r="M1192" i="1" l="1"/>
  <c r="O1192" i="1"/>
  <c r="P1192" i="1"/>
  <c r="R1192" i="1"/>
  <c r="L1193" i="1" s="1"/>
  <c r="N1193" i="1" s="1"/>
  <c r="Q1192" i="1"/>
  <c r="J1191" i="1"/>
  <c r="A1192" i="1" s="1"/>
  <c r="D1192" i="1" s="1"/>
  <c r="F1191" i="1"/>
  <c r="E1191" i="1"/>
  <c r="C1191" i="1"/>
  <c r="G1191" i="1"/>
  <c r="I1191" i="1"/>
  <c r="B1191" i="1"/>
  <c r="M1193" i="1" l="1"/>
  <c r="P1193" i="1"/>
  <c r="R1193" i="1"/>
  <c r="L1194" i="1" s="1"/>
  <c r="N1194" i="1" s="1"/>
  <c r="Q1193" i="1"/>
  <c r="O1193" i="1"/>
  <c r="C1192" i="1"/>
  <c r="I1192" i="1"/>
  <c r="E1192" i="1"/>
  <c r="B1192" i="1"/>
  <c r="J1192" i="1"/>
  <c r="A1193" i="1" s="1"/>
  <c r="D1193" i="1" s="1"/>
  <c r="F1192" i="1"/>
  <c r="G1192" i="1"/>
  <c r="P1194" i="1" l="1"/>
  <c r="R1194" i="1"/>
  <c r="L1195" i="1" s="1"/>
  <c r="N1195" i="1" s="1"/>
  <c r="M1194" i="1"/>
  <c r="Q1194" i="1"/>
  <c r="O1194" i="1"/>
  <c r="G1193" i="1"/>
  <c r="J1193" i="1"/>
  <c r="A1194" i="1" s="1"/>
  <c r="D1194" i="1" s="1"/>
  <c r="F1193" i="1"/>
  <c r="B1193" i="1"/>
  <c r="I1193" i="1"/>
  <c r="C1193" i="1"/>
  <c r="E1193" i="1"/>
  <c r="Q1195" i="1" l="1"/>
  <c r="R1195" i="1"/>
  <c r="L1196" i="1" s="1"/>
  <c r="N1196" i="1" s="1"/>
  <c r="P1195" i="1"/>
  <c r="O1195" i="1"/>
  <c r="M1195" i="1"/>
  <c r="E1194" i="1"/>
  <c r="G1194" i="1"/>
  <c r="F1194" i="1"/>
  <c r="B1194" i="1"/>
  <c r="I1194" i="1"/>
  <c r="J1194" i="1"/>
  <c r="A1195" i="1" s="1"/>
  <c r="D1195" i="1" s="1"/>
  <c r="C1194" i="1"/>
  <c r="R1196" i="1" l="1"/>
  <c r="L1197" i="1" s="1"/>
  <c r="N1197" i="1" s="1"/>
  <c r="P1196" i="1"/>
  <c r="M1196" i="1"/>
  <c r="Q1196" i="1"/>
  <c r="O1196" i="1"/>
  <c r="B1195" i="1"/>
  <c r="E1195" i="1"/>
  <c r="J1195" i="1"/>
  <c r="A1196" i="1" s="1"/>
  <c r="D1196" i="1" s="1"/>
  <c r="F1195" i="1"/>
  <c r="C1195" i="1"/>
  <c r="I1195" i="1"/>
  <c r="G1195" i="1"/>
  <c r="M1197" i="1" l="1"/>
  <c r="O1197" i="1"/>
  <c r="Q1197" i="1"/>
  <c r="P1197" i="1"/>
  <c r="R1197" i="1"/>
  <c r="L1198" i="1" s="1"/>
  <c r="N1198" i="1" s="1"/>
  <c r="J1196" i="1"/>
  <c r="A1197" i="1" s="1"/>
  <c r="D1197" i="1" s="1"/>
  <c r="C1196" i="1"/>
  <c r="E1196" i="1"/>
  <c r="G1196" i="1"/>
  <c r="I1196" i="1"/>
  <c r="B1196" i="1"/>
  <c r="F1196" i="1"/>
  <c r="O1198" i="1" l="1"/>
  <c r="P1198" i="1"/>
  <c r="M1198" i="1"/>
  <c r="Q1198" i="1"/>
  <c r="R1198" i="1"/>
  <c r="L1199" i="1" s="1"/>
  <c r="N1199" i="1" s="1"/>
  <c r="C1197" i="1"/>
  <c r="B1197" i="1"/>
  <c r="F1197" i="1"/>
  <c r="I1197" i="1"/>
  <c r="G1197" i="1"/>
  <c r="J1197" i="1"/>
  <c r="A1198" i="1" s="1"/>
  <c r="D1198" i="1" s="1"/>
  <c r="E1197" i="1"/>
  <c r="P1199" i="1" l="1"/>
  <c r="Q1199" i="1"/>
  <c r="O1199" i="1"/>
  <c r="R1199" i="1"/>
  <c r="L1200" i="1" s="1"/>
  <c r="N1200" i="1" s="1"/>
  <c r="M1199" i="1"/>
  <c r="F1198" i="1"/>
  <c r="E1198" i="1"/>
  <c r="C1198" i="1"/>
  <c r="G1198" i="1"/>
  <c r="B1198" i="1"/>
  <c r="J1198" i="1"/>
  <c r="A1199" i="1" s="1"/>
  <c r="D1199" i="1" s="1"/>
  <c r="I1198" i="1"/>
  <c r="M1200" i="1" l="1"/>
  <c r="O1200" i="1"/>
  <c r="R1200" i="1"/>
  <c r="L1201" i="1" s="1"/>
  <c r="N1201" i="1" s="1"/>
  <c r="Q1200" i="1"/>
  <c r="P1200" i="1"/>
  <c r="B1199" i="1"/>
  <c r="F1199" i="1"/>
  <c r="E1199" i="1"/>
  <c r="I1199" i="1"/>
  <c r="G1199" i="1"/>
  <c r="C1199" i="1"/>
  <c r="J1199" i="1"/>
  <c r="A1200" i="1" s="1"/>
  <c r="D1200" i="1" s="1"/>
  <c r="M1201" i="1" l="1"/>
  <c r="R1201" i="1"/>
  <c r="L1202" i="1" s="1"/>
  <c r="N1202" i="1" s="1"/>
  <c r="P1201" i="1"/>
  <c r="O1201" i="1"/>
  <c r="Q1201" i="1"/>
  <c r="J1200" i="1"/>
  <c r="A1201" i="1" s="1"/>
  <c r="D1201" i="1" s="1"/>
  <c r="E1200" i="1"/>
  <c r="C1200" i="1"/>
  <c r="B1200" i="1"/>
  <c r="G1200" i="1"/>
  <c r="F1200" i="1"/>
  <c r="I1200" i="1"/>
  <c r="M1202" i="1" l="1"/>
  <c r="P1202" i="1"/>
  <c r="Q1202" i="1"/>
  <c r="R1202" i="1"/>
  <c r="L1203" i="1" s="1"/>
  <c r="N1203" i="1" s="1"/>
  <c r="O1202" i="1"/>
  <c r="J1201" i="1"/>
  <c r="A1202" i="1" s="1"/>
  <c r="D1202" i="1" s="1"/>
  <c r="E1201" i="1"/>
  <c r="F1201" i="1"/>
  <c r="I1201" i="1"/>
  <c r="G1201" i="1"/>
  <c r="C1201" i="1"/>
  <c r="B1201" i="1"/>
  <c r="M1203" i="1" l="1"/>
  <c r="Q1203" i="1"/>
  <c r="R1203" i="1"/>
  <c r="L1204" i="1" s="1"/>
  <c r="N1204" i="1" s="1"/>
  <c r="P1203" i="1"/>
  <c r="O1203" i="1"/>
  <c r="F1202" i="1"/>
  <c r="I1202" i="1"/>
  <c r="G1202" i="1"/>
  <c r="C1202" i="1"/>
  <c r="B1202" i="1"/>
  <c r="E1202" i="1"/>
  <c r="J1202" i="1"/>
  <c r="A1203" i="1" s="1"/>
  <c r="D1203" i="1" s="1"/>
  <c r="M1204" i="1" l="1"/>
  <c r="R1204" i="1"/>
  <c r="L1205" i="1" s="1"/>
  <c r="N1205" i="1" s="1"/>
  <c r="O1204" i="1"/>
  <c r="P1204" i="1"/>
  <c r="Q1204" i="1"/>
  <c r="E1203" i="1"/>
  <c r="G1203" i="1"/>
  <c r="J1203" i="1"/>
  <c r="A1204" i="1" s="1"/>
  <c r="D1204" i="1" s="1"/>
  <c r="F1203" i="1"/>
  <c r="B1203" i="1"/>
  <c r="I1203" i="1"/>
  <c r="C1203" i="1"/>
  <c r="M1205" i="1" l="1"/>
  <c r="R1205" i="1"/>
  <c r="L1206" i="1" s="1"/>
  <c r="N1206" i="1" s="1"/>
  <c r="P1205" i="1"/>
  <c r="Q1205" i="1"/>
  <c r="O1205" i="1"/>
  <c r="E1204" i="1"/>
  <c r="B1204" i="1"/>
  <c r="C1204" i="1"/>
  <c r="G1204" i="1"/>
  <c r="F1204" i="1"/>
  <c r="J1204" i="1"/>
  <c r="A1205" i="1" s="1"/>
  <c r="D1205" i="1" s="1"/>
  <c r="I1204" i="1"/>
  <c r="M1206" i="1" l="1"/>
  <c r="O1206" i="1"/>
  <c r="P1206" i="1"/>
  <c r="R1206" i="1"/>
  <c r="L1207" i="1" s="1"/>
  <c r="N1207" i="1" s="1"/>
  <c r="Q1206" i="1"/>
  <c r="G1205" i="1"/>
  <c r="E1205" i="1"/>
  <c r="B1205" i="1"/>
  <c r="F1205" i="1"/>
  <c r="I1205" i="1"/>
  <c r="J1205" i="1"/>
  <c r="A1206" i="1" s="1"/>
  <c r="D1206" i="1" s="1"/>
  <c r="C1205" i="1"/>
  <c r="P1207" i="1" l="1"/>
  <c r="R1207" i="1"/>
  <c r="L1208" i="1" s="1"/>
  <c r="N1208" i="1" s="1"/>
  <c r="Q1207" i="1"/>
  <c r="M1207" i="1"/>
  <c r="O1207" i="1"/>
  <c r="B1206" i="1"/>
  <c r="I1206" i="1"/>
  <c r="J1206" i="1"/>
  <c r="A1207" i="1" s="1"/>
  <c r="D1207" i="1" s="1"/>
  <c r="E1206" i="1"/>
  <c r="C1206" i="1"/>
  <c r="F1206" i="1"/>
  <c r="G1206" i="1"/>
  <c r="M1208" i="1" l="1"/>
  <c r="P1208" i="1"/>
  <c r="O1208" i="1"/>
  <c r="Q1208" i="1"/>
  <c r="R1208" i="1"/>
  <c r="L1209" i="1" s="1"/>
  <c r="N1209" i="1" s="1"/>
  <c r="J1207" i="1"/>
  <c r="A1208" i="1" s="1"/>
  <c r="D1208" i="1" s="1"/>
  <c r="B1207" i="1"/>
  <c r="C1207" i="1"/>
  <c r="F1207" i="1"/>
  <c r="G1207" i="1"/>
  <c r="I1207" i="1"/>
  <c r="E1207" i="1"/>
  <c r="M1209" i="1" l="1"/>
  <c r="O1209" i="1"/>
  <c r="P1209" i="1"/>
  <c r="Q1209" i="1"/>
  <c r="R1209" i="1"/>
  <c r="L1210" i="1" s="1"/>
  <c r="N1210" i="1" s="1"/>
  <c r="C1208" i="1"/>
  <c r="J1208" i="1"/>
  <c r="A1209" i="1" s="1"/>
  <c r="D1209" i="1" s="1"/>
  <c r="I1208" i="1"/>
  <c r="E1208" i="1"/>
  <c r="G1208" i="1"/>
  <c r="F1208" i="1"/>
  <c r="B1208" i="1"/>
  <c r="O1210" i="1" l="1"/>
  <c r="P1210" i="1"/>
  <c r="Q1210" i="1"/>
  <c r="M1210" i="1"/>
  <c r="R1210" i="1"/>
  <c r="L1211" i="1" s="1"/>
  <c r="N1211" i="1" s="1"/>
  <c r="J1209" i="1"/>
  <c r="A1210" i="1" s="1"/>
  <c r="D1210" i="1" s="1"/>
  <c r="F1209" i="1"/>
  <c r="E1209" i="1"/>
  <c r="I1209" i="1"/>
  <c r="B1209" i="1"/>
  <c r="G1209" i="1"/>
  <c r="C1209" i="1"/>
  <c r="M1211" i="1" l="1"/>
  <c r="O1211" i="1"/>
  <c r="R1211" i="1"/>
  <c r="L1212" i="1" s="1"/>
  <c r="N1212" i="1" s="1"/>
  <c r="Q1211" i="1"/>
  <c r="P1211" i="1"/>
  <c r="C1210" i="1"/>
  <c r="G1210" i="1"/>
  <c r="I1210" i="1"/>
  <c r="F1210" i="1"/>
  <c r="B1210" i="1"/>
  <c r="E1210" i="1"/>
  <c r="J1210" i="1"/>
  <c r="A1211" i="1" s="1"/>
  <c r="D1211" i="1" s="1"/>
  <c r="Q1212" i="1" l="1"/>
  <c r="R1212" i="1"/>
  <c r="L1213" i="1" s="1"/>
  <c r="N1213" i="1" s="1"/>
  <c r="O1212" i="1"/>
  <c r="M1212" i="1"/>
  <c r="P1212" i="1"/>
  <c r="E1211" i="1"/>
  <c r="F1211" i="1"/>
  <c r="G1211" i="1"/>
  <c r="B1211" i="1"/>
  <c r="C1211" i="1"/>
  <c r="I1211" i="1"/>
  <c r="J1211" i="1"/>
  <c r="A1212" i="1" s="1"/>
  <c r="D1212" i="1" s="1"/>
  <c r="M1213" i="1" l="1"/>
  <c r="Q1213" i="1"/>
  <c r="P1213" i="1"/>
  <c r="O1213" i="1"/>
  <c r="R1213" i="1"/>
  <c r="L1214" i="1" s="1"/>
  <c r="N1214" i="1" s="1"/>
  <c r="J1212" i="1"/>
  <c r="A1213" i="1" s="1"/>
  <c r="D1213" i="1" s="1"/>
  <c r="G1212" i="1"/>
  <c r="I1212" i="1"/>
  <c r="F1212" i="1"/>
  <c r="E1212" i="1"/>
  <c r="C1212" i="1"/>
  <c r="B1212" i="1"/>
  <c r="M1214" i="1" l="1"/>
  <c r="P1214" i="1"/>
  <c r="Q1214" i="1"/>
  <c r="O1214" i="1"/>
  <c r="R1214" i="1"/>
  <c r="L1215" i="1" s="1"/>
  <c r="N1215" i="1" s="1"/>
  <c r="B1213" i="1"/>
  <c r="G1213" i="1"/>
  <c r="F1213" i="1"/>
  <c r="C1213" i="1"/>
  <c r="J1213" i="1"/>
  <c r="A1214" i="1" s="1"/>
  <c r="D1214" i="1" s="1"/>
  <c r="E1213" i="1"/>
  <c r="I1213" i="1"/>
  <c r="M1215" i="1" l="1"/>
  <c r="Q1215" i="1"/>
  <c r="O1215" i="1"/>
  <c r="R1215" i="1"/>
  <c r="L1216" i="1" s="1"/>
  <c r="N1216" i="1" s="1"/>
  <c r="P1215" i="1"/>
  <c r="E1214" i="1"/>
  <c r="G1214" i="1"/>
  <c r="I1214" i="1"/>
  <c r="B1214" i="1"/>
  <c r="F1214" i="1"/>
  <c r="J1214" i="1"/>
  <c r="A1215" i="1" s="1"/>
  <c r="D1215" i="1" s="1"/>
  <c r="C1214" i="1"/>
  <c r="M1216" i="1" l="1"/>
  <c r="P1216" i="1"/>
  <c r="R1216" i="1"/>
  <c r="L1217" i="1" s="1"/>
  <c r="N1217" i="1" s="1"/>
  <c r="O1216" i="1"/>
  <c r="Q1216" i="1"/>
  <c r="B1215" i="1"/>
  <c r="E1215" i="1"/>
  <c r="G1215" i="1"/>
  <c r="J1215" i="1"/>
  <c r="A1216" i="1" s="1"/>
  <c r="D1216" i="1" s="1"/>
  <c r="I1215" i="1"/>
  <c r="C1215" i="1"/>
  <c r="F1215" i="1"/>
  <c r="M1217" i="1" l="1"/>
  <c r="Q1217" i="1"/>
  <c r="O1217" i="1"/>
  <c r="R1217" i="1"/>
  <c r="L1218" i="1" s="1"/>
  <c r="N1218" i="1" s="1"/>
  <c r="P1217" i="1"/>
  <c r="G1216" i="1"/>
  <c r="C1216" i="1"/>
  <c r="J1216" i="1"/>
  <c r="A1217" i="1" s="1"/>
  <c r="D1217" i="1" s="1"/>
  <c r="I1216" i="1"/>
  <c r="F1216" i="1"/>
  <c r="B1216" i="1"/>
  <c r="E1216" i="1"/>
  <c r="P1218" i="1" l="1"/>
  <c r="O1218" i="1"/>
  <c r="M1218" i="1"/>
  <c r="R1218" i="1"/>
  <c r="L1219" i="1" s="1"/>
  <c r="N1219" i="1" s="1"/>
  <c r="Q1218" i="1"/>
  <c r="J1217" i="1"/>
  <c r="A1218" i="1" s="1"/>
  <c r="D1218" i="1" s="1"/>
  <c r="F1217" i="1"/>
  <c r="B1217" i="1"/>
  <c r="C1217" i="1"/>
  <c r="E1217" i="1"/>
  <c r="I1217" i="1"/>
  <c r="G1217" i="1"/>
  <c r="Q1219" i="1" l="1"/>
  <c r="O1219" i="1"/>
  <c r="M1219" i="1"/>
  <c r="R1219" i="1"/>
  <c r="L1220" i="1" s="1"/>
  <c r="N1220" i="1" s="1"/>
  <c r="P1219" i="1"/>
  <c r="G1218" i="1"/>
  <c r="E1218" i="1"/>
  <c r="I1218" i="1"/>
  <c r="C1218" i="1"/>
  <c r="B1218" i="1"/>
  <c r="F1218" i="1"/>
  <c r="J1218" i="1"/>
  <c r="A1219" i="1" s="1"/>
  <c r="D1219" i="1" s="1"/>
  <c r="P1220" i="1" l="1"/>
  <c r="M1220" i="1"/>
  <c r="R1220" i="1"/>
  <c r="L1221" i="1" s="1"/>
  <c r="N1221" i="1" s="1"/>
  <c r="Q1220" i="1"/>
  <c r="O1220" i="1"/>
  <c r="G1219" i="1"/>
  <c r="C1219" i="1"/>
  <c r="F1219" i="1"/>
  <c r="I1219" i="1"/>
  <c r="B1219" i="1"/>
  <c r="J1219" i="1"/>
  <c r="A1220" i="1" s="1"/>
  <c r="D1220" i="1" s="1"/>
  <c r="E1219" i="1"/>
  <c r="M1221" i="1" l="1"/>
  <c r="O1221" i="1"/>
  <c r="R1221" i="1"/>
  <c r="L1222" i="1" s="1"/>
  <c r="N1222" i="1" s="1"/>
  <c r="P1221" i="1"/>
  <c r="Q1221" i="1"/>
  <c r="J1220" i="1"/>
  <c r="A1221" i="1" s="1"/>
  <c r="D1221" i="1" s="1"/>
  <c r="C1220" i="1"/>
  <c r="I1220" i="1"/>
  <c r="E1220" i="1"/>
  <c r="G1220" i="1"/>
  <c r="F1220" i="1"/>
  <c r="B1220" i="1"/>
  <c r="M1222" i="1" l="1"/>
  <c r="O1222" i="1"/>
  <c r="R1222" i="1"/>
  <c r="L1223" i="1" s="1"/>
  <c r="N1223" i="1" s="1"/>
  <c r="P1222" i="1"/>
  <c r="Q1222" i="1"/>
  <c r="G1221" i="1"/>
  <c r="E1221" i="1"/>
  <c r="I1221" i="1"/>
  <c r="J1221" i="1"/>
  <c r="A1222" i="1" s="1"/>
  <c r="D1222" i="1" s="1"/>
  <c r="C1221" i="1"/>
  <c r="F1221" i="1"/>
  <c r="B1221" i="1"/>
  <c r="M1223" i="1" l="1"/>
  <c r="R1223" i="1"/>
  <c r="L1224" i="1" s="1"/>
  <c r="N1224" i="1" s="1"/>
  <c r="P1223" i="1"/>
  <c r="O1223" i="1"/>
  <c r="Q1223" i="1"/>
  <c r="E1222" i="1"/>
  <c r="G1222" i="1"/>
  <c r="J1222" i="1"/>
  <c r="A1223" i="1" s="1"/>
  <c r="D1223" i="1" s="1"/>
  <c r="F1222" i="1"/>
  <c r="I1222" i="1"/>
  <c r="C1222" i="1"/>
  <c r="B1222" i="1"/>
  <c r="M1224" i="1" l="1"/>
  <c r="O1224" i="1"/>
  <c r="Q1224" i="1"/>
  <c r="R1224" i="1"/>
  <c r="L1225" i="1" s="1"/>
  <c r="N1225" i="1" s="1"/>
  <c r="P1224" i="1"/>
  <c r="J1223" i="1"/>
  <c r="A1224" i="1" s="1"/>
  <c r="D1224" i="1" s="1"/>
  <c r="B1223" i="1"/>
  <c r="I1223" i="1"/>
  <c r="F1223" i="1"/>
  <c r="E1223" i="1"/>
  <c r="G1223" i="1"/>
  <c r="C1223" i="1"/>
  <c r="O1225" i="1" l="1"/>
  <c r="Q1225" i="1"/>
  <c r="M1225" i="1"/>
  <c r="P1225" i="1"/>
  <c r="R1225" i="1"/>
  <c r="L1226" i="1" s="1"/>
  <c r="N1226" i="1" s="1"/>
  <c r="G1224" i="1"/>
  <c r="C1224" i="1"/>
  <c r="J1224" i="1"/>
  <c r="A1225" i="1" s="1"/>
  <c r="D1225" i="1" s="1"/>
  <c r="B1224" i="1"/>
  <c r="F1224" i="1"/>
  <c r="I1224" i="1"/>
  <c r="E1224" i="1"/>
  <c r="M1226" i="1" l="1"/>
  <c r="R1226" i="1"/>
  <c r="L1227" i="1" s="1"/>
  <c r="N1227" i="1" s="1"/>
  <c r="P1226" i="1"/>
  <c r="Q1226" i="1"/>
  <c r="O1226" i="1"/>
  <c r="E1225" i="1"/>
  <c r="G1225" i="1"/>
  <c r="I1225" i="1"/>
  <c r="B1225" i="1"/>
  <c r="F1225" i="1"/>
  <c r="C1225" i="1"/>
  <c r="J1225" i="1"/>
  <c r="A1226" i="1" s="1"/>
  <c r="D1226" i="1" s="1"/>
  <c r="M1227" i="1" l="1"/>
  <c r="Q1227" i="1"/>
  <c r="R1227" i="1"/>
  <c r="L1228" i="1" s="1"/>
  <c r="N1228" i="1" s="1"/>
  <c r="O1227" i="1"/>
  <c r="P1227" i="1"/>
  <c r="F1226" i="1"/>
  <c r="I1226" i="1"/>
  <c r="C1226" i="1"/>
  <c r="G1226" i="1"/>
  <c r="J1226" i="1"/>
  <c r="A1227" i="1" s="1"/>
  <c r="D1227" i="1" s="1"/>
  <c r="E1226" i="1"/>
  <c r="B1226" i="1"/>
  <c r="R1228" i="1" l="1"/>
  <c r="L1229" i="1" s="1"/>
  <c r="N1229" i="1" s="1"/>
  <c r="O1228" i="1"/>
  <c r="Q1228" i="1"/>
  <c r="M1228" i="1"/>
  <c r="P1228" i="1"/>
  <c r="F1227" i="1"/>
  <c r="E1227" i="1"/>
  <c r="C1227" i="1"/>
  <c r="I1227" i="1"/>
  <c r="G1227" i="1"/>
  <c r="B1227" i="1"/>
  <c r="J1227" i="1"/>
  <c r="A1228" i="1" s="1"/>
  <c r="D1228" i="1" s="1"/>
  <c r="M1229" i="1" l="1"/>
  <c r="O1229" i="1"/>
  <c r="P1229" i="1"/>
  <c r="Q1229" i="1"/>
  <c r="R1229" i="1"/>
  <c r="L1230" i="1" s="1"/>
  <c r="N1230" i="1" s="1"/>
  <c r="B1228" i="1"/>
  <c r="J1228" i="1"/>
  <c r="A1229" i="1" s="1"/>
  <c r="D1229" i="1" s="1"/>
  <c r="I1228" i="1"/>
  <c r="E1228" i="1"/>
  <c r="G1228" i="1"/>
  <c r="C1228" i="1"/>
  <c r="F1228" i="1"/>
  <c r="O1230" i="1" l="1"/>
  <c r="R1230" i="1"/>
  <c r="L1231" i="1" s="1"/>
  <c r="N1231" i="1" s="1"/>
  <c r="M1230" i="1"/>
  <c r="P1230" i="1"/>
  <c r="Q1230" i="1"/>
  <c r="B1229" i="1"/>
  <c r="E1229" i="1"/>
  <c r="G1229" i="1"/>
  <c r="J1229" i="1"/>
  <c r="A1230" i="1" s="1"/>
  <c r="D1230" i="1" s="1"/>
  <c r="C1229" i="1"/>
  <c r="F1229" i="1"/>
  <c r="I1229" i="1"/>
  <c r="R1231" i="1" l="1"/>
  <c r="L1232" i="1" s="1"/>
  <c r="N1232" i="1" s="1"/>
  <c r="P1231" i="1"/>
  <c r="M1231" i="1"/>
  <c r="O1231" i="1"/>
  <c r="Q1231" i="1"/>
  <c r="J1230" i="1"/>
  <c r="A1231" i="1" s="1"/>
  <c r="D1231" i="1" s="1"/>
  <c r="E1230" i="1"/>
  <c r="F1230" i="1"/>
  <c r="B1230" i="1"/>
  <c r="G1230" i="1"/>
  <c r="C1230" i="1"/>
  <c r="I1230" i="1"/>
  <c r="O1232" i="1" l="1"/>
  <c r="R1232" i="1"/>
  <c r="L1233" i="1" s="1"/>
  <c r="N1233" i="1" s="1"/>
  <c r="Q1232" i="1"/>
  <c r="M1232" i="1"/>
  <c r="P1232" i="1"/>
  <c r="E1231" i="1"/>
  <c r="C1231" i="1"/>
  <c r="F1231" i="1"/>
  <c r="J1231" i="1"/>
  <c r="A1232" i="1" s="1"/>
  <c r="D1232" i="1" s="1"/>
  <c r="B1231" i="1"/>
  <c r="G1231" i="1"/>
  <c r="I1231" i="1"/>
  <c r="M1233" i="1" l="1"/>
  <c r="O1233" i="1"/>
  <c r="P1233" i="1"/>
  <c r="R1233" i="1"/>
  <c r="L1234" i="1" s="1"/>
  <c r="N1234" i="1" s="1"/>
  <c r="Q1233" i="1"/>
  <c r="F1232" i="1"/>
  <c r="I1232" i="1"/>
  <c r="G1232" i="1"/>
  <c r="B1232" i="1"/>
  <c r="E1232" i="1"/>
  <c r="C1232" i="1"/>
  <c r="J1232" i="1"/>
  <c r="A1233" i="1" s="1"/>
  <c r="D1233" i="1" s="1"/>
  <c r="M1234" i="1" l="1"/>
  <c r="O1234" i="1"/>
  <c r="P1234" i="1"/>
  <c r="R1234" i="1"/>
  <c r="L1235" i="1" s="1"/>
  <c r="N1235" i="1" s="1"/>
  <c r="Q1234" i="1"/>
  <c r="F1233" i="1"/>
  <c r="I1233" i="1"/>
  <c r="J1233" i="1"/>
  <c r="A1234" i="1" s="1"/>
  <c r="D1234" i="1" s="1"/>
  <c r="G1233" i="1"/>
  <c r="E1233" i="1"/>
  <c r="C1233" i="1"/>
  <c r="B1233" i="1"/>
  <c r="M1235" i="1" l="1"/>
  <c r="Q1235" i="1"/>
  <c r="O1235" i="1"/>
  <c r="P1235" i="1"/>
  <c r="R1235" i="1"/>
  <c r="L1236" i="1" s="1"/>
  <c r="N1236" i="1" s="1"/>
  <c r="J1234" i="1"/>
  <c r="A1235" i="1" s="1"/>
  <c r="D1235" i="1" s="1"/>
  <c r="I1234" i="1"/>
  <c r="E1234" i="1"/>
  <c r="C1234" i="1"/>
  <c r="G1234" i="1"/>
  <c r="B1234" i="1"/>
  <c r="F1234" i="1"/>
  <c r="M1236" i="1" l="1"/>
  <c r="O1236" i="1"/>
  <c r="P1236" i="1"/>
  <c r="Q1236" i="1"/>
  <c r="R1236" i="1"/>
  <c r="L1237" i="1" s="1"/>
  <c r="N1237" i="1" s="1"/>
  <c r="F1235" i="1"/>
  <c r="B1235" i="1"/>
  <c r="I1235" i="1"/>
  <c r="E1235" i="1"/>
  <c r="J1235" i="1"/>
  <c r="A1236" i="1" s="1"/>
  <c r="D1236" i="1" s="1"/>
  <c r="G1235" i="1"/>
  <c r="C1235" i="1"/>
  <c r="M1237" i="1" l="1"/>
  <c r="P1237" i="1"/>
  <c r="Q1237" i="1"/>
  <c r="O1237" i="1"/>
  <c r="R1237" i="1"/>
  <c r="L1238" i="1" s="1"/>
  <c r="N1238" i="1" s="1"/>
  <c r="C1236" i="1"/>
  <c r="I1236" i="1"/>
  <c r="J1236" i="1"/>
  <c r="A1237" i="1" s="1"/>
  <c r="D1237" i="1" s="1"/>
  <c r="F1236" i="1"/>
  <c r="G1236" i="1"/>
  <c r="B1236" i="1"/>
  <c r="E1236" i="1"/>
  <c r="M1238" i="1" l="1"/>
  <c r="O1238" i="1"/>
  <c r="P1238" i="1"/>
  <c r="Q1238" i="1"/>
  <c r="R1238" i="1"/>
  <c r="L1239" i="1" s="1"/>
  <c r="N1239" i="1" s="1"/>
  <c r="I1237" i="1"/>
  <c r="C1237" i="1"/>
  <c r="G1237" i="1"/>
  <c r="J1237" i="1"/>
  <c r="A1238" i="1" s="1"/>
  <c r="D1238" i="1" s="1"/>
  <c r="E1237" i="1"/>
  <c r="B1237" i="1"/>
  <c r="F1237" i="1"/>
  <c r="M1239" i="1" l="1"/>
  <c r="P1239" i="1"/>
  <c r="O1239" i="1"/>
  <c r="R1239" i="1"/>
  <c r="L1240" i="1" s="1"/>
  <c r="N1240" i="1" s="1"/>
  <c r="Q1239" i="1"/>
  <c r="F1238" i="1"/>
  <c r="E1238" i="1"/>
  <c r="C1238" i="1"/>
  <c r="G1238" i="1"/>
  <c r="B1238" i="1"/>
  <c r="I1238" i="1"/>
  <c r="J1238" i="1"/>
  <c r="A1239" i="1" s="1"/>
  <c r="D1239" i="1" s="1"/>
  <c r="P1240" i="1" l="1"/>
  <c r="Q1240" i="1"/>
  <c r="R1240" i="1"/>
  <c r="L1241" i="1" s="1"/>
  <c r="N1241" i="1" s="1"/>
  <c r="M1240" i="1"/>
  <c r="O1240" i="1"/>
  <c r="G1239" i="1"/>
  <c r="C1239" i="1"/>
  <c r="J1239" i="1"/>
  <c r="A1240" i="1" s="1"/>
  <c r="D1240" i="1" s="1"/>
  <c r="B1239" i="1"/>
  <c r="I1239" i="1"/>
  <c r="E1239" i="1"/>
  <c r="F1239" i="1"/>
  <c r="M1241" i="1" l="1"/>
  <c r="Q1241" i="1"/>
  <c r="R1241" i="1"/>
  <c r="L1242" i="1" s="1"/>
  <c r="N1242" i="1" s="1"/>
  <c r="O1241" i="1"/>
  <c r="P1241" i="1"/>
  <c r="J1240" i="1"/>
  <c r="A1241" i="1" s="1"/>
  <c r="D1241" i="1" s="1"/>
  <c r="I1240" i="1"/>
  <c r="B1240" i="1"/>
  <c r="F1240" i="1"/>
  <c r="E1240" i="1"/>
  <c r="C1240" i="1"/>
  <c r="G1240" i="1"/>
  <c r="P1242" i="1" l="1"/>
  <c r="O1242" i="1"/>
  <c r="Q1242" i="1"/>
  <c r="M1242" i="1"/>
  <c r="R1242" i="1"/>
  <c r="L1243" i="1" s="1"/>
  <c r="N1243" i="1" s="1"/>
  <c r="F1241" i="1"/>
  <c r="G1241" i="1"/>
  <c r="I1241" i="1"/>
  <c r="J1241" i="1"/>
  <c r="A1242" i="1" s="1"/>
  <c r="D1242" i="1" s="1"/>
  <c r="B1241" i="1"/>
  <c r="C1241" i="1"/>
  <c r="E1241" i="1"/>
  <c r="Q1243" i="1" l="1"/>
  <c r="P1243" i="1"/>
  <c r="O1243" i="1"/>
  <c r="R1243" i="1"/>
  <c r="L1244" i="1" s="1"/>
  <c r="N1244" i="1" s="1"/>
  <c r="M1243" i="1"/>
  <c r="E1242" i="1"/>
  <c r="J1242" i="1"/>
  <c r="A1243" i="1" s="1"/>
  <c r="D1243" i="1" s="1"/>
  <c r="B1242" i="1"/>
  <c r="C1242" i="1"/>
  <c r="G1242" i="1"/>
  <c r="I1242" i="1"/>
  <c r="F1242" i="1"/>
  <c r="M1244" i="1" l="1"/>
  <c r="R1244" i="1"/>
  <c r="L1245" i="1" s="1"/>
  <c r="N1245" i="1" s="1"/>
  <c r="O1244" i="1"/>
  <c r="Q1244" i="1"/>
  <c r="P1244" i="1"/>
  <c r="B1243" i="1"/>
  <c r="J1243" i="1"/>
  <c r="A1244" i="1" s="1"/>
  <c r="D1244" i="1" s="1"/>
  <c r="F1243" i="1"/>
  <c r="E1243" i="1"/>
  <c r="G1243" i="1"/>
  <c r="I1243" i="1"/>
  <c r="C1243" i="1"/>
  <c r="O1245" i="1" l="1"/>
  <c r="P1245" i="1"/>
  <c r="Q1245" i="1"/>
  <c r="R1245" i="1"/>
  <c r="L1246" i="1" s="1"/>
  <c r="N1246" i="1" s="1"/>
  <c r="M1245" i="1"/>
  <c r="G1244" i="1"/>
  <c r="B1244" i="1"/>
  <c r="C1244" i="1"/>
  <c r="J1244" i="1"/>
  <c r="A1245" i="1" s="1"/>
  <c r="D1245" i="1" s="1"/>
  <c r="F1244" i="1"/>
  <c r="E1244" i="1"/>
  <c r="I1244" i="1"/>
  <c r="O1246" i="1" l="1"/>
  <c r="Q1246" i="1"/>
  <c r="M1246" i="1"/>
  <c r="P1246" i="1"/>
  <c r="R1246" i="1"/>
  <c r="L1247" i="1" s="1"/>
  <c r="N1247" i="1" s="1"/>
  <c r="I1245" i="1"/>
  <c r="G1245" i="1"/>
  <c r="C1245" i="1"/>
  <c r="J1245" i="1"/>
  <c r="A1246" i="1" s="1"/>
  <c r="D1246" i="1" s="1"/>
  <c r="F1245" i="1"/>
  <c r="E1245" i="1"/>
  <c r="B1245" i="1"/>
  <c r="Q1247" i="1" l="1"/>
  <c r="R1247" i="1"/>
  <c r="L1248" i="1" s="1"/>
  <c r="N1248" i="1" s="1"/>
  <c r="M1247" i="1"/>
  <c r="O1247" i="1"/>
  <c r="P1247" i="1"/>
  <c r="C1246" i="1"/>
  <c r="J1246" i="1"/>
  <c r="A1247" i="1" s="1"/>
  <c r="D1247" i="1" s="1"/>
  <c r="I1246" i="1"/>
  <c r="F1246" i="1"/>
  <c r="B1246" i="1"/>
  <c r="G1246" i="1"/>
  <c r="E1246" i="1"/>
  <c r="O1248" i="1" l="1"/>
  <c r="P1248" i="1"/>
  <c r="M1248" i="1"/>
  <c r="Q1248" i="1"/>
  <c r="R1248" i="1"/>
  <c r="L1249" i="1" s="1"/>
  <c r="N1249" i="1" s="1"/>
  <c r="E1247" i="1"/>
  <c r="F1247" i="1"/>
  <c r="G1247" i="1"/>
  <c r="B1247" i="1"/>
  <c r="I1247" i="1"/>
  <c r="J1247" i="1"/>
  <c r="A1248" i="1" s="1"/>
  <c r="D1248" i="1" s="1"/>
  <c r="C1247" i="1"/>
  <c r="Q1249" i="1" l="1"/>
  <c r="O1249" i="1"/>
  <c r="R1249" i="1"/>
  <c r="L1250" i="1" s="1"/>
  <c r="N1250" i="1" s="1"/>
  <c r="P1249" i="1"/>
  <c r="M1249" i="1"/>
  <c r="J1248" i="1"/>
  <c r="A1249" i="1" s="1"/>
  <c r="D1249" i="1" s="1"/>
  <c r="B1248" i="1"/>
  <c r="C1248" i="1"/>
  <c r="E1248" i="1"/>
  <c r="F1248" i="1"/>
  <c r="G1248" i="1"/>
  <c r="I1248" i="1"/>
  <c r="R1250" i="1" l="1"/>
  <c r="L1251" i="1" s="1"/>
  <c r="N1251" i="1" s="1"/>
  <c r="P1250" i="1"/>
  <c r="M1250" i="1"/>
  <c r="O1250" i="1"/>
  <c r="Q1250" i="1"/>
  <c r="J1249" i="1"/>
  <c r="A1250" i="1" s="1"/>
  <c r="D1250" i="1" s="1"/>
  <c r="F1249" i="1"/>
  <c r="C1249" i="1"/>
  <c r="I1249" i="1"/>
  <c r="B1249" i="1"/>
  <c r="E1249" i="1"/>
  <c r="G1249" i="1"/>
  <c r="R1251" i="1" l="1"/>
  <c r="L1252" i="1" s="1"/>
  <c r="N1252" i="1" s="1"/>
  <c r="Q1251" i="1"/>
  <c r="O1251" i="1"/>
  <c r="M1251" i="1"/>
  <c r="P1251" i="1"/>
  <c r="B1250" i="1"/>
  <c r="G1250" i="1"/>
  <c r="I1250" i="1"/>
  <c r="F1250" i="1"/>
  <c r="E1250" i="1"/>
  <c r="C1250" i="1"/>
  <c r="J1250" i="1"/>
  <c r="A1251" i="1" s="1"/>
  <c r="D1251" i="1" s="1"/>
  <c r="P1252" i="1" l="1"/>
  <c r="O1252" i="1"/>
  <c r="Q1252" i="1"/>
  <c r="M1252" i="1"/>
  <c r="R1252" i="1"/>
  <c r="L1253" i="1" s="1"/>
  <c r="N1253" i="1" s="1"/>
  <c r="F1251" i="1"/>
  <c r="B1251" i="1"/>
  <c r="G1251" i="1"/>
  <c r="E1251" i="1"/>
  <c r="I1251" i="1"/>
  <c r="J1251" i="1"/>
  <c r="A1252" i="1" s="1"/>
  <c r="D1252" i="1" s="1"/>
  <c r="C1251" i="1"/>
  <c r="O1253" i="1" l="1"/>
  <c r="R1253" i="1"/>
  <c r="L1254" i="1" s="1"/>
  <c r="N1254" i="1" s="1"/>
  <c r="Q1253" i="1"/>
  <c r="P1253" i="1"/>
  <c r="M1253" i="1"/>
  <c r="J1252" i="1"/>
  <c r="A1253" i="1" s="1"/>
  <c r="D1253" i="1" s="1"/>
  <c r="I1252" i="1"/>
  <c r="G1252" i="1"/>
  <c r="C1252" i="1"/>
  <c r="E1252" i="1"/>
  <c r="F1252" i="1"/>
  <c r="B1252" i="1"/>
  <c r="M1254" i="1" l="1"/>
  <c r="O1254" i="1"/>
  <c r="Q1254" i="1"/>
  <c r="R1254" i="1"/>
  <c r="L1255" i="1" s="1"/>
  <c r="N1255" i="1" s="1"/>
  <c r="P1254" i="1"/>
  <c r="E1253" i="1"/>
  <c r="I1253" i="1"/>
  <c r="C1253" i="1"/>
  <c r="G1253" i="1"/>
  <c r="J1253" i="1"/>
  <c r="A1254" i="1" s="1"/>
  <c r="D1254" i="1" s="1"/>
  <c r="B1253" i="1"/>
  <c r="F1253" i="1"/>
  <c r="Q1255" i="1" l="1"/>
  <c r="M1255" i="1"/>
  <c r="O1255" i="1"/>
  <c r="R1255" i="1"/>
  <c r="L1256" i="1" s="1"/>
  <c r="N1256" i="1" s="1"/>
  <c r="P1255" i="1"/>
  <c r="F1254" i="1"/>
  <c r="E1254" i="1"/>
  <c r="G1254" i="1"/>
  <c r="J1254" i="1"/>
  <c r="A1255" i="1" s="1"/>
  <c r="D1255" i="1" s="1"/>
  <c r="B1254" i="1"/>
  <c r="C1254" i="1"/>
  <c r="I1254" i="1"/>
  <c r="M1256" i="1" l="1"/>
  <c r="P1256" i="1"/>
  <c r="Q1256" i="1"/>
  <c r="O1256" i="1"/>
  <c r="R1256" i="1"/>
  <c r="L1257" i="1" s="1"/>
  <c r="N1257" i="1" s="1"/>
  <c r="I1255" i="1"/>
  <c r="J1255" i="1"/>
  <c r="A1256" i="1" s="1"/>
  <c r="D1256" i="1" s="1"/>
  <c r="C1255" i="1"/>
  <c r="F1255" i="1"/>
  <c r="G1255" i="1"/>
  <c r="B1255" i="1"/>
  <c r="E1255" i="1"/>
  <c r="M1257" i="1" l="1"/>
  <c r="O1257" i="1"/>
  <c r="R1257" i="1"/>
  <c r="L1258" i="1" s="1"/>
  <c r="N1258" i="1" s="1"/>
  <c r="Q1257" i="1"/>
  <c r="P1257" i="1"/>
  <c r="J1256" i="1"/>
  <c r="A1257" i="1" s="1"/>
  <c r="D1257" i="1" s="1"/>
  <c r="I1256" i="1"/>
  <c r="E1256" i="1"/>
  <c r="G1256" i="1"/>
  <c r="F1256" i="1"/>
  <c r="C1256" i="1"/>
  <c r="B1256" i="1"/>
  <c r="P1258" i="1" l="1"/>
  <c r="M1258" i="1"/>
  <c r="R1258" i="1"/>
  <c r="L1259" i="1" s="1"/>
  <c r="N1259" i="1" s="1"/>
  <c r="O1258" i="1"/>
  <c r="Q1258" i="1"/>
  <c r="F1257" i="1"/>
  <c r="E1257" i="1"/>
  <c r="C1257" i="1"/>
  <c r="J1257" i="1"/>
  <c r="A1258" i="1" s="1"/>
  <c r="D1258" i="1" s="1"/>
  <c r="G1257" i="1"/>
  <c r="B1257" i="1"/>
  <c r="I1257" i="1"/>
  <c r="O1259" i="1" l="1"/>
  <c r="P1259" i="1"/>
  <c r="Q1259" i="1"/>
  <c r="M1259" i="1"/>
  <c r="R1259" i="1"/>
  <c r="L1260" i="1" s="1"/>
  <c r="N1260" i="1" s="1"/>
  <c r="J1258" i="1"/>
  <c r="A1259" i="1" s="1"/>
  <c r="D1259" i="1" s="1"/>
  <c r="E1258" i="1"/>
  <c r="F1258" i="1"/>
  <c r="B1258" i="1"/>
  <c r="C1258" i="1"/>
  <c r="I1258" i="1"/>
  <c r="G1258" i="1"/>
  <c r="Q1260" i="1" l="1"/>
  <c r="P1260" i="1"/>
  <c r="O1260" i="1"/>
  <c r="M1260" i="1"/>
  <c r="R1260" i="1"/>
  <c r="L1261" i="1" s="1"/>
  <c r="N1261" i="1" s="1"/>
  <c r="G1259" i="1"/>
  <c r="C1259" i="1"/>
  <c r="I1259" i="1"/>
  <c r="F1259" i="1"/>
  <c r="E1259" i="1"/>
  <c r="J1259" i="1"/>
  <c r="A1260" i="1" s="1"/>
  <c r="D1260" i="1" s="1"/>
  <c r="B1259" i="1"/>
  <c r="P1261" i="1" l="1"/>
  <c r="M1261" i="1"/>
  <c r="Q1261" i="1"/>
  <c r="O1261" i="1"/>
  <c r="R1261" i="1"/>
  <c r="L1262" i="1" s="1"/>
  <c r="N1262" i="1" s="1"/>
  <c r="F1260" i="1"/>
  <c r="I1260" i="1"/>
  <c r="E1260" i="1"/>
  <c r="J1260" i="1"/>
  <c r="A1261" i="1" s="1"/>
  <c r="D1261" i="1" s="1"/>
  <c r="B1260" i="1"/>
  <c r="G1260" i="1"/>
  <c r="C1260" i="1"/>
  <c r="M1262" i="1" l="1"/>
  <c r="Q1262" i="1"/>
  <c r="P1262" i="1"/>
  <c r="R1262" i="1"/>
  <c r="L1263" i="1" s="1"/>
  <c r="N1263" i="1" s="1"/>
  <c r="O1262" i="1"/>
  <c r="G1261" i="1"/>
  <c r="I1261" i="1"/>
  <c r="E1261" i="1"/>
  <c r="C1261" i="1"/>
  <c r="J1261" i="1"/>
  <c r="A1262" i="1" s="1"/>
  <c r="D1262" i="1" s="1"/>
  <c r="F1261" i="1"/>
  <c r="B1261" i="1"/>
  <c r="R1263" i="1" l="1"/>
  <c r="L1264" i="1" s="1"/>
  <c r="N1264" i="1" s="1"/>
  <c r="O1263" i="1"/>
  <c r="M1263" i="1"/>
  <c r="P1263" i="1"/>
  <c r="Q1263" i="1"/>
  <c r="G1262" i="1"/>
  <c r="I1262" i="1"/>
  <c r="E1262" i="1"/>
  <c r="F1262" i="1"/>
  <c r="J1262" i="1"/>
  <c r="A1263" i="1" s="1"/>
  <c r="D1263" i="1" s="1"/>
  <c r="C1262" i="1"/>
  <c r="B1262" i="1"/>
  <c r="M1264" i="1" l="1"/>
  <c r="O1264" i="1"/>
  <c r="P1264" i="1"/>
  <c r="R1264" i="1"/>
  <c r="L1265" i="1" s="1"/>
  <c r="N1265" i="1" s="1"/>
  <c r="Q1264" i="1"/>
  <c r="J1263" i="1"/>
  <c r="A1264" i="1" s="1"/>
  <c r="D1264" i="1" s="1"/>
  <c r="E1263" i="1"/>
  <c r="C1263" i="1"/>
  <c r="F1263" i="1"/>
  <c r="I1263" i="1"/>
  <c r="G1263" i="1"/>
  <c r="B1263" i="1"/>
  <c r="Q1265" i="1" l="1"/>
  <c r="P1265" i="1"/>
  <c r="O1265" i="1"/>
  <c r="M1265" i="1"/>
  <c r="R1265" i="1"/>
  <c r="L1266" i="1" s="1"/>
  <c r="N1266" i="1" s="1"/>
  <c r="J1264" i="1"/>
  <c r="A1265" i="1" s="1"/>
  <c r="D1265" i="1" s="1"/>
  <c r="C1264" i="1"/>
  <c r="I1264" i="1"/>
  <c r="E1264" i="1"/>
  <c r="B1264" i="1"/>
  <c r="G1264" i="1"/>
  <c r="F1264" i="1"/>
  <c r="O1266" i="1" l="1"/>
  <c r="P1266" i="1"/>
  <c r="Q1266" i="1"/>
  <c r="R1266" i="1"/>
  <c r="L1267" i="1" s="1"/>
  <c r="N1267" i="1" s="1"/>
  <c r="M1266" i="1"/>
  <c r="J1265" i="1"/>
  <c r="A1266" i="1" s="1"/>
  <c r="D1266" i="1" s="1"/>
  <c r="B1265" i="1"/>
  <c r="C1265" i="1"/>
  <c r="I1265" i="1"/>
  <c r="F1265" i="1"/>
  <c r="E1265" i="1"/>
  <c r="G1265" i="1"/>
  <c r="P1267" i="1" l="1"/>
  <c r="O1267" i="1"/>
  <c r="R1267" i="1"/>
  <c r="L1268" i="1" s="1"/>
  <c r="N1268" i="1" s="1"/>
  <c r="M1267" i="1"/>
  <c r="Q1267" i="1"/>
  <c r="I1266" i="1"/>
  <c r="G1266" i="1"/>
  <c r="C1266" i="1"/>
  <c r="J1266" i="1"/>
  <c r="A1267" i="1" s="1"/>
  <c r="D1267" i="1" s="1"/>
  <c r="B1266" i="1"/>
  <c r="F1266" i="1"/>
  <c r="E1266" i="1"/>
  <c r="P1268" i="1" l="1"/>
  <c r="R1268" i="1"/>
  <c r="L1269" i="1" s="1"/>
  <c r="N1269" i="1" s="1"/>
  <c r="Q1268" i="1"/>
  <c r="M1268" i="1"/>
  <c r="O1268" i="1"/>
  <c r="G1267" i="1"/>
  <c r="F1267" i="1"/>
  <c r="E1267" i="1"/>
  <c r="C1267" i="1"/>
  <c r="J1267" i="1"/>
  <c r="A1268" i="1" s="1"/>
  <c r="D1268" i="1" s="1"/>
  <c r="I1267" i="1"/>
  <c r="B1267" i="1"/>
  <c r="M1269" i="1" l="1"/>
  <c r="Q1269" i="1"/>
  <c r="O1269" i="1"/>
  <c r="P1269" i="1"/>
  <c r="R1269" i="1"/>
  <c r="L1270" i="1" s="1"/>
  <c r="N1270" i="1" s="1"/>
  <c r="G1268" i="1"/>
  <c r="I1268" i="1"/>
  <c r="B1268" i="1"/>
  <c r="J1268" i="1"/>
  <c r="A1269" i="1" s="1"/>
  <c r="D1269" i="1" s="1"/>
  <c r="F1268" i="1"/>
  <c r="E1268" i="1"/>
  <c r="C1268" i="1"/>
  <c r="O1270" i="1" l="1"/>
  <c r="Q1270" i="1"/>
  <c r="M1270" i="1"/>
  <c r="R1270" i="1"/>
  <c r="L1271" i="1" s="1"/>
  <c r="N1271" i="1" s="1"/>
  <c r="P1270" i="1"/>
  <c r="E1269" i="1"/>
  <c r="J1269" i="1"/>
  <c r="A1270" i="1" s="1"/>
  <c r="D1270" i="1" s="1"/>
  <c r="B1269" i="1"/>
  <c r="I1269" i="1"/>
  <c r="G1269" i="1"/>
  <c r="C1269" i="1"/>
  <c r="F1269" i="1"/>
  <c r="M1271" i="1" l="1"/>
  <c r="O1271" i="1"/>
  <c r="P1271" i="1"/>
  <c r="Q1271" i="1"/>
  <c r="R1271" i="1"/>
  <c r="L1272" i="1" s="1"/>
  <c r="N1272" i="1" s="1"/>
  <c r="C1270" i="1"/>
  <c r="I1270" i="1"/>
  <c r="F1270" i="1"/>
  <c r="G1270" i="1"/>
  <c r="J1270" i="1"/>
  <c r="A1271" i="1" s="1"/>
  <c r="D1271" i="1" s="1"/>
  <c r="B1270" i="1"/>
  <c r="E1270" i="1"/>
  <c r="M1272" i="1" l="1"/>
  <c r="P1272" i="1"/>
  <c r="R1272" i="1"/>
  <c r="L1273" i="1" s="1"/>
  <c r="N1273" i="1" s="1"/>
  <c r="Q1272" i="1"/>
  <c r="O1272" i="1"/>
  <c r="J1271" i="1"/>
  <c r="A1272" i="1" s="1"/>
  <c r="D1272" i="1" s="1"/>
  <c r="F1271" i="1"/>
  <c r="B1271" i="1"/>
  <c r="C1271" i="1"/>
  <c r="I1271" i="1"/>
  <c r="G1271" i="1"/>
  <c r="E1271" i="1"/>
  <c r="O1273" i="1" l="1"/>
  <c r="R1273" i="1"/>
  <c r="L1274" i="1" s="1"/>
  <c r="N1274" i="1" s="1"/>
  <c r="P1273" i="1"/>
  <c r="Q1273" i="1"/>
  <c r="M1273" i="1"/>
  <c r="G1272" i="1"/>
  <c r="I1272" i="1"/>
  <c r="B1272" i="1"/>
  <c r="E1272" i="1"/>
  <c r="J1272" i="1"/>
  <c r="A1273" i="1" s="1"/>
  <c r="D1273" i="1" s="1"/>
  <c r="F1272" i="1"/>
  <c r="C1272" i="1"/>
  <c r="M1274" i="1" l="1"/>
  <c r="O1274" i="1"/>
  <c r="Q1274" i="1"/>
  <c r="R1274" i="1"/>
  <c r="L1275" i="1" s="1"/>
  <c r="N1275" i="1" s="1"/>
  <c r="P1274" i="1"/>
  <c r="I1273" i="1"/>
  <c r="E1273" i="1"/>
  <c r="F1273" i="1"/>
  <c r="C1273" i="1"/>
  <c r="J1273" i="1"/>
  <c r="A1274" i="1" s="1"/>
  <c r="D1274" i="1" s="1"/>
  <c r="G1273" i="1"/>
  <c r="B1273" i="1"/>
  <c r="M1275" i="1" l="1"/>
  <c r="Q1275" i="1"/>
  <c r="O1275" i="1"/>
  <c r="R1275" i="1"/>
  <c r="L1276" i="1" s="1"/>
  <c r="N1276" i="1" s="1"/>
  <c r="P1275" i="1"/>
  <c r="E1274" i="1"/>
  <c r="G1274" i="1"/>
  <c r="B1274" i="1"/>
  <c r="J1274" i="1"/>
  <c r="A1275" i="1" s="1"/>
  <c r="D1275" i="1" s="1"/>
  <c r="I1274" i="1"/>
  <c r="C1274" i="1"/>
  <c r="F1274" i="1"/>
  <c r="Q1276" i="1" l="1"/>
  <c r="O1276" i="1"/>
  <c r="R1276" i="1"/>
  <c r="L1277" i="1" s="1"/>
  <c r="N1277" i="1" s="1"/>
  <c r="P1276" i="1"/>
  <c r="M1276" i="1"/>
  <c r="B1275" i="1"/>
  <c r="J1275" i="1"/>
  <c r="A1276" i="1" s="1"/>
  <c r="D1276" i="1" s="1"/>
  <c r="C1275" i="1"/>
  <c r="F1275" i="1"/>
  <c r="G1275" i="1"/>
  <c r="I1275" i="1"/>
  <c r="E1275" i="1"/>
  <c r="O1277" i="1" l="1"/>
  <c r="Q1277" i="1"/>
  <c r="M1277" i="1"/>
  <c r="R1277" i="1"/>
  <c r="L1278" i="1" s="1"/>
  <c r="N1278" i="1" s="1"/>
  <c r="P1277" i="1"/>
  <c r="F1276" i="1"/>
  <c r="G1276" i="1"/>
  <c r="J1276" i="1"/>
  <c r="A1277" i="1" s="1"/>
  <c r="D1277" i="1" s="1"/>
  <c r="I1276" i="1"/>
  <c r="C1276" i="1"/>
  <c r="E1276" i="1"/>
  <c r="B1276" i="1"/>
  <c r="M1278" i="1" l="1"/>
  <c r="O1278" i="1"/>
  <c r="P1278" i="1"/>
  <c r="R1278" i="1"/>
  <c r="L1279" i="1" s="1"/>
  <c r="N1279" i="1" s="1"/>
  <c r="Q1278" i="1"/>
  <c r="G1277" i="1"/>
  <c r="C1277" i="1"/>
  <c r="B1277" i="1"/>
  <c r="F1277" i="1"/>
  <c r="E1277" i="1"/>
  <c r="I1277" i="1"/>
  <c r="J1277" i="1"/>
  <c r="A1278" i="1" s="1"/>
  <c r="D1278" i="1" s="1"/>
  <c r="M1279" i="1" l="1"/>
  <c r="O1279" i="1"/>
  <c r="R1279" i="1"/>
  <c r="L1280" i="1" s="1"/>
  <c r="N1280" i="1" s="1"/>
  <c r="P1279" i="1"/>
  <c r="Q1279" i="1"/>
  <c r="C1278" i="1"/>
  <c r="I1278" i="1"/>
  <c r="F1278" i="1"/>
  <c r="B1278" i="1"/>
  <c r="G1278" i="1"/>
  <c r="J1278" i="1"/>
  <c r="A1279" i="1" s="1"/>
  <c r="D1279" i="1" s="1"/>
  <c r="E1278" i="1"/>
  <c r="O1280" i="1" l="1"/>
  <c r="P1280" i="1"/>
  <c r="R1280" i="1"/>
  <c r="L1281" i="1" s="1"/>
  <c r="N1281" i="1" s="1"/>
  <c r="Q1280" i="1"/>
  <c r="M1280" i="1"/>
  <c r="B1279" i="1"/>
  <c r="J1279" i="1"/>
  <c r="A1280" i="1" s="1"/>
  <c r="D1280" i="1" s="1"/>
  <c r="F1279" i="1"/>
  <c r="E1279" i="1"/>
  <c r="C1279" i="1"/>
  <c r="G1279" i="1"/>
  <c r="I1279" i="1"/>
  <c r="M1281" i="1" l="1"/>
  <c r="O1281" i="1"/>
  <c r="R1281" i="1"/>
  <c r="L1282" i="1" s="1"/>
  <c r="N1282" i="1" s="1"/>
  <c r="P1281" i="1"/>
  <c r="Q1281" i="1"/>
  <c r="F1280" i="1"/>
  <c r="G1280" i="1"/>
  <c r="C1280" i="1"/>
  <c r="E1280" i="1"/>
  <c r="J1280" i="1"/>
  <c r="A1281" i="1" s="1"/>
  <c r="D1281" i="1" s="1"/>
  <c r="I1280" i="1"/>
  <c r="B1280" i="1"/>
  <c r="Q1282" i="1" l="1"/>
  <c r="M1282" i="1"/>
  <c r="R1282" i="1"/>
  <c r="L1283" i="1" s="1"/>
  <c r="N1283" i="1" s="1"/>
  <c r="P1282" i="1"/>
  <c r="O1282" i="1"/>
  <c r="F1281" i="1"/>
  <c r="G1281" i="1"/>
  <c r="E1281" i="1"/>
  <c r="B1281" i="1"/>
  <c r="J1281" i="1"/>
  <c r="A1282" i="1" s="1"/>
  <c r="D1282" i="1" s="1"/>
  <c r="I1281" i="1"/>
  <c r="C1281" i="1"/>
  <c r="O1283" i="1" l="1"/>
  <c r="M1283" i="1"/>
  <c r="Q1283" i="1"/>
  <c r="R1283" i="1"/>
  <c r="L1284" i="1" s="1"/>
  <c r="N1284" i="1" s="1"/>
  <c r="P1283" i="1"/>
  <c r="E1282" i="1"/>
  <c r="B1282" i="1"/>
  <c r="J1282" i="1"/>
  <c r="A1283" i="1" s="1"/>
  <c r="D1283" i="1" s="1"/>
  <c r="C1282" i="1"/>
  <c r="G1282" i="1"/>
  <c r="F1282" i="1"/>
  <c r="I1282" i="1"/>
  <c r="O1284" i="1" l="1"/>
  <c r="M1284" i="1"/>
  <c r="R1284" i="1"/>
  <c r="L1285" i="1" s="1"/>
  <c r="N1285" i="1" s="1"/>
  <c r="Q1284" i="1"/>
  <c r="P1284" i="1"/>
  <c r="E1283" i="1"/>
  <c r="F1283" i="1"/>
  <c r="B1283" i="1"/>
  <c r="I1283" i="1"/>
  <c r="C1283" i="1"/>
  <c r="J1283" i="1"/>
  <c r="A1284" i="1" s="1"/>
  <c r="D1284" i="1" s="1"/>
  <c r="G1283" i="1"/>
  <c r="M1285" i="1" l="1"/>
  <c r="O1285" i="1"/>
  <c r="P1285" i="1"/>
  <c r="R1285" i="1"/>
  <c r="L1286" i="1" s="1"/>
  <c r="N1286" i="1" s="1"/>
  <c r="Q1285" i="1"/>
  <c r="B1284" i="1"/>
  <c r="E1284" i="1"/>
  <c r="F1284" i="1"/>
  <c r="G1284" i="1"/>
  <c r="I1284" i="1"/>
  <c r="J1284" i="1"/>
  <c r="A1285" i="1" s="1"/>
  <c r="D1285" i="1" s="1"/>
  <c r="C1284" i="1"/>
  <c r="Q1286" i="1" l="1"/>
  <c r="O1286" i="1"/>
  <c r="P1286" i="1"/>
  <c r="M1286" i="1"/>
  <c r="R1286" i="1"/>
  <c r="L1287" i="1" s="1"/>
  <c r="N1287" i="1" s="1"/>
  <c r="I1285" i="1"/>
  <c r="C1285" i="1"/>
  <c r="E1285" i="1"/>
  <c r="B1285" i="1"/>
  <c r="J1285" i="1"/>
  <c r="A1286" i="1" s="1"/>
  <c r="D1286" i="1" s="1"/>
  <c r="G1285" i="1"/>
  <c r="F1285" i="1"/>
  <c r="Q1287" i="1" l="1"/>
  <c r="M1287" i="1"/>
  <c r="O1287" i="1"/>
  <c r="P1287" i="1"/>
  <c r="R1287" i="1"/>
  <c r="L1288" i="1" s="1"/>
  <c r="N1288" i="1" s="1"/>
  <c r="E1286" i="1"/>
  <c r="J1286" i="1"/>
  <c r="A1287" i="1" s="1"/>
  <c r="D1287" i="1" s="1"/>
  <c r="C1286" i="1"/>
  <c r="G1286" i="1"/>
  <c r="B1286" i="1"/>
  <c r="F1286" i="1"/>
  <c r="I1286" i="1"/>
  <c r="P1288" i="1" l="1"/>
  <c r="Q1288" i="1"/>
  <c r="O1288" i="1"/>
  <c r="M1288" i="1"/>
  <c r="R1288" i="1"/>
  <c r="L1289" i="1" s="1"/>
  <c r="N1289" i="1" s="1"/>
  <c r="F1287" i="1"/>
  <c r="J1287" i="1"/>
  <c r="A1288" i="1" s="1"/>
  <c r="D1288" i="1" s="1"/>
  <c r="C1287" i="1"/>
  <c r="I1287" i="1"/>
  <c r="E1287" i="1"/>
  <c r="B1287" i="1"/>
  <c r="G1287" i="1"/>
  <c r="M1289" i="1" l="1"/>
  <c r="P1289" i="1"/>
  <c r="O1289" i="1"/>
  <c r="R1289" i="1"/>
  <c r="L1290" i="1" s="1"/>
  <c r="N1290" i="1" s="1"/>
  <c r="Q1289" i="1"/>
  <c r="C1288" i="1"/>
  <c r="B1288" i="1"/>
  <c r="I1288" i="1"/>
  <c r="J1288" i="1"/>
  <c r="A1289" i="1" s="1"/>
  <c r="D1289" i="1" s="1"/>
  <c r="F1288" i="1"/>
  <c r="E1288" i="1"/>
  <c r="G1288" i="1"/>
  <c r="P1290" i="1" l="1"/>
  <c r="M1290" i="1"/>
  <c r="O1290" i="1"/>
  <c r="Q1290" i="1"/>
  <c r="R1290" i="1"/>
  <c r="L1291" i="1" s="1"/>
  <c r="N1291" i="1" s="1"/>
  <c r="C1289" i="1"/>
  <c r="E1289" i="1"/>
  <c r="F1289" i="1"/>
  <c r="G1289" i="1"/>
  <c r="B1289" i="1"/>
  <c r="I1289" i="1"/>
  <c r="J1289" i="1"/>
  <c r="A1290" i="1" s="1"/>
  <c r="D1290" i="1" s="1"/>
  <c r="M1291" i="1" l="1"/>
  <c r="O1291" i="1"/>
  <c r="P1291" i="1"/>
  <c r="Q1291" i="1"/>
  <c r="R1291" i="1"/>
  <c r="L1292" i="1" s="1"/>
  <c r="N1292" i="1" s="1"/>
  <c r="I1290" i="1"/>
  <c r="J1290" i="1"/>
  <c r="A1291" i="1" s="1"/>
  <c r="D1291" i="1" s="1"/>
  <c r="B1290" i="1"/>
  <c r="C1290" i="1"/>
  <c r="F1290" i="1"/>
  <c r="G1290" i="1"/>
  <c r="E1290" i="1"/>
  <c r="R1292" i="1" l="1"/>
  <c r="L1293" i="1" s="1"/>
  <c r="N1293" i="1" s="1"/>
  <c r="O1292" i="1"/>
  <c r="P1292" i="1"/>
  <c r="Q1292" i="1"/>
  <c r="M1292" i="1"/>
  <c r="G1291" i="1"/>
  <c r="E1291" i="1"/>
  <c r="C1291" i="1"/>
  <c r="I1291" i="1"/>
  <c r="F1291" i="1"/>
  <c r="B1291" i="1"/>
  <c r="J1291" i="1"/>
  <c r="A1292" i="1" s="1"/>
  <c r="D1292" i="1" s="1"/>
  <c r="P1293" i="1" l="1"/>
  <c r="R1293" i="1"/>
  <c r="L1294" i="1" s="1"/>
  <c r="N1294" i="1" s="1"/>
  <c r="Q1293" i="1"/>
  <c r="O1293" i="1"/>
  <c r="M1293" i="1"/>
  <c r="E1292" i="1"/>
  <c r="F1292" i="1"/>
  <c r="J1292" i="1"/>
  <c r="A1293" i="1" s="1"/>
  <c r="D1293" i="1" s="1"/>
  <c r="I1292" i="1"/>
  <c r="G1292" i="1"/>
  <c r="C1292" i="1"/>
  <c r="B1292" i="1"/>
  <c r="P1294" i="1" l="1"/>
  <c r="R1294" i="1"/>
  <c r="L1295" i="1" s="1"/>
  <c r="N1295" i="1" s="1"/>
  <c r="M1294" i="1"/>
  <c r="Q1294" i="1"/>
  <c r="O1294" i="1"/>
  <c r="E1293" i="1"/>
  <c r="G1293" i="1"/>
  <c r="I1293" i="1"/>
  <c r="C1293" i="1"/>
  <c r="B1293" i="1"/>
  <c r="F1293" i="1"/>
  <c r="J1293" i="1"/>
  <c r="A1294" i="1" s="1"/>
  <c r="D1294" i="1" s="1"/>
  <c r="M1295" i="1" l="1"/>
  <c r="O1295" i="1"/>
  <c r="P1295" i="1"/>
  <c r="R1295" i="1"/>
  <c r="L1296" i="1" s="1"/>
  <c r="N1296" i="1" s="1"/>
  <c r="Q1295" i="1"/>
  <c r="G1294" i="1"/>
  <c r="J1294" i="1"/>
  <c r="A1295" i="1" s="1"/>
  <c r="D1295" i="1" s="1"/>
  <c r="E1294" i="1"/>
  <c r="F1294" i="1"/>
  <c r="I1294" i="1"/>
  <c r="B1294" i="1"/>
  <c r="C1294" i="1"/>
  <c r="M1296" i="1" l="1"/>
  <c r="O1296" i="1"/>
  <c r="Q1296" i="1"/>
  <c r="P1296" i="1"/>
  <c r="R1296" i="1"/>
  <c r="L1297" i="1" s="1"/>
  <c r="N1297" i="1" s="1"/>
  <c r="E1295" i="1"/>
  <c r="I1295" i="1"/>
  <c r="J1295" i="1"/>
  <c r="A1296" i="1" s="1"/>
  <c r="D1296" i="1" s="1"/>
  <c r="G1295" i="1"/>
  <c r="B1295" i="1"/>
  <c r="F1295" i="1"/>
  <c r="C1295" i="1"/>
  <c r="P1297" i="1" l="1"/>
  <c r="R1297" i="1"/>
  <c r="L1298" i="1" s="1"/>
  <c r="N1298" i="1" s="1"/>
  <c r="O1297" i="1"/>
  <c r="M1297" i="1"/>
  <c r="Q1297" i="1"/>
  <c r="C1296" i="1"/>
  <c r="B1296" i="1"/>
  <c r="J1296" i="1"/>
  <c r="A1297" i="1" s="1"/>
  <c r="D1297" i="1" s="1"/>
  <c r="E1296" i="1"/>
  <c r="G1296" i="1"/>
  <c r="F1296" i="1"/>
  <c r="I1296" i="1"/>
  <c r="R1298" i="1" l="1"/>
  <c r="L1299" i="1" s="1"/>
  <c r="N1299" i="1" s="1"/>
  <c r="O1298" i="1"/>
  <c r="Q1298" i="1"/>
  <c r="M1298" i="1"/>
  <c r="P1298" i="1"/>
  <c r="J1297" i="1"/>
  <c r="A1298" i="1" s="1"/>
  <c r="D1298" i="1" s="1"/>
  <c r="E1297" i="1"/>
  <c r="C1297" i="1"/>
  <c r="G1297" i="1"/>
  <c r="F1297" i="1"/>
  <c r="B1297" i="1"/>
  <c r="I1297" i="1"/>
  <c r="M1299" i="1" l="1"/>
  <c r="O1299" i="1"/>
  <c r="R1299" i="1"/>
  <c r="L1300" i="1" s="1"/>
  <c r="N1300" i="1" s="1"/>
  <c r="Q1299" i="1"/>
  <c r="P1299" i="1"/>
  <c r="B1298" i="1"/>
  <c r="I1298" i="1"/>
  <c r="F1298" i="1"/>
  <c r="G1298" i="1"/>
  <c r="J1298" i="1"/>
  <c r="A1299" i="1" s="1"/>
  <c r="D1299" i="1" s="1"/>
  <c r="E1298" i="1"/>
  <c r="C1298" i="1"/>
  <c r="M1300" i="1" l="1"/>
  <c r="R1300" i="1"/>
  <c r="L1301" i="1" s="1"/>
  <c r="N1301" i="1" s="1"/>
  <c r="P1300" i="1"/>
  <c r="O1300" i="1"/>
  <c r="Q1300" i="1"/>
  <c r="E1299" i="1"/>
  <c r="J1299" i="1"/>
  <c r="A1300" i="1" s="1"/>
  <c r="D1300" i="1" s="1"/>
  <c r="B1299" i="1"/>
  <c r="I1299" i="1"/>
  <c r="F1299" i="1"/>
  <c r="G1299" i="1"/>
  <c r="C1299" i="1"/>
  <c r="M1301" i="1" l="1"/>
  <c r="O1301" i="1"/>
  <c r="P1301" i="1"/>
  <c r="R1301" i="1"/>
  <c r="L1302" i="1" s="1"/>
  <c r="N1302" i="1" s="1"/>
  <c r="Q1301" i="1"/>
  <c r="C1300" i="1"/>
  <c r="B1300" i="1"/>
  <c r="F1300" i="1"/>
  <c r="I1300" i="1"/>
  <c r="G1300" i="1"/>
  <c r="J1300" i="1"/>
  <c r="A1301" i="1" s="1"/>
  <c r="D1301" i="1" s="1"/>
  <c r="E1300" i="1"/>
  <c r="M1302" i="1" l="1"/>
  <c r="O1302" i="1"/>
  <c r="P1302" i="1"/>
  <c r="Q1302" i="1"/>
  <c r="R1302" i="1"/>
  <c r="L1303" i="1" s="1"/>
  <c r="N1303" i="1" s="1"/>
  <c r="C1301" i="1"/>
  <c r="J1301" i="1"/>
  <c r="A1302" i="1" s="1"/>
  <c r="D1302" i="1" s="1"/>
  <c r="E1301" i="1"/>
  <c r="F1301" i="1"/>
  <c r="G1301" i="1"/>
  <c r="B1301" i="1"/>
  <c r="I1301" i="1"/>
  <c r="Q1303" i="1" l="1"/>
  <c r="M1303" i="1"/>
  <c r="O1303" i="1"/>
  <c r="P1303" i="1"/>
  <c r="R1303" i="1"/>
  <c r="L1304" i="1" s="1"/>
  <c r="N1304" i="1" s="1"/>
  <c r="C1302" i="1"/>
  <c r="I1302" i="1"/>
  <c r="J1302" i="1"/>
  <c r="A1303" i="1" s="1"/>
  <c r="D1303" i="1" s="1"/>
  <c r="E1302" i="1"/>
  <c r="F1302" i="1"/>
  <c r="G1302" i="1"/>
  <c r="B1302" i="1"/>
  <c r="M1304" i="1" l="1"/>
  <c r="Q1304" i="1"/>
  <c r="O1304" i="1"/>
  <c r="P1304" i="1"/>
  <c r="R1304" i="1"/>
  <c r="L1305" i="1" s="1"/>
  <c r="N1305" i="1" s="1"/>
  <c r="F1303" i="1"/>
  <c r="I1303" i="1"/>
  <c r="C1303" i="1"/>
  <c r="E1303" i="1"/>
  <c r="G1303" i="1"/>
  <c r="J1303" i="1"/>
  <c r="A1304" i="1" s="1"/>
  <c r="D1304" i="1" s="1"/>
  <c r="B1303" i="1"/>
  <c r="M1305" i="1" l="1"/>
  <c r="O1305" i="1"/>
  <c r="Q1305" i="1"/>
  <c r="R1305" i="1"/>
  <c r="L1306" i="1" s="1"/>
  <c r="N1306" i="1" s="1"/>
  <c r="P1305" i="1"/>
  <c r="B1304" i="1"/>
  <c r="I1304" i="1"/>
  <c r="E1304" i="1"/>
  <c r="C1304" i="1"/>
  <c r="F1304" i="1"/>
  <c r="J1304" i="1"/>
  <c r="A1305" i="1" s="1"/>
  <c r="D1305" i="1" s="1"/>
  <c r="G1304" i="1"/>
  <c r="O1306" i="1" l="1"/>
  <c r="P1306" i="1"/>
  <c r="M1306" i="1"/>
  <c r="Q1306" i="1"/>
  <c r="R1306" i="1"/>
  <c r="L1307" i="1" s="1"/>
  <c r="N1307" i="1" s="1"/>
  <c r="F1305" i="1"/>
  <c r="I1305" i="1"/>
  <c r="G1305" i="1"/>
  <c r="B1305" i="1"/>
  <c r="J1305" i="1"/>
  <c r="A1306" i="1" s="1"/>
  <c r="D1306" i="1" s="1"/>
  <c r="C1305" i="1"/>
  <c r="E1305" i="1"/>
  <c r="Q1307" i="1" l="1"/>
  <c r="P1307" i="1"/>
  <c r="O1307" i="1"/>
  <c r="M1307" i="1"/>
  <c r="R1307" i="1"/>
  <c r="L1308" i="1" s="1"/>
  <c r="N1308" i="1" s="1"/>
  <c r="J1306" i="1"/>
  <c r="A1307" i="1" s="1"/>
  <c r="D1307" i="1" s="1"/>
  <c r="F1306" i="1"/>
  <c r="G1306" i="1"/>
  <c r="I1306" i="1"/>
  <c r="B1306" i="1"/>
  <c r="E1306" i="1"/>
  <c r="C1306" i="1"/>
  <c r="Q1308" i="1" l="1"/>
  <c r="R1308" i="1"/>
  <c r="L1309" i="1" s="1"/>
  <c r="N1309" i="1" s="1"/>
  <c r="P1308" i="1"/>
  <c r="O1308" i="1"/>
  <c r="M1308" i="1"/>
  <c r="G1307" i="1"/>
  <c r="F1307" i="1"/>
  <c r="J1307" i="1"/>
  <c r="A1308" i="1" s="1"/>
  <c r="D1308" i="1" s="1"/>
  <c r="I1307" i="1"/>
  <c r="E1307" i="1"/>
  <c r="B1307" i="1"/>
  <c r="C1307" i="1"/>
  <c r="M1309" i="1" l="1"/>
  <c r="O1309" i="1"/>
  <c r="R1309" i="1"/>
  <c r="L1310" i="1" s="1"/>
  <c r="N1310" i="1" s="1"/>
  <c r="P1309" i="1"/>
  <c r="Q1309" i="1"/>
  <c r="I1308" i="1"/>
  <c r="C1308" i="1"/>
  <c r="E1308" i="1"/>
  <c r="B1308" i="1"/>
  <c r="F1308" i="1"/>
  <c r="J1308" i="1"/>
  <c r="A1309" i="1" s="1"/>
  <c r="D1309" i="1" s="1"/>
  <c r="G1308" i="1"/>
  <c r="M1310" i="1" l="1"/>
  <c r="O1310" i="1"/>
  <c r="P1310" i="1"/>
  <c r="Q1310" i="1"/>
  <c r="R1310" i="1"/>
  <c r="L1311" i="1" s="1"/>
  <c r="N1311" i="1" s="1"/>
  <c r="J1309" i="1"/>
  <c r="A1310" i="1" s="1"/>
  <c r="D1310" i="1" s="1"/>
  <c r="B1309" i="1"/>
  <c r="C1309" i="1"/>
  <c r="I1309" i="1"/>
  <c r="E1309" i="1"/>
  <c r="F1309" i="1"/>
  <c r="G1309" i="1"/>
  <c r="M1311" i="1" l="1"/>
  <c r="Q1311" i="1"/>
  <c r="P1311" i="1"/>
  <c r="O1311" i="1"/>
  <c r="R1311" i="1"/>
  <c r="L1312" i="1" s="1"/>
  <c r="N1312" i="1" s="1"/>
  <c r="B1310" i="1"/>
  <c r="I1310" i="1"/>
  <c r="J1310" i="1"/>
  <c r="A1311" i="1" s="1"/>
  <c r="D1311" i="1" s="1"/>
  <c r="C1310" i="1"/>
  <c r="E1310" i="1"/>
  <c r="G1310" i="1"/>
  <c r="F1310" i="1"/>
  <c r="O1312" i="1" l="1"/>
  <c r="P1312" i="1"/>
  <c r="Q1312" i="1"/>
  <c r="R1312" i="1"/>
  <c r="L1313" i="1" s="1"/>
  <c r="N1313" i="1" s="1"/>
  <c r="M1312" i="1"/>
  <c r="E1311" i="1"/>
  <c r="G1311" i="1"/>
  <c r="J1311" i="1"/>
  <c r="A1312" i="1" s="1"/>
  <c r="D1312" i="1" s="1"/>
  <c r="B1311" i="1"/>
  <c r="I1311" i="1"/>
  <c r="C1311" i="1"/>
  <c r="F1311" i="1"/>
  <c r="O1313" i="1" l="1"/>
  <c r="Q1313" i="1"/>
  <c r="P1313" i="1"/>
  <c r="R1313" i="1"/>
  <c r="L1314" i="1" s="1"/>
  <c r="N1314" i="1" s="1"/>
  <c r="M1313" i="1"/>
  <c r="G1312" i="1"/>
  <c r="E1312" i="1"/>
  <c r="B1312" i="1"/>
  <c r="I1312" i="1"/>
  <c r="C1312" i="1"/>
  <c r="J1312" i="1"/>
  <c r="A1313" i="1" s="1"/>
  <c r="D1313" i="1" s="1"/>
  <c r="F1312" i="1"/>
  <c r="P1314" i="1" l="1"/>
  <c r="Q1314" i="1"/>
  <c r="R1314" i="1"/>
  <c r="L1315" i="1" s="1"/>
  <c r="N1315" i="1" s="1"/>
  <c r="M1314" i="1"/>
  <c r="O1314" i="1"/>
  <c r="F1313" i="1"/>
  <c r="J1313" i="1"/>
  <c r="A1314" i="1" s="1"/>
  <c r="D1314" i="1" s="1"/>
  <c r="C1313" i="1"/>
  <c r="E1313" i="1"/>
  <c r="I1313" i="1"/>
  <c r="B1313" i="1"/>
  <c r="G1313" i="1"/>
  <c r="M1315" i="1" l="1"/>
  <c r="Q1315" i="1"/>
  <c r="R1315" i="1"/>
  <c r="L1316" i="1" s="1"/>
  <c r="N1316" i="1" s="1"/>
  <c r="O1315" i="1"/>
  <c r="P1315" i="1"/>
  <c r="F1314" i="1"/>
  <c r="B1314" i="1"/>
  <c r="C1314" i="1"/>
  <c r="G1314" i="1"/>
  <c r="J1314" i="1"/>
  <c r="A1315" i="1" s="1"/>
  <c r="D1315" i="1" s="1"/>
  <c r="E1314" i="1"/>
  <c r="I1314" i="1"/>
  <c r="P1316" i="1" l="1"/>
  <c r="M1316" i="1"/>
  <c r="R1316" i="1"/>
  <c r="L1317" i="1" s="1"/>
  <c r="N1317" i="1" s="1"/>
  <c r="O1316" i="1"/>
  <c r="Q1316" i="1"/>
  <c r="E1315" i="1"/>
  <c r="F1315" i="1"/>
  <c r="B1315" i="1"/>
  <c r="G1315" i="1"/>
  <c r="I1315" i="1"/>
  <c r="J1315" i="1"/>
  <c r="A1316" i="1" s="1"/>
  <c r="D1316" i="1" s="1"/>
  <c r="C1315" i="1"/>
  <c r="M1317" i="1" l="1"/>
  <c r="Q1317" i="1"/>
  <c r="R1317" i="1"/>
  <c r="L1318" i="1" s="1"/>
  <c r="N1318" i="1" s="1"/>
  <c r="P1317" i="1"/>
  <c r="O1317" i="1"/>
  <c r="C1316" i="1"/>
  <c r="B1316" i="1"/>
  <c r="G1316" i="1"/>
  <c r="E1316" i="1"/>
  <c r="F1316" i="1"/>
  <c r="J1316" i="1"/>
  <c r="A1317" i="1" s="1"/>
  <c r="D1317" i="1" s="1"/>
  <c r="I1316" i="1"/>
  <c r="Q1318" i="1" l="1"/>
  <c r="P1318" i="1"/>
  <c r="O1318" i="1"/>
  <c r="R1318" i="1"/>
  <c r="L1319" i="1" s="1"/>
  <c r="N1319" i="1" s="1"/>
  <c r="M1318" i="1"/>
  <c r="J1317" i="1"/>
  <c r="A1318" i="1" s="1"/>
  <c r="D1318" i="1" s="1"/>
  <c r="E1317" i="1"/>
  <c r="G1317" i="1"/>
  <c r="I1317" i="1"/>
  <c r="F1317" i="1"/>
  <c r="C1317" i="1"/>
  <c r="B1317" i="1"/>
  <c r="O1319" i="1" l="1"/>
  <c r="M1319" i="1"/>
  <c r="Q1319" i="1"/>
  <c r="R1319" i="1"/>
  <c r="L1320" i="1" s="1"/>
  <c r="N1320" i="1" s="1"/>
  <c r="P1319" i="1"/>
  <c r="G1318" i="1"/>
  <c r="C1318" i="1"/>
  <c r="E1318" i="1"/>
  <c r="B1318" i="1"/>
  <c r="F1318" i="1"/>
  <c r="I1318" i="1"/>
  <c r="J1318" i="1"/>
  <c r="A1319" i="1" s="1"/>
  <c r="D1319" i="1" s="1"/>
  <c r="Q1320" i="1" l="1"/>
  <c r="M1320" i="1"/>
  <c r="P1320" i="1"/>
  <c r="O1320" i="1"/>
  <c r="R1320" i="1"/>
  <c r="L1321" i="1" s="1"/>
  <c r="N1321" i="1" s="1"/>
  <c r="J1319" i="1"/>
  <c r="A1320" i="1" s="1"/>
  <c r="D1320" i="1" s="1"/>
  <c r="E1319" i="1"/>
  <c r="B1319" i="1"/>
  <c r="C1319" i="1"/>
  <c r="I1319" i="1"/>
  <c r="G1319" i="1"/>
  <c r="F1319" i="1"/>
  <c r="R1321" i="1" l="1"/>
  <c r="L1322" i="1" s="1"/>
  <c r="N1322" i="1" s="1"/>
  <c r="M1321" i="1"/>
  <c r="P1321" i="1"/>
  <c r="O1321" i="1"/>
  <c r="Q1321" i="1"/>
  <c r="J1320" i="1"/>
  <c r="A1321" i="1" s="1"/>
  <c r="D1321" i="1" s="1"/>
  <c r="G1320" i="1"/>
  <c r="C1320" i="1"/>
  <c r="F1320" i="1"/>
  <c r="I1320" i="1"/>
  <c r="E1320" i="1"/>
  <c r="B1320" i="1"/>
  <c r="R1322" i="1" l="1"/>
  <c r="L1323" i="1" s="1"/>
  <c r="N1323" i="1" s="1"/>
  <c r="P1322" i="1"/>
  <c r="O1322" i="1"/>
  <c r="M1322" i="1"/>
  <c r="Q1322" i="1"/>
  <c r="J1321" i="1"/>
  <c r="A1322" i="1" s="1"/>
  <c r="D1322" i="1" s="1"/>
  <c r="C1321" i="1"/>
  <c r="B1321" i="1"/>
  <c r="E1321" i="1"/>
  <c r="F1321" i="1"/>
  <c r="G1321" i="1"/>
  <c r="I1321" i="1"/>
  <c r="R1323" i="1" l="1"/>
  <c r="L1324" i="1" s="1"/>
  <c r="N1324" i="1" s="1"/>
  <c r="Q1323" i="1"/>
  <c r="P1323" i="1"/>
  <c r="M1323" i="1"/>
  <c r="O1323" i="1"/>
  <c r="E1322" i="1"/>
  <c r="I1322" i="1"/>
  <c r="F1322" i="1"/>
  <c r="B1322" i="1"/>
  <c r="G1322" i="1"/>
  <c r="C1322" i="1"/>
  <c r="J1322" i="1"/>
  <c r="A1323" i="1" s="1"/>
  <c r="D1323" i="1" s="1"/>
  <c r="O1324" i="1" l="1"/>
  <c r="R1324" i="1"/>
  <c r="L1325" i="1" s="1"/>
  <c r="N1325" i="1" s="1"/>
  <c r="P1324" i="1"/>
  <c r="Q1324" i="1"/>
  <c r="M1324" i="1"/>
  <c r="J1323" i="1"/>
  <c r="A1324" i="1" s="1"/>
  <c r="D1324" i="1" s="1"/>
  <c r="I1323" i="1"/>
  <c r="C1323" i="1"/>
  <c r="F1323" i="1"/>
  <c r="G1323" i="1"/>
  <c r="E1323" i="1"/>
  <c r="B1323" i="1"/>
  <c r="M1325" i="1" l="1"/>
  <c r="R1325" i="1"/>
  <c r="L1326" i="1" s="1"/>
  <c r="N1326" i="1" s="1"/>
  <c r="O1325" i="1"/>
  <c r="Q1325" i="1"/>
  <c r="P1325" i="1"/>
  <c r="J1324" i="1"/>
  <c r="A1325" i="1" s="1"/>
  <c r="D1325" i="1" s="1"/>
  <c r="G1324" i="1"/>
  <c r="B1324" i="1"/>
  <c r="I1324" i="1"/>
  <c r="C1324" i="1"/>
  <c r="F1324" i="1"/>
  <c r="E1324" i="1"/>
  <c r="M1326" i="1" l="1"/>
  <c r="O1326" i="1"/>
  <c r="P1326" i="1"/>
  <c r="R1326" i="1"/>
  <c r="L1327" i="1" s="1"/>
  <c r="N1327" i="1" s="1"/>
  <c r="Q1326" i="1"/>
  <c r="B1325" i="1"/>
  <c r="G1325" i="1"/>
  <c r="E1325" i="1"/>
  <c r="J1325" i="1"/>
  <c r="A1326" i="1" s="1"/>
  <c r="D1326" i="1" s="1"/>
  <c r="C1325" i="1"/>
  <c r="F1325" i="1"/>
  <c r="I1325" i="1"/>
  <c r="Q1327" i="1" l="1"/>
  <c r="M1327" i="1"/>
  <c r="P1327" i="1"/>
  <c r="O1327" i="1"/>
  <c r="R1327" i="1"/>
  <c r="L1328" i="1" s="1"/>
  <c r="N1328" i="1" s="1"/>
  <c r="C1326" i="1"/>
  <c r="G1326" i="1"/>
  <c r="B1326" i="1"/>
  <c r="E1326" i="1"/>
  <c r="F1326" i="1"/>
  <c r="I1326" i="1"/>
  <c r="J1326" i="1"/>
  <c r="A1327" i="1" s="1"/>
  <c r="D1327" i="1" s="1"/>
  <c r="R1328" i="1" l="1"/>
  <c r="L1329" i="1" s="1"/>
  <c r="N1329" i="1" s="1"/>
  <c r="Q1328" i="1"/>
  <c r="M1328" i="1"/>
  <c r="O1328" i="1"/>
  <c r="P1328" i="1"/>
  <c r="F1327" i="1"/>
  <c r="J1327" i="1"/>
  <c r="A1328" i="1" s="1"/>
  <c r="D1328" i="1" s="1"/>
  <c r="B1327" i="1"/>
  <c r="G1327" i="1"/>
  <c r="I1327" i="1"/>
  <c r="E1327" i="1"/>
  <c r="C1327" i="1"/>
  <c r="M1329" i="1" l="1"/>
  <c r="O1329" i="1"/>
  <c r="Q1329" i="1"/>
  <c r="P1329" i="1"/>
  <c r="R1329" i="1"/>
  <c r="L1330" i="1" s="1"/>
  <c r="N1330" i="1" s="1"/>
  <c r="G1328" i="1"/>
  <c r="E1328" i="1"/>
  <c r="C1328" i="1"/>
  <c r="F1328" i="1"/>
  <c r="I1328" i="1"/>
  <c r="J1328" i="1"/>
  <c r="A1329" i="1" s="1"/>
  <c r="D1329" i="1" s="1"/>
  <c r="B1328" i="1"/>
  <c r="O1330" i="1" l="1"/>
  <c r="P1330" i="1"/>
  <c r="M1330" i="1"/>
  <c r="R1330" i="1"/>
  <c r="L1331" i="1" s="1"/>
  <c r="N1331" i="1" s="1"/>
  <c r="Q1330" i="1"/>
  <c r="C1329" i="1"/>
  <c r="J1329" i="1"/>
  <c r="A1330" i="1" s="1"/>
  <c r="D1330" i="1" s="1"/>
  <c r="F1329" i="1"/>
  <c r="I1329" i="1"/>
  <c r="E1329" i="1"/>
  <c r="G1329" i="1"/>
  <c r="B1329" i="1"/>
  <c r="O1331" i="1" l="1"/>
  <c r="R1331" i="1"/>
  <c r="L1332" i="1" s="1"/>
  <c r="N1332" i="1" s="1"/>
  <c r="Q1331" i="1"/>
  <c r="P1331" i="1"/>
  <c r="M1331" i="1"/>
  <c r="C1330" i="1"/>
  <c r="F1330" i="1"/>
  <c r="B1330" i="1"/>
  <c r="J1330" i="1"/>
  <c r="A1331" i="1" s="1"/>
  <c r="D1331" i="1" s="1"/>
  <c r="G1330" i="1"/>
  <c r="I1330" i="1"/>
  <c r="E1330" i="1"/>
  <c r="M1332" i="1" l="1"/>
  <c r="O1332" i="1"/>
  <c r="R1332" i="1"/>
  <c r="L1333" i="1" s="1"/>
  <c r="N1333" i="1" s="1"/>
  <c r="Q1332" i="1"/>
  <c r="P1332" i="1"/>
  <c r="F1331" i="1"/>
  <c r="C1331" i="1"/>
  <c r="B1331" i="1"/>
  <c r="G1331" i="1"/>
  <c r="I1331" i="1"/>
  <c r="E1331" i="1"/>
  <c r="J1331" i="1"/>
  <c r="A1332" i="1" s="1"/>
  <c r="D1332" i="1" s="1"/>
  <c r="M1333" i="1" l="1"/>
  <c r="Q1333" i="1"/>
  <c r="O1333" i="1"/>
  <c r="P1333" i="1"/>
  <c r="R1333" i="1"/>
  <c r="L1334" i="1" s="1"/>
  <c r="N1334" i="1" s="1"/>
  <c r="F1332" i="1"/>
  <c r="I1332" i="1"/>
  <c r="G1332" i="1"/>
  <c r="J1332" i="1"/>
  <c r="A1333" i="1" s="1"/>
  <c r="D1333" i="1" s="1"/>
  <c r="B1332" i="1"/>
  <c r="C1332" i="1"/>
  <c r="E1332" i="1"/>
  <c r="P1334" i="1" l="1"/>
  <c r="M1334" i="1"/>
  <c r="R1334" i="1"/>
  <c r="L1335" i="1" s="1"/>
  <c r="N1335" i="1" s="1"/>
  <c r="O1334" i="1"/>
  <c r="Q1334" i="1"/>
  <c r="C1333" i="1"/>
  <c r="J1333" i="1"/>
  <c r="A1334" i="1" s="1"/>
  <c r="D1334" i="1" s="1"/>
  <c r="E1333" i="1"/>
  <c r="B1333" i="1"/>
  <c r="G1333" i="1"/>
  <c r="I1333" i="1"/>
  <c r="F1333" i="1"/>
  <c r="M1335" i="1" l="1"/>
  <c r="P1335" i="1"/>
  <c r="O1335" i="1"/>
  <c r="Q1335" i="1"/>
  <c r="R1335" i="1"/>
  <c r="L1336" i="1" s="1"/>
  <c r="N1336" i="1" s="1"/>
  <c r="J1334" i="1"/>
  <c r="A1335" i="1" s="1"/>
  <c r="D1335" i="1" s="1"/>
  <c r="F1334" i="1"/>
  <c r="C1334" i="1"/>
  <c r="I1334" i="1"/>
  <c r="G1334" i="1"/>
  <c r="B1334" i="1"/>
  <c r="E1334" i="1"/>
  <c r="O1336" i="1" l="1"/>
  <c r="Q1336" i="1"/>
  <c r="M1336" i="1"/>
  <c r="P1336" i="1"/>
  <c r="R1336" i="1"/>
  <c r="L1337" i="1" s="1"/>
  <c r="N1337" i="1" s="1"/>
  <c r="B1335" i="1"/>
  <c r="E1335" i="1"/>
  <c r="F1335" i="1"/>
  <c r="J1335" i="1"/>
  <c r="A1336" i="1" s="1"/>
  <c r="D1336" i="1" s="1"/>
  <c r="G1335" i="1"/>
  <c r="I1335" i="1"/>
  <c r="C1335" i="1"/>
  <c r="P1337" i="1" l="1"/>
  <c r="Q1337" i="1"/>
  <c r="R1337" i="1"/>
  <c r="L1338" i="1" s="1"/>
  <c r="N1338" i="1" s="1"/>
  <c r="O1337" i="1"/>
  <c r="M1337" i="1"/>
  <c r="B1336" i="1"/>
  <c r="I1336" i="1"/>
  <c r="G1336" i="1"/>
  <c r="C1336" i="1"/>
  <c r="J1336" i="1"/>
  <c r="A1337" i="1" s="1"/>
  <c r="D1337" i="1" s="1"/>
  <c r="E1336" i="1"/>
  <c r="F1336" i="1"/>
  <c r="P1338" i="1" l="1"/>
  <c r="M1338" i="1"/>
  <c r="R1338" i="1"/>
  <c r="L1339" i="1" s="1"/>
  <c r="N1339" i="1" s="1"/>
  <c r="O1338" i="1"/>
  <c r="Q1338" i="1"/>
  <c r="C1337" i="1"/>
  <c r="E1337" i="1"/>
  <c r="G1337" i="1"/>
  <c r="F1337" i="1"/>
  <c r="I1337" i="1"/>
  <c r="J1337" i="1"/>
  <c r="A1338" i="1" s="1"/>
  <c r="D1338" i="1" s="1"/>
  <c r="B1337" i="1"/>
  <c r="O1339" i="1" l="1"/>
  <c r="R1339" i="1"/>
  <c r="L1340" i="1" s="1"/>
  <c r="N1340" i="1" s="1"/>
  <c r="Q1339" i="1"/>
  <c r="M1339" i="1"/>
  <c r="P1339" i="1"/>
  <c r="E1338" i="1"/>
  <c r="G1338" i="1"/>
  <c r="F1338" i="1"/>
  <c r="B1338" i="1"/>
  <c r="I1338" i="1"/>
  <c r="J1338" i="1"/>
  <c r="A1339" i="1" s="1"/>
  <c r="D1339" i="1" s="1"/>
  <c r="C1338" i="1"/>
  <c r="M1340" i="1" l="1"/>
  <c r="O1340" i="1"/>
  <c r="Q1340" i="1"/>
  <c r="P1340" i="1"/>
  <c r="R1340" i="1"/>
  <c r="L1341" i="1" s="1"/>
  <c r="N1341" i="1" s="1"/>
  <c r="B1339" i="1"/>
  <c r="F1339" i="1"/>
  <c r="E1339" i="1"/>
  <c r="J1339" i="1"/>
  <c r="A1340" i="1" s="1"/>
  <c r="D1340" i="1" s="1"/>
  <c r="C1339" i="1"/>
  <c r="G1339" i="1"/>
  <c r="I1339" i="1"/>
  <c r="M1341" i="1" l="1"/>
  <c r="Q1341" i="1"/>
  <c r="R1341" i="1"/>
  <c r="L1342" i="1" s="1"/>
  <c r="N1342" i="1" s="1"/>
  <c r="O1341" i="1"/>
  <c r="P1341" i="1"/>
  <c r="C1340" i="1"/>
  <c r="J1340" i="1"/>
  <c r="A1341" i="1" s="1"/>
  <c r="D1341" i="1" s="1"/>
  <c r="B1340" i="1"/>
  <c r="I1340" i="1"/>
  <c r="G1340" i="1"/>
  <c r="F1340" i="1"/>
  <c r="E1340" i="1"/>
  <c r="O1342" i="1" l="1"/>
  <c r="Q1342" i="1"/>
  <c r="M1342" i="1"/>
  <c r="P1342" i="1"/>
  <c r="R1342" i="1"/>
  <c r="L1343" i="1" s="1"/>
  <c r="N1343" i="1" s="1"/>
  <c r="G1341" i="1"/>
  <c r="E1341" i="1"/>
  <c r="I1341" i="1"/>
  <c r="B1341" i="1"/>
  <c r="C1341" i="1"/>
  <c r="J1341" i="1"/>
  <c r="A1342" i="1" s="1"/>
  <c r="D1342" i="1" s="1"/>
  <c r="F1341" i="1"/>
  <c r="M1343" i="1" l="1"/>
  <c r="Q1343" i="1"/>
  <c r="O1343" i="1"/>
  <c r="P1343" i="1"/>
  <c r="R1343" i="1"/>
  <c r="L1344" i="1" s="1"/>
  <c r="N1344" i="1" s="1"/>
  <c r="J1342" i="1"/>
  <c r="A1343" i="1" s="1"/>
  <c r="D1343" i="1" s="1"/>
  <c r="B1342" i="1"/>
  <c r="I1342" i="1"/>
  <c r="C1342" i="1"/>
  <c r="G1342" i="1"/>
  <c r="E1342" i="1"/>
  <c r="F1342" i="1"/>
  <c r="P1344" i="1" l="1"/>
  <c r="Q1344" i="1"/>
  <c r="M1344" i="1"/>
  <c r="R1344" i="1"/>
  <c r="L1345" i="1" s="1"/>
  <c r="N1345" i="1" s="1"/>
  <c r="O1344" i="1"/>
  <c r="C1343" i="1"/>
  <c r="B1343" i="1"/>
  <c r="J1343" i="1"/>
  <c r="A1344" i="1" s="1"/>
  <c r="D1344" i="1" s="1"/>
  <c r="E1343" i="1"/>
  <c r="F1343" i="1"/>
  <c r="I1343" i="1"/>
  <c r="G1343" i="1"/>
  <c r="Q1345" i="1" l="1"/>
  <c r="P1345" i="1"/>
  <c r="R1345" i="1"/>
  <c r="L1346" i="1" s="1"/>
  <c r="N1346" i="1" s="1"/>
  <c r="O1345" i="1"/>
  <c r="M1345" i="1"/>
  <c r="F1344" i="1"/>
  <c r="G1344" i="1"/>
  <c r="I1344" i="1"/>
  <c r="J1344" i="1"/>
  <c r="A1345" i="1" s="1"/>
  <c r="D1345" i="1" s="1"/>
  <c r="C1344" i="1"/>
  <c r="E1344" i="1"/>
  <c r="B1344" i="1"/>
  <c r="M1346" i="1" l="1"/>
  <c r="R1346" i="1"/>
  <c r="L1347" i="1" s="1"/>
  <c r="N1347" i="1" s="1"/>
  <c r="Q1346" i="1"/>
  <c r="O1346" i="1"/>
  <c r="P1346" i="1"/>
  <c r="B1345" i="1"/>
  <c r="I1345" i="1"/>
  <c r="C1345" i="1"/>
  <c r="F1345" i="1"/>
  <c r="J1345" i="1"/>
  <c r="A1346" i="1" s="1"/>
  <c r="D1346" i="1" s="1"/>
  <c r="G1345" i="1"/>
  <c r="E1345" i="1"/>
  <c r="R1347" i="1" l="1"/>
  <c r="L1348" i="1" s="1"/>
  <c r="N1348" i="1" s="1"/>
  <c r="M1347" i="1"/>
  <c r="Q1347" i="1"/>
  <c r="P1347" i="1"/>
  <c r="O1347" i="1"/>
  <c r="I1346" i="1"/>
  <c r="F1346" i="1"/>
  <c r="J1346" i="1"/>
  <c r="A1347" i="1" s="1"/>
  <c r="D1347" i="1" s="1"/>
  <c r="C1346" i="1"/>
  <c r="E1346" i="1"/>
  <c r="B1346" i="1"/>
  <c r="G1346" i="1"/>
  <c r="M1348" i="1" l="1"/>
  <c r="Q1348" i="1"/>
  <c r="R1348" i="1"/>
  <c r="L1349" i="1" s="1"/>
  <c r="N1349" i="1" s="1"/>
  <c r="O1348" i="1"/>
  <c r="P1348" i="1"/>
  <c r="E1347" i="1"/>
  <c r="F1347" i="1"/>
  <c r="I1347" i="1"/>
  <c r="G1347" i="1"/>
  <c r="J1347" i="1"/>
  <c r="A1348" i="1" s="1"/>
  <c r="D1348" i="1" s="1"/>
  <c r="C1347" i="1"/>
  <c r="B1347" i="1"/>
  <c r="Q1349" i="1" l="1"/>
  <c r="P1349" i="1"/>
  <c r="M1349" i="1"/>
  <c r="O1349" i="1"/>
  <c r="R1349" i="1"/>
  <c r="L1350" i="1" s="1"/>
  <c r="N1350" i="1" s="1"/>
  <c r="C1348" i="1"/>
  <c r="F1348" i="1"/>
  <c r="J1348" i="1"/>
  <c r="A1349" i="1" s="1"/>
  <c r="D1349" i="1" s="1"/>
  <c r="I1348" i="1"/>
  <c r="G1348" i="1"/>
  <c r="E1348" i="1"/>
  <c r="B1348" i="1"/>
  <c r="P1350" i="1" l="1"/>
  <c r="O1350" i="1"/>
  <c r="M1350" i="1"/>
  <c r="R1350" i="1"/>
  <c r="L1351" i="1" s="1"/>
  <c r="N1351" i="1" s="1"/>
  <c r="Q1350" i="1"/>
  <c r="C1349" i="1"/>
  <c r="F1349" i="1"/>
  <c r="B1349" i="1"/>
  <c r="E1349" i="1"/>
  <c r="G1349" i="1"/>
  <c r="I1349" i="1"/>
  <c r="J1349" i="1"/>
  <c r="A1350" i="1" s="1"/>
  <c r="D1350" i="1" s="1"/>
  <c r="O1351" i="1" l="1"/>
  <c r="Q1351" i="1"/>
  <c r="M1351" i="1"/>
  <c r="P1351" i="1"/>
  <c r="R1351" i="1"/>
  <c r="L1352" i="1" s="1"/>
  <c r="N1352" i="1" s="1"/>
  <c r="F1350" i="1"/>
  <c r="C1350" i="1"/>
  <c r="J1350" i="1"/>
  <c r="A1351" i="1" s="1"/>
  <c r="D1351" i="1" s="1"/>
  <c r="G1350" i="1"/>
  <c r="E1350" i="1"/>
  <c r="B1350" i="1"/>
  <c r="I1350" i="1"/>
  <c r="R1352" i="1" l="1"/>
  <c r="L1353" i="1" s="1"/>
  <c r="N1353" i="1" s="1"/>
  <c r="Q1352" i="1"/>
  <c r="M1352" i="1"/>
  <c r="O1352" i="1"/>
  <c r="P1352" i="1"/>
  <c r="F1351" i="1"/>
  <c r="G1351" i="1"/>
  <c r="C1351" i="1"/>
  <c r="B1351" i="1"/>
  <c r="E1351" i="1"/>
  <c r="J1351" i="1"/>
  <c r="A1352" i="1" s="1"/>
  <c r="D1352" i="1" s="1"/>
  <c r="I1351" i="1"/>
  <c r="M1353" i="1" l="1"/>
  <c r="P1353" i="1"/>
  <c r="Q1353" i="1"/>
  <c r="R1353" i="1"/>
  <c r="L1354" i="1" s="1"/>
  <c r="N1354" i="1" s="1"/>
  <c r="O1353" i="1"/>
  <c r="G1352" i="1"/>
  <c r="B1352" i="1"/>
  <c r="F1352" i="1"/>
  <c r="I1352" i="1"/>
  <c r="J1352" i="1"/>
  <c r="A1353" i="1" s="1"/>
  <c r="D1353" i="1" s="1"/>
  <c r="C1352" i="1"/>
  <c r="E1352" i="1"/>
  <c r="R1354" i="1" l="1"/>
  <c r="L1355" i="1" s="1"/>
  <c r="N1355" i="1" s="1"/>
  <c r="P1354" i="1"/>
  <c r="Q1354" i="1"/>
  <c r="O1354" i="1"/>
  <c r="M1354" i="1"/>
  <c r="I1353" i="1"/>
  <c r="F1353" i="1"/>
  <c r="C1353" i="1"/>
  <c r="J1353" i="1"/>
  <c r="A1354" i="1" s="1"/>
  <c r="D1354" i="1" s="1"/>
  <c r="B1353" i="1"/>
  <c r="G1353" i="1"/>
  <c r="E1353" i="1"/>
  <c r="R1355" i="1" l="1"/>
  <c r="L1356" i="1" s="1"/>
  <c r="N1356" i="1" s="1"/>
  <c r="O1355" i="1"/>
  <c r="M1355" i="1"/>
  <c r="P1355" i="1"/>
  <c r="Q1355" i="1"/>
  <c r="G1354" i="1"/>
  <c r="I1354" i="1"/>
  <c r="B1354" i="1"/>
  <c r="C1354" i="1"/>
  <c r="J1354" i="1"/>
  <c r="A1355" i="1" s="1"/>
  <c r="D1355" i="1" s="1"/>
  <c r="E1354" i="1"/>
  <c r="F1354" i="1"/>
  <c r="O1356" i="1" l="1"/>
  <c r="R1356" i="1"/>
  <c r="L1357" i="1" s="1"/>
  <c r="N1357" i="1" s="1"/>
  <c r="Q1356" i="1"/>
  <c r="M1356" i="1"/>
  <c r="P1356" i="1"/>
  <c r="J1355" i="1"/>
  <c r="A1356" i="1" s="1"/>
  <c r="D1356" i="1" s="1"/>
  <c r="G1355" i="1"/>
  <c r="B1355" i="1"/>
  <c r="C1355" i="1"/>
  <c r="E1355" i="1"/>
  <c r="F1355" i="1"/>
  <c r="I1355" i="1"/>
  <c r="P1357" i="1" l="1"/>
  <c r="M1357" i="1"/>
  <c r="Q1357" i="1"/>
  <c r="O1357" i="1"/>
  <c r="R1357" i="1"/>
  <c r="L1358" i="1" s="1"/>
  <c r="N1358" i="1" s="1"/>
  <c r="J1356" i="1"/>
  <c r="A1357" i="1" s="1"/>
  <c r="D1357" i="1" s="1"/>
  <c r="C1356" i="1"/>
  <c r="G1356" i="1"/>
  <c r="F1356" i="1"/>
  <c r="B1356" i="1"/>
  <c r="E1356" i="1"/>
  <c r="I1356" i="1"/>
  <c r="P1358" i="1" l="1"/>
  <c r="O1358" i="1"/>
  <c r="M1358" i="1"/>
  <c r="Q1358" i="1"/>
  <c r="R1358" i="1"/>
  <c r="L1359" i="1" s="1"/>
  <c r="N1359" i="1" s="1"/>
  <c r="I1357" i="1"/>
  <c r="C1357" i="1"/>
  <c r="J1357" i="1"/>
  <c r="A1358" i="1" s="1"/>
  <c r="D1358" i="1" s="1"/>
  <c r="E1357" i="1"/>
  <c r="F1357" i="1"/>
  <c r="G1357" i="1"/>
  <c r="B1357" i="1"/>
  <c r="M1359" i="1" l="1"/>
  <c r="P1359" i="1"/>
  <c r="Q1359" i="1"/>
  <c r="O1359" i="1"/>
  <c r="R1359" i="1"/>
  <c r="L1360" i="1" s="1"/>
  <c r="N1360" i="1" s="1"/>
  <c r="J1358" i="1"/>
  <c r="A1359" i="1" s="1"/>
  <c r="D1359" i="1" s="1"/>
  <c r="B1358" i="1"/>
  <c r="F1358" i="1"/>
  <c r="E1358" i="1"/>
  <c r="C1358" i="1"/>
  <c r="I1358" i="1"/>
  <c r="G1358" i="1"/>
  <c r="R1360" i="1" l="1"/>
  <c r="L1361" i="1" s="1"/>
  <c r="N1361" i="1" s="1"/>
  <c r="M1360" i="1"/>
  <c r="P1360" i="1"/>
  <c r="Q1360" i="1"/>
  <c r="O1360" i="1"/>
  <c r="B1359" i="1"/>
  <c r="J1359" i="1"/>
  <c r="A1360" i="1" s="1"/>
  <c r="D1360" i="1" s="1"/>
  <c r="I1359" i="1"/>
  <c r="G1359" i="1"/>
  <c r="C1359" i="1"/>
  <c r="F1359" i="1"/>
  <c r="E1359" i="1"/>
  <c r="P1361" i="1" l="1"/>
  <c r="R1361" i="1"/>
  <c r="L1362" i="1" s="1"/>
  <c r="N1362" i="1" s="1"/>
  <c r="Q1361" i="1"/>
  <c r="O1361" i="1"/>
  <c r="M1361" i="1"/>
  <c r="G1360" i="1"/>
  <c r="C1360" i="1"/>
  <c r="F1360" i="1"/>
  <c r="B1360" i="1"/>
  <c r="I1360" i="1"/>
  <c r="E1360" i="1"/>
  <c r="J1360" i="1"/>
  <c r="A1361" i="1" s="1"/>
  <c r="D1361" i="1" s="1"/>
  <c r="M1362" i="1" l="1"/>
  <c r="R1362" i="1"/>
  <c r="L1363" i="1" s="1"/>
  <c r="N1363" i="1" s="1"/>
  <c r="P1362" i="1"/>
  <c r="Q1362" i="1"/>
  <c r="O1362" i="1"/>
  <c r="F1361" i="1"/>
  <c r="B1361" i="1"/>
  <c r="C1361" i="1"/>
  <c r="J1361" i="1"/>
  <c r="A1362" i="1" s="1"/>
  <c r="D1362" i="1" s="1"/>
  <c r="E1361" i="1"/>
  <c r="G1361" i="1"/>
  <c r="I1361" i="1"/>
  <c r="O1363" i="1" l="1"/>
  <c r="R1363" i="1"/>
  <c r="L1364" i="1" s="1"/>
  <c r="N1364" i="1" s="1"/>
  <c r="Q1363" i="1"/>
  <c r="M1363" i="1"/>
  <c r="P1363" i="1"/>
  <c r="C1362" i="1"/>
  <c r="F1362" i="1"/>
  <c r="I1362" i="1"/>
  <c r="J1362" i="1"/>
  <c r="A1363" i="1" s="1"/>
  <c r="D1363" i="1" s="1"/>
  <c r="G1362" i="1"/>
  <c r="B1362" i="1"/>
  <c r="E1362" i="1"/>
  <c r="P1364" i="1" l="1"/>
  <c r="O1364" i="1"/>
  <c r="R1364" i="1"/>
  <c r="L1365" i="1" s="1"/>
  <c r="N1365" i="1" s="1"/>
  <c r="Q1364" i="1"/>
  <c r="M1364" i="1"/>
  <c r="F1363" i="1"/>
  <c r="C1363" i="1"/>
  <c r="G1363" i="1"/>
  <c r="I1363" i="1"/>
  <c r="J1363" i="1"/>
  <c r="A1364" i="1" s="1"/>
  <c r="D1364" i="1" s="1"/>
  <c r="E1363" i="1"/>
  <c r="B1363" i="1"/>
  <c r="M1365" i="1" l="1"/>
  <c r="P1365" i="1"/>
  <c r="R1365" i="1"/>
  <c r="L1366" i="1" s="1"/>
  <c r="N1366" i="1" s="1"/>
  <c r="Q1365" i="1"/>
  <c r="O1365" i="1"/>
  <c r="C1364" i="1"/>
  <c r="F1364" i="1"/>
  <c r="G1364" i="1"/>
  <c r="I1364" i="1"/>
  <c r="B1364" i="1"/>
  <c r="J1364" i="1"/>
  <c r="A1365" i="1" s="1"/>
  <c r="D1365" i="1" s="1"/>
  <c r="E1364" i="1"/>
  <c r="P1366" i="1" l="1"/>
  <c r="Q1366" i="1"/>
  <c r="R1366" i="1"/>
  <c r="L1367" i="1" s="1"/>
  <c r="N1367" i="1" s="1"/>
  <c r="O1366" i="1"/>
  <c r="M1366" i="1"/>
  <c r="J1365" i="1"/>
  <c r="A1366" i="1" s="1"/>
  <c r="D1366" i="1" s="1"/>
  <c r="G1365" i="1"/>
  <c r="B1365" i="1"/>
  <c r="I1365" i="1"/>
  <c r="E1365" i="1"/>
  <c r="C1365" i="1"/>
  <c r="F1365" i="1"/>
  <c r="P1367" i="1" l="1"/>
  <c r="R1367" i="1"/>
  <c r="L1368" i="1" s="1"/>
  <c r="N1368" i="1" s="1"/>
  <c r="O1367" i="1"/>
  <c r="Q1367" i="1"/>
  <c r="M1367" i="1"/>
  <c r="G1366" i="1"/>
  <c r="B1366" i="1"/>
  <c r="I1366" i="1"/>
  <c r="E1366" i="1"/>
  <c r="F1366" i="1"/>
  <c r="C1366" i="1"/>
  <c r="J1366" i="1"/>
  <c r="A1367" i="1" s="1"/>
  <c r="D1367" i="1" s="1"/>
  <c r="O1368" i="1" l="1"/>
  <c r="P1368" i="1"/>
  <c r="R1368" i="1"/>
  <c r="L1369" i="1" s="1"/>
  <c r="N1369" i="1" s="1"/>
  <c r="Q1368" i="1"/>
  <c r="M1368" i="1"/>
  <c r="C1367" i="1"/>
  <c r="B1367" i="1"/>
  <c r="I1367" i="1"/>
  <c r="J1367" i="1"/>
  <c r="A1368" i="1" s="1"/>
  <c r="D1368" i="1" s="1"/>
  <c r="E1367" i="1"/>
  <c r="F1367" i="1"/>
  <c r="G1367" i="1"/>
  <c r="O1369" i="1" l="1"/>
  <c r="M1369" i="1"/>
  <c r="R1369" i="1"/>
  <c r="L1370" i="1" s="1"/>
  <c r="N1370" i="1" s="1"/>
  <c r="Q1369" i="1"/>
  <c r="P1369" i="1"/>
  <c r="G1368" i="1"/>
  <c r="F1368" i="1"/>
  <c r="I1368" i="1"/>
  <c r="C1368" i="1"/>
  <c r="B1368" i="1"/>
  <c r="J1368" i="1"/>
  <c r="A1369" i="1" s="1"/>
  <c r="D1369" i="1" s="1"/>
  <c r="E1368" i="1"/>
  <c r="R1370" i="1" l="1"/>
  <c r="L1371" i="1" s="1"/>
  <c r="N1371" i="1" s="1"/>
  <c r="O1370" i="1"/>
  <c r="P1370" i="1"/>
  <c r="Q1370" i="1"/>
  <c r="M1370" i="1"/>
  <c r="C1369" i="1"/>
  <c r="J1369" i="1"/>
  <c r="A1370" i="1" s="1"/>
  <c r="D1370" i="1" s="1"/>
  <c r="E1369" i="1"/>
  <c r="I1369" i="1"/>
  <c r="B1369" i="1"/>
  <c r="F1369" i="1"/>
  <c r="G1369" i="1"/>
  <c r="P1371" i="1" l="1"/>
  <c r="O1371" i="1"/>
  <c r="R1371" i="1"/>
  <c r="L1372" i="1" s="1"/>
  <c r="N1372" i="1" s="1"/>
  <c r="Q1371" i="1"/>
  <c r="M1371" i="1"/>
  <c r="J1370" i="1"/>
  <c r="A1371" i="1" s="1"/>
  <c r="D1371" i="1" s="1"/>
  <c r="I1370" i="1"/>
  <c r="F1370" i="1"/>
  <c r="G1370" i="1"/>
  <c r="B1370" i="1"/>
  <c r="E1370" i="1"/>
  <c r="C1370" i="1"/>
  <c r="Q1372" i="1" l="1"/>
  <c r="O1372" i="1"/>
  <c r="R1372" i="1"/>
  <c r="L1373" i="1" s="1"/>
  <c r="N1373" i="1" s="1"/>
  <c r="M1372" i="1"/>
  <c r="P1372" i="1"/>
  <c r="B1371" i="1"/>
  <c r="E1371" i="1"/>
  <c r="J1371" i="1"/>
  <c r="A1372" i="1" s="1"/>
  <c r="D1372" i="1" s="1"/>
  <c r="C1371" i="1"/>
  <c r="F1371" i="1"/>
  <c r="G1371" i="1"/>
  <c r="I1371" i="1"/>
  <c r="O1373" i="1" l="1"/>
  <c r="M1373" i="1"/>
  <c r="R1373" i="1"/>
  <c r="L1374" i="1" s="1"/>
  <c r="N1374" i="1" s="1"/>
  <c r="Q1373" i="1"/>
  <c r="P1373" i="1"/>
  <c r="G1372" i="1"/>
  <c r="I1372" i="1"/>
  <c r="B1372" i="1"/>
  <c r="C1372" i="1"/>
  <c r="J1372" i="1"/>
  <c r="A1373" i="1" s="1"/>
  <c r="D1373" i="1" s="1"/>
  <c r="E1372" i="1"/>
  <c r="F1372" i="1"/>
  <c r="P1374" i="1" l="1"/>
  <c r="Q1374" i="1"/>
  <c r="R1374" i="1"/>
  <c r="L1375" i="1" s="1"/>
  <c r="N1375" i="1" s="1"/>
  <c r="O1374" i="1"/>
  <c r="M1374" i="1"/>
  <c r="J1373" i="1"/>
  <c r="A1374" i="1" s="1"/>
  <c r="D1374" i="1" s="1"/>
  <c r="B1373" i="1"/>
  <c r="I1373" i="1"/>
  <c r="F1373" i="1"/>
  <c r="G1373" i="1"/>
  <c r="C1373" i="1"/>
  <c r="E1373" i="1"/>
  <c r="Q1375" i="1" l="1"/>
  <c r="O1375" i="1"/>
  <c r="R1375" i="1"/>
  <c r="L1376" i="1" s="1"/>
  <c r="N1376" i="1" s="1"/>
  <c r="P1375" i="1"/>
  <c r="M1375" i="1"/>
  <c r="J1374" i="1"/>
  <c r="A1375" i="1" s="1"/>
  <c r="D1375" i="1" s="1"/>
  <c r="C1374" i="1"/>
  <c r="F1374" i="1"/>
  <c r="I1374" i="1"/>
  <c r="E1374" i="1"/>
  <c r="G1374" i="1"/>
  <c r="B1374" i="1"/>
  <c r="O1376" i="1" l="1"/>
  <c r="R1376" i="1"/>
  <c r="L1377" i="1" s="1"/>
  <c r="N1377" i="1" s="1"/>
  <c r="M1376" i="1"/>
  <c r="P1376" i="1"/>
  <c r="Q1376" i="1"/>
  <c r="I1375" i="1"/>
  <c r="F1375" i="1"/>
  <c r="B1375" i="1"/>
  <c r="G1375" i="1"/>
  <c r="C1375" i="1"/>
  <c r="J1375" i="1"/>
  <c r="A1376" i="1" s="1"/>
  <c r="D1376" i="1" s="1"/>
  <c r="E1375" i="1"/>
  <c r="P1377" i="1" l="1"/>
  <c r="R1377" i="1"/>
  <c r="L1378" i="1" s="1"/>
  <c r="N1378" i="1" s="1"/>
  <c r="O1377" i="1"/>
  <c r="Q1377" i="1"/>
  <c r="M1377" i="1"/>
  <c r="C1376" i="1"/>
  <c r="G1376" i="1"/>
  <c r="B1376" i="1"/>
  <c r="E1376" i="1"/>
  <c r="I1376" i="1"/>
  <c r="J1376" i="1"/>
  <c r="A1377" i="1" s="1"/>
  <c r="D1377" i="1" s="1"/>
  <c r="F1376" i="1"/>
  <c r="M1378" i="1" l="1"/>
  <c r="R1378" i="1"/>
  <c r="L1379" i="1" s="1"/>
  <c r="N1379" i="1" s="1"/>
  <c r="P1378" i="1"/>
  <c r="Q1378" i="1"/>
  <c r="O1378" i="1"/>
  <c r="J1377" i="1"/>
  <c r="A1378" i="1" s="1"/>
  <c r="D1378" i="1" s="1"/>
  <c r="C1377" i="1"/>
  <c r="F1377" i="1"/>
  <c r="G1377" i="1"/>
  <c r="I1377" i="1"/>
  <c r="B1377" i="1"/>
  <c r="E1377" i="1"/>
  <c r="O1379" i="1" l="1"/>
  <c r="R1379" i="1"/>
  <c r="L1380" i="1" s="1"/>
  <c r="N1380" i="1" s="1"/>
  <c r="P1379" i="1"/>
  <c r="M1379" i="1"/>
  <c r="Q1379" i="1"/>
  <c r="J1378" i="1"/>
  <c r="A1379" i="1" s="1"/>
  <c r="D1379" i="1" s="1"/>
  <c r="G1378" i="1"/>
  <c r="F1378" i="1"/>
  <c r="E1378" i="1"/>
  <c r="B1378" i="1"/>
  <c r="C1378" i="1"/>
  <c r="I1378" i="1"/>
  <c r="O1380" i="1" l="1"/>
  <c r="P1380" i="1"/>
  <c r="Q1380" i="1"/>
  <c r="R1380" i="1"/>
  <c r="L1381" i="1" s="1"/>
  <c r="N1381" i="1" s="1"/>
  <c r="M1380" i="1"/>
  <c r="E1379" i="1"/>
  <c r="F1379" i="1"/>
  <c r="I1379" i="1"/>
  <c r="C1379" i="1"/>
  <c r="B1379" i="1"/>
  <c r="J1379" i="1"/>
  <c r="A1380" i="1" s="1"/>
  <c r="D1380" i="1" s="1"/>
  <c r="G1379" i="1"/>
  <c r="P1381" i="1" l="1"/>
  <c r="Q1381" i="1"/>
  <c r="O1381" i="1"/>
  <c r="R1381" i="1"/>
  <c r="L1382" i="1" s="1"/>
  <c r="N1382" i="1" s="1"/>
  <c r="M1381" i="1"/>
  <c r="G1380" i="1"/>
  <c r="F1380" i="1"/>
  <c r="I1380" i="1"/>
  <c r="B1380" i="1"/>
  <c r="C1380" i="1"/>
  <c r="E1380" i="1"/>
  <c r="J1380" i="1"/>
  <c r="A1381" i="1" s="1"/>
  <c r="D1381" i="1" s="1"/>
  <c r="O1382" i="1" l="1"/>
  <c r="R1382" i="1"/>
  <c r="L1383" i="1" s="1"/>
  <c r="N1383" i="1" s="1"/>
  <c r="P1382" i="1"/>
  <c r="M1382" i="1"/>
  <c r="Q1382" i="1"/>
  <c r="B1381" i="1"/>
  <c r="I1381" i="1"/>
  <c r="F1381" i="1"/>
  <c r="G1381" i="1"/>
  <c r="C1381" i="1"/>
  <c r="J1381" i="1"/>
  <c r="A1382" i="1" s="1"/>
  <c r="D1382" i="1" s="1"/>
  <c r="E1381" i="1"/>
  <c r="Q1383" i="1" l="1"/>
  <c r="R1383" i="1"/>
  <c r="L1384" i="1" s="1"/>
  <c r="N1384" i="1" s="1"/>
  <c r="O1383" i="1"/>
  <c r="P1383" i="1"/>
  <c r="M1383" i="1"/>
  <c r="B1382" i="1"/>
  <c r="G1382" i="1"/>
  <c r="C1382" i="1"/>
  <c r="J1382" i="1"/>
  <c r="A1383" i="1" s="1"/>
  <c r="D1383" i="1" s="1"/>
  <c r="E1382" i="1"/>
  <c r="I1382" i="1"/>
  <c r="F1382" i="1"/>
  <c r="O1384" i="1" l="1"/>
  <c r="Q1384" i="1"/>
  <c r="R1384" i="1"/>
  <c r="L1385" i="1" s="1"/>
  <c r="N1385" i="1" s="1"/>
  <c r="M1384" i="1"/>
  <c r="P1384" i="1"/>
  <c r="I1383" i="1"/>
  <c r="J1383" i="1"/>
  <c r="A1384" i="1" s="1"/>
  <c r="D1384" i="1" s="1"/>
  <c r="C1383" i="1"/>
  <c r="G1383" i="1"/>
  <c r="B1383" i="1"/>
  <c r="E1383" i="1"/>
  <c r="F1383" i="1"/>
  <c r="Q1385" i="1" l="1"/>
  <c r="R1385" i="1"/>
  <c r="L1386" i="1" s="1"/>
  <c r="N1386" i="1" s="1"/>
  <c r="P1385" i="1"/>
  <c r="M1385" i="1"/>
  <c r="O1385" i="1"/>
  <c r="J1384" i="1"/>
  <c r="A1385" i="1" s="1"/>
  <c r="D1385" i="1" s="1"/>
  <c r="C1384" i="1"/>
  <c r="E1384" i="1"/>
  <c r="B1384" i="1"/>
  <c r="I1384" i="1"/>
  <c r="G1384" i="1"/>
  <c r="F1384" i="1"/>
  <c r="P1386" i="1" l="1"/>
  <c r="R1386" i="1"/>
  <c r="L1387" i="1" s="1"/>
  <c r="N1387" i="1" s="1"/>
  <c r="O1386" i="1"/>
  <c r="Q1386" i="1"/>
  <c r="M1386" i="1"/>
  <c r="F1385" i="1"/>
  <c r="C1385" i="1"/>
  <c r="E1385" i="1"/>
  <c r="G1385" i="1"/>
  <c r="I1385" i="1"/>
  <c r="B1385" i="1"/>
  <c r="J1385" i="1"/>
  <c r="A1386" i="1" s="1"/>
  <c r="D1386" i="1" s="1"/>
  <c r="O1387" i="1" l="1"/>
  <c r="M1387" i="1"/>
  <c r="R1387" i="1"/>
  <c r="L1388" i="1" s="1"/>
  <c r="N1388" i="1" s="1"/>
  <c r="P1387" i="1"/>
  <c r="Q1387" i="1"/>
  <c r="I1386" i="1"/>
  <c r="G1386" i="1"/>
  <c r="F1386" i="1"/>
  <c r="J1386" i="1"/>
  <c r="A1387" i="1" s="1"/>
  <c r="D1387" i="1" s="1"/>
  <c r="C1386" i="1"/>
  <c r="B1386" i="1"/>
  <c r="E1386" i="1"/>
  <c r="M1388" i="1" l="1"/>
  <c r="P1388" i="1"/>
  <c r="Q1388" i="1"/>
  <c r="O1388" i="1"/>
  <c r="R1388" i="1"/>
  <c r="L1389" i="1" s="1"/>
  <c r="N1389" i="1" s="1"/>
  <c r="G1387" i="1"/>
  <c r="B1387" i="1"/>
  <c r="E1387" i="1"/>
  <c r="J1387" i="1"/>
  <c r="A1388" i="1" s="1"/>
  <c r="D1388" i="1" s="1"/>
  <c r="F1387" i="1"/>
  <c r="I1387" i="1"/>
  <c r="C1387" i="1"/>
  <c r="P1389" i="1" l="1"/>
  <c r="O1389" i="1"/>
  <c r="M1389" i="1"/>
  <c r="Q1389" i="1"/>
  <c r="R1389" i="1"/>
  <c r="L1390" i="1" s="1"/>
  <c r="N1390" i="1" s="1"/>
  <c r="C1388" i="1"/>
  <c r="J1388" i="1"/>
  <c r="A1389" i="1" s="1"/>
  <c r="D1389" i="1" s="1"/>
  <c r="I1388" i="1"/>
  <c r="E1388" i="1"/>
  <c r="G1388" i="1"/>
  <c r="B1388" i="1"/>
  <c r="F1388" i="1"/>
  <c r="R1390" i="1" l="1"/>
  <c r="L1391" i="1" s="1"/>
  <c r="N1391" i="1" s="1"/>
  <c r="Q1390" i="1"/>
  <c r="P1390" i="1"/>
  <c r="M1390" i="1"/>
  <c r="O1390" i="1"/>
  <c r="C1389" i="1"/>
  <c r="E1389" i="1"/>
  <c r="F1389" i="1"/>
  <c r="J1389" i="1"/>
  <c r="A1390" i="1" s="1"/>
  <c r="D1390" i="1" s="1"/>
  <c r="G1389" i="1"/>
  <c r="I1389" i="1"/>
  <c r="B1389" i="1"/>
  <c r="O1391" i="1" l="1"/>
  <c r="Q1391" i="1"/>
  <c r="R1391" i="1"/>
  <c r="L1392" i="1" s="1"/>
  <c r="N1392" i="1" s="1"/>
  <c r="P1391" i="1"/>
  <c r="M1391" i="1"/>
  <c r="B1390" i="1"/>
  <c r="J1390" i="1"/>
  <c r="A1391" i="1" s="1"/>
  <c r="D1391" i="1" s="1"/>
  <c r="F1390" i="1"/>
  <c r="G1390" i="1"/>
  <c r="I1390" i="1"/>
  <c r="C1390" i="1"/>
  <c r="E1390" i="1"/>
  <c r="R1392" i="1" l="1"/>
  <c r="L1393" i="1" s="1"/>
  <c r="N1393" i="1" s="1"/>
  <c r="P1392" i="1"/>
  <c r="Q1392" i="1"/>
  <c r="M1392" i="1"/>
  <c r="O1392" i="1"/>
  <c r="I1391" i="1"/>
  <c r="J1391" i="1"/>
  <c r="A1392" i="1" s="1"/>
  <c r="D1392" i="1" s="1"/>
  <c r="E1391" i="1"/>
  <c r="C1391" i="1"/>
  <c r="G1391" i="1"/>
  <c r="B1391" i="1"/>
  <c r="F1391" i="1"/>
  <c r="P1393" i="1" l="1"/>
  <c r="R1393" i="1"/>
  <c r="L1394" i="1" s="1"/>
  <c r="N1394" i="1" s="1"/>
  <c r="O1393" i="1"/>
  <c r="M1393" i="1"/>
  <c r="Q1393" i="1"/>
  <c r="J1392" i="1"/>
  <c r="A1393" i="1" s="1"/>
  <c r="D1393" i="1" s="1"/>
  <c r="E1392" i="1"/>
  <c r="F1392" i="1"/>
  <c r="G1392" i="1"/>
  <c r="I1392" i="1"/>
  <c r="C1392" i="1"/>
  <c r="B1392" i="1"/>
  <c r="P1394" i="1" l="1"/>
  <c r="M1394" i="1"/>
  <c r="Q1394" i="1"/>
  <c r="O1394" i="1"/>
  <c r="R1394" i="1"/>
  <c r="L1395" i="1" s="1"/>
  <c r="N1395" i="1" s="1"/>
  <c r="J1393" i="1"/>
  <c r="A1394" i="1" s="1"/>
  <c r="D1394" i="1" s="1"/>
  <c r="C1393" i="1"/>
  <c r="E1393" i="1"/>
  <c r="G1393" i="1"/>
  <c r="F1393" i="1"/>
  <c r="B1393" i="1"/>
  <c r="I1393" i="1"/>
  <c r="P1395" i="1" l="1"/>
  <c r="R1395" i="1"/>
  <c r="L1396" i="1" s="1"/>
  <c r="N1396" i="1" s="1"/>
  <c r="M1395" i="1"/>
  <c r="Q1395" i="1"/>
  <c r="O1395" i="1"/>
  <c r="E1394" i="1"/>
  <c r="I1394" i="1"/>
  <c r="F1394" i="1"/>
  <c r="C1394" i="1"/>
  <c r="J1394" i="1"/>
  <c r="A1395" i="1" s="1"/>
  <c r="D1395" i="1" s="1"/>
  <c r="B1394" i="1"/>
  <c r="G1394" i="1"/>
  <c r="R1396" i="1" l="1"/>
  <c r="L1397" i="1" s="1"/>
  <c r="N1397" i="1" s="1"/>
  <c r="Q1396" i="1"/>
  <c r="O1396" i="1"/>
  <c r="P1396" i="1"/>
  <c r="M1396" i="1"/>
  <c r="E1395" i="1"/>
  <c r="G1395" i="1"/>
  <c r="B1395" i="1"/>
  <c r="F1395" i="1"/>
  <c r="I1395" i="1"/>
  <c r="J1395" i="1"/>
  <c r="A1396" i="1" s="1"/>
  <c r="D1396" i="1" s="1"/>
  <c r="C1395" i="1"/>
  <c r="P1397" i="1" l="1"/>
  <c r="R1397" i="1"/>
  <c r="L1398" i="1" s="1"/>
  <c r="N1398" i="1" s="1"/>
  <c r="O1397" i="1"/>
  <c r="M1397" i="1"/>
  <c r="Q1397" i="1"/>
  <c r="C1396" i="1"/>
  <c r="E1396" i="1"/>
  <c r="F1396" i="1"/>
  <c r="B1396" i="1"/>
  <c r="J1396" i="1"/>
  <c r="A1397" i="1" s="1"/>
  <c r="D1397" i="1" s="1"/>
  <c r="I1396" i="1"/>
  <c r="G1396" i="1"/>
  <c r="Q1398" i="1" l="1"/>
  <c r="M1398" i="1"/>
  <c r="O1398" i="1"/>
  <c r="P1398" i="1"/>
  <c r="R1398" i="1"/>
  <c r="L1399" i="1" s="1"/>
  <c r="N1399" i="1" s="1"/>
  <c r="F1397" i="1"/>
  <c r="G1397" i="1"/>
  <c r="I1397" i="1"/>
  <c r="C1397" i="1"/>
  <c r="B1397" i="1"/>
  <c r="J1397" i="1"/>
  <c r="A1398" i="1" s="1"/>
  <c r="D1398" i="1" s="1"/>
  <c r="E1397" i="1"/>
  <c r="O1399" i="1" l="1"/>
  <c r="R1399" i="1"/>
  <c r="L1400" i="1" s="1"/>
  <c r="N1400" i="1" s="1"/>
  <c r="Q1399" i="1"/>
  <c r="M1399" i="1"/>
  <c r="P1399" i="1"/>
  <c r="F1398" i="1"/>
  <c r="B1398" i="1"/>
  <c r="J1398" i="1"/>
  <c r="A1399" i="1" s="1"/>
  <c r="D1399" i="1" s="1"/>
  <c r="I1398" i="1"/>
  <c r="G1398" i="1"/>
  <c r="E1398" i="1"/>
  <c r="C1398" i="1"/>
  <c r="P1400" i="1" l="1"/>
  <c r="Q1400" i="1"/>
  <c r="R1400" i="1"/>
  <c r="L1401" i="1" s="1"/>
  <c r="N1401" i="1" s="1"/>
  <c r="M1400" i="1"/>
  <c r="O1400" i="1"/>
  <c r="B1399" i="1"/>
  <c r="E1399" i="1"/>
  <c r="G1399" i="1"/>
  <c r="F1399" i="1"/>
  <c r="I1399" i="1"/>
  <c r="C1399" i="1"/>
  <c r="J1399" i="1"/>
  <c r="A1400" i="1" s="1"/>
  <c r="D1400" i="1" s="1"/>
  <c r="P1401" i="1" l="1"/>
  <c r="R1401" i="1"/>
  <c r="L1402" i="1" s="1"/>
  <c r="N1402" i="1" s="1"/>
  <c r="Q1401" i="1"/>
  <c r="M1401" i="1"/>
  <c r="O1401" i="1"/>
  <c r="B1400" i="1"/>
  <c r="F1400" i="1"/>
  <c r="J1400" i="1"/>
  <c r="A1401" i="1" s="1"/>
  <c r="D1401" i="1" s="1"/>
  <c r="I1400" i="1"/>
  <c r="G1400" i="1"/>
  <c r="C1400" i="1"/>
  <c r="E1400" i="1"/>
  <c r="P1402" i="1" l="1"/>
  <c r="O1402" i="1"/>
  <c r="R1402" i="1"/>
  <c r="L1403" i="1" s="1"/>
  <c r="N1403" i="1" s="1"/>
  <c r="Q1402" i="1"/>
  <c r="M1402" i="1"/>
  <c r="C1401" i="1"/>
  <c r="E1401" i="1"/>
  <c r="B1401" i="1"/>
  <c r="F1401" i="1"/>
  <c r="J1401" i="1"/>
  <c r="A1402" i="1" s="1"/>
  <c r="D1402" i="1" s="1"/>
  <c r="G1401" i="1"/>
  <c r="I1401" i="1"/>
  <c r="R1403" i="1" l="1"/>
  <c r="L1404" i="1" s="1"/>
  <c r="N1404" i="1" s="1"/>
  <c r="M1403" i="1"/>
  <c r="O1403" i="1"/>
  <c r="P1403" i="1"/>
  <c r="Q1403" i="1"/>
  <c r="G1402" i="1"/>
  <c r="E1402" i="1"/>
  <c r="B1402" i="1"/>
  <c r="J1402" i="1"/>
  <c r="A1403" i="1" s="1"/>
  <c r="D1403" i="1" s="1"/>
  <c r="F1402" i="1"/>
  <c r="C1402" i="1"/>
  <c r="I1402" i="1"/>
  <c r="O1404" i="1" l="1"/>
  <c r="Q1404" i="1"/>
  <c r="R1404" i="1"/>
  <c r="L1405" i="1" s="1"/>
  <c r="N1405" i="1" s="1"/>
  <c r="P1404" i="1"/>
  <c r="M1404" i="1"/>
  <c r="B1403" i="1"/>
  <c r="F1403" i="1"/>
  <c r="E1403" i="1"/>
  <c r="J1403" i="1"/>
  <c r="A1404" i="1" s="1"/>
  <c r="D1404" i="1" s="1"/>
  <c r="G1403" i="1"/>
  <c r="C1403" i="1"/>
  <c r="I1403" i="1"/>
  <c r="O1405" i="1" l="1"/>
  <c r="R1405" i="1"/>
  <c r="L1406" i="1" s="1"/>
  <c r="N1406" i="1" s="1"/>
  <c r="P1405" i="1"/>
  <c r="Q1405" i="1"/>
  <c r="M1405" i="1"/>
  <c r="F1404" i="1"/>
  <c r="I1404" i="1"/>
  <c r="G1404" i="1"/>
  <c r="B1404" i="1"/>
  <c r="E1404" i="1"/>
  <c r="J1404" i="1"/>
  <c r="A1405" i="1" s="1"/>
  <c r="D1405" i="1" s="1"/>
  <c r="C1404" i="1"/>
  <c r="Q1406" i="1" l="1"/>
  <c r="R1406" i="1"/>
  <c r="L1407" i="1" s="1"/>
  <c r="N1407" i="1" s="1"/>
  <c r="O1406" i="1"/>
  <c r="P1406" i="1"/>
  <c r="M1406" i="1"/>
  <c r="G1405" i="1"/>
  <c r="J1405" i="1"/>
  <c r="A1406" i="1" s="1"/>
  <c r="D1406" i="1" s="1"/>
  <c r="F1405" i="1"/>
  <c r="C1405" i="1"/>
  <c r="E1405" i="1"/>
  <c r="B1405" i="1"/>
  <c r="I1405" i="1"/>
  <c r="Q1407" i="1" l="1"/>
  <c r="O1407" i="1"/>
  <c r="P1407" i="1"/>
  <c r="R1407" i="1"/>
  <c r="L1408" i="1" s="1"/>
  <c r="N1408" i="1" s="1"/>
  <c r="M1407" i="1"/>
  <c r="F1406" i="1"/>
  <c r="I1406" i="1"/>
  <c r="B1406" i="1"/>
  <c r="G1406" i="1"/>
  <c r="E1406" i="1"/>
  <c r="C1406" i="1"/>
  <c r="J1406" i="1"/>
  <c r="A1407" i="1" s="1"/>
  <c r="D1407" i="1" s="1"/>
  <c r="O1408" i="1" l="1"/>
  <c r="Q1408" i="1"/>
  <c r="M1408" i="1"/>
  <c r="R1408" i="1"/>
  <c r="L1409" i="1" s="1"/>
  <c r="N1409" i="1" s="1"/>
  <c r="P1408" i="1"/>
  <c r="J1407" i="1"/>
  <c r="A1408" i="1" s="1"/>
  <c r="D1408" i="1" s="1"/>
  <c r="G1407" i="1"/>
  <c r="E1407" i="1"/>
  <c r="F1407" i="1"/>
  <c r="I1407" i="1"/>
  <c r="B1407" i="1"/>
  <c r="C1407" i="1"/>
  <c r="R1409" i="1" l="1"/>
  <c r="L1410" i="1" s="1"/>
  <c r="N1410" i="1" s="1"/>
  <c r="P1409" i="1"/>
  <c r="Q1409" i="1"/>
  <c r="O1409" i="1"/>
  <c r="M1409" i="1"/>
  <c r="C1408" i="1"/>
  <c r="E1408" i="1"/>
  <c r="F1408" i="1"/>
  <c r="G1408" i="1"/>
  <c r="J1408" i="1"/>
  <c r="A1409" i="1" s="1"/>
  <c r="D1409" i="1" s="1"/>
  <c r="B1408" i="1"/>
  <c r="I1408" i="1"/>
  <c r="Q1410" i="1" l="1"/>
  <c r="R1410" i="1"/>
  <c r="L1411" i="1" s="1"/>
  <c r="N1411" i="1" s="1"/>
  <c r="O1410" i="1"/>
  <c r="M1410" i="1"/>
  <c r="P1410" i="1"/>
  <c r="G1409" i="1"/>
  <c r="F1409" i="1"/>
  <c r="B1409" i="1"/>
  <c r="I1409" i="1"/>
  <c r="C1409" i="1"/>
  <c r="J1409" i="1"/>
  <c r="A1410" i="1" s="1"/>
  <c r="D1410" i="1" s="1"/>
  <c r="E1409" i="1"/>
  <c r="O1411" i="1" l="1"/>
  <c r="P1411" i="1"/>
  <c r="M1411" i="1"/>
  <c r="R1411" i="1"/>
  <c r="L1412" i="1" s="1"/>
  <c r="N1412" i="1" s="1"/>
  <c r="Q1411" i="1"/>
  <c r="C1410" i="1"/>
  <c r="J1410" i="1"/>
  <c r="A1411" i="1" s="1"/>
  <c r="D1411" i="1" s="1"/>
  <c r="I1410" i="1"/>
  <c r="F1410" i="1"/>
  <c r="E1410" i="1"/>
  <c r="B1410" i="1"/>
  <c r="G1410" i="1"/>
  <c r="M1412" i="1" l="1"/>
  <c r="O1412" i="1"/>
  <c r="Q1412" i="1"/>
  <c r="R1412" i="1"/>
  <c r="L1413" i="1" s="1"/>
  <c r="N1413" i="1" s="1"/>
  <c r="P1412" i="1"/>
  <c r="J1411" i="1"/>
  <c r="A1412" i="1" s="1"/>
  <c r="D1412" i="1" s="1"/>
  <c r="B1411" i="1"/>
  <c r="G1411" i="1"/>
  <c r="F1411" i="1"/>
  <c r="E1411" i="1"/>
  <c r="I1411" i="1"/>
  <c r="C1411" i="1"/>
  <c r="Q1413" i="1" l="1"/>
  <c r="O1413" i="1"/>
  <c r="P1413" i="1"/>
  <c r="R1413" i="1"/>
  <c r="L1414" i="1" s="1"/>
  <c r="N1414" i="1" s="1"/>
  <c r="M1413" i="1"/>
  <c r="G1412" i="1"/>
  <c r="C1412" i="1"/>
  <c r="B1412" i="1"/>
  <c r="E1412" i="1"/>
  <c r="F1412" i="1"/>
  <c r="J1412" i="1"/>
  <c r="A1413" i="1" s="1"/>
  <c r="D1413" i="1" s="1"/>
  <c r="I1412" i="1"/>
  <c r="Q1414" i="1" l="1"/>
  <c r="R1414" i="1"/>
  <c r="L1415" i="1" s="1"/>
  <c r="N1415" i="1" s="1"/>
  <c r="M1414" i="1"/>
  <c r="O1414" i="1"/>
  <c r="P1414" i="1"/>
  <c r="B1413" i="1"/>
  <c r="F1413" i="1"/>
  <c r="C1413" i="1"/>
  <c r="J1413" i="1"/>
  <c r="A1414" i="1" s="1"/>
  <c r="D1414" i="1" s="1"/>
  <c r="E1413" i="1"/>
  <c r="I1413" i="1"/>
  <c r="G1413" i="1"/>
  <c r="O1415" i="1" l="1"/>
  <c r="M1415" i="1"/>
  <c r="Q1415" i="1"/>
  <c r="P1415" i="1"/>
  <c r="R1415" i="1"/>
  <c r="L1416" i="1" s="1"/>
  <c r="N1416" i="1" s="1"/>
  <c r="G1414" i="1"/>
  <c r="C1414" i="1"/>
  <c r="B1414" i="1"/>
  <c r="J1414" i="1"/>
  <c r="A1415" i="1" s="1"/>
  <c r="D1415" i="1" s="1"/>
  <c r="F1414" i="1"/>
  <c r="E1414" i="1"/>
  <c r="I1414" i="1"/>
  <c r="Q1416" i="1" l="1"/>
  <c r="R1416" i="1"/>
  <c r="L1417" i="1" s="1"/>
  <c r="N1417" i="1" s="1"/>
  <c r="M1416" i="1"/>
  <c r="P1416" i="1"/>
  <c r="O1416" i="1"/>
  <c r="J1415" i="1"/>
  <c r="A1416" i="1" s="1"/>
  <c r="D1416" i="1" s="1"/>
  <c r="G1415" i="1"/>
  <c r="I1415" i="1"/>
  <c r="B1415" i="1"/>
  <c r="C1415" i="1"/>
  <c r="F1415" i="1"/>
  <c r="E1415" i="1"/>
  <c r="R1417" i="1" l="1"/>
  <c r="L1418" i="1" s="1"/>
  <c r="N1418" i="1" s="1"/>
  <c r="Q1417" i="1"/>
  <c r="M1417" i="1"/>
  <c r="P1417" i="1"/>
  <c r="O1417" i="1"/>
  <c r="I1416" i="1"/>
  <c r="G1416" i="1"/>
  <c r="F1416" i="1"/>
  <c r="B1416" i="1"/>
  <c r="C1416" i="1"/>
  <c r="E1416" i="1"/>
  <c r="J1416" i="1"/>
  <c r="A1417" i="1" s="1"/>
  <c r="D1417" i="1" s="1"/>
  <c r="O1418" i="1" l="1"/>
  <c r="R1418" i="1"/>
  <c r="L1419" i="1" s="1"/>
  <c r="N1419" i="1" s="1"/>
  <c r="P1418" i="1"/>
  <c r="M1418" i="1"/>
  <c r="Q1418" i="1"/>
  <c r="C1417" i="1"/>
  <c r="B1417" i="1"/>
  <c r="G1417" i="1"/>
  <c r="J1417" i="1"/>
  <c r="A1418" i="1" s="1"/>
  <c r="D1418" i="1" s="1"/>
  <c r="E1417" i="1"/>
  <c r="F1417" i="1"/>
  <c r="I1417" i="1"/>
  <c r="R1419" i="1" l="1"/>
  <c r="L1420" i="1" s="1"/>
  <c r="N1420" i="1" s="1"/>
  <c r="O1419" i="1"/>
  <c r="P1419" i="1"/>
  <c r="M1419" i="1"/>
  <c r="Q1419" i="1"/>
  <c r="E1418" i="1"/>
  <c r="B1418" i="1"/>
  <c r="I1418" i="1"/>
  <c r="G1418" i="1"/>
  <c r="J1418" i="1"/>
  <c r="A1419" i="1" s="1"/>
  <c r="D1419" i="1" s="1"/>
  <c r="F1418" i="1"/>
  <c r="C1418" i="1"/>
  <c r="P1420" i="1" l="1"/>
  <c r="M1420" i="1"/>
  <c r="O1420" i="1"/>
  <c r="Q1420" i="1"/>
  <c r="R1420" i="1"/>
  <c r="L1421" i="1" s="1"/>
  <c r="N1421" i="1" s="1"/>
  <c r="B1419" i="1"/>
  <c r="G1419" i="1"/>
  <c r="F1419" i="1"/>
  <c r="I1419" i="1"/>
  <c r="J1419" i="1"/>
  <c r="A1420" i="1" s="1"/>
  <c r="D1420" i="1" s="1"/>
  <c r="E1419" i="1"/>
  <c r="C1419" i="1"/>
  <c r="R1421" i="1" l="1"/>
  <c r="L1422" i="1" s="1"/>
  <c r="N1422" i="1" s="1"/>
  <c r="O1421" i="1"/>
  <c r="M1421" i="1"/>
  <c r="Q1421" i="1"/>
  <c r="P1421" i="1"/>
  <c r="C1420" i="1"/>
  <c r="G1420" i="1"/>
  <c r="B1420" i="1"/>
  <c r="J1420" i="1"/>
  <c r="A1421" i="1" s="1"/>
  <c r="D1421" i="1" s="1"/>
  <c r="E1420" i="1"/>
  <c r="I1420" i="1"/>
  <c r="F1420" i="1"/>
  <c r="P1422" i="1" l="1"/>
  <c r="M1422" i="1"/>
  <c r="Q1422" i="1"/>
  <c r="R1422" i="1"/>
  <c r="L1423" i="1" s="1"/>
  <c r="N1423" i="1" s="1"/>
  <c r="O1422" i="1"/>
  <c r="I1421" i="1"/>
  <c r="F1421" i="1"/>
  <c r="C1421" i="1"/>
  <c r="B1421" i="1"/>
  <c r="J1421" i="1"/>
  <c r="A1422" i="1" s="1"/>
  <c r="D1422" i="1" s="1"/>
  <c r="E1421" i="1"/>
  <c r="G1421" i="1"/>
  <c r="R1423" i="1" l="1"/>
  <c r="L1424" i="1" s="1"/>
  <c r="N1424" i="1" s="1"/>
  <c r="Q1423" i="1"/>
  <c r="O1423" i="1"/>
  <c r="M1423" i="1"/>
  <c r="P1423" i="1"/>
  <c r="I1422" i="1"/>
  <c r="F1422" i="1"/>
  <c r="E1422" i="1"/>
  <c r="G1422" i="1"/>
  <c r="J1422" i="1"/>
  <c r="A1423" i="1" s="1"/>
  <c r="D1423" i="1" s="1"/>
  <c r="B1422" i="1"/>
  <c r="C1422" i="1"/>
  <c r="R1424" i="1" l="1"/>
  <c r="L1425" i="1" s="1"/>
  <c r="N1425" i="1" s="1"/>
  <c r="Q1424" i="1"/>
  <c r="P1424" i="1"/>
  <c r="M1424" i="1"/>
  <c r="O1424" i="1"/>
  <c r="J1423" i="1"/>
  <c r="A1424" i="1" s="1"/>
  <c r="D1424" i="1" s="1"/>
  <c r="G1423" i="1"/>
  <c r="E1423" i="1"/>
  <c r="F1423" i="1"/>
  <c r="I1423" i="1"/>
  <c r="C1423" i="1"/>
  <c r="B1423" i="1"/>
  <c r="O1425" i="1" l="1"/>
  <c r="Q1425" i="1"/>
  <c r="M1425" i="1"/>
  <c r="P1425" i="1"/>
  <c r="R1425" i="1"/>
  <c r="L1426" i="1" s="1"/>
  <c r="N1426" i="1" s="1"/>
  <c r="G1424" i="1"/>
  <c r="F1424" i="1"/>
  <c r="C1424" i="1"/>
  <c r="I1424" i="1"/>
  <c r="B1424" i="1"/>
  <c r="E1424" i="1"/>
  <c r="J1424" i="1"/>
  <c r="A1425" i="1" s="1"/>
  <c r="D1425" i="1" s="1"/>
  <c r="P1426" i="1" l="1"/>
  <c r="R1426" i="1"/>
  <c r="L1427" i="1" s="1"/>
  <c r="N1427" i="1" s="1"/>
  <c r="Q1426" i="1"/>
  <c r="O1426" i="1"/>
  <c r="M1426" i="1"/>
  <c r="C1425" i="1"/>
  <c r="F1425" i="1"/>
  <c r="G1425" i="1"/>
  <c r="B1425" i="1"/>
  <c r="I1425" i="1"/>
  <c r="J1425" i="1"/>
  <c r="A1426" i="1" s="1"/>
  <c r="D1426" i="1" s="1"/>
  <c r="E1425" i="1"/>
  <c r="R1427" i="1" l="1"/>
  <c r="L1428" i="1" s="1"/>
  <c r="N1428" i="1" s="1"/>
  <c r="M1427" i="1"/>
  <c r="O1427" i="1"/>
  <c r="P1427" i="1"/>
  <c r="Q1427" i="1"/>
  <c r="G1426" i="1"/>
  <c r="C1426" i="1"/>
  <c r="J1426" i="1"/>
  <c r="A1427" i="1" s="1"/>
  <c r="D1427" i="1" s="1"/>
  <c r="I1426" i="1"/>
  <c r="F1426" i="1"/>
  <c r="E1426" i="1"/>
  <c r="B1426" i="1"/>
  <c r="P1428" i="1" l="1"/>
  <c r="O1428" i="1"/>
  <c r="M1428" i="1"/>
  <c r="R1428" i="1"/>
  <c r="L1429" i="1" s="1"/>
  <c r="N1429" i="1" s="1"/>
  <c r="Q1428" i="1"/>
  <c r="G1427" i="1"/>
  <c r="B1427" i="1"/>
  <c r="J1427" i="1"/>
  <c r="A1428" i="1" s="1"/>
  <c r="D1428" i="1" s="1"/>
  <c r="E1427" i="1"/>
  <c r="F1427" i="1"/>
  <c r="I1427" i="1"/>
  <c r="C1427" i="1"/>
  <c r="O1429" i="1" l="1"/>
  <c r="P1429" i="1"/>
  <c r="Q1429" i="1"/>
  <c r="M1429" i="1"/>
  <c r="R1429" i="1"/>
  <c r="L1430" i="1" s="1"/>
  <c r="N1430" i="1" s="1"/>
  <c r="G1428" i="1"/>
  <c r="I1428" i="1"/>
  <c r="B1428" i="1"/>
  <c r="E1428" i="1"/>
  <c r="F1428" i="1"/>
  <c r="J1428" i="1"/>
  <c r="A1429" i="1" s="1"/>
  <c r="D1429" i="1" s="1"/>
  <c r="C1428" i="1"/>
  <c r="P1430" i="1" l="1"/>
  <c r="Q1430" i="1"/>
  <c r="O1430" i="1"/>
  <c r="R1430" i="1"/>
  <c r="L1431" i="1" s="1"/>
  <c r="N1431" i="1" s="1"/>
  <c r="M1430" i="1"/>
  <c r="B1429" i="1"/>
  <c r="J1429" i="1"/>
  <c r="A1430" i="1" s="1"/>
  <c r="D1430" i="1" s="1"/>
  <c r="E1429" i="1"/>
  <c r="F1429" i="1"/>
  <c r="C1429" i="1"/>
  <c r="I1429" i="1"/>
  <c r="G1429" i="1"/>
  <c r="M1431" i="1" l="1"/>
  <c r="Q1431" i="1"/>
  <c r="P1431" i="1"/>
  <c r="O1431" i="1"/>
  <c r="R1431" i="1"/>
  <c r="L1432" i="1" s="1"/>
  <c r="N1432" i="1" s="1"/>
  <c r="E1430" i="1"/>
  <c r="I1430" i="1"/>
  <c r="B1430" i="1"/>
  <c r="J1430" i="1"/>
  <c r="A1431" i="1" s="1"/>
  <c r="D1431" i="1" s="1"/>
  <c r="F1430" i="1"/>
  <c r="G1430" i="1"/>
  <c r="C1430" i="1"/>
  <c r="O1432" i="1" l="1"/>
  <c r="M1432" i="1"/>
  <c r="P1432" i="1"/>
  <c r="Q1432" i="1"/>
  <c r="R1432" i="1"/>
  <c r="L1433" i="1" s="1"/>
  <c r="N1433" i="1" s="1"/>
  <c r="J1431" i="1"/>
  <c r="A1432" i="1" s="1"/>
  <c r="D1432" i="1" s="1"/>
  <c r="C1431" i="1"/>
  <c r="E1431" i="1"/>
  <c r="F1431" i="1"/>
  <c r="G1431" i="1"/>
  <c r="B1431" i="1"/>
  <c r="I1431" i="1"/>
  <c r="P1433" i="1" l="1"/>
  <c r="R1433" i="1"/>
  <c r="L1434" i="1" s="1"/>
  <c r="N1434" i="1" s="1"/>
  <c r="M1433" i="1"/>
  <c r="Q1433" i="1"/>
  <c r="O1433" i="1"/>
  <c r="B1432" i="1"/>
  <c r="I1432" i="1"/>
  <c r="F1432" i="1"/>
  <c r="E1432" i="1"/>
  <c r="G1432" i="1"/>
  <c r="C1432" i="1"/>
  <c r="J1432" i="1"/>
  <c r="A1433" i="1" s="1"/>
  <c r="D1433" i="1" s="1"/>
  <c r="P1434" i="1" l="1"/>
  <c r="O1434" i="1"/>
  <c r="R1434" i="1"/>
  <c r="L1435" i="1" s="1"/>
  <c r="N1435" i="1" s="1"/>
  <c r="M1434" i="1"/>
  <c r="Q1434" i="1"/>
  <c r="F1433" i="1"/>
  <c r="I1433" i="1"/>
  <c r="E1433" i="1"/>
  <c r="C1433" i="1"/>
  <c r="G1433" i="1"/>
  <c r="J1433" i="1"/>
  <c r="A1434" i="1" s="1"/>
  <c r="D1434" i="1" s="1"/>
  <c r="B1433" i="1"/>
  <c r="P1435" i="1" l="1"/>
  <c r="R1435" i="1"/>
  <c r="L1436" i="1" s="1"/>
  <c r="N1436" i="1" s="1"/>
  <c r="O1435" i="1"/>
  <c r="Q1435" i="1"/>
  <c r="M1435" i="1"/>
  <c r="J1434" i="1"/>
  <c r="A1435" i="1" s="1"/>
  <c r="D1435" i="1" s="1"/>
  <c r="I1434" i="1"/>
  <c r="B1434" i="1"/>
  <c r="E1434" i="1"/>
  <c r="F1434" i="1"/>
  <c r="G1434" i="1"/>
  <c r="C1434" i="1"/>
  <c r="O1436" i="1" l="1"/>
  <c r="P1436" i="1"/>
  <c r="M1436" i="1"/>
  <c r="Q1436" i="1"/>
  <c r="R1436" i="1"/>
  <c r="L1437" i="1" s="1"/>
  <c r="N1437" i="1" s="1"/>
  <c r="I1435" i="1"/>
  <c r="J1435" i="1"/>
  <c r="A1436" i="1" s="1"/>
  <c r="D1436" i="1" s="1"/>
  <c r="F1435" i="1"/>
  <c r="C1435" i="1"/>
  <c r="B1435" i="1"/>
  <c r="E1435" i="1"/>
  <c r="G1435" i="1"/>
  <c r="P1437" i="1" l="1"/>
  <c r="R1437" i="1"/>
  <c r="L1438" i="1" s="1"/>
  <c r="N1438" i="1" s="1"/>
  <c r="M1437" i="1"/>
  <c r="Q1437" i="1"/>
  <c r="O1437" i="1"/>
  <c r="B1436" i="1"/>
  <c r="C1436" i="1"/>
  <c r="I1436" i="1"/>
  <c r="J1436" i="1"/>
  <c r="A1437" i="1" s="1"/>
  <c r="D1437" i="1" s="1"/>
  <c r="F1436" i="1"/>
  <c r="G1436" i="1"/>
  <c r="E1436" i="1"/>
  <c r="Q1438" i="1" l="1"/>
  <c r="O1438" i="1"/>
  <c r="P1438" i="1"/>
  <c r="R1438" i="1"/>
  <c r="L1439" i="1" s="1"/>
  <c r="N1439" i="1" s="1"/>
  <c r="M1438" i="1"/>
  <c r="B1437" i="1"/>
  <c r="J1437" i="1"/>
  <c r="A1438" i="1" s="1"/>
  <c r="D1438" i="1" s="1"/>
  <c r="E1437" i="1"/>
  <c r="F1437" i="1"/>
  <c r="I1437" i="1"/>
  <c r="G1437" i="1"/>
  <c r="C1437" i="1"/>
  <c r="P1439" i="1" l="1"/>
  <c r="Q1439" i="1"/>
  <c r="R1439" i="1"/>
  <c r="L1440" i="1" s="1"/>
  <c r="N1440" i="1" s="1"/>
  <c r="M1439" i="1"/>
  <c r="O1439" i="1"/>
  <c r="E1438" i="1"/>
  <c r="G1438" i="1"/>
  <c r="I1438" i="1"/>
  <c r="J1438" i="1"/>
  <c r="A1439" i="1" s="1"/>
  <c r="D1439" i="1" s="1"/>
  <c r="B1438" i="1"/>
  <c r="F1438" i="1"/>
  <c r="C1438" i="1"/>
  <c r="M1440" i="1" l="1"/>
  <c r="Q1440" i="1"/>
  <c r="O1440" i="1"/>
  <c r="P1440" i="1"/>
  <c r="R1440" i="1"/>
  <c r="L1441" i="1" s="1"/>
  <c r="N1441" i="1" s="1"/>
  <c r="J1439" i="1"/>
  <c r="A1440" i="1" s="1"/>
  <c r="D1440" i="1" s="1"/>
  <c r="F1439" i="1"/>
  <c r="C1439" i="1"/>
  <c r="E1439" i="1"/>
  <c r="G1439" i="1"/>
  <c r="I1439" i="1"/>
  <c r="B1439" i="1"/>
  <c r="P1441" i="1" l="1"/>
  <c r="Q1441" i="1"/>
  <c r="O1441" i="1"/>
  <c r="R1441" i="1"/>
  <c r="L1442" i="1" s="1"/>
  <c r="N1442" i="1" s="1"/>
  <c r="M1441" i="1"/>
  <c r="B1440" i="1"/>
  <c r="J1440" i="1"/>
  <c r="A1441" i="1" s="1"/>
  <c r="D1441" i="1" s="1"/>
  <c r="I1440" i="1"/>
  <c r="E1440" i="1"/>
  <c r="F1440" i="1"/>
  <c r="C1440" i="1"/>
  <c r="G1440" i="1"/>
  <c r="Q1442" i="1" l="1"/>
  <c r="P1442" i="1"/>
  <c r="R1442" i="1"/>
  <c r="L1443" i="1" s="1"/>
  <c r="N1443" i="1" s="1"/>
  <c r="M1442" i="1"/>
  <c r="O1442" i="1"/>
  <c r="C1441" i="1"/>
  <c r="I1441" i="1"/>
  <c r="G1441" i="1"/>
  <c r="B1441" i="1"/>
  <c r="J1441" i="1"/>
  <c r="A1442" i="1" s="1"/>
  <c r="D1442" i="1" s="1"/>
  <c r="E1441" i="1"/>
  <c r="F1441" i="1"/>
  <c r="Q1443" i="1" l="1"/>
  <c r="P1443" i="1"/>
  <c r="R1443" i="1"/>
  <c r="L1444" i="1" s="1"/>
  <c r="N1444" i="1" s="1"/>
  <c r="M1443" i="1"/>
  <c r="O1443" i="1"/>
  <c r="I1442" i="1"/>
  <c r="J1442" i="1"/>
  <c r="A1443" i="1" s="1"/>
  <c r="D1443" i="1" s="1"/>
  <c r="F1442" i="1"/>
  <c r="E1442" i="1"/>
  <c r="C1442" i="1"/>
  <c r="B1442" i="1"/>
  <c r="G1442" i="1"/>
  <c r="M1444" i="1" l="1"/>
  <c r="Q1444" i="1"/>
  <c r="P1444" i="1"/>
  <c r="O1444" i="1"/>
  <c r="R1444" i="1"/>
  <c r="L1445" i="1" s="1"/>
  <c r="N1445" i="1" s="1"/>
  <c r="J1443" i="1"/>
  <c r="A1444" i="1" s="1"/>
  <c r="D1444" i="1" s="1"/>
  <c r="E1443" i="1"/>
  <c r="C1443" i="1"/>
  <c r="F1443" i="1"/>
  <c r="I1443" i="1"/>
  <c r="G1443" i="1"/>
  <c r="B1443" i="1"/>
  <c r="P1445" i="1" l="1"/>
  <c r="Q1445" i="1"/>
  <c r="R1445" i="1"/>
  <c r="L1446" i="1" s="1"/>
  <c r="N1446" i="1" s="1"/>
  <c r="M1445" i="1"/>
  <c r="O1445" i="1"/>
  <c r="C1444" i="1"/>
  <c r="E1444" i="1"/>
  <c r="J1444" i="1"/>
  <c r="A1445" i="1" s="1"/>
  <c r="D1445" i="1" s="1"/>
  <c r="G1444" i="1"/>
  <c r="I1444" i="1"/>
  <c r="B1444" i="1"/>
  <c r="F1444" i="1"/>
  <c r="R1446" i="1" l="1"/>
  <c r="L1447" i="1" s="1"/>
  <c r="N1447" i="1" s="1"/>
  <c r="O1446" i="1"/>
  <c r="P1446" i="1"/>
  <c r="M1446" i="1"/>
  <c r="Q1446" i="1"/>
  <c r="I1445" i="1"/>
  <c r="F1445" i="1"/>
  <c r="E1445" i="1"/>
  <c r="B1445" i="1"/>
  <c r="J1445" i="1"/>
  <c r="A1446" i="1" s="1"/>
  <c r="D1446" i="1" s="1"/>
  <c r="C1445" i="1"/>
  <c r="G1445" i="1"/>
  <c r="P1447" i="1" l="1"/>
  <c r="R1447" i="1"/>
  <c r="L1448" i="1" s="1"/>
  <c r="N1448" i="1" s="1"/>
  <c r="Q1447" i="1"/>
  <c r="M1447" i="1"/>
  <c r="O1447" i="1"/>
  <c r="J1446" i="1"/>
  <c r="A1447" i="1" s="1"/>
  <c r="D1447" i="1" s="1"/>
  <c r="F1446" i="1"/>
  <c r="I1446" i="1"/>
  <c r="C1446" i="1"/>
  <c r="E1446" i="1"/>
  <c r="G1446" i="1"/>
  <c r="B1446" i="1"/>
  <c r="M1448" i="1" l="1"/>
  <c r="O1448" i="1"/>
  <c r="P1448" i="1"/>
  <c r="Q1448" i="1"/>
  <c r="R1448" i="1"/>
  <c r="L1449" i="1" s="1"/>
  <c r="N1449" i="1" s="1"/>
  <c r="B1447" i="1"/>
  <c r="E1447" i="1"/>
  <c r="C1447" i="1"/>
  <c r="G1447" i="1"/>
  <c r="J1447" i="1"/>
  <c r="A1448" i="1" s="1"/>
  <c r="D1448" i="1" s="1"/>
  <c r="F1447" i="1"/>
  <c r="I1447" i="1"/>
  <c r="Q1449" i="1" l="1"/>
  <c r="P1449" i="1"/>
  <c r="R1449" i="1"/>
  <c r="L1450" i="1" s="1"/>
  <c r="N1450" i="1" s="1"/>
  <c r="M1449" i="1"/>
  <c r="O1449" i="1"/>
  <c r="E1448" i="1"/>
  <c r="I1448" i="1"/>
  <c r="J1448" i="1"/>
  <c r="A1449" i="1" s="1"/>
  <c r="D1449" i="1" s="1"/>
  <c r="G1448" i="1"/>
  <c r="B1448" i="1"/>
  <c r="F1448" i="1"/>
  <c r="C1448" i="1"/>
  <c r="R1450" i="1" l="1"/>
  <c r="L1451" i="1" s="1"/>
  <c r="N1451" i="1" s="1"/>
  <c r="O1450" i="1"/>
  <c r="Q1450" i="1"/>
  <c r="P1450" i="1"/>
  <c r="M1450" i="1"/>
  <c r="I1449" i="1"/>
  <c r="G1449" i="1"/>
  <c r="C1449" i="1"/>
  <c r="F1449" i="1"/>
  <c r="B1449" i="1"/>
  <c r="J1449" i="1"/>
  <c r="A1450" i="1" s="1"/>
  <c r="D1450" i="1" s="1"/>
  <c r="E1449" i="1"/>
  <c r="P1451" i="1" l="1"/>
  <c r="Q1451" i="1"/>
  <c r="R1451" i="1"/>
  <c r="L1452" i="1" s="1"/>
  <c r="N1452" i="1" s="1"/>
  <c r="M1451" i="1"/>
  <c r="O1451" i="1"/>
  <c r="B1450" i="1"/>
  <c r="E1450" i="1"/>
  <c r="C1450" i="1"/>
  <c r="F1450" i="1"/>
  <c r="J1450" i="1"/>
  <c r="A1451" i="1" s="1"/>
  <c r="D1451" i="1" s="1"/>
  <c r="G1450" i="1"/>
  <c r="I1450" i="1"/>
  <c r="P1452" i="1" l="1"/>
  <c r="O1452" i="1"/>
  <c r="R1452" i="1"/>
  <c r="L1453" i="1" s="1"/>
  <c r="N1453" i="1" s="1"/>
  <c r="Q1452" i="1"/>
  <c r="M1452" i="1"/>
  <c r="E1451" i="1"/>
  <c r="B1451" i="1"/>
  <c r="J1451" i="1"/>
  <c r="A1452" i="1" s="1"/>
  <c r="D1452" i="1" s="1"/>
  <c r="I1451" i="1"/>
  <c r="C1451" i="1"/>
  <c r="F1451" i="1"/>
  <c r="G1451" i="1"/>
  <c r="M1453" i="1" l="1"/>
  <c r="R1453" i="1"/>
  <c r="L1454" i="1" s="1"/>
  <c r="N1454" i="1" s="1"/>
  <c r="Q1453" i="1"/>
  <c r="O1453" i="1"/>
  <c r="P1453" i="1"/>
  <c r="B1452" i="1"/>
  <c r="J1452" i="1"/>
  <c r="A1453" i="1" s="1"/>
  <c r="D1453" i="1" s="1"/>
  <c r="E1452" i="1"/>
  <c r="C1452" i="1"/>
  <c r="G1452" i="1"/>
  <c r="F1452" i="1"/>
  <c r="I1452" i="1"/>
  <c r="Q1454" i="1" l="1"/>
  <c r="M1454" i="1"/>
  <c r="P1454" i="1"/>
  <c r="O1454" i="1"/>
  <c r="R1454" i="1"/>
  <c r="L1455" i="1" s="1"/>
  <c r="N1455" i="1" s="1"/>
  <c r="B1453" i="1"/>
  <c r="E1453" i="1"/>
  <c r="G1453" i="1"/>
  <c r="I1453" i="1"/>
  <c r="C1453" i="1"/>
  <c r="F1453" i="1"/>
  <c r="J1453" i="1"/>
  <c r="A1454" i="1" s="1"/>
  <c r="D1454" i="1" s="1"/>
  <c r="O1455" i="1" l="1"/>
  <c r="M1455" i="1"/>
  <c r="R1455" i="1"/>
  <c r="L1456" i="1" s="1"/>
  <c r="N1456" i="1" s="1"/>
  <c r="Q1455" i="1"/>
  <c r="P1455" i="1"/>
  <c r="C1454" i="1"/>
  <c r="J1454" i="1"/>
  <c r="A1455" i="1" s="1"/>
  <c r="D1455" i="1" s="1"/>
  <c r="F1454" i="1"/>
  <c r="I1454" i="1"/>
  <c r="G1454" i="1"/>
  <c r="B1454" i="1"/>
  <c r="E1454" i="1"/>
  <c r="Q1456" i="1" l="1"/>
  <c r="R1456" i="1"/>
  <c r="L1457" i="1" s="1"/>
  <c r="N1457" i="1" s="1"/>
  <c r="M1456" i="1"/>
  <c r="O1456" i="1"/>
  <c r="P1456" i="1"/>
  <c r="E1455" i="1"/>
  <c r="I1455" i="1"/>
  <c r="F1455" i="1"/>
  <c r="J1455" i="1"/>
  <c r="A1456" i="1" s="1"/>
  <c r="D1456" i="1" s="1"/>
  <c r="G1455" i="1"/>
  <c r="B1455" i="1"/>
  <c r="C1455" i="1"/>
  <c r="Q1457" i="1" l="1"/>
  <c r="P1457" i="1"/>
  <c r="R1457" i="1"/>
  <c r="L1458" i="1" s="1"/>
  <c r="N1458" i="1" s="1"/>
  <c r="M1457" i="1"/>
  <c r="O1457" i="1"/>
  <c r="G1456" i="1"/>
  <c r="B1456" i="1"/>
  <c r="C1456" i="1"/>
  <c r="J1456" i="1"/>
  <c r="A1457" i="1" s="1"/>
  <c r="D1457" i="1" s="1"/>
  <c r="I1456" i="1"/>
  <c r="F1456" i="1"/>
  <c r="E1456" i="1"/>
  <c r="Q1458" i="1" l="1"/>
  <c r="M1458" i="1"/>
  <c r="O1458" i="1"/>
  <c r="R1458" i="1"/>
  <c r="L1459" i="1" s="1"/>
  <c r="N1459" i="1" s="1"/>
  <c r="P1458" i="1"/>
  <c r="G1457" i="1"/>
  <c r="J1457" i="1"/>
  <c r="A1458" i="1" s="1"/>
  <c r="D1458" i="1" s="1"/>
  <c r="E1457" i="1"/>
  <c r="F1457" i="1"/>
  <c r="B1457" i="1"/>
  <c r="I1457" i="1"/>
  <c r="C1457" i="1"/>
  <c r="R1459" i="1" l="1"/>
  <c r="L1460" i="1" s="1"/>
  <c r="N1460" i="1" s="1"/>
  <c r="P1459" i="1"/>
  <c r="O1459" i="1"/>
  <c r="M1459" i="1"/>
  <c r="Q1459" i="1"/>
  <c r="E1458" i="1"/>
  <c r="B1458" i="1"/>
  <c r="J1458" i="1"/>
  <c r="A1459" i="1" s="1"/>
  <c r="D1459" i="1" s="1"/>
  <c r="I1458" i="1"/>
  <c r="G1458" i="1"/>
  <c r="C1458" i="1"/>
  <c r="F1458" i="1"/>
  <c r="Q1460" i="1" l="1"/>
  <c r="O1460" i="1"/>
  <c r="P1460" i="1"/>
  <c r="M1460" i="1"/>
  <c r="R1460" i="1"/>
  <c r="L1461" i="1" s="1"/>
  <c r="N1461" i="1" s="1"/>
  <c r="J1459" i="1"/>
  <c r="A1460" i="1" s="1"/>
  <c r="D1460" i="1" s="1"/>
  <c r="B1459" i="1"/>
  <c r="E1459" i="1"/>
  <c r="G1459" i="1"/>
  <c r="F1459" i="1"/>
  <c r="I1459" i="1"/>
  <c r="C1459" i="1"/>
  <c r="O1461" i="1" l="1"/>
  <c r="M1461" i="1"/>
  <c r="P1461" i="1"/>
  <c r="R1461" i="1"/>
  <c r="L1462" i="1" s="1"/>
  <c r="N1462" i="1" s="1"/>
  <c r="Q1461" i="1"/>
  <c r="E1460" i="1"/>
  <c r="J1460" i="1"/>
  <c r="A1461" i="1" s="1"/>
  <c r="D1461" i="1" s="1"/>
  <c r="F1460" i="1"/>
  <c r="B1460" i="1"/>
  <c r="I1460" i="1"/>
  <c r="G1460" i="1"/>
  <c r="C1460" i="1"/>
  <c r="P1462" i="1" l="1"/>
  <c r="Q1462" i="1"/>
  <c r="O1462" i="1"/>
  <c r="R1462" i="1"/>
  <c r="L1463" i="1" s="1"/>
  <c r="N1463" i="1" s="1"/>
  <c r="M1462" i="1"/>
  <c r="G1461" i="1"/>
  <c r="I1461" i="1"/>
  <c r="E1461" i="1"/>
  <c r="F1461" i="1"/>
  <c r="C1461" i="1"/>
  <c r="B1461" i="1"/>
  <c r="J1461" i="1"/>
  <c r="A1462" i="1" s="1"/>
  <c r="D1462" i="1" s="1"/>
  <c r="M1463" i="1" l="1"/>
  <c r="Q1463" i="1"/>
  <c r="P1463" i="1"/>
  <c r="O1463" i="1"/>
  <c r="R1463" i="1"/>
  <c r="L1464" i="1" s="1"/>
  <c r="N1464" i="1" s="1"/>
  <c r="G1462" i="1"/>
  <c r="F1462" i="1"/>
  <c r="B1462" i="1"/>
  <c r="J1462" i="1"/>
  <c r="A1463" i="1" s="1"/>
  <c r="D1463" i="1" s="1"/>
  <c r="E1462" i="1"/>
  <c r="C1462" i="1"/>
  <c r="I1462" i="1"/>
  <c r="P1464" i="1" l="1"/>
  <c r="Q1464" i="1"/>
  <c r="M1464" i="1"/>
  <c r="O1464" i="1"/>
  <c r="R1464" i="1"/>
  <c r="L1465" i="1" s="1"/>
  <c r="N1465" i="1" s="1"/>
  <c r="B1463" i="1"/>
  <c r="J1463" i="1"/>
  <c r="A1464" i="1" s="1"/>
  <c r="D1464" i="1" s="1"/>
  <c r="G1463" i="1"/>
  <c r="E1463" i="1"/>
  <c r="F1463" i="1"/>
  <c r="I1463" i="1"/>
  <c r="C1463" i="1"/>
  <c r="P1465" i="1" l="1"/>
  <c r="R1465" i="1"/>
  <c r="L1466" i="1" s="1"/>
  <c r="N1466" i="1" s="1"/>
  <c r="Q1465" i="1"/>
  <c r="M1465" i="1"/>
  <c r="O1465" i="1"/>
  <c r="J1464" i="1"/>
  <c r="A1465" i="1" s="1"/>
  <c r="D1465" i="1" s="1"/>
  <c r="E1464" i="1"/>
  <c r="B1464" i="1"/>
  <c r="I1464" i="1"/>
  <c r="F1464" i="1"/>
  <c r="C1464" i="1"/>
  <c r="G1464" i="1"/>
  <c r="O1466" i="1" l="1"/>
  <c r="Q1466" i="1"/>
  <c r="P1466" i="1"/>
  <c r="R1466" i="1"/>
  <c r="L1467" i="1" s="1"/>
  <c r="N1467" i="1" s="1"/>
  <c r="M1466" i="1"/>
  <c r="F1465" i="1"/>
  <c r="C1465" i="1"/>
  <c r="G1465" i="1"/>
  <c r="B1465" i="1"/>
  <c r="J1465" i="1"/>
  <c r="A1466" i="1" s="1"/>
  <c r="D1466" i="1" s="1"/>
  <c r="I1465" i="1"/>
  <c r="E1465" i="1"/>
  <c r="Q1467" i="1" l="1"/>
  <c r="R1467" i="1"/>
  <c r="L1468" i="1" s="1"/>
  <c r="N1468" i="1" s="1"/>
  <c r="O1467" i="1"/>
  <c r="M1467" i="1"/>
  <c r="P1467" i="1"/>
  <c r="F1466" i="1"/>
  <c r="I1466" i="1"/>
  <c r="G1466" i="1"/>
  <c r="C1466" i="1"/>
  <c r="B1466" i="1"/>
  <c r="J1466" i="1"/>
  <c r="A1467" i="1" s="1"/>
  <c r="D1467" i="1" s="1"/>
  <c r="E1466" i="1"/>
  <c r="Q1468" i="1" l="1"/>
  <c r="P1468" i="1"/>
  <c r="O1468" i="1"/>
  <c r="M1468" i="1"/>
  <c r="R1468" i="1"/>
  <c r="L1469" i="1" s="1"/>
  <c r="N1469" i="1" s="1"/>
  <c r="I1467" i="1"/>
  <c r="B1467" i="1"/>
  <c r="G1467" i="1"/>
  <c r="E1467" i="1"/>
  <c r="F1467" i="1"/>
  <c r="J1467" i="1"/>
  <c r="A1468" i="1" s="1"/>
  <c r="D1468" i="1" s="1"/>
  <c r="C1467" i="1"/>
  <c r="O1469" i="1" l="1"/>
  <c r="R1469" i="1"/>
  <c r="L1470" i="1" s="1"/>
  <c r="N1470" i="1" s="1"/>
  <c r="P1469" i="1"/>
  <c r="M1469" i="1"/>
  <c r="Q1469" i="1"/>
  <c r="I1468" i="1"/>
  <c r="E1468" i="1"/>
  <c r="B1468" i="1"/>
  <c r="F1468" i="1"/>
  <c r="C1468" i="1"/>
  <c r="J1468" i="1"/>
  <c r="A1469" i="1" s="1"/>
  <c r="D1469" i="1" s="1"/>
  <c r="G1468" i="1"/>
  <c r="O1470" i="1" l="1"/>
  <c r="R1470" i="1"/>
  <c r="L1471" i="1" s="1"/>
  <c r="N1471" i="1" s="1"/>
  <c r="Q1470" i="1"/>
  <c r="M1470" i="1"/>
  <c r="P1470" i="1"/>
  <c r="C1469" i="1"/>
  <c r="E1469" i="1"/>
  <c r="I1469" i="1"/>
  <c r="F1469" i="1"/>
  <c r="J1469" i="1"/>
  <c r="A1470" i="1" s="1"/>
  <c r="D1470" i="1" s="1"/>
  <c r="B1469" i="1"/>
  <c r="G1469" i="1"/>
  <c r="P1471" i="1" l="1"/>
  <c r="R1471" i="1"/>
  <c r="L1472" i="1" s="1"/>
  <c r="N1472" i="1" s="1"/>
  <c r="Q1471" i="1"/>
  <c r="M1471" i="1"/>
  <c r="O1471" i="1"/>
  <c r="G1470" i="1"/>
  <c r="F1470" i="1"/>
  <c r="I1470" i="1"/>
  <c r="J1470" i="1"/>
  <c r="A1471" i="1" s="1"/>
  <c r="D1471" i="1" s="1"/>
  <c r="B1470" i="1"/>
  <c r="E1470" i="1"/>
  <c r="C1470" i="1"/>
  <c r="M1472" i="1" l="1"/>
  <c r="O1472" i="1"/>
  <c r="Q1472" i="1"/>
  <c r="R1472" i="1"/>
  <c r="L1473" i="1" s="1"/>
  <c r="N1473" i="1" s="1"/>
  <c r="P1472" i="1"/>
  <c r="G1471" i="1"/>
  <c r="I1471" i="1"/>
  <c r="C1471" i="1"/>
  <c r="E1471" i="1"/>
  <c r="F1471" i="1"/>
  <c r="B1471" i="1"/>
  <c r="J1471" i="1"/>
  <c r="A1472" i="1" s="1"/>
  <c r="D1472" i="1" s="1"/>
  <c r="O1473" i="1" l="1"/>
  <c r="R1473" i="1"/>
  <c r="L1474" i="1" s="1"/>
  <c r="N1474" i="1" s="1"/>
  <c r="P1473" i="1"/>
  <c r="M1473" i="1"/>
  <c r="Q1473" i="1"/>
  <c r="F1472" i="1"/>
  <c r="B1472" i="1"/>
  <c r="C1472" i="1"/>
  <c r="I1472" i="1"/>
  <c r="G1472" i="1"/>
  <c r="J1472" i="1"/>
  <c r="A1473" i="1" s="1"/>
  <c r="D1473" i="1" s="1"/>
  <c r="E1472" i="1"/>
  <c r="O1474" i="1" l="1"/>
  <c r="R1474" i="1"/>
  <c r="L1475" i="1" s="1"/>
  <c r="N1475" i="1" s="1"/>
  <c r="P1474" i="1"/>
  <c r="M1474" i="1"/>
  <c r="Q1474" i="1"/>
  <c r="I1473" i="1"/>
  <c r="B1473" i="1"/>
  <c r="G1473" i="1"/>
  <c r="E1473" i="1"/>
  <c r="C1473" i="1"/>
  <c r="F1473" i="1"/>
  <c r="J1473" i="1"/>
  <c r="A1474" i="1" s="1"/>
  <c r="D1474" i="1" s="1"/>
  <c r="P1475" i="1" l="1"/>
  <c r="R1475" i="1"/>
  <c r="L1476" i="1" s="1"/>
  <c r="N1476" i="1" s="1"/>
  <c r="O1475" i="1"/>
  <c r="M1475" i="1"/>
  <c r="Q1475" i="1"/>
  <c r="E1474" i="1"/>
  <c r="B1474" i="1"/>
  <c r="F1474" i="1"/>
  <c r="I1474" i="1"/>
  <c r="J1474" i="1"/>
  <c r="A1475" i="1" s="1"/>
  <c r="D1475" i="1" s="1"/>
  <c r="C1474" i="1"/>
  <c r="G1474" i="1"/>
  <c r="R1476" i="1" l="1"/>
  <c r="L1477" i="1" s="1"/>
  <c r="N1477" i="1" s="1"/>
  <c r="O1476" i="1"/>
  <c r="M1476" i="1"/>
  <c r="Q1476" i="1"/>
  <c r="P1476" i="1"/>
  <c r="B1475" i="1"/>
  <c r="F1475" i="1"/>
  <c r="I1475" i="1"/>
  <c r="J1475" i="1"/>
  <c r="A1476" i="1" s="1"/>
  <c r="D1476" i="1" s="1"/>
  <c r="E1475" i="1"/>
  <c r="C1475" i="1"/>
  <c r="G1475" i="1"/>
  <c r="P1477" i="1" l="1"/>
  <c r="R1477" i="1"/>
  <c r="L1478" i="1" s="1"/>
  <c r="N1478" i="1" s="1"/>
  <c r="Q1477" i="1"/>
  <c r="O1477" i="1"/>
  <c r="M1477" i="1"/>
  <c r="F1476" i="1"/>
  <c r="E1476" i="1"/>
  <c r="B1476" i="1"/>
  <c r="I1476" i="1"/>
  <c r="J1476" i="1"/>
  <c r="A1477" i="1" s="1"/>
  <c r="D1477" i="1" s="1"/>
  <c r="C1476" i="1"/>
  <c r="G1476" i="1"/>
  <c r="R1478" i="1" l="1"/>
  <c r="L1479" i="1" s="1"/>
  <c r="N1479" i="1" s="1"/>
  <c r="Q1478" i="1"/>
  <c r="P1478" i="1"/>
  <c r="O1478" i="1"/>
  <c r="M1478" i="1"/>
  <c r="I1477" i="1"/>
  <c r="J1477" i="1"/>
  <c r="A1478" i="1" s="1"/>
  <c r="D1478" i="1" s="1"/>
  <c r="B1477" i="1"/>
  <c r="G1477" i="1"/>
  <c r="C1477" i="1"/>
  <c r="F1477" i="1"/>
  <c r="E1477" i="1"/>
  <c r="O1479" i="1" l="1"/>
  <c r="P1479" i="1"/>
  <c r="Q1479" i="1"/>
  <c r="M1479" i="1"/>
  <c r="R1479" i="1"/>
  <c r="L1480" i="1" s="1"/>
  <c r="N1480" i="1" s="1"/>
  <c r="C1478" i="1"/>
  <c r="G1478" i="1"/>
  <c r="B1478" i="1"/>
  <c r="I1478" i="1"/>
  <c r="J1478" i="1"/>
  <c r="A1479" i="1" s="1"/>
  <c r="D1479" i="1" s="1"/>
  <c r="E1478" i="1"/>
  <c r="F1478" i="1"/>
  <c r="R1480" i="1" l="1"/>
  <c r="L1481" i="1" s="1"/>
  <c r="N1481" i="1" s="1"/>
  <c r="P1480" i="1"/>
  <c r="M1480" i="1"/>
  <c r="Q1480" i="1"/>
  <c r="O1480" i="1"/>
  <c r="I1479" i="1"/>
  <c r="E1479" i="1"/>
  <c r="C1479" i="1"/>
  <c r="B1479" i="1"/>
  <c r="F1479" i="1"/>
  <c r="J1479" i="1"/>
  <c r="A1480" i="1" s="1"/>
  <c r="D1480" i="1" s="1"/>
  <c r="G1479" i="1"/>
  <c r="R1481" i="1" l="1"/>
  <c r="L1482" i="1" s="1"/>
  <c r="N1482" i="1" s="1"/>
  <c r="M1481" i="1"/>
  <c r="O1481" i="1"/>
  <c r="P1481" i="1"/>
  <c r="Q1481" i="1"/>
  <c r="I1480" i="1"/>
  <c r="G1480" i="1"/>
  <c r="E1480" i="1"/>
  <c r="C1480" i="1"/>
  <c r="F1480" i="1"/>
  <c r="J1480" i="1"/>
  <c r="A1481" i="1" s="1"/>
  <c r="D1481" i="1" s="1"/>
  <c r="B1480" i="1"/>
  <c r="M1482" i="1" l="1"/>
  <c r="Q1482" i="1"/>
  <c r="R1482" i="1"/>
  <c r="L1483" i="1" s="1"/>
  <c r="N1483" i="1" s="1"/>
  <c r="P1482" i="1"/>
  <c r="O1482" i="1"/>
  <c r="B1481" i="1"/>
  <c r="F1481" i="1"/>
  <c r="C1481" i="1"/>
  <c r="J1481" i="1"/>
  <c r="A1482" i="1" s="1"/>
  <c r="D1482" i="1" s="1"/>
  <c r="I1481" i="1"/>
  <c r="E1481" i="1"/>
  <c r="G1481" i="1"/>
  <c r="O1483" i="1" l="1"/>
  <c r="M1483" i="1"/>
  <c r="Q1483" i="1"/>
  <c r="P1483" i="1"/>
  <c r="R1483" i="1"/>
  <c r="L1484" i="1" s="1"/>
  <c r="N1484" i="1" s="1"/>
  <c r="F1482" i="1"/>
  <c r="B1482" i="1"/>
  <c r="E1482" i="1"/>
  <c r="C1482" i="1"/>
  <c r="J1482" i="1"/>
  <c r="A1483" i="1" s="1"/>
  <c r="D1483" i="1" s="1"/>
  <c r="G1482" i="1"/>
  <c r="I1482" i="1"/>
  <c r="M1484" i="1" l="1"/>
  <c r="R1484" i="1"/>
  <c r="L1485" i="1" s="1"/>
  <c r="N1485" i="1" s="1"/>
  <c r="O1484" i="1"/>
  <c r="P1484" i="1"/>
  <c r="Q1484" i="1"/>
  <c r="B1483" i="1"/>
  <c r="G1483" i="1"/>
  <c r="I1483" i="1"/>
  <c r="J1483" i="1"/>
  <c r="A1484" i="1" s="1"/>
  <c r="D1484" i="1" s="1"/>
  <c r="F1483" i="1"/>
  <c r="E1483" i="1"/>
  <c r="C1483" i="1"/>
  <c r="M1485" i="1" l="1"/>
  <c r="P1485" i="1"/>
  <c r="Q1485" i="1"/>
  <c r="O1485" i="1"/>
  <c r="R1485" i="1"/>
  <c r="L1486" i="1" s="1"/>
  <c r="N1486" i="1" s="1"/>
  <c r="G1484" i="1"/>
  <c r="J1484" i="1"/>
  <c r="A1485" i="1" s="1"/>
  <c r="D1485" i="1" s="1"/>
  <c r="F1484" i="1"/>
  <c r="E1484" i="1"/>
  <c r="C1484" i="1"/>
  <c r="I1484" i="1"/>
  <c r="B1484" i="1"/>
  <c r="O1486" i="1" l="1"/>
  <c r="M1486" i="1"/>
  <c r="Q1486" i="1"/>
  <c r="P1486" i="1"/>
  <c r="R1486" i="1"/>
  <c r="L1487" i="1" s="1"/>
  <c r="N1487" i="1" s="1"/>
  <c r="F1485" i="1"/>
  <c r="C1485" i="1"/>
  <c r="J1485" i="1"/>
  <c r="A1486" i="1" s="1"/>
  <c r="D1486" i="1" s="1"/>
  <c r="E1485" i="1"/>
  <c r="G1485" i="1"/>
  <c r="I1485" i="1"/>
  <c r="B1485" i="1"/>
  <c r="R1487" i="1" l="1"/>
  <c r="L1488" i="1" s="1"/>
  <c r="N1488" i="1" s="1"/>
  <c r="O1487" i="1"/>
  <c r="P1487" i="1"/>
  <c r="M1487" i="1"/>
  <c r="Q1487" i="1"/>
  <c r="C1486" i="1"/>
  <c r="J1486" i="1"/>
  <c r="A1487" i="1" s="1"/>
  <c r="D1487" i="1" s="1"/>
  <c r="F1486" i="1"/>
  <c r="G1486" i="1"/>
  <c r="B1486" i="1"/>
  <c r="I1486" i="1"/>
  <c r="E1486" i="1"/>
  <c r="O1488" i="1" l="1"/>
  <c r="M1488" i="1"/>
  <c r="Q1488" i="1"/>
  <c r="R1488" i="1"/>
  <c r="L1489" i="1" s="1"/>
  <c r="N1489" i="1" s="1"/>
  <c r="P1488" i="1"/>
  <c r="F1487" i="1"/>
  <c r="C1487" i="1"/>
  <c r="J1487" i="1"/>
  <c r="A1488" i="1" s="1"/>
  <c r="D1488" i="1" s="1"/>
  <c r="E1487" i="1"/>
  <c r="B1487" i="1"/>
  <c r="I1487" i="1"/>
  <c r="G1487" i="1"/>
  <c r="M1489" i="1" l="1"/>
  <c r="R1489" i="1"/>
  <c r="L1490" i="1" s="1"/>
  <c r="N1490" i="1" s="1"/>
  <c r="Q1489" i="1"/>
  <c r="O1489" i="1"/>
  <c r="P1489" i="1"/>
  <c r="I1488" i="1"/>
  <c r="F1488" i="1"/>
  <c r="B1488" i="1"/>
  <c r="C1488" i="1"/>
  <c r="E1488" i="1"/>
  <c r="J1488" i="1"/>
  <c r="A1489" i="1" s="1"/>
  <c r="D1489" i="1" s="1"/>
  <c r="G1488" i="1"/>
  <c r="P1490" i="1" l="1"/>
  <c r="M1490" i="1"/>
  <c r="O1490" i="1"/>
  <c r="Q1490" i="1"/>
  <c r="R1490" i="1"/>
  <c r="L1491" i="1" s="1"/>
  <c r="N1491" i="1" s="1"/>
  <c r="G1489" i="1"/>
  <c r="J1489" i="1"/>
  <c r="A1490" i="1" s="1"/>
  <c r="D1490" i="1" s="1"/>
  <c r="F1489" i="1"/>
  <c r="B1489" i="1"/>
  <c r="I1489" i="1"/>
  <c r="C1489" i="1"/>
  <c r="E1489" i="1"/>
  <c r="P1491" i="1" l="1"/>
  <c r="M1491" i="1"/>
  <c r="O1491" i="1"/>
  <c r="Q1491" i="1"/>
  <c r="R1491" i="1"/>
  <c r="L1492" i="1" s="1"/>
  <c r="N1492" i="1" s="1"/>
  <c r="I1490" i="1"/>
  <c r="J1490" i="1"/>
  <c r="A1491" i="1" s="1"/>
  <c r="D1491" i="1" s="1"/>
  <c r="B1490" i="1"/>
  <c r="G1490" i="1"/>
  <c r="F1490" i="1"/>
  <c r="E1490" i="1"/>
  <c r="C1490" i="1"/>
  <c r="O1492" i="1" l="1"/>
  <c r="M1492" i="1"/>
  <c r="Q1492" i="1"/>
  <c r="R1492" i="1"/>
  <c r="L1493" i="1" s="1"/>
  <c r="N1493" i="1" s="1"/>
  <c r="P1492" i="1"/>
  <c r="I1491" i="1"/>
  <c r="F1491" i="1"/>
  <c r="C1491" i="1"/>
  <c r="J1491" i="1"/>
  <c r="A1492" i="1" s="1"/>
  <c r="D1492" i="1" s="1"/>
  <c r="B1491" i="1"/>
  <c r="E1491" i="1"/>
  <c r="G1491" i="1"/>
  <c r="R1493" i="1" l="1"/>
  <c r="L1494" i="1" s="1"/>
  <c r="N1494" i="1" s="1"/>
  <c r="M1493" i="1"/>
  <c r="O1493" i="1"/>
  <c r="Q1493" i="1"/>
  <c r="P1493" i="1"/>
  <c r="I1492" i="1"/>
  <c r="B1492" i="1"/>
  <c r="G1492" i="1"/>
  <c r="C1492" i="1"/>
  <c r="E1492" i="1"/>
  <c r="J1492" i="1"/>
  <c r="A1493" i="1" s="1"/>
  <c r="D1493" i="1" s="1"/>
  <c r="F1492" i="1"/>
  <c r="R1494" i="1" l="1"/>
  <c r="L1495" i="1" s="1"/>
  <c r="N1495" i="1" s="1"/>
  <c r="O1494" i="1"/>
  <c r="M1494" i="1"/>
  <c r="P1494" i="1"/>
  <c r="Q1494" i="1"/>
  <c r="E1493" i="1"/>
  <c r="I1493" i="1"/>
  <c r="F1493" i="1"/>
  <c r="J1493" i="1"/>
  <c r="A1494" i="1" s="1"/>
  <c r="D1494" i="1" s="1"/>
  <c r="G1493" i="1"/>
  <c r="C1493" i="1"/>
  <c r="B1493" i="1"/>
  <c r="O1495" i="1" l="1"/>
  <c r="R1495" i="1"/>
  <c r="L1496" i="1" s="1"/>
  <c r="N1496" i="1" s="1"/>
  <c r="P1495" i="1"/>
  <c r="M1495" i="1"/>
  <c r="Q1495" i="1"/>
  <c r="C1494" i="1"/>
  <c r="I1494" i="1"/>
  <c r="F1494" i="1"/>
  <c r="E1494" i="1"/>
  <c r="J1494" i="1"/>
  <c r="A1495" i="1" s="1"/>
  <c r="D1495" i="1" s="1"/>
  <c r="G1494" i="1"/>
  <c r="B1494" i="1"/>
  <c r="M1496" i="1" l="1"/>
  <c r="O1496" i="1"/>
  <c r="Q1496" i="1"/>
  <c r="P1496" i="1"/>
  <c r="R1496" i="1"/>
  <c r="L1497" i="1" s="1"/>
  <c r="N1497" i="1" s="1"/>
  <c r="J1495" i="1"/>
  <c r="A1496" i="1" s="1"/>
  <c r="D1496" i="1" s="1"/>
  <c r="B1495" i="1"/>
  <c r="I1495" i="1"/>
  <c r="E1495" i="1"/>
  <c r="F1495" i="1"/>
  <c r="G1495" i="1"/>
  <c r="C1495" i="1"/>
  <c r="R1497" i="1" l="1"/>
  <c r="L1498" i="1" s="1"/>
  <c r="N1498" i="1" s="1"/>
  <c r="Q1497" i="1"/>
  <c r="M1497" i="1"/>
  <c r="O1497" i="1"/>
  <c r="P1497" i="1"/>
  <c r="I1496" i="1"/>
  <c r="F1496" i="1"/>
  <c r="G1496" i="1"/>
  <c r="E1496" i="1"/>
  <c r="J1496" i="1"/>
  <c r="A1497" i="1" s="1"/>
  <c r="D1497" i="1" s="1"/>
  <c r="C1496" i="1"/>
  <c r="B1496" i="1"/>
  <c r="Q1498" i="1" l="1"/>
  <c r="P1498" i="1"/>
  <c r="M1498" i="1"/>
  <c r="R1498" i="1"/>
  <c r="L1499" i="1" s="1"/>
  <c r="N1499" i="1" s="1"/>
  <c r="O1498" i="1"/>
  <c r="I1497" i="1"/>
  <c r="G1497" i="1"/>
  <c r="B1497" i="1"/>
  <c r="F1497" i="1"/>
  <c r="C1497" i="1"/>
  <c r="J1497" i="1"/>
  <c r="A1498" i="1" s="1"/>
  <c r="D1498" i="1" s="1"/>
  <c r="E1497" i="1"/>
  <c r="O1499" i="1" l="1"/>
  <c r="M1499" i="1"/>
  <c r="Q1499" i="1"/>
  <c r="R1499" i="1"/>
  <c r="L1500" i="1" s="1"/>
  <c r="N1500" i="1" s="1"/>
  <c r="P1499" i="1"/>
  <c r="E1498" i="1"/>
  <c r="F1498" i="1"/>
  <c r="B1498" i="1"/>
  <c r="G1498" i="1"/>
  <c r="C1498" i="1"/>
  <c r="J1498" i="1"/>
  <c r="A1499" i="1" s="1"/>
  <c r="D1499" i="1" s="1"/>
  <c r="I1498" i="1"/>
  <c r="O1500" i="1" l="1"/>
  <c r="R1500" i="1"/>
  <c r="L1501" i="1" s="1"/>
  <c r="N1501" i="1" s="1"/>
  <c r="M1500" i="1"/>
  <c r="P1500" i="1"/>
  <c r="Q1500" i="1"/>
  <c r="G1499" i="1"/>
  <c r="C1499" i="1"/>
  <c r="B1499" i="1"/>
  <c r="I1499" i="1"/>
  <c r="F1499" i="1"/>
  <c r="J1499" i="1"/>
  <c r="A1500" i="1" s="1"/>
  <c r="D1500" i="1" s="1"/>
  <c r="E1499" i="1"/>
  <c r="O1501" i="1" l="1"/>
  <c r="Q1501" i="1"/>
  <c r="M1501" i="1"/>
  <c r="R1501" i="1"/>
  <c r="L1502" i="1" s="1"/>
  <c r="N1502" i="1" s="1"/>
  <c r="P1501" i="1"/>
  <c r="C1500" i="1"/>
  <c r="J1500" i="1"/>
  <c r="A1501" i="1" s="1"/>
  <c r="D1501" i="1" s="1"/>
  <c r="B1500" i="1"/>
  <c r="E1500" i="1"/>
  <c r="F1500" i="1"/>
  <c r="I1500" i="1"/>
  <c r="G1500" i="1"/>
  <c r="M1502" i="1" l="1"/>
  <c r="O1502" i="1"/>
  <c r="Q1502" i="1"/>
  <c r="P1502" i="1"/>
  <c r="R1502" i="1"/>
  <c r="L1503" i="1" s="1"/>
  <c r="N1503" i="1" s="1"/>
  <c r="J1501" i="1"/>
  <c r="A1502" i="1" s="1"/>
  <c r="D1502" i="1" s="1"/>
  <c r="E1501" i="1"/>
  <c r="C1501" i="1"/>
  <c r="G1501" i="1"/>
  <c r="F1501" i="1"/>
  <c r="B1501" i="1"/>
  <c r="I1501" i="1"/>
  <c r="M1503" i="1" l="1"/>
  <c r="P1503" i="1"/>
  <c r="O1503" i="1"/>
  <c r="R1503" i="1"/>
  <c r="L1504" i="1" s="1"/>
  <c r="N1504" i="1" s="1"/>
  <c r="Q1503" i="1"/>
  <c r="C1502" i="1"/>
  <c r="F1502" i="1"/>
  <c r="J1502" i="1"/>
  <c r="A1503" i="1" s="1"/>
  <c r="D1503" i="1" s="1"/>
  <c r="B1502" i="1"/>
  <c r="E1502" i="1"/>
  <c r="I1502" i="1"/>
  <c r="G1502" i="1"/>
  <c r="Q1504" i="1" l="1"/>
  <c r="M1504" i="1"/>
  <c r="O1504" i="1"/>
  <c r="R1504" i="1"/>
  <c r="L1505" i="1" s="1"/>
  <c r="N1505" i="1" s="1"/>
  <c r="P1504" i="1"/>
  <c r="J1503" i="1"/>
  <c r="A1504" i="1" s="1"/>
  <c r="D1504" i="1" s="1"/>
  <c r="B1503" i="1"/>
  <c r="G1503" i="1"/>
  <c r="I1503" i="1"/>
  <c r="E1503" i="1"/>
  <c r="C1503" i="1"/>
  <c r="F1503" i="1"/>
  <c r="M1505" i="1" l="1"/>
  <c r="R1505" i="1"/>
  <c r="L1506" i="1" s="1"/>
  <c r="N1506" i="1" s="1"/>
  <c r="O1505" i="1"/>
  <c r="Q1505" i="1"/>
  <c r="P1505" i="1"/>
  <c r="C1504" i="1"/>
  <c r="B1504" i="1"/>
  <c r="J1504" i="1"/>
  <c r="A1505" i="1" s="1"/>
  <c r="D1505" i="1" s="1"/>
  <c r="G1504" i="1"/>
  <c r="E1504" i="1"/>
  <c r="I1504" i="1"/>
  <c r="F1504" i="1"/>
  <c r="P1506" i="1" l="1"/>
  <c r="M1506" i="1"/>
  <c r="R1506" i="1"/>
  <c r="L1507" i="1" s="1"/>
  <c r="N1507" i="1" s="1"/>
  <c r="Q1506" i="1"/>
  <c r="O1506" i="1"/>
  <c r="I1505" i="1"/>
  <c r="C1505" i="1"/>
  <c r="F1505" i="1"/>
  <c r="B1505" i="1"/>
  <c r="J1505" i="1"/>
  <c r="A1506" i="1" s="1"/>
  <c r="D1506" i="1" s="1"/>
  <c r="G1505" i="1"/>
  <c r="E1505" i="1"/>
  <c r="M1507" i="1" l="1"/>
  <c r="O1507" i="1"/>
  <c r="Q1507" i="1"/>
  <c r="P1507" i="1"/>
  <c r="R1507" i="1"/>
  <c r="L1508" i="1" s="1"/>
  <c r="N1508" i="1" s="1"/>
  <c r="E1506" i="1"/>
  <c r="B1506" i="1"/>
  <c r="J1506" i="1"/>
  <c r="A1507" i="1" s="1"/>
  <c r="D1507" i="1" s="1"/>
  <c r="F1506" i="1"/>
  <c r="C1506" i="1"/>
  <c r="I1506" i="1"/>
  <c r="G1506" i="1"/>
  <c r="Q1508" i="1" l="1"/>
  <c r="P1508" i="1"/>
  <c r="M1508" i="1"/>
  <c r="R1508" i="1"/>
  <c r="L1509" i="1" s="1"/>
  <c r="N1509" i="1" s="1"/>
  <c r="O1508" i="1"/>
  <c r="G1507" i="1"/>
  <c r="I1507" i="1"/>
  <c r="J1507" i="1"/>
  <c r="A1508" i="1" s="1"/>
  <c r="D1508" i="1" s="1"/>
  <c r="C1507" i="1"/>
  <c r="E1507" i="1"/>
  <c r="F1507" i="1"/>
  <c r="B1507" i="1"/>
  <c r="R1509" i="1" l="1"/>
  <c r="L1510" i="1" s="1"/>
  <c r="N1510" i="1" s="1"/>
  <c r="O1509" i="1"/>
  <c r="M1509" i="1"/>
  <c r="Q1509" i="1"/>
  <c r="P1509" i="1"/>
  <c r="F1508" i="1"/>
  <c r="J1508" i="1"/>
  <c r="A1509" i="1" s="1"/>
  <c r="D1509" i="1" s="1"/>
  <c r="E1508" i="1"/>
  <c r="G1508" i="1"/>
  <c r="B1508" i="1"/>
  <c r="I1508" i="1"/>
  <c r="C1508" i="1"/>
  <c r="R1510" i="1" l="1"/>
  <c r="L1511" i="1" s="1"/>
  <c r="N1511" i="1" s="1"/>
  <c r="M1510" i="1"/>
  <c r="O1510" i="1"/>
  <c r="P1510" i="1"/>
  <c r="Q1510" i="1"/>
  <c r="C1509" i="1"/>
  <c r="J1509" i="1"/>
  <c r="A1510" i="1" s="1"/>
  <c r="D1510" i="1" s="1"/>
  <c r="I1509" i="1"/>
  <c r="B1509" i="1"/>
  <c r="F1509" i="1"/>
  <c r="E1509" i="1"/>
  <c r="G1509" i="1"/>
  <c r="M1511" i="1" l="1"/>
  <c r="O1511" i="1"/>
  <c r="R1511" i="1"/>
  <c r="L1512" i="1" s="1"/>
  <c r="N1512" i="1" s="1"/>
  <c r="P1511" i="1"/>
  <c r="Q1511" i="1"/>
  <c r="I1510" i="1"/>
  <c r="F1510" i="1"/>
  <c r="C1510" i="1"/>
  <c r="G1510" i="1"/>
  <c r="B1510" i="1"/>
  <c r="E1510" i="1"/>
  <c r="J1510" i="1"/>
  <c r="A1511" i="1" s="1"/>
  <c r="D1511" i="1" s="1"/>
  <c r="M1512" i="1" l="1"/>
  <c r="R1512" i="1"/>
  <c r="L1513" i="1" s="1"/>
  <c r="N1513" i="1" s="1"/>
  <c r="O1512" i="1"/>
  <c r="P1512" i="1"/>
  <c r="Q1512" i="1"/>
  <c r="J1511" i="1"/>
  <c r="A1512" i="1" s="1"/>
  <c r="D1512" i="1" s="1"/>
  <c r="B1511" i="1"/>
  <c r="G1511" i="1"/>
  <c r="I1511" i="1"/>
  <c r="C1511" i="1"/>
  <c r="F1511" i="1"/>
  <c r="E1511" i="1"/>
  <c r="Q1513" i="1" l="1"/>
  <c r="R1513" i="1"/>
  <c r="L1514" i="1" s="1"/>
  <c r="N1514" i="1" s="1"/>
  <c r="M1513" i="1"/>
  <c r="O1513" i="1"/>
  <c r="P1513" i="1"/>
  <c r="B1512" i="1"/>
  <c r="E1512" i="1"/>
  <c r="J1512" i="1"/>
  <c r="A1513" i="1" s="1"/>
  <c r="D1513" i="1" s="1"/>
  <c r="F1512" i="1"/>
  <c r="I1512" i="1"/>
  <c r="G1512" i="1"/>
  <c r="C1512" i="1"/>
  <c r="Q1514" i="1" l="1"/>
  <c r="M1514" i="1"/>
  <c r="O1514" i="1"/>
  <c r="R1514" i="1"/>
  <c r="L1515" i="1" s="1"/>
  <c r="N1515" i="1" s="1"/>
  <c r="P1514" i="1"/>
  <c r="F1513" i="1"/>
  <c r="I1513" i="1"/>
  <c r="G1513" i="1"/>
  <c r="B1513" i="1"/>
  <c r="C1513" i="1"/>
  <c r="E1513" i="1"/>
  <c r="J1513" i="1"/>
  <c r="A1514" i="1" s="1"/>
  <c r="D1514" i="1" s="1"/>
  <c r="P1515" i="1" l="1"/>
  <c r="Q1515" i="1"/>
  <c r="M1515" i="1"/>
  <c r="R1515" i="1"/>
  <c r="L1516" i="1" s="1"/>
  <c r="N1516" i="1" s="1"/>
  <c r="O1515" i="1"/>
  <c r="I1514" i="1"/>
  <c r="F1514" i="1"/>
  <c r="G1514" i="1"/>
  <c r="J1514" i="1"/>
  <c r="A1515" i="1" s="1"/>
  <c r="D1515" i="1" s="1"/>
  <c r="C1514" i="1"/>
  <c r="E1514" i="1"/>
  <c r="B1514" i="1"/>
  <c r="P1516" i="1" l="1"/>
  <c r="Q1516" i="1"/>
  <c r="O1516" i="1"/>
  <c r="M1516" i="1"/>
  <c r="R1516" i="1"/>
  <c r="L1517" i="1" s="1"/>
  <c r="N1517" i="1" s="1"/>
  <c r="J1515" i="1"/>
  <c r="A1516" i="1" s="1"/>
  <c r="D1516" i="1" s="1"/>
  <c r="I1515" i="1"/>
  <c r="E1515" i="1"/>
  <c r="C1515" i="1"/>
  <c r="G1515" i="1"/>
  <c r="B1515" i="1"/>
  <c r="F1515" i="1"/>
  <c r="Q1517" i="1" l="1"/>
  <c r="O1517" i="1"/>
  <c r="M1517" i="1"/>
  <c r="R1517" i="1"/>
  <c r="L1518" i="1" s="1"/>
  <c r="N1518" i="1" s="1"/>
  <c r="P1517" i="1"/>
  <c r="G1516" i="1"/>
  <c r="C1516" i="1"/>
  <c r="F1516" i="1"/>
  <c r="I1516" i="1"/>
  <c r="E1516" i="1"/>
  <c r="B1516" i="1"/>
  <c r="J1516" i="1"/>
  <c r="A1517" i="1" s="1"/>
  <c r="D1517" i="1" s="1"/>
  <c r="Q1518" i="1" l="1"/>
  <c r="M1518" i="1"/>
  <c r="O1518" i="1"/>
  <c r="P1518" i="1"/>
  <c r="R1518" i="1"/>
  <c r="L1519" i="1" s="1"/>
  <c r="N1519" i="1" s="1"/>
  <c r="C1517" i="1"/>
  <c r="E1517" i="1"/>
  <c r="B1517" i="1"/>
  <c r="J1517" i="1"/>
  <c r="A1518" i="1" s="1"/>
  <c r="D1518" i="1" s="1"/>
  <c r="I1517" i="1"/>
  <c r="F1517" i="1"/>
  <c r="G1517" i="1"/>
  <c r="M1519" i="1" l="1"/>
  <c r="Q1519" i="1"/>
  <c r="O1519" i="1"/>
  <c r="R1519" i="1"/>
  <c r="L1520" i="1" s="1"/>
  <c r="N1520" i="1" s="1"/>
  <c r="P1519" i="1"/>
  <c r="C1518" i="1"/>
  <c r="B1518" i="1"/>
  <c r="E1518" i="1"/>
  <c r="J1518" i="1"/>
  <c r="A1519" i="1" s="1"/>
  <c r="D1519" i="1" s="1"/>
  <c r="G1518" i="1"/>
  <c r="F1518" i="1"/>
  <c r="I1518" i="1"/>
  <c r="R1520" i="1" l="1"/>
  <c r="L1521" i="1" s="1"/>
  <c r="N1521" i="1" s="1"/>
  <c r="P1520" i="1"/>
  <c r="O1520" i="1"/>
  <c r="Q1520" i="1"/>
  <c r="M1520" i="1"/>
  <c r="E1519" i="1"/>
  <c r="F1519" i="1"/>
  <c r="I1519" i="1"/>
  <c r="G1519" i="1"/>
  <c r="J1519" i="1"/>
  <c r="A1520" i="1" s="1"/>
  <c r="D1520" i="1" s="1"/>
  <c r="B1519" i="1"/>
  <c r="C1519" i="1"/>
  <c r="R1521" i="1" l="1"/>
  <c r="L1522" i="1" s="1"/>
  <c r="N1522" i="1" s="1"/>
  <c r="P1521" i="1"/>
  <c r="Q1521" i="1"/>
  <c r="M1521" i="1"/>
  <c r="O1521" i="1"/>
  <c r="G1520" i="1"/>
  <c r="E1520" i="1"/>
  <c r="C1520" i="1"/>
  <c r="I1520" i="1"/>
  <c r="B1520" i="1"/>
  <c r="J1520" i="1"/>
  <c r="A1521" i="1" s="1"/>
  <c r="D1521" i="1" s="1"/>
  <c r="F1520" i="1"/>
  <c r="P1522" i="1" l="1"/>
  <c r="M1522" i="1"/>
  <c r="O1522" i="1"/>
  <c r="Q1522" i="1"/>
  <c r="R1522" i="1"/>
  <c r="L1523" i="1" s="1"/>
  <c r="N1523" i="1" s="1"/>
  <c r="E1521" i="1"/>
  <c r="J1521" i="1"/>
  <c r="A1522" i="1" s="1"/>
  <c r="D1522" i="1" s="1"/>
  <c r="I1521" i="1"/>
  <c r="C1521" i="1"/>
  <c r="G1521" i="1"/>
  <c r="F1521" i="1"/>
  <c r="B1521" i="1"/>
  <c r="O1523" i="1" l="1"/>
  <c r="M1523" i="1"/>
  <c r="R1523" i="1"/>
  <c r="L1524" i="1" s="1"/>
  <c r="N1524" i="1" s="1"/>
  <c r="P1523" i="1"/>
  <c r="Q1523" i="1"/>
  <c r="C1522" i="1"/>
  <c r="E1522" i="1"/>
  <c r="I1522" i="1"/>
  <c r="J1522" i="1"/>
  <c r="A1523" i="1" s="1"/>
  <c r="D1523" i="1" s="1"/>
  <c r="F1522" i="1"/>
  <c r="G1522" i="1"/>
  <c r="B1522" i="1"/>
  <c r="P1524" i="1" l="1"/>
  <c r="O1524" i="1"/>
  <c r="M1524" i="1"/>
  <c r="Q1524" i="1"/>
  <c r="R1524" i="1"/>
  <c r="L1525" i="1" s="1"/>
  <c r="N1525" i="1" s="1"/>
  <c r="I1523" i="1"/>
  <c r="B1523" i="1"/>
  <c r="F1523" i="1"/>
  <c r="J1523" i="1"/>
  <c r="A1524" i="1" s="1"/>
  <c r="D1524" i="1" s="1"/>
  <c r="G1523" i="1"/>
  <c r="E1523" i="1"/>
  <c r="C1523" i="1"/>
  <c r="M1525" i="1" l="1"/>
  <c r="O1525" i="1"/>
  <c r="P1525" i="1"/>
  <c r="R1525" i="1"/>
  <c r="L1526" i="1" s="1"/>
  <c r="N1526" i="1" s="1"/>
  <c r="Q1525" i="1"/>
  <c r="E1524" i="1"/>
  <c r="I1524" i="1"/>
  <c r="F1524" i="1"/>
  <c r="J1524" i="1"/>
  <c r="A1525" i="1" s="1"/>
  <c r="D1525" i="1" s="1"/>
  <c r="C1524" i="1"/>
  <c r="G1524" i="1"/>
  <c r="B1524" i="1"/>
  <c r="Q1526" i="1" l="1"/>
  <c r="O1526" i="1"/>
  <c r="M1526" i="1"/>
  <c r="P1526" i="1"/>
  <c r="R1526" i="1"/>
  <c r="L1527" i="1" s="1"/>
  <c r="N1527" i="1" s="1"/>
  <c r="G1525" i="1"/>
  <c r="E1525" i="1"/>
  <c r="C1525" i="1"/>
  <c r="J1525" i="1"/>
  <c r="A1526" i="1" s="1"/>
  <c r="D1526" i="1" s="1"/>
  <c r="I1525" i="1"/>
  <c r="F1525" i="1"/>
  <c r="B1525" i="1"/>
  <c r="O1527" i="1" l="1"/>
  <c r="R1527" i="1"/>
  <c r="L1528" i="1" s="1"/>
  <c r="N1528" i="1" s="1"/>
  <c r="M1527" i="1"/>
  <c r="P1527" i="1"/>
  <c r="Q1527" i="1"/>
  <c r="F1526" i="1"/>
  <c r="B1526" i="1"/>
  <c r="C1526" i="1"/>
  <c r="E1526" i="1"/>
  <c r="J1526" i="1"/>
  <c r="A1527" i="1" s="1"/>
  <c r="D1527" i="1" s="1"/>
  <c r="G1526" i="1"/>
  <c r="I1526" i="1"/>
  <c r="O1528" i="1" l="1"/>
  <c r="R1528" i="1"/>
  <c r="L1529" i="1" s="1"/>
  <c r="N1529" i="1" s="1"/>
  <c r="P1528" i="1"/>
  <c r="M1528" i="1"/>
  <c r="Q1528" i="1"/>
  <c r="J1527" i="1"/>
  <c r="A1528" i="1" s="1"/>
  <c r="D1528" i="1" s="1"/>
  <c r="C1527" i="1"/>
  <c r="F1527" i="1"/>
  <c r="B1527" i="1"/>
  <c r="I1527" i="1"/>
  <c r="E1527" i="1"/>
  <c r="G1527" i="1"/>
  <c r="R1529" i="1" l="1"/>
  <c r="L1530" i="1" s="1"/>
  <c r="N1530" i="1" s="1"/>
  <c r="M1529" i="1"/>
  <c r="O1529" i="1"/>
  <c r="P1529" i="1"/>
  <c r="Q1529" i="1"/>
  <c r="G1528" i="1"/>
  <c r="J1528" i="1"/>
  <c r="A1529" i="1" s="1"/>
  <c r="D1529" i="1" s="1"/>
  <c r="B1528" i="1"/>
  <c r="F1528" i="1"/>
  <c r="E1528" i="1"/>
  <c r="I1528" i="1"/>
  <c r="C1528" i="1"/>
  <c r="P1530" i="1" l="1"/>
  <c r="M1530" i="1"/>
  <c r="O1530" i="1"/>
  <c r="Q1530" i="1"/>
  <c r="R1530" i="1"/>
  <c r="L1531" i="1" s="1"/>
  <c r="N1531" i="1" s="1"/>
  <c r="E1529" i="1"/>
  <c r="B1529" i="1"/>
  <c r="I1529" i="1"/>
  <c r="F1529" i="1"/>
  <c r="C1529" i="1"/>
  <c r="J1529" i="1"/>
  <c r="A1530" i="1" s="1"/>
  <c r="D1530" i="1" s="1"/>
  <c r="G1529" i="1"/>
  <c r="Q1531" i="1" l="1"/>
  <c r="M1531" i="1"/>
  <c r="O1531" i="1"/>
  <c r="R1531" i="1"/>
  <c r="L1532" i="1" s="1"/>
  <c r="N1532" i="1" s="1"/>
  <c r="P1531" i="1"/>
  <c r="G1530" i="1"/>
  <c r="C1530" i="1"/>
  <c r="F1530" i="1"/>
  <c r="J1530" i="1"/>
  <c r="A1531" i="1" s="1"/>
  <c r="D1531" i="1" s="1"/>
  <c r="E1530" i="1"/>
  <c r="B1530" i="1"/>
  <c r="I1530" i="1"/>
  <c r="R1532" i="1" l="1"/>
  <c r="L1533" i="1" s="1"/>
  <c r="N1533" i="1" s="1"/>
  <c r="M1532" i="1"/>
  <c r="Q1532" i="1"/>
  <c r="O1532" i="1"/>
  <c r="P1532" i="1"/>
  <c r="E1531" i="1"/>
  <c r="F1531" i="1"/>
  <c r="B1531" i="1"/>
  <c r="I1531" i="1"/>
  <c r="G1531" i="1"/>
  <c r="C1531" i="1"/>
  <c r="J1531" i="1"/>
  <c r="A1532" i="1" s="1"/>
  <c r="D1532" i="1" s="1"/>
  <c r="O1533" i="1" l="1"/>
  <c r="M1533" i="1"/>
  <c r="R1533" i="1"/>
  <c r="L1534" i="1" s="1"/>
  <c r="N1534" i="1" s="1"/>
  <c r="P1533" i="1"/>
  <c r="Q1533" i="1"/>
  <c r="G1532" i="1"/>
  <c r="E1532" i="1"/>
  <c r="J1532" i="1"/>
  <c r="A1533" i="1" s="1"/>
  <c r="D1533" i="1" s="1"/>
  <c r="F1532" i="1"/>
  <c r="C1532" i="1"/>
  <c r="I1532" i="1"/>
  <c r="B1532" i="1"/>
  <c r="M1534" i="1" l="1"/>
  <c r="P1534" i="1"/>
  <c r="R1534" i="1"/>
  <c r="L1535" i="1" s="1"/>
  <c r="N1535" i="1" s="1"/>
  <c r="O1534" i="1"/>
  <c r="Q1534" i="1"/>
  <c r="E1533" i="1"/>
  <c r="G1533" i="1"/>
  <c r="F1533" i="1"/>
  <c r="C1533" i="1"/>
  <c r="B1533" i="1"/>
  <c r="I1533" i="1"/>
  <c r="J1533" i="1"/>
  <c r="A1534" i="1" s="1"/>
  <c r="D1534" i="1" s="1"/>
  <c r="M1535" i="1" l="1"/>
  <c r="O1535" i="1"/>
  <c r="R1535" i="1"/>
  <c r="L1536" i="1" s="1"/>
  <c r="N1536" i="1" s="1"/>
  <c r="P1535" i="1"/>
  <c r="Q1535" i="1"/>
  <c r="F1534" i="1"/>
  <c r="I1534" i="1"/>
  <c r="J1534" i="1"/>
  <c r="A1535" i="1" s="1"/>
  <c r="D1535" i="1" s="1"/>
  <c r="B1534" i="1"/>
  <c r="E1534" i="1"/>
  <c r="G1534" i="1"/>
  <c r="C1534" i="1"/>
  <c r="Q1536" i="1" l="1"/>
  <c r="P1536" i="1"/>
  <c r="M1536" i="1"/>
  <c r="O1536" i="1"/>
  <c r="R1536" i="1"/>
  <c r="L1537" i="1" s="1"/>
  <c r="N1537" i="1" s="1"/>
  <c r="I1535" i="1"/>
  <c r="C1535" i="1"/>
  <c r="B1535" i="1"/>
  <c r="F1535" i="1"/>
  <c r="E1535" i="1"/>
  <c r="G1535" i="1"/>
  <c r="J1535" i="1"/>
  <c r="A1536" i="1" s="1"/>
  <c r="D1536" i="1" s="1"/>
  <c r="O1537" i="1" l="1"/>
  <c r="R1537" i="1"/>
  <c r="L1538" i="1" s="1"/>
  <c r="N1538" i="1" s="1"/>
  <c r="P1537" i="1"/>
  <c r="M1537" i="1"/>
  <c r="Q1537" i="1"/>
  <c r="C1536" i="1"/>
  <c r="I1536" i="1"/>
  <c r="J1536" i="1"/>
  <c r="A1537" i="1" s="1"/>
  <c r="D1537" i="1" s="1"/>
  <c r="F1536" i="1"/>
  <c r="B1536" i="1"/>
  <c r="E1536" i="1"/>
  <c r="G1536" i="1"/>
  <c r="Q1538" i="1" l="1"/>
  <c r="M1538" i="1"/>
  <c r="P1538" i="1"/>
  <c r="O1538" i="1"/>
  <c r="R1538" i="1"/>
  <c r="L1539" i="1" s="1"/>
  <c r="N1539" i="1" s="1"/>
  <c r="I1537" i="1"/>
  <c r="J1537" i="1"/>
  <c r="A1538" i="1" s="1"/>
  <c r="D1538" i="1" s="1"/>
  <c r="C1537" i="1"/>
  <c r="G1537" i="1"/>
  <c r="F1537" i="1"/>
  <c r="B1537" i="1"/>
  <c r="E1537" i="1"/>
  <c r="R1539" i="1" l="1"/>
  <c r="L1540" i="1" s="1"/>
  <c r="N1540" i="1" s="1"/>
  <c r="O1539" i="1"/>
  <c r="P1539" i="1"/>
  <c r="M1539" i="1"/>
  <c r="Q1539" i="1"/>
  <c r="E1538" i="1"/>
  <c r="F1538" i="1"/>
  <c r="I1538" i="1"/>
  <c r="C1538" i="1"/>
  <c r="B1538" i="1"/>
  <c r="J1538" i="1"/>
  <c r="A1539" i="1" s="1"/>
  <c r="D1539" i="1" s="1"/>
  <c r="G1538" i="1"/>
  <c r="O1540" i="1" l="1"/>
  <c r="M1540" i="1"/>
  <c r="R1540" i="1"/>
  <c r="L1541" i="1" s="1"/>
  <c r="N1541" i="1" s="1"/>
  <c r="Q1540" i="1"/>
  <c r="P1540" i="1"/>
  <c r="B1539" i="1"/>
  <c r="F1539" i="1"/>
  <c r="C1539" i="1"/>
  <c r="G1539" i="1"/>
  <c r="J1539" i="1"/>
  <c r="A1540" i="1" s="1"/>
  <c r="D1540" i="1" s="1"/>
  <c r="E1539" i="1"/>
  <c r="I1539" i="1"/>
  <c r="R1541" i="1" l="1"/>
  <c r="L1542" i="1" s="1"/>
  <c r="N1542" i="1" s="1"/>
  <c r="M1541" i="1"/>
  <c r="O1541" i="1"/>
  <c r="P1541" i="1"/>
  <c r="Q1541" i="1"/>
  <c r="C1540" i="1"/>
  <c r="F1540" i="1"/>
  <c r="E1540" i="1"/>
  <c r="J1540" i="1"/>
  <c r="A1541" i="1" s="1"/>
  <c r="D1541" i="1" s="1"/>
  <c r="B1540" i="1"/>
  <c r="I1540" i="1"/>
  <c r="G1540" i="1"/>
  <c r="R1542" i="1" l="1"/>
  <c r="L1543" i="1" s="1"/>
  <c r="N1543" i="1" s="1"/>
  <c r="M1542" i="1"/>
  <c r="P1542" i="1"/>
  <c r="Q1542" i="1"/>
  <c r="O1542" i="1"/>
  <c r="F1541" i="1"/>
  <c r="B1541" i="1"/>
  <c r="E1541" i="1"/>
  <c r="G1541" i="1"/>
  <c r="C1541" i="1"/>
  <c r="J1541" i="1"/>
  <c r="A1542" i="1" s="1"/>
  <c r="D1542" i="1" s="1"/>
  <c r="I1541" i="1"/>
  <c r="P1543" i="1" l="1"/>
  <c r="O1543" i="1"/>
  <c r="M1543" i="1"/>
  <c r="R1543" i="1"/>
  <c r="L1544" i="1" s="1"/>
  <c r="N1544" i="1" s="1"/>
  <c r="Q1543" i="1"/>
  <c r="C1542" i="1"/>
  <c r="E1542" i="1"/>
  <c r="B1542" i="1"/>
  <c r="G1542" i="1"/>
  <c r="J1542" i="1"/>
  <c r="A1543" i="1" s="1"/>
  <c r="D1543" i="1" s="1"/>
  <c r="I1542" i="1"/>
  <c r="F1542" i="1"/>
  <c r="Q1544" i="1" l="1"/>
  <c r="M1544" i="1"/>
  <c r="P1544" i="1"/>
  <c r="R1544" i="1"/>
  <c r="L1545" i="1" s="1"/>
  <c r="N1545" i="1" s="1"/>
  <c r="O1544" i="1"/>
  <c r="F1543" i="1"/>
  <c r="E1543" i="1"/>
  <c r="B1543" i="1"/>
  <c r="G1543" i="1"/>
  <c r="C1543" i="1"/>
  <c r="J1543" i="1"/>
  <c r="A1544" i="1" s="1"/>
  <c r="D1544" i="1" s="1"/>
  <c r="I1543" i="1"/>
  <c r="M1545" i="1" l="1"/>
  <c r="P1545" i="1"/>
  <c r="Q1545" i="1"/>
  <c r="O1545" i="1"/>
  <c r="R1545" i="1"/>
  <c r="L1546" i="1" s="1"/>
  <c r="N1546" i="1" s="1"/>
  <c r="C1544" i="1"/>
  <c r="I1544" i="1"/>
  <c r="B1544" i="1"/>
  <c r="J1544" i="1"/>
  <c r="A1545" i="1" s="1"/>
  <c r="D1545" i="1" s="1"/>
  <c r="E1544" i="1"/>
  <c r="G1544" i="1"/>
  <c r="F1544" i="1"/>
  <c r="O1546" i="1" l="1"/>
  <c r="Q1546" i="1"/>
  <c r="M1546" i="1"/>
  <c r="R1546" i="1"/>
  <c r="L1547" i="1" s="1"/>
  <c r="N1547" i="1" s="1"/>
  <c r="P1546" i="1"/>
  <c r="G1545" i="1"/>
  <c r="J1545" i="1"/>
  <c r="A1546" i="1" s="1"/>
  <c r="D1546" i="1" s="1"/>
  <c r="F1545" i="1"/>
  <c r="E1545" i="1"/>
  <c r="C1545" i="1"/>
  <c r="B1545" i="1"/>
  <c r="I1545" i="1"/>
  <c r="M1547" i="1" l="1"/>
  <c r="Q1547" i="1"/>
  <c r="R1547" i="1"/>
  <c r="L1548" i="1" s="1"/>
  <c r="N1548" i="1" s="1"/>
  <c r="O1547" i="1"/>
  <c r="P1547" i="1"/>
  <c r="F1546" i="1"/>
  <c r="C1546" i="1"/>
  <c r="I1546" i="1"/>
  <c r="G1546" i="1"/>
  <c r="B1546" i="1"/>
  <c r="E1546" i="1"/>
  <c r="J1546" i="1"/>
  <c r="A1547" i="1" s="1"/>
  <c r="D1547" i="1" s="1"/>
  <c r="O1548" i="1" l="1"/>
  <c r="M1548" i="1"/>
  <c r="Q1548" i="1"/>
  <c r="R1548" i="1"/>
  <c r="L1549" i="1" s="1"/>
  <c r="N1549" i="1" s="1"/>
  <c r="P1548" i="1"/>
  <c r="I1547" i="1"/>
  <c r="J1547" i="1"/>
  <c r="A1548" i="1" s="1"/>
  <c r="D1548" i="1" s="1"/>
  <c r="C1547" i="1"/>
  <c r="F1547" i="1"/>
  <c r="G1547" i="1"/>
  <c r="E1547" i="1"/>
  <c r="B1547" i="1"/>
  <c r="R1549" i="1" l="1"/>
  <c r="L1550" i="1" s="1"/>
  <c r="N1550" i="1" s="1"/>
  <c r="O1549" i="1"/>
  <c r="P1549" i="1"/>
  <c r="M1549" i="1"/>
  <c r="Q1549" i="1"/>
  <c r="I1548" i="1"/>
  <c r="G1548" i="1"/>
  <c r="F1548" i="1"/>
  <c r="B1548" i="1"/>
  <c r="C1548" i="1"/>
  <c r="E1548" i="1"/>
  <c r="J1548" i="1"/>
  <c r="A1549" i="1" s="1"/>
  <c r="D1549" i="1" s="1"/>
  <c r="Q1550" i="1" l="1"/>
  <c r="P1550" i="1"/>
  <c r="M1550" i="1"/>
  <c r="R1550" i="1"/>
  <c r="L1551" i="1" s="1"/>
  <c r="N1551" i="1" s="1"/>
  <c r="O1550" i="1"/>
  <c r="I1549" i="1"/>
  <c r="J1549" i="1"/>
  <c r="A1550" i="1" s="1"/>
  <c r="D1550" i="1" s="1"/>
  <c r="C1549" i="1"/>
  <c r="E1549" i="1"/>
  <c r="F1549" i="1"/>
  <c r="G1549" i="1"/>
  <c r="B1549" i="1"/>
  <c r="M1551" i="1" l="1"/>
  <c r="R1551" i="1"/>
  <c r="L1552" i="1" s="1"/>
  <c r="N1552" i="1" s="1"/>
  <c r="P1551" i="1"/>
  <c r="Q1551" i="1"/>
  <c r="O1551" i="1"/>
  <c r="J1550" i="1"/>
  <c r="A1551" i="1" s="1"/>
  <c r="D1551" i="1" s="1"/>
  <c r="B1550" i="1"/>
  <c r="F1550" i="1"/>
  <c r="I1550" i="1"/>
  <c r="E1550" i="1"/>
  <c r="G1550" i="1"/>
  <c r="C1550" i="1"/>
  <c r="O1552" i="1" l="1"/>
  <c r="P1552" i="1"/>
  <c r="M1552" i="1"/>
  <c r="Q1552" i="1"/>
  <c r="R1552" i="1"/>
  <c r="L1553" i="1" s="1"/>
  <c r="N1553" i="1" s="1"/>
  <c r="I1551" i="1"/>
  <c r="E1551" i="1"/>
  <c r="G1551" i="1"/>
  <c r="F1551" i="1"/>
  <c r="J1551" i="1"/>
  <c r="A1552" i="1" s="1"/>
  <c r="D1552" i="1" s="1"/>
  <c r="C1551" i="1"/>
  <c r="B1551" i="1"/>
  <c r="M1553" i="1" l="1"/>
  <c r="R1553" i="1"/>
  <c r="L1554" i="1" s="1"/>
  <c r="N1554" i="1" s="1"/>
  <c r="P1553" i="1"/>
  <c r="Q1553" i="1"/>
  <c r="O1553" i="1"/>
  <c r="B1552" i="1"/>
  <c r="I1552" i="1"/>
  <c r="C1552" i="1"/>
  <c r="F1552" i="1"/>
  <c r="J1552" i="1"/>
  <c r="A1553" i="1" s="1"/>
  <c r="D1553" i="1" s="1"/>
  <c r="E1552" i="1"/>
  <c r="G1552" i="1"/>
  <c r="M1554" i="1" l="1"/>
  <c r="O1554" i="1"/>
  <c r="Q1554" i="1"/>
  <c r="P1554" i="1"/>
  <c r="R1554" i="1"/>
  <c r="L1555" i="1" s="1"/>
  <c r="N1555" i="1" s="1"/>
  <c r="G1553" i="1"/>
  <c r="F1553" i="1"/>
  <c r="C1553" i="1"/>
  <c r="E1553" i="1"/>
  <c r="B1553" i="1"/>
  <c r="J1553" i="1"/>
  <c r="A1554" i="1" s="1"/>
  <c r="D1554" i="1" s="1"/>
  <c r="I1553" i="1"/>
  <c r="R1555" i="1" l="1"/>
  <c r="L1556" i="1" s="1"/>
  <c r="N1556" i="1" s="1"/>
  <c r="M1555" i="1"/>
  <c r="Q1555" i="1"/>
  <c r="O1555" i="1"/>
  <c r="P1555" i="1"/>
  <c r="E1554" i="1"/>
  <c r="I1554" i="1"/>
  <c r="J1554" i="1"/>
  <c r="A1555" i="1" s="1"/>
  <c r="D1555" i="1" s="1"/>
  <c r="G1554" i="1"/>
  <c r="F1554" i="1"/>
  <c r="C1554" i="1"/>
  <c r="B1554" i="1"/>
  <c r="Q1556" i="1" l="1"/>
  <c r="M1556" i="1"/>
  <c r="O1556" i="1"/>
  <c r="R1556" i="1"/>
  <c r="L1557" i="1" s="1"/>
  <c r="N1557" i="1" s="1"/>
  <c r="P1556" i="1"/>
  <c r="I1555" i="1"/>
  <c r="B1555" i="1"/>
  <c r="G1555" i="1"/>
  <c r="F1555" i="1"/>
  <c r="E1555" i="1"/>
  <c r="J1555" i="1"/>
  <c r="A1556" i="1" s="1"/>
  <c r="D1556" i="1" s="1"/>
  <c r="C1555" i="1"/>
  <c r="O1557" i="1" l="1"/>
  <c r="M1557" i="1"/>
  <c r="Q1557" i="1"/>
  <c r="R1557" i="1"/>
  <c r="L1558" i="1" s="1"/>
  <c r="N1558" i="1" s="1"/>
  <c r="P1557" i="1"/>
  <c r="G1556" i="1"/>
  <c r="J1556" i="1"/>
  <c r="A1557" i="1" s="1"/>
  <c r="D1557" i="1" s="1"/>
  <c r="C1556" i="1"/>
  <c r="E1556" i="1"/>
  <c r="I1556" i="1"/>
  <c r="F1556" i="1"/>
  <c r="B1556" i="1"/>
  <c r="Q1558" i="1" l="1"/>
  <c r="P1558" i="1"/>
  <c r="O1558" i="1"/>
  <c r="M1558" i="1"/>
  <c r="R1558" i="1"/>
  <c r="L1559" i="1" s="1"/>
  <c r="N1559" i="1" s="1"/>
  <c r="J1557" i="1"/>
  <c r="A1558" i="1" s="1"/>
  <c r="D1558" i="1" s="1"/>
  <c r="G1557" i="1"/>
  <c r="E1557" i="1"/>
  <c r="C1557" i="1"/>
  <c r="F1557" i="1"/>
  <c r="B1557" i="1"/>
  <c r="I1557" i="1"/>
  <c r="M1559" i="1" l="1"/>
  <c r="O1559" i="1"/>
  <c r="P1559" i="1"/>
  <c r="R1559" i="1"/>
  <c r="L1560" i="1" s="1"/>
  <c r="N1560" i="1" s="1"/>
  <c r="Q1559" i="1"/>
  <c r="G1558" i="1"/>
  <c r="B1558" i="1"/>
  <c r="F1558" i="1"/>
  <c r="E1558" i="1"/>
  <c r="J1558" i="1"/>
  <c r="A1559" i="1" s="1"/>
  <c r="D1559" i="1" s="1"/>
  <c r="I1558" i="1"/>
  <c r="C1558" i="1"/>
  <c r="R1560" i="1" l="1"/>
  <c r="L1561" i="1" s="1"/>
  <c r="N1561" i="1" s="1"/>
  <c r="O1560" i="1"/>
  <c r="M1560" i="1"/>
  <c r="P1560" i="1"/>
  <c r="Q1560" i="1"/>
  <c r="F1559" i="1"/>
  <c r="I1559" i="1"/>
  <c r="J1559" i="1"/>
  <c r="A1560" i="1" s="1"/>
  <c r="D1560" i="1" s="1"/>
  <c r="C1559" i="1"/>
  <c r="G1559" i="1"/>
  <c r="B1559" i="1"/>
  <c r="E1559" i="1"/>
  <c r="P1561" i="1" l="1"/>
  <c r="R1561" i="1"/>
  <c r="L1562" i="1" s="1"/>
  <c r="N1562" i="1" s="1"/>
  <c r="O1561" i="1"/>
  <c r="M1561" i="1"/>
  <c r="Q1561" i="1"/>
  <c r="E1560" i="1"/>
  <c r="J1560" i="1"/>
  <c r="A1561" i="1" s="1"/>
  <c r="D1561" i="1" s="1"/>
  <c r="C1560" i="1"/>
  <c r="G1560" i="1"/>
  <c r="I1560" i="1"/>
  <c r="F1560" i="1"/>
  <c r="B1560" i="1"/>
  <c r="M1562" i="1" l="1"/>
  <c r="Q1562" i="1"/>
  <c r="P1562" i="1"/>
  <c r="O1562" i="1"/>
  <c r="R1562" i="1"/>
  <c r="L1563" i="1" s="1"/>
  <c r="N1563" i="1" s="1"/>
  <c r="F1561" i="1"/>
  <c r="G1561" i="1"/>
  <c r="E1561" i="1"/>
  <c r="C1561" i="1"/>
  <c r="J1561" i="1"/>
  <c r="A1562" i="1" s="1"/>
  <c r="D1562" i="1" s="1"/>
  <c r="B1561" i="1"/>
  <c r="I1561" i="1"/>
  <c r="Q1563" i="1" l="1"/>
  <c r="M1563" i="1"/>
  <c r="R1563" i="1"/>
  <c r="L1564" i="1" s="1"/>
  <c r="N1564" i="1" s="1"/>
  <c r="P1563" i="1"/>
  <c r="O1563" i="1"/>
  <c r="G1562" i="1"/>
  <c r="J1562" i="1"/>
  <c r="A1563" i="1" s="1"/>
  <c r="D1563" i="1" s="1"/>
  <c r="C1562" i="1"/>
  <c r="E1562" i="1"/>
  <c r="B1562" i="1"/>
  <c r="F1562" i="1"/>
  <c r="I1562" i="1"/>
  <c r="P1564" i="1" l="1"/>
  <c r="M1564" i="1"/>
  <c r="O1564" i="1"/>
  <c r="Q1564" i="1"/>
  <c r="R1564" i="1"/>
  <c r="L1565" i="1" s="1"/>
  <c r="N1565" i="1" s="1"/>
  <c r="F1563" i="1"/>
  <c r="E1563" i="1"/>
  <c r="B1563" i="1"/>
  <c r="G1563" i="1"/>
  <c r="C1563" i="1"/>
  <c r="J1563" i="1"/>
  <c r="A1564" i="1" s="1"/>
  <c r="D1564" i="1" s="1"/>
  <c r="I1563" i="1"/>
  <c r="Q1565" i="1" l="1"/>
  <c r="M1565" i="1"/>
  <c r="O1565" i="1"/>
  <c r="P1565" i="1"/>
  <c r="R1565" i="1"/>
  <c r="L1566" i="1" s="1"/>
  <c r="N1566" i="1" s="1"/>
  <c r="E1564" i="1"/>
  <c r="I1564" i="1"/>
  <c r="J1564" i="1"/>
  <c r="A1565" i="1" s="1"/>
  <c r="D1565" i="1" s="1"/>
  <c r="F1564" i="1"/>
  <c r="B1564" i="1"/>
  <c r="C1564" i="1"/>
  <c r="G1564" i="1"/>
  <c r="R1566" i="1" l="1"/>
  <c r="L1567" i="1" s="1"/>
  <c r="N1567" i="1" s="1"/>
  <c r="O1566" i="1"/>
  <c r="M1566" i="1"/>
  <c r="Q1566" i="1"/>
  <c r="P1566" i="1"/>
  <c r="J1565" i="1"/>
  <c r="A1566" i="1" s="1"/>
  <c r="D1566" i="1" s="1"/>
  <c r="G1565" i="1"/>
  <c r="I1565" i="1"/>
  <c r="F1565" i="1"/>
  <c r="C1565" i="1"/>
  <c r="E1565" i="1"/>
  <c r="B1565" i="1"/>
  <c r="Q1567" i="1" l="1"/>
  <c r="M1567" i="1"/>
  <c r="R1567" i="1"/>
  <c r="L1568" i="1" s="1"/>
  <c r="N1568" i="1" s="1"/>
  <c r="O1567" i="1"/>
  <c r="P1567" i="1"/>
  <c r="F1566" i="1"/>
  <c r="E1566" i="1"/>
  <c r="I1566" i="1"/>
  <c r="C1566" i="1"/>
  <c r="G1566" i="1"/>
  <c r="J1566" i="1"/>
  <c r="A1567" i="1" s="1"/>
  <c r="D1567" i="1" s="1"/>
  <c r="B1566" i="1"/>
  <c r="Q1568" i="1" l="1"/>
  <c r="R1568" i="1"/>
  <c r="L1569" i="1" s="1"/>
  <c r="N1569" i="1" s="1"/>
  <c r="M1568" i="1"/>
  <c r="O1568" i="1"/>
  <c r="P1568" i="1"/>
  <c r="E1567" i="1"/>
  <c r="J1567" i="1"/>
  <c r="A1568" i="1" s="1"/>
  <c r="D1568" i="1" s="1"/>
  <c r="C1567" i="1"/>
  <c r="F1567" i="1"/>
  <c r="I1567" i="1"/>
  <c r="G1567" i="1"/>
  <c r="B1567" i="1"/>
  <c r="R1569" i="1" l="1"/>
  <c r="L1570" i="1" s="1"/>
  <c r="N1570" i="1" s="1"/>
  <c r="P1569" i="1"/>
  <c r="M1569" i="1"/>
  <c r="Q1569" i="1"/>
  <c r="O1569" i="1"/>
  <c r="J1568" i="1"/>
  <c r="A1569" i="1" s="1"/>
  <c r="D1569" i="1" s="1"/>
  <c r="C1568" i="1"/>
  <c r="F1568" i="1"/>
  <c r="G1568" i="1"/>
  <c r="E1568" i="1"/>
  <c r="B1568" i="1"/>
  <c r="I1568" i="1"/>
  <c r="R1570" i="1" l="1"/>
  <c r="L1571" i="1" s="1"/>
  <c r="N1571" i="1" s="1"/>
  <c r="Q1570" i="1"/>
  <c r="P1570" i="1"/>
  <c r="M1570" i="1"/>
  <c r="O1570" i="1"/>
  <c r="G1569" i="1"/>
  <c r="C1569" i="1"/>
  <c r="J1569" i="1"/>
  <c r="A1570" i="1" s="1"/>
  <c r="D1570" i="1" s="1"/>
  <c r="B1569" i="1"/>
  <c r="I1569" i="1"/>
  <c r="F1569" i="1"/>
  <c r="E1569" i="1"/>
  <c r="O1571" i="1" l="1"/>
  <c r="M1571" i="1"/>
  <c r="Q1571" i="1"/>
  <c r="R1571" i="1"/>
  <c r="L1572" i="1" s="1"/>
  <c r="N1572" i="1" s="1"/>
  <c r="P1571" i="1"/>
  <c r="F1570" i="1"/>
  <c r="C1570" i="1"/>
  <c r="E1570" i="1"/>
  <c r="G1570" i="1"/>
  <c r="B1570" i="1"/>
  <c r="J1570" i="1"/>
  <c r="A1571" i="1" s="1"/>
  <c r="D1571" i="1" s="1"/>
  <c r="I1570" i="1"/>
  <c r="M1572" i="1" l="1"/>
  <c r="Q1572" i="1"/>
  <c r="P1572" i="1"/>
  <c r="O1572" i="1"/>
  <c r="R1572" i="1"/>
  <c r="L1573" i="1" s="1"/>
  <c r="N1573" i="1" s="1"/>
  <c r="G1571" i="1"/>
  <c r="B1571" i="1"/>
  <c r="I1571" i="1"/>
  <c r="E1571" i="1"/>
  <c r="C1571" i="1"/>
  <c r="J1571" i="1"/>
  <c r="A1572" i="1" s="1"/>
  <c r="D1572" i="1" s="1"/>
  <c r="F1571" i="1"/>
  <c r="R1573" i="1" l="1"/>
  <c r="L1574" i="1" s="1"/>
  <c r="N1574" i="1" s="1"/>
  <c r="Q1573" i="1"/>
  <c r="M1573" i="1"/>
  <c r="P1573" i="1"/>
  <c r="O1573" i="1"/>
  <c r="G1572" i="1"/>
  <c r="I1572" i="1"/>
  <c r="C1572" i="1"/>
  <c r="E1572" i="1"/>
  <c r="J1572" i="1"/>
  <c r="A1573" i="1" s="1"/>
  <c r="D1573" i="1" s="1"/>
  <c r="B1572" i="1"/>
  <c r="F1572" i="1"/>
  <c r="Q1574" i="1" l="1"/>
  <c r="M1574" i="1"/>
  <c r="P1574" i="1"/>
  <c r="O1574" i="1"/>
  <c r="R1574" i="1"/>
  <c r="L1575" i="1" s="1"/>
  <c r="N1575" i="1" s="1"/>
  <c r="F1573" i="1"/>
  <c r="B1573" i="1"/>
  <c r="C1573" i="1"/>
  <c r="G1573" i="1"/>
  <c r="J1573" i="1"/>
  <c r="A1574" i="1" s="1"/>
  <c r="D1574" i="1" s="1"/>
  <c r="E1573" i="1"/>
  <c r="I1573" i="1"/>
  <c r="M1575" i="1" l="1"/>
  <c r="Q1575" i="1"/>
  <c r="O1575" i="1"/>
  <c r="R1575" i="1"/>
  <c r="L1576" i="1" s="1"/>
  <c r="N1576" i="1" s="1"/>
  <c r="P1575" i="1"/>
  <c r="E1574" i="1"/>
  <c r="B1574" i="1"/>
  <c r="J1574" i="1"/>
  <c r="A1575" i="1" s="1"/>
  <c r="D1575" i="1" s="1"/>
  <c r="I1574" i="1"/>
  <c r="C1574" i="1"/>
  <c r="F1574" i="1"/>
  <c r="G1574" i="1"/>
  <c r="M1576" i="1" l="1"/>
  <c r="O1576" i="1"/>
  <c r="Q1576" i="1"/>
  <c r="P1576" i="1"/>
  <c r="R1576" i="1"/>
  <c r="L1577" i="1" s="1"/>
  <c r="N1577" i="1" s="1"/>
  <c r="E1575" i="1"/>
  <c r="I1575" i="1"/>
  <c r="B1575" i="1"/>
  <c r="C1575" i="1"/>
  <c r="G1575" i="1"/>
  <c r="J1575" i="1"/>
  <c r="A1576" i="1" s="1"/>
  <c r="D1576" i="1" s="1"/>
  <c r="F1575" i="1"/>
  <c r="Q1577" i="1" l="1"/>
  <c r="M1577" i="1"/>
  <c r="P1577" i="1"/>
  <c r="R1577" i="1"/>
  <c r="L1578" i="1" s="1"/>
  <c r="N1578" i="1" s="1"/>
  <c r="O1577" i="1"/>
  <c r="J1576" i="1"/>
  <c r="A1577" i="1" s="1"/>
  <c r="D1577" i="1" s="1"/>
  <c r="G1576" i="1"/>
  <c r="E1576" i="1"/>
  <c r="F1576" i="1"/>
  <c r="I1576" i="1"/>
  <c r="C1576" i="1"/>
  <c r="B1576" i="1"/>
  <c r="M1578" i="1" l="1"/>
  <c r="P1578" i="1"/>
  <c r="O1578" i="1"/>
  <c r="Q1578" i="1"/>
  <c r="R1578" i="1"/>
  <c r="L1579" i="1" s="1"/>
  <c r="N1579" i="1" s="1"/>
  <c r="E1577" i="1"/>
  <c r="C1577" i="1"/>
  <c r="I1577" i="1"/>
  <c r="F1577" i="1"/>
  <c r="J1577" i="1"/>
  <c r="A1578" i="1" s="1"/>
  <c r="D1578" i="1" s="1"/>
  <c r="G1577" i="1"/>
  <c r="B1577" i="1"/>
  <c r="M1579" i="1" l="1"/>
  <c r="R1579" i="1"/>
  <c r="L1580" i="1" s="1"/>
  <c r="N1580" i="1" s="1"/>
  <c r="Q1579" i="1"/>
  <c r="P1579" i="1"/>
  <c r="O1579" i="1"/>
  <c r="J1578" i="1"/>
  <c r="A1579" i="1" s="1"/>
  <c r="D1579" i="1" s="1"/>
  <c r="B1578" i="1"/>
  <c r="F1578" i="1"/>
  <c r="G1578" i="1"/>
  <c r="C1578" i="1"/>
  <c r="I1578" i="1"/>
  <c r="E1578" i="1"/>
  <c r="R1580" i="1" l="1"/>
  <c r="L1581" i="1" s="1"/>
  <c r="N1581" i="1" s="1"/>
  <c r="P1580" i="1"/>
  <c r="Q1580" i="1"/>
  <c r="M1580" i="1"/>
  <c r="O1580" i="1"/>
  <c r="F1579" i="1"/>
  <c r="I1579" i="1"/>
  <c r="G1579" i="1"/>
  <c r="B1579" i="1"/>
  <c r="E1579" i="1"/>
  <c r="J1579" i="1"/>
  <c r="A1580" i="1" s="1"/>
  <c r="D1580" i="1" s="1"/>
  <c r="C1579" i="1"/>
  <c r="Q1581" i="1" l="1"/>
  <c r="M1581" i="1"/>
  <c r="O1581" i="1"/>
  <c r="R1581" i="1"/>
  <c r="L1582" i="1" s="1"/>
  <c r="N1582" i="1" s="1"/>
  <c r="P1581" i="1"/>
  <c r="J1580" i="1"/>
  <c r="A1581" i="1" s="1"/>
  <c r="D1581" i="1" s="1"/>
  <c r="E1580" i="1"/>
  <c r="F1580" i="1"/>
  <c r="C1580" i="1"/>
  <c r="G1580" i="1"/>
  <c r="I1580" i="1"/>
  <c r="B1580" i="1"/>
  <c r="Q1582" i="1" l="1"/>
  <c r="R1582" i="1"/>
  <c r="L1583" i="1" s="1"/>
  <c r="N1583" i="1" s="1"/>
  <c r="M1582" i="1"/>
  <c r="O1582" i="1"/>
  <c r="P1582" i="1"/>
  <c r="F1581" i="1"/>
  <c r="B1581" i="1"/>
  <c r="E1581" i="1"/>
  <c r="G1581" i="1"/>
  <c r="I1581" i="1"/>
  <c r="J1581" i="1"/>
  <c r="A1582" i="1" s="1"/>
  <c r="D1582" i="1" s="1"/>
  <c r="C1581" i="1"/>
  <c r="P1583" i="1" l="1"/>
  <c r="O1583" i="1"/>
  <c r="Q1583" i="1"/>
  <c r="M1583" i="1"/>
  <c r="R1583" i="1"/>
  <c r="L1584" i="1" s="1"/>
  <c r="N1584" i="1" s="1"/>
  <c r="J1582" i="1"/>
  <c r="A1583" i="1" s="1"/>
  <c r="D1583" i="1" s="1"/>
  <c r="E1582" i="1"/>
  <c r="G1582" i="1"/>
  <c r="F1582" i="1"/>
  <c r="C1582" i="1"/>
  <c r="I1582" i="1"/>
  <c r="B1582" i="1"/>
  <c r="R1584" i="1" l="1"/>
  <c r="L1585" i="1" s="1"/>
  <c r="N1585" i="1" s="1"/>
  <c r="Q1584" i="1"/>
  <c r="M1584" i="1"/>
  <c r="O1584" i="1"/>
  <c r="P1584" i="1"/>
  <c r="E1583" i="1"/>
  <c r="I1583" i="1"/>
  <c r="J1583" i="1"/>
  <c r="A1584" i="1" s="1"/>
  <c r="D1584" i="1" s="1"/>
  <c r="G1583" i="1"/>
  <c r="F1583" i="1"/>
  <c r="C1583" i="1"/>
  <c r="B1583" i="1"/>
  <c r="R1585" i="1" l="1"/>
  <c r="L1586" i="1" s="1"/>
  <c r="N1586" i="1" s="1"/>
  <c r="Q1585" i="1"/>
  <c r="O1585" i="1"/>
  <c r="M1585" i="1"/>
  <c r="P1585" i="1"/>
  <c r="C1584" i="1"/>
  <c r="G1584" i="1"/>
  <c r="E1584" i="1"/>
  <c r="F1584" i="1"/>
  <c r="I1584" i="1"/>
  <c r="B1584" i="1"/>
  <c r="J1584" i="1"/>
  <c r="A1585" i="1" s="1"/>
  <c r="D1585" i="1" s="1"/>
  <c r="P1586" i="1" l="1"/>
  <c r="Q1586" i="1"/>
  <c r="M1586" i="1"/>
  <c r="O1586" i="1"/>
  <c r="R1586" i="1"/>
  <c r="L1587" i="1" s="1"/>
  <c r="N1587" i="1" s="1"/>
  <c r="F1585" i="1"/>
  <c r="B1585" i="1"/>
  <c r="I1585" i="1"/>
  <c r="G1585" i="1"/>
  <c r="E1585" i="1"/>
  <c r="C1585" i="1"/>
  <c r="J1585" i="1"/>
  <c r="A1586" i="1" s="1"/>
  <c r="D1586" i="1" s="1"/>
  <c r="Q1587" i="1" l="1"/>
  <c r="R1587" i="1"/>
  <c r="L1588" i="1" s="1"/>
  <c r="N1588" i="1" s="1"/>
  <c r="P1587" i="1"/>
  <c r="M1587" i="1"/>
  <c r="O1587" i="1"/>
  <c r="E1586" i="1"/>
  <c r="B1586" i="1"/>
  <c r="I1586" i="1"/>
  <c r="C1586" i="1"/>
  <c r="G1586" i="1"/>
  <c r="J1586" i="1"/>
  <c r="A1587" i="1" s="1"/>
  <c r="D1587" i="1" s="1"/>
  <c r="F1586" i="1"/>
  <c r="Q1588" i="1" l="1"/>
  <c r="P1588" i="1"/>
  <c r="M1588" i="1"/>
  <c r="O1588" i="1"/>
  <c r="R1588" i="1"/>
  <c r="L1589" i="1" s="1"/>
  <c r="N1589" i="1" s="1"/>
  <c r="J1587" i="1"/>
  <c r="A1588" i="1" s="1"/>
  <c r="D1588" i="1" s="1"/>
  <c r="I1587" i="1"/>
  <c r="B1587" i="1"/>
  <c r="C1587" i="1"/>
  <c r="G1587" i="1"/>
  <c r="F1587" i="1"/>
  <c r="E1587" i="1"/>
  <c r="R1589" i="1" l="1"/>
  <c r="L1590" i="1" s="1"/>
  <c r="N1590" i="1" s="1"/>
  <c r="Q1589" i="1"/>
  <c r="M1589" i="1"/>
  <c r="P1589" i="1"/>
  <c r="O1589" i="1"/>
  <c r="C1588" i="1"/>
  <c r="B1588" i="1"/>
  <c r="J1588" i="1"/>
  <c r="A1589" i="1" s="1"/>
  <c r="D1589" i="1" s="1"/>
  <c r="I1588" i="1"/>
  <c r="F1588" i="1"/>
  <c r="E1588" i="1"/>
  <c r="G1588" i="1"/>
  <c r="P1590" i="1" l="1"/>
  <c r="R1590" i="1"/>
  <c r="L1591" i="1" s="1"/>
  <c r="N1591" i="1" s="1"/>
  <c r="Q1590" i="1"/>
  <c r="M1590" i="1"/>
  <c r="O1590" i="1"/>
  <c r="B1589" i="1"/>
  <c r="J1589" i="1"/>
  <c r="A1590" i="1" s="1"/>
  <c r="D1590" i="1" s="1"/>
  <c r="C1589" i="1"/>
  <c r="G1589" i="1"/>
  <c r="F1589" i="1"/>
  <c r="E1589" i="1"/>
  <c r="I1589" i="1"/>
  <c r="M1591" i="1" l="1"/>
  <c r="O1591" i="1"/>
  <c r="P1591" i="1"/>
  <c r="Q1591" i="1"/>
  <c r="R1591" i="1"/>
  <c r="L1592" i="1" s="1"/>
  <c r="N1592" i="1" s="1"/>
  <c r="E1590" i="1"/>
  <c r="J1590" i="1"/>
  <c r="A1591" i="1" s="1"/>
  <c r="D1591" i="1" s="1"/>
  <c r="B1590" i="1"/>
  <c r="F1590" i="1"/>
  <c r="I1590" i="1"/>
  <c r="C1590" i="1"/>
  <c r="G1590" i="1"/>
  <c r="R1592" i="1" l="1"/>
  <c r="L1593" i="1" s="1"/>
  <c r="N1593" i="1" s="1"/>
  <c r="O1592" i="1"/>
  <c r="M1592" i="1"/>
  <c r="P1592" i="1"/>
  <c r="Q1592" i="1"/>
  <c r="J1591" i="1"/>
  <c r="A1592" i="1" s="1"/>
  <c r="D1592" i="1" s="1"/>
  <c r="C1591" i="1"/>
  <c r="G1591" i="1"/>
  <c r="F1591" i="1"/>
  <c r="B1591" i="1"/>
  <c r="I1591" i="1"/>
  <c r="E1591" i="1"/>
  <c r="O1593" i="1" l="1"/>
  <c r="M1593" i="1"/>
  <c r="Q1593" i="1"/>
  <c r="P1593" i="1"/>
  <c r="R1593" i="1"/>
  <c r="L1594" i="1" s="1"/>
  <c r="N1594" i="1" s="1"/>
  <c r="E1592" i="1"/>
  <c r="B1592" i="1"/>
  <c r="C1592" i="1"/>
  <c r="J1592" i="1"/>
  <c r="A1593" i="1" s="1"/>
  <c r="D1593" i="1" s="1"/>
  <c r="G1592" i="1"/>
  <c r="F1592" i="1"/>
  <c r="I1592" i="1"/>
  <c r="O1594" i="1" l="1"/>
  <c r="M1594" i="1"/>
  <c r="R1594" i="1"/>
  <c r="L1595" i="1" s="1"/>
  <c r="N1595" i="1" s="1"/>
  <c r="Q1594" i="1"/>
  <c r="P1594" i="1"/>
  <c r="C1593" i="1"/>
  <c r="B1593" i="1"/>
  <c r="E1593" i="1"/>
  <c r="F1593" i="1"/>
  <c r="J1593" i="1"/>
  <c r="A1594" i="1" s="1"/>
  <c r="D1594" i="1" s="1"/>
  <c r="I1593" i="1"/>
  <c r="G1593" i="1"/>
  <c r="R1595" i="1" l="1"/>
  <c r="L1596" i="1" s="1"/>
  <c r="N1596" i="1" s="1"/>
  <c r="M1595" i="1"/>
  <c r="Q1595" i="1"/>
  <c r="O1595" i="1"/>
  <c r="P1595" i="1"/>
  <c r="B1594" i="1"/>
  <c r="I1594" i="1"/>
  <c r="E1594" i="1"/>
  <c r="C1594" i="1"/>
  <c r="F1594" i="1"/>
  <c r="G1594" i="1"/>
  <c r="J1594" i="1"/>
  <c r="A1595" i="1" s="1"/>
  <c r="D1595" i="1" s="1"/>
  <c r="R1596" i="1" l="1"/>
  <c r="L1597" i="1" s="1"/>
  <c r="N1597" i="1" s="1"/>
  <c r="Q1596" i="1"/>
  <c r="M1596" i="1"/>
  <c r="P1596" i="1"/>
  <c r="O1596" i="1"/>
  <c r="J1595" i="1"/>
  <c r="A1596" i="1" s="1"/>
  <c r="D1596" i="1" s="1"/>
  <c r="C1595" i="1"/>
  <c r="I1595" i="1"/>
  <c r="F1595" i="1"/>
  <c r="B1595" i="1"/>
  <c r="G1595" i="1"/>
  <c r="E1595" i="1"/>
  <c r="P1597" i="1" l="1"/>
  <c r="O1597" i="1"/>
  <c r="Q1597" i="1"/>
  <c r="R1597" i="1"/>
  <c r="L1598" i="1" s="1"/>
  <c r="N1598" i="1" s="1"/>
  <c r="M1597" i="1"/>
  <c r="G1596" i="1"/>
  <c r="J1596" i="1"/>
  <c r="A1597" i="1" s="1"/>
  <c r="D1597" i="1" s="1"/>
  <c r="I1596" i="1"/>
  <c r="E1596" i="1"/>
  <c r="F1596" i="1"/>
  <c r="C1596" i="1"/>
  <c r="B1596" i="1"/>
  <c r="M1598" i="1" l="1"/>
  <c r="P1598" i="1"/>
  <c r="R1598" i="1"/>
  <c r="L1599" i="1" s="1"/>
  <c r="N1599" i="1" s="1"/>
  <c r="O1598" i="1"/>
  <c r="Q1598" i="1"/>
  <c r="J1597" i="1"/>
  <c r="A1598" i="1" s="1"/>
  <c r="D1598" i="1" s="1"/>
  <c r="C1597" i="1"/>
  <c r="I1597" i="1"/>
  <c r="G1597" i="1"/>
  <c r="E1597" i="1"/>
  <c r="F1597" i="1"/>
  <c r="B1597" i="1"/>
  <c r="O1599" i="1" l="1"/>
  <c r="P1599" i="1"/>
  <c r="M1599" i="1"/>
  <c r="Q1599" i="1"/>
  <c r="R1599" i="1"/>
  <c r="L1600" i="1" s="1"/>
  <c r="N1600" i="1" s="1"/>
  <c r="B1598" i="1"/>
  <c r="G1598" i="1"/>
  <c r="J1598" i="1"/>
  <c r="A1599" i="1" s="1"/>
  <c r="D1599" i="1" s="1"/>
  <c r="E1598" i="1"/>
  <c r="C1598" i="1"/>
  <c r="F1598" i="1"/>
  <c r="I1598" i="1"/>
  <c r="R1600" i="1" l="1"/>
  <c r="L1601" i="1" s="1"/>
  <c r="N1601" i="1" s="1"/>
  <c r="Q1600" i="1"/>
  <c r="P1600" i="1"/>
  <c r="M1600" i="1"/>
  <c r="O1600" i="1"/>
  <c r="G1599" i="1"/>
  <c r="J1599" i="1"/>
  <c r="A1600" i="1" s="1"/>
  <c r="D1600" i="1" s="1"/>
  <c r="F1599" i="1"/>
  <c r="B1599" i="1"/>
  <c r="I1599" i="1"/>
  <c r="C1599" i="1"/>
  <c r="E1599" i="1"/>
  <c r="O1601" i="1" l="1"/>
  <c r="M1601" i="1"/>
  <c r="P1601" i="1"/>
  <c r="R1601" i="1"/>
  <c r="L1602" i="1" s="1"/>
  <c r="N1602" i="1" s="1"/>
  <c r="Q1601" i="1"/>
  <c r="J1600" i="1"/>
  <c r="A1601" i="1" s="1"/>
  <c r="D1601" i="1" s="1"/>
  <c r="B1600" i="1"/>
  <c r="C1600" i="1"/>
  <c r="F1600" i="1"/>
  <c r="G1600" i="1"/>
  <c r="I1600" i="1"/>
  <c r="E1600" i="1"/>
  <c r="P1602" i="1" l="1"/>
  <c r="Q1602" i="1"/>
  <c r="R1602" i="1"/>
  <c r="R1603" i="1" s="1"/>
  <c r="M1602" i="1"/>
  <c r="O1602" i="1"/>
  <c r="J20" i="1" s="1"/>
  <c r="I1601" i="1"/>
  <c r="C1601" i="1"/>
  <c r="F1601" i="1"/>
  <c r="G1601" i="1"/>
  <c r="J1601" i="1"/>
  <c r="A1602" i="1" s="1"/>
  <c r="B1601" i="1"/>
  <c r="E1601" i="1"/>
  <c r="J21" i="1" l="1"/>
  <c r="D1602" i="1"/>
  <c r="J14" i="1"/>
  <c r="J13" i="1"/>
  <c r="F1602" i="1"/>
  <c r="J1602" i="1"/>
  <c r="I1602" i="1"/>
  <c r="E1602" i="1"/>
  <c r="B1602" i="1"/>
  <c r="G1602" i="1"/>
  <c r="E19" i="1" s="1"/>
  <c r="C1602" i="1"/>
  <c r="J12" i="1"/>
  <c r="J16" i="1" l="1"/>
  <c r="E20" i="1" s="1"/>
  <c r="J15"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Jon</author>
  </authors>
  <commentList>
    <comment ref="D18" authorId="0" shapeId="0" xr:uid="{00000000-0006-0000-0000-000019000000}">
      <text>
        <r>
          <rPr>
            <b/>
            <sz val="9"/>
            <color indexed="81"/>
            <rFont val="Tahoma"/>
            <family val="2"/>
          </rPr>
          <t>Payment # for the Extra Annual Payment:</t>
        </r>
        <r>
          <rPr>
            <sz val="9"/>
            <color indexed="81"/>
            <rFont val="Tahoma"/>
            <family val="2"/>
          </rPr>
          <t xml:space="preserve">
This lets you specify when the extra annual payment will be applied each year. Leave the field blank (or zero) to make the extra annual payment at the end of each year (meaning a full year of payments - not the calendar year). If you are paying monthly, you can enter a number between 1-12. If you are paying biweekly, you can enter a number between 1-26. The payment # is the number listed in the Payment Schedule, so if your loan starts on 5/1/2010, Payment #2 would be made on 6/1/2010.</t>
        </r>
      </text>
    </comment>
  </commentList>
</comments>
</file>

<file path=xl/sharedStrings.xml><?xml version="1.0" encoding="utf-8"?>
<sst xmlns="http://schemas.openxmlformats.org/spreadsheetml/2006/main" count="57" uniqueCount="47">
  <si>
    <t>Loan Amount</t>
  </si>
  <si>
    <t>Date</t>
  </si>
  <si>
    <t>Interest Paid</t>
  </si>
  <si>
    <t>First Payment Date</t>
  </si>
  <si>
    <t>Principal Paid</t>
  </si>
  <si>
    <t>Compound Period</t>
  </si>
  <si>
    <t>Monthly</t>
  </si>
  <si>
    <t>Outstanding Balance</t>
  </si>
  <si>
    <t>Payment Frequency</t>
  </si>
  <si>
    <t>[42]</t>
  </si>
  <si>
    <t>Payment</t>
  </si>
  <si>
    <t>Extra Payments</t>
  </si>
  <si>
    <t>Total Payments</t>
  </si>
  <si>
    <t>Total Interest</t>
  </si>
  <si>
    <t>Years Until Paid Off</t>
  </si>
  <si>
    <t>No.</t>
  </si>
  <si>
    <t>Interest Rate</t>
  </si>
  <si>
    <t>Balance</t>
  </si>
  <si>
    <t>Year</t>
  </si>
  <si>
    <t>Rate</t>
  </si>
  <si>
    <t>Interest</t>
  </si>
  <si>
    <t>Principal</t>
  </si>
  <si>
    <t>Term Length (in Years)</t>
  </si>
  <si>
    <t>Last Payment Date</t>
  </si>
  <si>
    <t>Number of Payments</t>
  </si>
  <si>
    <t>Periods Per Year</t>
  </si>
  <si>
    <t>Interest Due</t>
  </si>
  <si>
    <t>Payment Date</t>
  </si>
  <si>
    <t>Payment Due</t>
  </si>
  <si>
    <t>Loan Tenure</t>
  </si>
  <si>
    <t>Balance after a specified year</t>
  </si>
  <si>
    <t>Loan Information</t>
  </si>
  <si>
    <t>Balance after (Yrs)</t>
  </si>
  <si>
    <t>Additional Payment (Irregular Payment)</t>
  </si>
  <si>
    <t>Instructions - 
# Fill the data only in light green cells.</t>
  </si>
  <si>
    <t>Prepayment</t>
  </si>
  <si>
    <t>Totals Assuming Prepayment</t>
  </si>
  <si>
    <t>Totals Assuming No Prepayment</t>
  </si>
  <si>
    <t>Start at Prepayment No</t>
  </si>
  <si>
    <t>Prepayment Amount</t>
  </si>
  <si>
    <t>Prepayment Interval</t>
  </si>
  <si>
    <t>Additional Annual Prepayment</t>
  </si>
  <si>
    <t>Total Prepayments</t>
  </si>
  <si>
    <t>Interest Saved</t>
  </si>
  <si>
    <t>Payment Schedule (With Prepayments)</t>
  </si>
  <si>
    <t>Regular Payment Schedule (Without Prepayments)</t>
  </si>
  <si>
    <r>
      <rPr>
        <sz val="18"/>
        <color theme="1"/>
        <rFont val="Calibri"/>
        <family val="2"/>
        <scheme val="minor"/>
      </rPr>
      <t xml:space="preserve"> Loan EMI Calculator</t>
    </r>
    <r>
      <rPr>
        <sz val="18"/>
        <color theme="1"/>
        <rFont val="Arial"/>
        <family val="2"/>
      </rPr>
      <t xml:space="preserve">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</si>
</sst>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quot;$&quot;* #,##0.00_);_(&quot;$&quot;* \(#,##0.00\);_(&quot;$&quot;* &quot;-&quot;??_);_(@_)"/>
    <numFmt numFmtId="164" formatCode="_(&quot;$&quot;* #,##0_);_(&quot;$&quot;* \(#,##0\);_(&quot;$&quot;* &quot;-&quot;??_);_(@_)"/>
    <numFmt numFmtId="165" formatCode="_ [$₹-4009]\ * #,##0.00_ ;_ [$₹-4009]\ * \-#,##0.00_ ;_ [$₹-4009]\ * &quot;-&quot;??_ ;_ @_ "/>
    <numFmt numFmtId="166" formatCode="_ [$₹-4009]\ * #,##0_ ;_ [$₹-4009]\ * \-#,##0_ ;_ [$₹-4009]\ * &quot;-&quot;??_ ;_ @_ "/>
    <numFmt numFmtId="167" formatCode="0.0%"/>
  </numFmts>
  <fonts count="24" x14ac:knownFonts="1">
    <font>
      <sz val="10"/>
      <name val="Tahoma"/>
      <family val="2"/>
    </font>
    <font>
      <sz val="10"/>
      <name val="Arial"/>
      <family val="2"/>
    </font>
    <font>
      <sz val="8"/>
      <name val="Arial"/>
      <family val="2"/>
    </font>
    <font>
      <sz val="10"/>
      <name val="Tahoma"/>
      <family val="2"/>
    </font>
    <font>
      <sz val="10"/>
      <color indexed="9"/>
      <name val="Tahoma"/>
      <family val="2"/>
    </font>
    <font>
      <b/>
      <sz val="10"/>
      <name val="Arial"/>
      <family val="2"/>
    </font>
    <font>
      <sz val="10"/>
      <name val="Tahoma"/>
      <family val="2"/>
    </font>
    <font>
      <sz val="6"/>
      <color indexed="9"/>
      <name val="Tahoma"/>
      <family val="2"/>
    </font>
    <font>
      <sz val="11"/>
      <name val="Arial"/>
      <family val="2"/>
    </font>
    <font>
      <sz val="12"/>
      <name val="Arial"/>
      <family val="2"/>
    </font>
    <font>
      <u/>
      <sz val="10"/>
      <color indexed="12"/>
      <name val="Arial"/>
      <family val="2"/>
    </font>
    <font>
      <b/>
      <sz val="9"/>
      <color indexed="81"/>
      <name val="Tahoma"/>
      <family val="2"/>
    </font>
    <font>
      <sz val="9"/>
      <color indexed="81"/>
      <name val="Tahoma"/>
      <family val="2"/>
    </font>
    <font>
      <sz val="14"/>
      <name val="Agency FB"/>
      <family val="2"/>
    </font>
    <font>
      <b/>
      <sz val="14"/>
      <name val="Agency FB"/>
      <family val="2"/>
    </font>
    <font>
      <b/>
      <sz val="8"/>
      <name val="Arial"/>
      <family val="2"/>
    </font>
    <font>
      <sz val="14"/>
      <color indexed="9"/>
      <name val="Calibri"/>
      <family val="2"/>
      <scheme val="minor"/>
    </font>
    <font>
      <sz val="18"/>
      <color theme="1"/>
      <name val="Arial"/>
      <family val="2"/>
    </font>
    <font>
      <sz val="18"/>
      <color theme="1"/>
      <name val="Calibri"/>
      <family val="2"/>
      <scheme val="minor"/>
    </font>
    <font>
      <sz val="10"/>
      <color theme="0"/>
      <name val="Tahoma"/>
      <family val="2"/>
    </font>
    <font>
      <sz val="12"/>
      <name val="Aharoni"/>
      <charset val="177"/>
    </font>
    <font>
      <b/>
      <sz val="12"/>
      <name val="Aharoni"/>
      <charset val="177"/>
    </font>
    <font>
      <sz val="11"/>
      <name val="Aptos SemiBold"/>
      <family val="2"/>
    </font>
    <font>
      <sz val="8"/>
      <name val="Aptos SemiBold"/>
      <family val="2"/>
    </font>
  </fonts>
  <fills count="13">
    <fill>
      <patternFill patternType="none"/>
    </fill>
    <fill>
      <patternFill patternType="gray125"/>
    </fill>
    <fill>
      <patternFill patternType="solid">
        <fgColor indexed="47"/>
        <bgColor indexed="64"/>
      </patternFill>
    </fill>
    <fill>
      <patternFill patternType="solid">
        <fgColor indexed="22"/>
        <bgColor indexed="64"/>
      </patternFill>
    </fill>
    <fill>
      <patternFill patternType="solid">
        <fgColor theme="0"/>
        <bgColor indexed="64"/>
      </patternFill>
    </fill>
    <fill>
      <patternFill patternType="solid">
        <fgColor theme="4" tint="0.79998168889431442"/>
        <bgColor indexed="64"/>
      </patternFill>
    </fill>
    <fill>
      <patternFill patternType="solid">
        <fgColor theme="6" tint="0.39997558519241921"/>
        <bgColor indexed="64"/>
      </patternFill>
    </fill>
    <fill>
      <patternFill patternType="solid">
        <fgColor rgb="FFFFC000"/>
        <bgColor indexed="64"/>
      </patternFill>
    </fill>
    <fill>
      <patternFill patternType="solid">
        <fgColor theme="6" tint="0.59999389629810485"/>
        <bgColor indexed="64"/>
      </patternFill>
    </fill>
    <fill>
      <patternFill patternType="solid">
        <fgColor theme="4" tint="-0.499984740745262"/>
        <bgColor indexed="64"/>
      </patternFill>
    </fill>
    <fill>
      <patternFill patternType="solid">
        <fgColor theme="3" tint="0.39997558519241921"/>
        <bgColor indexed="64"/>
      </patternFill>
    </fill>
    <fill>
      <patternFill patternType="solid">
        <fgColor theme="2" tint="-0.499984740745262"/>
        <bgColor indexed="64"/>
      </patternFill>
    </fill>
    <fill>
      <patternFill patternType="solid">
        <fgColor theme="1"/>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s>
  <cellStyleXfs count="4">
    <xf numFmtId="0" fontId="0" fillId="0" borderId="0"/>
    <xf numFmtId="44" fontId="1" fillId="0" borderId="0" applyFont="0" applyFill="0" applyBorder="0" applyAlignment="0" applyProtection="0"/>
    <xf numFmtId="0" fontId="10" fillId="0" borderId="0" applyNumberFormat="0" applyFill="0" applyBorder="0" applyAlignment="0" applyProtection="0">
      <alignment vertical="top"/>
      <protection locked="0"/>
    </xf>
    <xf numFmtId="9" fontId="1" fillId="0" borderId="0" applyFont="0" applyFill="0" applyBorder="0" applyAlignment="0" applyProtection="0"/>
  </cellStyleXfs>
  <cellXfs count="78">
    <xf numFmtId="0" fontId="0" fillId="0" borderId="0" xfId="0"/>
    <xf numFmtId="0" fontId="6" fillId="0" borderId="0" xfId="0" applyFont="1"/>
    <xf numFmtId="0" fontId="3" fillId="0" borderId="0" xfId="0" applyFont="1"/>
    <xf numFmtId="0" fontId="17" fillId="7" borderId="0" xfId="0" applyFont="1" applyFill="1" applyAlignment="1" applyProtection="1">
      <alignment horizontal="center" vertical="center" wrapText="1"/>
      <protection hidden="1"/>
    </xf>
    <xf numFmtId="0" fontId="17" fillId="7" borderId="0" xfId="0" applyFont="1" applyFill="1" applyAlignment="1" applyProtection="1">
      <alignment horizontal="center" vertical="center"/>
      <protection hidden="1"/>
    </xf>
    <xf numFmtId="0" fontId="0" fillId="0" borderId="0" xfId="0" applyProtection="1">
      <protection hidden="1"/>
    </xf>
    <xf numFmtId="0" fontId="19" fillId="12" borderId="0" xfId="0" applyFont="1" applyFill="1" applyAlignment="1" applyProtection="1">
      <alignment horizontal="left" vertical="top" wrapText="1"/>
      <protection hidden="1"/>
    </xf>
    <xf numFmtId="0" fontId="19" fillId="12" borderId="0" xfId="0" applyFont="1" applyFill="1" applyAlignment="1" applyProtection="1">
      <alignment horizontal="left" vertical="top"/>
      <protection hidden="1"/>
    </xf>
    <xf numFmtId="0" fontId="16" fillId="9" borderId="0" xfId="0" applyFont="1" applyFill="1" applyAlignment="1" applyProtection="1">
      <alignment horizontal="center" vertical="center"/>
      <protection hidden="1"/>
    </xf>
    <xf numFmtId="0" fontId="13" fillId="4" borderId="5" xfId="0" applyFont="1" applyFill="1" applyBorder="1" applyAlignment="1" applyProtection="1">
      <alignment horizontal="center"/>
      <protection hidden="1"/>
    </xf>
    <xf numFmtId="166" fontId="8" fillId="8" borderId="5" xfId="1" applyNumberFormat="1" applyFont="1" applyFill="1" applyBorder="1" applyAlignment="1" applyProtection="1">
      <alignment horizontal="center" vertical="center"/>
      <protection locked="0" hidden="1"/>
    </xf>
    <xf numFmtId="0" fontId="8" fillId="8" borderId="5" xfId="0" applyFont="1" applyFill="1" applyBorder="1" applyAlignment="1" applyProtection="1">
      <alignment horizontal="center"/>
      <protection locked="0" hidden="1"/>
    </xf>
    <xf numFmtId="0" fontId="13" fillId="4" borderId="1" xfId="0" applyFont="1" applyFill="1" applyBorder="1" applyAlignment="1" applyProtection="1">
      <alignment horizontal="center"/>
      <protection hidden="1"/>
    </xf>
    <xf numFmtId="10" fontId="8" fillId="8" borderId="1" xfId="3" applyNumberFormat="1" applyFont="1" applyFill="1" applyBorder="1" applyAlignment="1" applyProtection="1">
      <alignment horizontal="center" vertical="center"/>
      <protection locked="0" hidden="1"/>
    </xf>
    <xf numFmtId="14" fontId="8" fillId="4" borderId="1" xfId="1" applyNumberFormat="1" applyFont="1" applyFill="1" applyBorder="1" applyAlignment="1" applyProtection="1">
      <alignment horizontal="right"/>
      <protection hidden="1"/>
    </xf>
    <xf numFmtId="0" fontId="8" fillId="8" borderId="1" xfId="0" applyFont="1" applyFill="1" applyBorder="1" applyAlignment="1" applyProtection="1">
      <alignment horizontal="center" vertical="center"/>
      <protection locked="0" hidden="1"/>
    </xf>
    <xf numFmtId="166" fontId="8" fillId="4" borderId="1" xfId="1" applyNumberFormat="1" applyFont="1" applyFill="1" applyBorder="1" applyAlignment="1" applyProtection="1">
      <alignment horizontal="right"/>
      <protection hidden="1"/>
    </xf>
    <xf numFmtId="14" fontId="8" fillId="8" borderId="1" xfId="0" applyNumberFormat="1" applyFont="1" applyFill="1" applyBorder="1" applyAlignment="1" applyProtection="1">
      <alignment horizontal="center" vertical="center"/>
      <protection locked="0" hidden="1"/>
    </xf>
    <xf numFmtId="166" fontId="13" fillId="8" borderId="1" xfId="0" applyNumberFormat="1" applyFont="1" applyFill="1" applyBorder="1" applyAlignment="1" applyProtection="1">
      <alignment horizontal="center" vertical="center"/>
      <protection hidden="1"/>
    </xf>
    <xf numFmtId="166" fontId="8" fillId="4" borderId="1" xfId="1" applyNumberFormat="1" applyFont="1" applyFill="1" applyBorder="1" applyAlignment="1" applyProtection="1">
      <alignment horizontal="right" vertical="center"/>
      <protection hidden="1"/>
    </xf>
    <xf numFmtId="0" fontId="7" fillId="0" borderId="0" xfId="0" applyFont="1" applyAlignment="1" applyProtection="1">
      <alignment horizontal="right"/>
      <protection hidden="1"/>
    </xf>
    <xf numFmtId="0" fontId="14" fillId="4" borderId="1" xfId="0" applyFont="1" applyFill="1" applyBorder="1" applyAlignment="1" applyProtection="1">
      <alignment horizontal="center"/>
      <protection hidden="1"/>
    </xf>
    <xf numFmtId="166" fontId="9" fillId="10" borderId="1" xfId="1" applyNumberFormat="1" applyFont="1" applyFill="1" applyBorder="1" applyAlignment="1" applyProtection="1">
      <alignment horizontal="center" vertical="center"/>
      <protection hidden="1"/>
    </xf>
    <xf numFmtId="0" fontId="8" fillId="4" borderId="5" xfId="0" applyFont="1" applyFill="1" applyBorder="1" applyAlignment="1" applyProtection="1">
      <alignment horizontal="center" vertical="center"/>
      <protection hidden="1"/>
    </xf>
    <xf numFmtId="0" fontId="8" fillId="4" borderId="1" xfId="0" applyFont="1" applyFill="1" applyBorder="1" applyAlignment="1" applyProtection="1">
      <alignment horizontal="center" vertical="center"/>
      <protection hidden="1"/>
    </xf>
    <xf numFmtId="14" fontId="8" fillId="4" borderId="1" xfId="0" applyNumberFormat="1" applyFont="1" applyFill="1" applyBorder="1" applyAlignment="1" applyProtection="1">
      <alignment horizontal="center" vertical="center"/>
      <protection hidden="1"/>
    </xf>
    <xf numFmtId="166" fontId="8" fillId="8" borderId="1" xfId="1" applyNumberFormat="1" applyFont="1" applyFill="1" applyBorder="1" applyAlignment="1" applyProtection="1">
      <alignment horizontal="right"/>
      <protection locked="0" hidden="1"/>
    </xf>
    <xf numFmtId="0" fontId="8" fillId="8" borderId="1" xfId="0" applyFont="1" applyFill="1" applyBorder="1" applyAlignment="1" applyProtection="1">
      <alignment horizontal="center"/>
      <protection locked="0" hidden="1"/>
    </xf>
    <xf numFmtId="0" fontId="13" fillId="4" borderId="1" xfId="0" applyFont="1" applyFill="1" applyBorder="1" applyProtection="1">
      <protection hidden="1"/>
    </xf>
    <xf numFmtId="0" fontId="13" fillId="4" borderId="1" xfId="0" applyFont="1" applyFill="1" applyBorder="1" applyAlignment="1" applyProtection="1">
      <alignment horizontal="right" indent="1"/>
      <protection hidden="1"/>
    </xf>
    <xf numFmtId="0" fontId="9" fillId="0" borderId="1" xfId="0" applyFont="1" applyBorder="1" applyAlignment="1" applyProtection="1">
      <alignment horizontal="center"/>
      <protection locked="0" hidden="1"/>
    </xf>
    <xf numFmtId="166" fontId="9" fillId="4" borderId="1" xfId="1" applyNumberFormat="1" applyFont="1" applyFill="1" applyBorder="1" applyAlignment="1" applyProtection="1">
      <alignment horizontal="right" vertical="center"/>
      <protection hidden="1"/>
    </xf>
    <xf numFmtId="0" fontId="14" fillId="4" borderId="3" xfId="0" applyFont="1" applyFill="1" applyBorder="1" applyAlignment="1" applyProtection="1">
      <alignment horizontal="center"/>
      <protection hidden="1"/>
    </xf>
    <xf numFmtId="0" fontId="14" fillId="4" borderId="4" xfId="0" applyFont="1" applyFill="1" applyBorder="1" applyAlignment="1" applyProtection="1">
      <alignment horizontal="center"/>
      <protection hidden="1"/>
    </xf>
    <xf numFmtId="0" fontId="14" fillId="4" borderId="2" xfId="0" applyFont="1" applyFill="1" applyBorder="1" applyAlignment="1" applyProtection="1">
      <alignment horizontal="center"/>
      <protection hidden="1"/>
    </xf>
    <xf numFmtId="166" fontId="9" fillId="10" borderId="1" xfId="1" applyNumberFormat="1" applyFont="1" applyFill="1" applyBorder="1" applyAlignment="1" applyProtection="1">
      <alignment horizontal="right" vertical="center"/>
      <protection hidden="1"/>
    </xf>
    <xf numFmtId="166" fontId="8" fillId="4" borderId="5" xfId="1" applyNumberFormat="1" applyFont="1" applyFill="1" applyBorder="1" applyAlignment="1" applyProtection="1">
      <alignment horizontal="right" vertical="center"/>
      <protection hidden="1"/>
    </xf>
    <xf numFmtId="0" fontId="3" fillId="0" borderId="0" xfId="0" applyFont="1" applyProtection="1">
      <protection hidden="1"/>
    </xf>
    <xf numFmtId="0" fontId="6" fillId="0" borderId="0" xfId="0" applyFont="1" applyProtection="1">
      <protection hidden="1"/>
    </xf>
    <xf numFmtId="0" fontId="5" fillId="0" borderId="0" xfId="0" applyFont="1" applyAlignment="1" applyProtection="1">
      <alignment horizontal="left" vertical="center" indent="1"/>
      <protection hidden="1"/>
    </xf>
    <xf numFmtId="0" fontId="16" fillId="10" borderId="0" xfId="0" applyFont="1" applyFill="1" applyAlignment="1" applyProtection="1">
      <alignment horizontal="center" vertical="center"/>
      <protection hidden="1"/>
    </xf>
    <xf numFmtId="0" fontId="20" fillId="11" borderId="1" xfId="0" applyFont="1" applyFill="1" applyBorder="1" applyAlignment="1" applyProtection="1">
      <alignment horizontal="center" vertical="center"/>
      <protection hidden="1"/>
    </xf>
    <xf numFmtId="0" fontId="20" fillId="11" borderId="1" xfId="0" applyFont="1" applyFill="1" applyBorder="1" applyAlignment="1" applyProtection="1">
      <alignment horizontal="center" vertical="center" wrapText="1"/>
      <protection hidden="1"/>
    </xf>
    <xf numFmtId="0" fontId="22" fillId="11" borderId="5" xfId="0" applyFont="1" applyFill="1" applyBorder="1" applyAlignment="1" applyProtection="1">
      <alignment horizontal="center" vertical="center"/>
      <protection hidden="1"/>
    </xf>
    <xf numFmtId="0" fontId="22" fillId="11" borderId="5" xfId="0" applyFont="1" applyFill="1" applyBorder="1" applyAlignment="1" applyProtection="1">
      <alignment horizontal="right" vertical="center" wrapText="1"/>
      <protection hidden="1"/>
    </xf>
    <xf numFmtId="0" fontId="20" fillId="5" borderId="1" xfId="0" applyFont="1" applyFill="1" applyBorder="1" applyAlignment="1" applyProtection="1">
      <alignment horizontal="center"/>
      <protection hidden="1"/>
    </xf>
    <xf numFmtId="14" fontId="20" fillId="5" borderId="1" xfId="0" applyNumberFormat="1" applyFont="1" applyFill="1" applyBorder="1" applyAlignment="1" applyProtection="1">
      <alignment horizontal="right"/>
      <protection hidden="1"/>
    </xf>
    <xf numFmtId="10" fontId="20" fillId="5" borderId="1" xfId="3" applyNumberFormat="1" applyFont="1" applyFill="1" applyBorder="1" applyAlignment="1" applyProtection="1">
      <alignment horizontal="right"/>
      <protection hidden="1"/>
    </xf>
    <xf numFmtId="164" fontId="20" fillId="5" borderId="1" xfId="0" applyNumberFormat="1" applyFont="1" applyFill="1" applyBorder="1" applyAlignment="1" applyProtection="1">
      <alignment horizontal="center"/>
      <protection hidden="1"/>
    </xf>
    <xf numFmtId="166" fontId="20" fillId="5" borderId="1" xfId="0" applyNumberFormat="1" applyFont="1" applyFill="1" applyBorder="1" applyProtection="1">
      <protection hidden="1"/>
    </xf>
    <xf numFmtId="0" fontId="1" fillId="0" borderId="0" xfId="0" applyFont="1" applyProtection="1">
      <protection hidden="1"/>
    </xf>
    <xf numFmtId="0" fontId="23" fillId="2" borderId="1" xfId="0" applyFont="1" applyFill="1" applyBorder="1" applyAlignment="1" applyProtection="1">
      <alignment horizontal="center"/>
      <protection hidden="1"/>
    </xf>
    <xf numFmtId="166" fontId="23" fillId="2" borderId="1" xfId="0" applyNumberFormat="1" applyFont="1" applyFill="1" applyBorder="1" applyProtection="1">
      <protection hidden="1"/>
    </xf>
    <xf numFmtId="0" fontId="20" fillId="0" borderId="1" xfId="0" applyFont="1" applyBorder="1" applyAlignment="1" applyProtection="1">
      <alignment horizontal="center"/>
      <protection hidden="1"/>
    </xf>
    <xf numFmtId="14" fontId="20" fillId="0" borderId="1" xfId="0" applyNumberFormat="1" applyFont="1" applyBorder="1" applyAlignment="1" applyProtection="1">
      <alignment horizontal="right"/>
      <protection hidden="1"/>
    </xf>
    <xf numFmtId="3" fontId="21" fillId="0" borderId="1" xfId="0" applyNumberFormat="1" applyFont="1" applyBorder="1" applyAlignment="1" applyProtection="1">
      <alignment horizontal="center"/>
      <protection hidden="1"/>
    </xf>
    <xf numFmtId="10" fontId="20" fillId="0" borderId="1" xfId="3" applyNumberFormat="1" applyFont="1" applyBorder="1" applyAlignment="1" applyProtection="1">
      <alignment horizontal="right"/>
      <protection hidden="1"/>
    </xf>
    <xf numFmtId="166" fontId="20" fillId="0" borderId="1" xfId="0" applyNumberFormat="1" applyFont="1" applyBorder="1" applyAlignment="1" applyProtection="1">
      <alignment horizontal="right"/>
      <protection hidden="1"/>
    </xf>
    <xf numFmtId="165" fontId="20" fillId="6" borderId="1" xfId="0" applyNumberFormat="1" applyFont="1" applyFill="1" applyBorder="1" applyAlignment="1" applyProtection="1">
      <alignment horizontal="right"/>
      <protection locked="0" hidden="1"/>
    </xf>
    <xf numFmtId="0" fontId="23" fillId="0" borderId="1" xfId="0" applyFont="1" applyBorder="1" applyAlignment="1" applyProtection="1">
      <alignment horizontal="center"/>
      <protection hidden="1"/>
    </xf>
    <xf numFmtId="14" fontId="23" fillId="0" borderId="1" xfId="0" applyNumberFormat="1" applyFont="1" applyBorder="1" applyAlignment="1" applyProtection="1">
      <alignment horizontal="right"/>
      <protection hidden="1"/>
    </xf>
    <xf numFmtId="10" fontId="23" fillId="0" borderId="1" xfId="3" applyNumberFormat="1" applyFont="1" applyBorder="1" applyProtection="1">
      <protection hidden="1"/>
    </xf>
    <xf numFmtId="166" fontId="23" fillId="0" borderId="1" xfId="0" applyNumberFormat="1" applyFont="1" applyBorder="1" applyAlignment="1" applyProtection="1">
      <alignment horizontal="right"/>
      <protection hidden="1"/>
    </xf>
    <xf numFmtId="0" fontId="2" fillId="0" borderId="1" xfId="0" applyFont="1" applyBorder="1" applyAlignment="1" applyProtection="1">
      <alignment horizontal="center"/>
      <protection hidden="1"/>
    </xf>
    <xf numFmtId="14" fontId="2" fillId="0" borderId="1" xfId="0" applyNumberFormat="1" applyFont="1" applyBorder="1" applyAlignment="1" applyProtection="1">
      <alignment horizontal="right"/>
      <protection hidden="1"/>
    </xf>
    <xf numFmtId="3" fontId="15" fillId="0" borderId="1" xfId="0" applyNumberFormat="1" applyFont="1" applyBorder="1" applyAlignment="1" applyProtection="1">
      <alignment horizontal="center"/>
      <protection hidden="1"/>
    </xf>
    <xf numFmtId="10" fontId="2" fillId="0" borderId="1" xfId="3" applyNumberFormat="1" applyFont="1" applyBorder="1" applyAlignment="1" applyProtection="1">
      <alignment horizontal="right"/>
      <protection hidden="1"/>
    </xf>
    <xf numFmtId="166" fontId="2" fillId="0" borderId="1" xfId="0" applyNumberFormat="1" applyFont="1" applyBorder="1" applyAlignment="1" applyProtection="1">
      <alignment horizontal="right"/>
      <protection hidden="1"/>
    </xf>
    <xf numFmtId="165" fontId="2" fillId="6" borderId="1" xfId="0" applyNumberFormat="1" applyFont="1" applyFill="1" applyBorder="1" applyAlignment="1" applyProtection="1">
      <alignment horizontal="right"/>
      <protection locked="0" hidden="1"/>
    </xf>
    <xf numFmtId="10" fontId="2" fillId="0" borderId="1" xfId="3" applyNumberFormat="1" applyFont="1" applyBorder="1" applyProtection="1">
      <protection hidden="1"/>
    </xf>
    <xf numFmtId="167" fontId="2" fillId="0" borderId="1" xfId="3" applyNumberFormat="1" applyFont="1" applyBorder="1" applyProtection="1">
      <protection hidden="1"/>
    </xf>
    <xf numFmtId="165" fontId="2" fillId="0" borderId="1" xfId="0" applyNumberFormat="1" applyFont="1" applyBorder="1" applyAlignment="1" applyProtection="1">
      <alignment horizontal="right"/>
      <protection hidden="1"/>
    </xf>
    <xf numFmtId="0" fontId="1" fillId="3" borderId="1" xfId="0" applyFont="1" applyFill="1" applyBorder="1" applyProtection="1">
      <protection hidden="1"/>
    </xf>
    <xf numFmtId="10" fontId="1" fillId="3" borderId="1" xfId="0" applyNumberFormat="1" applyFont="1" applyFill="1" applyBorder="1" applyProtection="1">
      <protection hidden="1"/>
    </xf>
    <xf numFmtId="165" fontId="1" fillId="3" borderId="1" xfId="0" applyNumberFormat="1" applyFont="1" applyFill="1" applyBorder="1" applyProtection="1">
      <protection hidden="1"/>
    </xf>
    <xf numFmtId="167" fontId="1" fillId="3" borderId="1" xfId="0" applyNumberFormat="1" applyFont="1" applyFill="1" applyBorder="1" applyProtection="1">
      <protection hidden="1"/>
    </xf>
    <xf numFmtId="165" fontId="2" fillId="3" borderId="1" xfId="0" applyNumberFormat="1" applyFont="1" applyFill="1" applyBorder="1" applyProtection="1">
      <protection hidden="1"/>
    </xf>
    <xf numFmtId="0" fontId="4" fillId="0" borderId="0" xfId="0" applyFont="1" applyProtection="1">
      <protection hidden="1"/>
    </xf>
  </cellXfs>
  <cellStyles count="4">
    <cellStyle name="Currency" xfId="1" builtinId="4"/>
    <cellStyle name="Hyperlink" xfId="2" builtinId="8" customBuiltin="1"/>
    <cellStyle name="Normal" xfId="0" builtinId="0"/>
    <cellStyle name="Percent" xfId="3" builtinId="5"/>
  </cellStyles>
  <dxfs count="3">
    <dxf>
      <font>
        <b/>
        <i val="0"/>
        <condense val="0"/>
        <extend val="0"/>
        <color indexed="56"/>
      </font>
      <fill>
        <patternFill>
          <bgColor indexed="46"/>
        </patternFill>
      </fill>
    </dxf>
    <dxf>
      <border>
        <bottom style="thin">
          <color indexed="23"/>
        </bottom>
      </border>
    </dxf>
    <dxf>
      <border>
        <left/>
        <right/>
        <top/>
        <bottom style="thin">
          <color indexed="23"/>
        </bottom>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DDDDDD"/>
      <rgbColor rgb="005F5F5F"/>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B2B2B2"/>
      <rgbColor rgb="00003366"/>
      <rgbColor rgb="00109618"/>
      <rgbColor rgb="00085108"/>
      <rgbColor rgb="00635100"/>
      <rgbColor rgb="00273359"/>
      <rgbColor rgb="00E1D8BC"/>
      <rgbColor rgb="00594C27"/>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V42-ClassicBlue">
      <a:dk1>
        <a:sysClr val="windowText" lastClr="000000"/>
      </a:dk1>
      <a:lt1>
        <a:sysClr val="window" lastClr="FFFFFF"/>
      </a:lt1>
      <a:dk2>
        <a:srgbClr val="3A5D9C"/>
      </a:dk2>
      <a:lt2>
        <a:srgbClr val="EEECE2"/>
      </a:lt2>
      <a:accent1>
        <a:srgbClr val="3B4E87"/>
      </a:accent1>
      <a:accent2>
        <a:srgbClr val="C04E4E"/>
      </a:accent2>
      <a:accent3>
        <a:srgbClr val="26AA26"/>
      </a:accent3>
      <a:accent4>
        <a:srgbClr val="7860B4"/>
      </a:accent4>
      <a:accent5>
        <a:srgbClr val="E68422"/>
      </a:accent5>
      <a:accent6>
        <a:srgbClr val="846648"/>
      </a:accent6>
      <a:hlink>
        <a:srgbClr val="4C92AE"/>
      </a:hlink>
      <a:folHlink>
        <a:srgbClr val="969696"/>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R1604"/>
  <sheetViews>
    <sheetView showGridLines="0" tabSelected="1" topLeftCell="A2" zoomScale="70" zoomScaleNormal="70" workbookViewId="0">
      <selection activeCell="J5" sqref="J5"/>
    </sheetView>
  </sheetViews>
  <sheetFormatPr defaultColWidth="9.1796875" defaultRowHeight="12.5" x14ac:dyDescent="0.25"/>
  <cols>
    <col min="1" max="1" width="5.26953125" style="5" customWidth="1"/>
    <col min="2" max="2" width="9.54296875" style="5" customWidth="1"/>
    <col min="3" max="3" width="5.453125" style="5" bestFit="1" customWidth="1"/>
    <col min="4" max="4" width="9.54296875" style="5" customWidth="1"/>
    <col min="5" max="5" width="31.54296875" style="5" bestFit="1" customWidth="1"/>
    <col min="6" max="6" width="10.26953125" style="5" bestFit="1" customWidth="1"/>
    <col min="7" max="7" width="10.7265625" style="5" customWidth="1"/>
    <col min="8" max="8" width="16.54296875" style="5" customWidth="1"/>
    <col min="9" max="9" width="31.54296875" style="5" bestFit="1" customWidth="1"/>
    <col min="10" max="10" width="18.81640625" style="5" bestFit="1" customWidth="1"/>
    <col min="11" max="11" width="9.1796875" style="5"/>
    <col min="12" max="12" width="14.6328125" style="5" customWidth="1"/>
    <col min="13" max="13" width="14" style="5" customWidth="1"/>
    <col min="14" max="14" width="13.1796875" style="5" customWidth="1"/>
    <col min="15" max="15" width="17.453125" style="5" customWidth="1"/>
    <col min="16" max="16" width="12.7265625" style="5" customWidth="1"/>
    <col min="17" max="17" width="13" style="5" customWidth="1"/>
    <col min="18" max="18" width="17.26953125" style="5" customWidth="1"/>
  </cols>
  <sheetData>
    <row r="1" spans="1:10" ht="52.5" customHeight="1" x14ac:dyDescent="0.25">
      <c r="A1" s="3" t="s">
        <v>46</v>
      </c>
      <c r="B1" s="4"/>
      <c r="C1" s="4"/>
      <c r="D1" s="4"/>
      <c r="E1" s="4"/>
      <c r="F1" s="4"/>
      <c r="G1" s="4"/>
      <c r="H1" s="4"/>
      <c r="I1" s="4"/>
      <c r="J1" s="4"/>
    </row>
    <row r="2" spans="1:10" ht="40.5" customHeight="1" x14ac:dyDescent="0.25">
      <c r="A2" s="6" t="s">
        <v>34</v>
      </c>
      <c r="B2" s="7"/>
      <c r="C2" s="7"/>
      <c r="D2" s="7"/>
      <c r="E2" s="7"/>
    </row>
    <row r="4" spans="1:10" ht="18.5" x14ac:dyDescent="0.25">
      <c r="A4" s="8" t="s">
        <v>31</v>
      </c>
      <c r="B4" s="8"/>
      <c r="C4" s="8"/>
      <c r="D4" s="8"/>
      <c r="E4" s="8"/>
      <c r="G4" s="8" t="s">
        <v>30</v>
      </c>
      <c r="H4" s="8"/>
      <c r="I4" s="8"/>
      <c r="J4" s="8"/>
    </row>
    <row r="5" spans="1:10" ht="17.5" x14ac:dyDescent="0.35">
      <c r="A5" s="9" t="s">
        <v>0</v>
      </c>
      <c r="B5" s="9"/>
      <c r="C5" s="9"/>
      <c r="D5" s="9"/>
      <c r="E5" s="10"/>
      <c r="G5" s="9" t="s">
        <v>32</v>
      </c>
      <c r="H5" s="9"/>
      <c r="I5" s="9"/>
      <c r="J5" s="11"/>
    </row>
    <row r="6" spans="1:10" ht="17.5" x14ac:dyDescent="0.35">
      <c r="A6" s="12" t="s">
        <v>16</v>
      </c>
      <c r="B6" s="12"/>
      <c r="C6" s="12"/>
      <c r="D6" s="12"/>
      <c r="E6" s="13"/>
      <c r="G6" s="12" t="s">
        <v>1</v>
      </c>
      <c r="H6" s="12"/>
      <c r="I6" s="12"/>
      <c r="J6" s="14">
        <f ca="1">OFFSET(B41,1+J5*periods_per_year,0,1,1)</f>
        <v>0</v>
      </c>
    </row>
    <row r="7" spans="1:10" ht="17.5" x14ac:dyDescent="0.35">
      <c r="A7" s="12" t="s">
        <v>22</v>
      </c>
      <c r="B7" s="12"/>
      <c r="C7" s="12"/>
      <c r="D7" s="12"/>
      <c r="E7" s="15"/>
      <c r="G7" s="12" t="s">
        <v>2</v>
      </c>
      <c r="H7" s="12"/>
      <c r="I7" s="12"/>
      <c r="J7" s="16" t="e">
        <f ca="1">SUM(OFFSET(E41,2,0,J5*periods_per_year,1))</f>
        <v>#REF!</v>
      </c>
    </row>
    <row r="8" spans="1:10" ht="17.5" x14ac:dyDescent="0.35">
      <c r="A8" s="12" t="s">
        <v>3</v>
      </c>
      <c r="B8" s="12"/>
      <c r="C8" s="12"/>
      <c r="D8" s="12"/>
      <c r="E8" s="17"/>
      <c r="G8" s="12" t="s">
        <v>4</v>
      </c>
      <c r="H8" s="12"/>
      <c r="I8" s="12"/>
      <c r="J8" s="16" t="e">
        <f ca="1">SUM(OFFSET(I41,2,0,J5*periods_per_year,1))</f>
        <v>#REF!</v>
      </c>
    </row>
    <row r="9" spans="1:10" ht="17.5" x14ac:dyDescent="0.35">
      <c r="A9" s="12" t="s">
        <v>5</v>
      </c>
      <c r="B9" s="12"/>
      <c r="C9" s="12"/>
      <c r="D9" s="12"/>
      <c r="E9" s="18" t="s">
        <v>6</v>
      </c>
      <c r="G9" s="12" t="s">
        <v>7</v>
      </c>
      <c r="H9" s="12"/>
      <c r="I9" s="12"/>
      <c r="J9" s="19">
        <f ca="1">IF(OFFSET(J41,1+J5*periods_per_year,0,1,1)="",0,OFFSET(J41,1+J5*periods_per_year,0,1,1))</f>
        <v>0</v>
      </c>
    </row>
    <row r="10" spans="1:10" ht="17.5" x14ac:dyDescent="0.35">
      <c r="A10" s="12" t="s">
        <v>8</v>
      </c>
      <c r="B10" s="12"/>
      <c r="C10" s="12"/>
      <c r="D10" s="12"/>
      <c r="E10" s="18" t="s">
        <v>6</v>
      </c>
      <c r="J10" s="20" t="s">
        <v>9</v>
      </c>
    </row>
    <row r="11" spans="1:10" ht="18.5" x14ac:dyDescent="0.4">
      <c r="A11" s="21" t="str">
        <f>IF(variable,"Initial ","")&amp;E10&amp;" Payment"</f>
        <v>Monthly Payment</v>
      </c>
      <c r="B11" s="21"/>
      <c r="C11" s="21"/>
      <c r="D11" s="21"/>
      <c r="E11" s="22" t="e">
        <f>(IF($E$10="Acc Bi-Weekly",ROUND((-PMT((((1+E6/CP)^(CP/12))-1),term*12,loan_amount))/2,2),IF($E$10="Acc Weekly",ROUND((-PMT((((1+E6/CP)^(CP/12))-1),term*12,loan_amount))/4,2),ROUND(-PMT(((1+E6/CP)^(CP/periods_per_year))-1,nper,loan_amount),2))))</f>
        <v>#NUM!</v>
      </c>
      <c r="G11" s="8" t="s">
        <v>36</v>
      </c>
      <c r="H11" s="8"/>
      <c r="I11" s="8"/>
      <c r="J11" s="8"/>
    </row>
    <row r="12" spans="1:10" ht="17.5" x14ac:dyDescent="0.35">
      <c r="G12" s="9" t="s">
        <v>14</v>
      </c>
      <c r="H12" s="9"/>
      <c r="I12" s="9"/>
      <c r="J12" s="23">
        <f>ROUND(MAX(A43:A1603)/periods_per_year,2)</f>
        <v>0</v>
      </c>
    </row>
    <row r="13" spans="1:10" ht="18.5" x14ac:dyDescent="0.35">
      <c r="A13" s="8" t="s">
        <v>35</v>
      </c>
      <c r="B13" s="8"/>
      <c r="C13" s="8"/>
      <c r="D13" s="8"/>
      <c r="E13" s="8"/>
      <c r="G13" s="12" t="s">
        <v>24</v>
      </c>
      <c r="H13" s="12"/>
      <c r="I13" s="12"/>
      <c r="J13" s="24">
        <f>MAX(A41:A1603)</f>
        <v>0</v>
      </c>
    </row>
    <row r="14" spans="1:10" ht="17.5" x14ac:dyDescent="0.35">
      <c r="A14" s="9" t="s">
        <v>38</v>
      </c>
      <c r="B14" s="9"/>
      <c r="C14" s="9"/>
      <c r="D14" s="9"/>
      <c r="E14" s="11">
        <v>1</v>
      </c>
      <c r="G14" s="12" t="s">
        <v>23</v>
      </c>
      <c r="H14" s="12"/>
      <c r="I14" s="12"/>
      <c r="J14" s="25">
        <f ca="1">OFFSET(B41,MAX(A43:A1603)+1,0,1,1)</f>
        <v>0</v>
      </c>
    </row>
    <row r="15" spans="1:10" ht="17.5" x14ac:dyDescent="0.35">
      <c r="A15" s="12" t="s">
        <v>39</v>
      </c>
      <c r="B15" s="12"/>
      <c r="C15" s="12"/>
      <c r="D15" s="12"/>
      <c r="E15" s="26"/>
      <c r="G15" s="12" t="s">
        <v>12</v>
      </c>
      <c r="H15" s="12"/>
      <c r="I15" s="12"/>
      <c r="J15" s="19">
        <f>SUM(E43:E1602)+SUM(I43:I1602)</f>
        <v>0</v>
      </c>
    </row>
    <row r="16" spans="1:10" ht="17.5" x14ac:dyDescent="0.35">
      <c r="A16" s="12" t="s">
        <v>40</v>
      </c>
      <c r="B16" s="12"/>
      <c r="C16" s="12"/>
      <c r="D16" s="12"/>
      <c r="E16" s="27">
        <v>1</v>
      </c>
      <c r="G16" s="12" t="s">
        <v>13</v>
      </c>
      <c r="H16" s="12"/>
      <c r="I16" s="12"/>
      <c r="J16" s="19">
        <f>SUM(E43:E1602)</f>
        <v>0</v>
      </c>
    </row>
    <row r="17" spans="1:18" ht="17.5" x14ac:dyDescent="0.35">
      <c r="A17" s="12" t="s">
        <v>41</v>
      </c>
      <c r="B17" s="12"/>
      <c r="C17" s="12"/>
      <c r="D17" s="12"/>
      <c r="E17" s="26"/>
    </row>
    <row r="18" spans="1:18" ht="17.5" hidden="1" x14ac:dyDescent="0.35">
      <c r="A18" s="28"/>
      <c r="B18" s="28"/>
      <c r="C18" s="28"/>
      <c r="D18" s="29" t="str">
        <f>"Payment # (1-"&amp;J22&amp;")"</f>
        <v>Payment # (1-12)</v>
      </c>
      <c r="E18" s="30">
        <v>0</v>
      </c>
    </row>
    <row r="19" spans="1:18" ht="18.5" x14ac:dyDescent="0.35">
      <c r="A19" s="12" t="s">
        <v>42</v>
      </c>
      <c r="B19" s="12"/>
      <c r="C19" s="12"/>
      <c r="D19" s="12"/>
      <c r="E19" s="31">
        <f>SUM(G43:H1602)</f>
        <v>0</v>
      </c>
      <c r="G19" s="8" t="s">
        <v>37</v>
      </c>
      <c r="H19" s="8"/>
      <c r="I19" s="8"/>
      <c r="J19" s="8"/>
    </row>
    <row r="20" spans="1:18" ht="18.5" x14ac:dyDescent="0.4">
      <c r="A20" s="32" t="s">
        <v>43</v>
      </c>
      <c r="B20" s="33"/>
      <c r="C20" s="33"/>
      <c r="D20" s="34"/>
      <c r="E20" s="35">
        <f>IF((J21-J16)&lt;0,0,(J21-J16))</f>
        <v>0</v>
      </c>
      <c r="G20" s="9" t="s">
        <v>12</v>
      </c>
      <c r="H20" s="9"/>
      <c r="I20" s="9"/>
      <c r="J20" s="36">
        <f>SUM(O41:O1603)+SUM(Q41:Q1603)</f>
        <v>0</v>
      </c>
    </row>
    <row r="21" spans="1:18" ht="17.5" x14ac:dyDescent="0.35">
      <c r="G21" s="12" t="s">
        <v>13</v>
      </c>
      <c r="H21" s="12"/>
      <c r="I21" s="12"/>
      <c r="J21" s="19">
        <f>J20-loan_amount</f>
        <v>0</v>
      </c>
    </row>
    <row r="22" spans="1:18" ht="17.5" x14ac:dyDescent="0.35">
      <c r="G22" s="12" t="s">
        <v>25</v>
      </c>
      <c r="H22" s="12"/>
      <c r="I22" s="12"/>
      <c r="J22" s="24">
        <f>periods_per_year</f>
        <v>12</v>
      </c>
    </row>
    <row r="23" spans="1:18" ht="17.5" x14ac:dyDescent="0.35">
      <c r="G23" s="12" t="s">
        <v>29</v>
      </c>
      <c r="H23" s="12"/>
      <c r="I23" s="12"/>
      <c r="J23" s="24">
        <f>term</f>
        <v>0</v>
      </c>
    </row>
    <row r="24" spans="1:18" ht="17.5" x14ac:dyDescent="0.35">
      <c r="G24" s="12" t="s">
        <v>25</v>
      </c>
      <c r="H24" s="12"/>
      <c r="I24" s="12"/>
      <c r="J24" s="24">
        <f>periods_per_year</f>
        <v>12</v>
      </c>
    </row>
    <row r="26" spans="1:18" s="1" customFormat="1" ht="13" hidden="1" x14ac:dyDescent="0.25">
      <c r="A26" s="37"/>
      <c r="B26" s="37"/>
      <c r="C26" s="38"/>
      <c r="D26" s="37"/>
      <c r="E26" s="37"/>
      <c r="F26" s="39"/>
      <c r="G26" s="38"/>
      <c r="H26" s="38"/>
      <c r="I26" s="38"/>
      <c r="J26" s="38"/>
      <c r="K26" s="38"/>
      <c r="L26" s="38"/>
      <c r="M26" s="38"/>
      <c r="N26" s="38"/>
      <c r="O26" s="38"/>
      <c r="P26" s="38"/>
      <c r="Q26" s="38"/>
      <c r="R26" s="38"/>
    </row>
    <row r="27" spans="1:18" s="1" customFormat="1" hidden="1" x14ac:dyDescent="0.25">
      <c r="A27" s="38"/>
      <c r="B27" s="38"/>
      <c r="C27" s="38"/>
      <c r="D27" s="38"/>
      <c r="E27" s="38"/>
      <c r="F27" s="38"/>
      <c r="G27" s="38"/>
      <c r="H27" s="38"/>
      <c r="I27" s="38"/>
      <c r="J27" s="38"/>
      <c r="K27" s="38"/>
      <c r="L27" s="38"/>
      <c r="M27" s="38"/>
      <c r="N27" s="38"/>
      <c r="O27" s="38"/>
      <c r="P27" s="38"/>
      <c r="Q27" s="38"/>
      <c r="R27" s="38"/>
    </row>
    <row r="28" spans="1:18" s="1" customFormat="1" hidden="1" x14ac:dyDescent="0.25">
      <c r="A28" s="38"/>
      <c r="B28" s="38"/>
      <c r="C28" s="38"/>
      <c r="D28" s="38"/>
      <c r="E28" s="38"/>
      <c r="F28" s="38"/>
      <c r="G28" s="38"/>
      <c r="H28" s="38"/>
      <c r="I28" s="38"/>
      <c r="J28" s="38"/>
      <c r="K28" s="38"/>
      <c r="L28" s="38"/>
      <c r="M28" s="38"/>
      <c r="N28" s="38"/>
      <c r="O28" s="38"/>
      <c r="P28" s="38"/>
      <c r="Q28" s="38"/>
      <c r="R28" s="38"/>
    </row>
    <row r="29" spans="1:18" s="1" customFormat="1" hidden="1" x14ac:dyDescent="0.25">
      <c r="A29" s="38"/>
      <c r="B29" s="38"/>
      <c r="C29" s="38"/>
      <c r="D29" s="38"/>
      <c r="E29" s="38"/>
      <c r="F29" s="38"/>
      <c r="G29" s="38"/>
      <c r="H29" s="38"/>
      <c r="I29" s="38"/>
      <c r="J29" s="38"/>
      <c r="K29" s="38"/>
      <c r="L29" s="38"/>
      <c r="M29" s="38"/>
      <c r="N29" s="38"/>
      <c r="O29" s="38"/>
      <c r="P29" s="38"/>
      <c r="Q29" s="38"/>
      <c r="R29" s="38"/>
    </row>
    <row r="30" spans="1:18" s="1" customFormat="1" hidden="1" x14ac:dyDescent="0.25">
      <c r="A30" s="38"/>
      <c r="B30" s="38"/>
      <c r="C30" s="38"/>
      <c r="D30" s="38"/>
      <c r="E30" s="38"/>
      <c r="F30" s="38"/>
      <c r="G30" s="38"/>
      <c r="H30" s="38"/>
      <c r="I30" s="38"/>
      <c r="J30" s="38"/>
      <c r="K30" s="38"/>
      <c r="L30" s="38"/>
      <c r="M30" s="38"/>
      <c r="N30" s="38"/>
      <c r="O30" s="38"/>
      <c r="P30" s="38"/>
      <c r="Q30" s="38"/>
      <c r="R30" s="38"/>
    </row>
    <row r="31" spans="1:18" s="1" customFormat="1" hidden="1" x14ac:dyDescent="0.25">
      <c r="A31" s="38"/>
      <c r="B31" s="38"/>
      <c r="C31" s="38"/>
      <c r="D31" s="38"/>
      <c r="E31" s="38"/>
      <c r="F31" s="38"/>
      <c r="G31" s="38"/>
      <c r="H31" s="38"/>
      <c r="I31" s="38"/>
      <c r="J31" s="38"/>
      <c r="K31" s="38"/>
      <c r="L31" s="38"/>
      <c r="M31" s="38"/>
      <c r="N31" s="38"/>
      <c r="O31" s="38"/>
      <c r="P31" s="38"/>
      <c r="Q31" s="38"/>
      <c r="R31" s="38"/>
    </row>
    <row r="32" spans="1:18" s="1" customFormat="1" hidden="1" x14ac:dyDescent="0.25">
      <c r="A32" s="38"/>
      <c r="B32" s="38"/>
      <c r="C32" s="38"/>
      <c r="D32" s="38"/>
      <c r="E32" s="38"/>
      <c r="F32" s="38"/>
      <c r="G32" s="38"/>
      <c r="H32" s="38"/>
      <c r="I32" s="38"/>
      <c r="J32" s="38"/>
      <c r="K32" s="38"/>
      <c r="L32" s="38"/>
      <c r="M32" s="38"/>
      <c r="N32" s="38"/>
      <c r="O32" s="38"/>
      <c r="P32" s="38"/>
      <c r="Q32" s="38"/>
      <c r="R32" s="38"/>
    </row>
    <row r="33" spans="1:18" s="1" customFormat="1" hidden="1" x14ac:dyDescent="0.25">
      <c r="A33" s="38"/>
      <c r="B33" s="38"/>
      <c r="C33" s="38"/>
      <c r="D33" s="38"/>
      <c r="E33" s="38"/>
      <c r="F33" s="38"/>
      <c r="G33" s="38"/>
      <c r="H33" s="38"/>
      <c r="I33" s="38"/>
      <c r="J33" s="38"/>
      <c r="K33" s="38"/>
      <c r="L33" s="38"/>
      <c r="M33" s="38"/>
      <c r="N33" s="38"/>
      <c r="O33" s="38"/>
      <c r="P33" s="38"/>
      <c r="Q33" s="38"/>
      <c r="R33" s="38"/>
    </row>
    <row r="34" spans="1:18" s="1" customFormat="1" hidden="1" x14ac:dyDescent="0.25">
      <c r="A34" s="38"/>
      <c r="B34" s="38"/>
      <c r="C34" s="38"/>
      <c r="D34" s="38"/>
      <c r="E34" s="38"/>
      <c r="F34" s="38"/>
      <c r="G34" s="38"/>
      <c r="H34" s="38"/>
      <c r="I34" s="38"/>
      <c r="J34" s="38"/>
      <c r="K34" s="38"/>
      <c r="L34" s="38"/>
      <c r="M34" s="38"/>
      <c r="N34" s="38"/>
      <c r="O34" s="38"/>
      <c r="P34" s="38"/>
      <c r="Q34" s="38"/>
      <c r="R34" s="38"/>
    </row>
    <row r="35" spans="1:18" s="2" customFormat="1" hidden="1" x14ac:dyDescent="0.25">
      <c r="A35" s="38"/>
      <c r="B35" s="38"/>
      <c r="C35" s="38"/>
      <c r="D35" s="38"/>
      <c r="E35" s="38"/>
      <c r="F35" s="38"/>
      <c r="G35" s="38"/>
      <c r="H35" s="38"/>
      <c r="I35" s="38"/>
      <c r="J35" s="38"/>
      <c r="K35" s="37"/>
      <c r="L35" s="37"/>
      <c r="M35" s="37"/>
      <c r="N35" s="37"/>
      <c r="O35" s="37"/>
      <c r="P35" s="37"/>
      <c r="Q35" s="37"/>
      <c r="R35" s="37"/>
    </row>
    <row r="36" spans="1:18" s="2" customFormat="1" hidden="1" x14ac:dyDescent="0.25">
      <c r="A36" s="37"/>
      <c r="B36" s="37"/>
      <c r="C36" s="37"/>
      <c r="D36" s="37"/>
      <c r="E36" s="37"/>
      <c r="F36" s="37"/>
      <c r="G36" s="37"/>
      <c r="H36" s="37"/>
      <c r="I36" s="37"/>
      <c r="J36" s="37"/>
      <c r="K36" s="37"/>
      <c r="L36" s="37"/>
      <c r="M36" s="37"/>
      <c r="N36" s="37"/>
      <c r="O36" s="37"/>
      <c r="P36" s="37"/>
      <c r="Q36" s="37"/>
      <c r="R36" s="37"/>
    </row>
    <row r="37" spans="1:18" s="2" customFormat="1" hidden="1" x14ac:dyDescent="0.25">
      <c r="A37" s="37"/>
      <c r="B37" s="37"/>
      <c r="C37" s="37"/>
      <c r="D37" s="37"/>
      <c r="E37" s="37"/>
      <c r="F37" s="37"/>
      <c r="G37" s="37"/>
      <c r="H37" s="37"/>
      <c r="I37" s="37"/>
      <c r="J37" s="37"/>
      <c r="K37" s="37"/>
      <c r="L37" s="37"/>
      <c r="M37" s="37"/>
      <c r="N37" s="37"/>
      <c r="O37" s="37"/>
      <c r="P37" s="37"/>
      <c r="Q37" s="37"/>
      <c r="R37" s="37"/>
    </row>
    <row r="38" spans="1:18" s="2" customFormat="1" hidden="1" x14ac:dyDescent="0.25">
      <c r="A38" s="37"/>
      <c r="B38" s="37"/>
      <c r="C38" s="37"/>
      <c r="D38" s="37"/>
      <c r="E38" s="37"/>
      <c r="F38" s="37"/>
      <c r="G38" s="37"/>
      <c r="H38" s="37"/>
      <c r="I38" s="37"/>
      <c r="J38" s="37"/>
      <c r="K38" s="37"/>
      <c r="L38" s="37"/>
      <c r="M38" s="37"/>
      <c r="N38" s="37"/>
      <c r="O38" s="37"/>
      <c r="P38" s="37"/>
      <c r="Q38" s="37"/>
      <c r="R38" s="37"/>
    </row>
    <row r="39" spans="1:18" s="2" customFormat="1" hidden="1" x14ac:dyDescent="0.25">
      <c r="A39" s="37"/>
      <c r="B39" s="37"/>
      <c r="C39" s="37"/>
      <c r="D39" s="37"/>
      <c r="E39" s="37"/>
      <c r="F39" s="37"/>
      <c r="G39" s="37"/>
      <c r="H39" s="37"/>
      <c r="I39" s="37"/>
      <c r="J39" s="37"/>
      <c r="K39" s="37"/>
      <c r="L39" s="37"/>
      <c r="M39" s="37"/>
      <c r="N39" s="37"/>
      <c r="O39" s="37"/>
      <c r="P39" s="37"/>
      <c r="Q39" s="37"/>
      <c r="R39" s="37"/>
    </row>
    <row r="40" spans="1:18" ht="18.5" x14ac:dyDescent="0.25">
      <c r="A40" s="40" t="s">
        <v>44</v>
      </c>
      <c r="B40" s="40"/>
      <c r="C40" s="40"/>
      <c r="D40" s="40"/>
      <c r="E40" s="40"/>
      <c r="F40" s="40"/>
      <c r="G40" s="40"/>
      <c r="H40" s="40"/>
      <c r="I40" s="40"/>
      <c r="J40" s="40"/>
      <c r="L40" s="40" t="s">
        <v>45</v>
      </c>
      <c r="M40" s="40"/>
      <c r="N40" s="40"/>
      <c r="O40" s="40"/>
      <c r="P40" s="40"/>
      <c r="Q40" s="40"/>
      <c r="R40" s="40"/>
    </row>
    <row r="41" spans="1:18" ht="62" x14ac:dyDescent="0.25">
      <c r="A41" s="41" t="s">
        <v>15</v>
      </c>
      <c r="B41" s="42" t="s">
        <v>27</v>
      </c>
      <c r="C41" s="42" t="s">
        <v>18</v>
      </c>
      <c r="D41" s="42" t="s">
        <v>16</v>
      </c>
      <c r="E41" s="42" t="s">
        <v>26</v>
      </c>
      <c r="F41" s="42" t="s">
        <v>28</v>
      </c>
      <c r="G41" s="42" t="s">
        <v>11</v>
      </c>
      <c r="H41" s="42" t="s">
        <v>33</v>
      </c>
      <c r="I41" s="42" t="s">
        <v>4</v>
      </c>
      <c r="J41" s="42" t="s">
        <v>17</v>
      </c>
      <c r="L41" s="43" t="s">
        <v>15</v>
      </c>
      <c r="M41" s="43" t="s">
        <v>1</v>
      </c>
      <c r="N41" s="43" t="s">
        <v>19</v>
      </c>
      <c r="O41" s="44" t="s">
        <v>20</v>
      </c>
      <c r="P41" s="44" t="s">
        <v>10</v>
      </c>
      <c r="Q41" s="44" t="s">
        <v>21</v>
      </c>
      <c r="R41" s="44" t="s">
        <v>17</v>
      </c>
    </row>
    <row r="42" spans="1:18" ht="15.5" x14ac:dyDescent="0.35">
      <c r="A42" s="45">
        <v>0</v>
      </c>
      <c r="B42" s="46"/>
      <c r="C42" s="45"/>
      <c r="D42" s="47"/>
      <c r="E42" s="45"/>
      <c r="F42" s="48"/>
      <c r="G42" s="45"/>
      <c r="H42" s="45"/>
      <c r="I42" s="45"/>
      <c r="J42" s="49">
        <f>loan_amount</f>
        <v>0</v>
      </c>
      <c r="K42" s="50"/>
      <c r="L42" s="51"/>
      <c r="M42" s="51"/>
      <c r="N42" s="51"/>
      <c r="O42" s="51"/>
      <c r="P42" s="51"/>
      <c r="Q42" s="51"/>
      <c r="R42" s="52">
        <f>loan_amount</f>
        <v>0</v>
      </c>
    </row>
    <row r="43" spans="1:18" ht="15.5" x14ac:dyDescent="0.35">
      <c r="A43" s="53" t="str">
        <f t="shared" ref="A43:A106" si="0">IF(J42="","",IF(OR(A42&gt;=nper,ROUND(J42,2)&lt;=0),"",A42+1))</f>
        <v/>
      </c>
      <c r="B43" s="54" t="str">
        <f t="shared" ref="B43:B106" si="1">IF(A43="","",IF(OR(periods_per_year=26,periods_per_year=52),IF(periods_per_year=26,IF(A43=1,fpdate,B42+14),IF(periods_per_year=52,IF(A43=1,fpdate,B42+7),"n/a")),IF(periods_per_year=24,DATE(YEAR(fpdate),MONTH(fpdate)+(A43-1)/2+IF(AND(DAY(fpdate)&gt;=15,MOD(A43,2)=0),1,0),IF(MOD(A43,2)=0,IF(DAY(fpdate)&gt;=15,DAY(fpdate)-14,DAY(fpdate)+14),DAY(fpdate))),IF(DAY(DATE(YEAR(fpdate),MONTH(fpdate)+A43-1,DAY(fpdate)))&lt;&gt;DAY(fpdate),DATE(YEAR(fpdate),MONTH(fpdate)+A43,0),DATE(YEAR(fpdate),MONTH(fpdate)+A43-1,DAY(fpdate))))))</f>
        <v/>
      </c>
      <c r="C43" s="55" t="str">
        <f t="shared" ref="C43:C106" si="2">IF(A43="","",IF(MOD(A43,periods_per_year)=0,A43/periods_per_year,""))</f>
        <v/>
      </c>
      <c r="D43" s="56" t="str">
        <f>IF(A43="","",IF(A43=1,start_rate,IF(variable,IF(OR(A43=1,A43&lt;$K$20*periods_per_year),D42,MIN($K$21,IF(MOD(A43-1,$J$23)=0,MAX($K$22,D42+$J$24),D42))),D42)))</f>
        <v/>
      </c>
      <c r="E43" s="57" t="str">
        <f t="shared" ref="E43:E106" si="3">IF(A43="","",ROUND((((1+D43/CP)^(CP/periods_per_year))-1)*J42,2))</f>
        <v/>
      </c>
      <c r="F43" s="57" t="str">
        <f>IF(A43="","",IF(A43=nper,J42+E43,MIN(J42+E43,IF(D43=D42,F42,IF($E$10="Acc Bi-Weekly",ROUND((-PMT(((1+D43/CP)^(CP/12))-1,(nper-A43+1)*12/26,J42))/2,2),IF($E$10="Acc Weekly",ROUND((-PMT(((1+D43/CP)^(CP/12))-1,(nper-A43+1)*12/52,J42))/4,2),ROUND(-PMT(((1+D43/CP)^(CP/periods_per_year))-1,nper-A43+1,J42),2)))))))</f>
        <v/>
      </c>
      <c r="G43" s="57" t="str">
        <f>IF(OR(A43="",A43&lt;$E$14),"",IF(J42&lt;=F43,0,IF(IF(AND(A43&gt;=$E$14,MOD(A43-$E$14,int)=0),$E$15,0)+F43&gt;=J42+E43,J42+E43-F43,IF(AND(A43&gt;=$E$14,MOD(A43-$E$14,int)=0),$E$15,0)+IF(IF(AND(A43&gt;=$E$14,MOD(A43-$E$14,int)=0),$E$15,0)+IF(MOD(A43-$E$18,periods_per_year)=0,$E$17,0)+F43&lt;J42+E43,IF(MOD(A43-$E$18,periods_per_year)=0,$E$17,0),J42+E43-IF(AND(A43&gt;=$E$14,MOD(A43-$E$14,int)=0),$E$15,0)-F43))))</f>
        <v/>
      </c>
      <c r="H43" s="58"/>
      <c r="I43" s="57" t="str">
        <f t="shared" ref="I43:I106" si="4">IF(A43="","",F43-E43+H43+IF(G43="",0,G43))</f>
        <v/>
      </c>
      <c r="J43" s="57" t="str">
        <f t="shared" ref="J43:J106" si="5">IF(A43="","",J42-I43)</f>
        <v/>
      </c>
      <c r="K43" s="50"/>
      <c r="L43" s="59" t="str">
        <f t="shared" ref="L43:L106" si="6">IF(R42="","",IF(OR(L42&gt;=nper,ROUND(R42,2)&lt;=0),"",L42+1))</f>
        <v/>
      </c>
      <c r="M43" s="60" t="str">
        <f>IF(L43="","",IF(OR(periods_per_year=26,periods_per_year=52),IF(periods_per_year=26,IF(L43=1,fpdate,M42+14),IF(periods_per_year=52,IF(L43=1,fpdate,M42+7),"n/a")),IF(periods_per_year=24,DATE(YEAR(fpdate),MONTH(fpdate)+(L43-1)/2+IF(AND(DAY(fpdate)&gt;=15,MOD(L43,2)=0),1,0),IF(MOD(L43,2)=0,IF(DAY(fpdate)&gt;=15,DAY(fpdate)-14,DAY(fpdate)+14),DAY(fpdate))),IF(DAY(DATE(YEAR(fpdate),MONTH(fpdate)+L43-1,DAY(fpdate)))&lt;&gt;DAY(fpdate),DATE(YEAR(fpdate),MONTH(fpdate)+L43,0),DATE(YEAR(fpdate),MONTH(fpdate)+L43-1,DAY(fpdate))))))</f>
        <v/>
      </c>
      <c r="N43" s="61" t="str">
        <f>IF(L43="","",IF(D43&lt;&gt;"",D43,IF(L43=1,start_rate,IF(variable,IF(OR(L43=1,L43&lt;$K$20*periods_per_year),N42,MIN($K$21,IF(MOD(L43-1,$J$23)=0,MAX($K$22,N42+$J$24),N42))),N42))))</f>
        <v/>
      </c>
      <c r="O43" s="62" t="str">
        <f>IF(L43="","",ROUND((((1+N43/CP)^(CP/periods_per_year))-1)*R42,2))</f>
        <v/>
      </c>
      <c r="P43" s="62" t="str">
        <f>IF(L43="","",IF(L43=nper,R42+O43,MIN(R42+O43,IF(N43=N42,P42,ROUND(-PMT(((1+N43/CP)^(CP/periods_per_year))-1,nper-L43+1,R42),2)))))</f>
        <v/>
      </c>
      <c r="Q43" s="62" t="str">
        <f t="shared" ref="Q43:Q106" si="7">IF(L43="","",P43-O43)</f>
        <v/>
      </c>
      <c r="R43" s="62" t="str">
        <f t="shared" ref="R43:R106" si="8">IF(L43="","",R42-Q43)</f>
        <v/>
      </c>
    </row>
    <row r="44" spans="1:18" ht="15.5" x14ac:dyDescent="0.35">
      <c r="A44" s="53" t="str">
        <f t="shared" si="0"/>
        <v/>
      </c>
      <c r="B44" s="54" t="str">
        <f t="shared" si="1"/>
        <v/>
      </c>
      <c r="C44" s="55" t="str">
        <f t="shared" si="2"/>
        <v/>
      </c>
      <c r="D44" s="56" t="str">
        <f>IF(A44="","",IF(A44=1,start_rate,IF(variable,IF(OR(A44=1,A44&lt;$K$20*periods_per_year),D43,MIN($K$21,IF(MOD(A44-1,$J$23)=0,MAX($K$22,D43+$J$24),D43))),D43)))</f>
        <v/>
      </c>
      <c r="E44" s="57" t="str">
        <f t="shared" si="3"/>
        <v/>
      </c>
      <c r="F44" s="57" t="str">
        <f>IF(A44="","",IF(A44=nper,J43+E44,MIN(J43+E44,IF(D44=D43,F43,IF($E$10="Acc Bi-Weekly",ROUND((-PMT(((1+D44/CP)^(CP/12))-1,(nper-A44+1)*12/26,J43))/2,2),IF($E$10="Acc Weekly",ROUND((-PMT(((1+D44/CP)^(CP/12))-1,(nper-A44+1)*12/52,J43))/4,2),ROUND(-PMT(((1+D44/CP)^(CP/periods_per_year))-1,nper-A44+1,J43),2)))))))</f>
        <v/>
      </c>
      <c r="G44" s="57" t="str">
        <f>IF(OR(A44="",A44&lt;$E$14),"",IF(J43&lt;=F44,0,IF(IF(AND(A44&gt;=$E$14,MOD(A44-$E$14,int)=0),$E$15,0)+F44&gt;=J43+E44,J43+E44-F44,IF(AND(A44&gt;=$E$14,MOD(A44-$E$14,int)=0),$E$15,0)+IF(IF(AND(A44&gt;=$E$14,MOD(A44-$E$14,int)=0),$E$15,0)+IF(MOD(A44-$E$18,periods_per_year)=0,$E$17,0)+F44&lt;J43+E44,IF(MOD(A44-$E$18,periods_per_year)=0,$E$17,0),J43+E44-IF(AND(A44&gt;=$E$14,MOD(A44-$E$14,int)=0),$E$15,0)-F44))))</f>
        <v/>
      </c>
      <c r="H44" s="58"/>
      <c r="I44" s="57" t="str">
        <f t="shared" si="4"/>
        <v/>
      </c>
      <c r="J44" s="57" t="str">
        <f t="shared" si="5"/>
        <v/>
      </c>
      <c r="K44" s="50"/>
      <c r="L44" s="59" t="str">
        <f t="shared" si="6"/>
        <v/>
      </c>
      <c r="M44" s="60" t="str">
        <f>IF(L44="","",IF(OR(periods_per_year=26,periods_per_year=52),IF(periods_per_year=26,IF(L44=1,fpdate,M43+14),IF(periods_per_year=52,IF(L44=1,fpdate,M43+7),"n/a")),IF(periods_per_year=24,DATE(YEAR(fpdate),MONTH(fpdate)+(L44-1)/2+IF(AND(DAY(fpdate)&gt;=15,MOD(L44,2)=0),1,0),IF(MOD(L44,2)=0,IF(DAY(fpdate)&gt;=15,DAY(fpdate)-14,DAY(fpdate)+14),DAY(fpdate))),IF(DAY(DATE(YEAR(fpdate),MONTH(fpdate)+L44-1,DAY(fpdate)))&lt;&gt;DAY(fpdate),DATE(YEAR(fpdate),MONTH(fpdate)+L44,0),DATE(YEAR(fpdate),MONTH(fpdate)+L44-1,DAY(fpdate))))))</f>
        <v/>
      </c>
      <c r="N44" s="61" t="str">
        <f>IF(L44="","",IF(D44&lt;&gt;"",D44,IF(L44=1,start_rate,IF(variable,IF(OR(L44=1,L44&lt;$K$20*periods_per_year),N43,MIN($K$21,IF(MOD(L44-1,$J$23)=0,MAX($K$22,N43+$J$24),N43))),N43))))</f>
        <v/>
      </c>
      <c r="O44" s="62" t="str">
        <f>IF(L44="","",ROUND((((1+N44/CP)^(CP/periods_per_year))-1)*R43,2))</f>
        <v/>
      </c>
      <c r="P44" s="62" t="str">
        <f>IF(L44="","",IF(L44=nper,R43+O44,MIN(R43+O44,IF(N44=N43,P43,ROUND(-PMT(((1+N44/CP)^(CP/periods_per_year))-1,nper-L44+1,R43),2)))))</f>
        <v/>
      </c>
      <c r="Q44" s="62" t="str">
        <f t="shared" si="7"/>
        <v/>
      </c>
      <c r="R44" s="62" t="str">
        <f t="shared" si="8"/>
        <v/>
      </c>
    </row>
    <row r="45" spans="1:18" ht="15.5" x14ac:dyDescent="0.35">
      <c r="A45" s="53" t="str">
        <f t="shared" si="0"/>
        <v/>
      </c>
      <c r="B45" s="54" t="str">
        <f t="shared" si="1"/>
        <v/>
      </c>
      <c r="C45" s="55" t="str">
        <f t="shared" si="2"/>
        <v/>
      </c>
      <c r="D45" s="56" t="str">
        <f>IF(A45="","",IF(A45=1,start_rate,IF(variable,IF(OR(A45=1,A45&lt;$K$20*periods_per_year),D44,MIN($K$21,IF(MOD(A45-1,$J$23)=0,MAX($K$22,D44+$J$24),D44))),D44)))</f>
        <v/>
      </c>
      <c r="E45" s="57" t="str">
        <f t="shared" si="3"/>
        <v/>
      </c>
      <c r="F45" s="57" t="str">
        <f>IF(A45="","",IF(A45=nper,J44+E45,MIN(J44+E45,IF(D45=D44,F44,IF($E$10="Acc Bi-Weekly",ROUND((-PMT(((1+D45/CP)^(CP/12))-1,(nper-A45+1)*12/26,J44))/2,2),IF($E$10="Acc Weekly",ROUND((-PMT(((1+D45/CP)^(CP/12))-1,(nper-A45+1)*12/52,J44))/4,2),ROUND(-PMT(((1+D45/CP)^(CP/periods_per_year))-1,nper-A45+1,J44),2)))))))</f>
        <v/>
      </c>
      <c r="G45" s="57" t="str">
        <f>IF(OR(A45="",A45&lt;$E$14),"",IF(J44&lt;=F45,0,IF(IF(AND(A45&gt;=$E$14,MOD(A45-$E$14,int)=0),$E$15,0)+F45&gt;=J44+E45,J44+E45-F45,IF(AND(A45&gt;=$E$14,MOD(A45-$E$14,int)=0),$E$15,0)+IF(IF(AND(A45&gt;=$E$14,MOD(A45-$E$14,int)=0),$E$15,0)+IF(MOD(A45-$E$18,periods_per_year)=0,$E$17,0)+F45&lt;J44+E45,IF(MOD(A45-$E$18,periods_per_year)=0,$E$17,0),J44+E45-IF(AND(A45&gt;=$E$14,MOD(A45-$E$14,int)=0),$E$15,0)-F45))))</f>
        <v/>
      </c>
      <c r="H45" s="58"/>
      <c r="I45" s="57" t="str">
        <f t="shared" si="4"/>
        <v/>
      </c>
      <c r="J45" s="57" t="str">
        <f t="shared" si="5"/>
        <v/>
      </c>
      <c r="K45" s="50"/>
      <c r="L45" s="59" t="str">
        <f t="shared" si="6"/>
        <v/>
      </c>
      <c r="M45" s="60" t="str">
        <f>IF(L45="","",IF(OR(periods_per_year=26,periods_per_year=52),IF(periods_per_year=26,IF(L45=1,fpdate,M44+14),IF(periods_per_year=52,IF(L45=1,fpdate,M44+7),"n/a")),IF(periods_per_year=24,DATE(YEAR(fpdate),MONTH(fpdate)+(L45-1)/2+IF(AND(DAY(fpdate)&gt;=15,MOD(L45,2)=0),1,0),IF(MOD(L45,2)=0,IF(DAY(fpdate)&gt;=15,DAY(fpdate)-14,DAY(fpdate)+14),DAY(fpdate))),IF(DAY(DATE(YEAR(fpdate),MONTH(fpdate)+L45-1,DAY(fpdate)))&lt;&gt;DAY(fpdate),DATE(YEAR(fpdate),MONTH(fpdate)+L45,0),DATE(YEAR(fpdate),MONTH(fpdate)+L45-1,DAY(fpdate))))))</f>
        <v/>
      </c>
      <c r="N45" s="61" t="str">
        <f>IF(L45="","",IF(D45&lt;&gt;"",D45,IF(L45=1,start_rate,IF(variable,IF(OR(L45=1,L45&lt;$K$20*periods_per_year),N44,MIN($K$21,IF(MOD(L45-1,$J$23)=0,MAX($K$22,N44+$J$24),N44))),N44))))</f>
        <v/>
      </c>
      <c r="O45" s="62" t="str">
        <f>IF(L45="","",ROUND((((1+N45/CP)^(CP/periods_per_year))-1)*R44,2))</f>
        <v/>
      </c>
      <c r="P45" s="62" t="str">
        <f>IF(L45="","",IF(L45=nper,R44+O45,MIN(R44+O45,IF(N45=N44,P44,ROUND(-PMT(((1+N45/CP)^(CP/periods_per_year))-1,nper-L45+1,R44),2)))))</f>
        <v/>
      </c>
      <c r="Q45" s="62" t="str">
        <f t="shared" si="7"/>
        <v/>
      </c>
      <c r="R45" s="62" t="str">
        <f t="shared" si="8"/>
        <v/>
      </c>
    </row>
    <row r="46" spans="1:18" ht="15.5" x14ac:dyDescent="0.35">
      <c r="A46" s="53" t="str">
        <f t="shared" si="0"/>
        <v/>
      </c>
      <c r="B46" s="54" t="str">
        <f t="shared" si="1"/>
        <v/>
      </c>
      <c r="C46" s="55" t="str">
        <f t="shared" si="2"/>
        <v/>
      </c>
      <c r="D46" s="56" t="str">
        <f>IF(A46="","",IF(A46=1,start_rate,IF(variable,IF(OR(A46=1,A46&lt;$K$20*periods_per_year),D45,MIN($K$21,IF(MOD(A46-1,$J$23)=0,MAX($K$22,D45+$J$24),D45))),D45)))</f>
        <v/>
      </c>
      <c r="E46" s="57" t="str">
        <f t="shared" si="3"/>
        <v/>
      </c>
      <c r="F46" s="57" t="str">
        <f>IF(A46="","",IF(A46=nper,J45+E46,MIN(J45+E46,IF(D46=D45,F45,IF($E$10="Acc Bi-Weekly",ROUND((-PMT(((1+D46/CP)^(CP/12))-1,(nper-A46+1)*12/26,J45))/2,2),IF($E$10="Acc Weekly",ROUND((-PMT(((1+D46/CP)^(CP/12))-1,(nper-A46+1)*12/52,J45))/4,2),ROUND(-PMT(((1+D46/CP)^(CP/periods_per_year))-1,nper-A46+1,J45),2)))))))</f>
        <v/>
      </c>
      <c r="G46" s="57" t="str">
        <f>IF(OR(A46="",A46&lt;$E$14),"",IF(J45&lt;=F46,0,IF(IF(AND(A46&gt;=$E$14,MOD(A46-$E$14,int)=0),$E$15,0)+F46&gt;=J45+E46,J45+E46-F46,IF(AND(A46&gt;=$E$14,MOD(A46-$E$14,int)=0),$E$15,0)+IF(IF(AND(A46&gt;=$E$14,MOD(A46-$E$14,int)=0),$E$15,0)+IF(MOD(A46-$E$18,periods_per_year)=0,$E$17,0)+F46&lt;J45+E46,IF(MOD(A46-$E$18,periods_per_year)=0,$E$17,0),J45+E46-IF(AND(A46&gt;=$E$14,MOD(A46-$E$14,int)=0),$E$15,0)-F46))))</f>
        <v/>
      </c>
      <c r="H46" s="58"/>
      <c r="I46" s="57" t="str">
        <f t="shared" si="4"/>
        <v/>
      </c>
      <c r="J46" s="57" t="str">
        <f t="shared" si="5"/>
        <v/>
      </c>
      <c r="K46" s="50"/>
      <c r="L46" s="59" t="str">
        <f t="shared" si="6"/>
        <v/>
      </c>
      <c r="M46" s="60" t="str">
        <f>IF(L46="","",IF(OR(periods_per_year=26,periods_per_year=52),IF(periods_per_year=26,IF(L46=1,fpdate,M45+14),IF(periods_per_year=52,IF(L46=1,fpdate,M45+7),"n/a")),IF(periods_per_year=24,DATE(YEAR(fpdate),MONTH(fpdate)+(L46-1)/2+IF(AND(DAY(fpdate)&gt;=15,MOD(L46,2)=0),1,0),IF(MOD(L46,2)=0,IF(DAY(fpdate)&gt;=15,DAY(fpdate)-14,DAY(fpdate)+14),DAY(fpdate))),IF(DAY(DATE(YEAR(fpdate),MONTH(fpdate)+L46-1,DAY(fpdate)))&lt;&gt;DAY(fpdate),DATE(YEAR(fpdate),MONTH(fpdate)+L46,0),DATE(YEAR(fpdate),MONTH(fpdate)+L46-1,DAY(fpdate))))))</f>
        <v/>
      </c>
      <c r="N46" s="61" t="str">
        <f>IF(L46="","",IF(D46&lt;&gt;"",D46,IF(L46=1,start_rate,IF(variable,IF(OR(L46=1,L46&lt;$K$20*periods_per_year),N45,MIN($K$21,IF(MOD(L46-1,$J$23)=0,MAX($K$22,N45+$J$24),N45))),N45))))</f>
        <v/>
      </c>
      <c r="O46" s="62" t="str">
        <f>IF(L46="","",ROUND((((1+N46/CP)^(CP/periods_per_year))-1)*R45,2))</f>
        <v/>
      </c>
      <c r="P46" s="62" t="str">
        <f>IF(L46="","",IF(L46=nper,R45+O46,MIN(R45+O46,IF(N46=N45,P45,ROUND(-PMT(((1+N46/CP)^(CP/periods_per_year))-1,nper-L46+1,R45),2)))))</f>
        <v/>
      </c>
      <c r="Q46" s="62" t="str">
        <f t="shared" si="7"/>
        <v/>
      </c>
      <c r="R46" s="62" t="str">
        <f t="shared" si="8"/>
        <v/>
      </c>
    </row>
    <row r="47" spans="1:18" ht="15.5" x14ac:dyDescent="0.35">
      <c r="A47" s="53" t="str">
        <f t="shared" si="0"/>
        <v/>
      </c>
      <c r="B47" s="54" t="str">
        <f t="shared" si="1"/>
        <v/>
      </c>
      <c r="C47" s="55" t="str">
        <f t="shared" si="2"/>
        <v/>
      </c>
      <c r="D47" s="56" t="str">
        <f>IF(A47="","",IF(A47=1,start_rate,IF(variable,IF(OR(A47=1,A47&lt;$K$20*periods_per_year),D46,MIN($K$21,IF(MOD(A47-1,$J$23)=0,MAX($K$22,D46+$J$24),D46))),D46)))</f>
        <v/>
      </c>
      <c r="E47" s="57" t="str">
        <f t="shared" si="3"/>
        <v/>
      </c>
      <c r="F47" s="57" t="str">
        <f>IF(A47="","",IF(A47=nper,J46+E47,MIN(J46+E47,IF(D47=D46,F46,IF($E$10="Acc Bi-Weekly",ROUND((-PMT(((1+D47/CP)^(CP/12))-1,(nper-A47+1)*12/26,J46))/2,2),IF($E$10="Acc Weekly",ROUND((-PMT(((1+D47/CP)^(CP/12))-1,(nper-A47+1)*12/52,J46))/4,2),ROUND(-PMT(((1+D47/CP)^(CP/periods_per_year))-1,nper-A47+1,J46),2)))))))</f>
        <v/>
      </c>
      <c r="G47" s="57" t="str">
        <f>IF(OR(A47="",A47&lt;$E$14),"",IF(J46&lt;=F47,0,IF(IF(AND(A47&gt;=$E$14,MOD(A47-$E$14,int)=0),$E$15,0)+F47&gt;=J46+E47,J46+E47-F47,IF(AND(A47&gt;=$E$14,MOD(A47-$E$14,int)=0),$E$15,0)+IF(IF(AND(A47&gt;=$E$14,MOD(A47-$E$14,int)=0),$E$15,0)+IF(MOD(A47-$E$18,periods_per_year)=0,$E$17,0)+F47&lt;J46+E47,IF(MOD(A47-$E$18,periods_per_year)=0,$E$17,0),J46+E47-IF(AND(A47&gt;=$E$14,MOD(A47-$E$14,int)=0),$E$15,0)-F47))))</f>
        <v/>
      </c>
      <c r="H47" s="58"/>
      <c r="I47" s="57" t="str">
        <f t="shared" si="4"/>
        <v/>
      </c>
      <c r="J47" s="57" t="str">
        <f t="shared" si="5"/>
        <v/>
      </c>
      <c r="K47" s="50"/>
      <c r="L47" s="59" t="str">
        <f t="shared" si="6"/>
        <v/>
      </c>
      <c r="M47" s="60" t="str">
        <f>IF(L47="","",IF(OR(periods_per_year=26,periods_per_year=52),IF(periods_per_year=26,IF(L47=1,fpdate,M46+14),IF(periods_per_year=52,IF(L47=1,fpdate,M46+7),"n/a")),IF(periods_per_year=24,DATE(YEAR(fpdate),MONTH(fpdate)+(L47-1)/2+IF(AND(DAY(fpdate)&gt;=15,MOD(L47,2)=0),1,0),IF(MOD(L47,2)=0,IF(DAY(fpdate)&gt;=15,DAY(fpdate)-14,DAY(fpdate)+14),DAY(fpdate))),IF(DAY(DATE(YEAR(fpdate),MONTH(fpdate)+L47-1,DAY(fpdate)))&lt;&gt;DAY(fpdate),DATE(YEAR(fpdate),MONTH(fpdate)+L47,0),DATE(YEAR(fpdate),MONTH(fpdate)+L47-1,DAY(fpdate))))))</f>
        <v/>
      </c>
      <c r="N47" s="61" t="str">
        <f>IF(L47="","",IF(D47&lt;&gt;"",D47,IF(L47=1,start_rate,IF(variable,IF(OR(L47=1,L47&lt;$K$20*periods_per_year),N46,MIN($K$21,IF(MOD(L47-1,$J$23)=0,MAX($K$22,N46+$J$24),N46))),N46))))</f>
        <v/>
      </c>
      <c r="O47" s="62" t="str">
        <f>IF(L47="","",ROUND((((1+N47/CP)^(CP/periods_per_year))-1)*R46,2))</f>
        <v/>
      </c>
      <c r="P47" s="62" t="str">
        <f>IF(L47="","",IF(L47=nper,R46+O47,MIN(R46+O47,IF(N47=N46,P46,ROUND(-PMT(((1+N47/CP)^(CP/periods_per_year))-1,nper-L47+1,R46),2)))))</f>
        <v/>
      </c>
      <c r="Q47" s="62" t="str">
        <f t="shared" si="7"/>
        <v/>
      </c>
      <c r="R47" s="62" t="str">
        <f t="shared" si="8"/>
        <v/>
      </c>
    </row>
    <row r="48" spans="1:18" ht="15.5" x14ac:dyDescent="0.35">
      <c r="A48" s="53" t="str">
        <f t="shared" si="0"/>
        <v/>
      </c>
      <c r="B48" s="54" t="str">
        <f t="shared" si="1"/>
        <v/>
      </c>
      <c r="C48" s="55" t="str">
        <f t="shared" si="2"/>
        <v/>
      </c>
      <c r="D48" s="56" t="str">
        <f>IF(A48="","",IF(A48=1,start_rate,IF(variable,IF(OR(A48=1,A48&lt;$K$20*periods_per_year),D47,MIN($K$21,IF(MOD(A48-1,$J$23)=0,MAX($K$22,D47+$J$24),D47))),D47)))</f>
        <v/>
      </c>
      <c r="E48" s="57" t="str">
        <f t="shared" si="3"/>
        <v/>
      </c>
      <c r="F48" s="57" t="str">
        <f>IF(A48="","",IF(A48=nper,J47+E48,MIN(J47+E48,IF(D48=D47,F47,IF($E$10="Acc Bi-Weekly",ROUND((-PMT(((1+D48/CP)^(CP/12))-1,(nper-A48+1)*12/26,J47))/2,2),IF($E$10="Acc Weekly",ROUND((-PMT(((1+D48/CP)^(CP/12))-1,(nper-A48+1)*12/52,J47))/4,2),ROUND(-PMT(((1+D48/CP)^(CP/periods_per_year))-1,nper-A48+1,J47),2)))))))</f>
        <v/>
      </c>
      <c r="G48" s="57" t="str">
        <f>IF(OR(A48="",A48&lt;$E$14),"",IF(J47&lt;=F48,0,IF(IF(AND(A48&gt;=$E$14,MOD(A48-$E$14,int)=0),$E$15,0)+F48&gt;=J47+E48,J47+E48-F48,IF(AND(A48&gt;=$E$14,MOD(A48-$E$14,int)=0),$E$15,0)+IF(IF(AND(A48&gt;=$E$14,MOD(A48-$E$14,int)=0),$E$15,0)+IF(MOD(A48-$E$18,periods_per_year)=0,$E$17,0)+F48&lt;J47+E48,IF(MOD(A48-$E$18,periods_per_year)=0,$E$17,0),J47+E48-IF(AND(A48&gt;=$E$14,MOD(A48-$E$14,int)=0),$E$15,0)-F48))))</f>
        <v/>
      </c>
      <c r="H48" s="58"/>
      <c r="I48" s="57" t="str">
        <f t="shared" si="4"/>
        <v/>
      </c>
      <c r="J48" s="57" t="str">
        <f t="shared" si="5"/>
        <v/>
      </c>
      <c r="K48" s="50"/>
      <c r="L48" s="59" t="str">
        <f t="shared" si="6"/>
        <v/>
      </c>
      <c r="M48" s="60" t="str">
        <f>IF(L48="","",IF(OR(periods_per_year=26,periods_per_year=52),IF(periods_per_year=26,IF(L48=1,fpdate,M47+14),IF(periods_per_year=52,IF(L48=1,fpdate,M47+7),"n/a")),IF(periods_per_year=24,DATE(YEAR(fpdate),MONTH(fpdate)+(L48-1)/2+IF(AND(DAY(fpdate)&gt;=15,MOD(L48,2)=0),1,0),IF(MOD(L48,2)=0,IF(DAY(fpdate)&gt;=15,DAY(fpdate)-14,DAY(fpdate)+14),DAY(fpdate))),IF(DAY(DATE(YEAR(fpdate),MONTH(fpdate)+L48-1,DAY(fpdate)))&lt;&gt;DAY(fpdate),DATE(YEAR(fpdate),MONTH(fpdate)+L48,0),DATE(YEAR(fpdate),MONTH(fpdate)+L48-1,DAY(fpdate))))))</f>
        <v/>
      </c>
      <c r="N48" s="61" t="str">
        <f>IF(L48="","",IF(D48&lt;&gt;"",D48,IF(L48=1,start_rate,IF(variable,IF(OR(L48=1,L48&lt;$K$20*periods_per_year),N47,MIN($K$21,IF(MOD(L48-1,$J$23)=0,MAX($K$22,N47+$J$24),N47))),N47))))</f>
        <v/>
      </c>
      <c r="O48" s="62" t="str">
        <f>IF(L48="","",ROUND((((1+N48/CP)^(CP/periods_per_year))-1)*R47,2))</f>
        <v/>
      </c>
      <c r="P48" s="62" t="str">
        <f>IF(L48="","",IF(L48=nper,R47+O48,MIN(R47+O48,IF(N48=N47,P47,ROUND(-PMT(((1+N48/CP)^(CP/periods_per_year))-1,nper-L48+1,R47),2)))))</f>
        <v/>
      </c>
      <c r="Q48" s="62" t="str">
        <f t="shared" si="7"/>
        <v/>
      </c>
      <c r="R48" s="62" t="str">
        <f t="shared" si="8"/>
        <v/>
      </c>
    </row>
    <row r="49" spans="1:18" ht="15.5" x14ac:dyDescent="0.35">
      <c r="A49" s="53" t="str">
        <f t="shared" si="0"/>
        <v/>
      </c>
      <c r="B49" s="54" t="str">
        <f t="shared" si="1"/>
        <v/>
      </c>
      <c r="C49" s="55" t="str">
        <f t="shared" si="2"/>
        <v/>
      </c>
      <c r="D49" s="56" t="str">
        <f>IF(A49="","",IF(A49=1,start_rate,IF(variable,IF(OR(A49=1,A49&lt;$K$20*periods_per_year),D48,MIN($K$21,IF(MOD(A49-1,$J$23)=0,MAX($K$22,D48+$J$24),D48))),D48)))</f>
        <v/>
      </c>
      <c r="E49" s="57" t="str">
        <f t="shared" si="3"/>
        <v/>
      </c>
      <c r="F49" s="57" t="str">
        <f>IF(A49="","",IF(A49=nper,J48+E49,MIN(J48+E49,IF(D49=D48,F48,IF($E$10="Acc Bi-Weekly",ROUND((-PMT(((1+D49/CP)^(CP/12))-1,(nper-A49+1)*12/26,J48))/2,2),IF($E$10="Acc Weekly",ROUND((-PMT(((1+D49/CP)^(CP/12))-1,(nper-A49+1)*12/52,J48))/4,2),ROUND(-PMT(((1+D49/CP)^(CP/periods_per_year))-1,nper-A49+1,J48),2)))))))</f>
        <v/>
      </c>
      <c r="G49" s="57" t="str">
        <f>IF(OR(A49="",A49&lt;$E$14),"",IF(J48&lt;=F49,0,IF(IF(AND(A49&gt;=$E$14,MOD(A49-$E$14,int)=0),$E$15,0)+F49&gt;=J48+E49,J48+E49-F49,IF(AND(A49&gt;=$E$14,MOD(A49-$E$14,int)=0),$E$15,0)+IF(IF(AND(A49&gt;=$E$14,MOD(A49-$E$14,int)=0),$E$15,0)+IF(MOD(A49-$E$18,periods_per_year)=0,$E$17,0)+F49&lt;J48+E49,IF(MOD(A49-$E$18,periods_per_year)=0,$E$17,0),J48+E49-IF(AND(A49&gt;=$E$14,MOD(A49-$E$14,int)=0),$E$15,0)-F49))))</f>
        <v/>
      </c>
      <c r="H49" s="58"/>
      <c r="I49" s="57" t="str">
        <f t="shared" si="4"/>
        <v/>
      </c>
      <c r="J49" s="57" t="str">
        <f t="shared" si="5"/>
        <v/>
      </c>
      <c r="K49" s="50"/>
      <c r="L49" s="59" t="str">
        <f t="shared" si="6"/>
        <v/>
      </c>
      <c r="M49" s="60" t="str">
        <f>IF(L49="","",IF(OR(periods_per_year=26,periods_per_year=52),IF(periods_per_year=26,IF(L49=1,fpdate,M48+14),IF(periods_per_year=52,IF(L49=1,fpdate,M48+7),"n/a")),IF(periods_per_year=24,DATE(YEAR(fpdate),MONTH(fpdate)+(L49-1)/2+IF(AND(DAY(fpdate)&gt;=15,MOD(L49,2)=0),1,0),IF(MOD(L49,2)=0,IF(DAY(fpdate)&gt;=15,DAY(fpdate)-14,DAY(fpdate)+14),DAY(fpdate))),IF(DAY(DATE(YEAR(fpdate),MONTH(fpdate)+L49-1,DAY(fpdate)))&lt;&gt;DAY(fpdate),DATE(YEAR(fpdate),MONTH(fpdate)+L49,0),DATE(YEAR(fpdate),MONTH(fpdate)+L49-1,DAY(fpdate))))))</f>
        <v/>
      </c>
      <c r="N49" s="61" t="str">
        <f>IF(L49="","",IF(D49&lt;&gt;"",D49,IF(L49=1,start_rate,IF(variable,IF(OR(L49=1,L49&lt;$K$20*periods_per_year),N48,MIN($K$21,IF(MOD(L49-1,$J$23)=0,MAX($K$22,N48+$J$24),N48))),N48))))</f>
        <v/>
      </c>
      <c r="O49" s="62" t="str">
        <f>IF(L49="","",ROUND((((1+N49/CP)^(CP/periods_per_year))-1)*R48,2))</f>
        <v/>
      </c>
      <c r="P49" s="62" t="str">
        <f>IF(L49="","",IF(L49=nper,R48+O49,MIN(R48+O49,IF(N49=N48,P48,ROUND(-PMT(((1+N49/CP)^(CP/periods_per_year))-1,nper-L49+1,R48),2)))))</f>
        <v/>
      </c>
      <c r="Q49" s="62" t="str">
        <f t="shared" si="7"/>
        <v/>
      </c>
      <c r="R49" s="62" t="str">
        <f t="shared" si="8"/>
        <v/>
      </c>
    </row>
    <row r="50" spans="1:18" ht="15.5" x14ac:dyDescent="0.35">
      <c r="A50" s="53" t="str">
        <f t="shared" si="0"/>
        <v/>
      </c>
      <c r="B50" s="54" t="str">
        <f t="shared" si="1"/>
        <v/>
      </c>
      <c r="C50" s="55" t="str">
        <f t="shared" si="2"/>
        <v/>
      </c>
      <c r="D50" s="56" t="str">
        <f>IF(A50="","",IF(A50=1,start_rate,IF(variable,IF(OR(A50=1,A50&lt;$K$20*periods_per_year),D49,MIN($K$21,IF(MOD(A50-1,$J$23)=0,MAX($K$22,D49+$J$24),D49))),D49)))</f>
        <v/>
      </c>
      <c r="E50" s="57" t="str">
        <f t="shared" si="3"/>
        <v/>
      </c>
      <c r="F50" s="57" t="str">
        <f>IF(A50="","",IF(A50=nper,J49+E50,MIN(J49+E50,IF(D50=D49,F49,IF($E$10="Acc Bi-Weekly",ROUND((-PMT(((1+D50/CP)^(CP/12))-1,(nper-A50+1)*12/26,J49))/2,2),IF($E$10="Acc Weekly",ROUND((-PMT(((1+D50/CP)^(CP/12))-1,(nper-A50+1)*12/52,J49))/4,2),ROUND(-PMT(((1+D50/CP)^(CP/periods_per_year))-1,nper-A50+1,J49),2)))))))</f>
        <v/>
      </c>
      <c r="G50" s="57" t="str">
        <f>IF(OR(A50="",A50&lt;$E$14),"",IF(J49&lt;=F50,0,IF(IF(AND(A50&gt;=$E$14,MOD(A50-$E$14,int)=0),$E$15,0)+F50&gt;=J49+E50,J49+E50-F50,IF(AND(A50&gt;=$E$14,MOD(A50-$E$14,int)=0),$E$15,0)+IF(IF(AND(A50&gt;=$E$14,MOD(A50-$E$14,int)=0),$E$15,0)+IF(MOD(A50-$E$18,periods_per_year)=0,$E$17,0)+F50&lt;J49+E50,IF(MOD(A50-$E$18,periods_per_year)=0,$E$17,0),J49+E50-IF(AND(A50&gt;=$E$14,MOD(A50-$E$14,int)=0),$E$15,0)-F50))))</f>
        <v/>
      </c>
      <c r="H50" s="58"/>
      <c r="I50" s="57" t="str">
        <f t="shared" si="4"/>
        <v/>
      </c>
      <c r="J50" s="57" t="str">
        <f t="shared" si="5"/>
        <v/>
      </c>
      <c r="K50" s="50"/>
      <c r="L50" s="59" t="str">
        <f t="shared" si="6"/>
        <v/>
      </c>
      <c r="M50" s="60" t="str">
        <f>IF(L50="","",IF(OR(periods_per_year=26,periods_per_year=52),IF(periods_per_year=26,IF(L50=1,fpdate,M49+14),IF(periods_per_year=52,IF(L50=1,fpdate,M49+7),"n/a")),IF(periods_per_year=24,DATE(YEAR(fpdate),MONTH(fpdate)+(L50-1)/2+IF(AND(DAY(fpdate)&gt;=15,MOD(L50,2)=0),1,0),IF(MOD(L50,2)=0,IF(DAY(fpdate)&gt;=15,DAY(fpdate)-14,DAY(fpdate)+14),DAY(fpdate))),IF(DAY(DATE(YEAR(fpdate),MONTH(fpdate)+L50-1,DAY(fpdate)))&lt;&gt;DAY(fpdate),DATE(YEAR(fpdate),MONTH(fpdate)+L50,0),DATE(YEAR(fpdate),MONTH(fpdate)+L50-1,DAY(fpdate))))))</f>
        <v/>
      </c>
      <c r="N50" s="61" t="str">
        <f>IF(L50="","",IF(D50&lt;&gt;"",D50,IF(L50=1,start_rate,IF(variable,IF(OR(L50=1,L50&lt;$K$20*periods_per_year),N49,MIN($K$21,IF(MOD(L50-1,$J$23)=0,MAX($K$22,N49+$J$24),N49))),N49))))</f>
        <v/>
      </c>
      <c r="O50" s="62" t="str">
        <f>IF(L50="","",ROUND((((1+N50/CP)^(CP/periods_per_year))-1)*R49,2))</f>
        <v/>
      </c>
      <c r="P50" s="62" t="str">
        <f>IF(L50="","",IF(L50=nper,R49+O50,MIN(R49+O50,IF(N50=N49,P49,ROUND(-PMT(((1+N50/CP)^(CP/periods_per_year))-1,nper-L50+1,R49),2)))))</f>
        <v/>
      </c>
      <c r="Q50" s="62" t="str">
        <f t="shared" si="7"/>
        <v/>
      </c>
      <c r="R50" s="62" t="str">
        <f t="shared" si="8"/>
        <v/>
      </c>
    </row>
    <row r="51" spans="1:18" ht="15.5" x14ac:dyDescent="0.35">
      <c r="A51" s="53" t="str">
        <f t="shared" si="0"/>
        <v/>
      </c>
      <c r="B51" s="54" t="str">
        <f t="shared" si="1"/>
        <v/>
      </c>
      <c r="C51" s="55" t="str">
        <f t="shared" si="2"/>
        <v/>
      </c>
      <c r="D51" s="56" t="str">
        <f>IF(A51="","",IF(A51=1,start_rate,IF(variable,IF(OR(A51=1,A51&lt;$K$20*periods_per_year),D50,MIN($K$21,IF(MOD(A51-1,$J$23)=0,MAX($K$22,D50+$J$24),D50))),D50)))</f>
        <v/>
      </c>
      <c r="E51" s="57" t="str">
        <f t="shared" si="3"/>
        <v/>
      </c>
      <c r="F51" s="57" t="str">
        <f>IF(A51="","",IF(A51=nper,J50+E51,MIN(J50+E51,IF(D51=D50,F50,IF($E$10="Acc Bi-Weekly",ROUND((-PMT(((1+D51/CP)^(CP/12))-1,(nper-A51+1)*12/26,J50))/2,2),IF($E$10="Acc Weekly",ROUND((-PMT(((1+D51/CP)^(CP/12))-1,(nper-A51+1)*12/52,J50))/4,2),ROUND(-PMT(((1+D51/CP)^(CP/periods_per_year))-1,nper-A51+1,J50),2)))))))</f>
        <v/>
      </c>
      <c r="G51" s="57" t="str">
        <f>IF(OR(A51="",A51&lt;$E$14),"",IF(J50&lt;=F51,0,IF(IF(AND(A51&gt;=$E$14,MOD(A51-$E$14,int)=0),$E$15,0)+F51&gt;=J50+E51,J50+E51-F51,IF(AND(A51&gt;=$E$14,MOD(A51-$E$14,int)=0),$E$15,0)+IF(IF(AND(A51&gt;=$E$14,MOD(A51-$E$14,int)=0),$E$15,0)+IF(MOD(A51-$E$18,periods_per_year)=0,$E$17,0)+F51&lt;J50+E51,IF(MOD(A51-$E$18,periods_per_year)=0,$E$17,0),J50+E51-IF(AND(A51&gt;=$E$14,MOD(A51-$E$14,int)=0),$E$15,0)-F51))))</f>
        <v/>
      </c>
      <c r="H51" s="58"/>
      <c r="I51" s="57" t="str">
        <f t="shared" si="4"/>
        <v/>
      </c>
      <c r="J51" s="57" t="str">
        <f t="shared" si="5"/>
        <v/>
      </c>
      <c r="K51" s="50"/>
      <c r="L51" s="59" t="str">
        <f t="shared" si="6"/>
        <v/>
      </c>
      <c r="M51" s="60" t="str">
        <f>IF(L51="","",IF(OR(periods_per_year=26,periods_per_year=52),IF(periods_per_year=26,IF(L51=1,fpdate,M50+14),IF(periods_per_year=52,IF(L51=1,fpdate,M50+7),"n/a")),IF(periods_per_year=24,DATE(YEAR(fpdate),MONTH(fpdate)+(L51-1)/2+IF(AND(DAY(fpdate)&gt;=15,MOD(L51,2)=0),1,0),IF(MOD(L51,2)=0,IF(DAY(fpdate)&gt;=15,DAY(fpdate)-14,DAY(fpdate)+14),DAY(fpdate))),IF(DAY(DATE(YEAR(fpdate),MONTH(fpdate)+L51-1,DAY(fpdate)))&lt;&gt;DAY(fpdate),DATE(YEAR(fpdate),MONTH(fpdate)+L51,0),DATE(YEAR(fpdate),MONTH(fpdate)+L51-1,DAY(fpdate))))))</f>
        <v/>
      </c>
      <c r="N51" s="61" t="str">
        <f>IF(L51="","",IF(D51&lt;&gt;"",D51,IF(L51=1,start_rate,IF(variable,IF(OR(L51=1,L51&lt;$K$20*periods_per_year),N50,MIN($K$21,IF(MOD(L51-1,$J$23)=0,MAX($K$22,N50+$J$24),N50))),N50))))</f>
        <v/>
      </c>
      <c r="O51" s="62" t="str">
        <f>IF(L51="","",ROUND((((1+N51/CP)^(CP/periods_per_year))-1)*R50,2))</f>
        <v/>
      </c>
      <c r="P51" s="62" t="str">
        <f>IF(L51="","",IF(L51=nper,R50+O51,MIN(R50+O51,IF(N51=N50,P50,ROUND(-PMT(((1+N51/CP)^(CP/periods_per_year))-1,nper-L51+1,R50),2)))))</f>
        <v/>
      </c>
      <c r="Q51" s="62" t="str">
        <f t="shared" si="7"/>
        <v/>
      </c>
      <c r="R51" s="62" t="str">
        <f t="shared" si="8"/>
        <v/>
      </c>
    </row>
    <row r="52" spans="1:18" ht="15.5" x14ac:dyDescent="0.35">
      <c r="A52" s="53" t="str">
        <f t="shared" si="0"/>
        <v/>
      </c>
      <c r="B52" s="54" t="str">
        <f t="shared" si="1"/>
        <v/>
      </c>
      <c r="C52" s="55" t="str">
        <f t="shared" si="2"/>
        <v/>
      </c>
      <c r="D52" s="56" t="str">
        <f>IF(A52="","",IF(A52=1,start_rate,IF(variable,IF(OR(A52=1,A52&lt;$K$20*periods_per_year),D51,MIN($K$21,IF(MOD(A52-1,$J$23)=0,MAX($K$22,D51+$J$24),D51))),D51)))</f>
        <v/>
      </c>
      <c r="E52" s="57" t="str">
        <f t="shared" si="3"/>
        <v/>
      </c>
      <c r="F52" s="57" t="str">
        <f>IF(A52="","",IF(A52=nper,J51+E52,MIN(J51+E52,IF(D52=D51,F51,IF($E$10="Acc Bi-Weekly",ROUND((-PMT(((1+D52/CP)^(CP/12))-1,(nper-A52+1)*12/26,J51))/2,2),IF($E$10="Acc Weekly",ROUND((-PMT(((1+D52/CP)^(CP/12))-1,(nper-A52+1)*12/52,J51))/4,2),ROUND(-PMT(((1+D52/CP)^(CP/periods_per_year))-1,nper-A52+1,J51),2)))))))</f>
        <v/>
      </c>
      <c r="G52" s="57" t="str">
        <f>IF(OR(A52="",A52&lt;$E$14),"",IF(J51&lt;=F52,0,IF(IF(AND(A52&gt;=$E$14,MOD(A52-$E$14,int)=0),$E$15,0)+F52&gt;=J51+E52,J51+E52-F52,IF(AND(A52&gt;=$E$14,MOD(A52-$E$14,int)=0),$E$15,0)+IF(IF(AND(A52&gt;=$E$14,MOD(A52-$E$14,int)=0),$E$15,0)+IF(MOD(A52-$E$18,periods_per_year)=0,$E$17,0)+F52&lt;J51+E52,IF(MOD(A52-$E$18,periods_per_year)=0,$E$17,0),J51+E52-IF(AND(A52&gt;=$E$14,MOD(A52-$E$14,int)=0),$E$15,0)-F52))))</f>
        <v/>
      </c>
      <c r="H52" s="58"/>
      <c r="I52" s="57" t="str">
        <f t="shared" si="4"/>
        <v/>
      </c>
      <c r="J52" s="57" t="str">
        <f t="shared" si="5"/>
        <v/>
      </c>
      <c r="K52" s="50"/>
      <c r="L52" s="59" t="str">
        <f t="shared" si="6"/>
        <v/>
      </c>
      <c r="M52" s="60" t="str">
        <f>IF(L52="","",IF(OR(periods_per_year=26,periods_per_year=52),IF(periods_per_year=26,IF(L52=1,fpdate,M51+14),IF(periods_per_year=52,IF(L52=1,fpdate,M51+7),"n/a")),IF(periods_per_year=24,DATE(YEAR(fpdate),MONTH(fpdate)+(L52-1)/2+IF(AND(DAY(fpdate)&gt;=15,MOD(L52,2)=0),1,0),IF(MOD(L52,2)=0,IF(DAY(fpdate)&gt;=15,DAY(fpdate)-14,DAY(fpdate)+14),DAY(fpdate))),IF(DAY(DATE(YEAR(fpdate),MONTH(fpdate)+L52-1,DAY(fpdate)))&lt;&gt;DAY(fpdate),DATE(YEAR(fpdate),MONTH(fpdate)+L52,0),DATE(YEAR(fpdate),MONTH(fpdate)+L52-1,DAY(fpdate))))))</f>
        <v/>
      </c>
      <c r="N52" s="61" t="str">
        <f>IF(L52="","",IF(D52&lt;&gt;"",D52,IF(L52=1,start_rate,IF(variable,IF(OR(L52=1,L52&lt;$K$20*periods_per_year),N51,MIN($K$21,IF(MOD(L52-1,$J$23)=0,MAX($K$22,N51+$J$24),N51))),N51))))</f>
        <v/>
      </c>
      <c r="O52" s="62" t="str">
        <f>IF(L52="","",ROUND((((1+N52/CP)^(CP/periods_per_year))-1)*R51,2))</f>
        <v/>
      </c>
      <c r="P52" s="62" t="str">
        <f>IF(L52="","",IF(L52=nper,R51+O52,MIN(R51+O52,IF(N52=N51,P51,ROUND(-PMT(((1+N52/CP)^(CP/periods_per_year))-1,nper-L52+1,R51),2)))))</f>
        <v/>
      </c>
      <c r="Q52" s="62" t="str">
        <f t="shared" si="7"/>
        <v/>
      </c>
      <c r="R52" s="62" t="str">
        <f t="shared" si="8"/>
        <v/>
      </c>
    </row>
    <row r="53" spans="1:18" ht="15.5" x14ac:dyDescent="0.35">
      <c r="A53" s="53" t="str">
        <f t="shared" si="0"/>
        <v/>
      </c>
      <c r="B53" s="54" t="str">
        <f t="shared" si="1"/>
        <v/>
      </c>
      <c r="C53" s="55" t="str">
        <f t="shared" si="2"/>
        <v/>
      </c>
      <c r="D53" s="56" t="str">
        <f>IF(A53="","",IF(A53=1,start_rate,IF(variable,IF(OR(A53=1,A53&lt;$K$20*periods_per_year),D52,MIN($K$21,IF(MOD(A53-1,$J$23)=0,MAX($K$22,D52+$J$24),D52))),D52)))</f>
        <v/>
      </c>
      <c r="E53" s="57" t="str">
        <f t="shared" si="3"/>
        <v/>
      </c>
      <c r="F53" s="57" t="str">
        <f>IF(A53="","",IF(A53=nper,J52+E53,MIN(J52+E53,IF(D53=D52,F52,IF($E$10="Acc Bi-Weekly",ROUND((-PMT(((1+D53/CP)^(CP/12))-1,(nper-A53+1)*12/26,J52))/2,2),IF($E$10="Acc Weekly",ROUND((-PMT(((1+D53/CP)^(CP/12))-1,(nper-A53+1)*12/52,J52))/4,2),ROUND(-PMT(((1+D53/CP)^(CP/periods_per_year))-1,nper-A53+1,J52),2)))))))</f>
        <v/>
      </c>
      <c r="G53" s="57" t="str">
        <f>IF(OR(A53="",A53&lt;$E$14),"",IF(J52&lt;=F53,0,IF(IF(AND(A53&gt;=$E$14,MOD(A53-$E$14,int)=0),$E$15,0)+F53&gt;=J52+E53,J52+E53-F53,IF(AND(A53&gt;=$E$14,MOD(A53-$E$14,int)=0),$E$15,0)+IF(IF(AND(A53&gt;=$E$14,MOD(A53-$E$14,int)=0),$E$15,0)+IF(MOD(A53-$E$18,periods_per_year)=0,$E$17,0)+F53&lt;J52+E53,IF(MOD(A53-$E$18,periods_per_year)=0,$E$17,0),J52+E53-IF(AND(A53&gt;=$E$14,MOD(A53-$E$14,int)=0),$E$15,0)-F53))))</f>
        <v/>
      </c>
      <c r="H53" s="58"/>
      <c r="I53" s="57" t="str">
        <f t="shared" si="4"/>
        <v/>
      </c>
      <c r="J53" s="57" t="str">
        <f t="shared" si="5"/>
        <v/>
      </c>
      <c r="K53" s="50"/>
      <c r="L53" s="59" t="str">
        <f t="shared" si="6"/>
        <v/>
      </c>
      <c r="M53" s="60" t="str">
        <f>IF(L53="","",IF(OR(periods_per_year=26,periods_per_year=52),IF(periods_per_year=26,IF(L53=1,fpdate,M52+14),IF(periods_per_year=52,IF(L53=1,fpdate,M52+7),"n/a")),IF(periods_per_year=24,DATE(YEAR(fpdate),MONTH(fpdate)+(L53-1)/2+IF(AND(DAY(fpdate)&gt;=15,MOD(L53,2)=0),1,0),IF(MOD(L53,2)=0,IF(DAY(fpdate)&gt;=15,DAY(fpdate)-14,DAY(fpdate)+14),DAY(fpdate))),IF(DAY(DATE(YEAR(fpdate),MONTH(fpdate)+L53-1,DAY(fpdate)))&lt;&gt;DAY(fpdate),DATE(YEAR(fpdate),MONTH(fpdate)+L53,0),DATE(YEAR(fpdate),MONTH(fpdate)+L53-1,DAY(fpdate))))))</f>
        <v/>
      </c>
      <c r="N53" s="61" t="str">
        <f>IF(L53="","",IF(D53&lt;&gt;"",D53,IF(L53=1,start_rate,IF(variable,IF(OR(L53=1,L53&lt;$K$20*periods_per_year),N52,MIN($K$21,IF(MOD(L53-1,$J$23)=0,MAX($K$22,N52+$J$24),N52))),N52))))</f>
        <v/>
      </c>
      <c r="O53" s="62" t="str">
        <f>IF(L53="","",ROUND((((1+N53/CP)^(CP/periods_per_year))-1)*R52,2))</f>
        <v/>
      </c>
      <c r="P53" s="62" t="str">
        <f>IF(L53="","",IF(L53=nper,R52+O53,MIN(R52+O53,IF(N53=N52,P52,ROUND(-PMT(((1+N53/CP)^(CP/periods_per_year))-1,nper-L53+1,R52),2)))))</f>
        <v/>
      </c>
      <c r="Q53" s="62" t="str">
        <f t="shared" si="7"/>
        <v/>
      </c>
      <c r="R53" s="62" t="str">
        <f t="shared" si="8"/>
        <v/>
      </c>
    </row>
    <row r="54" spans="1:18" ht="15.5" x14ac:dyDescent="0.35">
      <c r="A54" s="53" t="str">
        <f t="shared" si="0"/>
        <v/>
      </c>
      <c r="B54" s="54" t="str">
        <f t="shared" si="1"/>
        <v/>
      </c>
      <c r="C54" s="55" t="str">
        <f t="shared" si="2"/>
        <v/>
      </c>
      <c r="D54" s="56" t="str">
        <f>IF(A54="","",IF(A54=1,start_rate,IF(variable,IF(OR(A54=1,A54&lt;$K$20*periods_per_year),D53,MIN($K$21,IF(MOD(A54-1,$J$23)=0,MAX($K$22,D53+$J$24),D53))),D53)))</f>
        <v/>
      </c>
      <c r="E54" s="57" t="str">
        <f t="shared" si="3"/>
        <v/>
      </c>
      <c r="F54" s="57" t="str">
        <f>IF(A54="","",IF(A54=nper,J53+E54,MIN(J53+E54,IF(D54=D53,F53,IF($E$10="Acc Bi-Weekly",ROUND((-PMT(((1+D54/CP)^(CP/12))-1,(nper-A54+1)*12/26,J53))/2,2),IF($E$10="Acc Weekly",ROUND((-PMT(((1+D54/CP)^(CP/12))-1,(nper-A54+1)*12/52,J53))/4,2),ROUND(-PMT(((1+D54/CP)^(CP/periods_per_year))-1,nper-A54+1,J53),2)))))))</f>
        <v/>
      </c>
      <c r="G54" s="57" t="str">
        <f>IF(OR(A54="",A54&lt;$E$14),"",IF(J53&lt;=F54,0,IF(IF(AND(A54&gt;=$E$14,MOD(A54-$E$14,int)=0),$E$15,0)+F54&gt;=J53+E54,J53+E54-F54,IF(AND(A54&gt;=$E$14,MOD(A54-$E$14,int)=0),$E$15,0)+IF(IF(AND(A54&gt;=$E$14,MOD(A54-$E$14,int)=0),$E$15,0)+IF(MOD(A54-$E$18,periods_per_year)=0,$E$17,0)+F54&lt;J53+E54,IF(MOD(A54-$E$18,periods_per_year)=0,$E$17,0),J53+E54-IF(AND(A54&gt;=$E$14,MOD(A54-$E$14,int)=0),$E$15,0)-F54))))</f>
        <v/>
      </c>
      <c r="H54" s="58"/>
      <c r="I54" s="57" t="str">
        <f t="shared" si="4"/>
        <v/>
      </c>
      <c r="J54" s="57" t="str">
        <f t="shared" si="5"/>
        <v/>
      </c>
      <c r="K54" s="50"/>
      <c r="L54" s="59" t="str">
        <f t="shared" si="6"/>
        <v/>
      </c>
      <c r="M54" s="60" t="str">
        <f>IF(L54="","",IF(OR(periods_per_year=26,periods_per_year=52),IF(periods_per_year=26,IF(L54=1,fpdate,M53+14),IF(periods_per_year=52,IF(L54=1,fpdate,M53+7),"n/a")),IF(periods_per_year=24,DATE(YEAR(fpdate),MONTH(fpdate)+(L54-1)/2+IF(AND(DAY(fpdate)&gt;=15,MOD(L54,2)=0),1,0),IF(MOD(L54,2)=0,IF(DAY(fpdate)&gt;=15,DAY(fpdate)-14,DAY(fpdate)+14),DAY(fpdate))),IF(DAY(DATE(YEAR(fpdate),MONTH(fpdate)+L54-1,DAY(fpdate)))&lt;&gt;DAY(fpdate),DATE(YEAR(fpdate),MONTH(fpdate)+L54,0),DATE(YEAR(fpdate),MONTH(fpdate)+L54-1,DAY(fpdate))))))</f>
        <v/>
      </c>
      <c r="N54" s="61" t="str">
        <f>IF(L54="","",IF(D54&lt;&gt;"",D54,IF(L54=1,start_rate,IF(variable,IF(OR(L54=1,L54&lt;$K$20*periods_per_year),N53,MIN($K$21,IF(MOD(L54-1,$J$23)=0,MAX($K$22,N53+$J$24),N53))),N53))))</f>
        <v/>
      </c>
      <c r="O54" s="62" t="str">
        <f>IF(L54="","",ROUND((((1+N54/CP)^(CP/periods_per_year))-1)*R53,2))</f>
        <v/>
      </c>
      <c r="P54" s="62" t="str">
        <f>IF(L54="","",IF(L54=nper,R53+O54,MIN(R53+O54,IF(N54=N53,P53,ROUND(-PMT(((1+N54/CP)^(CP/periods_per_year))-1,nper-L54+1,R53),2)))))</f>
        <v/>
      </c>
      <c r="Q54" s="62" t="str">
        <f t="shared" si="7"/>
        <v/>
      </c>
      <c r="R54" s="62" t="str">
        <f t="shared" si="8"/>
        <v/>
      </c>
    </row>
    <row r="55" spans="1:18" ht="15.5" x14ac:dyDescent="0.35">
      <c r="A55" s="53" t="str">
        <f t="shared" si="0"/>
        <v/>
      </c>
      <c r="B55" s="54" t="str">
        <f t="shared" si="1"/>
        <v/>
      </c>
      <c r="C55" s="55" t="str">
        <f t="shared" si="2"/>
        <v/>
      </c>
      <c r="D55" s="56" t="str">
        <f>IF(A55="","",IF(A55=1,start_rate,IF(variable,IF(OR(A55=1,A55&lt;$K$20*periods_per_year),D54,MIN($K$21,IF(MOD(A55-1,$J$23)=0,MAX($K$22,D54+$J$24),D54))),D54)))</f>
        <v/>
      </c>
      <c r="E55" s="57" t="str">
        <f t="shared" si="3"/>
        <v/>
      </c>
      <c r="F55" s="57" t="str">
        <f>IF(A55="","",IF(A55=nper,J54+E55,MIN(J54+E55,IF(D55=D54,F54,IF($E$10="Acc Bi-Weekly",ROUND((-PMT(((1+D55/CP)^(CP/12))-1,(nper-A55+1)*12/26,J54))/2,2),IF($E$10="Acc Weekly",ROUND((-PMT(((1+D55/CP)^(CP/12))-1,(nper-A55+1)*12/52,J54))/4,2),ROUND(-PMT(((1+D55/CP)^(CP/periods_per_year))-1,nper-A55+1,J54),2)))))))</f>
        <v/>
      </c>
      <c r="G55" s="57" t="str">
        <f>IF(OR(A55="",A55&lt;$E$14),"",IF(J54&lt;=F55,0,IF(IF(AND(A55&gt;=$E$14,MOD(A55-$E$14,int)=0),$E$15,0)+F55&gt;=J54+E55,J54+E55-F55,IF(AND(A55&gt;=$E$14,MOD(A55-$E$14,int)=0),$E$15,0)+IF(IF(AND(A55&gt;=$E$14,MOD(A55-$E$14,int)=0),$E$15,0)+IF(MOD(A55-$E$18,periods_per_year)=0,$E$17,0)+F55&lt;J54+E55,IF(MOD(A55-$E$18,periods_per_year)=0,$E$17,0),J54+E55-IF(AND(A55&gt;=$E$14,MOD(A55-$E$14,int)=0),$E$15,0)-F55))))</f>
        <v/>
      </c>
      <c r="H55" s="58"/>
      <c r="I55" s="57" t="str">
        <f t="shared" si="4"/>
        <v/>
      </c>
      <c r="J55" s="57" t="str">
        <f t="shared" si="5"/>
        <v/>
      </c>
      <c r="K55" s="50"/>
      <c r="L55" s="59" t="str">
        <f t="shared" si="6"/>
        <v/>
      </c>
      <c r="M55" s="60" t="str">
        <f>IF(L55="","",IF(OR(periods_per_year=26,periods_per_year=52),IF(periods_per_year=26,IF(L55=1,fpdate,M54+14),IF(periods_per_year=52,IF(L55=1,fpdate,M54+7),"n/a")),IF(periods_per_year=24,DATE(YEAR(fpdate),MONTH(fpdate)+(L55-1)/2+IF(AND(DAY(fpdate)&gt;=15,MOD(L55,2)=0),1,0),IF(MOD(L55,2)=0,IF(DAY(fpdate)&gt;=15,DAY(fpdate)-14,DAY(fpdate)+14),DAY(fpdate))),IF(DAY(DATE(YEAR(fpdate),MONTH(fpdate)+L55-1,DAY(fpdate)))&lt;&gt;DAY(fpdate),DATE(YEAR(fpdate),MONTH(fpdate)+L55,0),DATE(YEAR(fpdate),MONTH(fpdate)+L55-1,DAY(fpdate))))))</f>
        <v/>
      </c>
      <c r="N55" s="61" t="str">
        <f>IF(L55="","",IF(D55&lt;&gt;"",D55,IF(L55=1,start_rate,IF(variable,IF(OR(L55=1,L55&lt;$K$20*periods_per_year),N54,MIN($K$21,IF(MOD(L55-1,$J$23)=0,MAX($K$22,N54+$J$24),N54))),N54))))</f>
        <v/>
      </c>
      <c r="O55" s="62" t="str">
        <f>IF(L55="","",ROUND((((1+N55/CP)^(CP/periods_per_year))-1)*R54,2))</f>
        <v/>
      </c>
      <c r="P55" s="62" t="str">
        <f>IF(L55="","",IF(L55=nper,R54+O55,MIN(R54+O55,IF(N55=N54,P54,ROUND(-PMT(((1+N55/CP)^(CP/periods_per_year))-1,nper-L55+1,R54),2)))))</f>
        <v/>
      </c>
      <c r="Q55" s="62" t="str">
        <f t="shared" si="7"/>
        <v/>
      </c>
      <c r="R55" s="62" t="str">
        <f t="shared" si="8"/>
        <v/>
      </c>
    </row>
    <row r="56" spans="1:18" ht="15.5" x14ac:dyDescent="0.35">
      <c r="A56" s="53" t="str">
        <f t="shared" si="0"/>
        <v/>
      </c>
      <c r="B56" s="54" t="str">
        <f t="shared" si="1"/>
        <v/>
      </c>
      <c r="C56" s="55" t="str">
        <f t="shared" si="2"/>
        <v/>
      </c>
      <c r="D56" s="56" t="str">
        <f>IF(A56="","",IF(A56=1,start_rate,IF(variable,IF(OR(A56=1,A56&lt;$K$20*periods_per_year),D55,MIN($K$21,IF(MOD(A56-1,$J$23)=0,MAX($K$22,D55+$J$24),D55))),D55)))</f>
        <v/>
      </c>
      <c r="E56" s="57" t="str">
        <f t="shared" si="3"/>
        <v/>
      </c>
      <c r="F56" s="57" t="str">
        <f>IF(A56="","",IF(A56=nper,J55+E56,MIN(J55+E56,IF(D56=D55,F55,IF($E$10="Acc Bi-Weekly",ROUND((-PMT(((1+D56/CP)^(CP/12))-1,(nper-A56+1)*12/26,J55))/2,2),IF($E$10="Acc Weekly",ROUND((-PMT(((1+D56/CP)^(CP/12))-1,(nper-A56+1)*12/52,J55))/4,2),ROUND(-PMT(((1+D56/CP)^(CP/periods_per_year))-1,nper-A56+1,J55),2)))))))</f>
        <v/>
      </c>
      <c r="G56" s="57" t="str">
        <f>IF(OR(A56="",A56&lt;$E$14),"",IF(J55&lt;=F56,0,IF(IF(AND(A56&gt;=$E$14,MOD(A56-$E$14,int)=0),$E$15,0)+F56&gt;=J55+E56,J55+E56-F56,IF(AND(A56&gt;=$E$14,MOD(A56-$E$14,int)=0),$E$15,0)+IF(IF(AND(A56&gt;=$E$14,MOD(A56-$E$14,int)=0),$E$15,0)+IF(MOD(A56-$E$18,periods_per_year)=0,$E$17,0)+F56&lt;J55+E56,IF(MOD(A56-$E$18,periods_per_year)=0,$E$17,0),J55+E56-IF(AND(A56&gt;=$E$14,MOD(A56-$E$14,int)=0),$E$15,0)-F56))))</f>
        <v/>
      </c>
      <c r="H56" s="58"/>
      <c r="I56" s="57" t="str">
        <f t="shared" si="4"/>
        <v/>
      </c>
      <c r="J56" s="57" t="str">
        <f t="shared" si="5"/>
        <v/>
      </c>
      <c r="K56" s="50"/>
      <c r="L56" s="59" t="str">
        <f t="shared" si="6"/>
        <v/>
      </c>
      <c r="M56" s="60" t="str">
        <f>IF(L56="","",IF(OR(periods_per_year=26,periods_per_year=52),IF(periods_per_year=26,IF(L56=1,fpdate,M55+14),IF(periods_per_year=52,IF(L56=1,fpdate,M55+7),"n/a")),IF(periods_per_year=24,DATE(YEAR(fpdate),MONTH(fpdate)+(L56-1)/2+IF(AND(DAY(fpdate)&gt;=15,MOD(L56,2)=0),1,0),IF(MOD(L56,2)=0,IF(DAY(fpdate)&gt;=15,DAY(fpdate)-14,DAY(fpdate)+14),DAY(fpdate))),IF(DAY(DATE(YEAR(fpdate),MONTH(fpdate)+L56-1,DAY(fpdate)))&lt;&gt;DAY(fpdate),DATE(YEAR(fpdate),MONTH(fpdate)+L56,0),DATE(YEAR(fpdate),MONTH(fpdate)+L56-1,DAY(fpdate))))))</f>
        <v/>
      </c>
      <c r="N56" s="61" t="str">
        <f>IF(L56="","",IF(D56&lt;&gt;"",D56,IF(L56=1,start_rate,IF(variable,IF(OR(L56=1,L56&lt;$K$20*periods_per_year),N55,MIN($K$21,IF(MOD(L56-1,$J$23)=0,MAX($K$22,N55+$J$24),N55))),N55))))</f>
        <v/>
      </c>
      <c r="O56" s="62" t="str">
        <f>IF(L56="","",ROUND((((1+N56/CP)^(CP/periods_per_year))-1)*R55,2))</f>
        <v/>
      </c>
      <c r="P56" s="62" t="str">
        <f>IF(L56="","",IF(L56=nper,R55+O56,MIN(R55+O56,IF(N56=N55,P55,ROUND(-PMT(((1+N56/CP)^(CP/periods_per_year))-1,nper-L56+1,R55),2)))))</f>
        <v/>
      </c>
      <c r="Q56" s="62" t="str">
        <f t="shared" si="7"/>
        <v/>
      </c>
      <c r="R56" s="62" t="str">
        <f t="shared" si="8"/>
        <v/>
      </c>
    </row>
    <row r="57" spans="1:18" ht="15.5" x14ac:dyDescent="0.35">
      <c r="A57" s="53" t="str">
        <f t="shared" si="0"/>
        <v/>
      </c>
      <c r="B57" s="54" t="str">
        <f t="shared" si="1"/>
        <v/>
      </c>
      <c r="C57" s="55" t="str">
        <f t="shared" si="2"/>
        <v/>
      </c>
      <c r="D57" s="56" t="str">
        <f>IF(A57="","",IF(A57=1,start_rate,IF(variable,IF(OR(A57=1,A57&lt;$K$20*periods_per_year),D56,MIN($K$21,IF(MOD(A57-1,$J$23)=0,MAX($K$22,D56+$J$24),D56))),D56)))</f>
        <v/>
      </c>
      <c r="E57" s="57" t="str">
        <f t="shared" si="3"/>
        <v/>
      </c>
      <c r="F57" s="57" t="str">
        <f>IF(A57="","",IF(A57=nper,J56+E57,MIN(J56+E57,IF(D57=D56,F56,IF($E$10="Acc Bi-Weekly",ROUND((-PMT(((1+D57/CP)^(CP/12))-1,(nper-A57+1)*12/26,J56))/2,2),IF($E$10="Acc Weekly",ROUND((-PMT(((1+D57/CP)^(CP/12))-1,(nper-A57+1)*12/52,J56))/4,2),ROUND(-PMT(((1+D57/CP)^(CP/periods_per_year))-1,nper-A57+1,J56),2)))))))</f>
        <v/>
      </c>
      <c r="G57" s="57" t="str">
        <f>IF(OR(A57="",A57&lt;$E$14),"",IF(J56&lt;=F57,0,IF(IF(AND(A57&gt;=$E$14,MOD(A57-$E$14,int)=0),$E$15,0)+F57&gt;=J56+E57,J56+E57-F57,IF(AND(A57&gt;=$E$14,MOD(A57-$E$14,int)=0),$E$15,0)+IF(IF(AND(A57&gt;=$E$14,MOD(A57-$E$14,int)=0),$E$15,0)+IF(MOD(A57-$E$18,periods_per_year)=0,$E$17,0)+F57&lt;J56+E57,IF(MOD(A57-$E$18,periods_per_year)=0,$E$17,0),J56+E57-IF(AND(A57&gt;=$E$14,MOD(A57-$E$14,int)=0),$E$15,0)-F57))))</f>
        <v/>
      </c>
      <c r="H57" s="58"/>
      <c r="I57" s="57" t="str">
        <f t="shared" si="4"/>
        <v/>
      </c>
      <c r="J57" s="57" t="str">
        <f t="shared" si="5"/>
        <v/>
      </c>
      <c r="K57" s="50"/>
      <c r="L57" s="59" t="str">
        <f t="shared" si="6"/>
        <v/>
      </c>
      <c r="M57" s="60" t="str">
        <f>IF(L57="","",IF(OR(periods_per_year=26,periods_per_year=52),IF(periods_per_year=26,IF(L57=1,fpdate,M56+14),IF(periods_per_year=52,IF(L57=1,fpdate,M56+7),"n/a")),IF(periods_per_year=24,DATE(YEAR(fpdate),MONTH(fpdate)+(L57-1)/2+IF(AND(DAY(fpdate)&gt;=15,MOD(L57,2)=0),1,0),IF(MOD(L57,2)=0,IF(DAY(fpdate)&gt;=15,DAY(fpdate)-14,DAY(fpdate)+14),DAY(fpdate))),IF(DAY(DATE(YEAR(fpdate),MONTH(fpdate)+L57-1,DAY(fpdate)))&lt;&gt;DAY(fpdate),DATE(YEAR(fpdate),MONTH(fpdate)+L57,0),DATE(YEAR(fpdate),MONTH(fpdate)+L57-1,DAY(fpdate))))))</f>
        <v/>
      </c>
      <c r="N57" s="61" t="str">
        <f>IF(L57="","",IF(D57&lt;&gt;"",D57,IF(L57=1,start_rate,IF(variable,IF(OR(L57=1,L57&lt;$K$20*periods_per_year),N56,MIN($K$21,IF(MOD(L57-1,$J$23)=0,MAX($K$22,N56+$J$24),N56))),N56))))</f>
        <v/>
      </c>
      <c r="O57" s="62" t="str">
        <f>IF(L57="","",ROUND((((1+N57/CP)^(CP/periods_per_year))-1)*R56,2))</f>
        <v/>
      </c>
      <c r="P57" s="62" t="str">
        <f>IF(L57="","",IF(L57=nper,R56+O57,MIN(R56+O57,IF(N57=N56,P56,ROUND(-PMT(((1+N57/CP)^(CP/periods_per_year))-1,nper-L57+1,R56),2)))))</f>
        <v/>
      </c>
      <c r="Q57" s="62" t="str">
        <f t="shared" si="7"/>
        <v/>
      </c>
      <c r="R57" s="62" t="str">
        <f t="shared" si="8"/>
        <v/>
      </c>
    </row>
    <row r="58" spans="1:18" ht="15.5" x14ac:dyDescent="0.35">
      <c r="A58" s="53" t="str">
        <f t="shared" si="0"/>
        <v/>
      </c>
      <c r="B58" s="54" t="str">
        <f t="shared" si="1"/>
        <v/>
      </c>
      <c r="C58" s="55" t="str">
        <f t="shared" si="2"/>
        <v/>
      </c>
      <c r="D58" s="56" t="str">
        <f>IF(A58="","",IF(A58=1,start_rate,IF(variable,IF(OR(A58=1,A58&lt;$K$20*periods_per_year),D57,MIN($K$21,IF(MOD(A58-1,$J$23)=0,MAX($K$22,D57+$J$24),D57))),D57)))</f>
        <v/>
      </c>
      <c r="E58" s="57" t="str">
        <f t="shared" si="3"/>
        <v/>
      </c>
      <c r="F58" s="57" t="str">
        <f>IF(A58="","",IF(A58=nper,J57+E58,MIN(J57+E58,IF(D58=D57,F57,IF($E$10="Acc Bi-Weekly",ROUND((-PMT(((1+D58/CP)^(CP/12))-1,(nper-A58+1)*12/26,J57))/2,2),IF($E$10="Acc Weekly",ROUND((-PMT(((1+D58/CP)^(CP/12))-1,(nper-A58+1)*12/52,J57))/4,2),ROUND(-PMT(((1+D58/CP)^(CP/periods_per_year))-1,nper-A58+1,J57),2)))))))</f>
        <v/>
      </c>
      <c r="G58" s="57" t="str">
        <f>IF(OR(A58="",A58&lt;$E$14),"",IF(J57&lt;=F58,0,IF(IF(AND(A58&gt;=$E$14,MOD(A58-$E$14,int)=0),$E$15,0)+F58&gt;=J57+E58,J57+E58-F58,IF(AND(A58&gt;=$E$14,MOD(A58-$E$14,int)=0),$E$15,0)+IF(IF(AND(A58&gt;=$E$14,MOD(A58-$E$14,int)=0),$E$15,0)+IF(MOD(A58-$E$18,periods_per_year)=0,$E$17,0)+F58&lt;J57+E58,IF(MOD(A58-$E$18,periods_per_year)=0,$E$17,0),J57+E58-IF(AND(A58&gt;=$E$14,MOD(A58-$E$14,int)=0),$E$15,0)-F58))))</f>
        <v/>
      </c>
      <c r="H58" s="58"/>
      <c r="I58" s="57" t="str">
        <f t="shared" si="4"/>
        <v/>
      </c>
      <c r="J58" s="57" t="str">
        <f t="shared" si="5"/>
        <v/>
      </c>
      <c r="K58" s="50"/>
      <c r="L58" s="59" t="str">
        <f t="shared" si="6"/>
        <v/>
      </c>
      <c r="M58" s="60" t="str">
        <f>IF(L58="","",IF(OR(periods_per_year=26,periods_per_year=52),IF(periods_per_year=26,IF(L58=1,fpdate,M57+14),IF(periods_per_year=52,IF(L58=1,fpdate,M57+7),"n/a")),IF(periods_per_year=24,DATE(YEAR(fpdate),MONTH(fpdate)+(L58-1)/2+IF(AND(DAY(fpdate)&gt;=15,MOD(L58,2)=0),1,0),IF(MOD(L58,2)=0,IF(DAY(fpdate)&gt;=15,DAY(fpdate)-14,DAY(fpdate)+14),DAY(fpdate))),IF(DAY(DATE(YEAR(fpdate),MONTH(fpdate)+L58-1,DAY(fpdate)))&lt;&gt;DAY(fpdate),DATE(YEAR(fpdate),MONTH(fpdate)+L58,0),DATE(YEAR(fpdate),MONTH(fpdate)+L58-1,DAY(fpdate))))))</f>
        <v/>
      </c>
      <c r="N58" s="61" t="str">
        <f>IF(L58="","",IF(D58&lt;&gt;"",D58,IF(L58=1,start_rate,IF(variable,IF(OR(L58=1,L58&lt;$K$20*periods_per_year),N57,MIN($K$21,IF(MOD(L58-1,$J$23)=0,MAX($K$22,N57+$J$24),N57))),N57))))</f>
        <v/>
      </c>
      <c r="O58" s="62" t="str">
        <f>IF(L58="","",ROUND((((1+N58/CP)^(CP/periods_per_year))-1)*R57,2))</f>
        <v/>
      </c>
      <c r="P58" s="62" t="str">
        <f>IF(L58="","",IF(L58=nper,R57+O58,MIN(R57+O58,IF(N58=N57,P57,ROUND(-PMT(((1+N58/CP)^(CP/periods_per_year))-1,nper-L58+1,R57),2)))))</f>
        <v/>
      </c>
      <c r="Q58" s="62" t="str">
        <f t="shared" si="7"/>
        <v/>
      </c>
      <c r="R58" s="62" t="str">
        <f t="shared" si="8"/>
        <v/>
      </c>
    </row>
    <row r="59" spans="1:18" ht="15.5" x14ac:dyDescent="0.35">
      <c r="A59" s="53" t="str">
        <f t="shared" si="0"/>
        <v/>
      </c>
      <c r="B59" s="54" t="str">
        <f t="shared" si="1"/>
        <v/>
      </c>
      <c r="C59" s="55" t="str">
        <f t="shared" si="2"/>
        <v/>
      </c>
      <c r="D59" s="56" t="str">
        <f>IF(A59="","",IF(A59=1,start_rate,IF(variable,IF(OR(A59=1,A59&lt;$K$20*periods_per_year),D58,MIN($K$21,IF(MOD(A59-1,$J$23)=0,MAX($K$22,D58+$J$24),D58))),D58)))</f>
        <v/>
      </c>
      <c r="E59" s="57" t="str">
        <f t="shared" si="3"/>
        <v/>
      </c>
      <c r="F59" s="57" t="str">
        <f>IF(A59="","",IF(A59=nper,J58+E59,MIN(J58+E59,IF(D59=D58,F58,IF($E$10="Acc Bi-Weekly",ROUND((-PMT(((1+D59/CP)^(CP/12))-1,(nper-A59+1)*12/26,J58))/2,2),IF($E$10="Acc Weekly",ROUND((-PMT(((1+D59/CP)^(CP/12))-1,(nper-A59+1)*12/52,J58))/4,2),ROUND(-PMT(((1+D59/CP)^(CP/periods_per_year))-1,nper-A59+1,J58),2)))))))</f>
        <v/>
      </c>
      <c r="G59" s="57" t="str">
        <f>IF(OR(A59="",A59&lt;$E$14),"",IF(J58&lt;=F59,0,IF(IF(AND(A59&gt;=$E$14,MOD(A59-$E$14,int)=0),$E$15,0)+F59&gt;=J58+E59,J58+E59-F59,IF(AND(A59&gt;=$E$14,MOD(A59-$E$14,int)=0),$E$15,0)+IF(IF(AND(A59&gt;=$E$14,MOD(A59-$E$14,int)=0),$E$15,0)+IF(MOD(A59-$E$18,periods_per_year)=0,$E$17,0)+F59&lt;J58+E59,IF(MOD(A59-$E$18,periods_per_year)=0,$E$17,0),J58+E59-IF(AND(A59&gt;=$E$14,MOD(A59-$E$14,int)=0),$E$15,0)-F59))))</f>
        <v/>
      </c>
      <c r="H59" s="58"/>
      <c r="I59" s="57" t="str">
        <f t="shared" si="4"/>
        <v/>
      </c>
      <c r="J59" s="57" t="str">
        <f t="shared" si="5"/>
        <v/>
      </c>
      <c r="K59" s="50"/>
      <c r="L59" s="59" t="str">
        <f t="shared" si="6"/>
        <v/>
      </c>
      <c r="M59" s="60" t="str">
        <f>IF(L59="","",IF(OR(periods_per_year=26,periods_per_year=52),IF(periods_per_year=26,IF(L59=1,fpdate,M58+14),IF(periods_per_year=52,IF(L59=1,fpdate,M58+7),"n/a")),IF(periods_per_year=24,DATE(YEAR(fpdate),MONTH(fpdate)+(L59-1)/2+IF(AND(DAY(fpdate)&gt;=15,MOD(L59,2)=0),1,0),IF(MOD(L59,2)=0,IF(DAY(fpdate)&gt;=15,DAY(fpdate)-14,DAY(fpdate)+14),DAY(fpdate))),IF(DAY(DATE(YEAR(fpdate),MONTH(fpdate)+L59-1,DAY(fpdate)))&lt;&gt;DAY(fpdate),DATE(YEAR(fpdate),MONTH(fpdate)+L59,0),DATE(YEAR(fpdate),MONTH(fpdate)+L59-1,DAY(fpdate))))))</f>
        <v/>
      </c>
      <c r="N59" s="61" t="str">
        <f>IF(L59="","",IF(D59&lt;&gt;"",D59,IF(L59=1,start_rate,IF(variable,IF(OR(L59=1,L59&lt;$K$20*periods_per_year),N58,MIN($K$21,IF(MOD(L59-1,$J$23)=0,MAX($K$22,N58+$J$24),N58))),N58))))</f>
        <v/>
      </c>
      <c r="O59" s="62" t="str">
        <f>IF(L59="","",ROUND((((1+N59/CP)^(CP/periods_per_year))-1)*R58,2))</f>
        <v/>
      </c>
      <c r="P59" s="62" t="str">
        <f>IF(L59="","",IF(L59=nper,R58+O59,MIN(R58+O59,IF(N59=N58,P58,ROUND(-PMT(((1+N59/CP)^(CP/periods_per_year))-1,nper-L59+1,R58),2)))))</f>
        <v/>
      </c>
      <c r="Q59" s="62" t="str">
        <f t="shared" si="7"/>
        <v/>
      </c>
      <c r="R59" s="62" t="str">
        <f t="shared" si="8"/>
        <v/>
      </c>
    </row>
    <row r="60" spans="1:18" ht="15.5" x14ac:dyDescent="0.35">
      <c r="A60" s="53" t="str">
        <f t="shared" si="0"/>
        <v/>
      </c>
      <c r="B60" s="54" t="str">
        <f t="shared" si="1"/>
        <v/>
      </c>
      <c r="C60" s="55" t="str">
        <f t="shared" si="2"/>
        <v/>
      </c>
      <c r="D60" s="56" t="str">
        <f>IF(A60="","",IF(A60=1,start_rate,IF(variable,IF(OR(A60=1,A60&lt;$K$20*periods_per_year),D59,MIN($K$21,IF(MOD(A60-1,$J$23)=0,MAX($K$22,D59+$J$24),D59))),D59)))</f>
        <v/>
      </c>
      <c r="E60" s="57" t="str">
        <f t="shared" si="3"/>
        <v/>
      </c>
      <c r="F60" s="57" t="str">
        <f>IF(A60="","",IF(A60=nper,J59+E60,MIN(J59+E60,IF(D60=D59,F59,IF($E$10="Acc Bi-Weekly",ROUND((-PMT(((1+D60/CP)^(CP/12))-1,(nper-A60+1)*12/26,J59))/2,2),IF($E$10="Acc Weekly",ROUND((-PMT(((1+D60/CP)^(CP/12))-1,(nper-A60+1)*12/52,J59))/4,2),ROUND(-PMT(((1+D60/CP)^(CP/periods_per_year))-1,nper-A60+1,J59),2)))))))</f>
        <v/>
      </c>
      <c r="G60" s="57" t="str">
        <f>IF(OR(A60="",A60&lt;$E$14),"",IF(J59&lt;=F60,0,IF(IF(AND(A60&gt;=$E$14,MOD(A60-$E$14,int)=0),$E$15,0)+F60&gt;=J59+E60,J59+E60-F60,IF(AND(A60&gt;=$E$14,MOD(A60-$E$14,int)=0),$E$15,0)+IF(IF(AND(A60&gt;=$E$14,MOD(A60-$E$14,int)=0),$E$15,0)+IF(MOD(A60-$E$18,periods_per_year)=0,$E$17,0)+F60&lt;J59+E60,IF(MOD(A60-$E$18,periods_per_year)=0,$E$17,0),J59+E60-IF(AND(A60&gt;=$E$14,MOD(A60-$E$14,int)=0),$E$15,0)-F60))))</f>
        <v/>
      </c>
      <c r="H60" s="58"/>
      <c r="I60" s="57" t="str">
        <f t="shared" si="4"/>
        <v/>
      </c>
      <c r="J60" s="57" t="str">
        <f t="shared" si="5"/>
        <v/>
      </c>
      <c r="K60" s="50"/>
      <c r="L60" s="59" t="str">
        <f t="shared" si="6"/>
        <v/>
      </c>
      <c r="M60" s="60" t="str">
        <f>IF(L60="","",IF(OR(periods_per_year=26,periods_per_year=52),IF(periods_per_year=26,IF(L60=1,fpdate,M59+14),IF(periods_per_year=52,IF(L60=1,fpdate,M59+7),"n/a")),IF(periods_per_year=24,DATE(YEAR(fpdate),MONTH(fpdate)+(L60-1)/2+IF(AND(DAY(fpdate)&gt;=15,MOD(L60,2)=0),1,0),IF(MOD(L60,2)=0,IF(DAY(fpdate)&gt;=15,DAY(fpdate)-14,DAY(fpdate)+14),DAY(fpdate))),IF(DAY(DATE(YEAR(fpdate),MONTH(fpdate)+L60-1,DAY(fpdate)))&lt;&gt;DAY(fpdate),DATE(YEAR(fpdate),MONTH(fpdate)+L60,0),DATE(YEAR(fpdate),MONTH(fpdate)+L60-1,DAY(fpdate))))))</f>
        <v/>
      </c>
      <c r="N60" s="61" t="str">
        <f>IF(L60="","",IF(D60&lt;&gt;"",D60,IF(L60=1,start_rate,IF(variable,IF(OR(L60=1,L60&lt;$K$20*periods_per_year),N59,MIN($K$21,IF(MOD(L60-1,$J$23)=0,MAX($K$22,N59+$J$24),N59))),N59))))</f>
        <v/>
      </c>
      <c r="O60" s="62" t="str">
        <f>IF(L60="","",ROUND((((1+N60/CP)^(CP/periods_per_year))-1)*R59,2))</f>
        <v/>
      </c>
      <c r="P60" s="62" t="str">
        <f>IF(L60="","",IF(L60=nper,R59+O60,MIN(R59+O60,IF(N60=N59,P59,ROUND(-PMT(((1+N60/CP)^(CP/periods_per_year))-1,nper-L60+1,R59),2)))))</f>
        <v/>
      </c>
      <c r="Q60" s="62" t="str">
        <f t="shared" si="7"/>
        <v/>
      </c>
      <c r="R60" s="62" t="str">
        <f t="shared" si="8"/>
        <v/>
      </c>
    </row>
    <row r="61" spans="1:18" ht="15.5" x14ac:dyDescent="0.35">
      <c r="A61" s="53" t="str">
        <f t="shared" si="0"/>
        <v/>
      </c>
      <c r="B61" s="54" t="str">
        <f t="shared" si="1"/>
        <v/>
      </c>
      <c r="C61" s="55" t="str">
        <f t="shared" si="2"/>
        <v/>
      </c>
      <c r="D61" s="56" t="str">
        <f>IF(A61="","",IF(A61=1,start_rate,IF(variable,IF(OR(A61=1,A61&lt;$K$20*periods_per_year),D60,MIN($K$21,IF(MOD(A61-1,$J$23)=0,MAX($K$22,D60+$J$24),D60))),D60)))</f>
        <v/>
      </c>
      <c r="E61" s="57" t="str">
        <f t="shared" si="3"/>
        <v/>
      </c>
      <c r="F61" s="57" t="str">
        <f>IF(A61="","",IF(A61=nper,J60+E61,MIN(J60+E61,IF(D61=D60,F60,IF($E$10="Acc Bi-Weekly",ROUND((-PMT(((1+D61/CP)^(CP/12))-1,(nper-A61+1)*12/26,J60))/2,2),IF($E$10="Acc Weekly",ROUND((-PMT(((1+D61/CP)^(CP/12))-1,(nper-A61+1)*12/52,J60))/4,2),ROUND(-PMT(((1+D61/CP)^(CP/periods_per_year))-1,nper-A61+1,J60),2)))))))</f>
        <v/>
      </c>
      <c r="G61" s="57" t="str">
        <f>IF(OR(A61="",A61&lt;$E$14),"",IF(J60&lt;=F61,0,IF(IF(AND(A61&gt;=$E$14,MOD(A61-$E$14,int)=0),$E$15,0)+F61&gt;=J60+E61,J60+E61-F61,IF(AND(A61&gt;=$E$14,MOD(A61-$E$14,int)=0),$E$15,0)+IF(IF(AND(A61&gt;=$E$14,MOD(A61-$E$14,int)=0),$E$15,0)+IF(MOD(A61-$E$18,periods_per_year)=0,$E$17,0)+F61&lt;J60+E61,IF(MOD(A61-$E$18,periods_per_year)=0,$E$17,0),J60+E61-IF(AND(A61&gt;=$E$14,MOD(A61-$E$14,int)=0),$E$15,0)-F61))))</f>
        <v/>
      </c>
      <c r="H61" s="58"/>
      <c r="I61" s="57" t="str">
        <f t="shared" si="4"/>
        <v/>
      </c>
      <c r="J61" s="57" t="str">
        <f t="shared" si="5"/>
        <v/>
      </c>
      <c r="K61" s="50"/>
      <c r="L61" s="59" t="str">
        <f t="shared" si="6"/>
        <v/>
      </c>
      <c r="M61" s="60" t="str">
        <f>IF(L61="","",IF(OR(periods_per_year=26,periods_per_year=52),IF(periods_per_year=26,IF(L61=1,fpdate,M60+14),IF(periods_per_year=52,IF(L61=1,fpdate,M60+7),"n/a")),IF(periods_per_year=24,DATE(YEAR(fpdate),MONTH(fpdate)+(L61-1)/2+IF(AND(DAY(fpdate)&gt;=15,MOD(L61,2)=0),1,0),IF(MOD(L61,2)=0,IF(DAY(fpdate)&gt;=15,DAY(fpdate)-14,DAY(fpdate)+14),DAY(fpdate))),IF(DAY(DATE(YEAR(fpdate),MONTH(fpdate)+L61-1,DAY(fpdate)))&lt;&gt;DAY(fpdate),DATE(YEAR(fpdate),MONTH(fpdate)+L61,0),DATE(YEAR(fpdate),MONTH(fpdate)+L61-1,DAY(fpdate))))))</f>
        <v/>
      </c>
      <c r="N61" s="61" t="str">
        <f>IF(L61="","",IF(D61&lt;&gt;"",D61,IF(L61=1,start_rate,IF(variable,IF(OR(L61=1,L61&lt;$K$20*periods_per_year),N60,MIN($K$21,IF(MOD(L61-1,$J$23)=0,MAX($K$22,N60+$J$24),N60))),N60))))</f>
        <v/>
      </c>
      <c r="O61" s="62" t="str">
        <f>IF(L61="","",ROUND((((1+N61/CP)^(CP/periods_per_year))-1)*R60,2))</f>
        <v/>
      </c>
      <c r="P61" s="62" t="str">
        <f>IF(L61="","",IF(L61=nper,R60+O61,MIN(R60+O61,IF(N61=N60,P60,ROUND(-PMT(((1+N61/CP)^(CP/periods_per_year))-1,nper-L61+1,R60),2)))))</f>
        <v/>
      </c>
      <c r="Q61" s="62" t="str">
        <f t="shared" si="7"/>
        <v/>
      </c>
      <c r="R61" s="62" t="str">
        <f t="shared" si="8"/>
        <v/>
      </c>
    </row>
    <row r="62" spans="1:18" ht="15.5" x14ac:dyDescent="0.35">
      <c r="A62" s="53" t="str">
        <f t="shared" si="0"/>
        <v/>
      </c>
      <c r="B62" s="54" t="str">
        <f t="shared" si="1"/>
        <v/>
      </c>
      <c r="C62" s="55" t="str">
        <f t="shared" si="2"/>
        <v/>
      </c>
      <c r="D62" s="56" t="str">
        <f>IF(A62="","",IF(A62=1,start_rate,IF(variable,IF(OR(A62=1,A62&lt;$K$20*periods_per_year),D61,MIN($K$21,IF(MOD(A62-1,$J$23)=0,MAX($K$22,D61+$J$24),D61))),D61)))</f>
        <v/>
      </c>
      <c r="E62" s="57" t="str">
        <f t="shared" si="3"/>
        <v/>
      </c>
      <c r="F62" s="57" t="str">
        <f>IF(A62="","",IF(A62=nper,J61+E62,MIN(J61+E62,IF(D62=D61,F61,IF($E$10="Acc Bi-Weekly",ROUND((-PMT(((1+D62/CP)^(CP/12))-1,(nper-A62+1)*12/26,J61))/2,2),IF($E$10="Acc Weekly",ROUND((-PMT(((1+D62/CP)^(CP/12))-1,(nper-A62+1)*12/52,J61))/4,2),ROUND(-PMT(((1+D62/CP)^(CP/periods_per_year))-1,nper-A62+1,J61),2)))))))</f>
        <v/>
      </c>
      <c r="G62" s="57" t="str">
        <f>IF(OR(A62="",A62&lt;$E$14),"",IF(J61&lt;=F62,0,IF(IF(AND(A62&gt;=$E$14,MOD(A62-$E$14,int)=0),$E$15,0)+F62&gt;=J61+E62,J61+E62-F62,IF(AND(A62&gt;=$E$14,MOD(A62-$E$14,int)=0),$E$15,0)+IF(IF(AND(A62&gt;=$E$14,MOD(A62-$E$14,int)=0),$E$15,0)+IF(MOD(A62-$E$18,periods_per_year)=0,$E$17,0)+F62&lt;J61+E62,IF(MOD(A62-$E$18,periods_per_year)=0,$E$17,0),J61+E62-IF(AND(A62&gt;=$E$14,MOD(A62-$E$14,int)=0),$E$15,0)-F62))))</f>
        <v/>
      </c>
      <c r="H62" s="58"/>
      <c r="I62" s="57" t="str">
        <f t="shared" si="4"/>
        <v/>
      </c>
      <c r="J62" s="57" t="str">
        <f t="shared" si="5"/>
        <v/>
      </c>
      <c r="K62" s="50"/>
      <c r="L62" s="59" t="str">
        <f t="shared" si="6"/>
        <v/>
      </c>
      <c r="M62" s="60" t="str">
        <f>IF(L62="","",IF(OR(periods_per_year=26,periods_per_year=52),IF(periods_per_year=26,IF(L62=1,fpdate,M61+14),IF(periods_per_year=52,IF(L62=1,fpdate,M61+7),"n/a")),IF(periods_per_year=24,DATE(YEAR(fpdate),MONTH(fpdate)+(L62-1)/2+IF(AND(DAY(fpdate)&gt;=15,MOD(L62,2)=0),1,0),IF(MOD(L62,2)=0,IF(DAY(fpdate)&gt;=15,DAY(fpdate)-14,DAY(fpdate)+14),DAY(fpdate))),IF(DAY(DATE(YEAR(fpdate),MONTH(fpdate)+L62-1,DAY(fpdate)))&lt;&gt;DAY(fpdate),DATE(YEAR(fpdate),MONTH(fpdate)+L62,0),DATE(YEAR(fpdate),MONTH(fpdate)+L62-1,DAY(fpdate))))))</f>
        <v/>
      </c>
      <c r="N62" s="61" t="str">
        <f>IF(L62="","",IF(D62&lt;&gt;"",D62,IF(L62=1,start_rate,IF(variable,IF(OR(L62=1,L62&lt;$K$20*periods_per_year),N61,MIN($K$21,IF(MOD(L62-1,$J$23)=0,MAX($K$22,N61+$J$24),N61))),N61))))</f>
        <v/>
      </c>
      <c r="O62" s="62" t="str">
        <f>IF(L62="","",ROUND((((1+N62/CP)^(CP/periods_per_year))-1)*R61,2))</f>
        <v/>
      </c>
      <c r="P62" s="62" t="str">
        <f>IF(L62="","",IF(L62=nper,R61+O62,MIN(R61+O62,IF(N62=N61,P61,ROUND(-PMT(((1+N62/CP)^(CP/periods_per_year))-1,nper-L62+1,R61),2)))))</f>
        <v/>
      </c>
      <c r="Q62" s="62" t="str">
        <f t="shared" si="7"/>
        <v/>
      </c>
      <c r="R62" s="62" t="str">
        <f t="shared" si="8"/>
        <v/>
      </c>
    </row>
    <row r="63" spans="1:18" ht="15.5" x14ac:dyDescent="0.35">
      <c r="A63" s="53" t="str">
        <f t="shared" si="0"/>
        <v/>
      </c>
      <c r="B63" s="54" t="str">
        <f t="shared" si="1"/>
        <v/>
      </c>
      <c r="C63" s="55" t="str">
        <f t="shared" si="2"/>
        <v/>
      </c>
      <c r="D63" s="56" t="str">
        <f>IF(A63="","",IF(A63=1,start_rate,IF(variable,IF(OR(A63=1,A63&lt;$K$20*periods_per_year),D62,MIN($K$21,IF(MOD(A63-1,$J$23)=0,MAX($K$22,D62+$J$24),D62))),D62)))</f>
        <v/>
      </c>
      <c r="E63" s="57" t="str">
        <f t="shared" si="3"/>
        <v/>
      </c>
      <c r="F63" s="57" t="str">
        <f>IF(A63="","",IF(A63=nper,J62+E63,MIN(J62+E63,IF(D63=D62,F62,IF($E$10="Acc Bi-Weekly",ROUND((-PMT(((1+D63/CP)^(CP/12))-1,(nper-A63+1)*12/26,J62))/2,2),IF($E$10="Acc Weekly",ROUND((-PMT(((1+D63/CP)^(CP/12))-1,(nper-A63+1)*12/52,J62))/4,2),ROUND(-PMT(((1+D63/CP)^(CP/periods_per_year))-1,nper-A63+1,J62),2)))))))</f>
        <v/>
      </c>
      <c r="G63" s="57" t="str">
        <f>IF(OR(A63="",A63&lt;$E$14),"",IF(J62&lt;=F63,0,IF(IF(AND(A63&gt;=$E$14,MOD(A63-$E$14,int)=0),$E$15,0)+F63&gt;=J62+E63,J62+E63-F63,IF(AND(A63&gt;=$E$14,MOD(A63-$E$14,int)=0),$E$15,0)+IF(IF(AND(A63&gt;=$E$14,MOD(A63-$E$14,int)=0),$E$15,0)+IF(MOD(A63-$E$18,periods_per_year)=0,$E$17,0)+F63&lt;J62+E63,IF(MOD(A63-$E$18,periods_per_year)=0,$E$17,0),J62+E63-IF(AND(A63&gt;=$E$14,MOD(A63-$E$14,int)=0),$E$15,0)-F63))))</f>
        <v/>
      </c>
      <c r="H63" s="58"/>
      <c r="I63" s="57" t="str">
        <f t="shared" si="4"/>
        <v/>
      </c>
      <c r="J63" s="57" t="str">
        <f t="shared" si="5"/>
        <v/>
      </c>
      <c r="K63" s="50"/>
      <c r="L63" s="59" t="str">
        <f t="shared" si="6"/>
        <v/>
      </c>
      <c r="M63" s="60" t="str">
        <f>IF(L63="","",IF(OR(periods_per_year=26,periods_per_year=52),IF(periods_per_year=26,IF(L63=1,fpdate,M62+14),IF(periods_per_year=52,IF(L63=1,fpdate,M62+7),"n/a")),IF(periods_per_year=24,DATE(YEAR(fpdate),MONTH(fpdate)+(L63-1)/2+IF(AND(DAY(fpdate)&gt;=15,MOD(L63,2)=0),1,0),IF(MOD(L63,2)=0,IF(DAY(fpdate)&gt;=15,DAY(fpdate)-14,DAY(fpdate)+14),DAY(fpdate))),IF(DAY(DATE(YEAR(fpdate),MONTH(fpdate)+L63-1,DAY(fpdate)))&lt;&gt;DAY(fpdate),DATE(YEAR(fpdate),MONTH(fpdate)+L63,0),DATE(YEAR(fpdate),MONTH(fpdate)+L63-1,DAY(fpdate))))))</f>
        <v/>
      </c>
      <c r="N63" s="61" t="str">
        <f>IF(L63="","",IF(D63&lt;&gt;"",D63,IF(L63=1,start_rate,IF(variable,IF(OR(L63=1,L63&lt;$K$20*periods_per_year),N62,MIN($K$21,IF(MOD(L63-1,$J$23)=0,MAX($K$22,N62+$J$24),N62))),N62))))</f>
        <v/>
      </c>
      <c r="O63" s="62" t="str">
        <f>IF(L63="","",ROUND((((1+N63/CP)^(CP/periods_per_year))-1)*R62,2))</f>
        <v/>
      </c>
      <c r="P63" s="62" t="str">
        <f>IF(L63="","",IF(L63=nper,R62+O63,MIN(R62+O63,IF(N63=N62,P62,ROUND(-PMT(((1+N63/CP)^(CP/periods_per_year))-1,nper-L63+1,R62),2)))))</f>
        <v/>
      </c>
      <c r="Q63" s="62" t="str">
        <f t="shared" si="7"/>
        <v/>
      </c>
      <c r="R63" s="62" t="str">
        <f t="shared" si="8"/>
        <v/>
      </c>
    </row>
    <row r="64" spans="1:18" ht="15.5" x14ac:dyDescent="0.35">
      <c r="A64" s="53" t="str">
        <f t="shared" si="0"/>
        <v/>
      </c>
      <c r="B64" s="54" t="str">
        <f t="shared" si="1"/>
        <v/>
      </c>
      <c r="C64" s="55" t="str">
        <f t="shared" si="2"/>
        <v/>
      </c>
      <c r="D64" s="56" t="str">
        <f>IF(A64="","",IF(A64=1,start_rate,IF(variable,IF(OR(A64=1,A64&lt;$K$20*periods_per_year),D63,MIN($K$21,IF(MOD(A64-1,$J$23)=0,MAX($K$22,D63+$J$24),D63))),D63)))</f>
        <v/>
      </c>
      <c r="E64" s="57" t="str">
        <f t="shared" si="3"/>
        <v/>
      </c>
      <c r="F64" s="57" t="str">
        <f>IF(A64="","",IF(A64=nper,J63+E64,MIN(J63+E64,IF(D64=D63,F63,IF($E$10="Acc Bi-Weekly",ROUND((-PMT(((1+D64/CP)^(CP/12))-1,(nper-A64+1)*12/26,J63))/2,2),IF($E$10="Acc Weekly",ROUND((-PMT(((1+D64/CP)^(CP/12))-1,(nper-A64+1)*12/52,J63))/4,2),ROUND(-PMT(((1+D64/CP)^(CP/periods_per_year))-1,nper-A64+1,J63),2)))))))</f>
        <v/>
      </c>
      <c r="G64" s="57" t="str">
        <f>IF(OR(A64="",A64&lt;$E$14),"",IF(J63&lt;=F64,0,IF(IF(AND(A64&gt;=$E$14,MOD(A64-$E$14,int)=0),$E$15,0)+F64&gt;=J63+E64,J63+E64-F64,IF(AND(A64&gt;=$E$14,MOD(A64-$E$14,int)=0),$E$15,0)+IF(IF(AND(A64&gt;=$E$14,MOD(A64-$E$14,int)=0),$E$15,0)+IF(MOD(A64-$E$18,periods_per_year)=0,$E$17,0)+F64&lt;J63+E64,IF(MOD(A64-$E$18,periods_per_year)=0,$E$17,0),J63+E64-IF(AND(A64&gt;=$E$14,MOD(A64-$E$14,int)=0),$E$15,0)-F64))))</f>
        <v/>
      </c>
      <c r="H64" s="58"/>
      <c r="I64" s="57" t="str">
        <f t="shared" si="4"/>
        <v/>
      </c>
      <c r="J64" s="57" t="str">
        <f t="shared" si="5"/>
        <v/>
      </c>
      <c r="K64" s="50"/>
      <c r="L64" s="59" t="str">
        <f t="shared" si="6"/>
        <v/>
      </c>
      <c r="M64" s="60" t="str">
        <f>IF(L64="","",IF(OR(periods_per_year=26,periods_per_year=52),IF(periods_per_year=26,IF(L64=1,fpdate,M63+14),IF(periods_per_year=52,IF(L64=1,fpdate,M63+7),"n/a")),IF(periods_per_year=24,DATE(YEAR(fpdate),MONTH(fpdate)+(L64-1)/2+IF(AND(DAY(fpdate)&gt;=15,MOD(L64,2)=0),1,0),IF(MOD(L64,2)=0,IF(DAY(fpdate)&gt;=15,DAY(fpdate)-14,DAY(fpdate)+14),DAY(fpdate))),IF(DAY(DATE(YEAR(fpdate),MONTH(fpdate)+L64-1,DAY(fpdate)))&lt;&gt;DAY(fpdate),DATE(YEAR(fpdate),MONTH(fpdate)+L64,0),DATE(YEAR(fpdate),MONTH(fpdate)+L64-1,DAY(fpdate))))))</f>
        <v/>
      </c>
      <c r="N64" s="61" t="str">
        <f>IF(L64="","",IF(D64&lt;&gt;"",D64,IF(L64=1,start_rate,IF(variable,IF(OR(L64=1,L64&lt;$K$20*periods_per_year),N63,MIN($K$21,IF(MOD(L64-1,$J$23)=0,MAX($K$22,N63+$J$24),N63))),N63))))</f>
        <v/>
      </c>
      <c r="O64" s="62" t="str">
        <f>IF(L64="","",ROUND((((1+N64/CP)^(CP/periods_per_year))-1)*R63,2))</f>
        <v/>
      </c>
      <c r="P64" s="62" t="str">
        <f>IF(L64="","",IF(L64=nper,R63+O64,MIN(R63+O64,IF(N64=N63,P63,ROUND(-PMT(((1+N64/CP)^(CP/periods_per_year))-1,nper-L64+1,R63),2)))))</f>
        <v/>
      </c>
      <c r="Q64" s="62" t="str">
        <f t="shared" si="7"/>
        <v/>
      </c>
      <c r="R64" s="62" t="str">
        <f t="shared" si="8"/>
        <v/>
      </c>
    </row>
    <row r="65" spans="1:18" ht="15.5" x14ac:dyDescent="0.35">
      <c r="A65" s="53" t="str">
        <f t="shared" si="0"/>
        <v/>
      </c>
      <c r="B65" s="54" t="str">
        <f t="shared" si="1"/>
        <v/>
      </c>
      <c r="C65" s="55" t="str">
        <f t="shared" si="2"/>
        <v/>
      </c>
      <c r="D65" s="56" t="str">
        <f>IF(A65="","",IF(A65=1,start_rate,IF(variable,IF(OR(A65=1,A65&lt;$K$20*periods_per_year),D64,MIN($K$21,IF(MOD(A65-1,$J$23)=0,MAX($K$22,D64+$J$24),D64))),D64)))</f>
        <v/>
      </c>
      <c r="E65" s="57" t="str">
        <f t="shared" si="3"/>
        <v/>
      </c>
      <c r="F65" s="57" t="str">
        <f>IF(A65="","",IF(A65=nper,J64+E65,MIN(J64+E65,IF(D65=D64,F64,IF($E$10="Acc Bi-Weekly",ROUND((-PMT(((1+D65/CP)^(CP/12))-1,(nper-A65+1)*12/26,J64))/2,2),IF($E$10="Acc Weekly",ROUND((-PMT(((1+D65/CP)^(CP/12))-1,(nper-A65+1)*12/52,J64))/4,2),ROUND(-PMT(((1+D65/CP)^(CP/periods_per_year))-1,nper-A65+1,J64),2)))))))</f>
        <v/>
      </c>
      <c r="G65" s="57" t="str">
        <f>IF(OR(A65="",A65&lt;$E$14),"",IF(J64&lt;=F65,0,IF(IF(AND(A65&gt;=$E$14,MOD(A65-$E$14,int)=0),$E$15,0)+F65&gt;=J64+E65,J64+E65-F65,IF(AND(A65&gt;=$E$14,MOD(A65-$E$14,int)=0),$E$15,0)+IF(IF(AND(A65&gt;=$E$14,MOD(A65-$E$14,int)=0),$E$15,0)+IF(MOD(A65-$E$18,periods_per_year)=0,$E$17,0)+F65&lt;J64+E65,IF(MOD(A65-$E$18,periods_per_year)=0,$E$17,0),J64+E65-IF(AND(A65&gt;=$E$14,MOD(A65-$E$14,int)=0),$E$15,0)-F65))))</f>
        <v/>
      </c>
      <c r="H65" s="58"/>
      <c r="I65" s="57" t="str">
        <f t="shared" si="4"/>
        <v/>
      </c>
      <c r="J65" s="57" t="str">
        <f t="shared" si="5"/>
        <v/>
      </c>
      <c r="K65" s="50"/>
      <c r="L65" s="59" t="str">
        <f t="shared" si="6"/>
        <v/>
      </c>
      <c r="M65" s="60" t="str">
        <f>IF(L65="","",IF(OR(periods_per_year=26,periods_per_year=52),IF(periods_per_year=26,IF(L65=1,fpdate,M64+14),IF(periods_per_year=52,IF(L65=1,fpdate,M64+7),"n/a")),IF(periods_per_year=24,DATE(YEAR(fpdate),MONTH(fpdate)+(L65-1)/2+IF(AND(DAY(fpdate)&gt;=15,MOD(L65,2)=0),1,0),IF(MOD(L65,2)=0,IF(DAY(fpdate)&gt;=15,DAY(fpdate)-14,DAY(fpdate)+14),DAY(fpdate))),IF(DAY(DATE(YEAR(fpdate),MONTH(fpdate)+L65-1,DAY(fpdate)))&lt;&gt;DAY(fpdate),DATE(YEAR(fpdate),MONTH(fpdate)+L65,0),DATE(YEAR(fpdate),MONTH(fpdate)+L65-1,DAY(fpdate))))))</f>
        <v/>
      </c>
      <c r="N65" s="61" t="str">
        <f>IF(L65="","",IF(D65&lt;&gt;"",D65,IF(L65=1,start_rate,IF(variable,IF(OR(L65=1,L65&lt;$K$20*periods_per_year),N64,MIN($K$21,IF(MOD(L65-1,$J$23)=0,MAX($K$22,N64+$J$24),N64))),N64))))</f>
        <v/>
      </c>
      <c r="O65" s="62" t="str">
        <f>IF(L65="","",ROUND((((1+N65/CP)^(CP/periods_per_year))-1)*R64,2))</f>
        <v/>
      </c>
      <c r="P65" s="62" t="str">
        <f>IF(L65="","",IF(L65=nper,R64+O65,MIN(R64+O65,IF(N65=N64,P64,ROUND(-PMT(((1+N65/CP)^(CP/periods_per_year))-1,nper-L65+1,R64),2)))))</f>
        <v/>
      </c>
      <c r="Q65" s="62" t="str">
        <f t="shared" si="7"/>
        <v/>
      </c>
      <c r="R65" s="62" t="str">
        <f t="shared" si="8"/>
        <v/>
      </c>
    </row>
    <row r="66" spans="1:18" ht="15.5" x14ac:dyDescent="0.35">
      <c r="A66" s="53" t="str">
        <f t="shared" si="0"/>
        <v/>
      </c>
      <c r="B66" s="54" t="str">
        <f t="shared" si="1"/>
        <v/>
      </c>
      <c r="C66" s="55" t="str">
        <f t="shared" si="2"/>
        <v/>
      </c>
      <c r="D66" s="56" t="str">
        <f>IF(A66="","",IF(A66=1,start_rate,IF(variable,IF(OR(A66=1,A66&lt;$K$20*periods_per_year),D65,MIN($K$21,IF(MOD(A66-1,$J$23)=0,MAX($K$22,D65+$J$24),D65))),D65)))</f>
        <v/>
      </c>
      <c r="E66" s="57" t="str">
        <f t="shared" si="3"/>
        <v/>
      </c>
      <c r="F66" s="57" t="str">
        <f>IF(A66="","",IF(A66=nper,J65+E66,MIN(J65+E66,IF(D66=D65,F65,IF($E$10="Acc Bi-Weekly",ROUND((-PMT(((1+D66/CP)^(CP/12))-1,(nper-A66+1)*12/26,J65))/2,2),IF($E$10="Acc Weekly",ROUND((-PMT(((1+D66/CP)^(CP/12))-1,(nper-A66+1)*12/52,J65))/4,2),ROUND(-PMT(((1+D66/CP)^(CP/periods_per_year))-1,nper-A66+1,J65),2)))))))</f>
        <v/>
      </c>
      <c r="G66" s="57" t="str">
        <f>IF(OR(A66="",A66&lt;$E$14),"",IF(J65&lt;=F66,0,IF(IF(AND(A66&gt;=$E$14,MOD(A66-$E$14,int)=0),$E$15,0)+F66&gt;=J65+E66,J65+E66-F66,IF(AND(A66&gt;=$E$14,MOD(A66-$E$14,int)=0),$E$15,0)+IF(IF(AND(A66&gt;=$E$14,MOD(A66-$E$14,int)=0),$E$15,0)+IF(MOD(A66-$E$18,periods_per_year)=0,$E$17,0)+F66&lt;J65+E66,IF(MOD(A66-$E$18,periods_per_year)=0,$E$17,0),J65+E66-IF(AND(A66&gt;=$E$14,MOD(A66-$E$14,int)=0),$E$15,0)-F66))))</f>
        <v/>
      </c>
      <c r="H66" s="58"/>
      <c r="I66" s="57" t="str">
        <f t="shared" si="4"/>
        <v/>
      </c>
      <c r="J66" s="57" t="str">
        <f t="shared" si="5"/>
        <v/>
      </c>
      <c r="K66" s="50"/>
      <c r="L66" s="59" t="str">
        <f t="shared" si="6"/>
        <v/>
      </c>
      <c r="M66" s="60" t="str">
        <f>IF(L66="","",IF(OR(periods_per_year=26,periods_per_year=52),IF(periods_per_year=26,IF(L66=1,fpdate,M65+14),IF(periods_per_year=52,IF(L66=1,fpdate,M65+7),"n/a")),IF(periods_per_year=24,DATE(YEAR(fpdate),MONTH(fpdate)+(L66-1)/2+IF(AND(DAY(fpdate)&gt;=15,MOD(L66,2)=0),1,0),IF(MOD(L66,2)=0,IF(DAY(fpdate)&gt;=15,DAY(fpdate)-14,DAY(fpdate)+14),DAY(fpdate))),IF(DAY(DATE(YEAR(fpdate),MONTH(fpdate)+L66-1,DAY(fpdate)))&lt;&gt;DAY(fpdate),DATE(YEAR(fpdate),MONTH(fpdate)+L66,0),DATE(YEAR(fpdate),MONTH(fpdate)+L66-1,DAY(fpdate))))))</f>
        <v/>
      </c>
      <c r="N66" s="61" t="str">
        <f>IF(L66="","",IF(D66&lt;&gt;"",D66,IF(L66=1,start_rate,IF(variable,IF(OR(L66=1,L66&lt;$K$20*periods_per_year),N65,MIN($K$21,IF(MOD(L66-1,$J$23)=0,MAX($K$22,N65+$J$24),N65))),N65))))</f>
        <v/>
      </c>
      <c r="O66" s="62" t="str">
        <f>IF(L66="","",ROUND((((1+N66/CP)^(CP/periods_per_year))-1)*R65,2))</f>
        <v/>
      </c>
      <c r="P66" s="62" t="str">
        <f>IF(L66="","",IF(L66=nper,R65+O66,MIN(R65+O66,IF(N66=N65,P65,ROUND(-PMT(((1+N66/CP)^(CP/periods_per_year))-1,nper-L66+1,R65),2)))))</f>
        <v/>
      </c>
      <c r="Q66" s="62" t="str">
        <f t="shared" si="7"/>
        <v/>
      </c>
      <c r="R66" s="62" t="str">
        <f t="shared" si="8"/>
        <v/>
      </c>
    </row>
    <row r="67" spans="1:18" ht="15.5" x14ac:dyDescent="0.35">
      <c r="A67" s="53" t="str">
        <f t="shared" si="0"/>
        <v/>
      </c>
      <c r="B67" s="54" t="str">
        <f t="shared" si="1"/>
        <v/>
      </c>
      <c r="C67" s="55" t="str">
        <f t="shared" si="2"/>
        <v/>
      </c>
      <c r="D67" s="56" t="str">
        <f>IF(A67="","",IF(A67=1,start_rate,IF(variable,IF(OR(A67=1,A67&lt;$K$20*periods_per_year),D66,MIN($K$21,IF(MOD(A67-1,$J$23)=0,MAX($K$22,D66+$J$24),D66))),D66)))</f>
        <v/>
      </c>
      <c r="E67" s="57" t="str">
        <f t="shared" si="3"/>
        <v/>
      </c>
      <c r="F67" s="57" t="str">
        <f>IF(A67="","",IF(A67=nper,J66+E67,MIN(J66+E67,IF(D67=D66,F66,IF($E$10="Acc Bi-Weekly",ROUND((-PMT(((1+D67/CP)^(CP/12))-1,(nper-A67+1)*12/26,J66))/2,2),IF($E$10="Acc Weekly",ROUND((-PMT(((1+D67/CP)^(CP/12))-1,(nper-A67+1)*12/52,J66))/4,2),ROUND(-PMT(((1+D67/CP)^(CP/periods_per_year))-1,nper-A67+1,J66),2)))))))</f>
        <v/>
      </c>
      <c r="G67" s="57" t="str">
        <f>IF(OR(A67="",A67&lt;$E$14),"",IF(J66&lt;=F67,0,IF(IF(AND(A67&gt;=$E$14,MOD(A67-$E$14,int)=0),$E$15,0)+F67&gt;=J66+E67,J66+E67-F67,IF(AND(A67&gt;=$E$14,MOD(A67-$E$14,int)=0),$E$15,0)+IF(IF(AND(A67&gt;=$E$14,MOD(A67-$E$14,int)=0),$E$15,0)+IF(MOD(A67-$E$18,periods_per_year)=0,$E$17,0)+F67&lt;J66+E67,IF(MOD(A67-$E$18,periods_per_year)=0,$E$17,0),J66+E67-IF(AND(A67&gt;=$E$14,MOD(A67-$E$14,int)=0),$E$15,0)-F67))))</f>
        <v/>
      </c>
      <c r="H67" s="58"/>
      <c r="I67" s="57" t="str">
        <f t="shared" si="4"/>
        <v/>
      </c>
      <c r="J67" s="57" t="str">
        <f t="shared" si="5"/>
        <v/>
      </c>
      <c r="K67" s="50"/>
      <c r="L67" s="59" t="str">
        <f t="shared" si="6"/>
        <v/>
      </c>
      <c r="M67" s="60" t="str">
        <f>IF(L67="","",IF(OR(periods_per_year=26,periods_per_year=52),IF(periods_per_year=26,IF(L67=1,fpdate,M66+14),IF(periods_per_year=52,IF(L67=1,fpdate,M66+7),"n/a")),IF(periods_per_year=24,DATE(YEAR(fpdate),MONTH(fpdate)+(L67-1)/2+IF(AND(DAY(fpdate)&gt;=15,MOD(L67,2)=0),1,0),IF(MOD(L67,2)=0,IF(DAY(fpdate)&gt;=15,DAY(fpdate)-14,DAY(fpdate)+14),DAY(fpdate))),IF(DAY(DATE(YEAR(fpdate),MONTH(fpdate)+L67-1,DAY(fpdate)))&lt;&gt;DAY(fpdate),DATE(YEAR(fpdate),MONTH(fpdate)+L67,0),DATE(YEAR(fpdate),MONTH(fpdate)+L67-1,DAY(fpdate))))))</f>
        <v/>
      </c>
      <c r="N67" s="61" t="str">
        <f>IF(L67="","",IF(D67&lt;&gt;"",D67,IF(L67=1,start_rate,IF(variable,IF(OR(L67=1,L67&lt;$K$20*periods_per_year),N66,MIN($K$21,IF(MOD(L67-1,$J$23)=0,MAX($K$22,N66+$J$24),N66))),N66))))</f>
        <v/>
      </c>
      <c r="O67" s="62" t="str">
        <f>IF(L67="","",ROUND((((1+N67/CP)^(CP/periods_per_year))-1)*R66,2))</f>
        <v/>
      </c>
      <c r="P67" s="62" t="str">
        <f>IF(L67="","",IF(L67=nper,R66+O67,MIN(R66+O67,IF(N67=N66,P66,ROUND(-PMT(((1+N67/CP)^(CP/periods_per_year))-1,nper-L67+1,R66),2)))))</f>
        <v/>
      </c>
      <c r="Q67" s="62" t="str">
        <f t="shared" si="7"/>
        <v/>
      </c>
      <c r="R67" s="62" t="str">
        <f t="shared" si="8"/>
        <v/>
      </c>
    </row>
    <row r="68" spans="1:18" ht="15.5" x14ac:dyDescent="0.35">
      <c r="A68" s="53" t="str">
        <f t="shared" si="0"/>
        <v/>
      </c>
      <c r="B68" s="54" t="str">
        <f t="shared" si="1"/>
        <v/>
      </c>
      <c r="C68" s="55" t="str">
        <f t="shared" si="2"/>
        <v/>
      </c>
      <c r="D68" s="56" t="str">
        <f>IF(A68="","",IF(A68=1,start_rate,IF(variable,IF(OR(A68=1,A68&lt;$K$20*periods_per_year),D67,MIN($K$21,IF(MOD(A68-1,$J$23)=0,MAX($K$22,D67+$J$24),D67))),D67)))</f>
        <v/>
      </c>
      <c r="E68" s="57" t="str">
        <f t="shared" si="3"/>
        <v/>
      </c>
      <c r="F68" s="57" t="str">
        <f>IF(A68="","",IF(A68=nper,J67+E68,MIN(J67+E68,IF(D68=D67,F67,IF($E$10="Acc Bi-Weekly",ROUND((-PMT(((1+D68/CP)^(CP/12))-1,(nper-A68+1)*12/26,J67))/2,2),IF($E$10="Acc Weekly",ROUND((-PMT(((1+D68/CP)^(CP/12))-1,(nper-A68+1)*12/52,J67))/4,2),ROUND(-PMT(((1+D68/CP)^(CP/periods_per_year))-1,nper-A68+1,J67),2)))))))</f>
        <v/>
      </c>
      <c r="G68" s="57" t="str">
        <f>IF(OR(A68="",A68&lt;$E$14),"",IF(J67&lt;=F68,0,IF(IF(AND(A68&gt;=$E$14,MOD(A68-$E$14,int)=0),$E$15,0)+F68&gt;=J67+E68,J67+E68-F68,IF(AND(A68&gt;=$E$14,MOD(A68-$E$14,int)=0),$E$15,0)+IF(IF(AND(A68&gt;=$E$14,MOD(A68-$E$14,int)=0),$E$15,0)+IF(MOD(A68-$E$18,periods_per_year)=0,$E$17,0)+F68&lt;J67+E68,IF(MOD(A68-$E$18,periods_per_year)=0,$E$17,0),J67+E68-IF(AND(A68&gt;=$E$14,MOD(A68-$E$14,int)=0),$E$15,0)-F68))))</f>
        <v/>
      </c>
      <c r="H68" s="58"/>
      <c r="I68" s="57" t="str">
        <f t="shared" si="4"/>
        <v/>
      </c>
      <c r="J68" s="57" t="str">
        <f t="shared" si="5"/>
        <v/>
      </c>
      <c r="K68" s="50"/>
      <c r="L68" s="59" t="str">
        <f t="shared" si="6"/>
        <v/>
      </c>
      <c r="M68" s="60" t="str">
        <f>IF(L68="","",IF(OR(periods_per_year=26,periods_per_year=52),IF(periods_per_year=26,IF(L68=1,fpdate,M67+14),IF(periods_per_year=52,IF(L68=1,fpdate,M67+7),"n/a")),IF(periods_per_year=24,DATE(YEAR(fpdate),MONTH(fpdate)+(L68-1)/2+IF(AND(DAY(fpdate)&gt;=15,MOD(L68,2)=0),1,0),IF(MOD(L68,2)=0,IF(DAY(fpdate)&gt;=15,DAY(fpdate)-14,DAY(fpdate)+14),DAY(fpdate))),IF(DAY(DATE(YEAR(fpdate),MONTH(fpdate)+L68-1,DAY(fpdate)))&lt;&gt;DAY(fpdate),DATE(YEAR(fpdate),MONTH(fpdate)+L68,0),DATE(YEAR(fpdate),MONTH(fpdate)+L68-1,DAY(fpdate))))))</f>
        <v/>
      </c>
      <c r="N68" s="61" t="str">
        <f>IF(L68="","",IF(D68&lt;&gt;"",D68,IF(L68=1,start_rate,IF(variable,IF(OR(L68=1,L68&lt;$K$20*periods_per_year),N67,MIN($K$21,IF(MOD(L68-1,$J$23)=0,MAX($K$22,N67+$J$24),N67))),N67))))</f>
        <v/>
      </c>
      <c r="O68" s="62" t="str">
        <f>IF(L68="","",ROUND((((1+N68/CP)^(CP/periods_per_year))-1)*R67,2))</f>
        <v/>
      </c>
      <c r="P68" s="62" t="str">
        <f>IF(L68="","",IF(L68=nper,R67+O68,MIN(R67+O68,IF(N68=N67,P67,ROUND(-PMT(((1+N68/CP)^(CP/periods_per_year))-1,nper-L68+1,R67),2)))))</f>
        <v/>
      </c>
      <c r="Q68" s="62" t="str">
        <f t="shared" si="7"/>
        <v/>
      </c>
      <c r="R68" s="62" t="str">
        <f t="shared" si="8"/>
        <v/>
      </c>
    </row>
    <row r="69" spans="1:18" ht="15.5" x14ac:dyDescent="0.35">
      <c r="A69" s="53" t="str">
        <f t="shared" si="0"/>
        <v/>
      </c>
      <c r="B69" s="54" t="str">
        <f t="shared" si="1"/>
        <v/>
      </c>
      <c r="C69" s="55" t="str">
        <f t="shared" si="2"/>
        <v/>
      </c>
      <c r="D69" s="56" t="str">
        <f>IF(A69="","",IF(A69=1,start_rate,IF(variable,IF(OR(A69=1,A69&lt;$K$20*periods_per_year),D68,MIN($K$21,IF(MOD(A69-1,$J$23)=0,MAX($K$22,D68+$J$24),D68))),D68)))</f>
        <v/>
      </c>
      <c r="E69" s="57" t="str">
        <f t="shared" si="3"/>
        <v/>
      </c>
      <c r="F69" s="57" t="str">
        <f>IF(A69="","",IF(A69=nper,J68+E69,MIN(J68+E69,IF(D69=D68,F68,IF($E$10="Acc Bi-Weekly",ROUND((-PMT(((1+D69/CP)^(CP/12))-1,(nper-A69+1)*12/26,J68))/2,2),IF($E$10="Acc Weekly",ROUND((-PMT(((1+D69/CP)^(CP/12))-1,(nper-A69+1)*12/52,J68))/4,2),ROUND(-PMT(((1+D69/CP)^(CP/periods_per_year))-1,nper-A69+1,J68),2)))))))</f>
        <v/>
      </c>
      <c r="G69" s="57" t="str">
        <f>IF(OR(A69="",A69&lt;$E$14),"",IF(J68&lt;=F69,0,IF(IF(AND(A69&gt;=$E$14,MOD(A69-$E$14,int)=0),$E$15,0)+F69&gt;=J68+E69,J68+E69-F69,IF(AND(A69&gt;=$E$14,MOD(A69-$E$14,int)=0),$E$15,0)+IF(IF(AND(A69&gt;=$E$14,MOD(A69-$E$14,int)=0),$E$15,0)+IF(MOD(A69-$E$18,periods_per_year)=0,$E$17,0)+F69&lt;J68+E69,IF(MOD(A69-$E$18,periods_per_year)=0,$E$17,0),J68+E69-IF(AND(A69&gt;=$E$14,MOD(A69-$E$14,int)=0),$E$15,0)-F69))))</f>
        <v/>
      </c>
      <c r="H69" s="58"/>
      <c r="I69" s="57" t="str">
        <f t="shared" si="4"/>
        <v/>
      </c>
      <c r="J69" s="57" t="str">
        <f t="shared" si="5"/>
        <v/>
      </c>
      <c r="K69" s="50"/>
      <c r="L69" s="59" t="str">
        <f t="shared" si="6"/>
        <v/>
      </c>
      <c r="M69" s="60" t="str">
        <f>IF(L69="","",IF(OR(periods_per_year=26,periods_per_year=52),IF(periods_per_year=26,IF(L69=1,fpdate,M68+14),IF(periods_per_year=52,IF(L69=1,fpdate,M68+7),"n/a")),IF(periods_per_year=24,DATE(YEAR(fpdate),MONTH(fpdate)+(L69-1)/2+IF(AND(DAY(fpdate)&gt;=15,MOD(L69,2)=0),1,0),IF(MOD(L69,2)=0,IF(DAY(fpdate)&gt;=15,DAY(fpdate)-14,DAY(fpdate)+14),DAY(fpdate))),IF(DAY(DATE(YEAR(fpdate),MONTH(fpdate)+L69-1,DAY(fpdate)))&lt;&gt;DAY(fpdate),DATE(YEAR(fpdate),MONTH(fpdate)+L69,0),DATE(YEAR(fpdate),MONTH(fpdate)+L69-1,DAY(fpdate))))))</f>
        <v/>
      </c>
      <c r="N69" s="61" t="str">
        <f>IF(L69="","",IF(D69&lt;&gt;"",D69,IF(L69=1,start_rate,IF(variable,IF(OR(L69=1,L69&lt;$K$20*periods_per_year),N68,MIN($K$21,IF(MOD(L69-1,$J$23)=0,MAX($K$22,N68+$J$24),N68))),N68))))</f>
        <v/>
      </c>
      <c r="O69" s="62" t="str">
        <f>IF(L69="","",ROUND((((1+N69/CP)^(CP/periods_per_year))-1)*R68,2))</f>
        <v/>
      </c>
      <c r="P69" s="62" t="str">
        <f>IF(L69="","",IF(L69=nper,R68+O69,MIN(R68+O69,IF(N69=N68,P68,ROUND(-PMT(((1+N69/CP)^(CP/periods_per_year))-1,nper-L69+1,R68),2)))))</f>
        <v/>
      </c>
      <c r="Q69" s="62" t="str">
        <f t="shared" si="7"/>
        <v/>
      </c>
      <c r="R69" s="62" t="str">
        <f t="shared" si="8"/>
        <v/>
      </c>
    </row>
    <row r="70" spans="1:18" ht="15.5" x14ac:dyDescent="0.35">
      <c r="A70" s="53" t="str">
        <f t="shared" si="0"/>
        <v/>
      </c>
      <c r="B70" s="54" t="str">
        <f t="shared" si="1"/>
        <v/>
      </c>
      <c r="C70" s="55" t="str">
        <f t="shared" si="2"/>
        <v/>
      </c>
      <c r="D70" s="56" t="str">
        <f>IF(A70="","",IF(A70=1,start_rate,IF(variable,IF(OR(A70=1,A70&lt;$K$20*periods_per_year),D69,MIN($K$21,IF(MOD(A70-1,$J$23)=0,MAX($K$22,D69+$J$24),D69))),D69)))</f>
        <v/>
      </c>
      <c r="E70" s="57" t="str">
        <f t="shared" si="3"/>
        <v/>
      </c>
      <c r="F70" s="57" t="str">
        <f>IF(A70="","",IF(A70=nper,J69+E70,MIN(J69+E70,IF(D70=D69,F69,IF($E$10="Acc Bi-Weekly",ROUND((-PMT(((1+D70/CP)^(CP/12))-1,(nper-A70+1)*12/26,J69))/2,2),IF($E$10="Acc Weekly",ROUND((-PMT(((1+D70/CP)^(CP/12))-1,(nper-A70+1)*12/52,J69))/4,2),ROUND(-PMT(((1+D70/CP)^(CP/periods_per_year))-1,nper-A70+1,J69),2)))))))</f>
        <v/>
      </c>
      <c r="G70" s="57" t="str">
        <f>IF(OR(A70="",A70&lt;$E$14),"",IF(J69&lt;=F70,0,IF(IF(AND(A70&gt;=$E$14,MOD(A70-$E$14,int)=0),$E$15,0)+F70&gt;=J69+E70,J69+E70-F70,IF(AND(A70&gt;=$E$14,MOD(A70-$E$14,int)=0),$E$15,0)+IF(IF(AND(A70&gt;=$E$14,MOD(A70-$E$14,int)=0),$E$15,0)+IF(MOD(A70-$E$18,periods_per_year)=0,$E$17,0)+F70&lt;J69+E70,IF(MOD(A70-$E$18,periods_per_year)=0,$E$17,0),J69+E70-IF(AND(A70&gt;=$E$14,MOD(A70-$E$14,int)=0),$E$15,0)-F70))))</f>
        <v/>
      </c>
      <c r="H70" s="58"/>
      <c r="I70" s="57" t="str">
        <f t="shared" si="4"/>
        <v/>
      </c>
      <c r="J70" s="57" t="str">
        <f t="shared" si="5"/>
        <v/>
      </c>
      <c r="K70" s="50"/>
      <c r="L70" s="59" t="str">
        <f t="shared" si="6"/>
        <v/>
      </c>
      <c r="M70" s="60" t="str">
        <f>IF(L70="","",IF(OR(periods_per_year=26,periods_per_year=52),IF(periods_per_year=26,IF(L70=1,fpdate,M69+14),IF(periods_per_year=52,IF(L70=1,fpdate,M69+7),"n/a")),IF(periods_per_year=24,DATE(YEAR(fpdate),MONTH(fpdate)+(L70-1)/2+IF(AND(DAY(fpdate)&gt;=15,MOD(L70,2)=0),1,0),IF(MOD(L70,2)=0,IF(DAY(fpdate)&gt;=15,DAY(fpdate)-14,DAY(fpdate)+14),DAY(fpdate))),IF(DAY(DATE(YEAR(fpdate),MONTH(fpdate)+L70-1,DAY(fpdate)))&lt;&gt;DAY(fpdate),DATE(YEAR(fpdate),MONTH(fpdate)+L70,0),DATE(YEAR(fpdate),MONTH(fpdate)+L70-1,DAY(fpdate))))))</f>
        <v/>
      </c>
      <c r="N70" s="61" t="str">
        <f>IF(L70="","",IF(D70&lt;&gt;"",D70,IF(L70=1,start_rate,IF(variable,IF(OR(L70=1,L70&lt;$K$20*periods_per_year),N69,MIN($K$21,IF(MOD(L70-1,$J$23)=0,MAX($K$22,N69+$J$24),N69))),N69))))</f>
        <v/>
      </c>
      <c r="O70" s="62" t="str">
        <f>IF(L70="","",ROUND((((1+N70/CP)^(CP/periods_per_year))-1)*R69,2))</f>
        <v/>
      </c>
      <c r="P70" s="62" t="str">
        <f>IF(L70="","",IF(L70=nper,R69+O70,MIN(R69+O70,IF(N70=N69,P69,ROUND(-PMT(((1+N70/CP)^(CP/periods_per_year))-1,nper-L70+1,R69),2)))))</f>
        <v/>
      </c>
      <c r="Q70" s="62" t="str">
        <f t="shared" si="7"/>
        <v/>
      </c>
      <c r="R70" s="62" t="str">
        <f t="shared" si="8"/>
        <v/>
      </c>
    </row>
    <row r="71" spans="1:18" ht="15.5" x14ac:dyDescent="0.35">
      <c r="A71" s="53" t="str">
        <f t="shared" si="0"/>
        <v/>
      </c>
      <c r="B71" s="54" t="str">
        <f t="shared" si="1"/>
        <v/>
      </c>
      <c r="C71" s="55" t="str">
        <f t="shared" si="2"/>
        <v/>
      </c>
      <c r="D71" s="56" t="str">
        <f>IF(A71="","",IF(A71=1,start_rate,IF(variable,IF(OR(A71=1,A71&lt;$K$20*periods_per_year),D70,MIN($K$21,IF(MOD(A71-1,$J$23)=0,MAX($K$22,D70+$J$24),D70))),D70)))</f>
        <v/>
      </c>
      <c r="E71" s="57" t="str">
        <f t="shared" si="3"/>
        <v/>
      </c>
      <c r="F71" s="57" t="str">
        <f>IF(A71="","",IF(A71=nper,J70+E71,MIN(J70+E71,IF(D71=D70,F70,IF($E$10="Acc Bi-Weekly",ROUND((-PMT(((1+D71/CP)^(CP/12))-1,(nper-A71+1)*12/26,J70))/2,2),IF($E$10="Acc Weekly",ROUND((-PMT(((1+D71/CP)^(CP/12))-1,(nper-A71+1)*12/52,J70))/4,2),ROUND(-PMT(((1+D71/CP)^(CP/periods_per_year))-1,nper-A71+1,J70),2)))))))</f>
        <v/>
      </c>
      <c r="G71" s="57" t="str">
        <f>IF(OR(A71="",A71&lt;$E$14),"",IF(J70&lt;=F71,0,IF(IF(AND(A71&gt;=$E$14,MOD(A71-$E$14,int)=0),$E$15,0)+F71&gt;=J70+E71,J70+E71-F71,IF(AND(A71&gt;=$E$14,MOD(A71-$E$14,int)=0),$E$15,0)+IF(IF(AND(A71&gt;=$E$14,MOD(A71-$E$14,int)=0),$E$15,0)+IF(MOD(A71-$E$18,periods_per_year)=0,$E$17,0)+F71&lt;J70+E71,IF(MOD(A71-$E$18,periods_per_year)=0,$E$17,0),J70+E71-IF(AND(A71&gt;=$E$14,MOD(A71-$E$14,int)=0),$E$15,0)-F71))))</f>
        <v/>
      </c>
      <c r="H71" s="58"/>
      <c r="I71" s="57" t="str">
        <f t="shared" si="4"/>
        <v/>
      </c>
      <c r="J71" s="57" t="str">
        <f t="shared" si="5"/>
        <v/>
      </c>
      <c r="K71" s="50"/>
      <c r="L71" s="59" t="str">
        <f t="shared" si="6"/>
        <v/>
      </c>
      <c r="M71" s="60" t="str">
        <f>IF(L71="","",IF(OR(periods_per_year=26,periods_per_year=52),IF(periods_per_year=26,IF(L71=1,fpdate,M70+14),IF(periods_per_year=52,IF(L71=1,fpdate,M70+7),"n/a")),IF(periods_per_year=24,DATE(YEAR(fpdate),MONTH(fpdate)+(L71-1)/2+IF(AND(DAY(fpdate)&gt;=15,MOD(L71,2)=0),1,0),IF(MOD(L71,2)=0,IF(DAY(fpdate)&gt;=15,DAY(fpdate)-14,DAY(fpdate)+14),DAY(fpdate))),IF(DAY(DATE(YEAR(fpdate),MONTH(fpdate)+L71-1,DAY(fpdate)))&lt;&gt;DAY(fpdate),DATE(YEAR(fpdate),MONTH(fpdate)+L71,0),DATE(YEAR(fpdate),MONTH(fpdate)+L71-1,DAY(fpdate))))))</f>
        <v/>
      </c>
      <c r="N71" s="61" t="str">
        <f>IF(L71="","",IF(D71&lt;&gt;"",D71,IF(L71=1,start_rate,IF(variable,IF(OR(L71=1,L71&lt;$K$20*periods_per_year),N70,MIN($K$21,IF(MOD(L71-1,$J$23)=0,MAX($K$22,N70+$J$24),N70))),N70))))</f>
        <v/>
      </c>
      <c r="O71" s="62" t="str">
        <f>IF(L71="","",ROUND((((1+N71/CP)^(CP/periods_per_year))-1)*R70,2))</f>
        <v/>
      </c>
      <c r="P71" s="62" t="str">
        <f>IF(L71="","",IF(L71=nper,R70+O71,MIN(R70+O71,IF(N71=N70,P70,ROUND(-PMT(((1+N71/CP)^(CP/periods_per_year))-1,nper-L71+1,R70),2)))))</f>
        <v/>
      </c>
      <c r="Q71" s="62" t="str">
        <f t="shared" si="7"/>
        <v/>
      </c>
      <c r="R71" s="62" t="str">
        <f t="shared" si="8"/>
        <v/>
      </c>
    </row>
    <row r="72" spans="1:18" ht="15.5" x14ac:dyDescent="0.35">
      <c r="A72" s="53" t="str">
        <f t="shared" si="0"/>
        <v/>
      </c>
      <c r="B72" s="54" t="str">
        <f t="shared" si="1"/>
        <v/>
      </c>
      <c r="C72" s="55" t="str">
        <f t="shared" si="2"/>
        <v/>
      </c>
      <c r="D72" s="56" t="str">
        <f>IF(A72="","",IF(A72=1,start_rate,IF(variable,IF(OR(A72=1,A72&lt;$K$20*periods_per_year),D71,MIN($K$21,IF(MOD(A72-1,$J$23)=0,MAX($K$22,D71+$J$24),D71))),D71)))</f>
        <v/>
      </c>
      <c r="E72" s="57" t="str">
        <f t="shared" si="3"/>
        <v/>
      </c>
      <c r="F72" s="57" t="str">
        <f>IF(A72="","",IF(A72=nper,J71+E72,MIN(J71+E72,IF(D72=D71,F71,IF($E$10="Acc Bi-Weekly",ROUND((-PMT(((1+D72/CP)^(CP/12))-1,(nper-A72+1)*12/26,J71))/2,2),IF($E$10="Acc Weekly",ROUND((-PMT(((1+D72/CP)^(CP/12))-1,(nper-A72+1)*12/52,J71))/4,2),ROUND(-PMT(((1+D72/CP)^(CP/periods_per_year))-1,nper-A72+1,J71),2)))))))</f>
        <v/>
      </c>
      <c r="G72" s="57" t="str">
        <f>IF(OR(A72="",A72&lt;$E$14),"",IF(J71&lt;=F72,0,IF(IF(AND(A72&gt;=$E$14,MOD(A72-$E$14,int)=0),$E$15,0)+F72&gt;=J71+E72,J71+E72-F72,IF(AND(A72&gt;=$E$14,MOD(A72-$E$14,int)=0),$E$15,0)+IF(IF(AND(A72&gt;=$E$14,MOD(A72-$E$14,int)=0),$E$15,0)+IF(MOD(A72-$E$18,periods_per_year)=0,$E$17,0)+F72&lt;J71+E72,IF(MOD(A72-$E$18,periods_per_year)=0,$E$17,0),J71+E72-IF(AND(A72&gt;=$E$14,MOD(A72-$E$14,int)=0),$E$15,0)-F72))))</f>
        <v/>
      </c>
      <c r="H72" s="58"/>
      <c r="I72" s="57" t="str">
        <f t="shared" si="4"/>
        <v/>
      </c>
      <c r="J72" s="57" t="str">
        <f t="shared" si="5"/>
        <v/>
      </c>
      <c r="K72" s="50"/>
      <c r="L72" s="59" t="str">
        <f t="shared" si="6"/>
        <v/>
      </c>
      <c r="M72" s="60" t="str">
        <f>IF(L72="","",IF(OR(periods_per_year=26,periods_per_year=52),IF(periods_per_year=26,IF(L72=1,fpdate,M71+14),IF(periods_per_year=52,IF(L72=1,fpdate,M71+7),"n/a")),IF(periods_per_year=24,DATE(YEAR(fpdate),MONTH(fpdate)+(L72-1)/2+IF(AND(DAY(fpdate)&gt;=15,MOD(L72,2)=0),1,0),IF(MOD(L72,2)=0,IF(DAY(fpdate)&gt;=15,DAY(fpdate)-14,DAY(fpdate)+14),DAY(fpdate))),IF(DAY(DATE(YEAR(fpdate),MONTH(fpdate)+L72-1,DAY(fpdate)))&lt;&gt;DAY(fpdate),DATE(YEAR(fpdate),MONTH(fpdate)+L72,0),DATE(YEAR(fpdate),MONTH(fpdate)+L72-1,DAY(fpdate))))))</f>
        <v/>
      </c>
      <c r="N72" s="61" t="str">
        <f>IF(L72="","",IF(D72&lt;&gt;"",D72,IF(L72=1,start_rate,IF(variable,IF(OR(L72=1,L72&lt;$K$20*periods_per_year),N71,MIN($K$21,IF(MOD(L72-1,$J$23)=0,MAX($K$22,N71+$J$24),N71))),N71))))</f>
        <v/>
      </c>
      <c r="O72" s="62" t="str">
        <f>IF(L72="","",ROUND((((1+N72/CP)^(CP/periods_per_year))-1)*R71,2))</f>
        <v/>
      </c>
      <c r="P72" s="62" t="str">
        <f>IF(L72="","",IF(L72=nper,R71+O72,MIN(R71+O72,IF(N72=N71,P71,ROUND(-PMT(((1+N72/CP)^(CP/periods_per_year))-1,nper-L72+1,R71),2)))))</f>
        <v/>
      </c>
      <c r="Q72" s="62" t="str">
        <f t="shared" si="7"/>
        <v/>
      </c>
      <c r="R72" s="62" t="str">
        <f t="shared" si="8"/>
        <v/>
      </c>
    </row>
    <row r="73" spans="1:18" ht="15.5" x14ac:dyDescent="0.35">
      <c r="A73" s="53" t="str">
        <f t="shared" si="0"/>
        <v/>
      </c>
      <c r="B73" s="54" t="str">
        <f t="shared" si="1"/>
        <v/>
      </c>
      <c r="C73" s="55" t="str">
        <f t="shared" si="2"/>
        <v/>
      </c>
      <c r="D73" s="56" t="str">
        <f>IF(A73="","",IF(A73=1,start_rate,IF(variable,IF(OR(A73=1,A73&lt;$K$20*periods_per_year),D72,MIN($K$21,IF(MOD(A73-1,$J$23)=0,MAX($K$22,D72+$J$24),D72))),D72)))</f>
        <v/>
      </c>
      <c r="E73" s="57" t="str">
        <f t="shared" si="3"/>
        <v/>
      </c>
      <c r="F73" s="57" t="str">
        <f>IF(A73="","",IF(A73=nper,J72+E73,MIN(J72+E73,IF(D73=D72,F72,IF($E$10="Acc Bi-Weekly",ROUND((-PMT(((1+D73/CP)^(CP/12))-1,(nper-A73+1)*12/26,J72))/2,2),IF($E$10="Acc Weekly",ROUND((-PMT(((1+D73/CP)^(CP/12))-1,(nper-A73+1)*12/52,J72))/4,2),ROUND(-PMT(((1+D73/CP)^(CP/periods_per_year))-1,nper-A73+1,J72),2)))))))</f>
        <v/>
      </c>
      <c r="G73" s="57" t="str">
        <f>IF(OR(A73="",A73&lt;$E$14),"",IF(J72&lt;=F73,0,IF(IF(AND(A73&gt;=$E$14,MOD(A73-$E$14,int)=0),$E$15,0)+F73&gt;=J72+E73,J72+E73-F73,IF(AND(A73&gt;=$E$14,MOD(A73-$E$14,int)=0),$E$15,0)+IF(IF(AND(A73&gt;=$E$14,MOD(A73-$E$14,int)=0),$E$15,0)+IF(MOD(A73-$E$18,periods_per_year)=0,$E$17,0)+F73&lt;J72+E73,IF(MOD(A73-$E$18,periods_per_year)=0,$E$17,0),J72+E73-IF(AND(A73&gt;=$E$14,MOD(A73-$E$14,int)=0),$E$15,0)-F73))))</f>
        <v/>
      </c>
      <c r="H73" s="58"/>
      <c r="I73" s="57" t="str">
        <f t="shared" si="4"/>
        <v/>
      </c>
      <c r="J73" s="57" t="str">
        <f t="shared" si="5"/>
        <v/>
      </c>
      <c r="K73" s="50"/>
      <c r="L73" s="59" t="str">
        <f t="shared" si="6"/>
        <v/>
      </c>
      <c r="M73" s="60" t="str">
        <f>IF(L73="","",IF(OR(periods_per_year=26,periods_per_year=52),IF(periods_per_year=26,IF(L73=1,fpdate,M72+14),IF(periods_per_year=52,IF(L73=1,fpdate,M72+7),"n/a")),IF(periods_per_year=24,DATE(YEAR(fpdate),MONTH(fpdate)+(L73-1)/2+IF(AND(DAY(fpdate)&gt;=15,MOD(L73,2)=0),1,0),IF(MOD(L73,2)=0,IF(DAY(fpdate)&gt;=15,DAY(fpdate)-14,DAY(fpdate)+14),DAY(fpdate))),IF(DAY(DATE(YEAR(fpdate),MONTH(fpdate)+L73-1,DAY(fpdate)))&lt;&gt;DAY(fpdate),DATE(YEAR(fpdate),MONTH(fpdate)+L73,0),DATE(YEAR(fpdate),MONTH(fpdate)+L73-1,DAY(fpdate))))))</f>
        <v/>
      </c>
      <c r="N73" s="61" t="str">
        <f>IF(L73="","",IF(D73&lt;&gt;"",D73,IF(L73=1,start_rate,IF(variable,IF(OR(L73=1,L73&lt;$K$20*periods_per_year),N72,MIN($K$21,IF(MOD(L73-1,$J$23)=0,MAX($K$22,N72+$J$24),N72))),N72))))</f>
        <v/>
      </c>
      <c r="O73" s="62" t="str">
        <f>IF(L73="","",ROUND((((1+N73/CP)^(CP/periods_per_year))-1)*R72,2))</f>
        <v/>
      </c>
      <c r="P73" s="62" t="str">
        <f>IF(L73="","",IF(L73=nper,R72+O73,MIN(R72+O73,IF(N73=N72,P72,ROUND(-PMT(((1+N73/CP)^(CP/periods_per_year))-1,nper-L73+1,R72),2)))))</f>
        <v/>
      </c>
      <c r="Q73" s="62" t="str">
        <f t="shared" si="7"/>
        <v/>
      </c>
      <c r="R73" s="62" t="str">
        <f t="shared" si="8"/>
        <v/>
      </c>
    </row>
    <row r="74" spans="1:18" ht="15.5" x14ac:dyDescent="0.35">
      <c r="A74" s="53" t="str">
        <f t="shared" si="0"/>
        <v/>
      </c>
      <c r="B74" s="54" t="str">
        <f t="shared" si="1"/>
        <v/>
      </c>
      <c r="C74" s="55" t="str">
        <f t="shared" si="2"/>
        <v/>
      </c>
      <c r="D74" s="56" t="str">
        <f>IF(A74="","",IF(A74=1,start_rate,IF(variable,IF(OR(A74=1,A74&lt;$K$20*periods_per_year),D73,MIN($K$21,IF(MOD(A74-1,$J$23)=0,MAX($K$22,D73+$J$24),D73))),D73)))</f>
        <v/>
      </c>
      <c r="E74" s="57" t="str">
        <f t="shared" si="3"/>
        <v/>
      </c>
      <c r="F74" s="57" t="str">
        <f>IF(A74="","",IF(A74=nper,J73+E74,MIN(J73+E74,IF(D74=D73,F73,IF($E$10="Acc Bi-Weekly",ROUND((-PMT(((1+D74/CP)^(CP/12))-1,(nper-A74+1)*12/26,J73))/2,2),IF($E$10="Acc Weekly",ROUND((-PMT(((1+D74/CP)^(CP/12))-1,(nper-A74+1)*12/52,J73))/4,2),ROUND(-PMT(((1+D74/CP)^(CP/periods_per_year))-1,nper-A74+1,J73),2)))))))</f>
        <v/>
      </c>
      <c r="G74" s="57" t="str">
        <f>IF(OR(A74="",A74&lt;$E$14),"",IF(J73&lt;=F74,0,IF(IF(AND(A74&gt;=$E$14,MOD(A74-$E$14,int)=0),$E$15,0)+F74&gt;=J73+E74,J73+E74-F74,IF(AND(A74&gt;=$E$14,MOD(A74-$E$14,int)=0),$E$15,0)+IF(IF(AND(A74&gt;=$E$14,MOD(A74-$E$14,int)=0),$E$15,0)+IF(MOD(A74-$E$18,periods_per_year)=0,$E$17,0)+F74&lt;J73+E74,IF(MOD(A74-$E$18,periods_per_year)=0,$E$17,0),J73+E74-IF(AND(A74&gt;=$E$14,MOD(A74-$E$14,int)=0),$E$15,0)-F74))))</f>
        <v/>
      </c>
      <c r="H74" s="58"/>
      <c r="I74" s="57" t="str">
        <f t="shared" si="4"/>
        <v/>
      </c>
      <c r="J74" s="57" t="str">
        <f t="shared" si="5"/>
        <v/>
      </c>
      <c r="K74" s="50"/>
      <c r="L74" s="59" t="str">
        <f t="shared" si="6"/>
        <v/>
      </c>
      <c r="M74" s="60" t="str">
        <f>IF(L74="","",IF(OR(periods_per_year=26,periods_per_year=52),IF(periods_per_year=26,IF(L74=1,fpdate,M73+14),IF(periods_per_year=52,IF(L74=1,fpdate,M73+7),"n/a")),IF(periods_per_year=24,DATE(YEAR(fpdate),MONTH(fpdate)+(L74-1)/2+IF(AND(DAY(fpdate)&gt;=15,MOD(L74,2)=0),1,0),IF(MOD(L74,2)=0,IF(DAY(fpdate)&gt;=15,DAY(fpdate)-14,DAY(fpdate)+14),DAY(fpdate))),IF(DAY(DATE(YEAR(fpdate),MONTH(fpdate)+L74-1,DAY(fpdate)))&lt;&gt;DAY(fpdate),DATE(YEAR(fpdate),MONTH(fpdate)+L74,0),DATE(YEAR(fpdate),MONTH(fpdate)+L74-1,DAY(fpdate))))))</f>
        <v/>
      </c>
      <c r="N74" s="61" t="str">
        <f>IF(L74="","",IF(D74&lt;&gt;"",D74,IF(L74=1,start_rate,IF(variable,IF(OR(L74=1,L74&lt;$K$20*periods_per_year),N73,MIN($K$21,IF(MOD(L74-1,$J$23)=0,MAX($K$22,N73+$J$24),N73))),N73))))</f>
        <v/>
      </c>
      <c r="O74" s="62" t="str">
        <f>IF(L74="","",ROUND((((1+N74/CP)^(CP/periods_per_year))-1)*R73,2))</f>
        <v/>
      </c>
      <c r="P74" s="62" t="str">
        <f>IF(L74="","",IF(L74=nper,R73+O74,MIN(R73+O74,IF(N74=N73,P73,ROUND(-PMT(((1+N74/CP)^(CP/periods_per_year))-1,nper-L74+1,R73),2)))))</f>
        <v/>
      </c>
      <c r="Q74" s="62" t="str">
        <f t="shared" si="7"/>
        <v/>
      </c>
      <c r="R74" s="62" t="str">
        <f t="shared" si="8"/>
        <v/>
      </c>
    </row>
    <row r="75" spans="1:18" ht="15.5" x14ac:dyDescent="0.35">
      <c r="A75" s="53" t="str">
        <f t="shared" si="0"/>
        <v/>
      </c>
      <c r="B75" s="54" t="str">
        <f t="shared" si="1"/>
        <v/>
      </c>
      <c r="C75" s="55" t="str">
        <f t="shared" si="2"/>
        <v/>
      </c>
      <c r="D75" s="56" t="str">
        <f>IF(A75="","",IF(A75=1,start_rate,IF(variable,IF(OR(A75=1,A75&lt;$K$20*periods_per_year),D74,MIN($K$21,IF(MOD(A75-1,$J$23)=0,MAX($K$22,D74+$J$24),D74))),D74)))</f>
        <v/>
      </c>
      <c r="E75" s="57" t="str">
        <f t="shared" si="3"/>
        <v/>
      </c>
      <c r="F75" s="57" t="str">
        <f>IF(A75="","",IF(A75=nper,J74+E75,MIN(J74+E75,IF(D75=D74,F74,IF($E$10="Acc Bi-Weekly",ROUND((-PMT(((1+D75/CP)^(CP/12))-1,(nper-A75+1)*12/26,J74))/2,2),IF($E$10="Acc Weekly",ROUND((-PMT(((1+D75/CP)^(CP/12))-1,(nper-A75+1)*12/52,J74))/4,2),ROUND(-PMT(((1+D75/CP)^(CP/periods_per_year))-1,nper-A75+1,J74),2)))))))</f>
        <v/>
      </c>
      <c r="G75" s="57" t="str">
        <f>IF(OR(A75="",A75&lt;$E$14),"",IF(J74&lt;=F75,0,IF(IF(AND(A75&gt;=$E$14,MOD(A75-$E$14,int)=0),$E$15,0)+F75&gt;=J74+E75,J74+E75-F75,IF(AND(A75&gt;=$E$14,MOD(A75-$E$14,int)=0),$E$15,0)+IF(IF(AND(A75&gt;=$E$14,MOD(A75-$E$14,int)=0),$E$15,0)+IF(MOD(A75-$E$18,periods_per_year)=0,$E$17,0)+F75&lt;J74+E75,IF(MOD(A75-$E$18,periods_per_year)=0,$E$17,0),J74+E75-IF(AND(A75&gt;=$E$14,MOD(A75-$E$14,int)=0),$E$15,0)-F75))))</f>
        <v/>
      </c>
      <c r="H75" s="58"/>
      <c r="I75" s="57" t="str">
        <f t="shared" si="4"/>
        <v/>
      </c>
      <c r="J75" s="57" t="str">
        <f t="shared" si="5"/>
        <v/>
      </c>
      <c r="K75" s="50"/>
      <c r="L75" s="59" t="str">
        <f t="shared" si="6"/>
        <v/>
      </c>
      <c r="M75" s="60" t="str">
        <f>IF(L75="","",IF(OR(periods_per_year=26,periods_per_year=52),IF(periods_per_year=26,IF(L75=1,fpdate,M74+14),IF(periods_per_year=52,IF(L75=1,fpdate,M74+7),"n/a")),IF(periods_per_year=24,DATE(YEAR(fpdate),MONTH(fpdate)+(L75-1)/2+IF(AND(DAY(fpdate)&gt;=15,MOD(L75,2)=0),1,0),IF(MOD(L75,2)=0,IF(DAY(fpdate)&gt;=15,DAY(fpdate)-14,DAY(fpdate)+14),DAY(fpdate))),IF(DAY(DATE(YEAR(fpdate),MONTH(fpdate)+L75-1,DAY(fpdate)))&lt;&gt;DAY(fpdate),DATE(YEAR(fpdate),MONTH(fpdate)+L75,0),DATE(YEAR(fpdate),MONTH(fpdate)+L75-1,DAY(fpdate))))))</f>
        <v/>
      </c>
      <c r="N75" s="61" t="str">
        <f>IF(L75="","",IF(D75&lt;&gt;"",D75,IF(L75=1,start_rate,IF(variable,IF(OR(L75=1,L75&lt;$K$20*periods_per_year),N74,MIN($K$21,IF(MOD(L75-1,$J$23)=0,MAX($K$22,N74+$J$24),N74))),N74))))</f>
        <v/>
      </c>
      <c r="O75" s="62" t="str">
        <f>IF(L75="","",ROUND((((1+N75/CP)^(CP/periods_per_year))-1)*R74,2))</f>
        <v/>
      </c>
      <c r="P75" s="62" t="str">
        <f>IF(L75="","",IF(L75=nper,R74+O75,MIN(R74+O75,IF(N75=N74,P74,ROUND(-PMT(((1+N75/CP)^(CP/periods_per_year))-1,nper-L75+1,R74),2)))))</f>
        <v/>
      </c>
      <c r="Q75" s="62" t="str">
        <f t="shared" si="7"/>
        <v/>
      </c>
      <c r="R75" s="62" t="str">
        <f t="shared" si="8"/>
        <v/>
      </c>
    </row>
    <row r="76" spans="1:18" ht="15.5" x14ac:dyDescent="0.35">
      <c r="A76" s="53" t="str">
        <f t="shared" si="0"/>
        <v/>
      </c>
      <c r="B76" s="54" t="str">
        <f t="shared" si="1"/>
        <v/>
      </c>
      <c r="C76" s="55" t="str">
        <f t="shared" si="2"/>
        <v/>
      </c>
      <c r="D76" s="56" t="str">
        <f>IF(A76="","",IF(A76=1,start_rate,IF(variable,IF(OR(A76=1,A76&lt;$K$20*periods_per_year),D75,MIN($K$21,IF(MOD(A76-1,$J$23)=0,MAX($K$22,D75+$J$24),D75))),D75)))</f>
        <v/>
      </c>
      <c r="E76" s="57" t="str">
        <f t="shared" si="3"/>
        <v/>
      </c>
      <c r="F76" s="57" t="str">
        <f>IF(A76="","",IF(A76=nper,J75+E76,MIN(J75+E76,IF(D76=D75,F75,IF($E$10="Acc Bi-Weekly",ROUND((-PMT(((1+D76/CP)^(CP/12))-1,(nper-A76+1)*12/26,J75))/2,2),IF($E$10="Acc Weekly",ROUND((-PMT(((1+D76/CP)^(CP/12))-1,(nper-A76+1)*12/52,J75))/4,2),ROUND(-PMT(((1+D76/CP)^(CP/periods_per_year))-1,nper-A76+1,J75),2)))))))</f>
        <v/>
      </c>
      <c r="G76" s="57" t="str">
        <f>IF(OR(A76="",A76&lt;$E$14),"",IF(J75&lt;=F76,0,IF(IF(AND(A76&gt;=$E$14,MOD(A76-$E$14,int)=0),$E$15,0)+F76&gt;=J75+E76,J75+E76-F76,IF(AND(A76&gt;=$E$14,MOD(A76-$E$14,int)=0),$E$15,0)+IF(IF(AND(A76&gt;=$E$14,MOD(A76-$E$14,int)=0),$E$15,0)+IF(MOD(A76-$E$18,periods_per_year)=0,$E$17,0)+F76&lt;J75+E76,IF(MOD(A76-$E$18,periods_per_year)=0,$E$17,0),J75+E76-IF(AND(A76&gt;=$E$14,MOD(A76-$E$14,int)=0),$E$15,0)-F76))))</f>
        <v/>
      </c>
      <c r="H76" s="58">
        <v>0</v>
      </c>
      <c r="I76" s="57" t="str">
        <f t="shared" si="4"/>
        <v/>
      </c>
      <c r="J76" s="57" t="str">
        <f t="shared" si="5"/>
        <v/>
      </c>
      <c r="K76" s="50"/>
      <c r="L76" s="59" t="str">
        <f t="shared" si="6"/>
        <v/>
      </c>
      <c r="M76" s="60" t="str">
        <f>IF(L76="","",IF(OR(periods_per_year=26,periods_per_year=52),IF(periods_per_year=26,IF(L76=1,fpdate,M75+14),IF(periods_per_year=52,IF(L76=1,fpdate,M75+7),"n/a")),IF(periods_per_year=24,DATE(YEAR(fpdate),MONTH(fpdate)+(L76-1)/2+IF(AND(DAY(fpdate)&gt;=15,MOD(L76,2)=0),1,0),IF(MOD(L76,2)=0,IF(DAY(fpdate)&gt;=15,DAY(fpdate)-14,DAY(fpdate)+14),DAY(fpdate))),IF(DAY(DATE(YEAR(fpdate),MONTH(fpdate)+L76-1,DAY(fpdate)))&lt;&gt;DAY(fpdate),DATE(YEAR(fpdate),MONTH(fpdate)+L76,0),DATE(YEAR(fpdate),MONTH(fpdate)+L76-1,DAY(fpdate))))))</f>
        <v/>
      </c>
      <c r="N76" s="61" t="str">
        <f>IF(L76="","",IF(D76&lt;&gt;"",D76,IF(L76=1,start_rate,IF(variable,IF(OR(L76=1,L76&lt;$K$20*periods_per_year),N75,MIN($K$21,IF(MOD(L76-1,$J$23)=0,MAX($K$22,N75+$J$24),N75))),N75))))</f>
        <v/>
      </c>
      <c r="O76" s="62" t="str">
        <f>IF(L76="","",ROUND((((1+N76/CP)^(CP/periods_per_year))-1)*R75,2))</f>
        <v/>
      </c>
      <c r="P76" s="62" t="str">
        <f>IF(L76="","",IF(L76=nper,R75+O76,MIN(R75+O76,IF(N76=N75,P75,ROUND(-PMT(((1+N76/CP)^(CP/periods_per_year))-1,nper-L76+1,R75),2)))))</f>
        <v/>
      </c>
      <c r="Q76" s="62" t="str">
        <f t="shared" si="7"/>
        <v/>
      </c>
      <c r="R76" s="62" t="str">
        <f t="shared" si="8"/>
        <v/>
      </c>
    </row>
    <row r="77" spans="1:18" ht="15.5" x14ac:dyDescent="0.35">
      <c r="A77" s="53" t="str">
        <f t="shared" si="0"/>
        <v/>
      </c>
      <c r="B77" s="54" t="str">
        <f t="shared" si="1"/>
        <v/>
      </c>
      <c r="C77" s="55" t="str">
        <f t="shared" si="2"/>
        <v/>
      </c>
      <c r="D77" s="56" t="str">
        <f>IF(A77="","",IF(A77=1,start_rate,IF(variable,IF(OR(A77=1,A77&lt;$K$20*periods_per_year),D76,MIN($K$21,IF(MOD(A77-1,$J$23)=0,MAX($K$22,D76+$J$24),D76))),D76)))</f>
        <v/>
      </c>
      <c r="E77" s="57" t="str">
        <f t="shared" si="3"/>
        <v/>
      </c>
      <c r="F77" s="57" t="str">
        <f>IF(A77="","",IF(A77=nper,J76+E77,MIN(J76+E77,IF(D77=D76,F76,IF($E$10="Acc Bi-Weekly",ROUND((-PMT(((1+D77/CP)^(CP/12))-1,(nper-A77+1)*12/26,J76))/2,2),IF($E$10="Acc Weekly",ROUND((-PMT(((1+D77/CP)^(CP/12))-1,(nper-A77+1)*12/52,J76))/4,2),ROUND(-PMT(((1+D77/CP)^(CP/periods_per_year))-1,nper-A77+1,J76),2)))))))</f>
        <v/>
      </c>
      <c r="G77" s="57" t="str">
        <f>IF(OR(A77="",A77&lt;$E$14),"",IF(J76&lt;=F77,0,IF(IF(AND(A77&gt;=$E$14,MOD(A77-$E$14,int)=0),$E$15,0)+F77&gt;=J76+E77,J76+E77-F77,IF(AND(A77&gt;=$E$14,MOD(A77-$E$14,int)=0),$E$15,0)+IF(IF(AND(A77&gt;=$E$14,MOD(A77-$E$14,int)=0),$E$15,0)+IF(MOD(A77-$E$18,periods_per_year)=0,$E$17,0)+F77&lt;J76+E77,IF(MOD(A77-$E$18,periods_per_year)=0,$E$17,0),J76+E77-IF(AND(A77&gt;=$E$14,MOD(A77-$E$14,int)=0),$E$15,0)-F77))))</f>
        <v/>
      </c>
      <c r="H77" s="58"/>
      <c r="I77" s="57" t="str">
        <f t="shared" si="4"/>
        <v/>
      </c>
      <c r="J77" s="57" t="str">
        <f t="shared" si="5"/>
        <v/>
      </c>
      <c r="K77" s="50"/>
      <c r="L77" s="59" t="str">
        <f t="shared" si="6"/>
        <v/>
      </c>
      <c r="M77" s="60" t="str">
        <f>IF(L77="","",IF(OR(periods_per_year=26,periods_per_year=52),IF(periods_per_year=26,IF(L77=1,fpdate,M76+14),IF(periods_per_year=52,IF(L77=1,fpdate,M76+7),"n/a")),IF(periods_per_year=24,DATE(YEAR(fpdate),MONTH(fpdate)+(L77-1)/2+IF(AND(DAY(fpdate)&gt;=15,MOD(L77,2)=0),1,0),IF(MOD(L77,2)=0,IF(DAY(fpdate)&gt;=15,DAY(fpdate)-14,DAY(fpdate)+14),DAY(fpdate))),IF(DAY(DATE(YEAR(fpdate),MONTH(fpdate)+L77-1,DAY(fpdate)))&lt;&gt;DAY(fpdate),DATE(YEAR(fpdate),MONTH(fpdate)+L77,0),DATE(YEAR(fpdate),MONTH(fpdate)+L77-1,DAY(fpdate))))))</f>
        <v/>
      </c>
      <c r="N77" s="61" t="str">
        <f>IF(L77="","",IF(D77&lt;&gt;"",D77,IF(L77=1,start_rate,IF(variable,IF(OR(L77=1,L77&lt;$K$20*periods_per_year),N76,MIN($K$21,IF(MOD(L77-1,$J$23)=0,MAX($K$22,N76+$J$24),N76))),N76))))</f>
        <v/>
      </c>
      <c r="O77" s="62" t="str">
        <f>IF(L77="","",ROUND((((1+N77/CP)^(CP/periods_per_year))-1)*R76,2))</f>
        <v/>
      </c>
      <c r="P77" s="62" t="str">
        <f>IF(L77="","",IF(L77=nper,R76+O77,MIN(R76+O77,IF(N77=N76,P76,ROUND(-PMT(((1+N77/CP)^(CP/periods_per_year))-1,nper-L77+1,R76),2)))))</f>
        <v/>
      </c>
      <c r="Q77" s="62" t="str">
        <f t="shared" si="7"/>
        <v/>
      </c>
      <c r="R77" s="62" t="str">
        <f t="shared" si="8"/>
        <v/>
      </c>
    </row>
    <row r="78" spans="1:18" ht="15.5" x14ac:dyDescent="0.35">
      <c r="A78" s="53" t="str">
        <f t="shared" si="0"/>
        <v/>
      </c>
      <c r="B78" s="54" t="str">
        <f t="shared" si="1"/>
        <v/>
      </c>
      <c r="C78" s="55" t="str">
        <f t="shared" si="2"/>
        <v/>
      </c>
      <c r="D78" s="56" t="str">
        <f>IF(A78="","",IF(A78=1,start_rate,IF(variable,IF(OR(A78=1,A78&lt;$K$20*periods_per_year),D77,MIN($K$21,IF(MOD(A78-1,$J$23)=0,MAX($K$22,D77+$J$24),D77))),D77)))</f>
        <v/>
      </c>
      <c r="E78" s="57" t="str">
        <f t="shared" si="3"/>
        <v/>
      </c>
      <c r="F78" s="57" t="str">
        <f>IF(A78="","",IF(A78=nper,J77+E78,MIN(J77+E78,IF(D78=D77,F77,IF($E$10="Acc Bi-Weekly",ROUND((-PMT(((1+D78/CP)^(CP/12))-1,(nper-A78+1)*12/26,J77))/2,2),IF($E$10="Acc Weekly",ROUND((-PMT(((1+D78/CP)^(CP/12))-1,(nper-A78+1)*12/52,J77))/4,2),ROUND(-PMT(((1+D78/CP)^(CP/periods_per_year))-1,nper-A78+1,J77),2)))))))</f>
        <v/>
      </c>
      <c r="G78" s="57" t="str">
        <f>IF(OR(A78="",A78&lt;$E$14),"",IF(J77&lt;=F78,0,IF(IF(AND(A78&gt;=$E$14,MOD(A78-$E$14,int)=0),$E$15,0)+F78&gt;=J77+E78,J77+E78-F78,IF(AND(A78&gt;=$E$14,MOD(A78-$E$14,int)=0),$E$15,0)+IF(IF(AND(A78&gt;=$E$14,MOD(A78-$E$14,int)=0),$E$15,0)+IF(MOD(A78-$E$18,periods_per_year)=0,$E$17,0)+F78&lt;J77+E78,IF(MOD(A78-$E$18,periods_per_year)=0,$E$17,0),J77+E78-IF(AND(A78&gt;=$E$14,MOD(A78-$E$14,int)=0),$E$15,0)-F78))))</f>
        <v/>
      </c>
      <c r="H78" s="58"/>
      <c r="I78" s="57" t="str">
        <f t="shared" si="4"/>
        <v/>
      </c>
      <c r="J78" s="57" t="str">
        <f t="shared" si="5"/>
        <v/>
      </c>
      <c r="K78" s="50"/>
      <c r="L78" s="59" t="str">
        <f t="shared" si="6"/>
        <v/>
      </c>
      <c r="M78" s="60" t="str">
        <f>IF(L78="","",IF(OR(periods_per_year=26,periods_per_year=52),IF(periods_per_year=26,IF(L78=1,fpdate,M77+14),IF(periods_per_year=52,IF(L78=1,fpdate,M77+7),"n/a")),IF(periods_per_year=24,DATE(YEAR(fpdate),MONTH(fpdate)+(L78-1)/2+IF(AND(DAY(fpdate)&gt;=15,MOD(L78,2)=0),1,0),IF(MOD(L78,2)=0,IF(DAY(fpdate)&gt;=15,DAY(fpdate)-14,DAY(fpdate)+14),DAY(fpdate))),IF(DAY(DATE(YEAR(fpdate),MONTH(fpdate)+L78-1,DAY(fpdate)))&lt;&gt;DAY(fpdate),DATE(YEAR(fpdate),MONTH(fpdate)+L78,0),DATE(YEAR(fpdate),MONTH(fpdate)+L78-1,DAY(fpdate))))))</f>
        <v/>
      </c>
      <c r="N78" s="61" t="str">
        <f>IF(L78="","",IF(D78&lt;&gt;"",D78,IF(L78=1,start_rate,IF(variable,IF(OR(L78=1,L78&lt;$K$20*periods_per_year),N77,MIN($K$21,IF(MOD(L78-1,$J$23)=0,MAX($K$22,N77+$J$24),N77))),N77))))</f>
        <v/>
      </c>
      <c r="O78" s="62" t="str">
        <f>IF(L78="","",ROUND((((1+N78/CP)^(CP/periods_per_year))-1)*R77,2))</f>
        <v/>
      </c>
      <c r="P78" s="62" t="str">
        <f>IF(L78="","",IF(L78=nper,R77+O78,MIN(R77+O78,IF(N78=N77,P77,ROUND(-PMT(((1+N78/CP)^(CP/periods_per_year))-1,nper-L78+1,R77),2)))))</f>
        <v/>
      </c>
      <c r="Q78" s="62" t="str">
        <f t="shared" si="7"/>
        <v/>
      </c>
      <c r="R78" s="62" t="str">
        <f t="shared" si="8"/>
        <v/>
      </c>
    </row>
    <row r="79" spans="1:18" x14ac:dyDescent="0.25">
      <c r="A79" s="63" t="str">
        <f t="shared" si="0"/>
        <v/>
      </c>
      <c r="B79" s="64" t="str">
        <f t="shared" si="1"/>
        <v/>
      </c>
      <c r="C79" s="65" t="str">
        <f t="shared" si="2"/>
        <v/>
      </c>
      <c r="D79" s="66" t="str">
        <f>IF(A79="","",IF(A79=1,start_rate,IF(variable,IF(OR(A79=1,A79&lt;$K$20*periods_per_year),D78,MIN($K$21,IF(MOD(A79-1,$J$23)=0,MAX($K$22,D78+$J$24),D78))),D78)))</f>
        <v/>
      </c>
      <c r="E79" s="67" t="str">
        <f t="shared" si="3"/>
        <v/>
      </c>
      <c r="F79" s="67" t="str">
        <f>IF(A79="","",IF(A79=nper,J78+E79,MIN(J78+E79,IF(D79=D78,F78,IF($E$10="Acc Bi-Weekly",ROUND((-PMT(((1+D79/CP)^(CP/12))-1,(nper-A79+1)*12/26,J78))/2,2),IF($E$10="Acc Weekly",ROUND((-PMT(((1+D79/CP)^(CP/12))-1,(nper-A79+1)*12/52,J78))/4,2),ROUND(-PMT(((1+D79/CP)^(CP/periods_per_year))-1,nper-A79+1,J78),2)))))))</f>
        <v/>
      </c>
      <c r="G79" s="67" t="str">
        <f>IF(OR(A79="",A79&lt;$E$14),"",IF(J78&lt;=F79,0,IF(IF(AND(A79&gt;=$E$14,MOD(A79-$E$14,int)=0),$E$15,0)+F79&gt;=J78+E79,J78+E79-F79,IF(AND(A79&gt;=$E$14,MOD(A79-$E$14,int)=0),$E$15,0)+IF(IF(AND(A79&gt;=$E$14,MOD(A79-$E$14,int)=0),$E$15,0)+IF(MOD(A79-$E$18,periods_per_year)=0,$E$17,0)+F79&lt;J78+E79,IF(MOD(A79-$E$18,periods_per_year)=0,$E$17,0),J78+E79-IF(AND(A79&gt;=$E$14,MOD(A79-$E$14,int)=0),$E$15,0)-F79))))</f>
        <v/>
      </c>
      <c r="H79" s="68"/>
      <c r="I79" s="67" t="str">
        <f t="shared" si="4"/>
        <v/>
      </c>
      <c r="J79" s="67" t="str">
        <f t="shared" si="5"/>
        <v/>
      </c>
      <c r="K79" s="50"/>
      <c r="L79" s="59" t="str">
        <f t="shared" si="6"/>
        <v/>
      </c>
      <c r="M79" s="60" t="str">
        <f>IF(L79="","",IF(OR(periods_per_year=26,periods_per_year=52),IF(periods_per_year=26,IF(L79=1,fpdate,M78+14),IF(periods_per_year=52,IF(L79=1,fpdate,M78+7),"n/a")),IF(periods_per_year=24,DATE(YEAR(fpdate),MONTH(fpdate)+(L79-1)/2+IF(AND(DAY(fpdate)&gt;=15,MOD(L79,2)=0),1,0),IF(MOD(L79,2)=0,IF(DAY(fpdate)&gt;=15,DAY(fpdate)-14,DAY(fpdate)+14),DAY(fpdate))),IF(DAY(DATE(YEAR(fpdate),MONTH(fpdate)+L79-1,DAY(fpdate)))&lt;&gt;DAY(fpdate),DATE(YEAR(fpdate),MONTH(fpdate)+L79,0),DATE(YEAR(fpdate),MONTH(fpdate)+L79-1,DAY(fpdate))))))</f>
        <v/>
      </c>
      <c r="N79" s="61" t="str">
        <f>IF(L79="","",IF(D79&lt;&gt;"",D79,IF(L79=1,start_rate,IF(variable,IF(OR(L79=1,L79&lt;$K$20*periods_per_year),N78,MIN($K$21,IF(MOD(L79-1,$J$23)=0,MAX($K$22,N78+$J$24),N78))),N78))))</f>
        <v/>
      </c>
      <c r="O79" s="62" t="str">
        <f>IF(L79="","",ROUND((((1+N79/CP)^(CP/periods_per_year))-1)*R78,2))</f>
        <v/>
      </c>
      <c r="P79" s="62" t="str">
        <f>IF(L79="","",IF(L79=nper,R78+O79,MIN(R78+O79,IF(N79=N78,P78,ROUND(-PMT(((1+N79/CP)^(CP/periods_per_year))-1,nper-L79+1,R78),2)))))</f>
        <v/>
      </c>
      <c r="Q79" s="62" t="str">
        <f t="shared" si="7"/>
        <v/>
      </c>
      <c r="R79" s="62" t="str">
        <f t="shared" si="8"/>
        <v/>
      </c>
    </row>
    <row r="80" spans="1:18" x14ac:dyDescent="0.25">
      <c r="A80" s="63" t="str">
        <f t="shared" si="0"/>
        <v/>
      </c>
      <c r="B80" s="64" t="str">
        <f t="shared" si="1"/>
        <v/>
      </c>
      <c r="C80" s="65" t="str">
        <f t="shared" si="2"/>
        <v/>
      </c>
      <c r="D80" s="66" t="str">
        <f>IF(A80="","",IF(A80=1,start_rate,IF(variable,IF(OR(A80=1,A80&lt;$K$20*periods_per_year),D79,MIN($K$21,IF(MOD(A80-1,$J$23)=0,MAX($K$22,D79+$J$24),D79))),D79)))</f>
        <v/>
      </c>
      <c r="E80" s="67" t="str">
        <f t="shared" si="3"/>
        <v/>
      </c>
      <c r="F80" s="67" t="str">
        <f>IF(A80="","",IF(A80=nper,J79+E80,MIN(J79+E80,IF(D80=D79,F79,IF($E$10="Acc Bi-Weekly",ROUND((-PMT(((1+D80/CP)^(CP/12))-1,(nper-A80+1)*12/26,J79))/2,2),IF($E$10="Acc Weekly",ROUND((-PMT(((1+D80/CP)^(CP/12))-1,(nper-A80+1)*12/52,J79))/4,2),ROUND(-PMT(((1+D80/CP)^(CP/periods_per_year))-1,nper-A80+1,J79),2)))))))</f>
        <v/>
      </c>
      <c r="G80" s="67" t="str">
        <f>IF(OR(A80="",A80&lt;$E$14),"",IF(J79&lt;=F80,0,IF(IF(AND(A80&gt;=$E$14,MOD(A80-$E$14,int)=0),$E$15,0)+F80&gt;=J79+E80,J79+E80-F80,IF(AND(A80&gt;=$E$14,MOD(A80-$E$14,int)=0),$E$15,0)+IF(IF(AND(A80&gt;=$E$14,MOD(A80-$E$14,int)=0),$E$15,0)+IF(MOD(A80-$E$18,periods_per_year)=0,$E$17,0)+F80&lt;J79+E80,IF(MOD(A80-$E$18,periods_per_year)=0,$E$17,0),J79+E80-IF(AND(A80&gt;=$E$14,MOD(A80-$E$14,int)=0),$E$15,0)-F80))))</f>
        <v/>
      </c>
      <c r="H80" s="68"/>
      <c r="I80" s="67" t="str">
        <f t="shared" si="4"/>
        <v/>
      </c>
      <c r="J80" s="67" t="str">
        <f t="shared" si="5"/>
        <v/>
      </c>
      <c r="K80" s="50"/>
      <c r="L80" s="59" t="str">
        <f t="shared" si="6"/>
        <v/>
      </c>
      <c r="M80" s="60" t="str">
        <f>IF(L80="","",IF(OR(periods_per_year=26,periods_per_year=52),IF(periods_per_year=26,IF(L80=1,fpdate,M79+14),IF(periods_per_year=52,IF(L80=1,fpdate,M79+7),"n/a")),IF(periods_per_year=24,DATE(YEAR(fpdate),MONTH(fpdate)+(L80-1)/2+IF(AND(DAY(fpdate)&gt;=15,MOD(L80,2)=0),1,0),IF(MOD(L80,2)=0,IF(DAY(fpdate)&gt;=15,DAY(fpdate)-14,DAY(fpdate)+14),DAY(fpdate))),IF(DAY(DATE(YEAR(fpdate),MONTH(fpdate)+L80-1,DAY(fpdate)))&lt;&gt;DAY(fpdate),DATE(YEAR(fpdate),MONTH(fpdate)+L80,0),DATE(YEAR(fpdate),MONTH(fpdate)+L80-1,DAY(fpdate))))))</f>
        <v/>
      </c>
      <c r="N80" s="61" t="str">
        <f>IF(L80="","",IF(D80&lt;&gt;"",D80,IF(L80=1,start_rate,IF(variable,IF(OR(L80=1,L80&lt;$K$20*periods_per_year),N79,MIN($K$21,IF(MOD(L80-1,$J$23)=0,MAX($K$22,N79+$J$24),N79))),N79))))</f>
        <v/>
      </c>
      <c r="O80" s="62" t="str">
        <f>IF(L80="","",ROUND((((1+N80/CP)^(CP/periods_per_year))-1)*R79,2))</f>
        <v/>
      </c>
      <c r="P80" s="62" t="str">
        <f>IF(L80="","",IF(L80=nper,R79+O80,MIN(R79+O80,IF(N80=N79,P79,ROUND(-PMT(((1+N80/CP)^(CP/periods_per_year))-1,nper-L80+1,R79),2)))))</f>
        <v/>
      </c>
      <c r="Q80" s="62" t="str">
        <f t="shared" si="7"/>
        <v/>
      </c>
      <c r="R80" s="62" t="str">
        <f t="shared" si="8"/>
        <v/>
      </c>
    </row>
    <row r="81" spans="1:18" x14ac:dyDescent="0.25">
      <c r="A81" s="63" t="str">
        <f t="shared" si="0"/>
        <v/>
      </c>
      <c r="B81" s="64" t="str">
        <f t="shared" si="1"/>
        <v/>
      </c>
      <c r="C81" s="65" t="str">
        <f t="shared" si="2"/>
        <v/>
      </c>
      <c r="D81" s="66" t="str">
        <f>IF(A81="","",IF(A81=1,start_rate,IF(variable,IF(OR(A81=1,A81&lt;$K$20*periods_per_year),D80,MIN($K$21,IF(MOD(A81-1,$J$23)=0,MAX($K$22,D80+$J$24),D80))),D80)))</f>
        <v/>
      </c>
      <c r="E81" s="67" t="str">
        <f t="shared" si="3"/>
        <v/>
      </c>
      <c r="F81" s="67" t="str">
        <f>IF(A81="","",IF(A81=nper,J80+E81,MIN(J80+E81,IF(D81=D80,F80,IF($E$10="Acc Bi-Weekly",ROUND((-PMT(((1+D81/CP)^(CP/12))-1,(nper-A81+1)*12/26,J80))/2,2),IF($E$10="Acc Weekly",ROUND((-PMT(((1+D81/CP)^(CP/12))-1,(nper-A81+1)*12/52,J80))/4,2),ROUND(-PMT(((1+D81/CP)^(CP/periods_per_year))-1,nper-A81+1,J80),2)))))))</f>
        <v/>
      </c>
      <c r="G81" s="67" t="str">
        <f>IF(OR(A81="",A81&lt;$E$14),"",IF(J80&lt;=F81,0,IF(IF(AND(A81&gt;=$E$14,MOD(A81-$E$14,int)=0),$E$15,0)+F81&gt;=J80+E81,J80+E81-F81,IF(AND(A81&gt;=$E$14,MOD(A81-$E$14,int)=0),$E$15,0)+IF(IF(AND(A81&gt;=$E$14,MOD(A81-$E$14,int)=0),$E$15,0)+IF(MOD(A81-$E$18,periods_per_year)=0,$E$17,0)+F81&lt;J80+E81,IF(MOD(A81-$E$18,periods_per_year)=0,$E$17,0),J80+E81-IF(AND(A81&gt;=$E$14,MOD(A81-$E$14,int)=0),$E$15,0)-F81))))</f>
        <v/>
      </c>
      <c r="H81" s="68"/>
      <c r="I81" s="67" t="str">
        <f t="shared" si="4"/>
        <v/>
      </c>
      <c r="J81" s="67" t="str">
        <f t="shared" si="5"/>
        <v/>
      </c>
      <c r="K81" s="50"/>
      <c r="L81" s="59" t="str">
        <f t="shared" si="6"/>
        <v/>
      </c>
      <c r="M81" s="60" t="str">
        <f>IF(L81="","",IF(OR(periods_per_year=26,periods_per_year=52),IF(periods_per_year=26,IF(L81=1,fpdate,M80+14),IF(periods_per_year=52,IF(L81=1,fpdate,M80+7),"n/a")),IF(periods_per_year=24,DATE(YEAR(fpdate),MONTH(fpdate)+(L81-1)/2+IF(AND(DAY(fpdate)&gt;=15,MOD(L81,2)=0),1,0),IF(MOD(L81,2)=0,IF(DAY(fpdate)&gt;=15,DAY(fpdate)-14,DAY(fpdate)+14),DAY(fpdate))),IF(DAY(DATE(YEAR(fpdate),MONTH(fpdate)+L81-1,DAY(fpdate)))&lt;&gt;DAY(fpdate),DATE(YEAR(fpdate),MONTH(fpdate)+L81,0),DATE(YEAR(fpdate),MONTH(fpdate)+L81-1,DAY(fpdate))))))</f>
        <v/>
      </c>
      <c r="N81" s="61" t="str">
        <f>IF(L81="","",IF(D81&lt;&gt;"",D81,IF(L81=1,start_rate,IF(variable,IF(OR(L81=1,L81&lt;$K$20*periods_per_year),N80,MIN($K$21,IF(MOD(L81-1,$J$23)=0,MAX($K$22,N80+$J$24),N80))),N80))))</f>
        <v/>
      </c>
      <c r="O81" s="62" t="str">
        <f>IF(L81="","",ROUND((((1+N81/CP)^(CP/periods_per_year))-1)*R80,2))</f>
        <v/>
      </c>
      <c r="P81" s="62" t="str">
        <f>IF(L81="","",IF(L81=nper,R80+O81,MIN(R80+O81,IF(N81=N80,P80,ROUND(-PMT(((1+N81/CP)^(CP/periods_per_year))-1,nper-L81+1,R80),2)))))</f>
        <v/>
      </c>
      <c r="Q81" s="62" t="str">
        <f t="shared" si="7"/>
        <v/>
      </c>
      <c r="R81" s="62" t="str">
        <f t="shared" si="8"/>
        <v/>
      </c>
    </row>
    <row r="82" spans="1:18" x14ac:dyDescent="0.25">
      <c r="A82" s="63" t="str">
        <f t="shared" si="0"/>
        <v/>
      </c>
      <c r="B82" s="64" t="str">
        <f t="shared" si="1"/>
        <v/>
      </c>
      <c r="C82" s="65" t="str">
        <f t="shared" si="2"/>
        <v/>
      </c>
      <c r="D82" s="66" t="str">
        <f>IF(A82="","",IF(A82=1,start_rate,IF(variable,IF(OR(A82=1,A82&lt;$K$20*periods_per_year),D81,MIN($K$21,IF(MOD(A82-1,$J$23)=0,MAX($K$22,D81+$J$24),D81))),D81)))</f>
        <v/>
      </c>
      <c r="E82" s="67" t="str">
        <f t="shared" si="3"/>
        <v/>
      </c>
      <c r="F82" s="67" t="str">
        <f>IF(A82="","",IF(A82=nper,J81+E82,MIN(J81+E82,IF(D82=D81,F81,IF($E$10="Acc Bi-Weekly",ROUND((-PMT(((1+D82/CP)^(CP/12))-1,(nper-A82+1)*12/26,J81))/2,2),IF($E$10="Acc Weekly",ROUND((-PMT(((1+D82/CP)^(CP/12))-1,(nper-A82+1)*12/52,J81))/4,2),ROUND(-PMT(((1+D82/CP)^(CP/periods_per_year))-1,nper-A82+1,J81),2)))))))</f>
        <v/>
      </c>
      <c r="G82" s="67" t="str">
        <f>IF(OR(A82="",A82&lt;$E$14),"",IF(J81&lt;=F82,0,IF(IF(AND(A82&gt;=$E$14,MOD(A82-$E$14,int)=0),$E$15,0)+F82&gt;=J81+E82,J81+E82-F82,IF(AND(A82&gt;=$E$14,MOD(A82-$E$14,int)=0),$E$15,0)+IF(IF(AND(A82&gt;=$E$14,MOD(A82-$E$14,int)=0),$E$15,0)+IF(MOD(A82-$E$18,periods_per_year)=0,$E$17,0)+F82&lt;J81+E82,IF(MOD(A82-$E$18,periods_per_year)=0,$E$17,0),J81+E82-IF(AND(A82&gt;=$E$14,MOD(A82-$E$14,int)=0),$E$15,0)-F82))))</f>
        <v/>
      </c>
      <c r="H82" s="68"/>
      <c r="I82" s="67" t="str">
        <f t="shared" si="4"/>
        <v/>
      </c>
      <c r="J82" s="67" t="str">
        <f t="shared" si="5"/>
        <v/>
      </c>
      <c r="K82" s="50"/>
      <c r="L82" s="59" t="str">
        <f t="shared" si="6"/>
        <v/>
      </c>
      <c r="M82" s="60" t="str">
        <f>IF(L82="","",IF(OR(periods_per_year=26,periods_per_year=52),IF(periods_per_year=26,IF(L82=1,fpdate,M81+14),IF(periods_per_year=52,IF(L82=1,fpdate,M81+7),"n/a")),IF(periods_per_year=24,DATE(YEAR(fpdate),MONTH(fpdate)+(L82-1)/2+IF(AND(DAY(fpdate)&gt;=15,MOD(L82,2)=0),1,0),IF(MOD(L82,2)=0,IF(DAY(fpdate)&gt;=15,DAY(fpdate)-14,DAY(fpdate)+14),DAY(fpdate))),IF(DAY(DATE(YEAR(fpdate),MONTH(fpdate)+L82-1,DAY(fpdate)))&lt;&gt;DAY(fpdate),DATE(YEAR(fpdate),MONTH(fpdate)+L82,0),DATE(YEAR(fpdate),MONTH(fpdate)+L82-1,DAY(fpdate))))))</f>
        <v/>
      </c>
      <c r="N82" s="61" t="str">
        <f>IF(L82="","",IF(D82&lt;&gt;"",D82,IF(L82=1,start_rate,IF(variable,IF(OR(L82=1,L82&lt;$K$20*periods_per_year),N81,MIN($K$21,IF(MOD(L82-1,$J$23)=0,MAX($K$22,N81+$J$24),N81))),N81))))</f>
        <v/>
      </c>
      <c r="O82" s="62" t="str">
        <f>IF(L82="","",ROUND((((1+N82/CP)^(CP/periods_per_year))-1)*R81,2))</f>
        <v/>
      </c>
      <c r="P82" s="62" t="str">
        <f>IF(L82="","",IF(L82=nper,R81+O82,MIN(R81+O82,IF(N82=N81,P81,ROUND(-PMT(((1+N82/CP)^(CP/periods_per_year))-1,nper-L82+1,R81),2)))))</f>
        <v/>
      </c>
      <c r="Q82" s="62" t="str">
        <f t="shared" si="7"/>
        <v/>
      </c>
      <c r="R82" s="62" t="str">
        <f t="shared" si="8"/>
        <v/>
      </c>
    </row>
    <row r="83" spans="1:18" x14ac:dyDescent="0.25">
      <c r="A83" s="63" t="str">
        <f t="shared" si="0"/>
        <v/>
      </c>
      <c r="B83" s="64" t="str">
        <f t="shared" si="1"/>
        <v/>
      </c>
      <c r="C83" s="65" t="str">
        <f t="shared" si="2"/>
        <v/>
      </c>
      <c r="D83" s="66" t="str">
        <f>IF(A83="","",IF(A83=1,start_rate,IF(variable,IF(OR(A83=1,A83&lt;$K$20*periods_per_year),D82,MIN($K$21,IF(MOD(A83-1,$J$23)=0,MAX($K$22,D82+$J$24),D82))),D82)))</f>
        <v/>
      </c>
      <c r="E83" s="67" t="str">
        <f t="shared" si="3"/>
        <v/>
      </c>
      <c r="F83" s="67" t="str">
        <f>IF(A83="","",IF(A83=nper,J82+E83,MIN(J82+E83,IF(D83=D82,F82,IF($E$10="Acc Bi-Weekly",ROUND((-PMT(((1+D83/CP)^(CP/12))-1,(nper-A83+1)*12/26,J82))/2,2),IF($E$10="Acc Weekly",ROUND((-PMT(((1+D83/CP)^(CP/12))-1,(nper-A83+1)*12/52,J82))/4,2),ROUND(-PMT(((1+D83/CP)^(CP/periods_per_year))-1,nper-A83+1,J82),2)))))))</f>
        <v/>
      </c>
      <c r="G83" s="67" t="str">
        <f>IF(OR(A83="",A83&lt;$E$14),"",IF(J82&lt;=F83,0,IF(IF(AND(A83&gt;=$E$14,MOD(A83-$E$14,int)=0),$E$15,0)+F83&gt;=J82+E83,J82+E83-F83,IF(AND(A83&gt;=$E$14,MOD(A83-$E$14,int)=0),$E$15,0)+IF(IF(AND(A83&gt;=$E$14,MOD(A83-$E$14,int)=0),$E$15,0)+IF(MOD(A83-$E$18,periods_per_year)=0,$E$17,0)+F83&lt;J82+E83,IF(MOD(A83-$E$18,periods_per_year)=0,$E$17,0),J82+E83-IF(AND(A83&gt;=$E$14,MOD(A83-$E$14,int)=0),$E$15,0)-F83))))</f>
        <v/>
      </c>
      <c r="H83" s="68"/>
      <c r="I83" s="67" t="str">
        <f t="shared" si="4"/>
        <v/>
      </c>
      <c r="J83" s="67" t="str">
        <f t="shared" si="5"/>
        <v/>
      </c>
      <c r="K83" s="50"/>
      <c r="L83" s="59" t="str">
        <f t="shared" si="6"/>
        <v/>
      </c>
      <c r="M83" s="60" t="str">
        <f>IF(L83="","",IF(OR(periods_per_year=26,periods_per_year=52),IF(periods_per_year=26,IF(L83=1,fpdate,M82+14),IF(periods_per_year=52,IF(L83=1,fpdate,M82+7),"n/a")),IF(periods_per_year=24,DATE(YEAR(fpdate),MONTH(fpdate)+(L83-1)/2+IF(AND(DAY(fpdate)&gt;=15,MOD(L83,2)=0),1,0),IF(MOD(L83,2)=0,IF(DAY(fpdate)&gt;=15,DAY(fpdate)-14,DAY(fpdate)+14),DAY(fpdate))),IF(DAY(DATE(YEAR(fpdate),MONTH(fpdate)+L83-1,DAY(fpdate)))&lt;&gt;DAY(fpdate),DATE(YEAR(fpdate),MONTH(fpdate)+L83,0),DATE(YEAR(fpdate),MONTH(fpdate)+L83-1,DAY(fpdate))))))</f>
        <v/>
      </c>
      <c r="N83" s="61" t="str">
        <f>IF(L83="","",IF(D83&lt;&gt;"",D83,IF(L83=1,start_rate,IF(variable,IF(OR(L83=1,L83&lt;$K$20*periods_per_year),N82,MIN($K$21,IF(MOD(L83-1,$J$23)=0,MAX($K$22,N82+$J$24),N82))),N82))))</f>
        <v/>
      </c>
      <c r="O83" s="62" t="str">
        <f>IF(L83="","",ROUND((((1+N83/CP)^(CP/periods_per_year))-1)*R82,2))</f>
        <v/>
      </c>
      <c r="P83" s="62" t="str">
        <f>IF(L83="","",IF(L83=nper,R82+O83,MIN(R82+O83,IF(N83=N82,P82,ROUND(-PMT(((1+N83/CP)^(CP/periods_per_year))-1,nper-L83+1,R82),2)))))</f>
        <v/>
      </c>
      <c r="Q83" s="62" t="str">
        <f t="shared" si="7"/>
        <v/>
      </c>
      <c r="R83" s="62" t="str">
        <f t="shared" si="8"/>
        <v/>
      </c>
    </row>
    <row r="84" spans="1:18" x14ac:dyDescent="0.25">
      <c r="A84" s="63" t="str">
        <f t="shared" si="0"/>
        <v/>
      </c>
      <c r="B84" s="64" t="str">
        <f t="shared" si="1"/>
        <v/>
      </c>
      <c r="C84" s="65" t="str">
        <f t="shared" si="2"/>
        <v/>
      </c>
      <c r="D84" s="66" t="str">
        <f>IF(A84="","",IF(A84=1,start_rate,IF(variable,IF(OR(A84=1,A84&lt;$K$20*periods_per_year),D83,MIN($K$21,IF(MOD(A84-1,$J$23)=0,MAX($K$22,D83+$J$24),D83))),D83)))</f>
        <v/>
      </c>
      <c r="E84" s="67" t="str">
        <f t="shared" si="3"/>
        <v/>
      </c>
      <c r="F84" s="67" t="str">
        <f>IF(A84="","",IF(A84=nper,J83+E84,MIN(J83+E84,IF(D84=D83,F83,IF($E$10="Acc Bi-Weekly",ROUND((-PMT(((1+D84/CP)^(CP/12))-1,(nper-A84+1)*12/26,J83))/2,2),IF($E$10="Acc Weekly",ROUND((-PMT(((1+D84/CP)^(CP/12))-1,(nper-A84+1)*12/52,J83))/4,2),ROUND(-PMT(((1+D84/CP)^(CP/periods_per_year))-1,nper-A84+1,J83),2)))))))</f>
        <v/>
      </c>
      <c r="G84" s="67" t="str">
        <f>IF(OR(A84="",A84&lt;$E$14),"",IF(J83&lt;=F84,0,IF(IF(AND(A84&gt;=$E$14,MOD(A84-$E$14,int)=0),$E$15,0)+F84&gt;=J83+E84,J83+E84-F84,IF(AND(A84&gt;=$E$14,MOD(A84-$E$14,int)=0),$E$15,0)+IF(IF(AND(A84&gt;=$E$14,MOD(A84-$E$14,int)=0),$E$15,0)+IF(MOD(A84-$E$18,periods_per_year)=0,$E$17,0)+F84&lt;J83+E84,IF(MOD(A84-$E$18,periods_per_year)=0,$E$17,0),J83+E84-IF(AND(A84&gt;=$E$14,MOD(A84-$E$14,int)=0),$E$15,0)-F84))))</f>
        <v/>
      </c>
      <c r="H84" s="68"/>
      <c r="I84" s="67" t="str">
        <f t="shared" si="4"/>
        <v/>
      </c>
      <c r="J84" s="67" t="str">
        <f t="shared" si="5"/>
        <v/>
      </c>
      <c r="K84" s="50"/>
      <c r="L84" s="59" t="str">
        <f t="shared" si="6"/>
        <v/>
      </c>
      <c r="M84" s="60" t="str">
        <f>IF(L84="","",IF(OR(periods_per_year=26,periods_per_year=52),IF(periods_per_year=26,IF(L84=1,fpdate,M83+14),IF(periods_per_year=52,IF(L84=1,fpdate,M83+7),"n/a")),IF(periods_per_year=24,DATE(YEAR(fpdate),MONTH(fpdate)+(L84-1)/2+IF(AND(DAY(fpdate)&gt;=15,MOD(L84,2)=0),1,0),IF(MOD(L84,2)=0,IF(DAY(fpdate)&gt;=15,DAY(fpdate)-14,DAY(fpdate)+14),DAY(fpdate))),IF(DAY(DATE(YEAR(fpdate),MONTH(fpdate)+L84-1,DAY(fpdate)))&lt;&gt;DAY(fpdate),DATE(YEAR(fpdate),MONTH(fpdate)+L84,0),DATE(YEAR(fpdate),MONTH(fpdate)+L84-1,DAY(fpdate))))))</f>
        <v/>
      </c>
      <c r="N84" s="61" t="str">
        <f>IF(L84="","",IF(D84&lt;&gt;"",D84,IF(L84=1,start_rate,IF(variable,IF(OR(L84=1,L84&lt;$K$20*periods_per_year),N83,MIN($K$21,IF(MOD(L84-1,$J$23)=0,MAX($K$22,N83+$J$24),N83))),N83))))</f>
        <v/>
      </c>
      <c r="O84" s="62" t="str">
        <f>IF(L84="","",ROUND((((1+N84/CP)^(CP/periods_per_year))-1)*R83,2))</f>
        <v/>
      </c>
      <c r="P84" s="62" t="str">
        <f>IF(L84="","",IF(L84=nper,R83+O84,MIN(R83+O84,IF(N84=N83,P83,ROUND(-PMT(((1+N84/CP)^(CP/periods_per_year))-1,nper-L84+1,R83),2)))))</f>
        <v/>
      </c>
      <c r="Q84" s="62" t="str">
        <f t="shared" si="7"/>
        <v/>
      </c>
      <c r="R84" s="62" t="str">
        <f t="shared" si="8"/>
        <v/>
      </c>
    </row>
    <row r="85" spans="1:18" x14ac:dyDescent="0.25">
      <c r="A85" s="63" t="str">
        <f t="shared" si="0"/>
        <v/>
      </c>
      <c r="B85" s="64" t="str">
        <f t="shared" si="1"/>
        <v/>
      </c>
      <c r="C85" s="65" t="str">
        <f t="shared" si="2"/>
        <v/>
      </c>
      <c r="D85" s="66" t="str">
        <f>IF(A85="","",IF(A85=1,start_rate,IF(variable,IF(OR(A85=1,A85&lt;$K$20*periods_per_year),D84,MIN($K$21,IF(MOD(A85-1,$J$23)=0,MAX($K$22,D84+$J$24),D84))),D84)))</f>
        <v/>
      </c>
      <c r="E85" s="67" t="str">
        <f t="shared" si="3"/>
        <v/>
      </c>
      <c r="F85" s="67" t="str">
        <f>IF(A85="","",IF(A85=nper,J84+E85,MIN(J84+E85,IF(D85=D84,F84,IF($E$10="Acc Bi-Weekly",ROUND((-PMT(((1+D85/CP)^(CP/12))-1,(nper-A85+1)*12/26,J84))/2,2),IF($E$10="Acc Weekly",ROUND((-PMT(((1+D85/CP)^(CP/12))-1,(nper-A85+1)*12/52,J84))/4,2),ROUND(-PMT(((1+D85/CP)^(CP/periods_per_year))-1,nper-A85+1,J84),2)))))))</f>
        <v/>
      </c>
      <c r="G85" s="67" t="str">
        <f>IF(OR(A85="",A85&lt;$E$14),"",IF(J84&lt;=F85,0,IF(IF(AND(A85&gt;=$E$14,MOD(A85-$E$14,int)=0),$E$15,0)+F85&gt;=J84+E85,J84+E85-F85,IF(AND(A85&gt;=$E$14,MOD(A85-$E$14,int)=0),$E$15,0)+IF(IF(AND(A85&gt;=$E$14,MOD(A85-$E$14,int)=0),$E$15,0)+IF(MOD(A85-$E$18,periods_per_year)=0,$E$17,0)+F85&lt;J84+E85,IF(MOD(A85-$E$18,periods_per_year)=0,$E$17,0),J84+E85-IF(AND(A85&gt;=$E$14,MOD(A85-$E$14,int)=0),$E$15,0)-F85))))</f>
        <v/>
      </c>
      <c r="H85" s="68"/>
      <c r="I85" s="67" t="str">
        <f t="shared" si="4"/>
        <v/>
      </c>
      <c r="J85" s="67" t="str">
        <f t="shared" si="5"/>
        <v/>
      </c>
      <c r="K85" s="50"/>
      <c r="L85" s="59" t="str">
        <f t="shared" si="6"/>
        <v/>
      </c>
      <c r="M85" s="60" t="str">
        <f>IF(L85="","",IF(OR(periods_per_year=26,periods_per_year=52),IF(periods_per_year=26,IF(L85=1,fpdate,M84+14),IF(periods_per_year=52,IF(L85=1,fpdate,M84+7),"n/a")),IF(periods_per_year=24,DATE(YEAR(fpdate),MONTH(fpdate)+(L85-1)/2+IF(AND(DAY(fpdate)&gt;=15,MOD(L85,2)=0),1,0),IF(MOD(L85,2)=0,IF(DAY(fpdate)&gt;=15,DAY(fpdate)-14,DAY(fpdate)+14),DAY(fpdate))),IF(DAY(DATE(YEAR(fpdate),MONTH(fpdate)+L85-1,DAY(fpdate)))&lt;&gt;DAY(fpdate),DATE(YEAR(fpdate),MONTH(fpdate)+L85,0),DATE(YEAR(fpdate),MONTH(fpdate)+L85-1,DAY(fpdate))))))</f>
        <v/>
      </c>
      <c r="N85" s="61" t="str">
        <f>IF(L85="","",IF(D85&lt;&gt;"",D85,IF(L85=1,start_rate,IF(variable,IF(OR(L85=1,L85&lt;$K$20*periods_per_year),N84,MIN($K$21,IF(MOD(L85-1,$J$23)=0,MAX($K$22,N84+$J$24),N84))),N84))))</f>
        <v/>
      </c>
      <c r="O85" s="62" t="str">
        <f>IF(L85="","",ROUND((((1+N85/CP)^(CP/periods_per_year))-1)*R84,2))</f>
        <v/>
      </c>
      <c r="P85" s="62" t="str">
        <f>IF(L85="","",IF(L85=nper,R84+O85,MIN(R84+O85,IF(N85=N84,P84,ROUND(-PMT(((1+N85/CP)^(CP/periods_per_year))-1,nper-L85+1,R84),2)))))</f>
        <v/>
      </c>
      <c r="Q85" s="62" t="str">
        <f t="shared" si="7"/>
        <v/>
      </c>
      <c r="R85" s="62" t="str">
        <f t="shared" si="8"/>
        <v/>
      </c>
    </row>
    <row r="86" spans="1:18" x14ac:dyDescent="0.25">
      <c r="A86" s="63" t="str">
        <f t="shared" si="0"/>
        <v/>
      </c>
      <c r="B86" s="64" t="str">
        <f t="shared" si="1"/>
        <v/>
      </c>
      <c r="C86" s="65" t="str">
        <f t="shared" si="2"/>
        <v/>
      </c>
      <c r="D86" s="66" t="str">
        <f>IF(A86="","",IF(A86=1,start_rate,IF(variable,IF(OR(A86=1,A86&lt;$K$20*periods_per_year),D85,MIN($K$21,IF(MOD(A86-1,$J$23)=0,MAX($K$22,D85+$J$24),D85))),D85)))</f>
        <v/>
      </c>
      <c r="E86" s="67" t="str">
        <f t="shared" si="3"/>
        <v/>
      </c>
      <c r="F86" s="67" t="str">
        <f>IF(A86="","",IF(A86=nper,J85+E86,MIN(J85+E86,IF(D86=D85,F85,IF($E$10="Acc Bi-Weekly",ROUND((-PMT(((1+D86/CP)^(CP/12))-1,(nper-A86+1)*12/26,J85))/2,2),IF($E$10="Acc Weekly",ROUND((-PMT(((1+D86/CP)^(CP/12))-1,(nper-A86+1)*12/52,J85))/4,2),ROUND(-PMT(((1+D86/CP)^(CP/periods_per_year))-1,nper-A86+1,J85),2)))))))</f>
        <v/>
      </c>
      <c r="G86" s="67" t="str">
        <f>IF(OR(A86="",A86&lt;$E$14),"",IF(J85&lt;=F86,0,IF(IF(AND(A86&gt;=$E$14,MOD(A86-$E$14,int)=0),$E$15,0)+F86&gt;=J85+E86,J85+E86-F86,IF(AND(A86&gt;=$E$14,MOD(A86-$E$14,int)=0),$E$15,0)+IF(IF(AND(A86&gt;=$E$14,MOD(A86-$E$14,int)=0),$E$15,0)+IF(MOD(A86-$E$18,periods_per_year)=0,$E$17,0)+F86&lt;J85+E86,IF(MOD(A86-$E$18,periods_per_year)=0,$E$17,0),J85+E86-IF(AND(A86&gt;=$E$14,MOD(A86-$E$14,int)=0),$E$15,0)-F86))))</f>
        <v/>
      </c>
      <c r="H86" s="68"/>
      <c r="I86" s="67" t="str">
        <f t="shared" si="4"/>
        <v/>
      </c>
      <c r="J86" s="67" t="str">
        <f t="shared" si="5"/>
        <v/>
      </c>
      <c r="K86" s="50"/>
      <c r="L86" s="59" t="str">
        <f t="shared" si="6"/>
        <v/>
      </c>
      <c r="M86" s="60" t="str">
        <f>IF(L86="","",IF(OR(periods_per_year=26,periods_per_year=52),IF(periods_per_year=26,IF(L86=1,fpdate,M85+14),IF(periods_per_year=52,IF(L86=1,fpdate,M85+7),"n/a")),IF(periods_per_year=24,DATE(YEAR(fpdate),MONTH(fpdate)+(L86-1)/2+IF(AND(DAY(fpdate)&gt;=15,MOD(L86,2)=0),1,0),IF(MOD(L86,2)=0,IF(DAY(fpdate)&gt;=15,DAY(fpdate)-14,DAY(fpdate)+14),DAY(fpdate))),IF(DAY(DATE(YEAR(fpdate),MONTH(fpdate)+L86-1,DAY(fpdate)))&lt;&gt;DAY(fpdate),DATE(YEAR(fpdate),MONTH(fpdate)+L86,0),DATE(YEAR(fpdate),MONTH(fpdate)+L86-1,DAY(fpdate))))))</f>
        <v/>
      </c>
      <c r="N86" s="61" t="str">
        <f>IF(L86="","",IF(D86&lt;&gt;"",D86,IF(L86=1,start_rate,IF(variable,IF(OR(L86=1,L86&lt;$K$20*periods_per_year),N85,MIN($K$21,IF(MOD(L86-1,$J$23)=0,MAX($K$22,N85+$J$24),N85))),N85))))</f>
        <v/>
      </c>
      <c r="O86" s="62" t="str">
        <f>IF(L86="","",ROUND((((1+N86/CP)^(CP/periods_per_year))-1)*R85,2))</f>
        <v/>
      </c>
      <c r="P86" s="62" t="str">
        <f>IF(L86="","",IF(L86=nper,R85+O86,MIN(R85+O86,IF(N86=N85,P85,ROUND(-PMT(((1+N86/CP)^(CP/periods_per_year))-1,nper-L86+1,R85),2)))))</f>
        <v/>
      </c>
      <c r="Q86" s="62" t="str">
        <f t="shared" si="7"/>
        <v/>
      </c>
      <c r="R86" s="62" t="str">
        <f t="shared" si="8"/>
        <v/>
      </c>
    </row>
    <row r="87" spans="1:18" x14ac:dyDescent="0.25">
      <c r="A87" s="63" t="str">
        <f t="shared" si="0"/>
        <v/>
      </c>
      <c r="B87" s="64" t="str">
        <f t="shared" si="1"/>
        <v/>
      </c>
      <c r="C87" s="65" t="str">
        <f t="shared" si="2"/>
        <v/>
      </c>
      <c r="D87" s="66" t="str">
        <f>IF(A87="","",IF(A87=1,start_rate,IF(variable,IF(OR(A87=1,A87&lt;$K$20*periods_per_year),D86,MIN($K$21,IF(MOD(A87-1,$J$23)=0,MAX($K$22,D86+$J$24),D86))),D86)))</f>
        <v/>
      </c>
      <c r="E87" s="67" t="str">
        <f t="shared" si="3"/>
        <v/>
      </c>
      <c r="F87" s="67" t="str">
        <f>IF(A87="","",IF(A87=nper,J86+E87,MIN(J86+E87,IF(D87=D86,F86,IF($E$10="Acc Bi-Weekly",ROUND((-PMT(((1+D87/CP)^(CP/12))-1,(nper-A87+1)*12/26,J86))/2,2),IF($E$10="Acc Weekly",ROUND((-PMT(((1+D87/CP)^(CP/12))-1,(nper-A87+1)*12/52,J86))/4,2),ROUND(-PMT(((1+D87/CP)^(CP/periods_per_year))-1,nper-A87+1,J86),2)))))))</f>
        <v/>
      </c>
      <c r="G87" s="67" t="str">
        <f>IF(OR(A87="",A87&lt;$E$14),"",IF(J86&lt;=F87,0,IF(IF(AND(A87&gt;=$E$14,MOD(A87-$E$14,int)=0),$E$15,0)+F87&gt;=J86+E87,J86+E87-F87,IF(AND(A87&gt;=$E$14,MOD(A87-$E$14,int)=0),$E$15,0)+IF(IF(AND(A87&gt;=$E$14,MOD(A87-$E$14,int)=0),$E$15,0)+IF(MOD(A87-$E$18,periods_per_year)=0,$E$17,0)+F87&lt;J86+E87,IF(MOD(A87-$E$18,periods_per_year)=0,$E$17,0),J86+E87-IF(AND(A87&gt;=$E$14,MOD(A87-$E$14,int)=0),$E$15,0)-F87))))</f>
        <v/>
      </c>
      <c r="H87" s="68"/>
      <c r="I87" s="67" t="str">
        <f t="shared" si="4"/>
        <v/>
      </c>
      <c r="J87" s="67" t="str">
        <f t="shared" si="5"/>
        <v/>
      </c>
      <c r="K87" s="50"/>
      <c r="L87" s="59" t="str">
        <f t="shared" si="6"/>
        <v/>
      </c>
      <c r="M87" s="60" t="str">
        <f>IF(L87="","",IF(OR(periods_per_year=26,periods_per_year=52),IF(periods_per_year=26,IF(L87=1,fpdate,M86+14),IF(periods_per_year=52,IF(L87=1,fpdate,M86+7),"n/a")),IF(periods_per_year=24,DATE(YEAR(fpdate),MONTH(fpdate)+(L87-1)/2+IF(AND(DAY(fpdate)&gt;=15,MOD(L87,2)=0),1,0),IF(MOD(L87,2)=0,IF(DAY(fpdate)&gt;=15,DAY(fpdate)-14,DAY(fpdate)+14),DAY(fpdate))),IF(DAY(DATE(YEAR(fpdate),MONTH(fpdate)+L87-1,DAY(fpdate)))&lt;&gt;DAY(fpdate),DATE(YEAR(fpdate),MONTH(fpdate)+L87,0),DATE(YEAR(fpdate),MONTH(fpdate)+L87-1,DAY(fpdate))))))</f>
        <v/>
      </c>
      <c r="N87" s="61" t="str">
        <f>IF(L87="","",IF(D87&lt;&gt;"",D87,IF(L87=1,start_rate,IF(variable,IF(OR(L87=1,L87&lt;$K$20*periods_per_year),N86,MIN($K$21,IF(MOD(L87-1,$J$23)=0,MAX($K$22,N86+$J$24),N86))),N86))))</f>
        <v/>
      </c>
      <c r="O87" s="62" t="str">
        <f>IF(L87="","",ROUND((((1+N87/CP)^(CP/periods_per_year))-1)*R86,2))</f>
        <v/>
      </c>
      <c r="P87" s="62" t="str">
        <f>IF(L87="","",IF(L87=nper,R86+O87,MIN(R86+O87,IF(N87=N86,P86,ROUND(-PMT(((1+N87/CP)^(CP/periods_per_year))-1,nper-L87+1,R86),2)))))</f>
        <v/>
      </c>
      <c r="Q87" s="62" t="str">
        <f t="shared" si="7"/>
        <v/>
      </c>
      <c r="R87" s="62" t="str">
        <f t="shared" si="8"/>
        <v/>
      </c>
    </row>
    <row r="88" spans="1:18" x14ac:dyDescent="0.25">
      <c r="A88" s="63" t="str">
        <f t="shared" si="0"/>
        <v/>
      </c>
      <c r="B88" s="64" t="str">
        <f t="shared" si="1"/>
        <v/>
      </c>
      <c r="C88" s="65" t="str">
        <f t="shared" si="2"/>
        <v/>
      </c>
      <c r="D88" s="66" t="str">
        <f>IF(A88="","",IF(A88=1,start_rate,IF(variable,IF(OR(A88=1,A88&lt;$K$20*periods_per_year),D87,MIN($K$21,IF(MOD(A88-1,$J$23)=0,MAX($K$22,D87+$J$24),D87))),D87)))</f>
        <v/>
      </c>
      <c r="E88" s="67" t="str">
        <f t="shared" si="3"/>
        <v/>
      </c>
      <c r="F88" s="67" t="str">
        <f>IF(A88="","",IF(A88=nper,J87+E88,MIN(J87+E88,IF(D88=D87,F87,IF($E$10="Acc Bi-Weekly",ROUND((-PMT(((1+D88/CP)^(CP/12))-1,(nper-A88+1)*12/26,J87))/2,2),IF($E$10="Acc Weekly",ROUND((-PMT(((1+D88/CP)^(CP/12))-1,(nper-A88+1)*12/52,J87))/4,2),ROUND(-PMT(((1+D88/CP)^(CP/periods_per_year))-1,nper-A88+1,J87),2)))))))</f>
        <v/>
      </c>
      <c r="G88" s="67" t="str">
        <f>IF(OR(A88="",A88&lt;$E$14),"",IF(J87&lt;=F88,0,IF(IF(AND(A88&gt;=$E$14,MOD(A88-$E$14,int)=0),$E$15,0)+F88&gt;=J87+E88,J87+E88-F88,IF(AND(A88&gt;=$E$14,MOD(A88-$E$14,int)=0),$E$15,0)+IF(IF(AND(A88&gt;=$E$14,MOD(A88-$E$14,int)=0),$E$15,0)+IF(MOD(A88-$E$18,periods_per_year)=0,$E$17,0)+F88&lt;J87+E88,IF(MOD(A88-$E$18,periods_per_year)=0,$E$17,0),J87+E88-IF(AND(A88&gt;=$E$14,MOD(A88-$E$14,int)=0),$E$15,0)-F88))))</f>
        <v/>
      </c>
      <c r="H88" s="68"/>
      <c r="I88" s="67" t="str">
        <f t="shared" si="4"/>
        <v/>
      </c>
      <c r="J88" s="67" t="str">
        <f t="shared" si="5"/>
        <v/>
      </c>
      <c r="K88" s="50"/>
      <c r="L88" s="59" t="str">
        <f t="shared" si="6"/>
        <v/>
      </c>
      <c r="M88" s="60" t="str">
        <f>IF(L88="","",IF(OR(periods_per_year=26,periods_per_year=52),IF(periods_per_year=26,IF(L88=1,fpdate,M87+14),IF(periods_per_year=52,IF(L88=1,fpdate,M87+7),"n/a")),IF(periods_per_year=24,DATE(YEAR(fpdate),MONTH(fpdate)+(L88-1)/2+IF(AND(DAY(fpdate)&gt;=15,MOD(L88,2)=0),1,0),IF(MOD(L88,2)=0,IF(DAY(fpdate)&gt;=15,DAY(fpdate)-14,DAY(fpdate)+14),DAY(fpdate))),IF(DAY(DATE(YEAR(fpdate),MONTH(fpdate)+L88-1,DAY(fpdate)))&lt;&gt;DAY(fpdate),DATE(YEAR(fpdate),MONTH(fpdate)+L88,0),DATE(YEAR(fpdate),MONTH(fpdate)+L88-1,DAY(fpdate))))))</f>
        <v/>
      </c>
      <c r="N88" s="61" t="str">
        <f>IF(L88="","",IF(D88&lt;&gt;"",D88,IF(L88=1,start_rate,IF(variable,IF(OR(L88=1,L88&lt;$K$20*periods_per_year),N87,MIN($K$21,IF(MOD(L88-1,$J$23)=0,MAX($K$22,N87+$J$24),N87))),N87))))</f>
        <v/>
      </c>
      <c r="O88" s="62" t="str">
        <f>IF(L88="","",ROUND((((1+N88/CP)^(CP/periods_per_year))-1)*R87,2))</f>
        <v/>
      </c>
      <c r="P88" s="62" t="str">
        <f>IF(L88="","",IF(L88=nper,R87+O88,MIN(R87+O88,IF(N88=N87,P87,ROUND(-PMT(((1+N88/CP)^(CP/periods_per_year))-1,nper-L88+1,R87),2)))))</f>
        <v/>
      </c>
      <c r="Q88" s="62" t="str">
        <f t="shared" si="7"/>
        <v/>
      </c>
      <c r="R88" s="62" t="str">
        <f t="shared" si="8"/>
        <v/>
      </c>
    </row>
    <row r="89" spans="1:18" x14ac:dyDescent="0.25">
      <c r="A89" s="63" t="str">
        <f t="shared" si="0"/>
        <v/>
      </c>
      <c r="B89" s="64" t="str">
        <f t="shared" si="1"/>
        <v/>
      </c>
      <c r="C89" s="65" t="str">
        <f t="shared" si="2"/>
        <v/>
      </c>
      <c r="D89" s="66" t="str">
        <f>IF(A89="","",IF(A89=1,start_rate,IF(variable,IF(OR(A89=1,A89&lt;$K$20*periods_per_year),D88,MIN($K$21,IF(MOD(A89-1,$J$23)=0,MAX($K$22,D88+$J$24),D88))),D88)))</f>
        <v/>
      </c>
      <c r="E89" s="67" t="str">
        <f t="shared" si="3"/>
        <v/>
      </c>
      <c r="F89" s="67" t="str">
        <f>IF(A89="","",IF(A89=nper,J88+E89,MIN(J88+E89,IF(D89=D88,F88,IF($E$10="Acc Bi-Weekly",ROUND((-PMT(((1+D89/CP)^(CP/12))-1,(nper-A89+1)*12/26,J88))/2,2),IF($E$10="Acc Weekly",ROUND((-PMT(((1+D89/CP)^(CP/12))-1,(nper-A89+1)*12/52,J88))/4,2),ROUND(-PMT(((1+D89/CP)^(CP/periods_per_year))-1,nper-A89+1,J88),2)))))))</f>
        <v/>
      </c>
      <c r="G89" s="67" t="str">
        <f>IF(OR(A89="",A89&lt;$E$14),"",IF(J88&lt;=F89,0,IF(IF(AND(A89&gt;=$E$14,MOD(A89-$E$14,int)=0),$E$15,0)+F89&gt;=J88+E89,J88+E89-F89,IF(AND(A89&gt;=$E$14,MOD(A89-$E$14,int)=0),$E$15,0)+IF(IF(AND(A89&gt;=$E$14,MOD(A89-$E$14,int)=0),$E$15,0)+IF(MOD(A89-$E$18,periods_per_year)=0,$E$17,0)+F89&lt;J88+E89,IF(MOD(A89-$E$18,periods_per_year)=0,$E$17,0),J88+E89-IF(AND(A89&gt;=$E$14,MOD(A89-$E$14,int)=0),$E$15,0)-F89))))</f>
        <v/>
      </c>
      <c r="H89" s="68"/>
      <c r="I89" s="67" t="str">
        <f t="shared" si="4"/>
        <v/>
      </c>
      <c r="J89" s="67" t="str">
        <f t="shared" si="5"/>
        <v/>
      </c>
      <c r="K89" s="50"/>
      <c r="L89" s="59" t="str">
        <f t="shared" si="6"/>
        <v/>
      </c>
      <c r="M89" s="60" t="str">
        <f>IF(L89="","",IF(OR(periods_per_year=26,periods_per_year=52),IF(periods_per_year=26,IF(L89=1,fpdate,M88+14),IF(periods_per_year=52,IF(L89=1,fpdate,M88+7),"n/a")),IF(periods_per_year=24,DATE(YEAR(fpdate),MONTH(fpdate)+(L89-1)/2+IF(AND(DAY(fpdate)&gt;=15,MOD(L89,2)=0),1,0),IF(MOD(L89,2)=0,IF(DAY(fpdate)&gt;=15,DAY(fpdate)-14,DAY(fpdate)+14),DAY(fpdate))),IF(DAY(DATE(YEAR(fpdate),MONTH(fpdate)+L89-1,DAY(fpdate)))&lt;&gt;DAY(fpdate),DATE(YEAR(fpdate),MONTH(fpdate)+L89,0),DATE(YEAR(fpdate),MONTH(fpdate)+L89-1,DAY(fpdate))))))</f>
        <v/>
      </c>
      <c r="N89" s="61" t="str">
        <f>IF(L89="","",IF(D89&lt;&gt;"",D89,IF(L89=1,start_rate,IF(variable,IF(OR(L89=1,L89&lt;$K$20*periods_per_year),N88,MIN($K$21,IF(MOD(L89-1,$J$23)=0,MAX($K$22,N88+$J$24),N88))),N88))))</f>
        <v/>
      </c>
      <c r="O89" s="62" t="str">
        <f>IF(L89="","",ROUND((((1+N89/CP)^(CP/periods_per_year))-1)*R88,2))</f>
        <v/>
      </c>
      <c r="P89" s="62" t="str">
        <f>IF(L89="","",IF(L89=nper,R88+O89,MIN(R88+O89,IF(N89=N88,P88,ROUND(-PMT(((1+N89/CP)^(CP/periods_per_year))-1,nper-L89+1,R88),2)))))</f>
        <v/>
      </c>
      <c r="Q89" s="62" t="str">
        <f t="shared" si="7"/>
        <v/>
      </c>
      <c r="R89" s="62" t="str">
        <f t="shared" si="8"/>
        <v/>
      </c>
    </row>
    <row r="90" spans="1:18" x14ac:dyDescent="0.25">
      <c r="A90" s="63" t="str">
        <f t="shared" si="0"/>
        <v/>
      </c>
      <c r="B90" s="64" t="str">
        <f t="shared" si="1"/>
        <v/>
      </c>
      <c r="C90" s="65" t="str">
        <f t="shared" si="2"/>
        <v/>
      </c>
      <c r="D90" s="66" t="str">
        <f>IF(A90="","",IF(A90=1,start_rate,IF(variable,IF(OR(A90=1,A90&lt;$K$20*periods_per_year),D89,MIN($K$21,IF(MOD(A90-1,$J$23)=0,MAX($K$22,D89+$J$24),D89))),D89)))</f>
        <v/>
      </c>
      <c r="E90" s="67" t="str">
        <f t="shared" si="3"/>
        <v/>
      </c>
      <c r="F90" s="67" t="str">
        <f>IF(A90="","",IF(A90=nper,J89+E90,MIN(J89+E90,IF(D90=D89,F89,IF($E$10="Acc Bi-Weekly",ROUND((-PMT(((1+D90/CP)^(CP/12))-1,(nper-A90+1)*12/26,J89))/2,2),IF($E$10="Acc Weekly",ROUND((-PMT(((1+D90/CP)^(CP/12))-1,(nper-A90+1)*12/52,J89))/4,2),ROUND(-PMT(((1+D90/CP)^(CP/periods_per_year))-1,nper-A90+1,J89),2)))))))</f>
        <v/>
      </c>
      <c r="G90" s="67" t="str">
        <f>IF(OR(A90="",A90&lt;$E$14),"",IF(J89&lt;=F90,0,IF(IF(AND(A90&gt;=$E$14,MOD(A90-$E$14,int)=0),$E$15,0)+F90&gt;=J89+E90,J89+E90-F90,IF(AND(A90&gt;=$E$14,MOD(A90-$E$14,int)=0),$E$15,0)+IF(IF(AND(A90&gt;=$E$14,MOD(A90-$E$14,int)=0),$E$15,0)+IF(MOD(A90-$E$18,periods_per_year)=0,$E$17,0)+F90&lt;J89+E90,IF(MOD(A90-$E$18,periods_per_year)=0,$E$17,0),J89+E90-IF(AND(A90&gt;=$E$14,MOD(A90-$E$14,int)=0),$E$15,0)-F90))))</f>
        <v/>
      </c>
      <c r="H90" s="68"/>
      <c r="I90" s="67" t="str">
        <f t="shared" si="4"/>
        <v/>
      </c>
      <c r="J90" s="67" t="str">
        <f t="shared" si="5"/>
        <v/>
      </c>
      <c r="K90" s="50"/>
      <c r="L90" s="59" t="str">
        <f t="shared" si="6"/>
        <v/>
      </c>
      <c r="M90" s="60" t="str">
        <f>IF(L90="","",IF(OR(periods_per_year=26,periods_per_year=52),IF(periods_per_year=26,IF(L90=1,fpdate,M89+14),IF(periods_per_year=52,IF(L90=1,fpdate,M89+7),"n/a")),IF(periods_per_year=24,DATE(YEAR(fpdate),MONTH(fpdate)+(L90-1)/2+IF(AND(DAY(fpdate)&gt;=15,MOD(L90,2)=0),1,0),IF(MOD(L90,2)=0,IF(DAY(fpdate)&gt;=15,DAY(fpdate)-14,DAY(fpdate)+14),DAY(fpdate))),IF(DAY(DATE(YEAR(fpdate),MONTH(fpdate)+L90-1,DAY(fpdate)))&lt;&gt;DAY(fpdate),DATE(YEAR(fpdate),MONTH(fpdate)+L90,0),DATE(YEAR(fpdate),MONTH(fpdate)+L90-1,DAY(fpdate))))))</f>
        <v/>
      </c>
      <c r="N90" s="61" t="str">
        <f>IF(L90="","",IF(D90&lt;&gt;"",D90,IF(L90=1,start_rate,IF(variable,IF(OR(L90=1,L90&lt;$K$20*periods_per_year),N89,MIN($K$21,IF(MOD(L90-1,$J$23)=0,MAX($K$22,N89+$J$24),N89))),N89))))</f>
        <v/>
      </c>
      <c r="O90" s="62" t="str">
        <f>IF(L90="","",ROUND((((1+N90/CP)^(CP/periods_per_year))-1)*R89,2))</f>
        <v/>
      </c>
      <c r="P90" s="62" t="str">
        <f>IF(L90="","",IF(L90=nper,R89+O90,MIN(R89+O90,IF(N90=N89,P89,ROUND(-PMT(((1+N90/CP)^(CP/periods_per_year))-1,nper-L90+1,R89),2)))))</f>
        <v/>
      </c>
      <c r="Q90" s="62" t="str">
        <f t="shared" si="7"/>
        <v/>
      </c>
      <c r="R90" s="62" t="str">
        <f t="shared" si="8"/>
        <v/>
      </c>
    </row>
    <row r="91" spans="1:18" x14ac:dyDescent="0.25">
      <c r="A91" s="63" t="str">
        <f t="shared" si="0"/>
        <v/>
      </c>
      <c r="B91" s="64" t="str">
        <f t="shared" si="1"/>
        <v/>
      </c>
      <c r="C91" s="65" t="str">
        <f t="shared" si="2"/>
        <v/>
      </c>
      <c r="D91" s="66" t="str">
        <f>IF(A91="","",IF(A91=1,start_rate,IF(variable,IF(OR(A91=1,A91&lt;$K$20*periods_per_year),D90,MIN($K$21,IF(MOD(A91-1,$J$23)=0,MAX($K$22,D90+$J$24),D90))),D90)))</f>
        <v/>
      </c>
      <c r="E91" s="67" t="str">
        <f t="shared" si="3"/>
        <v/>
      </c>
      <c r="F91" s="67" t="str">
        <f>IF(A91="","",IF(A91=nper,J90+E91,MIN(J90+E91,IF(D91=D90,F90,IF($E$10="Acc Bi-Weekly",ROUND((-PMT(((1+D91/CP)^(CP/12))-1,(nper-A91+1)*12/26,J90))/2,2),IF($E$10="Acc Weekly",ROUND((-PMT(((1+D91/CP)^(CP/12))-1,(nper-A91+1)*12/52,J90))/4,2),ROUND(-PMT(((1+D91/CP)^(CP/periods_per_year))-1,nper-A91+1,J90),2)))))))</f>
        <v/>
      </c>
      <c r="G91" s="67" t="str">
        <f>IF(OR(A91="",A91&lt;$E$14),"",IF(J90&lt;=F91,0,IF(IF(AND(A91&gt;=$E$14,MOD(A91-$E$14,int)=0),$E$15,0)+F91&gt;=J90+E91,J90+E91-F91,IF(AND(A91&gt;=$E$14,MOD(A91-$E$14,int)=0),$E$15,0)+IF(IF(AND(A91&gt;=$E$14,MOD(A91-$E$14,int)=0),$E$15,0)+IF(MOD(A91-$E$18,periods_per_year)=0,$E$17,0)+F91&lt;J90+E91,IF(MOD(A91-$E$18,periods_per_year)=0,$E$17,0),J90+E91-IF(AND(A91&gt;=$E$14,MOD(A91-$E$14,int)=0),$E$15,0)-F91))))</f>
        <v/>
      </c>
      <c r="H91" s="68"/>
      <c r="I91" s="67" t="str">
        <f t="shared" si="4"/>
        <v/>
      </c>
      <c r="J91" s="67" t="str">
        <f t="shared" si="5"/>
        <v/>
      </c>
      <c r="K91" s="50"/>
      <c r="L91" s="59" t="str">
        <f t="shared" si="6"/>
        <v/>
      </c>
      <c r="M91" s="60" t="str">
        <f>IF(L91="","",IF(OR(periods_per_year=26,periods_per_year=52),IF(periods_per_year=26,IF(L91=1,fpdate,M90+14),IF(periods_per_year=52,IF(L91=1,fpdate,M90+7),"n/a")),IF(periods_per_year=24,DATE(YEAR(fpdate),MONTH(fpdate)+(L91-1)/2+IF(AND(DAY(fpdate)&gt;=15,MOD(L91,2)=0),1,0),IF(MOD(L91,2)=0,IF(DAY(fpdate)&gt;=15,DAY(fpdate)-14,DAY(fpdate)+14),DAY(fpdate))),IF(DAY(DATE(YEAR(fpdate),MONTH(fpdate)+L91-1,DAY(fpdate)))&lt;&gt;DAY(fpdate),DATE(YEAR(fpdate),MONTH(fpdate)+L91,0),DATE(YEAR(fpdate),MONTH(fpdate)+L91-1,DAY(fpdate))))))</f>
        <v/>
      </c>
      <c r="N91" s="61" t="str">
        <f>IF(L91="","",IF(D91&lt;&gt;"",D91,IF(L91=1,start_rate,IF(variable,IF(OR(L91=1,L91&lt;$K$20*periods_per_year),N90,MIN($K$21,IF(MOD(L91-1,$J$23)=0,MAX($K$22,N90+$J$24),N90))),N90))))</f>
        <v/>
      </c>
      <c r="O91" s="62" t="str">
        <f>IF(L91="","",ROUND((((1+N91/CP)^(CP/periods_per_year))-1)*R90,2))</f>
        <v/>
      </c>
      <c r="P91" s="62" t="str">
        <f>IF(L91="","",IF(L91=nper,R90+O91,MIN(R90+O91,IF(N91=N90,P90,ROUND(-PMT(((1+N91/CP)^(CP/periods_per_year))-1,nper-L91+1,R90),2)))))</f>
        <v/>
      </c>
      <c r="Q91" s="62" t="str">
        <f t="shared" si="7"/>
        <v/>
      </c>
      <c r="R91" s="62" t="str">
        <f t="shared" si="8"/>
        <v/>
      </c>
    </row>
    <row r="92" spans="1:18" x14ac:dyDescent="0.25">
      <c r="A92" s="63" t="str">
        <f t="shared" si="0"/>
        <v/>
      </c>
      <c r="B92" s="64" t="str">
        <f t="shared" si="1"/>
        <v/>
      </c>
      <c r="C92" s="65" t="str">
        <f t="shared" si="2"/>
        <v/>
      </c>
      <c r="D92" s="66" t="str">
        <f>IF(A92="","",IF(A92=1,start_rate,IF(variable,IF(OR(A92=1,A92&lt;$K$20*periods_per_year),D91,MIN($K$21,IF(MOD(A92-1,$J$23)=0,MAX($K$22,D91+$J$24),D91))),D91)))</f>
        <v/>
      </c>
      <c r="E92" s="67" t="str">
        <f t="shared" si="3"/>
        <v/>
      </c>
      <c r="F92" s="67" t="str">
        <f>IF(A92="","",IF(A92=nper,J91+E92,MIN(J91+E92,IF(D92=D91,F91,IF($E$10="Acc Bi-Weekly",ROUND((-PMT(((1+D92/CP)^(CP/12))-1,(nper-A92+1)*12/26,J91))/2,2),IF($E$10="Acc Weekly",ROUND((-PMT(((1+D92/CP)^(CP/12))-1,(nper-A92+1)*12/52,J91))/4,2),ROUND(-PMT(((1+D92/CP)^(CP/periods_per_year))-1,nper-A92+1,J91),2)))))))</f>
        <v/>
      </c>
      <c r="G92" s="67" t="str">
        <f>IF(OR(A92="",A92&lt;$E$14),"",IF(J91&lt;=F92,0,IF(IF(AND(A92&gt;=$E$14,MOD(A92-$E$14,int)=0),$E$15,0)+F92&gt;=J91+E92,J91+E92-F92,IF(AND(A92&gt;=$E$14,MOD(A92-$E$14,int)=0),$E$15,0)+IF(IF(AND(A92&gt;=$E$14,MOD(A92-$E$14,int)=0),$E$15,0)+IF(MOD(A92-$E$18,periods_per_year)=0,$E$17,0)+F92&lt;J91+E92,IF(MOD(A92-$E$18,periods_per_year)=0,$E$17,0),J91+E92-IF(AND(A92&gt;=$E$14,MOD(A92-$E$14,int)=0),$E$15,0)-F92))))</f>
        <v/>
      </c>
      <c r="H92" s="68"/>
      <c r="I92" s="67" t="str">
        <f t="shared" si="4"/>
        <v/>
      </c>
      <c r="J92" s="67" t="str">
        <f t="shared" si="5"/>
        <v/>
      </c>
      <c r="K92" s="50"/>
      <c r="L92" s="59" t="str">
        <f t="shared" si="6"/>
        <v/>
      </c>
      <c r="M92" s="60" t="str">
        <f>IF(L92="","",IF(OR(periods_per_year=26,periods_per_year=52),IF(periods_per_year=26,IF(L92=1,fpdate,M91+14),IF(periods_per_year=52,IF(L92=1,fpdate,M91+7),"n/a")),IF(periods_per_year=24,DATE(YEAR(fpdate),MONTH(fpdate)+(L92-1)/2+IF(AND(DAY(fpdate)&gt;=15,MOD(L92,2)=0),1,0),IF(MOD(L92,2)=0,IF(DAY(fpdate)&gt;=15,DAY(fpdate)-14,DAY(fpdate)+14),DAY(fpdate))),IF(DAY(DATE(YEAR(fpdate),MONTH(fpdate)+L92-1,DAY(fpdate)))&lt;&gt;DAY(fpdate),DATE(YEAR(fpdate),MONTH(fpdate)+L92,0),DATE(YEAR(fpdate),MONTH(fpdate)+L92-1,DAY(fpdate))))))</f>
        <v/>
      </c>
      <c r="N92" s="61" t="str">
        <f>IF(L92="","",IF(D92&lt;&gt;"",D92,IF(L92=1,start_rate,IF(variable,IF(OR(L92=1,L92&lt;$K$20*periods_per_year),N91,MIN($K$21,IF(MOD(L92-1,$J$23)=0,MAX($K$22,N91+$J$24),N91))),N91))))</f>
        <v/>
      </c>
      <c r="O92" s="62" t="str">
        <f>IF(L92="","",ROUND((((1+N92/CP)^(CP/periods_per_year))-1)*R91,2))</f>
        <v/>
      </c>
      <c r="P92" s="62" t="str">
        <f>IF(L92="","",IF(L92=nper,R91+O92,MIN(R91+O92,IF(N92=N91,P91,ROUND(-PMT(((1+N92/CP)^(CP/periods_per_year))-1,nper-L92+1,R91),2)))))</f>
        <v/>
      </c>
      <c r="Q92" s="62" t="str">
        <f t="shared" si="7"/>
        <v/>
      </c>
      <c r="R92" s="62" t="str">
        <f t="shared" si="8"/>
        <v/>
      </c>
    </row>
    <row r="93" spans="1:18" x14ac:dyDescent="0.25">
      <c r="A93" s="63" t="str">
        <f t="shared" si="0"/>
        <v/>
      </c>
      <c r="B93" s="64" t="str">
        <f t="shared" si="1"/>
        <v/>
      </c>
      <c r="C93" s="65" t="str">
        <f t="shared" si="2"/>
        <v/>
      </c>
      <c r="D93" s="66" t="str">
        <f>IF(A93="","",IF(A93=1,start_rate,IF(variable,IF(OR(A93=1,A93&lt;$K$20*periods_per_year),D92,MIN($K$21,IF(MOD(A93-1,$J$23)=0,MAX($K$22,D92+$J$24),D92))),D92)))</f>
        <v/>
      </c>
      <c r="E93" s="67" t="str">
        <f t="shared" si="3"/>
        <v/>
      </c>
      <c r="F93" s="67" t="str">
        <f>IF(A93="","",IF(A93=nper,J92+E93,MIN(J92+E93,IF(D93=D92,F92,IF($E$10="Acc Bi-Weekly",ROUND((-PMT(((1+D93/CP)^(CP/12))-1,(nper-A93+1)*12/26,J92))/2,2),IF($E$10="Acc Weekly",ROUND((-PMT(((1+D93/CP)^(CP/12))-1,(nper-A93+1)*12/52,J92))/4,2),ROUND(-PMT(((1+D93/CP)^(CP/periods_per_year))-1,nper-A93+1,J92),2)))))))</f>
        <v/>
      </c>
      <c r="G93" s="67" t="str">
        <f>IF(OR(A93="",A93&lt;$E$14),"",IF(J92&lt;=F93,0,IF(IF(AND(A93&gt;=$E$14,MOD(A93-$E$14,int)=0),$E$15,0)+F93&gt;=J92+E93,J92+E93-F93,IF(AND(A93&gt;=$E$14,MOD(A93-$E$14,int)=0),$E$15,0)+IF(IF(AND(A93&gt;=$E$14,MOD(A93-$E$14,int)=0),$E$15,0)+IF(MOD(A93-$E$18,periods_per_year)=0,$E$17,0)+F93&lt;J92+E93,IF(MOD(A93-$E$18,periods_per_year)=0,$E$17,0),J92+E93-IF(AND(A93&gt;=$E$14,MOD(A93-$E$14,int)=0),$E$15,0)-F93))))</f>
        <v/>
      </c>
      <c r="H93" s="68"/>
      <c r="I93" s="67" t="str">
        <f t="shared" si="4"/>
        <v/>
      </c>
      <c r="J93" s="67" t="str">
        <f t="shared" si="5"/>
        <v/>
      </c>
      <c r="K93" s="50"/>
      <c r="L93" s="59" t="str">
        <f t="shared" si="6"/>
        <v/>
      </c>
      <c r="M93" s="60" t="str">
        <f>IF(L93="","",IF(OR(periods_per_year=26,periods_per_year=52),IF(periods_per_year=26,IF(L93=1,fpdate,M92+14),IF(periods_per_year=52,IF(L93=1,fpdate,M92+7),"n/a")),IF(periods_per_year=24,DATE(YEAR(fpdate),MONTH(fpdate)+(L93-1)/2+IF(AND(DAY(fpdate)&gt;=15,MOD(L93,2)=0),1,0),IF(MOD(L93,2)=0,IF(DAY(fpdate)&gt;=15,DAY(fpdate)-14,DAY(fpdate)+14),DAY(fpdate))),IF(DAY(DATE(YEAR(fpdate),MONTH(fpdate)+L93-1,DAY(fpdate)))&lt;&gt;DAY(fpdate),DATE(YEAR(fpdate),MONTH(fpdate)+L93,0),DATE(YEAR(fpdate),MONTH(fpdate)+L93-1,DAY(fpdate))))))</f>
        <v/>
      </c>
      <c r="N93" s="61" t="str">
        <f>IF(L93="","",IF(D93&lt;&gt;"",D93,IF(L93=1,start_rate,IF(variable,IF(OR(L93=1,L93&lt;$K$20*periods_per_year),N92,MIN($K$21,IF(MOD(L93-1,$J$23)=0,MAX($K$22,N92+$J$24),N92))),N92))))</f>
        <v/>
      </c>
      <c r="O93" s="62" t="str">
        <f>IF(L93="","",ROUND((((1+N93/CP)^(CP/periods_per_year))-1)*R92,2))</f>
        <v/>
      </c>
      <c r="P93" s="62" t="str">
        <f>IF(L93="","",IF(L93=nper,R92+O93,MIN(R92+O93,IF(N93=N92,P92,ROUND(-PMT(((1+N93/CP)^(CP/periods_per_year))-1,nper-L93+1,R92),2)))))</f>
        <v/>
      </c>
      <c r="Q93" s="62" t="str">
        <f t="shared" si="7"/>
        <v/>
      </c>
      <c r="R93" s="62" t="str">
        <f t="shared" si="8"/>
        <v/>
      </c>
    </row>
    <row r="94" spans="1:18" x14ac:dyDescent="0.25">
      <c r="A94" s="63" t="str">
        <f t="shared" si="0"/>
        <v/>
      </c>
      <c r="B94" s="64" t="str">
        <f t="shared" si="1"/>
        <v/>
      </c>
      <c r="C94" s="65" t="str">
        <f t="shared" si="2"/>
        <v/>
      </c>
      <c r="D94" s="66" t="str">
        <f>IF(A94="","",IF(A94=1,start_rate,IF(variable,IF(OR(A94=1,A94&lt;$K$20*periods_per_year),D93,MIN($K$21,IF(MOD(A94-1,$J$23)=0,MAX($K$22,D93+$J$24),D93))),D93)))</f>
        <v/>
      </c>
      <c r="E94" s="67" t="str">
        <f t="shared" si="3"/>
        <v/>
      </c>
      <c r="F94" s="67" t="str">
        <f>IF(A94="","",IF(A94=nper,J93+E94,MIN(J93+E94,IF(D94=D93,F93,IF($E$10="Acc Bi-Weekly",ROUND((-PMT(((1+D94/CP)^(CP/12))-1,(nper-A94+1)*12/26,J93))/2,2),IF($E$10="Acc Weekly",ROUND((-PMT(((1+D94/CP)^(CP/12))-1,(nper-A94+1)*12/52,J93))/4,2),ROUND(-PMT(((1+D94/CP)^(CP/periods_per_year))-1,nper-A94+1,J93),2)))))))</f>
        <v/>
      </c>
      <c r="G94" s="67" t="str">
        <f>IF(OR(A94="",A94&lt;$E$14),"",IF(J93&lt;=F94,0,IF(IF(AND(A94&gt;=$E$14,MOD(A94-$E$14,int)=0),$E$15,0)+F94&gt;=J93+E94,J93+E94-F94,IF(AND(A94&gt;=$E$14,MOD(A94-$E$14,int)=0),$E$15,0)+IF(IF(AND(A94&gt;=$E$14,MOD(A94-$E$14,int)=0),$E$15,0)+IF(MOD(A94-$E$18,periods_per_year)=0,$E$17,0)+F94&lt;J93+E94,IF(MOD(A94-$E$18,periods_per_year)=0,$E$17,0),J93+E94-IF(AND(A94&gt;=$E$14,MOD(A94-$E$14,int)=0),$E$15,0)-F94))))</f>
        <v/>
      </c>
      <c r="H94" s="68"/>
      <c r="I94" s="67" t="str">
        <f t="shared" si="4"/>
        <v/>
      </c>
      <c r="J94" s="67" t="str">
        <f t="shared" si="5"/>
        <v/>
      </c>
      <c r="K94" s="50"/>
      <c r="L94" s="59" t="str">
        <f t="shared" si="6"/>
        <v/>
      </c>
      <c r="M94" s="60" t="str">
        <f>IF(L94="","",IF(OR(periods_per_year=26,periods_per_year=52),IF(periods_per_year=26,IF(L94=1,fpdate,M93+14),IF(periods_per_year=52,IF(L94=1,fpdate,M93+7),"n/a")),IF(periods_per_year=24,DATE(YEAR(fpdate),MONTH(fpdate)+(L94-1)/2+IF(AND(DAY(fpdate)&gt;=15,MOD(L94,2)=0),1,0),IF(MOD(L94,2)=0,IF(DAY(fpdate)&gt;=15,DAY(fpdate)-14,DAY(fpdate)+14),DAY(fpdate))),IF(DAY(DATE(YEAR(fpdate),MONTH(fpdate)+L94-1,DAY(fpdate)))&lt;&gt;DAY(fpdate),DATE(YEAR(fpdate),MONTH(fpdate)+L94,0),DATE(YEAR(fpdate),MONTH(fpdate)+L94-1,DAY(fpdate))))))</f>
        <v/>
      </c>
      <c r="N94" s="61" t="str">
        <f>IF(L94="","",IF(D94&lt;&gt;"",D94,IF(L94=1,start_rate,IF(variable,IF(OR(L94=1,L94&lt;$K$20*periods_per_year),N93,MIN($K$21,IF(MOD(L94-1,$J$23)=0,MAX($K$22,N93+$J$24),N93))),N93))))</f>
        <v/>
      </c>
      <c r="O94" s="62" t="str">
        <f>IF(L94="","",ROUND((((1+N94/CP)^(CP/periods_per_year))-1)*R93,2))</f>
        <v/>
      </c>
      <c r="P94" s="62" t="str">
        <f>IF(L94="","",IF(L94=nper,R93+O94,MIN(R93+O94,IF(N94=N93,P93,ROUND(-PMT(((1+N94/CP)^(CP/periods_per_year))-1,nper-L94+1,R93),2)))))</f>
        <v/>
      </c>
      <c r="Q94" s="62" t="str">
        <f t="shared" si="7"/>
        <v/>
      </c>
      <c r="R94" s="62" t="str">
        <f t="shared" si="8"/>
        <v/>
      </c>
    </row>
    <row r="95" spans="1:18" x14ac:dyDescent="0.25">
      <c r="A95" s="63" t="str">
        <f t="shared" si="0"/>
        <v/>
      </c>
      <c r="B95" s="64" t="str">
        <f t="shared" si="1"/>
        <v/>
      </c>
      <c r="C95" s="65" t="str">
        <f t="shared" si="2"/>
        <v/>
      </c>
      <c r="D95" s="66" t="str">
        <f>IF(A95="","",IF(A95=1,start_rate,IF(variable,IF(OR(A95=1,A95&lt;$K$20*periods_per_year),D94,MIN($K$21,IF(MOD(A95-1,$J$23)=0,MAX($K$22,D94+$J$24),D94))),D94)))</f>
        <v/>
      </c>
      <c r="E95" s="67" t="str">
        <f t="shared" si="3"/>
        <v/>
      </c>
      <c r="F95" s="67" t="str">
        <f>IF(A95="","",IF(A95=nper,J94+E95,MIN(J94+E95,IF(D95=D94,F94,IF($E$10="Acc Bi-Weekly",ROUND((-PMT(((1+D95/CP)^(CP/12))-1,(nper-A95+1)*12/26,J94))/2,2),IF($E$10="Acc Weekly",ROUND((-PMT(((1+D95/CP)^(CP/12))-1,(nper-A95+1)*12/52,J94))/4,2),ROUND(-PMT(((1+D95/CP)^(CP/periods_per_year))-1,nper-A95+1,J94),2)))))))</f>
        <v/>
      </c>
      <c r="G95" s="67" t="str">
        <f>IF(OR(A95="",A95&lt;$E$14),"",IF(J94&lt;=F95,0,IF(IF(AND(A95&gt;=$E$14,MOD(A95-$E$14,int)=0),$E$15,0)+F95&gt;=J94+E95,J94+E95-F95,IF(AND(A95&gt;=$E$14,MOD(A95-$E$14,int)=0),$E$15,0)+IF(IF(AND(A95&gt;=$E$14,MOD(A95-$E$14,int)=0),$E$15,0)+IF(MOD(A95-$E$18,periods_per_year)=0,$E$17,0)+F95&lt;J94+E95,IF(MOD(A95-$E$18,periods_per_year)=0,$E$17,0),J94+E95-IF(AND(A95&gt;=$E$14,MOD(A95-$E$14,int)=0),$E$15,0)-F95))))</f>
        <v/>
      </c>
      <c r="H95" s="68"/>
      <c r="I95" s="67" t="str">
        <f t="shared" si="4"/>
        <v/>
      </c>
      <c r="J95" s="67" t="str">
        <f t="shared" si="5"/>
        <v/>
      </c>
      <c r="K95" s="50"/>
      <c r="L95" s="59" t="str">
        <f t="shared" si="6"/>
        <v/>
      </c>
      <c r="M95" s="60" t="str">
        <f>IF(L95="","",IF(OR(periods_per_year=26,periods_per_year=52),IF(periods_per_year=26,IF(L95=1,fpdate,M94+14),IF(periods_per_year=52,IF(L95=1,fpdate,M94+7),"n/a")),IF(periods_per_year=24,DATE(YEAR(fpdate),MONTH(fpdate)+(L95-1)/2+IF(AND(DAY(fpdate)&gt;=15,MOD(L95,2)=0),1,0),IF(MOD(L95,2)=0,IF(DAY(fpdate)&gt;=15,DAY(fpdate)-14,DAY(fpdate)+14),DAY(fpdate))),IF(DAY(DATE(YEAR(fpdate),MONTH(fpdate)+L95-1,DAY(fpdate)))&lt;&gt;DAY(fpdate),DATE(YEAR(fpdate),MONTH(fpdate)+L95,0),DATE(YEAR(fpdate),MONTH(fpdate)+L95-1,DAY(fpdate))))))</f>
        <v/>
      </c>
      <c r="N95" s="61" t="str">
        <f>IF(L95="","",IF(D95&lt;&gt;"",D95,IF(L95=1,start_rate,IF(variable,IF(OR(L95=1,L95&lt;$K$20*periods_per_year),N94,MIN($K$21,IF(MOD(L95-1,$J$23)=0,MAX($K$22,N94+$J$24),N94))),N94))))</f>
        <v/>
      </c>
      <c r="O95" s="62" t="str">
        <f>IF(L95="","",ROUND((((1+N95/CP)^(CP/periods_per_year))-1)*R94,2))</f>
        <v/>
      </c>
      <c r="P95" s="62" t="str">
        <f>IF(L95="","",IF(L95=nper,R94+O95,MIN(R94+O95,IF(N95=N94,P94,ROUND(-PMT(((1+N95/CP)^(CP/periods_per_year))-1,nper-L95+1,R94),2)))))</f>
        <v/>
      </c>
      <c r="Q95" s="62" t="str">
        <f t="shared" si="7"/>
        <v/>
      </c>
      <c r="R95" s="62" t="str">
        <f t="shared" si="8"/>
        <v/>
      </c>
    </row>
    <row r="96" spans="1:18" x14ac:dyDescent="0.25">
      <c r="A96" s="63" t="str">
        <f t="shared" si="0"/>
        <v/>
      </c>
      <c r="B96" s="64" t="str">
        <f t="shared" si="1"/>
        <v/>
      </c>
      <c r="C96" s="65" t="str">
        <f t="shared" si="2"/>
        <v/>
      </c>
      <c r="D96" s="66" t="str">
        <f>IF(A96="","",IF(A96=1,start_rate,IF(variable,IF(OR(A96=1,A96&lt;$K$20*periods_per_year),D95,MIN($K$21,IF(MOD(A96-1,$J$23)=0,MAX($K$22,D95+$J$24),D95))),D95)))</f>
        <v/>
      </c>
      <c r="E96" s="67" t="str">
        <f t="shared" si="3"/>
        <v/>
      </c>
      <c r="F96" s="67" t="str">
        <f>IF(A96="","",IF(A96=nper,J95+E96,MIN(J95+E96,IF(D96=D95,F95,IF($E$10="Acc Bi-Weekly",ROUND((-PMT(((1+D96/CP)^(CP/12))-1,(nper-A96+1)*12/26,J95))/2,2),IF($E$10="Acc Weekly",ROUND((-PMT(((1+D96/CP)^(CP/12))-1,(nper-A96+1)*12/52,J95))/4,2),ROUND(-PMT(((1+D96/CP)^(CP/periods_per_year))-1,nper-A96+1,J95),2)))))))</f>
        <v/>
      </c>
      <c r="G96" s="67" t="str">
        <f>IF(OR(A96="",A96&lt;$E$14),"",IF(J95&lt;=F96,0,IF(IF(AND(A96&gt;=$E$14,MOD(A96-$E$14,int)=0),$E$15,0)+F96&gt;=J95+E96,J95+E96-F96,IF(AND(A96&gt;=$E$14,MOD(A96-$E$14,int)=0),$E$15,0)+IF(IF(AND(A96&gt;=$E$14,MOD(A96-$E$14,int)=0),$E$15,0)+IF(MOD(A96-$E$18,periods_per_year)=0,$E$17,0)+F96&lt;J95+E96,IF(MOD(A96-$E$18,periods_per_year)=0,$E$17,0),J95+E96-IF(AND(A96&gt;=$E$14,MOD(A96-$E$14,int)=0),$E$15,0)-F96))))</f>
        <v/>
      </c>
      <c r="H96" s="68"/>
      <c r="I96" s="67" t="str">
        <f t="shared" si="4"/>
        <v/>
      </c>
      <c r="J96" s="67" t="str">
        <f t="shared" si="5"/>
        <v/>
      </c>
      <c r="K96" s="50"/>
      <c r="L96" s="59" t="str">
        <f t="shared" si="6"/>
        <v/>
      </c>
      <c r="M96" s="60" t="str">
        <f>IF(L96="","",IF(OR(periods_per_year=26,periods_per_year=52),IF(periods_per_year=26,IF(L96=1,fpdate,M95+14),IF(periods_per_year=52,IF(L96=1,fpdate,M95+7),"n/a")),IF(periods_per_year=24,DATE(YEAR(fpdate),MONTH(fpdate)+(L96-1)/2+IF(AND(DAY(fpdate)&gt;=15,MOD(L96,2)=0),1,0),IF(MOD(L96,2)=0,IF(DAY(fpdate)&gt;=15,DAY(fpdate)-14,DAY(fpdate)+14),DAY(fpdate))),IF(DAY(DATE(YEAR(fpdate),MONTH(fpdate)+L96-1,DAY(fpdate)))&lt;&gt;DAY(fpdate),DATE(YEAR(fpdate),MONTH(fpdate)+L96,0),DATE(YEAR(fpdate),MONTH(fpdate)+L96-1,DAY(fpdate))))))</f>
        <v/>
      </c>
      <c r="N96" s="61" t="str">
        <f>IF(L96="","",IF(D96&lt;&gt;"",D96,IF(L96=1,start_rate,IF(variable,IF(OR(L96=1,L96&lt;$K$20*periods_per_year),N95,MIN($K$21,IF(MOD(L96-1,$J$23)=0,MAX($K$22,N95+$J$24),N95))),N95))))</f>
        <v/>
      </c>
      <c r="O96" s="62" t="str">
        <f>IF(L96="","",ROUND((((1+N96/CP)^(CP/periods_per_year))-1)*R95,2))</f>
        <v/>
      </c>
      <c r="P96" s="62" t="str">
        <f>IF(L96="","",IF(L96=nper,R95+O96,MIN(R95+O96,IF(N96=N95,P95,ROUND(-PMT(((1+N96/CP)^(CP/periods_per_year))-1,nper-L96+1,R95),2)))))</f>
        <v/>
      </c>
      <c r="Q96" s="62" t="str">
        <f t="shared" si="7"/>
        <v/>
      </c>
      <c r="R96" s="62" t="str">
        <f t="shared" si="8"/>
        <v/>
      </c>
    </row>
    <row r="97" spans="1:18" x14ac:dyDescent="0.25">
      <c r="A97" s="63" t="str">
        <f t="shared" si="0"/>
        <v/>
      </c>
      <c r="B97" s="64" t="str">
        <f t="shared" si="1"/>
        <v/>
      </c>
      <c r="C97" s="65" t="str">
        <f t="shared" si="2"/>
        <v/>
      </c>
      <c r="D97" s="66" t="str">
        <f>IF(A97="","",IF(A97=1,start_rate,IF(variable,IF(OR(A97=1,A97&lt;$K$20*periods_per_year),D96,MIN($K$21,IF(MOD(A97-1,$J$23)=0,MAX($K$22,D96+$J$24),D96))),D96)))</f>
        <v/>
      </c>
      <c r="E97" s="67" t="str">
        <f t="shared" si="3"/>
        <v/>
      </c>
      <c r="F97" s="67" t="str">
        <f>IF(A97="","",IF(A97=nper,J96+E97,MIN(J96+E97,IF(D97=D96,F96,IF($E$10="Acc Bi-Weekly",ROUND((-PMT(((1+D97/CP)^(CP/12))-1,(nper-A97+1)*12/26,J96))/2,2),IF($E$10="Acc Weekly",ROUND((-PMT(((1+D97/CP)^(CP/12))-1,(nper-A97+1)*12/52,J96))/4,2),ROUND(-PMT(((1+D97/CP)^(CP/periods_per_year))-1,nper-A97+1,J96),2)))))))</f>
        <v/>
      </c>
      <c r="G97" s="67" t="str">
        <f>IF(OR(A97="",A97&lt;$E$14),"",IF(J96&lt;=F97,0,IF(IF(AND(A97&gt;=$E$14,MOD(A97-$E$14,int)=0),$E$15,0)+F97&gt;=J96+E97,J96+E97-F97,IF(AND(A97&gt;=$E$14,MOD(A97-$E$14,int)=0),$E$15,0)+IF(IF(AND(A97&gt;=$E$14,MOD(A97-$E$14,int)=0),$E$15,0)+IF(MOD(A97-$E$18,periods_per_year)=0,$E$17,0)+F97&lt;J96+E97,IF(MOD(A97-$E$18,periods_per_year)=0,$E$17,0),J96+E97-IF(AND(A97&gt;=$E$14,MOD(A97-$E$14,int)=0),$E$15,0)-F97))))</f>
        <v/>
      </c>
      <c r="H97" s="68"/>
      <c r="I97" s="67" t="str">
        <f t="shared" si="4"/>
        <v/>
      </c>
      <c r="J97" s="67" t="str">
        <f t="shared" si="5"/>
        <v/>
      </c>
      <c r="K97" s="50"/>
      <c r="L97" s="59" t="str">
        <f t="shared" si="6"/>
        <v/>
      </c>
      <c r="M97" s="60" t="str">
        <f>IF(L97="","",IF(OR(periods_per_year=26,periods_per_year=52),IF(periods_per_year=26,IF(L97=1,fpdate,M96+14),IF(periods_per_year=52,IF(L97=1,fpdate,M96+7),"n/a")),IF(periods_per_year=24,DATE(YEAR(fpdate),MONTH(fpdate)+(L97-1)/2+IF(AND(DAY(fpdate)&gt;=15,MOD(L97,2)=0),1,0),IF(MOD(L97,2)=0,IF(DAY(fpdate)&gt;=15,DAY(fpdate)-14,DAY(fpdate)+14),DAY(fpdate))),IF(DAY(DATE(YEAR(fpdate),MONTH(fpdate)+L97-1,DAY(fpdate)))&lt;&gt;DAY(fpdate),DATE(YEAR(fpdate),MONTH(fpdate)+L97,0),DATE(YEAR(fpdate),MONTH(fpdate)+L97-1,DAY(fpdate))))))</f>
        <v/>
      </c>
      <c r="N97" s="61" t="str">
        <f>IF(L97="","",IF(D97&lt;&gt;"",D97,IF(L97=1,start_rate,IF(variable,IF(OR(L97=1,L97&lt;$K$20*periods_per_year),N96,MIN($K$21,IF(MOD(L97-1,$J$23)=0,MAX($K$22,N96+$J$24),N96))),N96))))</f>
        <v/>
      </c>
      <c r="O97" s="62" t="str">
        <f>IF(L97="","",ROUND((((1+N97/CP)^(CP/periods_per_year))-1)*R96,2))</f>
        <v/>
      </c>
      <c r="P97" s="62" t="str">
        <f>IF(L97="","",IF(L97=nper,R96+O97,MIN(R96+O97,IF(N97=N96,P96,ROUND(-PMT(((1+N97/CP)^(CP/periods_per_year))-1,nper-L97+1,R96),2)))))</f>
        <v/>
      </c>
      <c r="Q97" s="62" t="str">
        <f t="shared" si="7"/>
        <v/>
      </c>
      <c r="R97" s="62" t="str">
        <f t="shared" si="8"/>
        <v/>
      </c>
    </row>
    <row r="98" spans="1:18" x14ac:dyDescent="0.25">
      <c r="A98" s="63" t="str">
        <f t="shared" si="0"/>
        <v/>
      </c>
      <c r="B98" s="64" t="str">
        <f t="shared" si="1"/>
        <v/>
      </c>
      <c r="C98" s="65" t="str">
        <f t="shared" si="2"/>
        <v/>
      </c>
      <c r="D98" s="66" t="str">
        <f>IF(A98="","",IF(A98=1,start_rate,IF(variable,IF(OR(A98=1,A98&lt;$K$20*periods_per_year),D97,MIN($K$21,IF(MOD(A98-1,$J$23)=0,MAX($K$22,D97+$J$24),D97))),D97)))</f>
        <v/>
      </c>
      <c r="E98" s="67" t="str">
        <f t="shared" si="3"/>
        <v/>
      </c>
      <c r="F98" s="67" t="str">
        <f>IF(A98="","",IF(A98=nper,J97+E98,MIN(J97+E98,IF(D98=D97,F97,IF($E$10="Acc Bi-Weekly",ROUND((-PMT(((1+D98/CP)^(CP/12))-1,(nper-A98+1)*12/26,J97))/2,2),IF($E$10="Acc Weekly",ROUND((-PMT(((1+D98/CP)^(CP/12))-1,(nper-A98+1)*12/52,J97))/4,2),ROUND(-PMT(((1+D98/CP)^(CP/periods_per_year))-1,nper-A98+1,J97),2)))))))</f>
        <v/>
      </c>
      <c r="G98" s="67" t="str">
        <f>IF(OR(A98="",A98&lt;$E$14),"",IF(J97&lt;=F98,0,IF(IF(AND(A98&gt;=$E$14,MOD(A98-$E$14,int)=0),$E$15,0)+F98&gt;=J97+E98,J97+E98-F98,IF(AND(A98&gt;=$E$14,MOD(A98-$E$14,int)=0),$E$15,0)+IF(IF(AND(A98&gt;=$E$14,MOD(A98-$E$14,int)=0),$E$15,0)+IF(MOD(A98-$E$18,periods_per_year)=0,$E$17,0)+F98&lt;J97+E98,IF(MOD(A98-$E$18,periods_per_year)=0,$E$17,0),J97+E98-IF(AND(A98&gt;=$E$14,MOD(A98-$E$14,int)=0),$E$15,0)-F98))))</f>
        <v/>
      </c>
      <c r="H98" s="68"/>
      <c r="I98" s="67" t="str">
        <f t="shared" si="4"/>
        <v/>
      </c>
      <c r="J98" s="67" t="str">
        <f t="shared" si="5"/>
        <v/>
      </c>
      <c r="K98" s="50"/>
      <c r="L98" s="59" t="str">
        <f t="shared" si="6"/>
        <v/>
      </c>
      <c r="M98" s="60" t="str">
        <f>IF(L98="","",IF(OR(periods_per_year=26,periods_per_year=52),IF(periods_per_year=26,IF(L98=1,fpdate,M97+14),IF(periods_per_year=52,IF(L98=1,fpdate,M97+7),"n/a")),IF(periods_per_year=24,DATE(YEAR(fpdate),MONTH(fpdate)+(L98-1)/2+IF(AND(DAY(fpdate)&gt;=15,MOD(L98,2)=0),1,0),IF(MOD(L98,2)=0,IF(DAY(fpdate)&gt;=15,DAY(fpdate)-14,DAY(fpdate)+14),DAY(fpdate))),IF(DAY(DATE(YEAR(fpdate),MONTH(fpdate)+L98-1,DAY(fpdate)))&lt;&gt;DAY(fpdate),DATE(YEAR(fpdate),MONTH(fpdate)+L98,0),DATE(YEAR(fpdate),MONTH(fpdate)+L98-1,DAY(fpdate))))))</f>
        <v/>
      </c>
      <c r="N98" s="61" t="str">
        <f>IF(L98="","",IF(D98&lt;&gt;"",D98,IF(L98=1,start_rate,IF(variable,IF(OR(L98=1,L98&lt;$K$20*periods_per_year),N97,MIN($K$21,IF(MOD(L98-1,$J$23)=0,MAX($K$22,N97+$J$24),N97))),N97))))</f>
        <v/>
      </c>
      <c r="O98" s="62" t="str">
        <f>IF(L98="","",ROUND((((1+N98/CP)^(CP/periods_per_year))-1)*R97,2))</f>
        <v/>
      </c>
      <c r="P98" s="62" t="str">
        <f>IF(L98="","",IF(L98=nper,R97+O98,MIN(R97+O98,IF(N98=N97,P97,ROUND(-PMT(((1+N98/CP)^(CP/periods_per_year))-1,nper-L98+1,R97),2)))))</f>
        <v/>
      </c>
      <c r="Q98" s="62" t="str">
        <f t="shared" si="7"/>
        <v/>
      </c>
      <c r="R98" s="62" t="str">
        <f t="shared" si="8"/>
        <v/>
      </c>
    </row>
    <row r="99" spans="1:18" x14ac:dyDescent="0.25">
      <c r="A99" s="63" t="str">
        <f t="shared" si="0"/>
        <v/>
      </c>
      <c r="B99" s="64" t="str">
        <f t="shared" si="1"/>
        <v/>
      </c>
      <c r="C99" s="65" t="str">
        <f t="shared" si="2"/>
        <v/>
      </c>
      <c r="D99" s="66" t="str">
        <f>IF(A99="","",IF(A99=1,start_rate,IF(variable,IF(OR(A99=1,A99&lt;$K$20*periods_per_year),D98,MIN($K$21,IF(MOD(A99-1,$J$23)=0,MAX($K$22,D98+$J$24),D98))),D98)))</f>
        <v/>
      </c>
      <c r="E99" s="67" t="str">
        <f t="shared" si="3"/>
        <v/>
      </c>
      <c r="F99" s="67" t="str">
        <f>IF(A99="","",IF(A99=nper,J98+E99,MIN(J98+E99,IF(D99=D98,F98,IF($E$10="Acc Bi-Weekly",ROUND((-PMT(((1+D99/CP)^(CP/12))-1,(nper-A99+1)*12/26,J98))/2,2),IF($E$10="Acc Weekly",ROUND((-PMT(((1+D99/CP)^(CP/12))-1,(nper-A99+1)*12/52,J98))/4,2),ROUND(-PMT(((1+D99/CP)^(CP/periods_per_year))-1,nper-A99+1,J98),2)))))))</f>
        <v/>
      </c>
      <c r="G99" s="67" t="str">
        <f>IF(OR(A99="",A99&lt;$E$14),"",IF(J98&lt;=F99,0,IF(IF(AND(A99&gt;=$E$14,MOD(A99-$E$14,int)=0),$E$15,0)+F99&gt;=J98+E99,J98+E99-F99,IF(AND(A99&gt;=$E$14,MOD(A99-$E$14,int)=0),$E$15,0)+IF(IF(AND(A99&gt;=$E$14,MOD(A99-$E$14,int)=0),$E$15,0)+IF(MOD(A99-$E$18,periods_per_year)=0,$E$17,0)+F99&lt;J98+E99,IF(MOD(A99-$E$18,periods_per_year)=0,$E$17,0),J98+E99-IF(AND(A99&gt;=$E$14,MOD(A99-$E$14,int)=0),$E$15,0)-F99))))</f>
        <v/>
      </c>
      <c r="H99" s="68"/>
      <c r="I99" s="67" t="str">
        <f t="shared" si="4"/>
        <v/>
      </c>
      <c r="J99" s="67" t="str">
        <f t="shared" si="5"/>
        <v/>
      </c>
      <c r="K99" s="50"/>
      <c r="L99" s="59" t="str">
        <f t="shared" si="6"/>
        <v/>
      </c>
      <c r="M99" s="60" t="str">
        <f>IF(L99="","",IF(OR(periods_per_year=26,periods_per_year=52),IF(periods_per_year=26,IF(L99=1,fpdate,M98+14),IF(periods_per_year=52,IF(L99=1,fpdate,M98+7),"n/a")),IF(periods_per_year=24,DATE(YEAR(fpdate),MONTH(fpdate)+(L99-1)/2+IF(AND(DAY(fpdate)&gt;=15,MOD(L99,2)=0),1,0),IF(MOD(L99,2)=0,IF(DAY(fpdate)&gt;=15,DAY(fpdate)-14,DAY(fpdate)+14),DAY(fpdate))),IF(DAY(DATE(YEAR(fpdate),MONTH(fpdate)+L99-1,DAY(fpdate)))&lt;&gt;DAY(fpdate),DATE(YEAR(fpdate),MONTH(fpdate)+L99,0),DATE(YEAR(fpdate),MONTH(fpdate)+L99-1,DAY(fpdate))))))</f>
        <v/>
      </c>
      <c r="N99" s="61" t="str">
        <f>IF(L99="","",IF(D99&lt;&gt;"",D99,IF(L99=1,start_rate,IF(variable,IF(OR(L99=1,L99&lt;$K$20*periods_per_year),N98,MIN($K$21,IF(MOD(L99-1,$J$23)=0,MAX($K$22,N98+$J$24),N98))),N98))))</f>
        <v/>
      </c>
      <c r="O99" s="62" t="str">
        <f>IF(L99="","",ROUND((((1+N99/CP)^(CP/periods_per_year))-1)*R98,2))</f>
        <v/>
      </c>
      <c r="P99" s="62" t="str">
        <f>IF(L99="","",IF(L99=nper,R98+O99,MIN(R98+O99,IF(N99=N98,P98,ROUND(-PMT(((1+N99/CP)^(CP/periods_per_year))-1,nper-L99+1,R98),2)))))</f>
        <v/>
      </c>
      <c r="Q99" s="62" t="str">
        <f t="shared" si="7"/>
        <v/>
      </c>
      <c r="R99" s="62" t="str">
        <f t="shared" si="8"/>
        <v/>
      </c>
    </row>
    <row r="100" spans="1:18" x14ac:dyDescent="0.25">
      <c r="A100" s="63" t="str">
        <f t="shared" si="0"/>
        <v/>
      </c>
      <c r="B100" s="64" t="str">
        <f t="shared" si="1"/>
        <v/>
      </c>
      <c r="C100" s="65" t="str">
        <f t="shared" si="2"/>
        <v/>
      </c>
      <c r="D100" s="66" t="str">
        <f>IF(A100="","",IF(A100=1,start_rate,IF(variable,IF(OR(A100=1,A100&lt;$K$20*periods_per_year),D99,MIN($K$21,IF(MOD(A100-1,$J$23)=0,MAX($K$22,D99+$J$24),D99))),D99)))</f>
        <v/>
      </c>
      <c r="E100" s="67" t="str">
        <f t="shared" si="3"/>
        <v/>
      </c>
      <c r="F100" s="67" t="str">
        <f>IF(A100="","",IF(A100=nper,J99+E100,MIN(J99+E100,IF(D100=D99,F99,IF($E$10="Acc Bi-Weekly",ROUND((-PMT(((1+D100/CP)^(CP/12))-1,(nper-A100+1)*12/26,J99))/2,2),IF($E$10="Acc Weekly",ROUND((-PMT(((1+D100/CP)^(CP/12))-1,(nper-A100+1)*12/52,J99))/4,2),ROUND(-PMT(((1+D100/CP)^(CP/periods_per_year))-1,nper-A100+1,J99),2)))))))</f>
        <v/>
      </c>
      <c r="G100" s="67" t="str">
        <f>IF(OR(A100="",A100&lt;$E$14),"",IF(J99&lt;=F100,0,IF(IF(AND(A100&gt;=$E$14,MOD(A100-$E$14,int)=0),$E$15,0)+F100&gt;=J99+E100,J99+E100-F100,IF(AND(A100&gt;=$E$14,MOD(A100-$E$14,int)=0),$E$15,0)+IF(IF(AND(A100&gt;=$E$14,MOD(A100-$E$14,int)=0),$E$15,0)+IF(MOD(A100-$E$18,periods_per_year)=0,$E$17,0)+F100&lt;J99+E100,IF(MOD(A100-$E$18,periods_per_year)=0,$E$17,0),J99+E100-IF(AND(A100&gt;=$E$14,MOD(A100-$E$14,int)=0),$E$15,0)-F100))))</f>
        <v/>
      </c>
      <c r="H100" s="68"/>
      <c r="I100" s="67" t="str">
        <f t="shared" si="4"/>
        <v/>
      </c>
      <c r="J100" s="67" t="str">
        <f t="shared" si="5"/>
        <v/>
      </c>
      <c r="K100" s="50"/>
      <c r="L100" s="59" t="str">
        <f t="shared" si="6"/>
        <v/>
      </c>
      <c r="M100" s="60" t="str">
        <f>IF(L100="","",IF(OR(periods_per_year=26,periods_per_year=52),IF(periods_per_year=26,IF(L100=1,fpdate,M99+14),IF(periods_per_year=52,IF(L100=1,fpdate,M99+7),"n/a")),IF(periods_per_year=24,DATE(YEAR(fpdate),MONTH(fpdate)+(L100-1)/2+IF(AND(DAY(fpdate)&gt;=15,MOD(L100,2)=0),1,0),IF(MOD(L100,2)=0,IF(DAY(fpdate)&gt;=15,DAY(fpdate)-14,DAY(fpdate)+14),DAY(fpdate))),IF(DAY(DATE(YEAR(fpdate),MONTH(fpdate)+L100-1,DAY(fpdate)))&lt;&gt;DAY(fpdate),DATE(YEAR(fpdate),MONTH(fpdate)+L100,0),DATE(YEAR(fpdate),MONTH(fpdate)+L100-1,DAY(fpdate))))))</f>
        <v/>
      </c>
      <c r="N100" s="61" t="str">
        <f>IF(L100="","",IF(D100&lt;&gt;"",D100,IF(L100=1,start_rate,IF(variable,IF(OR(L100=1,L100&lt;$K$20*periods_per_year),N99,MIN($K$21,IF(MOD(L100-1,$J$23)=0,MAX($K$22,N99+$J$24),N99))),N99))))</f>
        <v/>
      </c>
      <c r="O100" s="62" t="str">
        <f>IF(L100="","",ROUND((((1+N100/CP)^(CP/periods_per_year))-1)*R99,2))</f>
        <v/>
      </c>
      <c r="P100" s="62" t="str">
        <f>IF(L100="","",IF(L100=nper,R99+O100,MIN(R99+O100,IF(N100=N99,P99,ROUND(-PMT(((1+N100/CP)^(CP/periods_per_year))-1,nper-L100+1,R99),2)))))</f>
        <v/>
      </c>
      <c r="Q100" s="62" t="str">
        <f t="shared" si="7"/>
        <v/>
      </c>
      <c r="R100" s="62" t="str">
        <f t="shared" si="8"/>
        <v/>
      </c>
    </row>
    <row r="101" spans="1:18" x14ac:dyDescent="0.25">
      <c r="A101" s="63" t="str">
        <f t="shared" si="0"/>
        <v/>
      </c>
      <c r="B101" s="64" t="str">
        <f t="shared" si="1"/>
        <v/>
      </c>
      <c r="C101" s="65" t="str">
        <f t="shared" si="2"/>
        <v/>
      </c>
      <c r="D101" s="66" t="str">
        <f>IF(A101="","",IF(A101=1,start_rate,IF(variable,IF(OR(A101=1,A101&lt;$K$20*periods_per_year),D100,MIN($K$21,IF(MOD(A101-1,$J$23)=0,MAX($K$22,D100+$J$24),D100))),D100)))</f>
        <v/>
      </c>
      <c r="E101" s="67" t="str">
        <f t="shared" si="3"/>
        <v/>
      </c>
      <c r="F101" s="67" t="str">
        <f>IF(A101="","",IF(A101=nper,J100+E101,MIN(J100+E101,IF(D101=D100,F100,IF($E$10="Acc Bi-Weekly",ROUND((-PMT(((1+D101/CP)^(CP/12))-1,(nper-A101+1)*12/26,J100))/2,2),IF($E$10="Acc Weekly",ROUND((-PMT(((1+D101/CP)^(CP/12))-1,(nper-A101+1)*12/52,J100))/4,2),ROUND(-PMT(((1+D101/CP)^(CP/periods_per_year))-1,nper-A101+1,J100),2)))))))</f>
        <v/>
      </c>
      <c r="G101" s="67" t="str">
        <f>IF(OR(A101="",A101&lt;$E$14),"",IF(J100&lt;=F101,0,IF(IF(AND(A101&gt;=$E$14,MOD(A101-$E$14,int)=0),$E$15,0)+F101&gt;=J100+E101,J100+E101-F101,IF(AND(A101&gt;=$E$14,MOD(A101-$E$14,int)=0),$E$15,0)+IF(IF(AND(A101&gt;=$E$14,MOD(A101-$E$14,int)=0),$E$15,0)+IF(MOD(A101-$E$18,periods_per_year)=0,$E$17,0)+F101&lt;J100+E101,IF(MOD(A101-$E$18,periods_per_year)=0,$E$17,0),J100+E101-IF(AND(A101&gt;=$E$14,MOD(A101-$E$14,int)=0),$E$15,0)-F101))))</f>
        <v/>
      </c>
      <c r="H101" s="68"/>
      <c r="I101" s="67" t="str">
        <f t="shared" si="4"/>
        <v/>
      </c>
      <c r="J101" s="67" t="str">
        <f t="shared" si="5"/>
        <v/>
      </c>
      <c r="K101" s="50"/>
      <c r="L101" s="59" t="str">
        <f t="shared" si="6"/>
        <v/>
      </c>
      <c r="M101" s="60" t="str">
        <f>IF(L101="","",IF(OR(periods_per_year=26,periods_per_year=52),IF(periods_per_year=26,IF(L101=1,fpdate,M100+14),IF(periods_per_year=52,IF(L101=1,fpdate,M100+7),"n/a")),IF(periods_per_year=24,DATE(YEAR(fpdate),MONTH(fpdate)+(L101-1)/2+IF(AND(DAY(fpdate)&gt;=15,MOD(L101,2)=0),1,0),IF(MOD(L101,2)=0,IF(DAY(fpdate)&gt;=15,DAY(fpdate)-14,DAY(fpdate)+14),DAY(fpdate))),IF(DAY(DATE(YEAR(fpdate),MONTH(fpdate)+L101-1,DAY(fpdate)))&lt;&gt;DAY(fpdate),DATE(YEAR(fpdate),MONTH(fpdate)+L101,0),DATE(YEAR(fpdate),MONTH(fpdate)+L101-1,DAY(fpdate))))))</f>
        <v/>
      </c>
      <c r="N101" s="61" t="str">
        <f>IF(L101="","",IF(D101&lt;&gt;"",D101,IF(L101=1,start_rate,IF(variable,IF(OR(L101=1,L101&lt;$K$20*periods_per_year),N100,MIN($K$21,IF(MOD(L101-1,$J$23)=0,MAX($K$22,N100+$J$24),N100))),N100))))</f>
        <v/>
      </c>
      <c r="O101" s="62" t="str">
        <f>IF(L101="","",ROUND((((1+N101/CP)^(CP/periods_per_year))-1)*R100,2))</f>
        <v/>
      </c>
      <c r="P101" s="62" t="str">
        <f>IF(L101="","",IF(L101=nper,R100+O101,MIN(R100+O101,IF(N101=N100,P100,ROUND(-PMT(((1+N101/CP)^(CP/periods_per_year))-1,nper-L101+1,R100),2)))))</f>
        <v/>
      </c>
      <c r="Q101" s="62" t="str">
        <f t="shared" si="7"/>
        <v/>
      </c>
      <c r="R101" s="62" t="str">
        <f t="shared" si="8"/>
        <v/>
      </c>
    </row>
    <row r="102" spans="1:18" x14ac:dyDescent="0.25">
      <c r="A102" s="63" t="str">
        <f t="shared" si="0"/>
        <v/>
      </c>
      <c r="B102" s="64" t="str">
        <f t="shared" si="1"/>
        <v/>
      </c>
      <c r="C102" s="65" t="str">
        <f t="shared" si="2"/>
        <v/>
      </c>
      <c r="D102" s="66" t="str">
        <f>IF(A102="","",IF(A102=1,start_rate,IF(variable,IF(OR(A102=1,A102&lt;$K$20*periods_per_year),D101,MIN($K$21,IF(MOD(A102-1,$J$23)=0,MAX($K$22,D101+$J$24),D101))),D101)))</f>
        <v/>
      </c>
      <c r="E102" s="67" t="str">
        <f t="shared" si="3"/>
        <v/>
      </c>
      <c r="F102" s="67" t="str">
        <f>IF(A102="","",IF(A102=nper,J101+E102,MIN(J101+E102,IF(D102=D101,F101,IF($E$10="Acc Bi-Weekly",ROUND((-PMT(((1+D102/CP)^(CP/12))-1,(nper-A102+1)*12/26,J101))/2,2),IF($E$10="Acc Weekly",ROUND((-PMT(((1+D102/CP)^(CP/12))-1,(nper-A102+1)*12/52,J101))/4,2),ROUND(-PMT(((1+D102/CP)^(CP/periods_per_year))-1,nper-A102+1,J101),2)))))))</f>
        <v/>
      </c>
      <c r="G102" s="67" t="str">
        <f>IF(OR(A102="",A102&lt;$E$14),"",IF(J101&lt;=F102,0,IF(IF(AND(A102&gt;=$E$14,MOD(A102-$E$14,int)=0),$E$15,0)+F102&gt;=J101+E102,J101+E102-F102,IF(AND(A102&gt;=$E$14,MOD(A102-$E$14,int)=0),$E$15,0)+IF(IF(AND(A102&gt;=$E$14,MOD(A102-$E$14,int)=0),$E$15,0)+IF(MOD(A102-$E$18,periods_per_year)=0,$E$17,0)+F102&lt;J101+E102,IF(MOD(A102-$E$18,periods_per_year)=0,$E$17,0),J101+E102-IF(AND(A102&gt;=$E$14,MOD(A102-$E$14,int)=0),$E$15,0)-F102))))</f>
        <v/>
      </c>
      <c r="H102" s="68"/>
      <c r="I102" s="67" t="str">
        <f t="shared" si="4"/>
        <v/>
      </c>
      <c r="J102" s="67" t="str">
        <f t="shared" si="5"/>
        <v/>
      </c>
      <c r="K102" s="50"/>
      <c r="L102" s="59" t="str">
        <f t="shared" si="6"/>
        <v/>
      </c>
      <c r="M102" s="60" t="str">
        <f>IF(L102="","",IF(OR(periods_per_year=26,periods_per_year=52),IF(periods_per_year=26,IF(L102=1,fpdate,M101+14),IF(periods_per_year=52,IF(L102=1,fpdate,M101+7),"n/a")),IF(periods_per_year=24,DATE(YEAR(fpdate),MONTH(fpdate)+(L102-1)/2+IF(AND(DAY(fpdate)&gt;=15,MOD(L102,2)=0),1,0),IF(MOD(L102,2)=0,IF(DAY(fpdate)&gt;=15,DAY(fpdate)-14,DAY(fpdate)+14),DAY(fpdate))),IF(DAY(DATE(YEAR(fpdate),MONTH(fpdate)+L102-1,DAY(fpdate)))&lt;&gt;DAY(fpdate),DATE(YEAR(fpdate),MONTH(fpdate)+L102,0),DATE(YEAR(fpdate),MONTH(fpdate)+L102-1,DAY(fpdate))))))</f>
        <v/>
      </c>
      <c r="N102" s="61" t="str">
        <f>IF(L102="","",IF(D102&lt;&gt;"",D102,IF(L102=1,start_rate,IF(variable,IF(OR(L102=1,L102&lt;$K$20*periods_per_year),N101,MIN($K$21,IF(MOD(L102-1,$J$23)=0,MAX($K$22,N101+$J$24),N101))),N101))))</f>
        <v/>
      </c>
      <c r="O102" s="62" t="str">
        <f>IF(L102="","",ROUND((((1+N102/CP)^(CP/periods_per_year))-1)*R101,2))</f>
        <v/>
      </c>
      <c r="P102" s="62" t="str">
        <f>IF(L102="","",IF(L102=nper,R101+O102,MIN(R101+O102,IF(N102=N101,P101,ROUND(-PMT(((1+N102/CP)^(CP/periods_per_year))-1,nper-L102+1,R101),2)))))</f>
        <v/>
      </c>
      <c r="Q102" s="62" t="str">
        <f t="shared" si="7"/>
        <v/>
      </c>
      <c r="R102" s="62" t="str">
        <f t="shared" si="8"/>
        <v/>
      </c>
    </row>
    <row r="103" spans="1:18" x14ac:dyDescent="0.25">
      <c r="A103" s="63" t="str">
        <f t="shared" si="0"/>
        <v/>
      </c>
      <c r="B103" s="64" t="str">
        <f t="shared" si="1"/>
        <v/>
      </c>
      <c r="C103" s="65" t="str">
        <f t="shared" si="2"/>
        <v/>
      </c>
      <c r="D103" s="66" t="str">
        <f>IF(A103="","",IF(A103=1,start_rate,IF(variable,IF(OR(A103=1,A103&lt;$K$20*periods_per_year),D102,MIN($K$21,IF(MOD(A103-1,$J$23)=0,MAX($K$22,D102+$J$24),D102))),D102)))</f>
        <v/>
      </c>
      <c r="E103" s="67" t="str">
        <f t="shared" si="3"/>
        <v/>
      </c>
      <c r="F103" s="67" t="str">
        <f>IF(A103="","",IF(A103=nper,J102+E103,MIN(J102+E103,IF(D103=D102,F102,IF($E$10="Acc Bi-Weekly",ROUND((-PMT(((1+D103/CP)^(CP/12))-1,(nper-A103+1)*12/26,J102))/2,2),IF($E$10="Acc Weekly",ROUND((-PMT(((1+D103/CP)^(CP/12))-1,(nper-A103+1)*12/52,J102))/4,2),ROUND(-PMT(((1+D103/CP)^(CP/periods_per_year))-1,nper-A103+1,J102),2)))))))</f>
        <v/>
      </c>
      <c r="G103" s="67" t="str">
        <f>IF(OR(A103="",A103&lt;$E$14),"",IF(J102&lt;=F103,0,IF(IF(AND(A103&gt;=$E$14,MOD(A103-$E$14,int)=0),$E$15,0)+F103&gt;=J102+E103,J102+E103-F103,IF(AND(A103&gt;=$E$14,MOD(A103-$E$14,int)=0),$E$15,0)+IF(IF(AND(A103&gt;=$E$14,MOD(A103-$E$14,int)=0),$E$15,0)+IF(MOD(A103-$E$18,periods_per_year)=0,$E$17,0)+F103&lt;J102+E103,IF(MOD(A103-$E$18,periods_per_year)=0,$E$17,0),J102+E103-IF(AND(A103&gt;=$E$14,MOD(A103-$E$14,int)=0),$E$15,0)-F103))))</f>
        <v/>
      </c>
      <c r="H103" s="68"/>
      <c r="I103" s="67" t="str">
        <f t="shared" si="4"/>
        <v/>
      </c>
      <c r="J103" s="67" t="str">
        <f t="shared" si="5"/>
        <v/>
      </c>
      <c r="K103" s="50"/>
      <c r="L103" s="59" t="str">
        <f t="shared" si="6"/>
        <v/>
      </c>
      <c r="M103" s="60" t="str">
        <f>IF(L103="","",IF(OR(periods_per_year=26,periods_per_year=52),IF(periods_per_year=26,IF(L103=1,fpdate,M102+14),IF(periods_per_year=52,IF(L103=1,fpdate,M102+7),"n/a")),IF(periods_per_year=24,DATE(YEAR(fpdate),MONTH(fpdate)+(L103-1)/2+IF(AND(DAY(fpdate)&gt;=15,MOD(L103,2)=0),1,0),IF(MOD(L103,2)=0,IF(DAY(fpdate)&gt;=15,DAY(fpdate)-14,DAY(fpdate)+14),DAY(fpdate))),IF(DAY(DATE(YEAR(fpdate),MONTH(fpdate)+L103-1,DAY(fpdate)))&lt;&gt;DAY(fpdate),DATE(YEAR(fpdate),MONTH(fpdate)+L103,0),DATE(YEAR(fpdate),MONTH(fpdate)+L103-1,DAY(fpdate))))))</f>
        <v/>
      </c>
      <c r="N103" s="61" t="str">
        <f>IF(L103="","",IF(D103&lt;&gt;"",D103,IF(L103=1,start_rate,IF(variable,IF(OR(L103=1,L103&lt;$K$20*periods_per_year),N102,MIN($K$21,IF(MOD(L103-1,$J$23)=0,MAX($K$22,N102+$J$24),N102))),N102))))</f>
        <v/>
      </c>
      <c r="O103" s="62" t="str">
        <f>IF(L103="","",ROUND((((1+N103/CP)^(CP/periods_per_year))-1)*R102,2))</f>
        <v/>
      </c>
      <c r="P103" s="62" t="str">
        <f>IF(L103="","",IF(L103=nper,R102+O103,MIN(R102+O103,IF(N103=N102,P102,ROUND(-PMT(((1+N103/CP)^(CP/periods_per_year))-1,nper-L103+1,R102),2)))))</f>
        <v/>
      </c>
      <c r="Q103" s="62" t="str">
        <f t="shared" si="7"/>
        <v/>
      </c>
      <c r="R103" s="62" t="str">
        <f t="shared" si="8"/>
        <v/>
      </c>
    </row>
    <row r="104" spans="1:18" x14ac:dyDescent="0.25">
      <c r="A104" s="63" t="str">
        <f t="shared" si="0"/>
        <v/>
      </c>
      <c r="B104" s="64" t="str">
        <f t="shared" si="1"/>
        <v/>
      </c>
      <c r="C104" s="65" t="str">
        <f t="shared" si="2"/>
        <v/>
      </c>
      <c r="D104" s="66" t="str">
        <f>IF(A104="","",IF(A104=1,start_rate,IF(variable,IF(OR(A104=1,A104&lt;$K$20*periods_per_year),D103,MIN($K$21,IF(MOD(A104-1,$J$23)=0,MAX($K$22,D103+$J$24),D103))),D103)))</f>
        <v/>
      </c>
      <c r="E104" s="67" t="str">
        <f t="shared" si="3"/>
        <v/>
      </c>
      <c r="F104" s="67" t="str">
        <f>IF(A104="","",IF(A104=nper,J103+E104,MIN(J103+E104,IF(D104=D103,F103,IF($E$10="Acc Bi-Weekly",ROUND((-PMT(((1+D104/CP)^(CP/12))-1,(nper-A104+1)*12/26,J103))/2,2),IF($E$10="Acc Weekly",ROUND((-PMT(((1+D104/CP)^(CP/12))-1,(nper-A104+1)*12/52,J103))/4,2),ROUND(-PMT(((1+D104/CP)^(CP/periods_per_year))-1,nper-A104+1,J103),2)))))))</f>
        <v/>
      </c>
      <c r="G104" s="67" t="str">
        <f>IF(OR(A104="",A104&lt;$E$14),"",IF(J103&lt;=F104,0,IF(IF(AND(A104&gt;=$E$14,MOD(A104-$E$14,int)=0),$E$15,0)+F104&gt;=J103+E104,J103+E104-F104,IF(AND(A104&gt;=$E$14,MOD(A104-$E$14,int)=0),$E$15,0)+IF(IF(AND(A104&gt;=$E$14,MOD(A104-$E$14,int)=0),$E$15,0)+IF(MOD(A104-$E$18,periods_per_year)=0,$E$17,0)+F104&lt;J103+E104,IF(MOD(A104-$E$18,periods_per_year)=0,$E$17,0),J103+E104-IF(AND(A104&gt;=$E$14,MOD(A104-$E$14,int)=0),$E$15,0)-F104))))</f>
        <v/>
      </c>
      <c r="H104" s="68"/>
      <c r="I104" s="67" t="str">
        <f t="shared" si="4"/>
        <v/>
      </c>
      <c r="J104" s="67" t="str">
        <f t="shared" si="5"/>
        <v/>
      </c>
      <c r="K104" s="50"/>
      <c r="L104" s="59" t="str">
        <f t="shared" si="6"/>
        <v/>
      </c>
      <c r="M104" s="60" t="str">
        <f>IF(L104="","",IF(OR(periods_per_year=26,periods_per_year=52),IF(periods_per_year=26,IF(L104=1,fpdate,M103+14),IF(periods_per_year=52,IF(L104=1,fpdate,M103+7),"n/a")),IF(periods_per_year=24,DATE(YEAR(fpdate),MONTH(fpdate)+(L104-1)/2+IF(AND(DAY(fpdate)&gt;=15,MOD(L104,2)=0),1,0),IF(MOD(L104,2)=0,IF(DAY(fpdate)&gt;=15,DAY(fpdate)-14,DAY(fpdate)+14),DAY(fpdate))),IF(DAY(DATE(YEAR(fpdate),MONTH(fpdate)+L104-1,DAY(fpdate)))&lt;&gt;DAY(fpdate),DATE(YEAR(fpdate),MONTH(fpdate)+L104,0),DATE(YEAR(fpdate),MONTH(fpdate)+L104-1,DAY(fpdate))))))</f>
        <v/>
      </c>
      <c r="N104" s="61" t="str">
        <f>IF(L104="","",IF(D104&lt;&gt;"",D104,IF(L104=1,start_rate,IF(variable,IF(OR(L104=1,L104&lt;$K$20*periods_per_year),N103,MIN($K$21,IF(MOD(L104-1,$J$23)=0,MAX($K$22,N103+$J$24),N103))),N103))))</f>
        <v/>
      </c>
      <c r="O104" s="62" t="str">
        <f>IF(L104="","",ROUND((((1+N104/CP)^(CP/periods_per_year))-1)*R103,2))</f>
        <v/>
      </c>
      <c r="P104" s="62" t="str">
        <f>IF(L104="","",IF(L104=nper,R103+O104,MIN(R103+O104,IF(N104=N103,P103,ROUND(-PMT(((1+N104/CP)^(CP/periods_per_year))-1,nper-L104+1,R103),2)))))</f>
        <v/>
      </c>
      <c r="Q104" s="62" t="str">
        <f t="shared" si="7"/>
        <v/>
      </c>
      <c r="R104" s="62" t="str">
        <f t="shared" si="8"/>
        <v/>
      </c>
    </row>
    <row r="105" spans="1:18" x14ac:dyDescent="0.25">
      <c r="A105" s="63" t="str">
        <f t="shared" si="0"/>
        <v/>
      </c>
      <c r="B105" s="64" t="str">
        <f t="shared" si="1"/>
        <v/>
      </c>
      <c r="C105" s="65" t="str">
        <f t="shared" si="2"/>
        <v/>
      </c>
      <c r="D105" s="66" t="str">
        <f>IF(A105="","",IF(A105=1,start_rate,IF(variable,IF(OR(A105=1,A105&lt;$K$20*periods_per_year),D104,MIN($K$21,IF(MOD(A105-1,$J$23)=0,MAX($K$22,D104+$J$24),D104))),D104)))</f>
        <v/>
      </c>
      <c r="E105" s="67" t="str">
        <f t="shared" si="3"/>
        <v/>
      </c>
      <c r="F105" s="67" t="str">
        <f>IF(A105="","",IF(A105=nper,J104+E105,MIN(J104+E105,IF(D105=D104,F104,IF($E$10="Acc Bi-Weekly",ROUND((-PMT(((1+D105/CP)^(CP/12))-1,(nper-A105+1)*12/26,J104))/2,2),IF($E$10="Acc Weekly",ROUND((-PMT(((1+D105/CP)^(CP/12))-1,(nper-A105+1)*12/52,J104))/4,2),ROUND(-PMT(((1+D105/CP)^(CP/periods_per_year))-1,nper-A105+1,J104),2)))))))</f>
        <v/>
      </c>
      <c r="G105" s="67" t="str">
        <f>IF(OR(A105="",A105&lt;$E$14),"",IF(J104&lt;=F105,0,IF(IF(AND(A105&gt;=$E$14,MOD(A105-$E$14,int)=0),$E$15,0)+F105&gt;=J104+E105,J104+E105-F105,IF(AND(A105&gt;=$E$14,MOD(A105-$E$14,int)=0),$E$15,0)+IF(IF(AND(A105&gt;=$E$14,MOD(A105-$E$14,int)=0),$E$15,0)+IF(MOD(A105-$E$18,periods_per_year)=0,$E$17,0)+F105&lt;J104+E105,IF(MOD(A105-$E$18,periods_per_year)=0,$E$17,0),J104+E105-IF(AND(A105&gt;=$E$14,MOD(A105-$E$14,int)=0),$E$15,0)-F105))))</f>
        <v/>
      </c>
      <c r="H105" s="68"/>
      <c r="I105" s="67" t="str">
        <f t="shared" si="4"/>
        <v/>
      </c>
      <c r="J105" s="67" t="str">
        <f t="shared" si="5"/>
        <v/>
      </c>
      <c r="K105" s="50"/>
      <c r="L105" s="59" t="str">
        <f t="shared" si="6"/>
        <v/>
      </c>
      <c r="M105" s="60" t="str">
        <f>IF(L105="","",IF(OR(periods_per_year=26,periods_per_year=52),IF(periods_per_year=26,IF(L105=1,fpdate,M104+14),IF(periods_per_year=52,IF(L105=1,fpdate,M104+7),"n/a")),IF(periods_per_year=24,DATE(YEAR(fpdate),MONTH(fpdate)+(L105-1)/2+IF(AND(DAY(fpdate)&gt;=15,MOD(L105,2)=0),1,0),IF(MOD(L105,2)=0,IF(DAY(fpdate)&gt;=15,DAY(fpdate)-14,DAY(fpdate)+14),DAY(fpdate))),IF(DAY(DATE(YEAR(fpdate),MONTH(fpdate)+L105-1,DAY(fpdate)))&lt;&gt;DAY(fpdate),DATE(YEAR(fpdate),MONTH(fpdate)+L105,0),DATE(YEAR(fpdate),MONTH(fpdate)+L105-1,DAY(fpdate))))))</f>
        <v/>
      </c>
      <c r="N105" s="61" t="str">
        <f>IF(L105="","",IF(D105&lt;&gt;"",D105,IF(L105=1,start_rate,IF(variable,IF(OR(L105=1,L105&lt;$K$20*periods_per_year),N104,MIN($K$21,IF(MOD(L105-1,$J$23)=0,MAX($K$22,N104+$J$24),N104))),N104))))</f>
        <v/>
      </c>
      <c r="O105" s="62" t="str">
        <f>IF(L105="","",ROUND((((1+N105/CP)^(CP/periods_per_year))-1)*R104,2))</f>
        <v/>
      </c>
      <c r="P105" s="62" t="str">
        <f>IF(L105="","",IF(L105=nper,R104+O105,MIN(R104+O105,IF(N105=N104,P104,ROUND(-PMT(((1+N105/CP)^(CP/periods_per_year))-1,nper-L105+1,R104),2)))))</f>
        <v/>
      </c>
      <c r="Q105" s="62" t="str">
        <f t="shared" si="7"/>
        <v/>
      </c>
      <c r="R105" s="62" t="str">
        <f t="shared" si="8"/>
        <v/>
      </c>
    </row>
    <row r="106" spans="1:18" x14ac:dyDescent="0.25">
      <c r="A106" s="63" t="str">
        <f t="shared" si="0"/>
        <v/>
      </c>
      <c r="B106" s="64" t="str">
        <f t="shared" si="1"/>
        <v/>
      </c>
      <c r="C106" s="65" t="str">
        <f t="shared" si="2"/>
        <v/>
      </c>
      <c r="D106" s="66" t="str">
        <f>IF(A106="","",IF(A106=1,start_rate,IF(variable,IF(OR(A106=1,A106&lt;$K$20*periods_per_year),D105,MIN($K$21,IF(MOD(A106-1,$J$23)=0,MAX($K$22,D105+$J$24),D105))),D105)))</f>
        <v/>
      </c>
      <c r="E106" s="67" t="str">
        <f t="shared" si="3"/>
        <v/>
      </c>
      <c r="F106" s="67" t="str">
        <f>IF(A106="","",IF(A106=nper,J105+E106,MIN(J105+E106,IF(D106=D105,F105,IF($E$10="Acc Bi-Weekly",ROUND((-PMT(((1+D106/CP)^(CP/12))-1,(nper-A106+1)*12/26,J105))/2,2),IF($E$10="Acc Weekly",ROUND((-PMT(((1+D106/CP)^(CP/12))-1,(nper-A106+1)*12/52,J105))/4,2),ROUND(-PMT(((1+D106/CP)^(CP/periods_per_year))-1,nper-A106+1,J105),2)))))))</f>
        <v/>
      </c>
      <c r="G106" s="67" t="str">
        <f>IF(OR(A106="",A106&lt;$E$14),"",IF(J105&lt;=F106,0,IF(IF(AND(A106&gt;=$E$14,MOD(A106-$E$14,int)=0),$E$15,0)+F106&gt;=J105+E106,J105+E106-F106,IF(AND(A106&gt;=$E$14,MOD(A106-$E$14,int)=0),$E$15,0)+IF(IF(AND(A106&gt;=$E$14,MOD(A106-$E$14,int)=0),$E$15,0)+IF(MOD(A106-$E$18,periods_per_year)=0,$E$17,0)+F106&lt;J105+E106,IF(MOD(A106-$E$18,periods_per_year)=0,$E$17,0),J105+E106-IF(AND(A106&gt;=$E$14,MOD(A106-$E$14,int)=0),$E$15,0)-F106))))</f>
        <v/>
      </c>
      <c r="H106" s="68"/>
      <c r="I106" s="67" t="str">
        <f t="shared" si="4"/>
        <v/>
      </c>
      <c r="J106" s="67" t="str">
        <f t="shared" si="5"/>
        <v/>
      </c>
      <c r="K106" s="50"/>
      <c r="L106" s="59" t="str">
        <f t="shared" si="6"/>
        <v/>
      </c>
      <c r="M106" s="60" t="str">
        <f>IF(L106="","",IF(OR(periods_per_year=26,periods_per_year=52),IF(periods_per_year=26,IF(L106=1,fpdate,M105+14),IF(periods_per_year=52,IF(L106=1,fpdate,M105+7),"n/a")),IF(periods_per_year=24,DATE(YEAR(fpdate),MONTH(fpdate)+(L106-1)/2+IF(AND(DAY(fpdate)&gt;=15,MOD(L106,2)=0),1,0),IF(MOD(L106,2)=0,IF(DAY(fpdate)&gt;=15,DAY(fpdate)-14,DAY(fpdate)+14),DAY(fpdate))),IF(DAY(DATE(YEAR(fpdate),MONTH(fpdate)+L106-1,DAY(fpdate)))&lt;&gt;DAY(fpdate),DATE(YEAR(fpdate),MONTH(fpdate)+L106,0),DATE(YEAR(fpdate),MONTH(fpdate)+L106-1,DAY(fpdate))))))</f>
        <v/>
      </c>
      <c r="N106" s="61" t="str">
        <f>IF(L106="","",IF(D106&lt;&gt;"",D106,IF(L106=1,start_rate,IF(variable,IF(OR(L106=1,L106&lt;$K$20*periods_per_year),N105,MIN($K$21,IF(MOD(L106-1,$J$23)=0,MAX($K$22,N105+$J$24),N105))),N105))))</f>
        <v/>
      </c>
      <c r="O106" s="62" t="str">
        <f>IF(L106="","",ROUND((((1+N106/CP)^(CP/periods_per_year))-1)*R105,2))</f>
        <v/>
      </c>
      <c r="P106" s="62" t="str">
        <f>IF(L106="","",IF(L106=nper,R105+O106,MIN(R105+O106,IF(N106=N105,P105,ROUND(-PMT(((1+N106/CP)^(CP/periods_per_year))-1,nper-L106+1,R105),2)))))</f>
        <v/>
      </c>
      <c r="Q106" s="62" t="str">
        <f t="shared" si="7"/>
        <v/>
      </c>
      <c r="R106" s="62" t="str">
        <f t="shared" si="8"/>
        <v/>
      </c>
    </row>
    <row r="107" spans="1:18" x14ac:dyDescent="0.25">
      <c r="A107" s="63" t="str">
        <f t="shared" ref="A107:A170" si="9">IF(J106="","",IF(OR(A106&gt;=nper,ROUND(J106,2)&lt;=0),"",A106+1))</f>
        <v/>
      </c>
      <c r="B107" s="64" t="str">
        <f t="shared" ref="B107:B170" si="10">IF(A107="","",IF(OR(periods_per_year=26,periods_per_year=52),IF(periods_per_year=26,IF(A107=1,fpdate,B106+14),IF(periods_per_year=52,IF(A107=1,fpdate,B106+7),"n/a")),IF(periods_per_year=24,DATE(YEAR(fpdate),MONTH(fpdate)+(A107-1)/2+IF(AND(DAY(fpdate)&gt;=15,MOD(A107,2)=0),1,0),IF(MOD(A107,2)=0,IF(DAY(fpdate)&gt;=15,DAY(fpdate)-14,DAY(fpdate)+14),DAY(fpdate))),IF(DAY(DATE(YEAR(fpdate),MONTH(fpdate)+A107-1,DAY(fpdate)))&lt;&gt;DAY(fpdate),DATE(YEAR(fpdate),MONTH(fpdate)+A107,0),DATE(YEAR(fpdate),MONTH(fpdate)+A107-1,DAY(fpdate))))))</f>
        <v/>
      </c>
      <c r="C107" s="65" t="str">
        <f t="shared" ref="C107:C170" si="11">IF(A107="","",IF(MOD(A107,periods_per_year)=0,A107/periods_per_year,""))</f>
        <v/>
      </c>
      <c r="D107" s="66" t="str">
        <f>IF(A107="","",IF(A107=1,start_rate,IF(variable,IF(OR(A107=1,A107&lt;$K$20*periods_per_year),D106,MIN($K$21,IF(MOD(A107-1,$J$23)=0,MAX($K$22,D106+$J$24),D106))),D106)))</f>
        <v/>
      </c>
      <c r="E107" s="67" t="str">
        <f t="shared" ref="E107:E170" si="12">IF(A107="","",ROUND((((1+D107/CP)^(CP/periods_per_year))-1)*J106,2))</f>
        <v/>
      </c>
      <c r="F107" s="67" t="str">
        <f>IF(A107="","",IF(A107=nper,J106+E107,MIN(J106+E107,IF(D107=D106,F106,IF($E$10="Acc Bi-Weekly",ROUND((-PMT(((1+D107/CP)^(CP/12))-1,(nper-A107+1)*12/26,J106))/2,2),IF($E$10="Acc Weekly",ROUND((-PMT(((1+D107/CP)^(CP/12))-1,(nper-A107+1)*12/52,J106))/4,2),ROUND(-PMT(((1+D107/CP)^(CP/periods_per_year))-1,nper-A107+1,J106),2)))))))</f>
        <v/>
      </c>
      <c r="G107" s="67" t="str">
        <f>IF(OR(A107="",A107&lt;$E$14),"",IF(J106&lt;=F107,0,IF(IF(AND(A107&gt;=$E$14,MOD(A107-$E$14,int)=0),$E$15,0)+F107&gt;=J106+E107,J106+E107-F107,IF(AND(A107&gt;=$E$14,MOD(A107-$E$14,int)=0),$E$15,0)+IF(IF(AND(A107&gt;=$E$14,MOD(A107-$E$14,int)=0),$E$15,0)+IF(MOD(A107-$E$18,periods_per_year)=0,$E$17,0)+F107&lt;J106+E107,IF(MOD(A107-$E$18,periods_per_year)=0,$E$17,0),J106+E107-IF(AND(A107&gt;=$E$14,MOD(A107-$E$14,int)=0),$E$15,0)-F107))))</f>
        <v/>
      </c>
      <c r="H107" s="68"/>
      <c r="I107" s="67" t="str">
        <f t="shared" ref="I107:I170" si="13">IF(A107="","",F107-E107+H107+IF(G107="",0,G107))</f>
        <v/>
      </c>
      <c r="J107" s="67" t="str">
        <f t="shared" ref="J107:J170" si="14">IF(A107="","",J106-I107)</f>
        <v/>
      </c>
      <c r="K107" s="50"/>
      <c r="L107" s="59" t="str">
        <f t="shared" ref="L107:L170" si="15">IF(R106="","",IF(OR(L106&gt;=nper,ROUND(R106,2)&lt;=0),"",L106+1))</f>
        <v/>
      </c>
      <c r="M107" s="60" t="str">
        <f>IF(L107="","",IF(OR(periods_per_year=26,periods_per_year=52),IF(periods_per_year=26,IF(L107=1,fpdate,M106+14),IF(periods_per_year=52,IF(L107=1,fpdate,M106+7),"n/a")),IF(periods_per_year=24,DATE(YEAR(fpdate),MONTH(fpdate)+(L107-1)/2+IF(AND(DAY(fpdate)&gt;=15,MOD(L107,2)=0),1,0),IF(MOD(L107,2)=0,IF(DAY(fpdate)&gt;=15,DAY(fpdate)-14,DAY(fpdate)+14),DAY(fpdate))),IF(DAY(DATE(YEAR(fpdate),MONTH(fpdate)+L107-1,DAY(fpdate)))&lt;&gt;DAY(fpdate),DATE(YEAR(fpdate),MONTH(fpdate)+L107,0),DATE(YEAR(fpdate),MONTH(fpdate)+L107-1,DAY(fpdate))))))</f>
        <v/>
      </c>
      <c r="N107" s="61" t="str">
        <f>IF(L107="","",IF(D107&lt;&gt;"",D107,IF(L107=1,start_rate,IF(variable,IF(OR(L107=1,L107&lt;$K$20*periods_per_year),N106,MIN($K$21,IF(MOD(L107-1,$J$23)=0,MAX($K$22,N106+$J$24),N106))),N106))))</f>
        <v/>
      </c>
      <c r="O107" s="62" t="str">
        <f>IF(L107="","",ROUND((((1+N107/CP)^(CP/periods_per_year))-1)*R106,2))</f>
        <v/>
      </c>
      <c r="P107" s="62" t="str">
        <f>IF(L107="","",IF(L107=nper,R106+O107,MIN(R106+O107,IF(N107=N106,P106,ROUND(-PMT(((1+N107/CP)^(CP/periods_per_year))-1,nper-L107+1,R106),2)))))</f>
        <v/>
      </c>
      <c r="Q107" s="62" t="str">
        <f t="shared" ref="Q107:Q170" si="16">IF(L107="","",P107-O107)</f>
        <v/>
      </c>
      <c r="R107" s="62" t="str">
        <f t="shared" ref="R107:R170" si="17">IF(L107="","",R106-Q107)</f>
        <v/>
      </c>
    </row>
    <row r="108" spans="1:18" x14ac:dyDescent="0.25">
      <c r="A108" s="63" t="str">
        <f t="shared" si="9"/>
        <v/>
      </c>
      <c r="B108" s="64" t="str">
        <f t="shared" si="10"/>
        <v/>
      </c>
      <c r="C108" s="65" t="str">
        <f t="shared" si="11"/>
        <v/>
      </c>
      <c r="D108" s="66" t="str">
        <f>IF(A108="","",IF(A108=1,start_rate,IF(variable,IF(OR(A108=1,A108&lt;$K$20*periods_per_year),D107,MIN($K$21,IF(MOD(A108-1,$J$23)=0,MAX($K$22,D107+$J$24),D107))),D107)))</f>
        <v/>
      </c>
      <c r="E108" s="67" t="str">
        <f t="shared" si="12"/>
        <v/>
      </c>
      <c r="F108" s="67" t="str">
        <f>IF(A108="","",IF(A108=nper,J107+E108,MIN(J107+E108,IF(D108=D107,F107,IF($E$10="Acc Bi-Weekly",ROUND((-PMT(((1+D108/CP)^(CP/12))-1,(nper-A108+1)*12/26,J107))/2,2),IF($E$10="Acc Weekly",ROUND((-PMT(((1+D108/CP)^(CP/12))-1,(nper-A108+1)*12/52,J107))/4,2),ROUND(-PMT(((1+D108/CP)^(CP/periods_per_year))-1,nper-A108+1,J107),2)))))))</f>
        <v/>
      </c>
      <c r="G108" s="67" t="str">
        <f>IF(OR(A108="",A108&lt;$E$14),"",IF(J107&lt;=F108,0,IF(IF(AND(A108&gt;=$E$14,MOD(A108-$E$14,int)=0),$E$15,0)+F108&gt;=J107+E108,J107+E108-F108,IF(AND(A108&gt;=$E$14,MOD(A108-$E$14,int)=0),$E$15,0)+IF(IF(AND(A108&gt;=$E$14,MOD(A108-$E$14,int)=0),$E$15,0)+IF(MOD(A108-$E$18,periods_per_year)=0,$E$17,0)+F108&lt;J107+E108,IF(MOD(A108-$E$18,periods_per_year)=0,$E$17,0),J107+E108-IF(AND(A108&gt;=$E$14,MOD(A108-$E$14,int)=0),$E$15,0)-F108))))</f>
        <v/>
      </c>
      <c r="H108" s="68"/>
      <c r="I108" s="67" t="str">
        <f t="shared" si="13"/>
        <v/>
      </c>
      <c r="J108" s="67" t="str">
        <f t="shared" si="14"/>
        <v/>
      </c>
      <c r="K108" s="50"/>
      <c r="L108" s="59" t="str">
        <f t="shared" si="15"/>
        <v/>
      </c>
      <c r="M108" s="60" t="str">
        <f>IF(L108="","",IF(OR(periods_per_year=26,periods_per_year=52),IF(periods_per_year=26,IF(L108=1,fpdate,M107+14),IF(periods_per_year=52,IF(L108=1,fpdate,M107+7),"n/a")),IF(periods_per_year=24,DATE(YEAR(fpdate),MONTH(fpdate)+(L108-1)/2+IF(AND(DAY(fpdate)&gt;=15,MOD(L108,2)=0),1,0),IF(MOD(L108,2)=0,IF(DAY(fpdate)&gt;=15,DAY(fpdate)-14,DAY(fpdate)+14),DAY(fpdate))),IF(DAY(DATE(YEAR(fpdate),MONTH(fpdate)+L108-1,DAY(fpdate)))&lt;&gt;DAY(fpdate),DATE(YEAR(fpdate),MONTH(fpdate)+L108,0),DATE(YEAR(fpdate),MONTH(fpdate)+L108-1,DAY(fpdate))))))</f>
        <v/>
      </c>
      <c r="N108" s="61" t="str">
        <f>IF(L108="","",IF(D108&lt;&gt;"",D108,IF(L108=1,start_rate,IF(variable,IF(OR(L108=1,L108&lt;$K$20*periods_per_year),N107,MIN($K$21,IF(MOD(L108-1,$J$23)=0,MAX($K$22,N107+$J$24),N107))),N107))))</f>
        <v/>
      </c>
      <c r="O108" s="62" t="str">
        <f>IF(L108="","",ROUND((((1+N108/CP)^(CP/periods_per_year))-1)*R107,2))</f>
        <v/>
      </c>
      <c r="P108" s="62" t="str">
        <f>IF(L108="","",IF(L108=nper,R107+O108,MIN(R107+O108,IF(N108=N107,P107,ROUND(-PMT(((1+N108/CP)^(CP/periods_per_year))-1,nper-L108+1,R107),2)))))</f>
        <v/>
      </c>
      <c r="Q108" s="62" t="str">
        <f t="shared" si="16"/>
        <v/>
      </c>
      <c r="R108" s="62" t="str">
        <f t="shared" si="17"/>
        <v/>
      </c>
    </row>
    <row r="109" spans="1:18" x14ac:dyDescent="0.25">
      <c r="A109" s="63" t="str">
        <f t="shared" si="9"/>
        <v/>
      </c>
      <c r="B109" s="64" t="str">
        <f t="shared" si="10"/>
        <v/>
      </c>
      <c r="C109" s="65" t="str">
        <f t="shared" si="11"/>
        <v/>
      </c>
      <c r="D109" s="66" t="str">
        <f>IF(A109="","",IF(A109=1,start_rate,IF(variable,IF(OR(A109=1,A109&lt;$K$20*periods_per_year),D108,MIN($K$21,IF(MOD(A109-1,$J$23)=0,MAX($K$22,D108+$J$24),D108))),D108)))</f>
        <v/>
      </c>
      <c r="E109" s="67" t="str">
        <f t="shared" si="12"/>
        <v/>
      </c>
      <c r="F109" s="67" t="str">
        <f>IF(A109="","",IF(A109=nper,J108+E109,MIN(J108+E109,IF(D109=D108,F108,IF($E$10="Acc Bi-Weekly",ROUND((-PMT(((1+D109/CP)^(CP/12))-1,(nper-A109+1)*12/26,J108))/2,2),IF($E$10="Acc Weekly",ROUND((-PMT(((1+D109/CP)^(CP/12))-1,(nper-A109+1)*12/52,J108))/4,2),ROUND(-PMT(((1+D109/CP)^(CP/periods_per_year))-1,nper-A109+1,J108),2)))))))</f>
        <v/>
      </c>
      <c r="G109" s="67" t="str">
        <f>IF(OR(A109="",A109&lt;$E$14),"",IF(J108&lt;=F109,0,IF(IF(AND(A109&gt;=$E$14,MOD(A109-$E$14,int)=0),$E$15,0)+F109&gt;=J108+E109,J108+E109-F109,IF(AND(A109&gt;=$E$14,MOD(A109-$E$14,int)=0),$E$15,0)+IF(IF(AND(A109&gt;=$E$14,MOD(A109-$E$14,int)=0),$E$15,0)+IF(MOD(A109-$E$18,periods_per_year)=0,$E$17,0)+F109&lt;J108+E109,IF(MOD(A109-$E$18,periods_per_year)=0,$E$17,0),J108+E109-IF(AND(A109&gt;=$E$14,MOD(A109-$E$14,int)=0),$E$15,0)-F109))))</f>
        <v/>
      </c>
      <c r="H109" s="68"/>
      <c r="I109" s="67" t="str">
        <f t="shared" si="13"/>
        <v/>
      </c>
      <c r="J109" s="67" t="str">
        <f t="shared" si="14"/>
        <v/>
      </c>
      <c r="K109" s="50"/>
      <c r="L109" s="59" t="str">
        <f t="shared" si="15"/>
        <v/>
      </c>
      <c r="M109" s="60" t="str">
        <f>IF(L109="","",IF(OR(periods_per_year=26,periods_per_year=52),IF(periods_per_year=26,IF(L109=1,fpdate,M108+14),IF(periods_per_year=52,IF(L109=1,fpdate,M108+7),"n/a")),IF(periods_per_year=24,DATE(YEAR(fpdate),MONTH(fpdate)+(L109-1)/2+IF(AND(DAY(fpdate)&gt;=15,MOD(L109,2)=0),1,0),IF(MOD(L109,2)=0,IF(DAY(fpdate)&gt;=15,DAY(fpdate)-14,DAY(fpdate)+14),DAY(fpdate))),IF(DAY(DATE(YEAR(fpdate),MONTH(fpdate)+L109-1,DAY(fpdate)))&lt;&gt;DAY(fpdate),DATE(YEAR(fpdate),MONTH(fpdate)+L109,0),DATE(YEAR(fpdate),MONTH(fpdate)+L109-1,DAY(fpdate))))))</f>
        <v/>
      </c>
      <c r="N109" s="61" t="str">
        <f>IF(L109="","",IF(D109&lt;&gt;"",D109,IF(L109=1,start_rate,IF(variable,IF(OR(L109=1,L109&lt;$K$20*periods_per_year),N108,MIN($K$21,IF(MOD(L109-1,$J$23)=0,MAX($K$22,N108+$J$24),N108))),N108))))</f>
        <v/>
      </c>
      <c r="O109" s="62" t="str">
        <f>IF(L109="","",ROUND((((1+N109/CP)^(CP/periods_per_year))-1)*R108,2))</f>
        <v/>
      </c>
      <c r="P109" s="62" t="str">
        <f>IF(L109="","",IF(L109=nper,R108+O109,MIN(R108+O109,IF(N109=N108,P108,ROUND(-PMT(((1+N109/CP)^(CP/periods_per_year))-1,nper-L109+1,R108),2)))))</f>
        <v/>
      </c>
      <c r="Q109" s="62" t="str">
        <f t="shared" si="16"/>
        <v/>
      </c>
      <c r="R109" s="62" t="str">
        <f t="shared" si="17"/>
        <v/>
      </c>
    </row>
    <row r="110" spans="1:18" x14ac:dyDescent="0.25">
      <c r="A110" s="63" t="str">
        <f t="shared" si="9"/>
        <v/>
      </c>
      <c r="B110" s="64" t="str">
        <f t="shared" si="10"/>
        <v/>
      </c>
      <c r="C110" s="65" t="str">
        <f t="shared" si="11"/>
        <v/>
      </c>
      <c r="D110" s="66" t="str">
        <f>IF(A110="","",IF(A110=1,start_rate,IF(variable,IF(OR(A110=1,A110&lt;$K$20*periods_per_year),D109,MIN($K$21,IF(MOD(A110-1,$J$23)=0,MAX($K$22,D109+$J$24),D109))),D109)))</f>
        <v/>
      </c>
      <c r="E110" s="67" t="str">
        <f t="shared" si="12"/>
        <v/>
      </c>
      <c r="F110" s="67" t="str">
        <f>IF(A110="","",IF(A110=nper,J109+E110,MIN(J109+E110,IF(D110=D109,F109,IF($E$10="Acc Bi-Weekly",ROUND((-PMT(((1+D110/CP)^(CP/12))-1,(nper-A110+1)*12/26,J109))/2,2),IF($E$10="Acc Weekly",ROUND((-PMT(((1+D110/CP)^(CP/12))-1,(nper-A110+1)*12/52,J109))/4,2),ROUND(-PMT(((1+D110/CP)^(CP/periods_per_year))-1,nper-A110+1,J109),2)))))))</f>
        <v/>
      </c>
      <c r="G110" s="67" t="str">
        <f>IF(OR(A110="",A110&lt;$E$14),"",IF(J109&lt;=F110,0,IF(IF(AND(A110&gt;=$E$14,MOD(A110-$E$14,int)=0),$E$15,0)+F110&gt;=J109+E110,J109+E110-F110,IF(AND(A110&gt;=$E$14,MOD(A110-$E$14,int)=0),$E$15,0)+IF(IF(AND(A110&gt;=$E$14,MOD(A110-$E$14,int)=0),$E$15,0)+IF(MOD(A110-$E$18,periods_per_year)=0,$E$17,0)+F110&lt;J109+E110,IF(MOD(A110-$E$18,periods_per_year)=0,$E$17,0),J109+E110-IF(AND(A110&gt;=$E$14,MOD(A110-$E$14,int)=0),$E$15,0)-F110))))</f>
        <v/>
      </c>
      <c r="H110" s="68"/>
      <c r="I110" s="67" t="str">
        <f t="shared" si="13"/>
        <v/>
      </c>
      <c r="J110" s="67" t="str">
        <f t="shared" si="14"/>
        <v/>
      </c>
      <c r="K110" s="50"/>
      <c r="L110" s="59" t="str">
        <f t="shared" si="15"/>
        <v/>
      </c>
      <c r="M110" s="60" t="str">
        <f>IF(L110="","",IF(OR(periods_per_year=26,periods_per_year=52),IF(periods_per_year=26,IF(L110=1,fpdate,M109+14),IF(periods_per_year=52,IF(L110=1,fpdate,M109+7),"n/a")),IF(periods_per_year=24,DATE(YEAR(fpdate),MONTH(fpdate)+(L110-1)/2+IF(AND(DAY(fpdate)&gt;=15,MOD(L110,2)=0),1,0),IF(MOD(L110,2)=0,IF(DAY(fpdate)&gt;=15,DAY(fpdate)-14,DAY(fpdate)+14),DAY(fpdate))),IF(DAY(DATE(YEAR(fpdate),MONTH(fpdate)+L110-1,DAY(fpdate)))&lt;&gt;DAY(fpdate),DATE(YEAR(fpdate),MONTH(fpdate)+L110,0),DATE(YEAR(fpdate),MONTH(fpdate)+L110-1,DAY(fpdate))))))</f>
        <v/>
      </c>
      <c r="N110" s="61" t="str">
        <f>IF(L110="","",IF(D110&lt;&gt;"",D110,IF(L110=1,start_rate,IF(variable,IF(OR(L110=1,L110&lt;$K$20*periods_per_year),N109,MIN($K$21,IF(MOD(L110-1,$J$23)=0,MAX($K$22,N109+$J$24),N109))),N109))))</f>
        <v/>
      </c>
      <c r="O110" s="62" t="str">
        <f>IF(L110="","",ROUND((((1+N110/CP)^(CP/periods_per_year))-1)*R109,2))</f>
        <v/>
      </c>
      <c r="P110" s="62" t="str">
        <f>IF(L110="","",IF(L110=nper,R109+O110,MIN(R109+O110,IF(N110=N109,P109,ROUND(-PMT(((1+N110/CP)^(CP/periods_per_year))-1,nper-L110+1,R109),2)))))</f>
        <v/>
      </c>
      <c r="Q110" s="62" t="str">
        <f t="shared" si="16"/>
        <v/>
      </c>
      <c r="R110" s="62" t="str">
        <f t="shared" si="17"/>
        <v/>
      </c>
    </row>
    <row r="111" spans="1:18" x14ac:dyDescent="0.25">
      <c r="A111" s="63" t="str">
        <f t="shared" si="9"/>
        <v/>
      </c>
      <c r="B111" s="64" t="str">
        <f t="shared" si="10"/>
        <v/>
      </c>
      <c r="C111" s="65" t="str">
        <f t="shared" si="11"/>
        <v/>
      </c>
      <c r="D111" s="66" t="str">
        <f>IF(A111="","",IF(A111=1,start_rate,IF(variable,IF(OR(A111=1,A111&lt;$K$20*periods_per_year),D110,MIN($K$21,IF(MOD(A111-1,$J$23)=0,MAX($K$22,D110+$J$24),D110))),D110)))</f>
        <v/>
      </c>
      <c r="E111" s="67" t="str">
        <f t="shared" si="12"/>
        <v/>
      </c>
      <c r="F111" s="67" t="str">
        <f>IF(A111="","",IF(A111=nper,J110+E111,MIN(J110+E111,IF(D111=D110,F110,IF($E$10="Acc Bi-Weekly",ROUND((-PMT(((1+D111/CP)^(CP/12))-1,(nper-A111+1)*12/26,J110))/2,2),IF($E$10="Acc Weekly",ROUND((-PMT(((1+D111/CP)^(CP/12))-1,(nper-A111+1)*12/52,J110))/4,2),ROUND(-PMT(((1+D111/CP)^(CP/periods_per_year))-1,nper-A111+1,J110),2)))))))</f>
        <v/>
      </c>
      <c r="G111" s="67" t="str">
        <f>IF(OR(A111="",A111&lt;$E$14),"",IF(J110&lt;=F111,0,IF(IF(AND(A111&gt;=$E$14,MOD(A111-$E$14,int)=0),$E$15,0)+F111&gt;=J110+E111,J110+E111-F111,IF(AND(A111&gt;=$E$14,MOD(A111-$E$14,int)=0),$E$15,0)+IF(IF(AND(A111&gt;=$E$14,MOD(A111-$E$14,int)=0),$E$15,0)+IF(MOD(A111-$E$18,periods_per_year)=0,$E$17,0)+F111&lt;J110+E111,IF(MOD(A111-$E$18,periods_per_year)=0,$E$17,0),J110+E111-IF(AND(A111&gt;=$E$14,MOD(A111-$E$14,int)=0),$E$15,0)-F111))))</f>
        <v/>
      </c>
      <c r="H111" s="68"/>
      <c r="I111" s="67" t="str">
        <f t="shared" si="13"/>
        <v/>
      </c>
      <c r="J111" s="67" t="str">
        <f t="shared" si="14"/>
        <v/>
      </c>
      <c r="K111" s="50"/>
      <c r="L111" s="59" t="str">
        <f t="shared" si="15"/>
        <v/>
      </c>
      <c r="M111" s="60" t="str">
        <f>IF(L111="","",IF(OR(periods_per_year=26,periods_per_year=52),IF(periods_per_year=26,IF(L111=1,fpdate,M110+14),IF(periods_per_year=52,IF(L111=1,fpdate,M110+7),"n/a")),IF(periods_per_year=24,DATE(YEAR(fpdate),MONTH(fpdate)+(L111-1)/2+IF(AND(DAY(fpdate)&gt;=15,MOD(L111,2)=0),1,0),IF(MOD(L111,2)=0,IF(DAY(fpdate)&gt;=15,DAY(fpdate)-14,DAY(fpdate)+14),DAY(fpdate))),IF(DAY(DATE(YEAR(fpdate),MONTH(fpdate)+L111-1,DAY(fpdate)))&lt;&gt;DAY(fpdate),DATE(YEAR(fpdate),MONTH(fpdate)+L111,0),DATE(YEAR(fpdate),MONTH(fpdate)+L111-1,DAY(fpdate))))))</f>
        <v/>
      </c>
      <c r="N111" s="61" t="str">
        <f>IF(L111="","",IF(D111&lt;&gt;"",D111,IF(L111=1,start_rate,IF(variable,IF(OR(L111=1,L111&lt;$K$20*periods_per_year),N110,MIN($K$21,IF(MOD(L111-1,$J$23)=0,MAX($K$22,N110+$J$24),N110))),N110))))</f>
        <v/>
      </c>
      <c r="O111" s="62" t="str">
        <f>IF(L111="","",ROUND((((1+N111/CP)^(CP/periods_per_year))-1)*R110,2))</f>
        <v/>
      </c>
      <c r="P111" s="62" t="str">
        <f>IF(L111="","",IF(L111=nper,R110+O111,MIN(R110+O111,IF(N111=N110,P110,ROUND(-PMT(((1+N111/CP)^(CP/periods_per_year))-1,nper-L111+1,R110),2)))))</f>
        <v/>
      </c>
      <c r="Q111" s="62" t="str">
        <f t="shared" si="16"/>
        <v/>
      </c>
      <c r="R111" s="62" t="str">
        <f t="shared" si="17"/>
        <v/>
      </c>
    </row>
    <row r="112" spans="1:18" x14ac:dyDescent="0.25">
      <c r="A112" s="63" t="str">
        <f t="shared" si="9"/>
        <v/>
      </c>
      <c r="B112" s="64" t="str">
        <f t="shared" si="10"/>
        <v/>
      </c>
      <c r="C112" s="65" t="str">
        <f t="shared" si="11"/>
        <v/>
      </c>
      <c r="D112" s="66" t="str">
        <f>IF(A112="","",IF(A112=1,start_rate,IF(variable,IF(OR(A112=1,A112&lt;$K$20*periods_per_year),D111,MIN($K$21,IF(MOD(A112-1,$J$23)=0,MAX($K$22,D111+$J$24),D111))),D111)))</f>
        <v/>
      </c>
      <c r="E112" s="67" t="str">
        <f t="shared" si="12"/>
        <v/>
      </c>
      <c r="F112" s="67" t="str">
        <f>IF(A112="","",IF(A112=nper,J111+E112,MIN(J111+E112,IF(D112=D111,F111,IF($E$10="Acc Bi-Weekly",ROUND((-PMT(((1+D112/CP)^(CP/12))-1,(nper-A112+1)*12/26,J111))/2,2),IF($E$10="Acc Weekly",ROUND((-PMT(((1+D112/CP)^(CP/12))-1,(nper-A112+1)*12/52,J111))/4,2),ROUND(-PMT(((1+D112/CP)^(CP/periods_per_year))-1,nper-A112+1,J111),2)))))))</f>
        <v/>
      </c>
      <c r="G112" s="67" t="str">
        <f>IF(OR(A112="",A112&lt;$E$14),"",IF(J111&lt;=F112,0,IF(IF(AND(A112&gt;=$E$14,MOD(A112-$E$14,int)=0),$E$15,0)+F112&gt;=J111+E112,J111+E112-F112,IF(AND(A112&gt;=$E$14,MOD(A112-$E$14,int)=0),$E$15,0)+IF(IF(AND(A112&gt;=$E$14,MOD(A112-$E$14,int)=0),$E$15,0)+IF(MOD(A112-$E$18,periods_per_year)=0,$E$17,0)+F112&lt;J111+E112,IF(MOD(A112-$E$18,periods_per_year)=0,$E$17,0),J111+E112-IF(AND(A112&gt;=$E$14,MOD(A112-$E$14,int)=0),$E$15,0)-F112))))</f>
        <v/>
      </c>
      <c r="H112" s="68"/>
      <c r="I112" s="67" t="str">
        <f t="shared" si="13"/>
        <v/>
      </c>
      <c r="J112" s="67" t="str">
        <f t="shared" si="14"/>
        <v/>
      </c>
      <c r="K112" s="50"/>
      <c r="L112" s="59" t="str">
        <f t="shared" si="15"/>
        <v/>
      </c>
      <c r="M112" s="60" t="str">
        <f>IF(L112="","",IF(OR(periods_per_year=26,periods_per_year=52),IF(periods_per_year=26,IF(L112=1,fpdate,M111+14),IF(periods_per_year=52,IF(L112=1,fpdate,M111+7),"n/a")),IF(periods_per_year=24,DATE(YEAR(fpdate),MONTH(fpdate)+(L112-1)/2+IF(AND(DAY(fpdate)&gt;=15,MOD(L112,2)=0),1,0),IF(MOD(L112,2)=0,IF(DAY(fpdate)&gt;=15,DAY(fpdate)-14,DAY(fpdate)+14),DAY(fpdate))),IF(DAY(DATE(YEAR(fpdate),MONTH(fpdate)+L112-1,DAY(fpdate)))&lt;&gt;DAY(fpdate),DATE(YEAR(fpdate),MONTH(fpdate)+L112,0),DATE(YEAR(fpdate),MONTH(fpdate)+L112-1,DAY(fpdate))))))</f>
        <v/>
      </c>
      <c r="N112" s="61" t="str">
        <f>IF(L112="","",IF(D112&lt;&gt;"",D112,IF(L112=1,start_rate,IF(variable,IF(OR(L112=1,L112&lt;$K$20*periods_per_year),N111,MIN($K$21,IF(MOD(L112-1,$J$23)=0,MAX($K$22,N111+$J$24),N111))),N111))))</f>
        <v/>
      </c>
      <c r="O112" s="62" t="str">
        <f>IF(L112="","",ROUND((((1+N112/CP)^(CP/periods_per_year))-1)*R111,2))</f>
        <v/>
      </c>
      <c r="P112" s="62" t="str">
        <f>IF(L112="","",IF(L112=nper,R111+O112,MIN(R111+O112,IF(N112=N111,P111,ROUND(-PMT(((1+N112/CP)^(CP/periods_per_year))-1,nper-L112+1,R111),2)))))</f>
        <v/>
      </c>
      <c r="Q112" s="62" t="str">
        <f t="shared" si="16"/>
        <v/>
      </c>
      <c r="R112" s="62" t="str">
        <f t="shared" si="17"/>
        <v/>
      </c>
    </row>
    <row r="113" spans="1:18" x14ac:dyDescent="0.25">
      <c r="A113" s="63" t="str">
        <f t="shared" si="9"/>
        <v/>
      </c>
      <c r="B113" s="64" t="str">
        <f t="shared" si="10"/>
        <v/>
      </c>
      <c r="C113" s="65" t="str">
        <f t="shared" si="11"/>
        <v/>
      </c>
      <c r="D113" s="66" t="str">
        <f>IF(A113="","",IF(A113=1,start_rate,IF(variable,IF(OR(A113=1,A113&lt;$K$20*periods_per_year),D112,MIN($K$21,IF(MOD(A113-1,$J$23)=0,MAX($K$22,D112+$J$24),D112))),D112)))</f>
        <v/>
      </c>
      <c r="E113" s="67" t="str">
        <f t="shared" si="12"/>
        <v/>
      </c>
      <c r="F113" s="67" t="str">
        <f>IF(A113="","",IF(A113=nper,J112+E113,MIN(J112+E113,IF(D113=D112,F112,IF($E$10="Acc Bi-Weekly",ROUND((-PMT(((1+D113/CP)^(CP/12))-1,(nper-A113+1)*12/26,J112))/2,2),IF($E$10="Acc Weekly",ROUND((-PMT(((1+D113/CP)^(CP/12))-1,(nper-A113+1)*12/52,J112))/4,2),ROUND(-PMT(((1+D113/CP)^(CP/periods_per_year))-1,nper-A113+1,J112),2)))))))</f>
        <v/>
      </c>
      <c r="G113" s="67" t="str">
        <f>IF(OR(A113="",A113&lt;$E$14),"",IF(J112&lt;=F113,0,IF(IF(AND(A113&gt;=$E$14,MOD(A113-$E$14,int)=0),$E$15,0)+F113&gt;=J112+E113,J112+E113-F113,IF(AND(A113&gt;=$E$14,MOD(A113-$E$14,int)=0),$E$15,0)+IF(IF(AND(A113&gt;=$E$14,MOD(A113-$E$14,int)=0),$E$15,0)+IF(MOD(A113-$E$18,periods_per_year)=0,$E$17,0)+F113&lt;J112+E113,IF(MOD(A113-$E$18,periods_per_year)=0,$E$17,0),J112+E113-IF(AND(A113&gt;=$E$14,MOD(A113-$E$14,int)=0),$E$15,0)-F113))))</f>
        <v/>
      </c>
      <c r="H113" s="68"/>
      <c r="I113" s="67" t="str">
        <f t="shared" si="13"/>
        <v/>
      </c>
      <c r="J113" s="67" t="str">
        <f t="shared" si="14"/>
        <v/>
      </c>
      <c r="K113" s="50"/>
      <c r="L113" s="59" t="str">
        <f t="shared" si="15"/>
        <v/>
      </c>
      <c r="M113" s="60" t="str">
        <f>IF(L113="","",IF(OR(periods_per_year=26,periods_per_year=52),IF(periods_per_year=26,IF(L113=1,fpdate,M112+14),IF(periods_per_year=52,IF(L113=1,fpdate,M112+7),"n/a")),IF(periods_per_year=24,DATE(YEAR(fpdate),MONTH(fpdate)+(L113-1)/2+IF(AND(DAY(fpdate)&gt;=15,MOD(L113,2)=0),1,0),IF(MOD(L113,2)=0,IF(DAY(fpdate)&gt;=15,DAY(fpdate)-14,DAY(fpdate)+14),DAY(fpdate))),IF(DAY(DATE(YEAR(fpdate),MONTH(fpdate)+L113-1,DAY(fpdate)))&lt;&gt;DAY(fpdate),DATE(YEAR(fpdate),MONTH(fpdate)+L113,0),DATE(YEAR(fpdate),MONTH(fpdate)+L113-1,DAY(fpdate))))))</f>
        <v/>
      </c>
      <c r="N113" s="61" t="str">
        <f>IF(L113="","",IF(D113&lt;&gt;"",D113,IF(L113=1,start_rate,IF(variable,IF(OR(L113=1,L113&lt;$K$20*periods_per_year),N112,MIN($K$21,IF(MOD(L113-1,$J$23)=0,MAX($K$22,N112+$J$24),N112))),N112))))</f>
        <v/>
      </c>
      <c r="O113" s="62" t="str">
        <f>IF(L113="","",ROUND((((1+N113/CP)^(CP/periods_per_year))-1)*R112,2))</f>
        <v/>
      </c>
      <c r="P113" s="62" t="str">
        <f>IF(L113="","",IF(L113=nper,R112+O113,MIN(R112+O113,IF(N113=N112,P112,ROUND(-PMT(((1+N113/CP)^(CP/periods_per_year))-1,nper-L113+1,R112),2)))))</f>
        <v/>
      </c>
      <c r="Q113" s="62" t="str">
        <f t="shared" si="16"/>
        <v/>
      </c>
      <c r="R113" s="62" t="str">
        <f t="shared" si="17"/>
        <v/>
      </c>
    </row>
    <row r="114" spans="1:18" x14ac:dyDescent="0.25">
      <c r="A114" s="63" t="str">
        <f t="shared" si="9"/>
        <v/>
      </c>
      <c r="B114" s="64" t="str">
        <f t="shared" si="10"/>
        <v/>
      </c>
      <c r="C114" s="65" t="str">
        <f t="shared" si="11"/>
        <v/>
      </c>
      <c r="D114" s="66" t="str">
        <f>IF(A114="","",IF(A114=1,start_rate,IF(variable,IF(OR(A114=1,A114&lt;$K$20*periods_per_year),D113,MIN($K$21,IF(MOD(A114-1,$J$23)=0,MAX($K$22,D113+$J$24),D113))),D113)))</f>
        <v/>
      </c>
      <c r="E114" s="67" t="str">
        <f t="shared" si="12"/>
        <v/>
      </c>
      <c r="F114" s="67" t="str">
        <f>IF(A114="","",IF(A114=nper,J113+E114,MIN(J113+E114,IF(D114=D113,F113,IF($E$10="Acc Bi-Weekly",ROUND((-PMT(((1+D114/CP)^(CP/12))-1,(nper-A114+1)*12/26,J113))/2,2),IF($E$10="Acc Weekly",ROUND((-PMT(((1+D114/CP)^(CP/12))-1,(nper-A114+1)*12/52,J113))/4,2),ROUND(-PMT(((1+D114/CP)^(CP/periods_per_year))-1,nper-A114+1,J113),2)))))))</f>
        <v/>
      </c>
      <c r="G114" s="67" t="str">
        <f>IF(OR(A114="",A114&lt;$E$14),"",IF(J113&lt;=F114,0,IF(IF(AND(A114&gt;=$E$14,MOD(A114-$E$14,int)=0),$E$15,0)+F114&gt;=J113+E114,J113+E114-F114,IF(AND(A114&gt;=$E$14,MOD(A114-$E$14,int)=0),$E$15,0)+IF(IF(AND(A114&gt;=$E$14,MOD(A114-$E$14,int)=0),$E$15,0)+IF(MOD(A114-$E$18,periods_per_year)=0,$E$17,0)+F114&lt;J113+E114,IF(MOD(A114-$E$18,periods_per_year)=0,$E$17,0),J113+E114-IF(AND(A114&gt;=$E$14,MOD(A114-$E$14,int)=0),$E$15,0)-F114))))</f>
        <v/>
      </c>
      <c r="H114" s="68"/>
      <c r="I114" s="67" t="str">
        <f t="shared" si="13"/>
        <v/>
      </c>
      <c r="J114" s="67" t="str">
        <f t="shared" si="14"/>
        <v/>
      </c>
      <c r="K114" s="50"/>
      <c r="L114" s="59" t="str">
        <f t="shared" si="15"/>
        <v/>
      </c>
      <c r="M114" s="60" t="str">
        <f>IF(L114="","",IF(OR(periods_per_year=26,periods_per_year=52),IF(periods_per_year=26,IF(L114=1,fpdate,M113+14),IF(periods_per_year=52,IF(L114=1,fpdate,M113+7),"n/a")),IF(periods_per_year=24,DATE(YEAR(fpdate),MONTH(fpdate)+(L114-1)/2+IF(AND(DAY(fpdate)&gt;=15,MOD(L114,2)=0),1,0),IF(MOD(L114,2)=0,IF(DAY(fpdate)&gt;=15,DAY(fpdate)-14,DAY(fpdate)+14),DAY(fpdate))),IF(DAY(DATE(YEAR(fpdate),MONTH(fpdate)+L114-1,DAY(fpdate)))&lt;&gt;DAY(fpdate),DATE(YEAR(fpdate),MONTH(fpdate)+L114,0),DATE(YEAR(fpdate),MONTH(fpdate)+L114-1,DAY(fpdate))))))</f>
        <v/>
      </c>
      <c r="N114" s="61" t="str">
        <f>IF(L114="","",IF(D114&lt;&gt;"",D114,IF(L114=1,start_rate,IF(variable,IF(OR(L114=1,L114&lt;$K$20*periods_per_year),N113,MIN($K$21,IF(MOD(L114-1,$J$23)=0,MAX($K$22,N113+$J$24),N113))),N113))))</f>
        <v/>
      </c>
      <c r="O114" s="62" t="str">
        <f>IF(L114="","",ROUND((((1+N114/CP)^(CP/periods_per_year))-1)*R113,2))</f>
        <v/>
      </c>
      <c r="P114" s="62" t="str">
        <f>IF(L114="","",IF(L114=nper,R113+O114,MIN(R113+O114,IF(N114=N113,P113,ROUND(-PMT(((1+N114/CP)^(CP/periods_per_year))-1,nper-L114+1,R113),2)))))</f>
        <v/>
      </c>
      <c r="Q114" s="62" t="str">
        <f t="shared" si="16"/>
        <v/>
      </c>
      <c r="R114" s="62" t="str">
        <f t="shared" si="17"/>
        <v/>
      </c>
    </row>
    <row r="115" spans="1:18" x14ac:dyDescent="0.25">
      <c r="A115" s="63" t="str">
        <f t="shared" si="9"/>
        <v/>
      </c>
      <c r="B115" s="64" t="str">
        <f t="shared" si="10"/>
        <v/>
      </c>
      <c r="C115" s="65" t="str">
        <f t="shared" si="11"/>
        <v/>
      </c>
      <c r="D115" s="66" t="str">
        <f>IF(A115="","",IF(A115=1,start_rate,IF(variable,IF(OR(A115=1,A115&lt;$K$20*periods_per_year),D114,MIN($K$21,IF(MOD(A115-1,$J$23)=0,MAX($K$22,D114+$J$24),D114))),D114)))</f>
        <v/>
      </c>
      <c r="E115" s="67" t="str">
        <f t="shared" si="12"/>
        <v/>
      </c>
      <c r="F115" s="67" t="str">
        <f>IF(A115="","",IF(A115=nper,J114+E115,MIN(J114+E115,IF(D115=D114,F114,IF($E$10="Acc Bi-Weekly",ROUND((-PMT(((1+D115/CP)^(CP/12))-1,(nper-A115+1)*12/26,J114))/2,2),IF($E$10="Acc Weekly",ROUND((-PMT(((1+D115/CP)^(CP/12))-1,(nper-A115+1)*12/52,J114))/4,2),ROUND(-PMT(((1+D115/CP)^(CP/periods_per_year))-1,nper-A115+1,J114),2)))))))</f>
        <v/>
      </c>
      <c r="G115" s="67" t="str">
        <f>IF(OR(A115="",A115&lt;$E$14),"",IF(J114&lt;=F115,0,IF(IF(AND(A115&gt;=$E$14,MOD(A115-$E$14,int)=0),$E$15,0)+F115&gt;=J114+E115,J114+E115-F115,IF(AND(A115&gt;=$E$14,MOD(A115-$E$14,int)=0),$E$15,0)+IF(IF(AND(A115&gt;=$E$14,MOD(A115-$E$14,int)=0),$E$15,0)+IF(MOD(A115-$E$18,periods_per_year)=0,$E$17,0)+F115&lt;J114+E115,IF(MOD(A115-$E$18,periods_per_year)=0,$E$17,0),J114+E115-IF(AND(A115&gt;=$E$14,MOD(A115-$E$14,int)=0),$E$15,0)-F115))))</f>
        <v/>
      </c>
      <c r="H115" s="68"/>
      <c r="I115" s="67" t="str">
        <f t="shared" si="13"/>
        <v/>
      </c>
      <c r="J115" s="67" t="str">
        <f t="shared" si="14"/>
        <v/>
      </c>
      <c r="K115" s="50"/>
      <c r="L115" s="59" t="str">
        <f t="shared" si="15"/>
        <v/>
      </c>
      <c r="M115" s="60" t="str">
        <f>IF(L115="","",IF(OR(periods_per_year=26,periods_per_year=52),IF(periods_per_year=26,IF(L115=1,fpdate,M114+14),IF(periods_per_year=52,IF(L115=1,fpdate,M114+7),"n/a")),IF(periods_per_year=24,DATE(YEAR(fpdate),MONTH(fpdate)+(L115-1)/2+IF(AND(DAY(fpdate)&gt;=15,MOD(L115,2)=0),1,0),IF(MOD(L115,2)=0,IF(DAY(fpdate)&gt;=15,DAY(fpdate)-14,DAY(fpdate)+14),DAY(fpdate))),IF(DAY(DATE(YEAR(fpdate),MONTH(fpdate)+L115-1,DAY(fpdate)))&lt;&gt;DAY(fpdate),DATE(YEAR(fpdate),MONTH(fpdate)+L115,0),DATE(YEAR(fpdate),MONTH(fpdate)+L115-1,DAY(fpdate))))))</f>
        <v/>
      </c>
      <c r="N115" s="61" t="str">
        <f>IF(L115="","",IF(D115&lt;&gt;"",D115,IF(L115=1,start_rate,IF(variable,IF(OR(L115=1,L115&lt;$K$20*periods_per_year),N114,MIN($K$21,IF(MOD(L115-1,$J$23)=0,MAX($K$22,N114+$J$24),N114))),N114))))</f>
        <v/>
      </c>
      <c r="O115" s="62" t="str">
        <f>IF(L115="","",ROUND((((1+N115/CP)^(CP/periods_per_year))-1)*R114,2))</f>
        <v/>
      </c>
      <c r="P115" s="62" t="str">
        <f>IF(L115="","",IF(L115=nper,R114+O115,MIN(R114+O115,IF(N115=N114,P114,ROUND(-PMT(((1+N115/CP)^(CP/periods_per_year))-1,nper-L115+1,R114),2)))))</f>
        <v/>
      </c>
      <c r="Q115" s="62" t="str">
        <f t="shared" si="16"/>
        <v/>
      </c>
      <c r="R115" s="62" t="str">
        <f t="shared" si="17"/>
        <v/>
      </c>
    </row>
    <row r="116" spans="1:18" x14ac:dyDescent="0.25">
      <c r="A116" s="63" t="str">
        <f t="shared" si="9"/>
        <v/>
      </c>
      <c r="B116" s="64" t="str">
        <f t="shared" si="10"/>
        <v/>
      </c>
      <c r="C116" s="65" t="str">
        <f t="shared" si="11"/>
        <v/>
      </c>
      <c r="D116" s="66" t="str">
        <f>IF(A116="","",IF(A116=1,start_rate,IF(variable,IF(OR(A116=1,A116&lt;$K$20*periods_per_year),D115,MIN($K$21,IF(MOD(A116-1,$J$23)=0,MAX($K$22,D115+$J$24),D115))),D115)))</f>
        <v/>
      </c>
      <c r="E116" s="67" t="str">
        <f t="shared" si="12"/>
        <v/>
      </c>
      <c r="F116" s="67" t="str">
        <f>IF(A116="","",IF(A116=nper,J115+E116,MIN(J115+E116,IF(D116=D115,F115,IF($E$10="Acc Bi-Weekly",ROUND((-PMT(((1+D116/CP)^(CP/12))-1,(nper-A116+1)*12/26,J115))/2,2),IF($E$10="Acc Weekly",ROUND((-PMT(((1+D116/CP)^(CP/12))-1,(nper-A116+1)*12/52,J115))/4,2),ROUND(-PMT(((1+D116/CP)^(CP/periods_per_year))-1,nper-A116+1,J115),2)))))))</f>
        <v/>
      </c>
      <c r="G116" s="67" t="str">
        <f>IF(OR(A116="",A116&lt;$E$14),"",IF(J115&lt;=F116,0,IF(IF(AND(A116&gt;=$E$14,MOD(A116-$E$14,int)=0),$E$15,0)+F116&gt;=J115+E116,J115+E116-F116,IF(AND(A116&gt;=$E$14,MOD(A116-$E$14,int)=0),$E$15,0)+IF(IF(AND(A116&gt;=$E$14,MOD(A116-$E$14,int)=0),$E$15,0)+IF(MOD(A116-$E$18,periods_per_year)=0,$E$17,0)+F116&lt;J115+E116,IF(MOD(A116-$E$18,periods_per_year)=0,$E$17,0),J115+E116-IF(AND(A116&gt;=$E$14,MOD(A116-$E$14,int)=0),$E$15,0)-F116))))</f>
        <v/>
      </c>
      <c r="H116" s="68"/>
      <c r="I116" s="67" t="str">
        <f t="shared" si="13"/>
        <v/>
      </c>
      <c r="J116" s="67" t="str">
        <f t="shared" si="14"/>
        <v/>
      </c>
      <c r="K116" s="50"/>
      <c r="L116" s="59" t="str">
        <f t="shared" si="15"/>
        <v/>
      </c>
      <c r="M116" s="60" t="str">
        <f>IF(L116="","",IF(OR(periods_per_year=26,periods_per_year=52),IF(periods_per_year=26,IF(L116=1,fpdate,M115+14),IF(periods_per_year=52,IF(L116=1,fpdate,M115+7),"n/a")),IF(periods_per_year=24,DATE(YEAR(fpdate),MONTH(fpdate)+(L116-1)/2+IF(AND(DAY(fpdate)&gt;=15,MOD(L116,2)=0),1,0),IF(MOD(L116,2)=0,IF(DAY(fpdate)&gt;=15,DAY(fpdate)-14,DAY(fpdate)+14),DAY(fpdate))),IF(DAY(DATE(YEAR(fpdate),MONTH(fpdate)+L116-1,DAY(fpdate)))&lt;&gt;DAY(fpdate),DATE(YEAR(fpdate),MONTH(fpdate)+L116,0),DATE(YEAR(fpdate),MONTH(fpdate)+L116-1,DAY(fpdate))))))</f>
        <v/>
      </c>
      <c r="N116" s="61" t="str">
        <f>IF(L116="","",IF(D116&lt;&gt;"",D116,IF(L116=1,start_rate,IF(variable,IF(OR(L116=1,L116&lt;$K$20*periods_per_year),N115,MIN($K$21,IF(MOD(L116-1,$J$23)=0,MAX($K$22,N115+$J$24),N115))),N115))))</f>
        <v/>
      </c>
      <c r="O116" s="62" t="str">
        <f>IF(L116="","",ROUND((((1+N116/CP)^(CP/periods_per_year))-1)*R115,2))</f>
        <v/>
      </c>
      <c r="P116" s="62" t="str">
        <f>IF(L116="","",IF(L116=nper,R115+O116,MIN(R115+O116,IF(N116=N115,P115,ROUND(-PMT(((1+N116/CP)^(CP/periods_per_year))-1,nper-L116+1,R115),2)))))</f>
        <v/>
      </c>
      <c r="Q116" s="62" t="str">
        <f t="shared" si="16"/>
        <v/>
      </c>
      <c r="R116" s="62" t="str">
        <f t="shared" si="17"/>
        <v/>
      </c>
    </row>
    <row r="117" spans="1:18" x14ac:dyDescent="0.25">
      <c r="A117" s="63" t="str">
        <f t="shared" si="9"/>
        <v/>
      </c>
      <c r="B117" s="64" t="str">
        <f t="shared" si="10"/>
        <v/>
      </c>
      <c r="C117" s="65" t="str">
        <f t="shared" si="11"/>
        <v/>
      </c>
      <c r="D117" s="66" t="str">
        <f>IF(A117="","",IF(A117=1,start_rate,IF(variable,IF(OR(A117=1,A117&lt;$K$20*periods_per_year),D116,MIN($K$21,IF(MOD(A117-1,$J$23)=0,MAX($K$22,D116+$J$24),D116))),D116)))</f>
        <v/>
      </c>
      <c r="E117" s="67" t="str">
        <f t="shared" si="12"/>
        <v/>
      </c>
      <c r="F117" s="67" t="str">
        <f>IF(A117="","",IF(A117=nper,J116+E117,MIN(J116+E117,IF(D117=D116,F116,IF($E$10="Acc Bi-Weekly",ROUND((-PMT(((1+D117/CP)^(CP/12))-1,(nper-A117+1)*12/26,J116))/2,2),IF($E$10="Acc Weekly",ROUND((-PMT(((1+D117/CP)^(CP/12))-1,(nper-A117+1)*12/52,J116))/4,2),ROUND(-PMT(((1+D117/CP)^(CP/periods_per_year))-1,nper-A117+1,J116),2)))))))</f>
        <v/>
      </c>
      <c r="G117" s="67" t="str">
        <f>IF(OR(A117="",A117&lt;$E$14),"",IF(J116&lt;=F117,0,IF(IF(AND(A117&gt;=$E$14,MOD(A117-$E$14,int)=0),$E$15,0)+F117&gt;=J116+E117,J116+E117-F117,IF(AND(A117&gt;=$E$14,MOD(A117-$E$14,int)=0),$E$15,0)+IF(IF(AND(A117&gt;=$E$14,MOD(A117-$E$14,int)=0),$E$15,0)+IF(MOD(A117-$E$18,periods_per_year)=0,$E$17,0)+F117&lt;J116+E117,IF(MOD(A117-$E$18,periods_per_year)=0,$E$17,0),J116+E117-IF(AND(A117&gt;=$E$14,MOD(A117-$E$14,int)=0),$E$15,0)-F117))))</f>
        <v/>
      </c>
      <c r="H117" s="68"/>
      <c r="I117" s="67" t="str">
        <f t="shared" si="13"/>
        <v/>
      </c>
      <c r="J117" s="67" t="str">
        <f t="shared" si="14"/>
        <v/>
      </c>
      <c r="K117" s="50"/>
      <c r="L117" s="59" t="str">
        <f t="shared" si="15"/>
        <v/>
      </c>
      <c r="M117" s="60" t="str">
        <f>IF(L117="","",IF(OR(periods_per_year=26,periods_per_year=52),IF(periods_per_year=26,IF(L117=1,fpdate,M116+14),IF(periods_per_year=52,IF(L117=1,fpdate,M116+7),"n/a")),IF(periods_per_year=24,DATE(YEAR(fpdate),MONTH(fpdate)+(L117-1)/2+IF(AND(DAY(fpdate)&gt;=15,MOD(L117,2)=0),1,0),IF(MOD(L117,2)=0,IF(DAY(fpdate)&gt;=15,DAY(fpdate)-14,DAY(fpdate)+14),DAY(fpdate))),IF(DAY(DATE(YEAR(fpdate),MONTH(fpdate)+L117-1,DAY(fpdate)))&lt;&gt;DAY(fpdate),DATE(YEAR(fpdate),MONTH(fpdate)+L117,0),DATE(YEAR(fpdate),MONTH(fpdate)+L117-1,DAY(fpdate))))))</f>
        <v/>
      </c>
      <c r="N117" s="61" t="str">
        <f>IF(L117="","",IF(D117&lt;&gt;"",D117,IF(L117=1,start_rate,IF(variable,IF(OR(L117=1,L117&lt;$K$20*periods_per_year),N116,MIN($K$21,IF(MOD(L117-1,$J$23)=0,MAX($K$22,N116+$J$24),N116))),N116))))</f>
        <v/>
      </c>
      <c r="O117" s="62" t="str">
        <f>IF(L117="","",ROUND((((1+N117/CP)^(CP/periods_per_year))-1)*R116,2))</f>
        <v/>
      </c>
      <c r="P117" s="62" t="str">
        <f>IF(L117="","",IF(L117=nper,R116+O117,MIN(R116+O117,IF(N117=N116,P116,ROUND(-PMT(((1+N117/CP)^(CP/periods_per_year))-1,nper-L117+1,R116),2)))))</f>
        <v/>
      </c>
      <c r="Q117" s="62" t="str">
        <f t="shared" si="16"/>
        <v/>
      </c>
      <c r="R117" s="62" t="str">
        <f t="shared" si="17"/>
        <v/>
      </c>
    </row>
    <row r="118" spans="1:18" x14ac:dyDescent="0.25">
      <c r="A118" s="63" t="str">
        <f t="shared" si="9"/>
        <v/>
      </c>
      <c r="B118" s="64" t="str">
        <f t="shared" si="10"/>
        <v/>
      </c>
      <c r="C118" s="65" t="str">
        <f t="shared" si="11"/>
        <v/>
      </c>
      <c r="D118" s="66" t="str">
        <f>IF(A118="","",IF(A118=1,start_rate,IF(variable,IF(OR(A118=1,A118&lt;$K$20*periods_per_year),D117,MIN($K$21,IF(MOD(A118-1,$J$23)=0,MAX($K$22,D117+$J$24),D117))),D117)))</f>
        <v/>
      </c>
      <c r="E118" s="67" t="str">
        <f t="shared" si="12"/>
        <v/>
      </c>
      <c r="F118" s="67" t="str">
        <f>IF(A118="","",IF(A118=nper,J117+E118,MIN(J117+E118,IF(D118=D117,F117,IF($E$10="Acc Bi-Weekly",ROUND((-PMT(((1+D118/CP)^(CP/12))-1,(nper-A118+1)*12/26,J117))/2,2),IF($E$10="Acc Weekly",ROUND((-PMT(((1+D118/CP)^(CP/12))-1,(nper-A118+1)*12/52,J117))/4,2),ROUND(-PMT(((1+D118/CP)^(CP/periods_per_year))-1,nper-A118+1,J117),2)))))))</f>
        <v/>
      </c>
      <c r="G118" s="67" t="str">
        <f>IF(OR(A118="",A118&lt;$E$14),"",IF(J117&lt;=F118,0,IF(IF(AND(A118&gt;=$E$14,MOD(A118-$E$14,int)=0),$E$15,0)+F118&gt;=J117+E118,J117+E118-F118,IF(AND(A118&gt;=$E$14,MOD(A118-$E$14,int)=0),$E$15,0)+IF(IF(AND(A118&gt;=$E$14,MOD(A118-$E$14,int)=0),$E$15,0)+IF(MOD(A118-$E$18,periods_per_year)=0,$E$17,0)+F118&lt;J117+E118,IF(MOD(A118-$E$18,periods_per_year)=0,$E$17,0),J117+E118-IF(AND(A118&gt;=$E$14,MOD(A118-$E$14,int)=0),$E$15,0)-F118))))</f>
        <v/>
      </c>
      <c r="H118" s="68"/>
      <c r="I118" s="67" t="str">
        <f t="shared" si="13"/>
        <v/>
      </c>
      <c r="J118" s="67" t="str">
        <f t="shared" si="14"/>
        <v/>
      </c>
      <c r="K118" s="50"/>
      <c r="L118" s="59" t="str">
        <f t="shared" si="15"/>
        <v/>
      </c>
      <c r="M118" s="60" t="str">
        <f>IF(L118="","",IF(OR(periods_per_year=26,periods_per_year=52),IF(periods_per_year=26,IF(L118=1,fpdate,M117+14),IF(periods_per_year=52,IF(L118=1,fpdate,M117+7),"n/a")),IF(periods_per_year=24,DATE(YEAR(fpdate),MONTH(fpdate)+(L118-1)/2+IF(AND(DAY(fpdate)&gt;=15,MOD(L118,2)=0),1,0),IF(MOD(L118,2)=0,IF(DAY(fpdate)&gt;=15,DAY(fpdate)-14,DAY(fpdate)+14),DAY(fpdate))),IF(DAY(DATE(YEAR(fpdate),MONTH(fpdate)+L118-1,DAY(fpdate)))&lt;&gt;DAY(fpdate),DATE(YEAR(fpdate),MONTH(fpdate)+L118,0),DATE(YEAR(fpdate),MONTH(fpdate)+L118-1,DAY(fpdate))))))</f>
        <v/>
      </c>
      <c r="N118" s="61" t="str">
        <f>IF(L118="","",IF(D118&lt;&gt;"",D118,IF(L118=1,start_rate,IF(variable,IF(OR(L118=1,L118&lt;$K$20*periods_per_year),N117,MIN($K$21,IF(MOD(L118-1,$J$23)=0,MAX($K$22,N117+$J$24),N117))),N117))))</f>
        <v/>
      </c>
      <c r="O118" s="62" t="str">
        <f>IF(L118="","",ROUND((((1+N118/CP)^(CP/periods_per_year))-1)*R117,2))</f>
        <v/>
      </c>
      <c r="P118" s="62" t="str">
        <f>IF(L118="","",IF(L118=nper,R117+O118,MIN(R117+O118,IF(N118=N117,P117,ROUND(-PMT(((1+N118/CP)^(CP/periods_per_year))-1,nper-L118+1,R117),2)))))</f>
        <v/>
      </c>
      <c r="Q118" s="62" t="str">
        <f t="shared" si="16"/>
        <v/>
      </c>
      <c r="R118" s="62" t="str">
        <f t="shared" si="17"/>
        <v/>
      </c>
    </row>
    <row r="119" spans="1:18" x14ac:dyDescent="0.25">
      <c r="A119" s="63" t="str">
        <f t="shared" si="9"/>
        <v/>
      </c>
      <c r="B119" s="64" t="str">
        <f t="shared" si="10"/>
        <v/>
      </c>
      <c r="C119" s="65" t="str">
        <f t="shared" si="11"/>
        <v/>
      </c>
      <c r="D119" s="66" t="str">
        <f>IF(A119="","",IF(A119=1,start_rate,IF(variable,IF(OR(A119=1,A119&lt;$K$20*periods_per_year),D118,MIN($K$21,IF(MOD(A119-1,$J$23)=0,MAX($K$22,D118+$J$24),D118))),D118)))</f>
        <v/>
      </c>
      <c r="E119" s="67" t="str">
        <f t="shared" si="12"/>
        <v/>
      </c>
      <c r="F119" s="67" t="str">
        <f>IF(A119="","",IF(A119=nper,J118+E119,MIN(J118+E119,IF(D119=D118,F118,IF($E$10="Acc Bi-Weekly",ROUND((-PMT(((1+D119/CP)^(CP/12))-1,(nper-A119+1)*12/26,J118))/2,2),IF($E$10="Acc Weekly",ROUND((-PMT(((1+D119/CP)^(CP/12))-1,(nper-A119+1)*12/52,J118))/4,2),ROUND(-PMT(((1+D119/CP)^(CP/periods_per_year))-1,nper-A119+1,J118),2)))))))</f>
        <v/>
      </c>
      <c r="G119" s="67" t="str">
        <f>IF(OR(A119="",A119&lt;$E$14),"",IF(J118&lt;=F119,0,IF(IF(AND(A119&gt;=$E$14,MOD(A119-$E$14,int)=0),$E$15,0)+F119&gt;=J118+E119,J118+E119-F119,IF(AND(A119&gt;=$E$14,MOD(A119-$E$14,int)=0),$E$15,0)+IF(IF(AND(A119&gt;=$E$14,MOD(A119-$E$14,int)=0),$E$15,0)+IF(MOD(A119-$E$18,periods_per_year)=0,$E$17,0)+F119&lt;J118+E119,IF(MOD(A119-$E$18,periods_per_year)=0,$E$17,0),J118+E119-IF(AND(A119&gt;=$E$14,MOD(A119-$E$14,int)=0),$E$15,0)-F119))))</f>
        <v/>
      </c>
      <c r="H119" s="68"/>
      <c r="I119" s="67" t="str">
        <f t="shared" si="13"/>
        <v/>
      </c>
      <c r="J119" s="67" t="str">
        <f t="shared" si="14"/>
        <v/>
      </c>
      <c r="K119" s="50"/>
      <c r="L119" s="59" t="str">
        <f t="shared" si="15"/>
        <v/>
      </c>
      <c r="M119" s="60" t="str">
        <f>IF(L119="","",IF(OR(periods_per_year=26,periods_per_year=52),IF(periods_per_year=26,IF(L119=1,fpdate,M118+14),IF(periods_per_year=52,IF(L119=1,fpdate,M118+7),"n/a")),IF(periods_per_year=24,DATE(YEAR(fpdate),MONTH(fpdate)+(L119-1)/2+IF(AND(DAY(fpdate)&gt;=15,MOD(L119,2)=0),1,0),IF(MOD(L119,2)=0,IF(DAY(fpdate)&gt;=15,DAY(fpdate)-14,DAY(fpdate)+14),DAY(fpdate))),IF(DAY(DATE(YEAR(fpdate),MONTH(fpdate)+L119-1,DAY(fpdate)))&lt;&gt;DAY(fpdate),DATE(YEAR(fpdate),MONTH(fpdate)+L119,0),DATE(YEAR(fpdate),MONTH(fpdate)+L119-1,DAY(fpdate))))))</f>
        <v/>
      </c>
      <c r="N119" s="61" t="str">
        <f>IF(L119="","",IF(D119&lt;&gt;"",D119,IF(L119=1,start_rate,IF(variable,IF(OR(L119=1,L119&lt;$K$20*periods_per_year),N118,MIN($K$21,IF(MOD(L119-1,$J$23)=0,MAX($K$22,N118+$J$24),N118))),N118))))</f>
        <v/>
      </c>
      <c r="O119" s="62" t="str">
        <f>IF(L119="","",ROUND((((1+N119/CP)^(CP/periods_per_year))-1)*R118,2))</f>
        <v/>
      </c>
      <c r="P119" s="62" t="str">
        <f>IF(L119="","",IF(L119=nper,R118+O119,MIN(R118+O119,IF(N119=N118,P118,ROUND(-PMT(((1+N119/CP)^(CP/periods_per_year))-1,nper-L119+1,R118),2)))))</f>
        <v/>
      </c>
      <c r="Q119" s="62" t="str">
        <f t="shared" si="16"/>
        <v/>
      </c>
      <c r="R119" s="62" t="str">
        <f t="shared" si="17"/>
        <v/>
      </c>
    </row>
    <row r="120" spans="1:18" x14ac:dyDescent="0.25">
      <c r="A120" s="63" t="str">
        <f t="shared" si="9"/>
        <v/>
      </c>
      <c r="B120" s="64" t="str">
        <f t="shared" si="10"/>
        <v/>
      </c>
      <c r="C120" s="65" t="str">
        <f t="shared" si="11"/>
        <v/>
      </c>
      <c r="D120" s="66" t="str">
        <f>IF(A120="","",IF(A120=1,start_rate,IF(variable,IF(OR(A120=1,A120&lt;$K$20*periods_per_year),D119,MIN($K$21,IF(MOD(A120-1,$J$23)=0,MAX($K$22,D119+$J$24),D119))),D119)))</f>
        <v/>
      </c>
      <c r="E120" s="67" t="str">
        <f t="shared" si="12"/>
        <v/>
      </c>
      <c r="F120" s="67" t="str">
        <f>IF(A120="","",IF(A120=nper,J119+E120,MIN(J119+E120,IF(D120=D119,F119,IF($E$10="Acc Bi-Weekly",ROUND((-PMT(((1+D120/CP)^(CP/12))-1,(nper-A120+1)*12/26,J119))/2,2),IF($E$10="Acc Weekly",ROUND((-PMT(((1+D120/CP)^(CP/12))-1,(nper-A120+1)*12/52,J119))/4,2),ROUND(-PMT(((1+D120/CP)^(CP/periods_per_year))-1,nper-A120+1,J119),2)))))))</f>
        <v/>
      </c>
      <c r="G120" s="67" t="str">
        <f>IF(OR(A120="",A120&lt;$E$14),"",IF(J119&lt;=F120,0,IF(IF(AND(A120&gt;=$E$14,MOD(A120-$E$14,int)=0),$E$15,0)+F120&gt;=J119+E120,J119+E120-F120,IF(AND(A120&gt;=$E$14,MOD(A120-$E$14,int)=0),$E$15,0)+IF(IF(AND(A120&gt;=$E$14,MOD(A120-$E$14,int)=0),$E$15,0)+IF(MOD(A120-$E$18,periods_per_year)=0,$E$17,0)+F120&lt;J119+E120,IF(MOD(A120-$E$18,periods_per_year)=0,$E$17,0),J119+E120-IF(AND(A120&gt;=$E$14,MOD(A120-$E$14,int)=0),$E$15,0)-F120))))</f>
        <v/>
      </c>
      <c r="H120" s="68"/>
      <c r="I120" s="67" t="str">
        <f t="shared" si="13"/>
        <v/>
      </c>
      <c r="J120" s="67" t="str">
        <f t="shared" si="14"/>
        <v/>
      </c>
      <c r="K120" s="50"/>
      <c r="L120" s="59" t="str">
        <f t="shared" si="15"/>
        <v/>
      </c>
      <c r="M120" s="60" t="str">
        <f>IF(L120="","",IF(OR(periods_per_year=26,periods_per_year=52),IF(periods_per_year=26,IF(L120=1,fpdate,M119+14),IF(periods_per_year=52,IF(L120=1,fpdate,M119+7),"n/a")),IF(periods_per_year=24,DATE(YEAR(fpdate),MONTH(fpdate)+(L120-1)/2+IF(AND(DAY(fpdate)&gt;=15,MOD(L120,2)=0),1,0),IF(MOD(L120,2)=0,IF(DAY(fpdate)&gt;=15,DAY(fpdate)-14,DAY(fpdate)+14),DAY(fpdate))),IF(DAY(DATE(YEAR(fpdate),MONTH(fpdate)+L120-1,DAY(fpdate)))&lt;&gt;DAY(fpdate),DATE(YEAR(fpdate),MONTH(fpdate)+L120,0),DATE(YEAR(fpdate),MONTH(fpdate)+L120-1,DAY(fpdate))))))</f>
        <v/>
      </c>
      <c r="N120" s="61" t="str">
        <f>IF(L120="","",IF(D120&lt;&gt;"",D120,IF(L120=1,start_rate,IF(variable,IF(OR(L120=1,L120&lt;$K$20*periods_per_year),N119,MIN($K$21,IF(MOD(L120-1,$J$23)=0,MAX($K$22,N119+$J$24),N119))),N119))))</f>
        <v/>
      </c>
      <c r="O120" s="62" t="str">
        <f>IF(L120="","",ROUND((((1+N120/CP)^(CP/periods_per_year))-1)*R119,2))</f>
        <v/>
      </c>
      <c r="P120" s="62" t="str">
        <f>IF(L120="","",IF(L120=nper,R119+O120,MIN(R119+O120,IF(N120=N119,P119,ROUND(-PMT(((1+N120/CP)^(CP/periods_per_year))-1,nper-L120+1,R119),2)))))</f>
        <v/>
      </c>
      <c r="Q120" s="62" t="str">
        <f t="shared" si="16"/>
        <v/>
      </c>
      <c r="R120" s="62" t="str">
        <f t="shared" si="17"/>
        <v/>
      </c>
    </row>
    <row r="121" spans="1:18" x14ac:dyDescent="0.25">
      <c r="A121" s="63" t="str">
        <f t="shared" si="9"/>
        <v/>
      </c>
      <c r="B121" s="64" t="str">
        <f t="shared" si="10"/>
        <v/>
      </c>
      <c r="C121" s="65" t="str">
        <f t="shared" si="11"/>
        <v/>
      </c>
      <c r="D121" s="66" t="str">
        <f>IF(A121="","",IF(A121=1,start_rate,IF(variable,IF(OR(A121=1,A121&lt;$K$20*periods_per_year),D120,MIN($K$21,IF(MOD(A121-1,$J$23)=0,MAX($K$22,D120+$J$24),D120))),D120)))</f>
        <v/>
      </c>
      <c r="E121" s="67" t="str">
        <f t="shared" si="12"/>
        <v/>
      </c>
      <c r="F121" s="67" t="str">
        <f>IF(A121="","",IF(A121=nper,J120+E121,MIN(J120+E121,IF(D121=D120,F120,IF($E$10="Acc Bi-Weekly",ROUND((-PMT(((1+D121/CP)^(CP/12))-1,(nper-A121+1)*12/26,J120))/2,2),IF($E$10="Acc Weekly",ROUND((-PMT(((1+D121/CP)^(CP/12))-1,(nper-A121+1)*12/52,J120))/4,2),ROUND(-PMT(((1+D121/CP)^(CP/periods_per_year))-1,nper-A121+1,J120),2)))))))</f>
        <v/>
      </c>
      <c r="G121" s="67" t="str">
        <f>IF(OR(A121="",A121&lt;$E$14),"",IF(J120&lt;=F121,0,IF(IF(AND(A121&gt;=$E$14,MOD(A121-$E$14,int)=0),$E$15,0)+F121&gt;=J120+E121,J120+E121-F121,IF(AND(A121&gt;=$E$14,MOD(A121-$E$14,int)=0),$E$15,0)+IF(IF(AND(A121&gt;=$E$14,MOD(A121-$E$14,int)=0),$E$15,0)+IF(MOD(A121-$E$18,periods_per_year)=0,$E$17,0)+F121&lt;J120+E121,IF(MOD(A121-$E$18,periods_per_year)=0,$E$17,0),J120+E121-IF(AND(A121&gt;=$E$14,MOD(A121-$E$14,int)=0),$E$15,0)-F121))))</f>
        <v/>
      </c>
      <c r="H121" s="68"/>
      <c r="I121" s="67" t="str">
        <f t="shared" si="13"/>
        <v/>
      </c>
      <c r="J121" s="67" t="str">
        <f t="shared" si="14"/>
        <v/>
      </c>
      <c r="K121" s="50"/>
      <c r="L121" s="59" t="str">
        <f t="shared" si="15"/>
        <v/>
      </c>
      <c r="M121" s="60" t="str">
        <f>IF(L121="","",IF(OR(periods_per_year=26,periods_per_year=52),IF(periods_per_year=26,IF(L121=1,fpdate,M120+14),IF(periods_per_year=52,IF(L121=1,fpdate,M120+7),"n/a")),IF(periods_per_year=24,DATE(YEAR(fpdate),MONTH(fpdate)+(L121-1)/2+IF(AND(DAY(fpdate)&gt;=15,MOD(L121,2)=0),1,0),IF(MOD(L121,2)=0,IF(DAY(fpdate)&gt;=15,DAY(fpdate)-14,DAY(fpdate)+14),DAY(fpdate))),IF(DAY(DATE(YEAR(fpdate),MONTH(fpdate)+L121-1,DAY(fpdate)))&lt;&gt;DAY(fpdate),DATE(YEAR(fpdate),MONTH(fpdate)+L121,0),DATE(YEAR(fpdate),MONTH(fpdate)+L121-1,DAY(fpdate))))))</f>
        <v/>
      </c>
      <c r="N121" s="61" t="str">
        <f>IF(L121="","",IF(D121&lt;&gt;"",D121,IF(L121=1,start_rate,IF(variable,IF(OR(L121=1,L121&lt;$K$20*periods_per_year),N120,MIN($K$21,IF(MOD(L121-1,$J$23)=0,MAX($K$22,N120+$J$24),N120))),N120))))</f>
        <v/>
      </c>
      <c r="O121" s="62" t="str">
        <f>IF(L121="","",ROUND((((1+N121/CP)^(CP/periods_per_year))-1)*R120,2))</f>
        <v/>
      </c>
      <c r="P121" s="62" t="str">
        <f>IF(L121="","",IF(L121=nper,R120+O121,MIN(R120+O121,IF(N121=N120,P120,ROUND(-PMT(((1+N121/CP)^(CP/periods_per_year))-1,nper-L121+1,R120),2)))))</f>
        <v/>
      </c>
      <c r="Q121" s="62" t="str">
        <f t="shared" si="16"/>
        <v/>
      </c>
      <c r="R121" s="62" t="str">
        <f t="shared" si="17"/>
        <v/>
      </c>
    </row>
    <row r="122" spans="1:18" x14ac:dyDescent="0.25">
      <c r="A122" s="63" t="str">
        <f t="shared" si="9"/>
        <v/>
      </c>
      <c r="B122" s="64" t="str">
        <f t="shared" si="10"/>
        <v/>
      </c>
      <c r="C122" s="65" t="str">
        <f t="shared" si="11"/>
        <v/>
      </c>
      <c r="D122" s="66" t="str">
        <f>IF(A122="","",IF(A122=1,start_rate,IF(variable,IF(OR(A122=1,A122&lt;$K$20*periods_per_year),D121,MIN($K$21,IF(MOD(A122-1,$J$23)=0,MAX($K$22,D121+$J$24),D121))),D121)))</f>
        <v/>
      </c>
      <c r="E122" s="67" t="str">
        <f t="shared" si="12"/>
        <v/>
      </c>
      <c r="F122" s="67" t="str">
        <f>IF(A122="","",IF(A122=nper,J121+E122,MIN(J121+E122,IF(D122=D121,F121,IF($E$10="Acc Bi-Weekly",ROUND((-PMT(((1+D122/CP)^(CP/12))-1,(nper-A122+1)*12/26,J121))/2,2),IF($E$10="Acc Weekly",ROUND((-PMT(((1+D122/CP)^(CP/12))-1,(nper-A122+1)*12/52,J121))/4,2),ROUND(-PMT(((1+D122/CP)^(CP/periods_per_year))-1,nper-A122+1,J121),2)))))))</f>
        <v/>
      </c>
      <c r="G122" s="67" t="str">
        <f>IF(OR(A122="",A122&lt;$E$14),"",IF(J121&lt;=F122,0,IF(IF(AND(A122&gt;=$E$14,MOD(A122-$E$14,int)=0),$E$15,0)+F122&gt;=J121+E122,J121+E122-F122,IF(AND(A122&gt;=$E$14,MOD(A122-$E$14,int)=0),$E$15,0)+IF(IF(AND(A122&gt;=$E$14,MOD(A122-$E$14,int)=0),$E$15,0)+IF(MOD(A122-$E$18,periods_per_year)=0,$E$17,0)+F122&lt;J121+E122,IF(MOD(A122-$E$18,periods_per_year)=0,$E$17,0),J121+E122-IF(AND(A122&gt;=$E$14,MOD(A122-$E$14,int)=0),$E$15,0)-F122))))</f>
        <v/>
      </c>
      <c r="H122" s="68"/>
      <c r="I122" s="67" t="str">
        <f t="shared" si="13"/>
        <v/>
      </c>
      <c r="J122" s="67" t="str">
        <f t="shared" si="14"/>
        <v/>
      </c>
      <c r="K122" s="50"/>
      <c r="L122" s="59" t="str">
        <f t="shared" si="15"/>
        <v/>
      </c>
      <c r="M122" s="60" t="str">
        <f>IF(L122="","",IF(OR(periods_per_year=26,periods_per_year=52),IF(periods_per_year=26,IF(L122=1,fpdate,M121+14),IF(periods_per_year=52,IF(L122=1,fpdate,M121+7),"n/a")),IF(periods_per_year=24,DATE(YEAR(fpdate),MONTH(fpdate)+(L122-1)/2+IF(AND(DAY(fpdate)&gt;=15,MOD(L122,2)=0),1,0),IF(MOD(L122,2)=0,IF(DAY(fpdate)&gt;=15,DAY(fpdate)-14,DAY(fpdate)+14),DAY(fpdate))),IF(DAY(DATE(YEAR(fpdate),MONTH(fpdate)+L122-1,DAY(fpdate)))&lt;&gt;DAY(fpdate),DATE(YEAR(fpdate),MONTH(fpdate)+L122,0),DATE(YEAR(fpdate),MONTH(fpdate)+L122-1,DAY(fpdate))))))</f>
        <v/>
      </c>
      <c r="N122" s="61" t="str">
        <f>IF(L122="","",IF(D122&lt;&gt;"",D122,IF(L122=1,start_rate,IF(variable,IF(OR(L122=1,L122&lt;$K$20*periods_per_year),N121,MIN($K$21,IF(MOD(L122-1,$J$23)=0,MAX($K$22,N121+$J$24),N121))),N121))))</f>
        <v/>
      </c>
      <c r="O122" s="62" t="str">
        <f>IF(L122="","",ROUND((((1+N122/CP)^(CP/periods_per_year))-1)*R121,2))</f>
        <v/>
      </c>
      <c r="P122" s="62" t="str">
        <f>IF(L122="","",IF(L122=nper,R121+O122,MIN(R121+O122,IF(N122=N121,P121,ROUND(-PMT(((1+N122/CP)^(CP/periods_per_year))-1,nper-L122+1,R121),2)))))</f>
        <v/>
      </c>
      <c r="Q122" s="62" t="str">
        <f t="shared" si="16"/>
        <v/>
      </c>
      <c r="R122" s="62" t="str">
        <f t="shared" si="17"/>
        <v/>
      </c>
    </row>
    <row r="123" spans="1:18" x14ac:dyDescent="0.25">
      <c r="A123" s="63" t="str">
        <f t="shared" si="9"/>
        <v/>
      </c>
      <c r="B123" s="64" t="str">
        <f t="shared" si="10"/>
        <v/>
      </c>
      <c r="C123" s="65" t="str">
        <f t="shared" si="11"/>
        <v/>
      </c>
      <c r="D123" s="66" t="str">
        <f>IF(A123="","",IF(A123=1,start_rate,IF(variable,IF(OR(A123=1,A123&lt;$K$20*periods_per_year),D122,MIN($K$21,IF(MOD(A123-1,$J$23)=0,MAX($K$22,D122+$J$24),D122))),D122)))</f>
        <v/>
      </c>
      <c r="E123" s="67" t="str">
        <f t="shared" si="12"/>
        <v/>
      </c>
      <c r="F123" s="67" t="str">
        <f>IF(A123="","",IF(A123=nper,J122+E123,MIN(J122+E123,IF(D123=D122,F122,IF($E$10="Acc Bi-Weekly",ROUND((-PMT(((1+D123/CP)^(CP/12))-1,(nper-A123+1)*12/26,J122))/2,2),IF($E$10="Acc Weekly",ROUND((-PMT(((1+D123/CP)^(CP/12))-1,(nper-A123+1)*12/52,J122))/4,2),ROUND(-PMT(((1+D123/CP)^(CP/periods_per_year))-1,nper-A123+1,J122),2)))))))</f>
        <v/>
      </c>
      <c r="G123" s="67" t="str">
        <f>IF(OR(A123="",A123&lt;$E$14),"",IF(J122&lt;=F123,0,IF(IF(AND(A123&gt;=$E$14,MOD(A123-$E$14,int)=0),$E$15,0)+F123&gt;=J122+E123,J122+E123-F123,IF(AND(A123&gt;=$E$14,MOD(A123-$E$14,int)=0),$E$15,0)+IF(IF(AND(A123&gt;=$E$14,MOD(A123-$E$14,int)=0),$E$15,0)+IF(MOD(A123-$E$18,periods_per_year)=0,$E$17,0)+F123&lt;J122+E123,IF(MOD(A123-$E$18,periods_per_year)=0,$E$17,0),J122+E123-IF(AND(A123&gt;=$E$14,MOD(A123-$E$14,int)=0),$E$15,0)-F123))))</f>
        <v/>
      </c>
      <c r="H123" s="68"/>
      <c r="I123" s="67" t="str">
        <f t="shared" si="13"/>
        <v/>
      </c>
      <c r="J123" s="67" t="str">
        <f t="shared" si="14"/>
        <v/>
      </c>
      <c r="K123" s="50"/>
      <c r="L123" s="59" t="str">
        <f t="shared" si="15"/>
        <v/>
      </c>
      <c r="M123" s="60" t="str">
        <f>IF(L123="","",IF(OR(periods_per_year=26,periods_per_year=52),IF(periods_per_year=26,IF(L123=1,fpdate,M122+14),IF(periods_per_year=52,IF(L123=1,fpdate,M122+7),"n/a")),IF(periods_per_year=24,DATE(YEAR(fpdate),MONTH(fpdate)+(L123-1)/2+IF(AND(DAY(fpdate)&gt;=15,MOD(L123,2)=0),1,0),IF(MOD(L123,2)=0,IF(DAY(fpdate)&gt;=15,DAY(fpdate)-14,DAY(fpdate)+14),DAY(fpdate))),IF(DAY(DATE(YEAR(fpdate),MONTH(fpdate)+L123-1,DAY(fpdate)))&lt;&gt;DAY(fpdate),DATE(YEAR(fpdate),MONTH(fpdate)+L123,0),DATE(YEAR(fpdate),MONTH(fpdate)+L123-1,DAY(fpdate))))))</f>
        <v/>
      </c>
      <c r="N123" s="61" t="str">
        <f>IF(L123="","",IF(D123&lt;&gt;"",D123,IF(L123=1,start_rate,IF(variable,IF(OR(L123=1,L123&lt;$K$20*periods_per_year),N122,MIN($K$21,IF(MOD(L123-1,$J$23)=0,MAX($K$22,N122+$J$24),N122))),N122))))</f>
        <v/>
      </c>
      <c r="O123" s="62" t="str">
        <f>IF(L123="","",ROUND((((1+N123/CP)^(CP/periods_per_year))-1)*R122,2))</f>
        <v/>
      </c>
      <c r="P123" s="62" t="str">
        <f>IF(L123="","",IF(L123=nper,R122+O123,MIN(R122+O123,IF(N123=N122,P122,ROUND(-PMT(((1+N123/CP)^(CP/periods_per_year))-1,nper-L123+1,R122),2)))))</f>
        <v/>
      </c>
      <c r="Q123" s="62" t="str">
        <f t="shared" si="16"/>
        <v/>
      </c>
      <c r="R123" s="62" t="str">
        <f t="shared" si="17"/>
        <v/>
      </c>
    </row>
    <row r="124" spans="1:18" x14ac:dyDescent="0.25">
      <c r="A124" s="63" t="str">
        <f t="shared" si="9"/>
        <v/>
      </c>
      <c r="B124" s="64" t="str">
        <f t="shared" si="10"/>
        <v/>
      </c>
      <c r="C124" s="65" t="str">
        <f t="shared" si="11"/>
        <v/>
      </c>
      <c r="D124" s="66" t="str">
        <f>IF(A124="","",IF(A124=1,start_rate,IF(variable,IF(OR(A124=1,A124&lt;$K$20*periods_per_year),D123,MIN($K$21,IF(MOD(A124-1,$J$23)=0,MAX($K$22,D123+$J$24),D123))),D123)))</f>
        <v/>
      </c>
      <c r="E124" s="67" t="str">
        <f t="shared" si="12"/>
        <v/>
      </c>
      <c r="F124" s="67" t="str">
        <f>IF(A124="","",IF(A124=nper,J123+E124,MIN(J123+E124,IF(D124=D123,F123,IF($E$10="Acc Bi-Weekly",ROUND((-PMT(((1+D124/CP)^(CP/12))-1,(nper-A124+1)*12/26,J123))/2,2),IF($E$10="Acc Weekly",ROUND((-PMT(((1+D124/CP)^(CP/12))-1,(nper-A124+1)*12/52,J123))/4,2),ROUND(-PMT(((1+D124/CP)^(CP/periods_per_year))-1,nper-A124+1,J123),2)))))))</f>
        <v/>
      </c>
      <c r="G124" s="67" t="str">
        <f>IF(OR(A124="",A124&lt;$E$14),"",IF(J123&lt;=F124,0,IF(IF(AND(A124&gt;=$E$14,MOD(A124-$E$14,int)=0),$E$15,0)+F124&gt;=J123+E124,J123+E124-F124,IF(AND(A124&gt;=$E$14,MOD(A124-$E$14,int)=0),$E$15,0)+IF(IF(AND(A124&gt;=$E$14,MOD(A124-$E$14,int)=0),$E$15,0)+IF(MOD(A124-$E$18,periods_per_year)=0,$E$17,0)+F124&lt;J123+E124,IF(MOD(A124-$E$18,periods_per_year)=0,$E$17,0),J123+E124-IF(AND(A124&gt;=$E$14,MOD(A124-$E$14,int)=0),$E$15,0)-F124))))</f>
        <v/>
      </c>
      <c r="H124" s="68"/>
      <c r="I124" s="67" t="str">
        <f t="shared" si="13"/>
        <v/>
      </c>
      <c r="J124" s="67" t="str">
        <f t="shared" si="14"/>
        <v/>
      </c>
      <c r="K124" s="50"/>
      <c r="L124" s="59" t="str">
        <f t="shared" si="15"/>
        <v/>
      </c>
      <c r="M124" s="60" t="str">
        <f>IF(L124="","",IF(OR(periods_per_year=26,periods_per_year=52),IF(periods_per_year=26,IF(L124=1,fpdate,M123+14),IF(periods_per_year=52,IF(L124=1,fpdate,M123+7),"n/a")),IF(periods_per_year=24,DATE(YEAR(fpdate),MONTH(fpdate)+(L124-1)/2+IF(AND(DAY(fpdate)&gt;=15,MOD(L124,2)=0),1,0),IF(MOD(L124,2)=0,IF(DAY(fpdate)&gt;=15,DAY(fpdate)-14,DAY(fpdate)+14),DAY(fpdate))),IF(DAY(DATE(YEAR(fpdate),MONTH(fpdate)+L124-1,DAY(fpdate)))&lt;&gt;DAY(fpdate),DATE(YEAR(fpdate),MONTH(fpdate)+L124,0),DATE(YEAR(fpdate),MONTH(fpdate)+L124-1,DAY(fpdate))))))</f>
        <v/>
      </c>
      <c r="N124" s="61" t="str">
        <f>IF(L124="","",IF(D124&lt;&gt;"",D124,IF(L124=1,start_rate,IF(variable,IF(OR(L124=1,L124&lt;$K$20*periods_per_year),N123,MIN($K$21,IF(MOD(L124-1,$J$23)=0,MAX($K$22,N123+$J$24),N123))),N123))))</f>
        <v/>
      </c>
      <c r="O124" s="62" t="str">
        <f>IF(L124="","",ROUND((((1+N124/CP)^(CP/periods_per_year))-1)*R123,2))</f>
        <v/>
      </c>
      <c r="P124" s="62" t="str">
        <f>IF(L124="","",IF(L124=nper,R123+O124,MIN(R123+O124,IF(N124=N123,P123,ROUND(-PMT(((1+N124/CP)^(CP/periods_per_year))-1,nper-L124+1,R123),2)))))</f>
        <v/>
      </c>
      <c r="Q124" s="62" t="str">
        <f t="shared" si="16"/>
        <v/>
      </c>
      <c r="R124" s="62" t="str">
        <f t="shared" si="17"/>
        <v/>
      </c>
    </row>
    <row r="125" spans="1:18" x14ac:dyDescent="0.25">
      <c r="A125" s="63" t="str">
        <f t="shared" si="9"/>
        <v/>
      </c>
      <c r="B125" s="64" t="str">
        <f t="shared" si="10"/>
        <v/>
      </c>
      <c r="C125" s="65" t="str">
        <f t="shared" si="11"/>
        <v/>
      </c>
      <c r="D125" s="66" t="str">
        <f>IF(A125="","",IF(A125=1,start_rate,IF(variable,IF(OR(A125=1,A125&lt;$K$20*periods_per_year),D124,MIN($K$21,IF(MOD(A125-1,$J$23)=0,MAX($K$22,D124+$J$24),D124))),D124)))</f>
        <v/>
      </c>
      <c r="E125" s="67" t="str">
        <f t="shared" si="12"/>
        <v/>
      </c>
      <c r="F125" s="67" t="str">
        <f>IF(A125="","",IF(A125=nper,J124+E125,MIN(J124+E125,IF(D125=D124,F124,IF($E$10="Acc Bi-Weekly",ROUND((-PMT(((1+D125/CP)^(CP/12))-1,(nper-A125+1)*12/26,J124))/2,2),IF($E$10="Acc Weekly",ROUND((-PMT(((1+D125/CP)^(CP/12))-1,(nper-A125+1)*12/52,J124))/4,2),ROUND(-PMT(((1+D125/CP)^(CP/periods_per_year))-1,nper-A125+1,J124),2)))))))</f>
        <v/>
      </c>
      <c r="G125" s="67" t="str">
        <f>IF(OR(A125="",A125&lt;$E$14),"",IF(J124&lt;=F125,0,IF(IF(AND(A125&gt;=$E$14,MOD(A125-$E$14,int)=0),$E$15,0)+F125&gt;=J124+E125,J124+E125-F125,IF(AND(A125&gt;=$E$14,MOD(A125-$E$14,int)=0),$E$15,0)+IF(IF(AND(A125&gt;=$E$14,MOD(A125-$E$14,int)=0),$E$15,0)+IF(MOD(A125-$E$18,periods_per_year)=0,$E$17,0)+F125&lt;J124+E125,IF(MOD(A125-$E$18,periods_per_year)=0,$E$17,0),J124+E125-IF(AND(A125&gt;=$E$14,MOD(A125-$E$14,int)=0),$E$15,0)-F125))))</f>
        <v/>
      </c>
      <c r="H125" s="68"/>
      <c r="I125" s="67" t="str">
        <f t="shared" si="13"/>
        <v/>
      </c>
      <c r="J125" s="67" t="str">
        <f t="shared" si="14"/>
        <v/>
      </c>
      <c r="K125" s="50"/>
      <c r="L125" s="59" t="str">
        <f t="shared" si="15"/>
        <v/>
      </c>
      <c r="M125" s="60" t="str">
        <f>IF(L125="","",IF(OR(periods_per_year=26,periods_per_year=52),IF(periods_per_year=26,IF(L125=1,fpdate,M124+14),IF(periods_per_year=52,IF(L125=1,fpdate,M124+7),"n/a")),IF(periods_per_year=24,DATE(YEAR(fpdate),MONTH(fpdate)+(L125-1)/2+IF(AND(DAY(fpdate)&gt;=15,MOD(L125,2)=0),1,0),IF(MOD(L125,2)=0,IF(DAY(fpdate)&gt;=15,DAY(fpdate)-14,DAY(fpdate)+14),DAY(fpdate))),IF(DAY(DATE(YEAR(fpdate),MONTH(fpdate)+L125-1,DAY(fpdate)))&lt;&gt;DAY(fpdate),DATE(YEAR(fpdate),MONTH(fpdate)+L125,0),DATE(YEAR(fpdate),MONTH(fpdate)+L125-1,DAY(fpdate))))))</f>
        <v/>
      </c>
      <c r="N125" s="61" t="str">
        <f>IF(L125="","",IF(D125&lt;&gt;"",D125,IF(L125=1,start_rate,IF(variable,IF(OR(L125=1,L125&lt;$K$20*periods_per_year),N124,MIN($K$21,IF(MOD(L125-1,$J$23)=0,MAX($K$22,N124+$J$24),N124))),N124))))</f>
        <v/>
      </c>
      <c r="O125" s="62" t="str">
        <f>IF(L125="","",ROUND((((1+N125/CP)^(CP/periods_per_year))-1)*R124,2))</f>
        <v/>
      </c>
      <c r="P125" s="62" t="str">
        <f>IF(L125="","",IF(L125=nper,R124+O125,MIN(R124+O125,IF(N125=N124,P124,ROUND(-PMT(((1+N125/CP)^(CP/periods_per_year))-1,nper-L125+1,R124),2)))))</f>
        <v/>
      </c>
      <c r="Q125" s="62" t="str">
        <f t="shared" si="16"/>
        <v/>
      </c>
      <c r="R125" s="62" t="str">
        <f t="shared" si="17"/>
        <v/>
      </c>
    </row>
    <row r="126" spans="1:18" x14ac:dyDescent="0.25">
      <c r="A126" s="63" t="str">
        <f t="shared" si="9"/>
        <v/>
      </c>
      <c r="B126" s="64" t="str">
        <f t="shared" si="10"/>
        <v/>
      </c>
      <c r="C126" s="65" t="str">
        <f t="shared" si="11"/>
        <v/>
      </c>
      <c r="D126" s="66" t="str">
        <f>IF(A126="","",IF(A126=1,start_rate,IF(variable,IF(OR(A126=1,A126&lt;$K$20*periods_per_year),D125,MIN($K$21,IF(MOD(A126-1,$J$23)=0,MAX($K$22,D125+$J$24),D125))),D125)))</f>
        <v/>
      </c>
      <c r="E126" s="67" t="str">
        <f t="shared" si="12"/>
        <v/>
      </c>
      <c r="F126" s="67" t="str">
        <f>IF(A126="","",IF(A126=nper,J125+E126,MIN(J125+E126,IF(D126=D125,F125,IF($E$10="Acc Bi-Weekly",ROUND((-PMT(((1+D126/CP)^(CP/12))-1,(nper-A126+1)*12/26,J125))/2,2),IF($E$10="Acc Weekly",ROUND((-PMT(((1+D126/CP)^(CP/12))-1,(nper-A126+1)*12/52,J125))/4,2),ROUND(-PMT(((1+D126/CP)^(CP/periods_per_year))-1,nper-A126+1,J125),2)))))))</f>
        <v/>
      </c>
      <c r="G126" s="67" t="str">
        <f>IF(OR(A126="",A126&lt;$E$14),"",IF(J125&lt;=F126,0,IF(IF(AND(A126&gt;=$E$14,MOD(A126-$E$14,int)=0),$E$15,0)+F126&gt;=J125+E126,J125+E126-F126,IF(AND(A126&gt;=$E$14,MOD(A126-$E$14,int)=0),$E$15,0)+IF(IF(AND(A126&gt;=$E$14,MOD(A126-$E$14,int)=0),$E$15,0)+IF(MOD(A126-$E$18,periods_per_year)=0,$E$17,0)+F126&lt;J125+E126,IF(MOD(A126-$E$18,periods_per_year)=0,$E$17,0),J125+E126-IF(AND(A126&gt;=$E$14,MOD(A126-$E$14,int)=0),$E$15,0)-F126))))</f>
        <v/>
      </c>
      <c r="H126" s="68"/>
      <c r="I126" s="67" t="str">
        <f t="shared" si="13"/>
        <v/>
      </c>
      <c r="J126" s="67" t="str">
        <f t="shared" si="14"/>
        <v/>
      </c>
      <c r="K126" s="50"/>
      <c r="L126" s="59" t="str">
        <f t="shared" si="15"/>
        <v/>
      </c>
      <c r="M126" s="60" t="str">
        <f>IF(L126="","",IF(OR(periods_per_year=26,periods_per_year=52),IF(periods_per_year=26,IF(L126=1,fpdate,M125+14),IF(periods_per_year=52,IF(L126=1,fpdate,M125+7),"n/a")),IF(periods_per_year=24,DATE(YEAR(fpdate),MONTH(fpdate)+(L126-1)/2+IF(AND(DAY(fpdate)&gt;=15,MOD(L126,2)=0),1,0),IF(MOD(L126,2)=0,IF(DAY(fpdate)&gt;=15,DAY(fpdate)-14,DAY(fpdate)+14),DAY(fpdate))),IF(DAY(DATE(YEAR(fpdate),MONTH(fpdate)+L126-1,DAY(fpdate)))&lt;&gt;DAY(fpdate),DATE(YEAR(fpdate),MONTH(fpdate)+L126,0),DATE(YEAR(fpdate),MONTH(fpdate)+L126-1,DAY(fpdate))))))</f>
        <v/>
      </c>
      <c r="N126" s="61" t="str">
        <f>IF(L126="","",IF(D126&lt;&gt;"",D126,IF(L126=1,start_rate,IF(variable,IF(OR(L126=1,L126&lt;$K$20*periods_per_year),N125,MIN($K$21,IF(MOD(L126-1,$J$23)=0,MAX($K$22,N125+$J$24),N125))),N125))))</f>
        <v/>
      </c>
      <c r="O126" s="62" t="str">
        <f>IF(L126="","",ROUND((((1+N126/CP)^(CP/periods_per_year))-1)*R125,2))</f>
        <v/>
      </c>
      <c r="P126" s="62" t="str">
        <f>IF(L126="","",IF(L126=nper,R125+O126,MIN(R125+O126,IF(N126=N125,P125,ROUND(-PMT(((1+N126/CP)^(CP/periods_per_year))-1,nper-L126+1,R125),2)))))</f>
        <v/>
      </c>
      <c r="Q126" s="62" t="str">
        <f t="shared" si="16"/>
        <v/>
      </c>
      <c r="R126" s="62" t="str">
        <f t="shared" si="17"/>
        <v/>
      </c>
    </row>
    <row r="127" spans="1:18" x14ac:dyDescent="0.25">
      <c r="A127" s="63" t="str">
        <f t="shared" si="9"/>
        <v/>
      </c>
      <c r="B127" s="64" t="str">
        <f t="shared" si="10"/>
        <v/>
      </c>
      <c r="C127" s="65" t="str">
        <f t="shared" si="11"/>
        <v/>
      </c>
      <c r="D127" s="66" t="str">
        <f>IF(A127="","",IF(A127=1,start_rate,IF(variable,IF(OR(A127=1,A127&lt;$K$20*periods_per_year),D126,MIN($K$21,IF(MOD(A127-1,$J$23)=0,MAX($K$22,D126+$J$24),D126))),D126)))</f>
        <v/>
      </c>
      <c r="E127" s="67" t="str">
        <f t="shared" si="12"/>
        <v/>
      </c>
      <c r="F127" s="67" t="str">
        <f>IF(A127="","",IF(A127=nper,J126+E127,MIN(J126+E127,IF(D127=D126,F126,IF($E$10="Acc Bi-Weekly",ROUND((-PMT(((1+D127/CP)^(CP/12))-1,(nper-A127+1)*12/26,J126))/2,2),IF($E$10="Acc Weekly",ROUND((-PMT(((1+D127/CP)^(CP/12))-1,(nper-A127+1)*12/52,J126))/4,2),ROUND(-PMT(((1+D127/CP)^(CP/periods_per_year))-1,nper-A127+1,J126),2)))))))</f>
        <v/>
      </c>
      <c r="G127" s="67" t="str">
        <f>IF(OR(A127="",A127&lt;$E$14),"",IF(J126&lt;=F127,0,IF(IF(AND(A127&gt;=$E$14,MOD(A127-$E$14,int)=0),$E$15,0)+F127&gt;=J126+E127,J126+E127-F127,IF(AND(A127&gt;=$E$14,MOD(A127-$E$14,int)=0),$E$15,0)+IF(IF(AND(A127&gt;=$E$14,MOD(A127-$E$14,int)=0),$E$15,0)+IF(MOD(A127-$E$18,periods_per_year)=0,$E$17,0)+F127&lt;J126+E127,IF(MOD(A127-$E$18,periods_per_year)=0,$E$17,0),J126+E127-IF(AND(A127&gt;=$E$14,MOD(A127-$E$14,int)=0),$E$15,0)-F127))))</f>
        <v/>
      </c>
      <c r="H127" s="68"/>
      <c r="I127" s="67" t="str">
        <f t="shared" si="13"/>
        <v/>
      </c>
      <c r="J127" s="67" t="str">
        <f t="shared" si="14"/>
        <v/>
      </c>
      <c r="K127" s="50"/>
      <c r="L127" s="59" t="str">
        <f t="shared" si="15"/>
        <v/>
      </c>
      <c r="M127" s="60" t="str">
        <f>IF(L127="","",IF(OR(periods_per_year=26,periods_per_year=52),IF(periods_per_year=26,IF(L127=1,fpdate,M126+14),IF(periods_per_year=52,IF(L127=1,fpdate,M126+7),"n/a")),IF(periods_per_year=24,DATE(YEAR(fpdate),MONTH(fpdate)+(L127-1)/2+IF(AND(DAY(fpdate)&gt;=15,MOD(L127,2)=0),1,0),IF(MOD(L127,2)=0,IF(DAY(fpdate)&gt;=15,DAY(fpdate)-14,DAY(fpdate)+14),DAY(fpdate))),IF(DAY(DATE(YEAR(fpdate),MONTH(fpdate)+L127-1,DAY(fpdate)))&lt;&gt;DAY(fpdate),DATE(YEAR(fpdate),MONTH(fpdate)+L127,0),DATE(YEAR(fpdate),MONTH(fpdate)+L127-1,DAY(fpdate))))))</f>
        <v/>
      </c>
      <c r="N127" s="61" t="str">
        <f>IF(L127="","",IF(D127&lt;&gt;"",D127,IF(L127=1,start_rate,IF(variable,IF(OR(L127=1,L127&lt;$K$20*periods_per_year),N126,MIN($K$21,IF(MOD(L127-1,$J$23)=0,MAX($K$22,N126+$J$24),N126))),N126))))</f>
        <v/>
      </c>
      <c r="O127" s="62" t="str">
        <f>IF(L127="","",ROUND((((1+N127/CP)^(CP/periods_per_year))-1)*R126,2))</f>
        <v/>
      </c>
      <c r="P127" s="62" t="str">
        <f>IF(L127="","",IF(L127=nper,R126+O127,MIN(R126+O127,IF(N127=N126,P126,ROUND(-PMT(((1+N127/CP)^(CP/periods_per_year))-1,nper-L127+1,R126),2)))))</f>
        <v/>
      </c>
      <c r="Q127" s="62" t="str">
        <f t="shared" si="16"/>
        <v/>
      </c>
      <c r="R127" s="62" t="str">
        <f t="shared" si="17"/>
        <v/>
      </c>
    </row>
    <row r="128" spans="1:18" x14ac:dyDescent="0.25">
      <c r="A128" s="63" t="str">
        <f t="shared" si="9"/>
        <v/>
      </c>
      <c r="B128" s="64" t="str">
        <f t="shared" si="10"/>
        <v/>
      </c>
      <c r="C128" s="65" t="str">
        <f t="shared" si="11"/>
        <v/>
      </c>
      <c r="D128" s="66" t="str">
        <f>IF(A128="","",IF(A128=1,start_rate,IF(variable,IF(OR(A128=1,A128&lt;$K$20*periods_per_year),D127,MIN($K$21,IF(MOD(A128-1,$J$23)=0,MAX($K$22,D127+$J$24),D127))),D127)))</f>
        <v/>
      </c>
      <c r="E128" s="67" t="str">
        <f t="shared" si="12"/>
        <v/>
      </c>
      <c r="F128" s="67" t="str">
        <f>IF(A128="","",IF(A128=nper,J127+E128,MIN(J127+E128,IF(D128=D127,F127,IF($E$10="Acc Bi-Weekly",ROUND((-PMT(((1+D128/CP)^(CP/12))-1,(nper-A128+1)*12/26,J127))/2,2),IF($E$10="Acc Weekly",ROUND((-PMT(((1+D128/CP)^(CP/12))-1,(nper-A128+1)*12/52,J127))/4,2),ROUND(-PMT(((1+D128/CP)^(CP/periods_per_year))-1,nper-A128+1,J127),2)))))))</f>
        <v/>
      </c>
      <c r="G128" s="67" t="str">
        <f>IF(OR(A128="",A128&lt;$E$14),"",IF(J127&lt;=F128,0,IF(IF(AND(A128&gt;=$E$14,MOD(A128-$E$14,int)=0),$E$15,0)+F128&gt;=J127+E128,J127+E128-F128,IF(AND(A128&gt;=$E$14,MOD(A128-$E$14,int)=0),$E$15,0)+IF(IF(AND(A128&gt;=$E$14,MOD(A128-$E$14,int)=0),$E$15,0)+IF(MOD(A128-$E$18,periods_per_year)=0,$E$17,0)+F128&lt;J127+E128,IF(MOD(A128-$E$18,periods_per_year)=0,$E$17,0),J127+E128-IF(AND(A128&gt;=$E$14,MOD(A128-$E$14,int)=0),$E$15,0)-F128))))</f>
        <v/>
      </c>
      <c r="H128" s="68"/>
      <c r="I128" s="67" t="str">
        <f t="shared" si="13"/>
        <v/>
      </c>
      <c r="J128" s="67" t="str">
        <f t="shared" si="14"/>
        <v/>
      </c>
      <c r="K128" s="50"/>
      <c r="L128" s="59" t="str">
        <f t="shared" si="15"/>
        <v/>
      </c>
      <c r="M128" s="60" t="str">
        <f>IF(L128="","",IF(OR(periods_per_year=26,periods_per_year=52),IF(periods_per_year=26,IF(L128=1,fpdate,M127+14),IF(periods_per_year=52,IF(L128=1,fpdate,M127+7),"n/a")),IF(periods_per_year=24,DATE(YEAR(fpdate),MONTH(fpdate)+(L128-1)/2+IF(AND(DAY(fpdate)&gt;=15,MOD(L128,2)=0),1,0),IF(MOD(L128,2)=0,IF(DAY(fpdate)&gt;=15,DAY(fpdate)-14,DAY(fpdate)+14),DAY(fpdate))),IF(DAY(DATE(YEAR(fpdate),MONTH(fpdate)+L128-1,DAY(fpdate)))&lt;&gt;DAY(fpdate),DATE(YEAR(fpdate),MONTH(fpdate)+L128,0),DATE(YEAR(fpdate),MONTH(fpdate)+L128-1,DAY(fpdate))))))</f>
        <v/>
      </c>
      <c r="N128" s="61" t="str">
        <f>IF(L128="","",IF(D128&lt;&gt;"",D128,IF(L128=1,start_rate,IF(variable,IF(OR(L128=1,L128&lt;$K$20*periods_per_year),N127,MIN($K$21,IF(MOD(L128-1,$J$23)=0,MAX($K$22,N127+$J$24),N127))),N127))))</f>
        <v/>
      </c>
      <c r="O128" s="62" t="str">
        <f>IF(L128="","",ROUND((((1+N128/CP)^(CP/periods_per_year))-1)*R127,2))</f>
        <v/>
      </c>
      <c r="P128" s="62" t="str">
        <f>IF(L128="","",IF(L128=nper,R127+O128,MIN(R127+O128,IF(N128=N127,P127,ROUND(-PMT(((1+N128/CP)^(CP/periods_per_year))-1,nper-L128+1,R127),2)))))</f>
        <v/>
      </c>
      <c r="Q128" s="62" t="str">
        <f t="shared" si="16"/>
        <v/>
      </c>
      <c r="R128" s="62" t="str">
        <f t="shared" si="17"/>
        <v/>
      </c>
    </row>
    <row r="129" spans="1:18" x14ac:dyDescent="0.25">
      <c r="A129" s="63" t="str">
        <f t="shared" si="9"/>
        <v/>
      </c>
      <c r="B129" s="64" t="str">
        <f t="shared" si="10"/>
        <v/>
      </c>
      <c r="C129" s="65" t="str">
        <f t="shared" si="11"/>
        <v/>
      </c>
      <c r="D129" s="66" t="str">
        <f>IF(A129="","",IF(A129=1,start_rate,IF(variable,IF(OR(A129=1,A129&lt;$K$20*periods_per_year),D128,MIN($K$21,IF(MOD(A129-1,$J$23)=0,MAX($K$22,D128+$J$24),D128))),D128)))</f>
        <v/>
      </c>
      <c r="E129" s="67" t="str">
        <f t="shared" si="12"/>
        <v/>
      </c>
      <c r="F129" s="67" t="str">
        <f>IF(A129="","",IF(A129=nper,J128+E129,MIN(J128+E129,IF(D129=D128,F128,IF($E$10="Acc Bi-Weekly",ROUND((-PMT(((1+D129/CP)^(CP/12))-1,(nper-A129+1)*12/26,J128))/2,2),IF($E$10="Acc Weekly",ROUND((-PMT(((1+D129/CP)^(CP/12))-1,(nper-A129+1)*12/52,J128))/4,2),ROUND(-PMT(((1+D129/CP)^(CP/periods_per_year))-1,nper-A129+1,J128),2)))))))</f>
        <v/>
      </c>
      <c r="G129" s="67" t="str">
        <f>IF(OR(A129="",A129&lt;$E$14),"",IF(J128&lt;=F129,0,IF(IF(AND(A129&gt;=$E$14,MOD(A129-$E$14,int)=0),$E$15,0)+F129&gt;=J128+E129,J128+E129-F129,IF(AND(A129&gt;=$E$14,MOD(A129-$E$14,int)=0),$E$15,0)+IF(IF(AND(A129&gt;=$E$14,MOD(A129-$E$14,int)=0),$E$15,0)+IF(MOD(A129-$E$18,periods_per_year)=0,$E$17,0)+F129&lt;J128+E129,IF(MOD(A129-$E$18,periods_per_year)=0,$E$17,0),J128+E129-IF(AND(A129&gt;=$E$14,MOD(A129-$E$14,int)=0),$E$15,0)-F129))))</f>
        <v/>
      </c>
      <c r="H129" s="68"/>
      <c r="I129" s="67" t="str">
        <f t="shared" si="13"/>
        <v/>
      </c>
      <c r="J129" s="67" t="str">
        <f t="shared" si="14"/>
        <v/>
      </c>
      <c r="K129" s="50"/>
      <c r="L129" s="59" t="str">
        <f t="shared" si="15"/>
        <v/>
      </c>
      <c r="M129" s="60" t="str">
        <f>IF(L129="","",IF(OR(periods_per_year=26,periods_per_year=52),IF(periods_per_year=26,IF(L129=1,fpdate,M128+14),IF(periods_per_year=52,IF(L129=1,fpdate,M128+7),"n/a")),IF(periods_per_year=24,DATE(YEAR(fpdate),MONTH(fpdate)+(L129-1)/2+IF(AND(DAY(fpdate)&gt;=15,MOD(L129,2)=0),1,0),IF(MOD(L129,2)=0,IF(DAY(fpdate)&gt;=15,DAY(fpdate)-14,DAY(fpdate)+14),DAY(fpdate))),IF(DAY(DATE(YEAR(fpdate),MONTH(fpdate)+L129-1,DAY(fpdate)))&lt;&gt;DAY(fpdate),DATE(YEAR(fpdate),MONTH(fpdate)+L129,0),DATE(YEAR(fpdate),MONTH(fpdate)+L129-1,DAY(fpdate))))))</f>
        <v/>
      </c>
      <c r="N129" s="61" t="str">
        <f>IF(L129="","",IF(D129&lt;&gt;"",D129,IF(L129=1,start_rate,IF(variable,IF(OR(L129=1,L129&lt;$K$20*periods_per_year),N128,MIN($K$21,IF(MOD(L129-1,$J$23)=0,MAX($K$22,N128+$J$24),N128))),N128))))</f>
        <v/>
      </c>
      <c r="O129" s="62" t="str">
        <f>IF(L129="","",ROUND((((1+N129/CP)^(CP/periods_per_year))-1)*R128,2))</f>
        <v/>
      </c>
      <c r="P129" s="62" t="str">
        <f>IF(L129="","",IF(L129=nper,R128+O129,MIN(R128+O129,IF(N129=N128,P128,ROUND(-PMT(((1+N129/CP)^(CP/periods_per_year))-1,nper-L129+1,R128),2)))))</f>
        <v/>
      </c>
      <c r="Q129" s="62" t="str">
        <f t="shared" si="16"/>
        <v/>
      </c>
      <c r="R129" s="62" t="str">
        <f t="shared" si="17"/>
        <v/>
      </c>
    </row>
    <row r="130" spans="1:18" x14ac:dyDescent="0.25">
      <c r="A130" s="63" t="str">
        <f t="shared" si="9"/>
        <v/>
      </c>
      <c r="B130" s="64" t="str">
        <f t="shared" si="10"/>
        <v/>
      </c>
      <c r="C130" s="65" t="str">
        <f t="shared" si="11"/>
        <v/>
      </c>
      <c r="D130" s="66" t="str">
        <f>IF(A130="","",IF(A130=1,start_rate,IF(variable,IF(OR(A130=1,A130&lt;$K$20*periods_per_year),D129,MIN($K$21,IF(MOD(A130-1,$J$23)=0,MAX($K$22,D129+$J$24),D129))),D129)))</f>
        <v/>
      </c>
      <c r="E130" s="67" t="str">
        <f t="shared" si="12"/>
        <v/>
      </c>
      <c r="F130" s="67" t="str">
        <f>IF(A130="","",IF(A130=nper,J129+E130,MIN(J129+E130,IF(D130=D129,F129,IF($E$10="Acc Bi-Weekly",ROUND((-PMT(((1+D130/CP)^(CP/12))-1,(nper-A130+1)*12/26,J129))/2,2),IF($E$10="Acc Weekly",ROUND((-PMT(((1+D130/CP)^(CP/12))-1,(nper-A130+1)*12/52,J129))/4,2),ROUND(-PMT(((1+D130/CP)^(CP/periods_per_year))-1,nper-A130+1,J129),2)))))))</f>
        <v/>
      </c>
      <c r="G130" s="67" t="str">
        <f>IF(OR(A130="",A130&lt;$E$14),"",IF(J129&lt;=F130,0,IF(IF(AND(A130&gt;=$E$14,MOD(A130-$E$14,int)=0),$E$15,0)+F130&gt;=J129+E130,J129+E130-F130,IF(AND(A130&gt;=$E$14,MOD(A130-$E$14,int)=0),$E$15,0)+IF(IF(AND(A130&gt;=$E$14,MOD(A130-$E$14,int)=0),$E$15,0)+IF(MOD(A130-$E$18,periods_per_year)=0,$E$17,0)+F130&lt;J129+E130,IF(MOD(A130-$E$18,periods_per_year)=0,$E$17,0),J129+E130-IF(AND(A130&gt;=$E$14,MOD(A130-$E$14,int)=0),$E$15,0)-F130))))</f>
        <v/>
      </c>
      <c r="H130" s="68"/>
      <c r="I130" s="67" t="str">
        <f t="shared" si="13"/>
        <v/>
      </c>
      <c r="J130" s="67" t="str">
        <f t="shared" si="14"/>
        <v/>
      </c>
      <c r="K130" s="50"/>
      <c r="L130" s="59" t="str">
        <f t="shared" si="15"/>
        <v/>
      </c>
      <c r="M130" s="60" t="str">
        <f>IF(L130="","",IF(OR(periods_per_year=26,periods_per_year=52),IF(periods_per_year=26,IF(L130=1,fpdate,M129+14),IF(periods_per_year=52,IF(L130=1,fpdate,M129+7),"n/a")),IF(periods_per_year=24,DATE(YEAR(fpdate),MONTH(fpdate)+(L130-1)/2+IF(AND(DAY(fpdate)&gt;=15,MOD(L130,2)=0),1,0),IF(MOD(L130,2)=0,IF(DAY(fpdate)&gt;=15,DAY(fpdate)-14,DAY(fpdate)+14),DAY(fpdate))),IF(DAY(DATE(YEAR(fpdate),MONTH(fpdate)+L130-1,DAY(fpdate)))&lt;&gt;DAY(fpdate),DATE(YEAR(fpdate),MONTH(fpdate)+L130,0),DATE(YEAR(fpdate),MONTH(fpdate)+L130-1,DAY(fpdate))))))</f>
        <v/>
      </c>
      <c r="N130" s="61" t="str">
        <f>IF(L130="","",IF(D130&lt;&gt;"",D130,IF(L130=1,start_rate,IF(variable,IF(OR(L130=1,L130&lt;$K$20*periods_per_year),N129,MIN($K$21,IF(MOD(L130-1,$J$23)=0,MAX($K$22,N129+$J$24),N129))),N129))))</f>
        <v/>
      </c>
      <c r="O130" s="62" t="str">
        <f>IF(L130="","",ROUND((((1+N130/CP)^(CP/periods_per_year))-1)*R129,2))</f>
        <v/>
      </c>
      <c r="P130" s="62" t="str">
        <f>IF(L130="","",IF(L130=nper,R129+O130,MIN(R129+O130,IF(N130=N129,P129,ROUND(-PMT(((1+N130/CP)^(CP/periods_per_year))-1,nper-L130+1,R129),2)))))</f>
        <v/>
      </c>
      <c r="Q130" s="62" t="str">
        <f t="shared" si="16"/>
        <v/>
      </c>
      <c r="R130" s="62" t="str">
        <f t="shared" si="17"/>
        <v/>
      </c>
    </row>
    <row r="131" spans="1:18" x14ac:dyDescent="0.25">
      <c r="A131" s="63" t="str">
        <f t="shared" si="9"/>
        <v/>
      </c>
      <c r="B131" s="64" t="str">
        <f t="shared" si="10"/>
        <v/>
      </c>
      <c r="C131" s="65" t="str">
        <f t="shared" si="11"/>
        <v/>
      </c>
      <c r="D131" s="66" t="str">
        <f>IF(A131="","",IF(A131=1,start_rate,IF(variable,IF(OR(A131=1,A131&lt;$K$20*periods_per_year),D130,MIN($K$21,IF(MOD(A131-1,$J$23)=0,MAX($K$22,D130+$J$24),D130))),D130)))</f>
        <v/>
      </c>
      <c r="E131" s="67" t="str">
        <f t="shared" si="12"/>
        <v/>
      </c>
      <c r="F131" s="67" t="str">
        <f>IF(A131="","",IF(A131=nper,J130+E131,MIN(J130+E131,IF(D131=D130,F130,IF($E$10="Acc Bi-Weekly",ROUND((-PMT(((1+D131/CP)^(CP/12))-1,(nper-A131+1)*12/26,J130))/2,2),IF($E$10="Acc Weekly",ROUND((-PMT(((1+D131/CP)^(CP/12))-1,(nper-A131+1)*12/52,J130))/4,2),ROUND(-PMT(((1+D131/CP)^(CP/periods_per_year))-1,nper-A131+1,J130),2)))))))</f>
        <v/>
      </c>
      <c r="G131" s="67" t="str">
        <f>IF(OR(A131="",A131&lt;$E$14),"",IF(J130&lt;=F131,0,IF(IF(AND(A131&gt;=$E$14,MOD(A131-$E$14,int)=0),$E$15,0)+F131&gt;=J130+E131,J130+E131-F131,IF(AND(A131&gt;=$E$14,MOD(A131-$E$14,int)=0),$E$15,0)+IF(IF(AND(A131&gt;=$E$14,MOD(A131-$E$14,int)=0),$E$15,0)+IF(MOD(A131-$E$18,periods_per_year)=0,$E$17,0)+F131&lt;J130+E131,IF(MOD(A131-$E$18,periods_per_year)=0,$E$17,0),J130+E131-IF(AND(A131&gt;=$E$14,MOD(A131-$E$14,int)=0),$E$15,0)-F131))))</f>
        <v/>
      </c>
      <c r="H131" s="68"/>
      <c r="I131" s="67" t="str">
        <f t="shared" si="13"/>
        <v/>
      </c>
      <c r="J131" s="67" t="str">
        <f t="shared" si="14"/>
        <v/>
      </c>
      <c r="K131" s="50"/>
      <c r="L131" s="59" t="str">
        <f t="shared" si="15"/>
        <v/>
      </c>
      <c r="M131" s="60" t="str">
        <f>IF(L131="","",IF(OR(periods_per_year=26,periods_per_year=52),IF(periods_per_year=26,IF(L131=1,fpdate,M130+14),IF(periods_per_year=52,IF(L131=1,fpdate,M130+7),"n/a")),IF(periods_per_year=24,DATE(YEAR(fpdate),MONTH(fpdate)+(L131-1)/2+IF(AND(DAY(fpdate)&gt;=15,MOD(L131,2)=0),1,0),IF(MOD(L131,2)=0,IF(DAY(fpdate)&gt;=15,DAY(fpdate)-14,DAY(fpdate)+14),DAY(fpdate))),IF(DAY(DATE(YEAR(fpdate),MONTH(fpdate)+L131-1,DAY(fpdate)))&lt;&gt;DAY(fpdate),DATE(YEAR(fpdate),MONTH(fpdate)+L131,0),DATE(YEAR(fpdate),MONTH(fpdate)+L131-1,DAY(fpdate))))))</f>
        <v/>
      </c>
      <c r="N131" s="61" t="str">
        <f>IF(L131="","",IF(D131&lt;&gt;"",D131,IF(L131=1,start_rate,IF(variable,IF(OR(L131=1,L131&lt;$K$20*periods_per_year),N130,MIN($K$21,IF(MOD(L131-1,$J$23)=0,MAX($K$22,N130+$J$24),N130))),N130))))</f>
        <v/>
      </c>
      <c r="O131" s="62" t="str">
        <f>IF(L131="","",ROUND((((1+N131/CP)^(CP/periods_per_year))-1)*R130,2))</f>
        <v/>
      </c>
      <c r="P131" s="62" t="str">
        <f>IF(L131="","",IF(L131=nper,R130+O131,MIN(R130+O131,IF(N131=N130,P130,ROUND(-PMT(((1+N131/CP)^(CP/periods_per_year))-1,nper-L131+1,R130),2)))))</f>
        <v/>
      </c>
      <c r="Q131" s="62" t="str">
        <f t="shared" si="16"/>
        <v/>
      </c>
      <c r="R131" s="62" t="str">
        <f t="shared" si="17"/>
        <v/>
      </c>
    </row>
    <row r="132" spans="1:18" x14ac:dyDescent="0.25">
      <c r="A132" s="63" t="str">
        <f t="shared" si="9"/>
        <v/>
      </c>
      <c r="B132" s="64" t="str">
        <f t="shared" si="10"/>
        <v/>
      </c>
      <c r="C132" s="65" t="str">
        <f t="shared" si="11"/>
        <v/>
      </c>
      <c r="D132" s="66" t="str">
        <f>IF(A132="","",IF(A132=1,start_rate,IF(variable,IF(OR(A132=1,A132&lt;$K$20*periods_per_year),D131,MIN($K$21,IF(MOD(A132-1,$J$23)=0,MAX($K$22,D131+$J$24),D131))),D131)))</f>
        <v/>
      </c>
      <c r="E132" s="67" t="str">
        <f t="shared" si="12"/>
        <v/>
      </c>
      <c r="F132" s="67" t="str">
        <f>IF(A132="","",IF(A132=nper,J131+E132,MIN(J131+E132,IF(D132=D131,F131,IF($E$10="Acc Bi-Weekly",ROUND((-PMT(((1+D132/CP)^(CP/12))-1,(nper-A132+1)*12/26,J131))/2,2),IF($E$10="Acc Weekly",ROUND((-PMT(((1+D132/CP)^(CP/12))-1,(nper-A132+1)*12/52,J131))/4,2),ROUND(-PMT(((1+D132/CP)^(CP/periods_per_year))-1,nper-A132+1,J131),2)))))))</f>
        <v/>
      </c>
      <c r="G132" s="67" t="str">
        <f>IF(OR(A132="",A132&lt;$E$14),"",IF(J131&lt;=F132,0,IF(IF(AND(A132&gt;=$E$14,MOD(A132-$E$14,int)=0),$E$15,0)+F132&gt;=J131+E132,J131+E132-F132,IF(AND(A132&gt;=$E$14,MOD(A132-$E$14,int)=0),$E$15,0)+IF(IF(AND(A132&gt;=$E$14,MOD(A132-$E$14,int)=0),$E$15,0)+IF(MOD(A132-$E$18,periods_per_year)=0,$E$17,0)+F132&lt;J131+E132,IF(MOD(A132-$E$18,periods_per_year)=0,$E$17,0),J131+E132-IF(AND(A132&gt;=$E$14,MOD(A132-$E$14,int)=0),$E$15,0)-F132))))</f>
        <v/>
      </c>
      <c r="H132" s="68"/>
      <c r="I132" s="67" t="str">
        <f t="shared" si="13"/>
        <v/>
      </c>
      <c r="J132" s="67" t="str">
        <f t="shared" si="14"/>
        <v/>
      </c>
      <c r="K132" s="50"/>
      <c r="L132" s="59" t="str">
        <f t="shared" si="15"/>
        <v/>
      </c>
      <c r="M132" s="60" t="str">
        <f>IF(L132="","",IF(OR(periods_per_year=26,periods_per_year=52),IF(periods_per_year=26,IF(L132=1,fpdate,M131+14),IF(periods_per_year=52,IF(L132=1,fpdate,M131+7),"n/a")),IF(periods_per_year=24,DATE(YEAR(fpdate),MONTH(fpdate)+(L132-1)/2+IF(AND(DAY(fpdate)&gt;=15,MOD(L132,2)=0),1,0),IF(MOD(L132,2)=0,IF(DAY(fpdate)&gt;=15,DAY(fpdate)-14,DAY(fpdate)+14),DAY(fpdate))),IF(DAY(DATE(YEAR(fpdate),MONTH(fpdate)+L132-1,DAY(fpdate)))&lt;&gt;DAY(fpdate),DATE(YEAR(fpdate),MONTH(fpdate)+L132,0),DATE(YEAR(fpdate),MONTH(fpdate)+L132-1,DAY(fpdate))))))</f>
        <v/>
      </c>
      <c r="N132" s="61" t="str">
        <f>IF(L132="","",IF(D132&lt;&gt;"",D132,IF(L132=1,start_rate,IF(variable,IF(OR(L132=1,L132&lt;$K$20*periods_per_year),N131,MIN($K$21,IF(MOD(L132-1,$J$23)=0,MAX($K$22,N131+$J$24),N131))),N131))))</f>
        <v/>
      </c>
      <c r="O132" s="62" t="str">
        <f>IF(L132="","",ROUND((((1+N132/CP)^(CP/periods_per_year))-1)*R131,2))</f>
        <v/>
      </c>
      <c r="P132" s="62" t="str">
        <f>IF(L132="","",IF(L132=nper,R131+O132,MIN(R131+O132,IF(N132=N131,P131,ROUND(-PMT(((1+N132/CP)^(CP/periods_per_year))-1,nper-L132+1,R131),2)))))</f>
        <v/>
      </c>
      <c r="Q132" s="62" t="str">
        <f t="shared" si="16"/>
        <v/>
      </c>
      <c r="R132" s="62" t="str">
        <f t="shared" si="17"/>
        <v/>
      </c>
    </row>
    <row r="133" spans="1:18" x14ac:dyDescent="0.25">
      <c r="A133" s="63" t="str">
        <f t="shared" si="9"/>
        <v/>
      </c>
      <c r="B133" s="64" t="str">
        <f t="shared" si="10"/>
        <v/>
      </c>
      <c r="C133" s="65" t="str">
        <f t="shared" si="11"/>
        <v/>
      </c>
      <c r="D133" s="66" t="str">
        <f>IF(A133="","",IF(A133=1,start_rate,IF(variable,IF(OR(A133=1,A133&lt;$K$20*periods_per_year),D132,MIN($K$21,IF(MOD(A133-1,$J$23)=0,MAX($K$22,D132+$J$24),D132))),D132)))</f>
        <v/>
      </c>
      <c r="E133" s="67" t="str">
        <f t="shared" si="12"/>
        <v/>
      </c>
      <c r="F133" s="67" t="str">
        <f>IF(A133="","",IF(A133=nper,J132+E133,MIN(J132+E133,IF(D133=D132,F132,IF($E$10="Acc Bi-Weekly",ROUND((-PMT(((1+D133/CP)^(CP/12))-1,(nper-A133+1)*12/26,J132))/2,2),IF($E$10="Acc Weekly",ROUND((-PMT(((1+D133/CP)^(CP/12))-1,(nper-A133+1)*12/52,J132))/4,2),ROUND(-PMT(((1+D133/CP)^(CP/periods_per_year))-1,nper-A133+1,J132),2)))))))</f>
        <v/>
      </c>
      <c r="G133" s="67" t="str">
        <f>IF(OR(A133="",A133&lt;$E$14),"",IF(J132&lt;=F133,0,IF(IF(AND(A133&gt;=$E$14,MOD(A133-$E$14,int)=0),$E$15,0)+F133&gt;=J132+E133,J132+E133-F133,IF(AND(A133&gt;=$E$14,MOD(A133-$E$14,int)=0),$E$15,0)+IF(IF(AND(A133&gt;=$E$14,MOD(A133-$E$14,int)=0),$E$15,0)+IF(MOD(A133-$E$18,periods_per_year)=0,$E$17,0)+F133&lt;J132+E133,IF(MOD(A133-$E$18,periods_per_year)=0,$E$17,0),J132+E133-IF(AND(A133&gt;=$E$14,MOD(A133-$E$14,int)=0),$E$15,0)-F133))))</f>
        <v/>
      </c>
      <c r="H133" s="68"/>
      <c r="I133" s="67" t="str">
        <f t="shared" si="13"/>
        <v/>
      </c>
      <c r="J133" s="67" t="str">
        <f t="shared" si="14"/>
        <v/>
      </c>
      <c r="K133" s="50"/>
      <c r="L133" s="59" t="str">
        <f t="shared" si="15"/>
        <v/>
      </c>
      <c r="M133" s="60" t="str">
        <f>IF(L133="","",IF(OR(periods_per_year=26,periods_per_year=52),IF(periods_per_year=26,IF(L133=1,fpdate,M132+14),IF(periods_per_year=52,IF(L133=1,fpdate,M132+7),"n/a")),IF(periods_per_year=24,DATE(YEAR(fpdate),MONTH(fpdate)+(L133-1)/2+IF(AND(DAY(fpdate)&gt;=15,MOD(L133,2)=0),1,0),IF(MOD(L133,2)=0,IF(DAY(fpdate)&gt;=15,DAY(fpdate)-14,DAY(fpdate)+14),DAY(fpdate))),IF(DAY(DATE(YEAR(fpdate),MONTH(fpdate)+L133-1,DAY(fpdate)))&lt;&gt;DAY(fpdate),DATE(YEAR(fpdate),MONTH(fpdate)+L133,0),DATE(YEAR(fpdate),MONTH(fpdate)+L133-1,DAY(fpdate))))))</f>
        <v/>
      </c>
      <c r="N133" s="61" t="str">
        <f>IF(L133="","",IF(D133&lt;&gt;"",D133,IF(L133=1,start_rate,IF(variable,IF(OR(L133=1,L133&lt;$K$20*periods_per_year),N132,MIN($K$21,IF(MOD(L133-1,$J$23)=0,MAX($K$22,N132+$J$24),N132))),N132))))</f>
        <v/>
      </c>
      <c r="O133" s="62" t="str">
        <f>IF(L133="","",ROUND((((1+N133/CP)^(CP/periods_per_year))-1)*R132,2))</f>
        <v/>
      </c>
      <c r="P133" s="62" t="str">
        <f>IF(L133="","",IF(L133=nper,R132+O133,MIN(R132+O133,IF(N133=N132,P132,ROUND(-PMT(((1+N133/CP)^(CP/periods_per_year))-1,nper-L133+1,R132),2)))))</f>
        <v/>
      </c>
      <c r="Q133" s="62" t="str">
        <f t="shared" si="16"/>
        <v/>
      </c>
      <c r="R133" s="62" t="str">
        <f t="shared" si="17"/>
        <v/>
      </c>
    </row>
    <row r="134" spans="1:18" x14ac:dyDescent="0.25">
      <c r="A134" s="63" t="str">
        <f t="shared" si="9"/>
        <v/>
      </c>
      <c r="B134" s="64" t="str">
        <f t="shared" si="10"/>
        <v/>
      </c>
      <c r="C134" s="65" t="str">
        <f t="shared" si="11"/>
        <v/>
      </c>
      <c r="D134" s="66" t="str">
        <f>IF(A134="","",IF(A134=1,start_rate,IF(variable,IF(OR(A134=1,A134&lt;$K$20*periods_per_year),D133,MIN($K$21,IF(MOD(A134-1,$J$23)=0,MAX($K$22,D133+$J$24),D133))),D133)))</f>
        <v/>
      </c>
      <c r="E134" s="67" t="str">
        <f t="shared" si="12"/>
        <v/>
      </c>
      <c r="F134" s="67" t="str">
        <f>IF(A134="","",IF(A134=nper,J133+E134,MIN(J133+E134,IF(D134=D133,F133,IF($E$10="Acc Bi-Weekly",ROUND((-PMT(((1+D134/CP)^(CP/12))-1,(nper-A134+1)*12/26,J133))/2,2),IF($E$10="Acc Weekly",ROUND((-PMT(((1+D134/CP)^(CP/12))-1,(nper-A134+1)*12/52,J133))/4,2),ROUND(-PMT(((1+D134/CP)^(CP/periods_per_year))-1,nper-A134+1,J133),2)))))))</f>
        <v/>
      </c>
      <c r="G134" s="67" t="str">
        <f>IF(OR(A134="",A134&lt;$E$14),"",IF(J133&lt;=F134,0,IF(IF(AND(A134&gt;=$E$14,MOD(A134-$E$14,int)=0),$E$15,0)+F134&gt;=J133+E134,J133+E134-F134,IF(AND(A134&gt;=$E$14,MOD(A134-$E$14,int)=0),$E$15,0)+IF(IF(AND(A134&gt;=$E$14,MOD(A134-$E$14,int)=0),$E$15,0)+IF(MOD(A134-$E$18,periods_per_year)=0,$E$17,0)+F134&lt;J133+E134,IF(MOD(A134-$E$18,periods_per_year)=0,$E$17,0),J133+E134-IF(AND(A134&gt;=$E$14,MOD(A134-$E$14,int)=0),$E$15,0)-F134))))</f>
        <v/>
      </c>
      <c r="H134" s="68"/>
      <c r="I134" s="67" t="str">
        <f t="shared" si="13"/>
        <v/>
      </c>
      <c r="J134" s="67" t="str">
        <f t="shared" si="14"/>
        <v/>
      </c>
      <c r="K134" s="50"/>
      <c r="L134" s="59" t="str">
        <f t="shared" si="15"/>
        <v/>
      </c>
      <c r="M134" s="60" t="str">
        <f>IF(L134="","",IF(OR(periods_per_year=26,periods_per_year=52),IF(periods_per_year=26,IF(L134=1,fpdate,M133+14),IF(periods_per_year=52,IF(L134=1,fpdate,M133+7),"n/a")),IF(periods_per_year=24,DATE(YEAR(fpdate),MONTH(fpdate)+(L134-1)/2+IF(AND(DAY(fpdate)&gt;=15,MOD(L134,2)=0),1,0),IF(MOD(L134,2)=0,IF(DAY(fpdate)&gt;=15,DAY(fpdate)-14,DAY(fpdate)+14),DAY(fpdate))),IF(DAY(DATE(YEAR(fpdate),MONTH(fpdate)+L134-1,DAY(fpdate)))&lt;&gt;DAY(fpdate),DATE(YEAR(fpdate),MONTH(fpdate)+L134,0),DATE(YEAR(fpdate),MONTH(fpdate)+L134-1,DAY(fpdate))))))</f>
        <v/>
      </c>
      <c r="N134" s="61" t="str">
        <f>IF(L134="","",IF(D134&lt;&gt;"",D134,IF(L134=1,start_rate,IF(variable,IF(OR(L134=1,L134&lt;$K$20*periods_per_year),N133,MIN($K$21,IF(MOD(L134-1,$J$23)=0,MAX($K$22,N133+$J$24),N133))),N133))))</f>
        <v/>
      </c>
      <c r="O134" s="62" t="str">
        <f>IF(L134="","",ROUND((((1+N134/CP)^(CP/periods_per_year))-1)*R133,2))</f>
        <v/>
      </c>
      <c r="P134" s="62" t="str">
        <f>IF(L134="","",IF(L134=nper,R133+O134,MIN(R133+O134,IF(N134=N133,P133,ROUND(-PMT(((1+N134/CP)^(CP/periods_per_year))-1,nper-L134+1,R133),2)))))</f>
        <v/>
      </c>
      <c r="Q134" s="62" t="str">
        <f t="shared" si="16"/>
        <v/>
      </c>
      <c r="R134" s="62" t="str">
        <f t="shared" si="17"/>
        <v/>
      </c>
    </row>
    <row r="135" spans="1:18" x14ac:dyDescent="0.25">
      <c r="A135" s="63" t="str">
        <f t="shared" si="9"/>
        <v/>
      </c>
      <c r="B135" s="64" t="str">
        <f t="shared" si="10"/>
        <v/>
      </c>
      <c r="C135" s="65" t="str">
        <f t="shared" si="11"/>
        <v/>
      </c>
      <c r="D135" s="66" t="str">
        <f>IF(A135="","",IF(A135=1,start_rate,IF(variable,IF(OR(A135=1,A135&lt;$K$20*periods_per_year),D134,MIN($K$21,IF(MOD(A135-1,$J$23)=0,MAX($K$22,D134+$J$24),D134))),D134)))</f>
        <v/>
      </c>
      <c r="E135" s="67" t="str">
        <f t="shared" si="12"/>
        <v/>
      </c>
      <c r="F135" s="67" t="str">
        <f>IF(A135="","",IF(A135=nper,J134+E135,MIN(J134+E135,IF(D135=D134,F134,IF($E$10="Acc Bi-Weekly",ROUND((-PMT(((1+D135/CP)^(CP/12))-1,(nper-A135+1)*12/26,J134))/2,2),IF($E$10="Acc Weekly",ROUND((-PMT(((1+D135/CP)^(CP/12))-1,(nper-A135+1)*12/52,J134))/4,2),ROUND(-PMT(((1+D135/CP)^(CP/periods_per_year))-1,nper-A135+1,J134),2)))))))</f>
        <v/>
      </c>
      <c r="G135" s="67" t="str">
        <f>IF(OR(A135="",A135&lt;$E$14),"",IF(J134&lt;=F135,0,IF(IF(AND(A135&gt;=$E$14,MOD(A135-$E$14,int)=0),$E$15,0)+F135&gt;=J134+E135,J134+E135-F135,IF(AND(A135&gt;=$E$14,MOD(A135-$E$14,int)=0),$E$15,0)+IF(IF(AND(A135&gt;=$E$14,MOD(A135-$E$14,int)=0),$E$15,0)+IF(MOD(A135-$E$18,periods_per_year)=0,$E$17,0)+F135&lt;J134+E135,IF(MOD(A135-$E$18,periods_per_year)=0,$E$17,0),J134+E135-IF(AND(A135&gt;=$E$14,MOD(A135-$E$14,int)=0),$E$15,0)-F135))))</f>
        <v/>
      </c>
      <c r="H135" s="68"/>
      <c r="I135" s="67" t="str">
        <f t="shared" si="13"/>
        <v/>
      </c>
      <c r="J135" s="67" t="str">
        <f t="shared" si="14"/>
        <v/>
      </c>
      <c r="K135" s="50"/>
      <c r="L135" s="59" t="str">
        <f t="shared" si="15"/>
        <v/>
      </c>
      <c r="M135" s="60" t="str">
        <f>IF(L135="","",IF(OR(periods_per_year=26,periods_per_year=52),IF(periods_per_year=26,IF(L135=1,fpdate,M134+14),IF(periods_per_year=52,IF(L135=1,fpdate,M134+7),"n/a")),IF(periods_per_year=24,DATE(YEAR(fpdate),MONTH(fpdate)+(L135-1)/2+IF(AND(DAY(fpdate)&gt;=15,MOD(L135,2)=0),1,0),IF(MOD(L135,2)=0,IF(DAY(fpdate)&gt;=15,DAY(fpdate)-14,DAY(fpdate)+14),DAY(fpdate))),IF(DAY(DATE(YEAR(fpdate),MONTH(fpdate)+L135-1,DAY(fpdate)))&lt;&gt;DAY(fpdate),DATE(YEAR(fpdate),MONTH(fpdate)+L135,0),DATE(YEAR(fpdate),MONTH(fpdate)+L135-1,DAY(fpdate))))))</f>
        <v/>
      </c>
      <c r="N135" s="61" t="str">
        <f>IF(L135="","",IF(D135&lt;&gt;"",D135,IF(L135=1,start_rate,IF(variable,IF(OR(L135=1,L135&lt;$K$20*periods_per_year),N134,MIN($K$21,IF(MOD(L135-1,$J$23)=0,MAX($K$22,N134+$J$24),N134))),N134))))</f>
        <v/>
      </c>
      <c r="O135" s="62" t="str">
        <f>IF(L135="","",ROUND((((1+N135/CP)^(CP/periods_per_year))-1)*R134,2))</f>
        <v/>
      </c>
      <c r="P135" s="62" t="str">
        <f>IF(L135="","",IF(L135=nper,R134+O135,MIN(R134+O135,IF(N135=N134,P134,ROUND(-PMT(((1+N135/CP)^(CP/periods_per_year))-1,nper-L135+1,R134),2)))))</f>
        <v/>
      </c>
      <c r="Q135" s="62" t="str">
        <f t="shared" si="16"/>
        <v/>
      </c>
      <c r="R135" s="62" t="str">
        <f t="shared" si="17"/>
        <v/>
      </c>
    </row>
    <row r="136" spans="1:18" x14ac:dyDescent="0.25">
      <c r="A136" s="63" t="str">
        <f t="shared" si="9"/>
        <v/>
      </c>
      <c r="B136" s="64" t="str">
        <f t="shared" si="10"/>
        <v/>
      </c>
      <c r="C136" s="65" t="str">
        <f t="shared" si="11"/>
        <v/>
      </c>
      <c r="D136" s="66" t="str">
        <f>IF(A136="","",IF(A136=1,start_rate,IF(variable,IF(OR(A136=1,A136&lt;$K$20*periods_per_year),D135,MIN($K$21,IF(MOD(A136-1,$J$23)=0,MAX($K$22,D135+$J$24),D135))),D135)))</f>
        <v/>
      </c>
      <c r="E136" s="67" t="str">
        <f t="shared" si="12"/>
        <v/>
      </c>
      <c r="F136" s="67" t="str">
        <f>IF(A136="","",IF(A136=nper,J135+E136,MIN(J135+E136,IF(D136=D135,F135,IF($E$10="Acc Bi-Weekly",ROUND((-PMT(((1+D136/CP)^(CP/12))-1,(nper-A136+1)*12/26,J135))/2,2),IF($E$10="Acc Weekly",ROUND((-PMT(((1+D136/CP)^(CP/12))-1,(nper-A136+1)*12/52,J135))/4,2),ROUND(-PMT(((1+D136/CP)^(CP/periods_per_year))-1,nper-A136+1,J135),2)))))))</f>
        <v/>
      </c>
      <c r="G136" s="67" t="str">
        <f>IF(OR(A136="",A136&lt;$E$14),"",IF(J135&lt;=F136,0,IF(IF(AND(A136&gt;=$E$14,MOD(A136-$E$14,int)=0),$E$15,0)+F136&gt;=J135+E136,J135+E136-F136,IF(AND(A136&gt;=$E$14,MOD(A136-$E$14,int)=0),$E$15,0)+IF(IF(AND(A136&gt;=$E$14,MOD(A136-$E$14,int)=0),$E$15,0)+IF(MOD(A136-$E$18,periods_per_year)=0,$E$17,0)+F136&lt;J135+E136,IF(MOD(A136-$E$18,periods_per_year)=0,$E$17,0),J135+E136-IF(AND(A136&gt;=$E$14,MOD(A136-$E$14,int)=0),$E$15,0)-F136))))</f>
        <v/>
      </c>
      <c r="H136" s="68"/>
      <c r="I136" s="67" t="str">
        <f t="shared" si="13"/>
        <v/>
      </c>
      <c r="J136" s="67" t="str">
        <f t="shared" si="14"/>
        <v/>
      </c>
      <c r="K136" s="50"/>
      <c r="L136" s="59" t="str">
        <f t="shared" si="15"/>
        <v/>
      </c>
      <c r="M136" s="60" t="str">
        <f>IF(L136="","",IF(OR(periods_per_year=26,periods_per_year=52),IF(periods_per_year=26,IF(L136=1,fpdate,M135+14),IF(periods_per_year=52,IF(L136=1,fpdate,M135+7),"n/a")),IF(periods_per_year=24,DATE(YEAR(fpdate),MONTH(fpdate)+(L136-1)/2+IF(AND(DAY(fpdate)&gt;=15,MOD(L136,2)=0),1,0),IF(MOD(L136,2)=0,IF(DAY(fpdate)&gt;=15,DAY(fpdate)-14,DAY(fpdate)+14),DAY(fpdate))),IF(DAY(DATE(YEAR(fpdate),MONTH(fpdate)+L136-1,DAY(fpdate)))&lt;&gt;DAY(fpdate),DATE(YEAR(fpdate),MONTH(fpdate)+L136,0),DATE(YEAR(fpdate),MONTH(fpdate)+L136-1,DAY(fpdate))))))</f>
        <v/>
      </c>
      <c r="N136" s="61" t="str">
        <f>IF(L136="","",IF(D136&lt;&gt;"",D136,IF(L136=1,start_rate,IF(variable,IF(OR(L136=1,L136&lt;$K$20*periods_per_year),N135,MIN($K$21,IF(MOD(L136-1,$J$23)=0,MAX($K$22,N135+$J$24),N135))),N135))))</f>
        <v/>
      </c>
      <c r="O136" s="62" t="str">
        <f>IF(L136="","",ROUND((((1+N136/CP)^(CP/periods_per_year))-1)*R135,2))</f>
        <v/>
      </c>
      <c r="P136" s="62" t="str">
        <f>IF(L136="","",IF(L136=nper,R135+O136,MIN(R135+O136,IF(N136=N135,P135,ROUND(-PMT(((1+N136/CP)^(CP/periods_per_year))-1,nper-L136+1,R135),2)))))</f>
        <v/>
      </c>
      <c r="Q136" s="62" t="str">
        <f t="shared" si="16"/>
        <v/>
      </c>
      <c r="R136" s="62" t="str">
        <f t="shared" si="17"/>
        <v/>
      </c>
    </row>
    <row r="137" spans="1:18" x14ac:dyDescent="0.25">
      <c r="A137" s="63" t="str">
        <f t="shared" si="9"/>
        <v/>
      </c>
      <c r="B137" s="64" t="str">
        <f t="shared" si="10"/>
        <v/>
      </c>
      <c r="C137" s="65" t="str">
        <f t="shared" si="11"/>
        <v/>
      </c>
      <c r="D137" s="66" t="str">
        <f>IF(A137="","",IF(A137=1,start_rate,IF(variable,IF(OR(A137=1,A137&lt;$K$20*periods_per_year),D136,MIN($K$21,IF(MOD(A137-1,$J$23)=0,MAX($K$22,D136+$J$24),D136))),D136)))</f>
        <v/>
      </c>
      <c r="E137" s="67" t="str">
        <f t="shared" si="12"/>
        <v/>
      </c>
      <c r="F137" s="67" t="str">
        <f>IF(A137="","",IF(A137=nper,J136+E137,MIN(J136+E137,IF(D137=D136,F136,IF($E$10="Acc Bi-Weekly",ROUND((-PMT(((1+D137/CP)^(CP/12))-1,(nper-A137+1)*12/26,J136))/2,2),IF($E$10="Acc Weekly",ROUND((-PMT(((1+D137/CP)^(CP/12))-1,(nper-A137+1)*12/52,J136))/4,2),ROUND(-PMT(((1+D137/CP)^(CP/periods_per_year))-1,nper-A137+1,J136),2)))))))</f>
        <v/>
      </c>
      <c r="G137" s="67" t="str">
        <f>IF(OR(A137="",A137&lt;$E$14),"",IF(J136&lt;=F137,0,IF(IF(AND(A137&gt;=$E$14,MOD(A137-$E$14,int)=0),$E$15,0)+F137&gt;=J136+E137,J136+E137-F137,IF(AND(A137&gt;=$E$14,MOD(A137-$E$14,int)=0),$E$15,0)+IF(IF(AND(A137&gt;=$E$14,MOD(A137-$E$14,int)=0),$E$15,0)+IF(MOD(A137-$E$18,periods_per_year)=0,$E$17,0)+F137&lt;J136+E137,IF(MOD(A137-$E$18,periods_per_year)=0,$E$17,0),J136+E137-IF(AND(A137&gt;=$E$14,MOD(A137-$E$14,int)=0),$E$15,0)-F137))))</f>
        <v/>
      </c>
      <c r="H137" s="68"/>
      <c r="I137" s="67" t="str">
        <f t="shared" si="13"/>
        <v/>
      </c>
      <c r="J137" s="67" t="str">
        <f t="shared" si="14"/>
        <v/>
      </c>
      <c r="K137" s="50"/>
      <c r="L137" s="59" t="str">
        <f t="shared" si="15"/>
        <v/>
      </c>
      <c r="M137" s="60" t="str">
        <f>IF(L137="","",IF(OR(periods_per_year=26,periods_per_year=52),IF(periods_per_year=26,IF(L137=1,fpdate,M136+14),IF(periods_per_year=52,IF(L137=1,fpdate,M136+7),"n/a")),IF(periods_per_year=24,DATE(YEAR(fpdate),MONTH(fpdate)+(L137-1)/2+IF(AND(DAY(fpdate)&gt;=15,MOD(L137,2)=0),1,0),IF(MOD(L137,2)=0,IF(DAY(fpdate)&gt;=15,DAY(fpdate)-14,DAY(fpdate)+14),DAY(fpdate))),IF(DAY(DATE(YEAR(fpdate),MONTH(fpdate)+L137-1,DAY(fpdate)))&lt;&gt;DAY(fpdate),DATE(YEAR(fpdate),MONTH(fpdate)+L137,0),DATE(YEAR(fpdate),MONTH(fpdate)+L137-1,DAY(fpdate))))))</f>
        <v/>
      </c>
      <c r="N137" s="61" t="str">
        <f>IF(L137="","",IF(D137&lt;&gt;"",D137,IF(L137=1,start_rate,IF(variable,IF(OR(L137=1,L137&lt;$K$20*periods_per_year),N136,MIN($K$21,IF(MOD(L137-1,$J$23)=0,MAX($K$22,N136+$J$24),N136))),N136))))</f>
        <v/>
      </c>
      <c r="O137" s="62" t="str">
        <f>IF(L137="","",ROUND((((1+N137/CP)^(CP/periods_per_year))-1)*R136,2))</f>
        <v/>
      </c>
      <c r="P137" s="62" t="str">
        <f>IF(L137="","",IF(L137=nper,R136+O137,MIN(R136+O137,IF(N137=N136,P136,ROUND(-PMT(((1+N137/CP)^(CP/periods_per_year))-1,nper-L137+1,R136),2)))))</f>
        <v/>
      </c>
      <c r="Q137" s="62" t="str">
        <f t="shared" si="16"/>
        <v/>
      </c>
      <c r="R137" s="62" t="str">
        <f t="shared" si="17"/>
        <v/>
      </c>
    </row>
    <row r="138" spans="1:18" x14ac:dyDescent="0.25">
      <c r="A138" s="63" t="str">
        <f t="shared" si="9"/>
        <v/>
      </c>
      <c r="B138" s="64" t="str">
        <f t="shared" si="10"/>
        <v/>
      </c>
      <c r="C138" s="65" t="str">
        <f t="shared" si="11"/>
        <v/>
      </c>
      <c r="D138" s="66" t="str">
        <f>IF(A138="","",IF(A138=1,start_rate,IF(variable,IF(OR(A138=1,A138&lt;$K$20*periods_per_year),D137,MIN($K$21,IF(MOD(A138-1,$J$23)=0,MAX($K$22,D137+$J$24),D137))),D137)))</f>
        <v/>
      </c>
      <c r="E138" s="67" t="str">
        <f t="shared" si="12"/>
        <v/>
      </c>
      <c r="F138" s="67" t="str">
        <f>IF(A138="","",IF(A138=nper,J137+E138,MIN(J137+E138,IF(D138=D137,F137,IF($E$10="Acc Bi-Weekly",ROUND((-PMT(((1+D138/CP)^(CP/12))-1,(nper-A138+1)*12/26,J137))/2,2),IF($E$10="Acc Weekly",ROUND((-PMT(((1+D138/CP)^(CP/12))-1,(nper-A138+1)*12/52,J137))/4,2),ROUND(-PMT(((1+D138/CP)^(CP/periods_per_year))-1,nper-A138+1,J137),2)))))))</f>
        <v/>
      </c>
      <c r="G138" s="67" t="str">
        <f>IF(OR(A138="",A138&lt;$E$14),"",IF(J137&lt;=F138,0,IF(IF(AND(A138&gt;=$E$14,MOD(A138-$E$14,int)=0),$E$15,0)+F138&gt;=J137+E138,J137+E138-F138,IF(AND(A138&gt;=$E$14,MOD(A138-$E$14,int)=0),$E$15,0)+IF(IF(AND(A138&gt;=$E$14,MOD(A138-$E$14,int)=0),$E$15,0)+IF(MOD(A138-$E$18,periods_per_year)=0,$E$17,0)+F138&lt;J137+E138,IF(MOD(A138-$E$18,periods_per_year)=0,$E$17,0),J137+E138-IF(AND(A138&gt;=$E$14,MOD(A138-$E$14,int)=0),$E$15,0)-F138))))</f>
        <v/>
      </c>
      <c r="H138" s="68"/>
      <c r="I138" s="67" t="str">
        <f t="shared" si="13"/>
        <v/>
      </c>
      <c r="J138" s="67" t="str">
        <f t="shared" si="14"/>
        <v/>
      </c>
      <c r="K138" s="50"/>
      <c r="L138" s="59" t="str">
        <f t="shared" si="15"/>
        <v/>
      </c>
      <c r="M138" s="60" t="str">
        <f>IF(L138="","",IF(OR(periods_per_year=26,periods_per_year=52),IF(periods_per_year=26,IF(L138=1,fpdate,M137+14),IF(periods_per_year=52,IF(L138=1,fpdate,M137+7),"n/a")),IF(periods_per_year=24,DATE(YEAR(fpdate),MONTH(fpdate)+(L138-1)/2+IF(AND(DAY(fpdate)&gt;=15,MOD(L138,2)=0),1,0),IF(MOD(L138,2)=0,IF(DAY(fpdate)&gt;=15,DAY(fpdate)-14,DAY(fpdate)+14),DAY(fpdate))),IF(DAY(DATE(YEAR(fpdate),MONTH(fpdate)+L138-1,DAY(fpdate)))&lt;&gt;DAY(fpdate),DATE(YEAR(fpdate),MONTH(fpdate)+L138,0),DATE(YEAR(fpdate),MONTH(fpdate)+L138-1,DAY(fpdate))))))</f>
        <v/>
      </c>
      <c r="N138" s="61" t="str">
        <f>IF(L138="","",IF(D138&lt;&gt;"",D138,IF(L138=1,start_rate,IF(variable,IF(OR(L138=1,L138&lt;$K$20*periods_per_year),N137,MIN($K$21,IF(MOD(L138-1,$J$23)=0,MAX($K$22,N137+$J$24),N137))),N137))))</f>
        <v/>
      </c>
      <c r="O138" s="62" t="str">
        <f>IF(L138="","",ROUND((((1+N138/CP)^(CP/periods_per_year))-1)*R137,2))</f>
        <v/>
      </c>
      <c r="P138" s="62" t="str">
        <f>IF(L138="","",IF(L138=nper,R137+O138,MIN(R137+O138,IF(N138=N137,P137,ROUND(-PMT(((1+N138/CP)^(CP/periods_per_year))-1,nper-L138+1,R137),2)))))</f>
        <v/>
      </c>
      <c r="Q138" s="62" t="str">
        <f t="shared" si="16"/>
        <v/>
      </c>
      <c r="R138" s="62" t="str">
        <f t="shared" si="17"/>
        <v/>
      </c>
    </row>
    <row r="139" spans="1:18" x14ac:dyDescent="0.25">
      <c r="A139" s="63" t="str">
        <f t="shared" si="9"/>
        <v/>
      </c>
      <c r="B139" s="64" t="str">
        <f t="shared" si="10"/>
        <v/>
      </c>
      <c r="C139" s="65" t="str">
        <f t="shared" si="11"/>
        <v/>
      </c>
      <c r="D139" s="66" t="str">
        <f>IF(A139="","",IF(A139=1,start_rate,IF(variable,IF(OR(A139=1,A139&lt;$K$20*periods_per_year),D138,MIN($K$21,IF(MOD(A139-1,$J$23)=0,MAX($K$22,D138+$J$24),D138))),D138)))</f>
        <v/>
      </c>
      <c r="E139" s="67" t="str">
        <f t="shared" si="12"/>
        <v/>
      </c>
      <c r="F139" s="67" t="str">
        <f>IF(A139="","",IF(A139=nper,J138+E139,MIN(J138+E139,IF(D139=D138,F138,IF($E$10="Acc Bi-Weekly",ROUND((-PMT(((1+D139/CP)^(CP/12))-1,(nper-A139+1)*12/26,J138))/2,2),IF($E$10="Acc Weekly",ROUND((-PMT(((1+D139/CP)^(CP/12))-1,(nper-A139+1)*12/52,J138))/4,2),ROUND(-PMT(((1+D139/CP)^(CP/periods_per_year))-1,nper-A139+1,J138),2)))))))</f>
        <v/>
      </c>
      <c r="G139" s="67" t="str">
        <f>IF(OR(A139="",A139&lt;$E$14),"",IF(J138&lt;=F139,0,IF(IF(AND(A139&gt;=$E$14,MOD(A139-$E$14,int)=0),$E$15,0)+F139&gt;=J138+E139,J138+E139-F139,IF(AND(A139&gt;=$E$14,MOD(A139-$E$14,int)=0),$E$15,0)+IF(IF(AND(A139&gt;=$E$14,MOD(A139-$E$14,int)=0),$E$15,0)+IF(MOD(A139-$E$18,periods_per_year)=0,$E$17,0)+F139&lt;J138+E139,IF(MOD(A139-$E$18,periods_per_year)=0,$E$17,0),J138+E139-IF(AND(A139&gt;=$E$14,MOD(A139-$E$14,int)=0),$E$15,0)-F139))))</f>
        <v/>
      </c>
      <c r="H139" s="68"/>
      <c r="I139" s="67" t="str">
        <f t="shared" si="13"/>
        <v/>
      </c>
      <c r="J139" s="67" t="str">
        <f t="shared" si="14"/>
        <v/>
      </c>
      <c r="K139" s="50"/>
      <c r="L139" s="59" t="str">
        <f t="shared" si="15"/>
        <v/>
      </c>
      <c r="M139" s="60" t="str">
        <f>IF(L139="","",IF(OR(periods_per_year=26,periods_per_year=52),IF(periods_per_year=26,IF(L139=1,fpdate,M138+14),IF(periods_per_year=52,IF(L139=1,fpdate,M138+7),"n/a")),IF(periods_per_year=24,DATE(YEAR(fpdate),MONTH(fpdate)+(L139-1)/2+IF(AND(DAY(fpdate)&gt;=15,MOD(L139,2)=0),1,0),IF(MOD(L139,2)=0,IF(DAY(fpdate)&gt;=15,DAY(fpdate)-14,DAY(fpdate)+14),DAY(fpdate))),IF(DAY(DATE(YEAR(fpdate),MONTH(fpdate)+L139-1,DAY(fpdate)))&lt;&gt;DAY(fpdate),DATE(YEAR(fpdate),MONTH(fpdate)+L139,0),DATE(YEAR(fpdate),MONTH(fpdate)+L139-1,DAY(fpdate))))))</f>
        <v/>
      </c>
      <c r="N139" s="61" t="str">
        <f>IF(L139="","",IF(D139&lt;&gt;"",D139,IF(L139=1,start_rate,IF(variable,IF(OR(L139=1,L139&lt;$K$20*periods_per_year),N138,MIN($K$21,IF(MOD(L139-1,$J$23)=0,MAX($K$22,N138+$J$24),N138))),N138))))</f>
        <v/>
      </c>
      <c r="O139" s="62" t="str">
        <f>IF(L139="","",ROUND((((1+N139/CP)^(CP/periods_per_year))-1)*R138,2))</f>
        <v/>
      </c>
      <c r="P139" s="62" t="str">
        <f>IF(L139="","",IF(L139=nper,R138+O139,MIN(R138+O139,IF(N139=N138,P138,ROUND(-PMT(((1+N139/CP)^(CP/periods_per_year))-1,nper-L139+1,R138),2)))))</f>
        <v/>
      </c>
      <c r="Q139" s="62" t="str">
        <f t="shared" si="16"/>
        <v/>
      </c>
      <c r="R139" s="62" t="str">
        <f t="shared" si="17"/>
        <v/>
      </c>
    </row>
    <row r="140" spans="1:18" x14ac:dyDescent="0.25">
      <c r="A140" s="63" t="str">
        <f t="shared" si="9"/>
        <v/>
      </c>
      <c r="B140" s="64" t="str">
        <f t="shared" si="10"/>
        <v/>
      </c>
      <c r="C140" s="65" t="str">
        <f t="shared" si="11"/>
        <v/>
      </c>
      <c r="D140" s="66" t="str">
        <f>IF(A140="","",IF(A140=1,start_rate,IF(variable,IF(OR(A140=1,A140&lt;$K$20*periods_per_year),D139,MIN($K$21,IF(MOD(A140-1,$J$23)=0,MAX($K$22,D139+$J$24),D139))),D139)))</f>
        <v/>
      </c>
      <c r="E140" s="67" t="str">
        <f t="shared" si="12"/>
        <v/>
      </c>
      <c r="F140" s="67" t="str">
        <f>IF(A140="","",IF(A140=nper,J139+E140,MIN(J139+E140,IF(D140=D139,F139,IF($E$10="Acc Bi-Weekly",ROUND((-PMT(((1+D140/CP)^(CP/12))-1,(nper-A140+1)*12/26,J139))/2,2),IF($E$10="Acc Weekly",ROUND((-PMT(((1+D140/CP)^(CP/12))-1,(nper-A140+1)*12/52,J139))/4,2),ROUND(-PMT(((1+D140/CP)^(CP/periods_per_year))-1,nper-A140+1,J139),2)))))))</f>
        <v/>
      </c>
      <c r="G140" s="67" t="str">
        <f>IF(OR(A140="",A140&lt;$E$14),"",IF(J139&lt;=F140,0,IF(IF(AND(A140&gt;=$E$14,MOD(A140-$E$14,int)=0),$E$15,0)+F140&gt;=J139+E140,J139+E140-F140,IF(AND(A140&gt;=$E$14,MOD(A140-$E$14,int)=0),$E$15,0)+IF(IF(AND(A140&gt;=$E$14,MOD(A140-$E$14,int)=0),$E$15,0)+IF(MOD(A140-$E$18,periods_per_year)=0,$E$17,0)+F140&lt;J139+E140,IF(MOD(A140-$E$18,periods_per_year)=0,$E$17,0),J139+E140-IF(AND(A140&gt;=$E$14,MOD(A140-$E$14,int)=0),$E$15,0)-F140))))</f>
        <v/>
      </c>
      <c r="H140" s="68"/>
      <c r="I140" s="67" t="str">
        <f t="shared" si="13"/>
        <v/>
      </c>
      <c r="J140" s="67" t="str">
        <f t="shared" si="14"/>
        <v/>
      </c>
      <c r="K140" s="50"/>
      <c r="L140" s="59" t="str">
        <f t="shared" si="15"/>
        <v/>
      </c>
      <c r="M140" s="60" t="str">
        <f>IF(L140="","",IF(OR(periods_per_year=26,periods_per_year=52),IF(periods_per_year=26,IF(L140=1,fpdate,M139+14),IF(periods_per_year=52,IF(L140=1,fpdate,M139+7),"n/a")),IF(periods_per_year=24,DATE(YEAR(fpdate),MONTH(fpdate)+(L140-1)/2+IF(AND(DAY(fpdate)&gt;=15,MOD(L140,2)=0),1,0),IF(MOD(L140,2)=0,IF(DAY(fpdate)&gt;=15,DAY(fpdate)-14,DAY(fpdate)+14),DAY(fpdate))),IF(DAY(DATE(YEAR(fpdate),MONTH(fpdate)+L140-1,DAY(fpdate)))&lt;&gt;DAY(fpdate),DATE(YEAR(fpdate),MONTH(fpdate)+L140,0),DATE(YEAR(fpdate),MONTH(fpdate)+L140-1,DAY(fpdate))))))</f>
        <v/>
      </c>
      <c r="N140" s="61" t="str">
        <f>IF(L140="","",IF(D140&lt;&gt;"",D140,IF(L140=1,start_rate,IF(variable,IF(OR(L140=1,L140&lt;$K$20*periods_per_year),N139,MIN($K$21,IF(MOD(L140-1,$J$23)=0,MAX($K$22,N139+$J$24),N139))),N139))))</f>
        <v/>
      </c>
      <c r="O140" s="62" t="str">
        <f>IF(L140="","",ROUND((((1+N140/CP)^(CP/periods_per_year))-1)*R139,2))</f>
        <v/>
      </c>
      <c r="P140" s="62" t="str">
        <f>IF(L140="","",IF(L140=nper,R139+O140,MIN(R139+O140,IF(N140=N139,P139,ROUND(-PMT(((1+N140/CP)^(CP/periods_per_year))-1,nper-L140+1,R139),2)))))</f>
        <v/>
      </c>
      <c r="Q140" s="62" t="str">
        <f t="shared" si="16"/>
        <v/>
      </c>
      <c r="R140" s="62" t="str">
        <f t="shared" si="17"/>
        <v/>
      </c>
    </row>
    <row r="141" spans="1:18" x14ac:dyDescent="0.25">
      <c r="A141" s="63" t="str">
        <f t="shared" si="9"/>
        <v/>
      </c>
      <c r="B141" s="64" t="str">
        <f t="shared" si="10"/>
        <v/>
      </c>
      <c r="C141" s="65" t="str">
        <f t="shared" si="11"/>
        <v/>
      </c>
      <c r="D141" s="66" t="str">
        <f>IF(A141="","",IF(A141=1,start_rate,IF(variable,IF(OR(A141=1,A141&lt;$K$20*periods_per_year),D140,MIN($K$21,IF(MOD(A141-1,$J$23)=0,MAX($K$22,D140+$J$24),D140))),D140)))</f>
        <v/>
      </c>
      <c r="E141" s="67" t="str">
        <f t="shared" si="12"/>
        <v/>
      </c>
      <c r="F141" s="67" t="str">
        <f>IF(A141="","",IF(A141=nper,J140+E141,MIN(J140+E141,IF(D141=D140,F140,IF($E$10="Acc Bi-Weekly",ROUND((-PMT(((1+D141/CP)^(CP/12))-1,(nper-A141+1)*12/26,J140))/2,2),IF($E$10="Acc Weekly",ROUND((-PMT(((1+D141/CP)^(CP/12))-1,(nper-A141+1)*12/52,J140))/4,2),ROUND(-PMT(((1+D141/CP)^(CP/periods_per_year))-1,nper-A141+1,J140),2)))))))</f>
        <v/>
      </c>
      <c r="G141" s="67" t="str">
        <f>IF(OR(A141="",A141&lt;$E$14),"",IF(J140&lt;=F141,0,IF(IF(AND(A141&gt;=$E$14,MOD(A141-$E$14,int)=0),$E$15,0)+F141&gt;=J140+E141,J140+E141-F141,IF(AND(A141&gt;=$E$14,MOD(A141-$E$14,int)=0),$E$15,0)+IF(IF(AND(A141&gt;=$E$14,MOD(A141-$E$14,int)=0),$E$15,0)+IF(MOD(A141-$E$18,periods_per_year)=0,$E$17,0)+F141&lt;J140+E141,IF(MOD(A141-$E$18,periods_per_year)=0,$E$17,0),J140+E141-IF(AND(A141&gt;=$E$14,MOD(A141-$E$14,int)=0),$E$15,0)-F141))))</f>
        <v/>
      </c>
      <c r="H141" s="68"/>
      <c r="I141" s="67" t="str">
        <f t="shared" si="13"/>
        <v/>
      </c>
      <c r="J141" s="67" t="str">
        <f t="shared" si="14"/>
        <v/>
      </c>
      <c r="K141" s="50"/>
      <c r="L141" s="59" t="str">
        <f t="shared" si="15"/>
        <v/>
      </c>
      <c r="M141" s="60" t="str">
        <f>IF(L141="","",IF(OR(periods_per_year=26,periods_per_year=52),IF(periods_per_year=26,IF(L141=1,fpdate,M140+14),IF(periods_per_year=52,IF(L141=1,fpdate,M140+7),"n/a")),IF(periods_per_year=24,DATE(YEAR(fpdate),MONTH(fpdate)+(L141-1)/2+IF(AND(DAY(fpdate)&gt;=15,MOD(L141,2)=0),1,0),IF(MOD(L141,2)=0,IF(DAY(fpdate)&gt;=15,DAY(fpdate)-14,DAY(fpdate)+14),DAY(fpdate))),IF(DAY(DATE(YEAR(fpdate),MONTH(fpdate)+L141-1,DAY(fpdate)))&lt;&gt;DAY(fpdate),DATE(YEAR(fpdate),MONTH(fpdate)+L141,0),DATE(YEAR(fpdate),MONTH(fpdate)+L141-1,DAY(fpdate))))))</f>
        <v/>
      </c>
      <c r="N141" s="61" t="str">
        <f>IF(L141="","",IF(D141&lt;&gt;"",D141,IF(L141=1,start_rate,IF(variable,IF(OR(L141=1,L141&lt;$K$20*periods_per_year),N140,MIN($K$21,IF(MOD(L141-1,$J$23)=0,MAX($K$22,N140+$J$24),N140))),N140))))</f>
        <v/>
      </c>
      <c r="O141" s="62" t="str">
        <f>IF(L141="","",ROUND((((1+N141/CP)^(CP/periods_per_year))-1)*R140,2))</f>
        <v/>
      </c>
      <c r="P141" s="62" t="str">
        <f>IF(L141="","",IF(L141=nper,R140+O141,MIN(R140+O141,IF(N141=N140,P140,ROUND(-PMT(((1+N141/CP)^(CP/periods_per_year))-1,nper-L141+1,R140),2)))))</f>
        <v/>
      </c>
      <c r="Q141" s="62" t="str">
        <f t="shared" si="16"/>
        <v/>
      </c>
      <c r="R141" s="62" t="str">
        <f t="shared" si="17"/>
        <v/>
      </c>
    </row>
    <row r="142" spans="1:18" x14ac:dyDescent="0.25">
      <c r="A142" s="63" t="str">
        <f t="shared" si="9"/>
        <v/>
      </c>
      <c r="B142" s="64" t="str">
        <f t="shared" si="10"/>
        <v/>
      </c>
      <c r="C142" s="65" t="str">
        <f t="shared" si="11"/>
        <v/>
      </c>
      <c r="D142" s="66" t="str">
        <f>IF(A142="","",IF(A142=1,start_rate,IF(variable,IF(OR(A142=1,A142&lt;$K$20*periods_per_year),D141,MIN($K$21,IF(MOD(A142-1,$J$23)=0,MAX($K$22,D141+$J$24),D141))),D141)))</f>
        <v/>
      </c>
      <c r="E142" s="67" t="str">
        <f t="shared" si="12"/>
        <v/>
      </c>
      <c r="F142" s="67" t="str">
        <f>IF(A142="","",IF(A142=nper,J141+E142,MIN(J141+E142,IF(D142=D141,F141,IF($E$10="Acc Bi-Weekly",ROUND((-PMT(((1+D142/CP)^(CP/12))-1,(nper-A142+1)*12/26,J141))/2,2),IF($E$10="Acc Weekly",ROUND((-PMT(((1+D142/CP)^(CP/12))-1,(nper-A142+1)*12/52,J141))/4,2),ROUND(-PMT(((1+D142/CP)^(CP/periods_per_year))-1,nper-A142+1,J141),2)))))))</f>
        <v/>
      </c>
      <c r="G142" s="67" t="str">
        <f>IF(OR(A142="",A142&lt;$E$14),"",IF(J141&lt;=F142,0,IF(IF(AND(A142&gt;=$E$14,MOD(A142-$E$14,int)=0),$E$15,0)+F142&gt;=J141+E142,J141+E142-F142,IF(AND(A142&gt;=$E$14,MOD(A142-$E$14,int)=0),$E$15,0)+IF(IF(AND(A142&gt;=$E$14,MOD(A142-$E$14,int)=0),$E$15,0)+IF(MOD(A142-$E$18,periods_per_year)=0,$E$17,0)+F142&lt;J141+E142,IF(MOD(A142-$E$18,periods_per_year)=0,$E$17,0),J141+E142-IF(AND(A142&gt;=$E$14,MOD(A142-$E$14,int)=0),$E$15,0)-F142))))</f>
        <v/>
      </c>
      <c r="H142" s="68"/>
      <c r="I142" s="67" t="str">
        <f t="shared" si="13"/>
        <v/>
      </c>
      <c r="J142" s="67" t="str">
        <f t="shared" si="14"/>
        <v/>
      </c>
      <c r="K142" s="50"/>
      <c r="L142" s="59" t="str">
        <f t="shared" si="15"/>
        <v/>
      </c>
      <c r="M142" s="60" t="str">
        <f>IF(L142="","",IF(OR(periods_per_year=26,periods_per_year=52),IF(periods_per_year=26,IF(L142=1,fpdate,M141+14),IF(periods_per_year=52,IF(L142=1,fpdate,M141+7),"n/a")),IF(periods_per_year=24,DATE(YEAR(fpdate),MONTH(fpdate)+(L142-1)/2+IF(AND(DAY(fpdate)&gt;=15,MOD(L142,2)=0),1,0),IF(MOD(L142,2)=0,IF(DAY(fpdate)&gt;=15,DAY(fpdate)-14,DAY(fpdate)+14),DAY(fpdate))),IF(DAY(DATE(YEAR(fpdate),MONTH(fpdate)+L142-1,DAY(fpdate)))&lt;&gt;DAY(fpdate),DATE(YEAR(fpdate),MONTH(fpdate)+L142,0),DATE(YEAR(fpdate),MONTH(fpdate)+L142-1,DAY(fpdate))))))</f>
        <v/>
      </c>
      <c r="N142" s="61" t="str">
        <f>IF(L142="","",IF(D142&lt;&gt;"",D142,IF(L142=1,start_rate,IF(variable,IF(OR(L142=1,L142&lt;$K$20*periods_per_year),N141,MIN($K$21,IF(MOD(L142-1,$J$23)=0,MAX($K$22,N141+$J$24),N141))),N141))))</f>
        <v/>
      </c>
      <c r="O142" s="62" t="str">
        <f>IF(L142="","",ROUND((((1+N142/CP)^(CP/periods_per_year))-1)*R141,2))</f>
        <v/>
      </c>
      <c r="P142" s="62" t="str">
        <f>IF(L142="","",IF(L142=nper,R141+O142,MIN(R141+O142,IF(N142=N141,P141,ROUND(-PMT(((1+N142/CP)^(CP/periods_per_year))-1,nper-L142+1,R141),2)))))</f>
        <v/>
      </c>
      <c r="Q142" s="62" t="str">
        <f t="shared" si="16"/>
        <v/>
      </c>
      <c r="R142" s="62" t="str">
        <f t="shared" si="17"/>
        <v/>
      </c>
    </row>
    <row r="143" spans="1:18" x14ac:dyDescent="0.25">
      <c r="A143" s="63" t="str">
        <f t="shared" si="9"/>
        <v/>
      </c>
      <c r="B143" s="64" t="str">
        <f t="shared" si="10"/>
        <v/>
      </c>
      <c r="C143" s="65" t="str">
        <f t="shared" si="11"/>
        <v/>
      </c>
      <c r="D143" s="66" t="str">
        <f>IF(A143="","",IF(A143=1,start_rate,IF(variable,IF(OR(A143=1,A143&lt;$K$20*periods_per_year),D142,MIN($K$21,IF(MOD(A143-1,$J$23)=0,MAX($K$22,D142+$J$24),D142))),D142)))</f>
        <v/>
      </c>
      <c r="E143" s="67" t="str">
        <f t="shared" si="12"/>
        <v/>
      </c>
      <c r="F143" s="67" t="str">
        <f>IF(A143="","",IF(A143=nper,J142+E143,MIN(J142+E143,IF(D143=D142,F142,IF($E$10="Acc Bi-Weekly",ROUND((-PMT(((1+D143/CP)^(CP/12))-1,(nper-A143+1)*12/26,J142))/2,2),IF($E$10="Acc Weekly",ROUND((-PMT(((1+D143/CP)^(CP/12))-1,(nper-A143+1)*12/52,J142))/4,2),ROUND(-PMT(((1+D143/CP)^(CP/periods_per_year))-1,nper-A143+1,J142),2)))))))</f>
        <v/>
      </c>
      <c r="G143" s="67" t="str">
        <f>IF(OR(A143="",A143&lt;$E$14),"",IF(J142&lt;=F143,0,IF(IF(AND(A143&gt;=$E$14,MOD(A143-$E$14,int)=0),$E$15,0)+F143&gt;=J142+E143,J142+E143-F143,IF(AND(A143&gt;=$E$14,MOD(A143-$E$14,int)=0),$E$15,0)+IF(IF(AND(A143&gt;=$E$14,MOD(A143-$E$14,int)=0),$E$15,0)+IF(MOD(A143-$E$18,periods_per_year)=0,$E$17,0)+F143&lt;J142+E143,IF(MOD(A143-$E$18,periods_per_year)=0,$E$17,0),J142+E143-IF(AND(A143&gt;=$E$14,MOD(A143-$E$14,int)=0),$E$15,0)-F143))))</f>
        <v/>
      </c>
      <c r="H143" s="68"/>
      <c r="I143" s="67" t="str">
        <f t="shared" si="13"/>
        <v/>
      </c>
      <c r="J143" s="67" t="str">
        <f t="shared" si="14"/>
        <v/>
      </c>
      <c r="K143" s="50"/>
      <c r="L143" s="59" t="str">
        <f t="shared" si="15"/>
        <v/>
      </c>
      <c r="M143" s="60" t="str">
        <f>IF(L143="","",IF(OR(periods_per_year=26,periods_per_year=52),IF(periods_per_year=26,IF(L143=1,fpdate,M142+14),IF(periods_per_year=52,IF(L143=1,fpdate,M142+7),"n/a")),IF(periods_per_year=24,DATE(YEAR(fpdate),MONTH(fpdate)+(L143-1)/2+IF(AND(DAY(fpdate)&gt;=15,MOD(L143,2)=0),1,0),IF(MOD(L143,2)=0,IF(DAY(fpdate)&gt;=15,DAY(fpdate)-14,DAY(fpdate)+14),DAY(fpdate))),IF(DAY(DATE(YEAR(fpdate),MONTH(fpdate)+L143-1,DAY(fpdate)))&lt;&gt;DAY(fpdate),DATE(YEAR(fpdate),MONTH(fpdate)+L143,0),DATE(YEAR(fpdate),MONTH(fpdate)+L143-1,DAY(fpdate))))))</f>
        <v/>
      </c>
      <c r="N143" s="61" t="str">
        <f>IF(L143="","",IF(D143&lt;&gt;"",D143,IF(L143=1,start_rate,IF(variable,IF(OR(L143=1,L143&lt;$K$20*periods_per_year),N142,MIN($K$21,IF(MOD(L143-1,$J$23)=0,MAX($K$22,N142+$J$24),N142))),N142))))</f>
        <v/>
      </c>
      <c r="O143" s="62" t="str">
        <f>IF(L143="","",ROUND((((1+N143/CP)^(CP/periods_per_year))-1)*R142,2))</f>
        <v/>
      </c>
      <c r="P143" s="62" t="str">
        <f>IF(L143="","",IF(L143=nper,R142+O143,MIN(R142+O143,IF(N143=N142,P142,ROUND(-PMT(((1+N143/CP)^(CP/periods_per_year))-1,nper-L143+1,R142),2)))))</f>
        <v/>
      </c>
      <c r="Q143" s="62" t="str">
        <f t="shared" si="16"/>
        <v/>
      </c>
      <c r="R143" s="62" t="str">
        <f t="shared" si="17"/>
        <v/>
      </c>
    </row>
    <row r="144" spans="1:18" x14ac:dyDescent="0.25">
      <c r="A144" s="63" t="str">
        <f t="shared" si="9"/>
        <v/>
      </c>
      <c r="B144" s="64" t="str">
        <f t="shared" si="10"/>
        <v/>
      </c>
      <c r="C144" s="65" t="str">
        <f t="shared" si="11"/>
        <v/>
      </c>
      <c r="D144" s="66" t="str">
        <f>IF(A144="","",IF(A144=1,start_rate,IF(variable,IF(OR(A144=1,A144&lt;$K$20*periods_per_year),D143,MIN($K$21,IF(MOD(A144-1,$J$23)=0,MAX($K$22,D143+$J$24),D143))),D143)))</f>
        <v/>
      </c>
      <c r="E144" s="67" t="str">
        <f t="shared" si="12"/>
        <v/>
      </c>
      <c r="F144" s="67" t="str">
        <f>IF(A144="","",IF(A144=nper,J143+E144,MIN(J143+E144,IF(D144=D143,F143,IF($E$10="Acc Bi-Weekly",ROUND((-PMT(((1+D144/CP)^(CP/12))-1,(nper-A144+1)*12/26,J143))/2,2),IF($E$10="Acc Weekly",ROUND((-PMT(((1+D144/CP)^(CP/12))-1,(nper-A144+1)*12/52,J143))/4,2),ROUND(-PMT(((1+D144/CP)^(CP/periods_per_year))-1,nper-A144+1,J143),2)))))))</f>
        <v/>
      </c>
      <c r="G144" s="67" t="str">
        <f>IF(OR(A144="",A144&lt;$E$14),"",IF(J143&lt;=F144,0,IF(IF(AND(A144&gt;=$E$14,MOD(A144-$E$14,int)=0),$E$15,0)+F144&gt;=J143+E144,J143+E144-F144,IF(AND(A144&gt;=$E$14,MOD(A144-$E$14,int)=0),$E$15,0)+IF(IF(AND(A144&gt;=$E$14,MOD(A144-$E$14,int)=0),$E$15,0)+IF(MOD(A144-$E$18,periods_per_year)=0,$E$17,0)+F144&lt;J143+E144,IF(MOD(A144-$E$18,periods_per_year)=0,$E$17,0),J143+E144-IF(AND(A144&gt;=$E$14,MOD(A144-$E$14,int)=0),$E$15,0)-F144))))</f>
        <v/>
      </c>
      <c r="H144" s="68"/>
      <c r="I144" s="67" t="str">
        <f t="shared" si="13"/>
        <v/>
      </c>
      <c r="J144" s="67" t="str">
        <f t="shared" si="14"/>
        <v/>
      </c>
      <c r="K144" s="50"/>
      <c r="L144" s="59" t="str">
        <f t="shared" si="15"/>
        <v/>
      </c>
      <c r="M144" s="60" t="str">
        <f>IF(L144="","",IF(OR(periods_per_year=26,periods_per_year=52),IF(periods_per_year=26,IF(L144=1,fpdate,M143+14),IF(periods_per_year=52,IF(L144=1,fpdate,M143+7),"n/a")),IF(periods_per_year=24,DATE(YEAR(fpdate),MONTH(fpdate)+(L144-1)/2+IF(AND(DAY(fpdate)&gt;=15,MOD(L144,2)=0),1,0),IF(MOD(L144,2)=0,IF(DAY(fpdate)&gt;=15,DAY(fpdate)-14,DAY(fpdate)+14),DAY(fpdate))),IF(DAY(DATE(YEAR(fpdate),MONTH(fpdate)+L144-1,DAY(fpdate)))&lt;&gt;DAY(fpdate),DATE(YEAR(fpdate),MONTH(fpdate)+L144,0),DATE(YEAR(fpdate),MONTH(fpdate)+L144-1,DAY(fpdate))))))</f>
        <v/>
      </c>
      <c r="N144" s="61" t="str">
        <f>IF(L144="","",IF(D144&lt;&gt;"",D144,IF(L144=1,start_rate,IF(variable,IF(OR(L144=1,L144&lt;$K$20*periods_per_year),N143,MIN($K$21,IF(MOD(L144-1,$J$23)=0,MAX($K$22,N143+$J$24),N143))),N143))))</f>
        <v/>
      </c>
      <c r="O144" s="62" t="str">
        <f>IF(L144="","",ROUND((((1+N144/CP)^(CP/periods_per_year))-1)*R143,2))</f>
        <v/>
      </c>
      <c r="P144" s="62" t="str">
        <f>IF(L144="","",IF(L144=nper,R143+O144,MIN(R143+O144,IF(N144=N143,P143,ROUND(-PMT(((1+N144/CP)^(CP/periods_per_year))-1,nper-L144+1,R143),2)))))</f>
        <v/>
      </c>
      <c r="Q144" s="62" t="str">
        <f t="shared" si="16"/>
        <v/>
      </c>
      <c r="R144" s="62" t="str">
        <f t="shared" si="17"/>
        <v/>
      </c>
    </row>
    <row r="145" spans="1:18" x14ac:dyDescent="0.25">
      <c r="A145" s="63" t="str">
        <f t="shared" si="9"/>
        <v/>
      </c>
      <c r="B145" s="64" t="str">
        <f t="shared" si="10"/>
        <v/>
      </c>
      <c r="C145" s="65" t="str">
        <f t="shared" si="11"/>
        <v/>
      </c>
      <c r="D145" s="66" t="str">
        <f>IF(A145="","",IF(A145=1,start_rate,IF(variable,IF(OR(A145=1,A145&lt;$K$20*periods_per_year),D144,MIN($K$21,IF(MOD(A145-1,$J$23)=0,MAX($K$22,D144+$J$24),D144))),D144)))</f>
        <v/>
      </c>
      <c r="E145" s="67" t="str">
        <f t="shared" si="12"/>
        <v/>
      </c>
      <c r="F145" s="67" t="str">
        <f>IF(A145="","",IF(A145=nper,J144+E145,MIN(J144+E145,IF(D145=D144,F144,IF($E$10="Acc Bi-Weekly",ROUND((-PMT(((1+D145/CP)^(CP/12))-1,(nper-A145+1)*12/26,J144))/2,2),IF($E$10="Acc Weekly",ROUND((-PMT(((1+D145/CP)^(CP/12))-1,(nper-A145+1)*12/52,J144))/4,2),ROUND(-PMT(((1+D145/CP)^(CP/periods_per_year))-1,nper-A145+1,J144),2)))))))</f>
        <v/>
      </c>
      <c r="G145" s="67" t="str">
        <f>IF(OR(A145="",A145&lt;$E$14),"",IF(J144&lt;=F145,0,IF(IF(AND(A145&gt;=$E$14,MOD(A145-$E$14,int)=0),$E$15,0)+F145&gt;=J144+E145,J144+E145-F145,IF(AND(A145&gt;=$E$14,MOD(A145-$E$14,int)=0),$E$15,0)+IF(IF(AND(A145&gt;=$E$14,MOD(A145-$E$14,int)=0),$E$15,0)+IF(MOD(A145-$E$18,periods_per_year)=0,$E$17,0)+F145&lt;J144+E145,IF(MOD(A145-$E$18,periods_per_year)=0,$E$17,0),J144+E145-IF(AND(A145&gt;=$E$14,MOD(A145-$E$14,int)=0),$E$15,0)-F145))))</f>
        <v/>
      </c>
      <c r="H145" s="68"/>
      <c r="I145" s="67" t="str">
        <f t="shared" si="13"/>
        <v/>
      </c>
      <c r="J145" s="67" t="str">
        <f t="shared" si="14"/>
        <v/>
      </c>
      <c r="K145" s="50"/>
      <c r="L145" s="59" t="str">
        <f t="shared" si="15"/>
        <v/>
      </c>
      <c r="M145" s="60" t="str">
        <f>IF(L145="","",IF(OR(periods_per_year=26,periods_per_year=52),IF(periods_per_year=26,IF(L145=1,fpdate,M144+14),IF(periods_per_year=52,IF(L145=1,fpdate,M144+7),"n/a")),IF(periods_per_year=24,DATE(YEAR(fpdate),MONTH(fpdate)+(L145-1)/2+IF(AND(DAY(fpdate)&gt;=15,MOD(L145,2)=0),1,0),IF(MOD(L145,2)=0,IF(DAY(fpdate)&gt;=15,DAY(fpdate)-14,DAY(fpdate)+14),DAY(fpdate))),IF(DAY(DATE(YEAR(fpdate),MONTH(fpdate)+L145-1,DAY(fpdate)))&lt;&gt;DAY(fpdate),DATE(YEAR(fpdate),MONTH(fpdate)+L145,0),DATE(YEAR(fpdate),MONTH(fpdate)+L145-1,DAY(fpdate))))))</f>
        <v/>
      </c>
      <c r="N145" s="61" t="str">
        <f>IF(L145="","",IF(D145&lt;&gt;"",D145,IF(L145=1,start_rate,IF(variable,IF(OR(L145=1,L145&lt;$K$20*periods_per_year),N144,MIN($K$21,IF(MOD(L145-1,$J$23)=0,MAX($K$22,N144+$J$24),N144))),N144))))</f>
        <v/>
      </c>
      <c r="O145" s="62" t="str">
        <f>IF(L145="","",ROUND((((1+N145/CP)^(CP/periods_per_year))-1)*R144,2))</f>
        <v/>
      </c>
      <c r="P145" s="62" t="str">
        <f>IF(L145="","",IF(L145=nper,R144+O145,MIN(R144+O145,IF(N145=N144,P144,ROUND(-PMT(((1+N145/CP)^(CP/periods_per_year))-1,nper-L145+1,R144),2)))))</f>
        <v/>
      </c>
      <c r="Q145" s="62" t="str">
        <f t="shared" si="16"/>
        <v/>
      </c>
      <c r="R145" s="62" t="str">
        <f t="shared" si="17"/>
        <v/>
      </c>
    </row>
    <row r="146" spans="1:18" x14ac:dyDescent="0.25">
      <c r="A146" s="63" t="str">
        <f t="shared" si="9"/>
        <v/>
      </c>
      <c r="B146" s="64" t="str">
        <f t="shared" si="10"/>
        <v/>
      </c>
      <c r="C146" s="65" t="str">
        <f t="shared" si="11"/>
        <v/>
      </c>
      <c r="D146" s="66" t="str">
        <f>IF(A146="","",IF(A146=1,start_rate,IF(variable,IF(OR(A146=1,A146&lt;$K$20*periods_per_year),D145,MIN($K$21,IF(MOD(A146-1,$J$23)=0,MAX($K$22,D145+$J$24),D145))),D145)))</f>
        <v/>
      </c>
      <c r="E146" s="67" t="str">
        <f t="shared" si="12"/>
        <v/>
      </c>
      <c r="F146" s="67" t="str">
        <f>IF(A146="","",IF(A146=nper,J145+E146,MIN(J145+E146,IF(D146=D145,F145,IF($E$10="Acc Bi-Weekly",ROUND((-PMT(((1+D146/CP)^(CP/12))-1,(nper-A146+1)*12/26,J145))/2,2),IF($E$10="Acc Weekly",ROUND((-PMT(((1+D146/CP)^(CP/12))-1,(nper-A146+1)*12/52,J145))/4,2),ROUND(-PMT(((1+D146/CP)^(CP/periods_per_year))-1,nper-A146+1,J145),2)))))))</f>
        <v/>
      </c>
      <c r="G146" s="67" t="str">
        <f>IF(OR(A146="",A146&lt;$E$14),"",IF(J145&lt;=F146,0,IF(IF(AND(A146&gt;=$E$14,MOD(A146-$E$14,int)=0),$E$15,0)+F146&gt;=J145+E146,J145+E146-F146,IF(AND(A146&gt;=$E$14,MOD(A146-$E$14,int)=0),$E$15,0)+IF(IF(AND(A146&gt;=$E$14,MOD(A146-$E$14,int)=0),$E$15,0)+IF(MOD(A146-$E$18,periods_per_year)=0,$E$17,0)+F146&lt;J145+E146,IF(MOD(A146-$E$18,periods_per_year)=0,$E$17,0),J145+E146-IF(AND(A146&gt;=$E$14,MOD(A146-$E$14,int)=0),$E$15,0)-F146))))</f>
        <v/>
      </c>
      <c r="H146" s="68"/>
      <c r="I146" s="67" t="str">
        <f t="shared" si="13"/>
        <v/>
      </c>
      <c r="J146" s="67" t="str">
        <f t="shared" si="14"/>
        <v/>
      </c>
      <c r="K146" s="50"/>
      <c r="L146" s="59" t="str">
        <f t="shared" si="15"/>
        <v/>
      </c>
      <c r="M146" s="60" t="str">
        <f>IF(L146="","",IF(OR(periods_per_year=26,periods_per_year=52),IF(periods_per_year=26,IF(L146=1,fpdate,M145+14),IF(periods_per_year=52,IF(L146=1,fpdate,M145+7),"n/a")),IF(periods_per_year=24,DATE(YEAR(fpdate),MONTH(fpdate)+(L146-1)/2+IF(AND(DAY(fpdate)&gt;=15,MOD(L146,2)=0),1,0),IF(MOD(L146,2)=0,IF(DAY(fpdate)&gt;=15,DAY(fpdate)-14,DAY(fpdate)+14),DAY(fpdate))),IF(DAY(DATE(YEAR(fpdate),MONTH(fpdate)+L146-1,DAY(fpdate)))&lt;&gt;DAY(fpdate),DATE(YEAR(fpdate),MONTH(fpdate)+L146,0),DATE(YEAR(fpdate),MONTH(fpdate)+L146-1,DAY(fpdate))))))</f>
        <v/>
      </c>
      <c r="N146" s="61" t="str">
        <f>IF(L146="","",IF(D146&lt;&gt;"",D146,IF(L146=1,start_rate,IF(variable,IF(OR(L146=1,L146&lt;$K$20*periods_per_year),N145,MIN($K$21,IF(MOD(L146-1,$J$23)=0,MAX($K$22,N145+$J$24),N145))),N145))))</f>
        <v/>
      </c>
      <c r="O146" s="62" t="str">
        <f>IF(L146="","",ROUND((((1+N146/CP)^(CP/periods_per_year))-1)*R145,2))</f>
        <v/>
      </c>
      <c r="P146" s="62" t="str">
        <f>IF(L146="","",IF(L146=nper,R145+O146,MIN(R145+O146,IF(N146=N145,P145,ROUND(-PMT(((1+N146/CP)^(CP/periods_per_year))-1,nper-L146+1,R145),2)))))</f>
        <v/>
      </c>
      <c r="Q146" s="62" t="str">
        <f t="shared" si="16"/>
        <v/>
      </c>
      <c r="R146" s="62" t="str">
        <f t="shared" si="17"/>
        <v/>
      </c>
    </row>
    <row r="147" spans="1:18" x14ac:dyDescent="0.25">
      <c r="A147" s="63" t="str">
        <f t="shared" si="9"/>
        <v/>
      </c>
      <c r="B147" s="64" t="str">
        <f t="shared" si="10"/>
        <v/>
      </c>
      <c r="C147" s="65" t="str">
        <f t="shared" si="11"/>
        <v/>
      </c>
      <c r="D147" s="66" t="str">
        <f>IF(A147="","",IF(A147=1,start_rate,IF(variable,IF(OR(A147=1,A147&lt;$K$20*periods_per_year),D146,MIN($K$21,IF(MOD(A147-1,$J$23)=0,MAX($K$22,D146+$J$24),D146))),D146)))</f>
        <v/>
      </c>
      <c r="E147" s="67" t="str">
        <f t="shared" si="12"/>
        <v/>
      </c>
      <c r="F147" s="67" t="str">
        <f>IF(A147="","",IF(A147=nper,J146+E147,MIN(J146+E147,IF(D147=D146,F146,IF($E$10="Acc Bi-Weekly",ROUND((-PMT(((1+D147/CP)^(CP/12))-1,(nper-A147+1)*12/26,J146))/2,2),IF($E$10="Acc Weekly",ROUND((-PMT(((1+D147/CP)^(CP/12))-1,(nper-A147+1)*12/52,J146))/4,2),ROUND(-PMT(((1+D147/CP)^(CP/periods_per_year))-1,nper-A147+1,J146),2)))))))</f>
        <v/>
      </c>
      <c r="G147" s="67" t="str">
        <f>IF(OR(A147="",A147&lt;$E$14),"",IF(J146&lt;=F147,0,IF(IF(AND(A147&gt;=$E$14,MOD(A147-$E$14,int)=0),$E$15,0)+F147&gt;=J146+E147,J146+E147-F147,IF(AND(A147&gt;=$E$14,MOD(A147-$E$14,int)=0),$E$15,0)+IF(IF(AND(A147&gt;=$E$14,MOD(A147-$E$14,int)=0),$E$15,0)+IF(MOD(A147-$E$18,periods_per_year)=0,$E$17,0)+F147&lt;J146+E147,IF(MOD(A147-$E$18,periods_per_year)=0,$E$17,0),J146+E147-IF(AND(A147&gt;=$E$14,MOD(A147-$E$14,int)=0),$E$15,0)-F147))))</f>
        <v/>
      </c>
      <c r="H147" s="68"/>
      <c r="I147" s="67" t="str">
        <f t="shared" si="13"/>
        <v/>
      </c>
      <c r="J147" s="67" t="str">
        <f t="shared" si="14"/>
        <v/>
      </c>
      <c r="K147" s="50"/>
      <c r="L147" s="59" t="str">
        <f t="shared" si="15"/>
        <v/>
      </c>
      <c r="M147" s="60" t="str">
        <f>IF(L147="","",IF(OR(periods_per_year=26,periods_per_year=52),IF(periods_per_year=26,IF(L147=1,fpdate,M146+14),IF(periods_per_year=52,IF(L147=1,fpdate,M146+7),"n/a")),IF(periods_per_year=24,DATE(YEAR(fpdate),MONTH(fpdate)+(L147-1)/2+IF(AND(DAY(fpdate)&gt;=15,MOD(L147,2)=0),1,0),IF(MOD(L147,2)=0,IF(DAY(fpdate)&gt;=15,DAY(fpdate)-14,DAY(fpdate)+14),DAY(fpdate))),IF(DAY(DATE(YEAR(fpdate),MONTH(fpdate)+L147-1,DAY(fpdate)))&lt;&gt;DAY(fpdate),DATE(YEAR(fpdate),MONTH(fpdate)+L147,0),DATE(YEAR(fpdate),MONTH(fpdate)+L147-1,DAY(fpdate))))))</f>
        <v/>
      </c>
      <c r="N147" s="61" t="str">
        <f>IF(L147="","",IF(D147&lt;&gt;"",D147,IF(L147=1,start_rate,IF(variable,IF(OR(L147=1,L147&lt;$K$20*periods_per_year),N146,MIN($K$21,IF(MOD(L147-1,$J$23)=0,MAX($K$22,N146+$J$24),N146))),N146))))</f>
        <v/>
      </c>
      <c r="O147" s="62" t="str">
        <f>IF(L147="","",ROUND((((1+N147/CP)^(CP/periods_per_year))-1)*R146,2))</f>
        <v/>
      </c>
      <c r="P147" s="62" t="str">
        <f>IF(L147="","",IF(L147=nper,R146+O147,MIN(R146+O147,IF(N147=N146,P146,ROUND(-PMT(((1+N147/CP)^(CP/periods_per_year))-1,nper-L147+1,R146),2)))))</f>
        <v/>
      </c>
      <c r="Q147" s="62" t="str">
        <f t="shared" si="16"/>
        <v/>
      </c>
      <c r="R147" s="62" t="str">
        <f t="shared" si="17"/>
        <v/>
      </c>
    </row>
    <row r="148" spans="1:18" x14ac:dyDescent="0.25">
      <c r="A148" s="63" t="str">
        <f t="shared" si="9"/>
        <v/>
      </c>
      <c r="B148" s="64" t="str">
        <f t="shared" si="10"/>
        <v/>
      </c>
      <c r="C148" s="65" t="str">
        <f t="shared" si="11"/>
        <v/>
      </c>
      <c r="D148" s="66" t="str">
        <f>IF(A148="","",IF(A148=1,start_rate,IF(variable,IF(OR(A148=1,A148&lt;$K$20*periods_per_year),D147,MIN($K$21,IF(MOD(A148-1,$J$23)=0,MAX($K$22,D147+$J$24),D147))),D147)))</f>
        <v/>
      </c>
      <c r="E148" s="67" t="str">
        <f t="shared" si="12"/>
        <v/>
      </c>
      <c r="F148" s="67" t="str">
        <f>IF(A148="","",IF(A148=nper,J147+E148,MIN(J147+E148,IF(D148=D147,F147,IF($E$10="Acc Bi-Weekly",ROUND((-PMT(((1+D148/CP)^(CP/12))-1,(nper-A148+1)*12/26,J147))/2,2),IF($E$10="Acc Weekly",ROUND((-PMT(((1+D148/CP)^(CP/12))-1,(nper-A148+1)*12/52,J147))/4,2),ROUND(-PMT(((1+D148/CP)^(CP/periods_per_year))-1,nper-A148+1,J147),2)))))))</f>
        <v/>
      </c>
      <c r="G148" s="67" t="str">
        <f>IF(OR(A148="",A148&lt;$E$14),"",IF(J147&lt;=F148,0,IF(IF(AND(A148&gt;=$E$14,MOD(A148-$E$14,int)=0),$E$15,0)+F148&gt;=J147+E148,J147+E148-F148,IF(AND(A148&gt;=$E$14,MOD(A148-$E$14,int)=0),$E$15,0)+IF(IF(AND(A148&gt;=$E$14,MOD(A148-$E$14,int)=0),$E$15,0)+IF(MOD(A148-$E$18,periods_per_year)=0,$E$17,0)+F148&lt;J147+E148,IF(MOD(A148-$E$18,periods_per_year)=0,$E$17,0),J147+E148-IF(AND(A148&gt;=$E$14,MOD(A148-$E$14,int)=0),$E$15,0)-F148))))</f>
        <v/>
      </c>
      <c r="H148" s="68"/>
      <c r="I148" s="67" t="str">
        <f t="shared" si="13"/>
        <v/>
      </c>
      <c r="J148" s="67" t="str">
        <f t="shared" si="14"/>
        <v/>
      </c>
      <c r="K148" s="50"/>
      <c r="L148" s="59" t="str">
        <f t="shared" si="15"/>
        <v/>
      </c>
      <c r="M148" s="60" t="str">
        <f>IF(L148="","",IF(OR(periods_per_year=26,periods_per_year=52),IF(periods_per_year=26,IF(L148=1,fpdate,M147+14),IF(periods_per_year=52,IF(L148=1,fpdate,M147+7),"n/a")),IF(periods_per_year=24,DATE(YEAR(fpdate),MONTH(fpdate)+(L148-1)/2+IF(AND(DAY(fpdate)&gt;=15,MOD(L148,2)=0),1,0),IF(MOD(L148,2)=0,IF(DAY(fpdate)&gt;=15,DAY(fpdate)-14,DAY(fpdate)+14),DAY(fpdate))),IF(DAY(DATE(YEAR(fpdate),MONTH(fpdate)+L148-1,DAY(fpdate)))&lt;&gt;DAY(fpdate),DATE(YEAR(fpdate),MONTH(fpdate)+L148,0),DATE(YEAR(fpdate),MONTH(fpdate)+L148-1,DAY(fpdate))))))</f>
        <v/>
      </c>
      <c r="N148" s="61" t="str">
        <f>IF(L148="","",IF(D148&lt;&gt;"",D148,IF(L148=1,start_rate,IF(variable,IF(OR(L148=1,L148&lt;$K$20*periods_per_year),N147,MIN($K$21,IF(MOD(L148-1,$J$23)=0,MAX($K$22,N147+$J$24),N147))),N147))))</f>
        <v/>
      </c>
      <c r="O148" s="62" t="str">
        <f>IF(L148="","",ROUND((((1+N148/CP)^(CP/periods_per_year))-1)*R147,2))</f>
        <v/>
      </c>
      <c r="P148" s="62" t="str">
        <f>IF(L148="","",IF(L148=nper,R147+O148,MIN(R147+O148,IF(N148=N147,P147,ROUND(-PMT(((1+N148/CP)^(CP/periods_per_year))-1,nper-L148+1,R147),2)))))</f>
        <v/>
      </c>
      <c r="Q148" s="62" t="str">
        <f t="shared" si="16"/>
        <v/>
      </c>
      <c r="R148" s="62" t="str">
        <f t="shared" si="17"/>
        <v/>
      </c>
    </row>
    <row r="149" spans="1:18" x14ac:dyDescent="0.25">
      <c r="A149" s="63" t="str">
        <f t="shared" si="9"/>
        <v/>
      </c>
      <c r="B149" s="64" t="str">
        <f t="shared" si="10"/>
        <v/>
      </c>
      <c r="C149" s="65" t="str">
        <f t="shared" si="11"/>
        <v/>
      </c>
      <c r="D149" s="66" t="str">
        <f>IF(A149="","",IF(A149=1,start_rate,IF(variable,IF(OR(A149=1,A149&lt;$K$20*periods_per_year),D148,MIN($K$21,IF(MOD(A149-1,$J$23)=0,MAX($K$22,D148+$J$24),D148))),D148)))</f>
        <v/>
      </c>
      <c r="E149" s="67" t="str">
        <f t="shared" si="12"/>
        <v/>
      </c>
      <c r="F149" s="67" t="str">
        <f>IF(A149="","",IF(A149=nper,J148+E149,MIN(J148+E149,IF(D149=D148,F148,IF($E$10="Acc Bi-Weekly",ROUND((-PMT(((1+D149/CP)^(CP/12))-1,(nper-A149+1)*12/26,J148))/2,2),IF($E$10="Acc Weekly",ROUND((-PMT(((1+D149/CP)^(CP/12))-1,(nper-A149+1)*12/52,J148))/4,2),ROUND(-PMT(((1+D149/CP)^(CP/periods_per_year))-1,nper-A149+1,J148),2)))))))</f>
        <v/>
      </c>
      <c r="G149" s="67" t="str">
        <f>IF(OR(A149="",A149&lt;$E$14),"",IF(J148&lt;=F149,0,IF(IF(AND(A149&gt;=$E$14,MOD(A149-$E$14,int)=0),$E$15,0)+F149&gt;=J148+E149,J148+E149-F149,IF(AND(A149&gt;=$E$14,MOD(A149-$E$14,int)=0),$E$15,0)+IF(IF(AND(A149&gt;=$E$14,MOD(A149-$E$14,int)=0),$E$15,0)+IF(MOD(A149-$E$18,periods_per_year)=0,$E$17,0)+F149&lt;J148+E149,IF(MOD(A149-$E$18,periods_per_year)=0,$E$17,0),J148+E149-IF(AND(A149&gt;=$E$14,MOD(A149-$E$14,int)=0),$E$15,0)-F149))))</f>
        <v/>
      </c>
      <c r="H149" s="68"/>
      <c r="I149" s="67" t="str">
        <f t="shared" si="13"/>
        <v/>
      </c>
      <c r="J149" s="67" t="str">
        <f t="shared" si="14"/>
        <v/>
      </c>
      <c r="K149" s="50"/>
      <c r="L149" s="59" t="str">
        <f t="shared" si="15"/>
        <v/>
      </c>
      <c r="M149" s="60" t="str">
        <f>IF(L149="","",IF(OR(periods_per_year=26,periods_per_year=52),IF(periods_per_year=26,IF(L149=1,fpdate,M148+14),IF(periods_per_year=52,IF(L149=1,fpdate,M148+7),"n/a")),IF(periods_per_year=24,DATE(YEAR(fpdate),MONTH(fpdate)+(L149-1)/2+IF(AND(DAY(fpdate)&gt;=15,MOD(L149,2)=0),1,0),IF(MOD(L149,2)=0,IF(DAY(fpdate)&gt;=15,DAY(fpdate)-14,DAY(fpdate)+14),DAY(fpdate))),IF(DAY(DATE(YEAR(fpdate),MONTH(fpdate)+L149-1,DAY(fpdate)))&lt;&gt;DAY(fpdate),DATE(YEAR(fpdate),MONTH(fpdate)+L149,0),DATE(YEAR(fpdate),MONTH(fpdate)+L149-1,DAY(fpdate))))))</f>
        <v/>
      </c>
      <c r="N149" s="61" t="str">
        <f>IF(L149="","",IF(D149&lt;&gt;"",D149,IF(L149=1,start_rate,IF(variable,IF(OR(L149=1,L149&lt;$K$20*periods_per_year),N148,MIN($K$21,IF(MOD(L149-1,$J$23)=0,MAX($K$22,N148+$J$24),N148))),N148))))</f>
        <v/>
      </c>
      <c r="O149" s="62" t="str">
        <f>IF(L149="","",ROUND((((1+N149/CP)^(CP/periods_per_year))-1)*R148,2))</f>
        <v/>
      </c>
      <c r="P149" s="62" t="str">
        <f>IF(L149="","",IF(L149=nper,R148+O149,MIN(R148+O149,IF(N149=N148,P148,ROUND(-PMT(((1+N149/CP)^(CP/periods_per_year))-1,nper-L149+1,R148),2)))))</f>
        <v/>
      </c>
      <c r="Q149" s="62" t="str">
        <f t="shared" si="16"/>
        <v/>
      </c>
      <c r="R149" s="62" t="str">
        <f t="shared" si="17"/>
        <v/>
      </c>
    </row>
    <row r="150" spans="1:18" x14ac:dyDescent="0.25">
      <c r="A150" s="63" t="str">
        <f t="shared" si="9"/>
        <v/>
      </c>
      <c r="B150" s="64" t="str">
        <f t="shared" si="10"/>
        <v/>
      </c>
      <c r="C150" s="65" t="str">
        <f t="shared" si="11"/>
        <v/>
      </c>
      <c r="D150" s="66" t="str">
        <f>IF(A150="","",IF(A150=1,start_rate,IF(variable,IF(OR(A150=1,A150&lt;$K$20*periods_per_year),D149,MIN($K$21,IF(MOD(A150-1,$J$23)=0,MAX($K$22,D149+$J$24),D149))),D149)))</f>
        <v/>
      </c>
      <c r="E150" s="67" t="str">
        <f t="shared" si="12"/>
        <v/>
      </c>
      <c r="F150" s="67" t="str">
        <f>IF(A150="","",IF(A150=nper,J149+E150,MIN(J149+E150,IF(D150=D149,F149,IF($E$10="Acc Bi-Weekly",ROUND((-PMT(((1+D150/CP)^(CP/12))-1,(nper-A150+1)*12/26,J149))/2,2),IF($E$10="Acc Weekly",ROUND((-PMT(((1+D150/CP)^(CP/12))-1,(nper-A150+1)*12/52,J149))/4,2),ROUND(-PMT(((1+D150/CP)^(CP/periods_per_year))-1,nper-A150+1,J149),2)))))))</f>
        <v/>
      </c>
      <c r="G150" s="67" t="str">
        <f>IF(OR(A150="",A150&lt;$E$14),"",IF(J149&lt;=F150,0,IF(IF(AND(A150&gt;=$E$14,MOD(A150-$E$14,int)=0),$E$15,0)+F150&gt;=J149+E150,J149+E150-F150,IF(AND(A150&gt;=$E$14,MOD(A150-$E$14,int)=0),$E$15,0)+IF(IF(AND(A150&gt;=$E$14,MOD(A150-$E$14,int)=0),$E$15,0)+IF(MOD(A150-$E$18,periods_per_year)=0,$E$17,0)+F150&lt;J149+E150,IF(MOD(A150-$E$18,periods_per_year)=0,$E$17,0),J149+E150-IF(AND(A150&gt;=$E$14,MOD(A150-$E$14,int)=0),$E$15,0)-F150))))</f>
        <v/>
      </c>
      <c r="H150" s="68"/>
      <c r="I150" s="67" t="str">
        <f t="shared" si="13"/>
        <v/>
      </c>
      <c r="J150" s="67" t="str">
        <f t="shared" si="14"/>
        <v/>
      </c>
      <c r="K150" s="50"/>
      <c r="L150" s="59" t="str">
        <f t="shared" si="15"/>
        <v/>
      </c>
      <c r="M150" s="60" t="str">
        <f>IF(L150="","",IF(OR(periods_per_year=26,periods_per_year=52),IF(periods_per_year=26,IF(L150=1,fpdate,M149+14),IF(periods_per_year=52,IF(L150=1,fpdate,M149+7),"n/a")),IF(periods_per_year=24,DATE(YEAR(fpdate),MONTH(fpdate)+(L150-1)/2+IF(AND(DAY(fpdate)&gt;=15,MOD(L150,2)=0),1,0),IF(MOD(L150,2)=0,IF(DAY(fpdate)&gt;=15,DAY(fpdate)-14,DAY(fpdate)+14),DAY(fpdate))),IF(DAY(DATE(YEAR(fpdate),MONTH(fpdate)+L150-1,DAY(fpdate)))&lt;&gt;DAY(fpdate),DATE(YEAR(fpdate),MONTH(fpdate)+L150,0),DATE(YEAR(fpdate),MONTH(fpdate)+L150-1,DAY(fpdate))))))</f>
        <v/>
      </c>
      <c r="N150" s="61" t="str">
        <f>IF(L150="","",IF(D150&lt;&gt;"",D150,IF(L150=1,start_rate,IF(variable,IF(OR(L150=1,L150&lt;$K$20*periods_per_year),N149,MIN($K$21,IF(MOD(L150-1,$J$23)=0,MAX($K$22,N149+$J$24),N149))),N149))))</f>
        <v/>
      </c>
      <c r="O150" s="62" t="str">
        <f>IF(L150="","",ROUND((((1+N150/CP)^(CP/periods_per_year))-1)*R149,2))</f>
        <v/>
      </c>
      <c r="P150" s="62" t="str">
        <f>IF(L150="","",IF(L150=nper,R149+O150,MIN(R149+O150,IF(N150=N149,P149,ROUND(-PMT(((1+N150/CP)^(CP/periods_per_year))-1,nper-L150+1,R149),2)))))</f>
        <v/>
      </c>
      <c r="Q150" s="62" t="str">
        <f t="shared" si="16"/>
        <v/>
      </c>
      <c r="R150" s="62" t="str">
        <f t="shared" si="17"/>
        <v/>
      </c>
    </row>
    <row r="151" spans="1:18" x14ac:dyDescent="0.25">
      <c r="A151" s="63" t="str">
        <f t="shared" si="9"/>
        <v/>
      </c>
      <c r="B151" s="64" t="str">
        <f t="shared" si="10"/>
        <v/>
      </c>
      <c r="C151" s="65" t="str">
        <f t="shared" si="11"/>
        <v/>
      </c>
      <c r="D151" s="66" t="str">
        <f>IF(A151="","",IF(A151=1,start_rate,IF(variable,IF(OR(A151=1,A151&lt;$K$20*periods_per_year),D150,MIN($K$21,IF(MOD(A151-1,$J$23)=0,MAX($K$22,D150+$J$24),D150))),D150)))</f>
        <v/>
      </c>
      <c r="E151" s="67" t="str">
        <f t="shared" si="12"/>
        <v/>
      </c>
      <c r="F151" s="67" t="str">
        <f>IF(A151="","",IF(A151=nper,J150+E151,MIN(J150+E151,IF(D151=D150,F150,IF($E$10="Acc Bi-Weekly",ROUND((-PMT(((1+D151/CP)^(CP/12))-1,(nper-A151+1)*12/26,J150))/2,2),IF($E$10="Acc Weekly",ROUND((-PMT(((1+D151/CP)^(CP/12))-1,(nper-A151+1)*12/52,J150))/4,2),ROUND(-PMT(((1+D151/CP)^(CP/periods_per_year))-1,nper-A151+1,J150),2)))))))</f>
        <v/>
      </c>
      <c r="G151" s="67" t="str">
        <f>IF(OR(A151="",A151&lt;$E$14),"",IF(J150&lt;=F151,0,IF(IF(AND(A151&gt;=$E$14,MOD(A151-$E$14,int)=0),$E$15,0)+F151&gt;=J150+E151,J150+E151-F151,IF(AND(A151&gt;=$E$14,MOD(A151-$E$14,int)=0),$E$15,0)+IF(IF(AND(A151&gt;=$E$14,MOD(A151-$E$14,int)=0),$E$15,0)+IF(MOD(A151-$E$18,periods_per_year)=0,$E$17,0)+F151&lt;J150+E151,IF(MOD(A151-$E$18,periods_per_year)=0,$E$17,0),J150+E151-IF(AND(A151&gt;=$E$14,MOD(A151-$E$14,int)=0),$E$15,0)-F151))))</f>
        <v/>
      </c>
      <c r="H151" s="68"/>
      <c r="I151" s="67" t="str">
        <f t="shared" si="13"/>
        <v/>
      </c>
      <c r="J151" s="67" t="str">
        <f t="shared" si="14"/>
        <v/>
      </c>
      <c r="K151" s="50"/>
      <c r="L151" s="59" t="str">
        <f t="shared" si="15"/>
        <v/>
      </c>
      <c r="M151" s="60" t="str">
        <f>IF(L151="","",IF(OR(periods_per_year=26,periods_per_year=52),IF(periods_per_year=26,IF(L151=1,fpdate,M150+14),IF(periods_per_year=52,IF(L151=1,fpdate,M150+7),"n/a")),IF(periods_per_year=24,DATE(YEAR(fpdate),MONTH(fpdate)+(L151-1)/2+IF(AND(DAY(fpdate)&gt;=15,MOD(L151,2)=0),1,0),IF(MOD(L151,2)=0,IF(DAY(fpdate)&gt;=15,DAY(fpdate)-14,DAY(fpdate)+14),DAY(fpdate))),IF(DAY(DATE(YEAR(fpdate),MONTH(fpdate)+L151-1,DAY(fpdate)))&lt;&gt;DAY(fpdate),DATE(YEAR(fpdate),MONTH(fpdate)+L151,0),DATE(YEAR(fpdate),MONTH(fpdate)+L151-1,DAY(fpdate))))))</f>
        <v/>
      </c>
      <c r="N151" s="61" t="str">
        <f>IF(L151="","",IF(D151&lt;&gt;"",D151,IF(L151=1,start_rate,IF(variable,IF(OR(L151=1,L151&lt;$K$20*periods_per_year),N150,MIN($K$21,IF(MOD(L151-1,$J$23)=0,MAX($K$22,N150+$J$24),N150))),N150))))</f>
        <v/>
      </c>
      <c r="O151" s="62" t="str">
        <f>IF(L151="","",ROUND((((1+N151/CP)^(CP/periods_per_year))-1)*R150,2))</f>
        <v/>
      </c>
      <c r="P151" s="62" t="str">
        <f>IF(L151="","",IF(L151=nper,R150+O151,MIN(R150+O151,IF(N151=N150,P150,ROUND(-PMT(((1+N151/CP)^(CP/periods_per_year))-1,nper-L151+1,R150),2)))))</f>
        <v/>
      </c>
      <c r="Q151" s="62" t="str">
        <f t="shared" si="16"/>
        <v/>
      </c>
      <c r="R151" s="62" t="str">
        <f t="shared" si="17"/>
        <v/>
      </c>
    </row>
    <row r="152" spans="1:18" x14ac:dyDescent="0.25">
      <c r="A152" s="63" t="str">
        <f t="shared" si="9"/>
        <v/>
      </c>
      <c r="B152" s="64" t="str">
        <f t="shared" si="10"/>
        <v/>
      </c>
      <c r="C152" s="65" t="str">
        <f t="shared" si="11"/>
        <v/>
      </c>
      <c r="D152" s="66" t="str">
        <f>IF(A152="","",IF(A152=1,start_rate,IF(variable,IF(OR(A152=1,A152&lt;$K$20*periods_per_year),D151,MIN($K$21,IF(MOD(A152-1,$J$23)=0,MAX($K$22,D151+$J$24),D151))),D151)))</f>
        <v/>
      </c>
      <c r="E152" s="67" t="str">
        <f t="shared" si="12"/>
        <v/>
      </c>
      <c r="F152" s="67" t="str">
        <f>IF(A152="","",IF(A152=nper,J151+E152,MIN(J151+E152,IF(D152=D151,F151,IF($E$10="Acc Bi-Weekly",ROUND((-PMT(((1+D152/CP)^(CP/12))-1,(nper-A152+1)*12/26,J151))/2,2),IF($E$10="Acc Weekly",ROUND((-PMT(((1+D152/CP)^(CP/12))-1,(nper-A152+1)*12/52,J151))/4,2),ROUND(-PMT(((1+D152/CP)^(CP/periods_per_year))-1,nper-A152+1,J151),2)))))))</f>
        <v/>
      </c>
      <c r="G152" s="67" t="str">
        <f>IF(OR(A152="",A152&lt;$E$14),"",IF(J151&lt;=F152,0,IF(IF(AND(A152&gt;=$E$14,MOD(A152-$E$14,int)=0),$E$15,0)+F152&gt;=J151+E152,J151+E152-F152,IF(AND(A152&gt;=$E$14,MOD(A152-$E$14,int)=0),$E$15,0)+IF(IF(AND(A152&gt;=$E$14,MOD(A152-$E$14,int)=0),$E$15,0)+IF(MOD(A152-$E$18,periods_per_year)=0,$E$17,0)+F152&lt;J151+E152,IF(MOD(A152-$E$18,periods_per_year)=0,$E$17,0),J151+E152-IF(AND(A152&gt;=$E$14,MOD(A152-$E$14,int)=0),$E$15,0)-F152))))</f>
        <v/>
      </c>
      <c r="H152" s="68"/>
      <c r="I152" s="67" t="str">
        <f t="shared" si="13"/>
        <v/>
      </c>
      <c r="J152" s="67" t="str">
        <f t="shared" si="14"/>
        <v/>
      </c>
      <c r="K152" s="50"/>
      <c r="L152" s="59" t="str">
        <f t="shared" si="15"/>
        <v/>
      </c>
      <c r="M152" s="60" t="str">
        <f>IF(L152="","",IF(OR(periods_per_year=26,periods_per_year=52),IF(periods_per_year=26,IF(L152=1,fpdate,M151+14),IF(periods_per_year=52,IF(L152=1,fpdate,M151+7),"n/a")),IF(periods_per_year=24,DATE(YEAR(fpdate),MONTH(fpdate)+(L152-1)/2+IF(AND(DAY(fpdate)&gt;=15,MOD(L152,2)=0),1,0),IF(MOD(L152,2)=0,IF(DAY(fpdate)&gt;=15,DAY(fpdate)-14,DAY(fpdate)+14),DAY(fpdate))),IF(DAY(DATE(YEAR(fpdate),MONTH(fpdate)+L152-1,DAY(fpdate)))&lt;&gt;DAY(fpdate),DATE(YEAR(fpdate),MONTH(fpdate)+L152,0),DATE(YEAR(fpdate),MONTH(fpdate)+L152-1,DAY(fpdate))))))</f>
        <v/>
      </c>
      <c r="N152" s="61" t="str">
        <f>IF(L152="","",IF(D152&lt;&gt;"",D152,IF(L152=1,start_rate,IF(variable,IF(OR(L152=1,L152&lt;$K$20*periods_per_year),N151,MIN($K$21,IF(MOD(L152-1,$J$23)=0,MAX($K$22,N151+$J$24),N151))),N151))))</f>
        <v/>
      </c>
      <c r="O152" s="62" t="str">
        <f>IF(L152="","",ROUND((((1+N152/CP)^(CP/periods_per_year))-1)*R151,2))</f>
        <v/>
      </c>
      <c r="P152" s="62" t="str">
        <f>IF(L152="","",IF(L152=nper,R151+O152,MIN(R151+O152,IF(N152=N151,P151,ROUND(-PMT(((1+N152/CP)^(CP/periods_per_year))-1,nper-L152+1,R151),2)))))</f>
        <v/>
      </c>
      <c r="Q152" s="62" t="str">
        <f t="shared" si="16"/>
        <v/>
      </c>
      <c r="R152" s="62" t="str">
        <f t="shared" si="17"/>
        <v/>
      </c>
    </row>
    <row r="153" spans="1:18" x14ac:dyDescent="0.25">
      <c r="A153" s="63" t="str">
        <f t="shared" si="9"/>
        <v/>
      </c>
      <c r="B153" s="64" t="str">
        <f t="shared" si="10"/>
        <v/>
      </c>
      <c r="C153" s="65" t="str">
        <f t="shared" si="11"/>
        <v/>
      </c>
      <c r="D153" s="66" t="str">
        <f>IF(A153="","",IF(A153=1,start_rate,IF(variable,IF(OR(A153=1,A153&lt;$K$20*periods_per_year),D152,MIN($K$21,IF(MOD(A153-1,$J$23)=0,MAX($K$22,D152+$J$24),D152))),D152)))</f>
        <v/>
      </c>
      <c r="E153" s="67" t="str">
        <f t="shared" si="12"/>
        <v/>
      </c>
      <c r="F153" s="67" t="str">
        <f>IF(A153="","",IF(A153=nper,J152+E153,MIN(J152+E153,IF(D153=D152,F152,IF($E$10="Acc Bi-Weekly",ROUND((-PMT(((1+D153/CP)^(CP/12))-1,(nper-A153+1)*12/26,J152))/2,2),IF($E$10="Acc Weekly",ROUND((-PMT(((1+D153/CP)^(CP/12))-1,(nper-A153+1)*12/52,J152))/4,2),ROUND(-PMT(((1+D153/CP)^(CP/periods_per_year))-1,nper-A153+1,J152),2)))))))</f>
        <v/>
      </c>
      <c r="G153" s="67" t="str">
        <f>IF(OR(A153="",A153&lt;$E$14),"",IF(J152&lt;=F153,0,IF(IF(AND(A153&gt;=$E$14,MOD(A153-$E$14,int)=0),$E$15,0)+F153&gt;=J152+E153,J152+E153-F153,IF(AND(A153&gt;=$E$14,MOD(A153-$E$14,int)=0),$E$15,0)+IF(IF(AND(A153&gt;=$E$14,MOD(A153-$E$14,int)=0),$E$15,0)+IF(MOD(A153-$E$18,periods_per_year)=0,$E$17,0)+F153&lt;J152+E153,IF(MOD(A153-$E$18,periods_per_year)=0,$E$17,0),J152+E153-IF(AND(A153&gt;=$E$14,MOD(A153-$E$14,int)=0),$E$15,0)-F153))))</f>
        <v/>
      </c>
      <c r="H153" s="68"/>
      <c r="I153" s="67" t="str">
        <f t="shared" si="13"/>
        <v/>
      </c>
      <c r="J153" s="67" t="str">
        <f t="shared" si="14"/>
        <v/>
      </c>
      <c r="K153" s="50"/>
      <c r="L153" s="59" t="str">
        <f t="shared" si="15"/>
        <v/>
      </c>
      <c r="M153" s="60" t="str">
        <f>IF(L153="","",IF(OR(periods_per_year=26,periods_per_year=52),IF(periods_per_year=26,IF(L153=1,fpdate,M152+14),IF(periods_per_year=52,IF(L153=1,fpdate,M152+7),"n/a")),IF(periods_per_year=24,DATE(YEAR(fpdate),MONTH(fpdate)+(L153-1)/2+IF(AND(DAY(fpdate)&gt;=15,MOD(L153,2)=0),1,0),IF(MOD(L153,2)=0,IF(DAY(fpdate)&gt;=15,DAY(fpdate)-14,DAY(fpdate)+14),DAY(fpdate))),IF(DAY(DATE(YEAR(fpdate),MONTH(fpdate)+L153-1,DAY(fpdate)))&lt;&gt;DAY(fpdate),DATE(YEAR(fpdate),MONTH(fpdate)+L153,0),DATE(YEAR(fpdate),MONTH(fpdate)+L153-1,DAY(fpdate))))))</f>
        <v/>
      </c>
      <c r="N153" s="61" t="str">
        <f>IF(L153="","",IF(D153&lt;&gt;"",D153,IF(L153=1,start_rate,IF(variable,IF(OR(L153=1,L153&lt;$K$20*periods_per_year),N152,MIN($K$21,IF(MOD(L153-1,$J$23)=0,MAX($K$22,N152+$J$24),N152))),N152))))</f>
        <v/>
      </c>
      <c r="O153" s="62" t="str">
        <f>IF(L153="","",ROUND((((1+N153/CP)^(CP/periods_per_year))-1)*R152,2))</f>
        <v/>
      </c>
      <c r="P153" s="62" t="str">
        <f>IF(L153="","",IF(L153=nper,R152+O153,MIN(R152+O153,IF(N153=N152,P152,ROUND(-PMT(((1+N153/CP)^(CP/periods_per_year))-1,nper-L153+1,R152),2)))))</f>
        <v/>
      </c>
      <c r="Q153" s="62" t="str">
        <f t="shared" si="16"/>
        <v/>
      </c>
      <c r="R153" s="62" t="str">
        <f t="shared" si="17"/>
        <v/>
      </c>
    </row>
    <row r="154" spans="1:18" x14ac:dyDescent="0.25">
      <c r="A154" s="63" t="str">
        <f t="shared" si="9"/>
        <v/>
      </c>
      <c r="B154" s="64" t="str">
        <f t="shared" si="10"/>
        <v/>
      </c>
      <c r="C154" s="65" t="str">
        <f t="shared" si="11"/>
        <v/>
      </c>
      <c r="D154" s="66" t="str">
        <f>IF(A154="","",IF(A154=1,start_rate,IF(variable,IF(OR(A154=1,A154&lt;$K$20*periods_per_year),D153,MIN($K$21,IF(MOD(A154-1,$J$23)=0,MAX($K$22,D153+$J$24),D153))),D153)))</f>
        <v/>
      </c>
      <c r="E154" s="67" t="str">
        <f t="shared" si="12"/>
        <v/>
      </c>
      <c r="F154" s="67" t="str">
        <f>IF(A154="","",IF(A154=nper,J153+E154,MIN(J153+E154,IF(D154=D153,F153,IF($E$10="Acc Bi-Weekly",ROUND((-PMT(((1+D154/CP)^(CP/12))-1,(nper-A154+1)*12/26,J153))/2,2),IF($E$10="Acc Weekly",ROUND((-PMT(((1+D154/CP)^(CP/12))-1,(nper-A154+1)*12/52,J153))/4,2),ROUND(-PMT(((1+D154/CP)^(CP/periods_per_year))-1,nper-A154+1,J153),2)))))))</f>
        <v/>
      </c>
      <c r="G154" s="67" t="str">
        <f>IF(OR(A154="",A154&lt;$E$14),"",IF(J153&lt;=F154,0,IF(IF(AND(A154&gt;=$E$14,MOD(A154-$E$14,int)=0),$E$15,0)+F154&gt;=J153+E154,J153+E154-F154,IF(AND(A154&gt;=$E$14,MOD(A154-$E$14,int)=0),$E$15,0)+IF(IF(AND(A154&gt;=$E$14,MOD(A154-$E$14,int)=0),$E$15,0)+IF(MOD(A154-$E$18,periods_per_year)=0,$E$17,0)+F154&lt;J153+E154,IF(MOD(A154-$E$18,periods_per_year)=0,$E$17,0),J153+E154-IF(AND(A154&gt;=$E$14,MOD(A154-$E$14,int)=0),$E$15,0)-F154))))</f>
        <v/>
      </c>
      <c r="H154" s="68"/>
      <c r="I154" s="67" t="str">
        <f t="shared" si="13"/>
        <v/>
      </c>
      <c r="J154" s="67" t="str">
        <f t="shared" si="14"/>
        <v/>
      </c>
      <c r="K154" s="50"/>
      <c r="L154" s="59" t="str">
        <f t="shared" si="15"/>
        <v/>
      </c>
      <c r="M154" s="60" t="str">
        <f>IF(L154="","",IF(OR(periods_per_year=26,periods_per_year=52),IF(periods_per_year=26,IF(L154=1,fpdate,M153+14),IF(periods_per_year=52,IF(L154=1,fpdate,M153+7),"n/a")),IF(periods_per_year=24,DATE(YEAR(fpdate),MONTH(fpdate)+(L154-1)/2+IF(AND(DAY(fpdate)&gt;=15,MOD(L154,2)=0),1,0),IF(MOD(L154,2)=0,IF(DAY(fpdate)&gt;=15,DAY(fpdate)-14,DAY(fpdate)+14),DAY(fpdate))),IF(DAY(DATE(YEAR(fpdate),MONTH(fpdate)+L154-1,DAY(fpdate)))&lt;&gt;DAY(fpdate),DATE(YEAR(fpdate),MONTH(fpdate)+L154,0),DATE(YEAR(fpdate),MONTH(fpdate)+L154-1,DAY(fpdate))))))</f>
        <v/>
      </c>
      <c r="N154" s="61" t="str">
        <f>IF(L154="","",IF(D154&lt;&gt;"",D154,IF(L154=1,start_rate,IF(variable,IF(OR(L154=1,L154&lt;$K$20*periods_per_year),N153,MIN($K$21,IF(MOD(L154-1,$J$23)=0,MAX($K$22,N153+$J$24),N153))),N153))))</f>
        <v/>
      </c>
      <c r="O154" s="62" t="str">
        <f>IF(L154="","",ROUND((((1+N154/CP)^(CP/periods_per_year))-1)*R153,2))</f>
        <v/>
      </c>
      <c r="P154" s="62" t="str">
        <f>IF(L154="","",IF(L154=nper,R153+O154,MIN(R153+O154,IF(N154=N153,P153,ROUND(-PMT(((1+N154/CP)^(CP/periods_per_year))-1,nper-L154+1,R153),2)))))</f>
        <v/>
      </c>
      <c r="Q154" s="62" t="str">
        <f t="shared" si="16"/>
        <v/>
      </c>
      <c r="R154" s="62" t="str">
        <f t="shared" si="17"/>
        <v/>
      </c>
    </row>
    <row r="155" spans="1:18" x14ac:dyDescent="0.25">
      <c r="A155" s="63" t="str">
        <f t="shared" si="9"/>
        <v/>
      </c>
      <c r="B155" s="64" t="str">
        <f t="shared" si="10"/>
        <v/>
      </c>
      <c r="C155" s="65" t="str">
        <f t="shared" si="11"/>
        <v/>
      </c>
      <c r="D155" s="66" t="str">
        <f>IF(A155="","",IF(A155=1,start_rate,IF(variable,IF(OR(A155=1,A155&lt;$K$20*periods_per_year),D154,MIN($K$21,IF(MOD(A155-1,$J$23)=0,MAX($K$22,D154+$J$24),D154))),D154)))</f>
        <v/>
      </c>
      <c r="E155" s="67" t="str">
        <f t="shared" si="12"/>
        <v/>
      </c>
      <c r="F155" s="67" t="str">
        <f>IF(A155="","",IF(A155=nper,J154+E155,MIN(J154+E155,IF(D155=D154,F154,IF($E$10="Acc Bi-Weekly",ROUND((-PMT(((1+D155/CP)^(CP/12))-1,(nper-A155+1)*12/26,J154))/2,2),IF($E$10="Acc Weekly",ROUND((-PMT(((1+D155/CP)^(CP/12))-1,(nper-A155+1)*12/52,J154))/4,2),ROUND(-PMT(((1+D155/CP)^(CP/periods_per_year))-1,nper-A155+1,J154),2)))))))</f>
        <v/>
      </c>
      <c r="G155" s="67" t="str">
        <f>IF(OR(A155="",A155&lt;$E$14),"",IF(J154&lt;=F155,0,IF(IF(AND(A155&gt;=$E$14,MOD(A155-$E$14,int)=0),$E$15,0)+F155&gt;=J154+E155,J154+E155-F155,IF(AND(A155&gt;=$E$14,MOD(A155-$E$14,int)=0),$E$15,0)+IF(IF(AND(A155&gt;=$E$14,MOD(A155-$E$14,int)=0),$E$15,0)+IF(MOD(A155-$E$18,periods_per_year)=0,$E$17,0)+F155&lt;J154+E155,IF(MOD(A155-$E$18,periods_per_year)=0,$E$17,0),J154+E155-IF(AND(A155&gt;=$E$14,MOD(A155-$E$14,int)=0),$E$15,0)-F155))))</f>
        <v/>
      </c>
      <c r="H155" s="68"/>
      <c r="I155" s="67" t="str">
        <f t="shared" si="13"/>
        <v/>
      </c>
      <c r="J155" s="67" t="str">
        <f t="shared" si="14"/>
        <v/>
      </c>
      <c r="K155" s="50"/>
      <c r="L155" s="59" t="str">
        <f t="shared" si="15"/>
        <v/>
      </c>
      <c r="M155" s="60" t="str">
        <f>IF(L155="","",IF(OR(periods_per_year=26,periods_per_year=52),IF(periods_per_year=26,IF(L155=1,fpdate,M154+14),IF(periods_per_year=52,IF(L155=1,fpdate,M154+7),"n/a")),IF(periods_per_year=24,DATE(YEAR(fpdate),MONTH(fpdate)+(L155-1)/2+IF(AND(DAY(fpdate)&gt;=15,MOD(L155,2)=0),1,0),IF(MOD(L155,2)=0,IF(DAY(fpdate)&gt;=15,DAY(fpdate)-14,DAY(fpdate)+14),DAY(fpdate))),IF(DAY(DATE(YEAR(fpdate),MONTH(fpdate)+L155-1,DAY(fpdate)))&lt;&gt;DAY(fpdate),DATE(YEAR(fpdate),MONTH(fpdate)+L155,0),DATE(YEAR(fpdate),MONTH(fpdate)+L155-1,DAY(fpdate))))))</f>
        <v/>
      </c>
      <c r="N155" s="61" t="str">
        <f>IF(L155="","",IF(D155&lt;&gt;"",D155,IF(L155=1,start_rate,IF(variable,IF(OR(L155=1,L155&lt;$K$20*periods_per_year),N154,MIN($K$21,IF(MOD(L155-1,$J$23)=0,MAX($K$22,N154+$J$24),N154))),N154))))</f>
        <v/>
      </c>
      <c r="O155" s="62" t="str">
        <f>IF(L155="","",ROUND((((1+N155/CP)^(CP/periods_per_year))-1)*R154,2))</f>
        <v/>
      </c>
      <c r="P155" s="62" t="str">
        <f>IF(L155="","",IF(L155=nper,R154+O155,MIN(R154+O155,IF(N155=N154,P154,ROUND(-PMT(((1+N155/CP)^(CP/periods_per_year))-1,nper-L155+1,R154),2)))))</f>
        <v/>
      </c>
      <c r="Q155" s="62" t="str">
        <f t="shared" si="16"/>
        <v/>
      </c>
      <c r="R155" s="62" t="str">
        <f t="shared" si="17"/>
        <v/>
      </c>
    </row>
    <row r="156" spans="1:18" x14ac:dyDescent="0.25">
      <c r="A156" s="63" t="str">
        <f t="shared" si="9"/>
        <v/>
      </c>
      <c r="B156" s="64" t="str">
        <f t="shared" si="10"/>
        <v/>
      </c>
      <c r="C156" s="65" t="str">
        <f t="shared" si="11"/>
        <v/>
      </c>
      <c r="D156" s="66" t="str">
        <f>IF(A156="","",IF(A156=1,start_rate,IF(variable,IF(OR(A156=1,A156&lt;$K$20*periods_per_year),D155,MIN($K$21,IF(MOD(A156-1,$J$23)=0,MAX($K$22,D155+$J$24),D155))),D155)))</f>
        <v/>
      </c>
      <c r="E156" s="67" t="str">
        <f t="shared" si="12"/>
        <v/>
      </c>
      <c r="F156" s="67" t="str">
        <f>IF(A156="","",IF(A156=nper,J155+E156,MIN(J155+E156,IF(D156=D155,F155,IF($E$10="Acc Bi-Weekly",ROUND((-PMT(((1+D156/CP)^(CP/12))-1,(nper-A156+1)*12/26,J155))/2,2),IF($E$10="Acc Weekly",ROUND((-PMT(((1+D156/CP)^(CP/12))-1,(nper-A156+1)*12/52,J155))/4,2),ROUND(-PMT(((1+D156/CP)^(CP/periods_per_year))-1,nper-A156+1,J155),2)))))))</f>
        <v/>
      </c>
      <c r="G156" s="67" t="str">
        <f>IF(OR(A156="",A156&lt;$E$14),"",IF(J155&lt;=F156,0,IF(IF(AND(A156&gt;=$E$14,MOD(A156-$E$14,int)=0),$E$15,0)+F156&gt;=J155+E156,J155+E156-F156,IF(AND(A156&gt;=$E$14,MOD(A156-$E$14,int)=0),$E$15,0)+IF(IF(AND(A156&gt;=$E$14,MOD(A156-$E$14,int)=0),$E$15,0)+IF(MOD(A156-$E$18,periods_per_year)=0,$E$17,0)+F156&lt;J155+E156,IF(MOD(A156-$E$18,periods_per_year)=0,$E$17,0),J155+E156-IF(AND(A156&gt;=$E$14,MOD(A156-$E$14,int)=0),$E$15,0)-F156))))</f>
        <v/>
      </c>
      <c r="H156" s="68"/>
      <c r="I156" s="67" t="str">
        <f t="shared" si="13"/>
        <v/>
      </c>
      <c r="J156" s="67" t="str">
        <f t="shared" si="14"/>
        <v/>
      </c>
      <c r="K156" s="50"/>
      <c r="L156" s="59" t="str">
        <f t="shared" si="15"/>
        <v/>
      </c>
      <c r="M156" s="60" t="str">
        <f>IF(L156="","",IF(OR(periods_per_year=26,periods_per_year=52),IF(periods_per_year=26,IF(L156=1,fpdate,M155+14),IF(periods_per_year=52,IF(L156=1,fpdate,M155+7),"n/a")),IF(periods_per_year=24,DATE(YEAR(fpdate),MONTH(fpdate)+(L156-1)/2+IF(AND(DAY(fpdate)&gt;=15,MOD(L156,2)=0),1,0),IF(MOD(L156,2)=0,IF(DAY(fpdate)&gt;=15,DAY(fpdate)-14,DAY(fpdate)+14),DAY(fpdate))),IF(DAY(DATE(YEAR(fpdate),MONTH(fpdate)+L156-1,DAY(fpdate)))&lt;&gt;DAY(fpdate),DATE(YEAR(fpdate),MONTH(fpdate)+L156,0),DATE(YEAR(fpdate),MONTH(fpdate)+L156-1,DAY(fpdate))))))</f>
        <v/>
      </c>
      <c r="N156" s="61" t="str">
        <f>IF(L156="","",IF(D156&lt;&gt;"",D156,IF(L156=1,start_rate,IF(variable,IF(OR(L156=1,L156&lt;$K$20*periods_per_year),N155,MIN($K$21,IF(MOD(L156-1,$J$23)=0,MAX($K$22,N155+$J$24),N155))),N155))))</f>
        <v/>
      </c>
      <c r="O156" s="62" t="str">
        <f>IF(L156="","",ROUND((((1+N156/CP)^(CP/periods_per_year))-1)*R155,2))</f>
        <v/>
      </c>
      <c r="P156" s="62" t="str">
        <f>IF(L156="","",IF(L156=nper,R155+O156,MIN(R155+O156,IF(N156=N155,P155,ROUND(-PMT(((1+N156/CP)^(CP/periods_per_year))-1,nper-L156+1,R155),2)))))</f>
        <v/>
      </c>
      <c r="Q156" s="62" t="str">
        <f t="shared" si="16"/>
        <v/>
      </c>
      <c r="R156" s="62" t="str">
        <f t="shared" si="17"/>
        <v/>
      </c>
    </row>
    <row r="157" spans="1:18" x14ac:dyDescent="0.25">
      <c r="A157" s="63" t="str">
        <f t="shared" si="9"/>
        <v/>
      </c>
      <c r="B157" s="64" t="str">
        <f t="shared" si="10"/>
        <v/>
      </c>
      <c r="C157" s="65" t="str">
        <f t="shared" si="11"/>
        <v/>
      </c>
      <c r="D157" s="66" t="str">
        <f>IF(A157="","",IF(A157=1,start_rate,IF(variable,IF(OR(A157=1,A157&lt;$K$20*periods_per_year),D156,MIN($K$21,IF(MOD(A157-1,$J$23)=0,MAX($K$22,D156+$J$24),D156))),D156)))</f>
        <v/>
      </c>
      <c r="E157" s="67" t="str">
        <f t="shared" si="12"/>
        <v/>
      </c>
      <c r="F157" s="67" t="str">
        <f>IF(A157="","",IF(A157=nper,J156+E157,MIN(J156+E157,IF(D157=D156,F156,IF($E$10="Acc Bi-Weekly",ROUND((-PMT(((1+D157/CP)^(CP/12))-1,(nper-A157+1)*12/26,J156))/2,2),IF($E$10="Acc Weekly",ROUND((-PMT(((1+D157/CP)^(CP/12))-1,(nper-A157+1)*12/52,J156))/4,2),ROUND(-PMT(((1+D157/CP)^(CP/periods_per_year))-1,nper-A157+1,J156),2)))))))</f>
        <v/>
      </c>
      <c r="G157" s="67" t="str">
        <f>IF(OR(A157="",A157&lt;$E$14),"",IF(J156&lt;=F157,0,IF(IF(AND(A157&gt;=$E$14,MOD(A157-$E$14,int)=0),$E$15,0)+F157&gt;=J156+E157,J156+E157-F157,IF(AND(A157&gt;=$E$14,MOD(A157-$E$14,int)=0),$E$15,0)+IF(IF(AND(A157&gt;=$E$14,MOD(A157-$E$14,int)=0),$E$15,0)+IF(MOD(A157-$E$18,periods_per_year)=0,$E$17,0)+F157&lt;J156+E157,IF(MOD(A157-$E$18,periods_per_year)=0,$E$17,0),J156+E157-IF(AND(A157&gt;=$E$14,MOD(A157-$E$14,int)=0),$E$15,0)-F157))))</f>
        <v/>
      </c>
      <c r="H157" s="68"/>
      <c r="I157" s="67" t="str">
        <f t="shared" si="13"/>
        <v/>
      </c>
      <c r="J157" s="67" t="str">
        <f t="shared" si="14"/>
        <v/>
      </c>
      <c r="K157" s="50"/>
      <c r="L157" s="59" t="str">
        <f t="shared" si="15"/>
        <v/>
      </c>
      <c r="M157" s="60" t="str">
        <f>IF(L157="","",IF(OR(periods_per_year=26,periods_per_year=52),IF(periods_per_year=26,IF(L157=1,fpdate,M156+14),IF(periods_per_year=52,IF(L157=1,fpdate,M156+7),"n/a")),IF(periods_per_year=24,DATE(YEAR(fpdate),MONTH(fpdate)+(L157-1)/2+IF(AND(DAY(fpdate)&gt;=15,MOD(L157,2)=0),1,0),IF(MOD(L157,2)=0,IF(DAY(fpdate)&gt;=15,DAY(fpdate)-14,DAY(fpdate)+14),DAY(fpdate))),IF(DAY(DATE(YEAR(fpdate),MONTH(fpdate)+L157-1,DAY(fpdate)))&lt;&gt;DAY(fpdate),DATE(YEAR(fpdate),MONTH(fpdate)+L157,0),DATE(YEAR(fpdate),MONTH(fpdate)+L157-1,DAY(fpdate))))))</f>
        <v/>
      </c>
      <c r="N157" s="61" t="str">
        <f>IF(L157="","",IF(D157&lt;&gt;"",D157,IF(L157=1,start_rate,IF(variable,IF(OR(L157=1,L157&lt;$K$20*periods_per_year),N156,MIN($K$21,IF(MOD(L157-1,$J$23)=0,MAX($K$22,N156+$J$24),N156))),N156))))</f>
        <v/>
      </c>
      <c r="O157" s="62" t="str">
        <f>IF(L157="","",ROUND((((1+N157/CP)^(CP/periods_per_year))-1)*R156,2))</f>
        <v/>
      </c>
      <c r="P157" s="62" t="str">
        <f>IF(L157="","",IF(L157=nper,R156+O157,MIN(R156+O157,IF(N157=N156,P156,ROUND(-PMT(((1+N157/CP)^(CP/periods_per_year))-1,nper-L157+1,R156),2)))))</f>
        <v/>
      </c>
      <c r="Q157" s="62" t="str">
        <f t="shared" si="16"/>
        <v/>
      </c>
      <c r="R157" s="62" t="str">
        <f t="shared" si="17"/>
        <v/>
      </c>
    </row>
    <row r="158" spans="1:18" x14ac:dyDescent="0.25">
      <c r="A158" s="63" t="str">
        <f t="shared" si="9"/>
        <v/>
      </c>
      <c r="B158" s="64" t="str">
        <f t="shared" si="10"/>
        <v/>
      </c>
      <c r="C158" s="65" t="str">
        <f t="shared" si="11"/>
        <v/>
      </c>
      <c r="D158" s="66" t="str">
        <f>IF(A158="","",IF(A158=1,start_rate,IF(variable,IF(OR(A158=1,A158&lt;$K$20*periods_per_year),D157,MIN($K$21,IF(MOD(A158-1,$J$23)=0,MAX($K$22,D157+$J$24),D157))),D157)))</f>
        <v/>
      </c>
      <c r="E158" s="67" t="str">
        <f t="shared" si="12"/>
        <v/>
      </c>
      <c r="F158" s="67" t="str">
        <f>IF(A158="","",IF(A158=nper,J157+E158,MIN(J157+E158,IF(D158=D157,F157,IF($E$10="Acc Bi-Weekly",ROUND((-PMT(((1+D158/CP)^(CP/12))-1,(nper-A158+1)*12/26,J157))/2,2),IF($E$10="Acc Weekly",ROUND((-PMT(((1+D158/CP)^(CP/12))-1,(nper-A158+1)*12/52,J157))/4,2),ROUND(-PMT(((1+D158/CP)^(CP/periods_per_year))-1,nper-A158+1,J157),2)))))))</f>
        <v/>
      </c>
      <c r="G158" s="67" t="str">
        <f>IF(OR(A158="",A158&lt;$E$14),"",IF(J157&lt;=F158,0,IF(IF(AND(A158&gt;=$E$14,MOD(A158-$E$14,int)=0),$E$15,0)+F158&gt;=J157+E158,J157+E158-F158,IF(AND(A158&gt;=$E$14,MOD(A158-$E$14,int)=0),$E$15,0)+IF(IF(AND(A158&gt;=$E$14,MOD(A158-$E$14,int)=0),$E$15,0)+IF(MOD(A158-$E$18,periods_per_year)=0,$E$17,0)+F158&lt;J157+E158,IF(MOD(A158-$E$18,periods_per_year)=0,$E$17,0),J157+E158-IF(AND(A158&gt;=$E$14,MOD(A158-$E$14,int)=0),$E$15,0)-F158))))</f>
        <v/>
      </c>
      <c r="H158" s="68"/>
      <c r="I158" s="67" t="str">
        <f t="shared" si="13"/>
        <v/>
      </c>
      <c r="J158" s="67" t="str">
        <f t="shared" si="14"/>
        <v/>
      </c>
      <c r="K158" s="50"/>
      <c r="L158" s="59" t="str">
        <f t="shared" si="15"/>
        <v/>
      </c>
      <c r="M158" s="60" t="str">
        <f>IF(L158="","",IF(OR(periods_per_year=26,periods_per_year=52),IF(periods_per_year=26,IF(L158=1,fpdate,M157+14),IF(periods_per_year=52,IF(L158=1,fpdate,M157+7),"n/a")),IF(periods_per_year=24,DATE(YEAR(fpdate),MONTH(fpdate)+(L158-1)/2+IF(AND(DAY(fpdate)&gt;=15,MOD(L158,2)=0),1,0),IF(MOD(L158,2)=0,IF(DAY(fpdate)&gt;=15,DAY(fpdate)-14,DAY(fpdate)+14),DAY(fpdate))),IF(DAY(DATE(YEAR(fpdate),MONTH(fpdate)+L158-1,DAY(fpdate)))&lt;&gt;DAY(fpdate),DATE(YEAR(fpdate),MONTH(fpdate)+L158,0),DATE(YEAR(fpdate),MONTH(fpdate)+L158-1,DAY(fpdate))))))</f>
        <v/>
      </c>
      <c r="N158" s="61" t="str">
        <f>IF(L158="","",IF(D158&lt;&gt;"",D158,IF(L158=1,start_rate,IF(variable,IF(OR(L158=1,L158&lt;$K$20*periods_per_year),N157,MIN($K$21,IF(MOD(L158-1,$J$23)=0,MAX($K$22,N157+$J$24),N157))),N157))))</f>
        <v/>
      </c>
      <c r="O158" s="62" t="str">
        <f>IF(L158="","",ROUND((((1+N158/CP)^(CP/periods_per_year))-1)*R157,2))</f>
        <v/>
      </c>
      <c r="P158" s="62" t="str">
        <f>IF(L158="","",IF(L158=nper,R157+O158,MIN(R157+O158,IF(N158=N157,P157,ROUND(-PMT(((1+N158/CP)^(CP/periods_per_year))-1,nper-L158+1,R157),2)))))</f>
        <v/>
      </c>
      <c r="Q158" s="62" t="str">
        <f t="shared" si="16"/>
        <v/>
      </c>
      <c r="R158" s="62" t="str">
        <f t="shared" si="17"/>
        <v/>
      </c>
    </row>
    <row r="159" spans="1:18" x14ac:dyDescent="0.25">
      <c r="A159" s="63" t="str">
        <f t="shared" si="9"/>
        <v/>
      </c>
      <c r="B159" s="64" t="str">
        <f t="shared" si="10"/>
        <v/>
      </c>
      <c r="C159" s="65" t="str">
        <f t="shared" si="11"/>
        <v/>
      </c>
      <c r="D159" s="66" t="str">
        <f>IF(A159="","",IF(A159=1,start_rate,IF(variable,IF(OR(A159=1,A159&lt;$K$20*periods_per_year),D158,MIN($K$21,IF(MOD(A159-1,$J$23)=0,MAX($K$22,D158+$J$24),D158))),D158)))</f>
        <v/>
      </c>
      <c r="E159" s="67" t="str">
        <f t="shared" si="12"/>
        <v/>
      </c>
      <c r="F159" s="67" t="str">
        <f>IF(A159="","",IF(A159=nper,J158+E159,MIN(J158+E159,IF(D159=D158,F158,IF($E$10="Acc Bi-Weekly",ROUND((-PMT(((1+D159/CP)^(CP/12))-1,(nper-A159+1)*12/26,J158))/2,2),IF($E$10="Acc Weekly",ROUND((-PMT(((1+D159/CP)^(CP/12))-1,(nper-A159+1)*12/52,J158))/4,2),ROUND(-PMT(((1+D159/CP)^(CP/periods_per_year))-1,nper-A159+1,J158),2)))))))</f>
        <v/>
      </c>
      <c r="G159" s="67" t="str">
        <f>IF(OR(A159="",A159&lt;$E$14),"",IF(J158&lt;=F159,0,IF(IF(AND(A159&gt;=$E$14,MOD(A159-$E$14,int)=0),$E$15,0)+F159&gt;=J158+E159,J158+E159-F159,IF(AND(A159&gt;=$E$14,MOD(A159-$E$14,int)=0),$E$15,0)+IF(IF(AND(A159&gt;=$E$14,MOD(A159-$E$14,int)=0),$E$15,0)+IF(MOD(A159-$E$18,periods_per_year)=0,$E$17,0)+F159&lt;J158+E159,IF(MOD(A159-$E$18,periods_per_year)=0,$E$17,0),J158+E159-IF(AND(A159&gt;=$E$14,MOD(A159-$E$14,int)=0),$E$15,0)-F159))))</f>
        <v/>
      </c>
      <c r="H159" s="68"/>
      <c r="I159" s="67" t="str">
        <f t="shared" si="13"/>
        <v/>
      </c>
      <c r="J159" s="67" t="str">
        <f t="shared" si="14"/>
        <v/>
      </c>
      <c r="K159" s="50"/>
      <c r="L159" s="59" t="str">
        <f t="shared" si="15"/>
        <v/>
      </c>
      <c r="M159" s="60" t="str">
        <f>IF(L159="","",IF(OR(periods_per_year=26,periods_per_year=52),IF(periods_per_year=26,IF(L159=1,fpdate,M158+14),IF(periods_per_year=52,IF(L159=1,fpdate,M158+7),"n/a")),IF(periods_per_year=24,DATE(YEAR(fpdate),MONTH(fpdate)+(L159-1)/2+IF(AND(DAY(fpdate)&gt;=15,MOD(L159,2)=0),1,0),IF(MOD(L159,2)=0,IF(DAY(fpdate)&gt;=15,DAY(fpdate)-14,DAY(fpdate)+14),DAY(fpdate))),IF(DAY(DATE(YEAR(fpdate),MONTH(fpdate)+L159-1,DAY(fpdate)))&lt;&gt;DAY(fpdate),DATE(YEAR(fpdate),MONTH(fpdate)+L159,0),DATE(YEAR(fpdate),MONTH(fpdate)+L159-1,DAY(fpdate))))))</f>
        <v/>
      </c>
      <c r="N159" s="61" t="str">
        <f>IF(L159="","",IF(D159&lt;&gt;"",D159,IF(L159=1,start_rate,IF(variable,IF(OR(L159=1,L159&lt;$K$20*periods_per_year),N158,MIN($K$21,IF(MOD(L159-1,$J$23)=0,MAX($K$22,N158+$J$24),N158))),N158))))</f>
        <v/>
      </c>
      <c r="O159" s="62" t="str">
        <f>IF(L159="","",ROUND((((1+N159/CP)^(CP/periods_per_year))-1)*R158,2))</f>
        <v/>
      </c>
      <c r="P159" s="62" t="str">
        <f>IF(L159="","",IF(L159=nper,R158+O159,MIN(R158+O159,IF(N159=N158,P158,ROUND(-PMT(((1+N159/CP)^(CP/periods_per_year))-1,nper-L159+1,R158),2)))))</f>
        <v/>
      </c>
      <c r="Q159" s="62" t="str">
        <f t="shared" si="16"/>
        <v/>
      </c>
      <c r="R159" s="62" t="str">
        <f t="shared" si="17"/>
        <v/>
      </c>
    </row>
    <row r="160" spans="1:18" x14ac:dyDescent="0.25">
      <c r="A160" s="63" t="str">
        <f t="shared" si="9"/>
        <v/>
      </c>
      <c r="B160" s="64" t="str">
        <f t="shared" si="10"/>
        <v/>
      </c>
      <c r="C160" s="65" t="str">
        <f t="shared" si="11"/>
        <v/>
      </c>
      <c r="D160" s="66" t="str">
        <f>IF(A160="","",IF(A160=1,start_rate,IF(variable,IF(OR(A160=1,A160&lt;$K$20*periods_per_year),D159,MIN($K$21,IF(MOD(A160-1,$J$23)=0,MAX($K$22,D159+$J$24),D159))),D159)))</f>
        <v/>
      </c>
      <c r="E160" s="67" t="str">
        <f t="shared" si="12"/>
        <v/>
      </c>
      <c r="F160" s="67" t="str">
        <f>IF(A160="","",IF(A160=nper,J159+E160,MIN(J159+E160,IF(D160=D159,F159,IF($E$10="Acc Bi-Weekly",ROUND((-PMT(((1+D160/CP)^(CP/12))-1,(nper-A160+1)*12/26,J159))/2,2),IF($E$10="Acc Weekly",ROUND((-PMT(((1+D160/CP)^(CP/12))-1,(nper-A160+1)*12/52,J159))/4,2),ROUND(-PMT(((1+D160/CP)^(CP/periods_per_year))-1,nper-A160+1,J159),2)))))))</f>
        <v/>
      </c>
      <c r="G160" s="67" t="str">
        <f>IF(OR(A160="",A160&lt;$E$14),"",IF(J159&lt;=F160,0,IF(IF(AND(A160&gt;=$E$14,MOD(A160-$E$14,int)=0),$E$15,0)+F160&gt;=J159+E160,J159+E160-F160,IF(AND(A160&gt;=$E$14,MOD(A160-$E$14,int)=0),$E$15,0)+IF(IF(AND(A160&gt;=$E$14,MOD(A160-$E$14,int)=0),$E$15,0)+IF(MOD(A160-$E$18,periods_per_year)=0,$E$17,0)+F160&lt;J159+E160,IF(MOD(A160-$E$18,periods_per_year)=0,$E$17,0),J159+E160-IF(AND(A160&gt;=$E$14,MOD(A160-$E$14,int)=0),$E$15,0)-F160))))</f>
        <v/>
      </c>
      <c r="H160" s="68"/>
      <c r="I160" s="67" t="str">
        <f t="shared" si="13"/>
        <v/>
      </c>
      <c r="J160" s="67" t="str">
        <f t="shared" si="14"/>
        <v/>
      </c>
      <c r="K160" s="50"/>
      <c r="L160" s="59" t="str">
        <f t="shared" si="15"/>
        <v/>
      </c>
      <c r="M160" s="60" t="str">
        <f>IF(L160="","",IF(OR(periods_per_year=26,periods_per_year=52),IF(periods_per_year=26,IF(L160=1,fpdate,M159+14),IF(periods_per_year=52,IF(L160=1,fpdate,M159+7),"n/a")),IF(periods_per_year=24,DATE(YEAR(fpdate),MONTH(fpdate)+(L160-1)/2+IF(AND(DAY(fpdate)&gt;=15,MOD(L160,2)=0),1,0),IF(MOD(L160,2)=0,IF(DAY(fpdate)&gt;=15,DAY(fpdate)-14,DAY(fpdate)+14),DAY(fpdate))),IF(DAY(DATE(YEAR(fpdate),MONTH(fpdate)+L160-1,DAY(fpdate)))&lt;&gt;DAY(fpdate),DATE(YEAR(fpdate),MONTH(fpdate)+L160,0),DATE(YEAR(fpdate),MONTH(fpdate)+L160-1,DAY(fpdate))))))</f>
        <v/>
      </c>
      <c r="N160" s="61" t="str">
        <f>IF(L160="","",IF(D160&lt;&gt;"",D160,IF(L160=1,start_rate,IF(variable,IF(OR(L160=1,L160&lt;$K$20*periods_per_year),N159,MIN($K$21,IF(MOD(L160-1,$J$23)=0,MAX($K$22,N159+$J$24),N159))),N159))))</f>
        <v/>
      </c>
      <c r="O160" s="62" t="str">
        <f>IF(L160="","",ROUND((((1+N160/CP)^(CP/periods_per_year))-1)*R159,2))</f>
        <v/>
      </c>
      <c r="P160" s="62" t="str">
        <f>IF(L160="","",IF(L160=nper,R159+O160,MIN(R159+O160,IF(N160=N159,P159,ROUND(-PMT(((1+N160/CP)^(CP/periods_per_year))-1,nper-L160+1,R159),2)))))</f>
        <v/>
      </c>
      <c r="Q160" s="62" t="str">
        <f t="shared" si="16"/>
        <v/>
      </c>
      <c r="R160" s="62" t="str">
        <f t="shared" si="17"/>
        <v/>
      </c>
    </row>
    <row r="161" spans="1:18" x14ac:dyDescent="0.25">
      <c r="A161" s="63" t="str">
        <f t="shared" si="9"/>
        <v/>
      </c>
      <c r="B161" s="64" t="str">
        <f t="shared" si="10"/>
        <v/>
      </c>
      <c r="C161" s="65" t="str">
        <f t="shared" si="11"/>
        <v/>
      </c>
      <c r="D161" s="66" t="str">
        <f>IF(A161="","",IF(A161=1,start_rate,IF(variable,IF(OR(A161=1,A161&lt;$K$20*periods_per_year),D160,MIN($K$21,IF(MOD(A161-1,$J$23)=0,MAX($K$22,D160+$J$24),D160))),D160)))</f>
        <v/>
      </c>
      <c r="E161" s="67" t="str">
        <f t="shared" si="12"/>
        <v/>
      </c>
      <c r="F161" s="67" t="str">
        <f>IF(A161="","",IF(A161=nper,J160+E161,MIN(J160+E161,IF(D161=D160,F160,IF($E$10="Acc Bi-Weekly",ROUND((-PMT(((1+D161/CP)^(CP/12))-1,(nper-A161+1)*12/26,J160))/2,2),IF($E$10="Acc Weekly",ROUND((-PMT(((1+D161/CP)^(CP/12))-1,(nper-A161+1)*12/52,J160))/4,2),ROUND(-PMT(((1+D161/CP)^(CP/periods_per_year))-1,nper-A161+1,J160),2)))))))</f>
        <v/>
      </c>
      <c r="G161" s="67" t="str">
        <f>IF(OR(A161="",A161&lt;$E$14),"",IF(J160&lt;=F161,0,IF(IF(AND(A161&gt;=$E$14,MOD(A161-$E$14,int)=0),$E$15,0)+F161&gt;=J160+E161,J160+E161-F161,IF(AND(A161&gt;=$E$14,MOD(A161-$E$14,int)=0),$E$15,0)+IF(IF(AND(A161&gt;=$E$14,MOD(A161-$E$14,int)=0),$E$15,0)+IF(MOD(A161-$E$18,periods_per_year)=0,$E$17,0)+F161&lt;J160+E161,IF(MOD(A161-$E$18,periods_per_year)=0,$E$17,0),J160+E161-IF(AND(A161&gt;=$E$14,MOD(A161-$E$14,int)=0),$E$15,0)-F161))))</f>
        <v/>
      </c>
      <c r="H161" s="68"/>
      <c r="I161" s="67" t="str">
        <f t="shared" si="13"/>
        <v/>
      </c>
      <c r="J161" s="67" t="str">
        <f t="shared" si="14"/>
        <v/>
      </c>
      <c r="K161" s="50"/>
      <c r="L161" s="59" t="str">
        <f t="shared" si="15"/>
        <v/>
      </c>
      <c r="M161" s="60" t="str">
        <f>IF(L161="","",IF(OR(periods_per_year=26,periods_per_year=52),IF(periods_per_year=26,IF(L161=1,fpdate,M160+14),IF(periods_per_year=52,IF(L161=1,fpdate,M160+7),"n/a")),IF(periods_per_year=24,DATE(YEAR(fpdate),MONTH(fpdate)+(L161-1)/2+IF(AND(DAY(fpdate)&gt;=15,MOD(L161,2)=0),1,0),IF(MOD(L161,2)=0,IF(DAY(fpdate)&gt;=15,DAY(fpdate)-14,DAY(fpdate)+14),DAY(fpdate))),IF(DAY(DATE(YEAR(fpdate),MONTH(fpdate)+L161-1,DAY(fpdate)))&lt;&gt;DAY(fpdate),DATE(YEAR(fpdate),MONTH(fpdate)+L161,0),DATE(YEAR(fpdate),MONTH(fpdate)+L161-1,DAY(fpdate))))))</f>
        <v/>
      </c>
      <c r="N161" s="61" t="str">
        <f>IF(L161="","",IF(D161&lt;&gt;"",D161,IF(L161=1,start_rate,IF(variable,IF(OR(L161=1,L161&lt;$K$20*periods_per_year),N160,MIN($K$21,IF(MOD(L161-1,$J$23)=0,MAX($K$22,N160+$J$24),N160))),N160))))</f>
        <v/>
      </c>
      <c r="O161" s="62" t="str">
        <f>IF(L161="","",ROUND((((1+N161/CP)^(CP/periods_per_year))-1)*R160,2))</f>
        <v/>
      </c>
      <c r="P161" s="62" t="str">
        <f>IF(L161="","",IF(L161=nper,R160+O161,MIN(R160+O161,IF(N161=N160,P160,ROUND(-PMT(((1+N161/CP)^(CP/periods_per_year))-1,nper-L161+1,R160),2)))))</f>
        <v/>
      </c>
      <c r="Q161" s="62" t="str">
        <f t="shared" si="16"/>
        <v/>
      </c>
      <c r="R161" s="62" t="str">
        <f t="shared" si="17"/>
        <v/>
      </c>
    </row>
    <row r="162" spans="1:18" x14ac:dyDescent="0.25">
      <c r="A162" s="63" t="str">
        <f t="shared" si="9"/>
        <v/>
      </c>
      <c r="B162" s="64" t="str">
        <f t="shared" si="10"/>
        <v/>
      </c>
      <c r="C162" s="65" t="str">
        <f t="shared" si="11"/>
        <v/>
      </c>
      <c r="D162" s="66" t="str">
        <f>IF(A162="","",IF(A162=1,start_rate,IF(variable,IF(OR(A162=1,A162&lt;$K$20*periods_per_year),D161,MIN($K$21,IF(MOD(A162-1,$J$23)=0,MAX($K$22,D161+$J$24),D161))),D161)))</f>
        <v/>
      </c>
      <c r="E162" s="67" t="str">
        <f t="shared" si="12"/>
        <v/>
      </c>
      <c r="F162" s="67" t="str">
        <f>IF(A162="","",IF(A162=nper,J161+E162,MIN(J161+E162,IF(D162=D161,F161,IF($E$10="Acc Bi-Weekly",ROUND((-PMT(((1+D162/CP)^(CP/12))-1,(nper-A162+1)*12/26,J161))/2,2),IF($E$10="Acc Weekly",ROUND((-PMT(((1+D162/CP)^(CP/12))-1,(nper-A162+1)*12/52,J161))/4,2),ROUND(-PMT(((1+D162/CP)^(CP/periods_per_year))-1,nper-A162+1,J161),2)))))))</f>
        <v/>
      </c>
      <c r="G162" s="67" t="str">
        <f>IF(OR(A162="",A162&lt;$E$14),"",IF(J161&lt;=F162,0,IF(IF(AND(A162&gt;=$E$14,MOD(A162-$E$14,int)=0),$E$15,0)+F162&gt;=J161+E162,J161+E162-F162,IF(AND(A162&gt;=$E$14,MOD(A162-$E$14,int)=0),$E$15,0)+IF(IF(AND(A162&gt;=$E$14,MOD(A162-$E$14,int)=0),$E$15,0)+IF(MOD(A162-$E$18,periods_per_year)=0,$E$17,0)+F162&lt;J161+E162,IF(MOD(A162-$E$18,periods_per_year)=0,$E$17,0),J161+E162-IF(AND(A162&gt;=$E$14,MOD(A162-$E$14,int)=0),$E$15,0)-F162))))</f>
        <v/>
      </c>
      <c r="H162" s="68"/>
      <c r="I162" s="67" t="str">
        <f t="shared" si="13"/>
        <v/>
      </c>
      <c r="J162" s="67" t="str">
        <f t="shared" si="14"/>
        <v/>
      </c>
      <c r="K162" s="50"/>
      <c r="L162" s="59" t="str">
        <f t="shared" si="15"/>
        <v/>
      </c>
      <c r="M162" s="60" t="str">
        <f>IF(L162="","",IF(OR(periods_per_year=26,periods_per_year=52),IF(periods_per_year=26,IF(L162=1,fpdate,M161+14),IF(periods_per_year=52,IF(L162=1,fpdate,M161+7),"n/a")),IF(periods_per_year=24,DATE(YEAR(fpdate),MONTH(fpdate)+(L162-1)/2+IF(AND(DAY(fpdate)&gt;=15,MOD(L162,2)=0),1,0),IF(MOD(L162,2)=0,IF(DAY(fpdate)&gt;=15,DAY(fpdate)-14,DAY(fpdate)+14),DAY(fpdate))),IF(DAY(DATE(YEAR(fpdate),MONTH(fpdate)+L162-1,DAY(fpdate)))&lt;&gt;DAY(fpdate),DATE(YEAR(fpdate),MONTH(fpdate)+L162,0),DATE(YEAR(fpdate),MONTH(fpdate)+L162-1,DAY(fpdate))))))</f>
        <v/>
      </c>
      <c r="N162" s="61" t="str">
        <f>IF(L162="","",IF(D162&lt;&gt;"",D162,IF(L162=1,start_rate,IF(variable,IF(OR(L162=1,L162&lt;$K$20*periods_per_year),N161,MIN($K$21,IF(MOD(L162-1,$J$23)=0,MAX($K$22,N161+$J$24),N161))),N161))))</f>
        <v/>
      </c>
      <c r="O162" s="62" t="str">
        <f>IF(L162="","",ROUND((((1+N162/CP)^(CP/periods_per_year))-1)*R161,2))</f>
        <v/>
      </c>
      <c r="P162" s="62" t="str">
        <f>IF(L162="","",IF(L162=nper,R161+O162,MIN(R161+O162,IF(N162=N161,P161,ROUND(-PMT(((1+N162/CP)^(CP/periods_per_year))-1,nper-L162+1,R161),2)))))</f>
        <v/>
      </c>
      <c r="Q162" s="62" t="str">
        <f t="shared" si="16"/>
        <v/>
      </c>
      <c r="R162" s="62" t="str">
        <f t="shared" si="17"/>
        <v/>
      </c>
    </row>
    <row r="163" spans="1:18" x14ac:dyDescent="0.25">
      <c r="A163" s="63" t="str">
        <f t="shared" si="9"/>
        <v/>
      </c>
      <c r="B163" s="64" t="str">
        <f t="shared" si="10"/>
        <v/>
      </c>
      <c r="C163" s="65" t="str">
        <f t="shared" si="11"/>
        <v/>
      </c>
      <c r="D163" s="66" t="str">
        <f>IF(A163="","",IF(A163=1,start_rate,IF(variable,IF(OR(A163=1,A163&lt;$K$20*periods_per_year),D162,MIN($K$21,IF(MOD(A163-1,$J$23)=0,MAX($K$22,D162+$J$24),D162))),D162)))</f>
        <v/>
      </c>
      <c r="E163" s="67" t="str">
        <f t="shared" si="12"/>
        <v/>
      </c>
      <c r="F163" s="67" t="str">
        <f>IF(A163="","",IF(A163=nper,J162+E163,MIN(J162+E163,IF(D163=D162,F162,IF($E$10="Acc Bi-Weekly",ROUND((-PMT(((1+D163/CP)^(CP/12))-1,(nper-A163+1)*12/26,J162))/2,2),IF($E$10="Acc Weekly",ROUND((-PMT(((1+D163/CP)^(CP/12))-1,(nper-A163+1)*12/52,J162))/4,2),ROUND(-PMT(((1+D163/CP)^(CP/periods_per_year))-1,nper-A163+1,J162),2)))))))</f>
        <v/>
      </c>
      <c r="G163" s="67" t="str">
        <f>IF(OR(A163="",A163&lt;$E$14),"",IF(J162&lt;=F163,0,IF(IF(AND(A163&gt;=$E$14,MOD(A163-$E$14,int)=0),$E$15,0)+F163&gt;=J162+E163,J162+E163-F163,IF(AND(A163&gt;=$E$14,MOD(A163-$E$14,int)=0),$E$15,0)+IF(IF(AND(A163&gt;=$E$14,MOD(A163-$E$14,int)=0),$E$15,0)+IF(MOD(A163-$E$18,periods_per_year)=0,$E$17,0)+F163&lt;J162+E163,IF(MOD(A163-$E$18,periods_per_year)=0,$E$17,0),J162+E163-IF(AND(A163&gt;=$E$14,MOD(A163-$E$14,int)=0),$E$15,0)-F163))))</f>
        <v/>
      </c>
      <c r="H163" s="68"/>
      <c r="I163" s="67" t="str">
        <f t="shared" si="13"/>
        <v/>
      </c>
      <c r="J163" s="67" t="str">
        <f t="shared" si="14"/>
        <v/>
      </c>
      <c r="K163" s="50"/>
      <c r="L163" s="59" t="str">
        <f t="shared" si="15"/>
        <v/>
      </c>
      <c r="M163" s="60" t="str">
        <f>IF(L163="","",IF(OR(periods_per_year=26,periods_per_year=52),IF(periods_per_year=26,IF(L163=1,fpdate,M162+14),IF(periods_per_year=52,IF(L163=1,fpdate,M162+7),"n/a")),IF(periods_per_year=24,DATE(YEAR(fpdate),MONTH(fpdate)+(L163-1)/2+IF(AND(DAY(fpdate)&gt;=15,MOD(L163,2)=0),1,0),IF(MOD(L163,2)=0,IF(DAY(fpdate)&gt;=15,DAY(fpdate)-14,DAY(fpdate)+14),DAY(fpdate))),IF(DAY(DATE(YEAR(fpdate),MONTH(fpdate)+L163-1,DAY(fpdate)))&lt;&gt;DAY(fpdate),DATE(YEAR(fpdate),MONTH(fpdate)+L163,0),DATE(YEAR(fpdate),MONTH(fpdate)+L163-1,DAY(fpdate))))))</f>
        <v/>
      </c>
      <c r="N163" s="61" t="str">
        <f>IF(L163="","",IF(D163&lt;&gt;"",D163,IF(L163=1,start_rate,IF(variable,IF(OR(L163=1,L163&lt;$K$20*periods_per_year),N162,MIN($K$21,IF(MOD(L163-1,$J$23)=0,MAX($K$22,N162+$J$24),N162))),N162))))</f>
        <v/>
      </c>
      <c r="O163" s="62" t="str">
        <f>IF(L163="","",ROUND((((1+N163/CP)^(CP/periods_per_year))-1)*R162,2))</f>
        <v/>
      </c>
      <c r="P163" s="62" t="str">
        <f>IF(L163="","",IF(L163=nper,R162+O163,MIN(R162+O163,IF(N163=N162,P162,ROUND(-PMT(((1+N163/CP)^(CP/periods_per_year))-1,nper-L163+1,R162),2)))))</f>
        <v/>
      </c>
      <c r="Q163" s="62" t="str">
        <f t="shared" si="16"/>
        <v/>
      </c>
      <c r="R163" s="62" t="str">
        <f t="shared" si="17"/>
        <v/>
      </c>
    </row>
    <row r="164" spans="1:18" x14ac:dyDescent="0.25">
      <c r="A164" s="63" t="str">
        <f t="shared" si="9"/>
        <v/>
      </c>
      <c r="B164" s="64" t="str">
        <f t="shared" si="10"/>
        <v/>
      </c>
      <c r="C164" s="65" t="str">
        <f t="shared" si="11"/>
        <v/>
      </c>
      <c r="D164" s="66" t="str">
        <f>IF(A164="","",IF(A164=1,start_rate,IF(variable,IF(OR(A164=1,A164&lt;$K$20*periods_per_year),D163,MIN($K$21,IF(MOD(A164-1,$J$23)=0,MAX($K$22,D163+$J$24),D163))),D163)))</f>
        <v/>
      </c>
      <c r="E164" s="67" t="str">
        <f t="shared" si="12"/>
        <v/>
      </c>
      <c r="F164" s="67" t="str">
        <f>IF(A164="","",IF(A164=nper,J163+E164,MIN(J163+E164,IF(D164=D163,F163,IF($E$10="Acc Bi-Weekly",ROUND((-PMT(((1+D164/CP)^(CP/12))-1,(nper-A164+1)*12/26,J163))/2,2),IF($E$10="Acc Weekly",ROUND((-PMT(((1+D164/CP)^(CP/12))-1,(nper-A164+1)*12/52,J163))/4,2),ROUND(-PMT(((1+D164/CP)^(CP/periods_per_year))-1,nper-A164+1,J163),2)))))))</f>
        <v/>
      </c>
      <c r="G164" s="67" t="str">
        <f>IF(OR(A164="",A164&lt;$E$14),"",IF(J163&lt;=F164,0,IF(IF(AND(A164&gt;=$E$14,MOD(A164-$E$14,int)=0),$E$15,0)+F164&gt;=J163+E164,J163+E164-F164,IF(AND(A164&gt;=$E$14,MOD(A164-$E$14,int)=0),$E$15,0)+IF(IF(AND(A164&gt;=$E$14,MOD(A164-$E$14,int)=0),$E$15,0)+IF(MOD(A164-$E$18,periods_per_year)=0,$E$17,0)+F164&lt;J163+E164,IF(MOD(A164-$E$18,periods_per_year)=0,$E$17,0),J163+E164-IF(AND(A164&gt;=$E$14,MOD(A164-$E$14,int)=0),$E$15,0)-F164))))</f>
        <v/>
      </c>
      <c r="H164" s="68"/>
      <c r="I164" s="67" t="str">
        <f t="shared" si="13"/>
        <v/>
      </c>
      <c r="J164" s="67" t="str">
        <f t="shared" si="14"/>
        <v/>
      </c>
      <c r="K164" s="50"/>
      <c r="L164" s="59" t="str">
        <f t="shared" si="15"/>
        <v/>
      </c>
      <c r="M164" s="60" t="str">
        <f>IF(L164="","",IF(OR(periods_per_year=26,periods_per_year=52),IF(periods_per_year=26,IF(L164=1,fpdate,M163+14),IF(periods_per_year=52,IF(L164=1,fpdate,M163+7),"n/a")),IF(periods_per_year=24,DATE(YEAR(fpdate),MONTH(fpdate)+(L164-1)/2+IF(AND(DAY(fpdate)&gt;=15,MOD(L164,2)=0),1,0),IF(MOD(L164,2)=0,IF(DAY(fpdate)&gt;=15,DAY(fpdate)-14,DAY(fpdate)+14),DAY(fpdate))),IF(DAY(DATE(YEAR(fpdate),MONTH(fpdate)+L164-1,DAY(fpdate)))&lt;&gt;DAY(fpdate),DATE(YEAR(fpdate),MONTH(fpdate)+L164,0),DATE(YEAR(fpdate),MONTH(fpdate)+L164-1,DAY(fpdate))))))</f>
        <v/>
      </c>
      <c r="N164" s="61" t="str">
        <f>IF(L164="","",IF(D164&lt;&gt;"",D164,IF(L164=1,start_rate,IF(variable,IF(OR(L164=1,L164&lt;$K$20*periods_per_year),N163,MIN($K$21,IF(MOD(L164-1,$J$23)=0,MAX($K$22,N163+$J$24),N163))),N163))))</f>
        <v/>
      </c>
      <c r="O164" s="62" t="str">
        <f>IF(L164="","",ROUND((((1+N164/CP)^(CP/periods_per_year))-1)*R163,2))</f>
        <v/>
      </c>
      <c r="P164" s="62" t="str">
        <f>IF(L164="","",IF(L164=nper,R163+O164,MIN(R163+O164,IF(N164=N163,P163,ROUND(-PMT(((1+N164/CP)^(CP/periods_per_year))-1,nper-L164+1,R163),2)))))</f>
        <v/>
      </c>
      <c r="Q164" s="62" t="str">
        <f t="shared" si="16"/>
        <v/>
      </c>
      <c r="R164" s="62" t="str">
        <f t="shared" si="17"/>
        <v/>
      </c>
    </row>
    <row r="165" spans="1:18" x14ac:dyDescent="0.25">
      <c r="A165" s="63" t="str">
        <f t="shared" si="9"/>
        <v/>
      </c>
      <c r="B165" s="64" t="str">
        <f t="shared" si="10"/>
        <v/>
      </c>
      <c r="C165" s="65" t="str">
        <f t="shared" si="11"/>
        <v/>
      </c>
      <c r="D165" s="66" t="str">
        <f>IF(A165="","",IF(A165=1,start_rate,IF(variable,IF(OR(A165=1,A165&lt;$K$20*periods_per_year),D164,MIN($K$21,IF(MOD(A165-1,$J$23)=0,MAX($K$22,D164+$J$24),D164))),D164)))</f>
        <v/>
      </c>
      <c r="E165" s="67" t="str">
        <f t="shared" si="12"/>
        <v/>
      </c>
      <c r="F165" s="67" t="str">
        <f>IF(A165="","",IF(A165=nper,J164+E165,MIN(J164+E165,IF(D165=D164,F164,IF($E$10="Acc Bi-Weekly",ROUND((-PMT(((1+D165/CP)^(CP/12))-1,(nper-A165+1)*12/26,J164))/2,2),IF($E$10="Acc Weekly",ROUND((-PMT(((1+D165/CP)^(CP/12))-1,(nper-A165+1)*12/52,J164))/4,2),ROUND(-PMT(((1+D165/CP)^(CP/periods_per_year))-1,nper-A165+1,J164),2)))))))</f>
        <v/>
      </c>
      <c r="G165" s="67" t="str">
        <f>IF(OR(A165="",A165&lt;$E$14),"",IF(J164&lt;=F165,0,IF(IF(AND(A165&gt;=$E$14,MOD(A165-$E$14,int)=0),$E$15,0)+F165&gt;=J164+E165,J164+E165-F165,IF(AND(A165&gt;=$E$14,MOD(A165-$E$14,int)=0),$E$15,0)+IF(IF(AND(A165&gt;=$E$14,MOD(A165-$E$14,int)=0),$E$15,0)+IF(MOD(A165-$E$18,periods_per_year)=0,$E$17,0)+F165&lt;J164+E165,IF(MOD(A165-$E$18,periods_per_year)=0,$E$17,0),J164+E165-IF(AND(A165&gt;=$E$14,MOD(A165-$E$14,int)=0),$E$15,0)-F165))))</f>
        <v/>
      </c>
      <c r="H165" s="68"/>
      <c r="I165" s="67" t="str">
        <f t="shared" si="13"/>
        <v/>
      </c>
      <c r="J165" s="67" t="str">
        <f t="shared" si="14"/>
        <v/>
      </c>
      <c r="K165" s="50"/>
      <c r="L165" s="59" t="str">
        <f t="shared" si="15"/>
        <v/>
      </c>
      <c r="M165" s="60" t="str">
        <f>IF(L165="","",IF(OR(periods_per_year=26,periods_per_year=52),IF(periods_per_year=26,IF(L165=1,fpdate,M164+14),IF(periods_per_year=52,IF(L165=1,fpdate,M164+7),"n/a")),IF(periods_per_year=24,DATE(YEAR(fpdate),MONTH(fpdate)+(L165-1)/2+IF(AND(DAY(fpdate)&gt;=15,MOD(L165,2)=0),1,0),IF(MOD(L165,2)=0,IF(DAY(fpdate)&gt;=15,DAY(fpdate)-14,DAY(fpdate)+14),DAY(fpdate))),IF(DAY(DATE(YEAR(fpdate),MONTH(fpdate)+L165-1,DAY(fpdate)))&lt;&gt;DAY(fpdate),DATE(YEAR(fpdate),MONTH(fpdate)+L165,0),DATE(YEAR(fpdate),MONTH(fpdate)+L165-1,DAY(fpdate))))))</f>
        <v/>
      </c>
      <c r="N165" s="61" t="str">
        <f>IF(L165="","",IF(D165&lt;&gt;"",D165,IF(L165=1,start_rate,IF(variable,IF(OR(L165=1,L165&lt;$K$20*periods_per_year),N164,MIN($K$21,IF(MOD(L165-1,$J$23)=0,MAX($K$22,N164+$J$24),N164))),N164))))</f>
        <v/>
      </c>
      <c r="O165" s="62" t="str">
        <f>IF(L165="","",ROUND((((1+N165/CP)^(CP/periods_per_year))-1)*R164,2))</f>
        <v/>
      </c>
      <c r="P165" s="62" t="str">
        <f>IF(L165="","",IF(L165=nper,R164+O165,MIN(R164+O165,IF(N165=N164,P164,ROUND(-PMT(((1+N165/CP)^(CP/periods_per_year))-1,nper-L165+1,R164),2)))))</f>
        <v/>
      </c>
      <c r="Q165" s="62" t="str">
        <f t="shared" si="16"/>
        <v/>
      </c>
      <c r="R165" s="62" t="str">
        <f t="shared" si="17"/>
        <v/>
      </c>
    </row>
    <row r="166" spans="1:18" x14ac:dyDescent="0.25">
      <c r="A166" s="63" t="str">
        <f t="shared" si="9"/>
        <v/>
      </c>
      <c r="B166" s="64" t="str">
        <f t="shared" si="10"/>
        <v/>
      </c>
      <c r="C166" s="65" t="str">
        <f t="shared" si="11"/>
        <v/>
      </c>
      <c r="D166" s="66" t="str">
        <f>IF(A166="","",IF(A166=1,start_rate,IF(variable,IF(OR(A166=1,A166&lt;$K$20*periods_per_year),D165,MIN($K$21,IF(MOD(A166-1,$J$23)=0,MAX($K$22,D165+$J$24),D165))),D165)))</f>
        <v/>
      </c>
      <c r="E166" s="67" t="str">
        <f t="shared" si="12"/>
        <v/>
      </c>
      <c r="F166" s="67" t="str">
        <f>IF(A166="","",IF(A166=nper,J165+E166,MIN(J165+E166,IF(D166=D165,F165,IF($E$10="Acc Bi-Weekly",ROUND((-PMT(((1+D166/CP)^(CP/12))-1,(nper-A166+1)*12/26,J165))/2,2),IF($E$10="Acc Weekly",ROUND((-PMT(((1+D166/CP)^(CP/12))-1,(nper-A166+1)*12/52,J165))/4,2),ROUND(-PMT(((1+D166/CP)^(CP/periods_per_year))-1,nper-A166+1,J165),2)))))))</f>
        <v/>
      </c>
      <c r="G166" s="67" t="str">
        <f>IF(OR(A166="",A166&lt;$E$14),"",IF(J165&lt;=F166,0,IF(IF(AND(A166&gt;=$E$14,MOD(A166-$E$14,int)=0),$E$15,0)+F166&gt;=J165+E166,J165+E166-F166,IF(AND(A166&gt;=$E$14,MOD(A166-$E$14,int)=0),$E$15,0)+IF(IF(AND(A166&gt;=$E$14,MOD(A166-$E$14,int)=0),$E$15,0)+IF(MOD(A166-$E$18,periods_per_year)=0,$E$17,0)+F166&lt;J165+E166,IF(MOD(A166-$E$18,periods_per_year)=0,$E$17,0),J165+E166-IF(AND(A166&gt;=$E$14,MOD(A166-$E$14,int)=0),$E$15,0)-F166))))</f>
        <v/>
      </c>
      <c r="H166" s="68"/>
      <c r="I166" s="67" t="str">
        <f t="shared" si="13"/>
        <v/>
      </c>
      <c r="J166" s="67" t="str">
        <f t="shared" si="14"/>
        <v/>
      </c>
      <c r="K166" s="50"/>
      <c r="L166" s="59" t="str">
        <f t="shared" si="15"/>
        <v/>
      </c>
      <c r="M166" s="60" t="str">
        <f>IF(L166="","",IF(OR(periods_per_year=26,periods_per_year=52),IF(periods_per_year=26,IF(L166=1,fpdate,M165+14),IF(periods_per_year=52,IF(L166=1,fpdate,M165+7),"n/a")),IF(periods_per_year=24,DATE(YEAR(fpdate),MONTH(fpdate)+(L166-1)/2+IF(AND(DAY(fpdate)&gt;=15,MOD(L166,2)=0),1,0),IF(MOD(L166,2)=0,IF(DAY(fpdate)&gt;=15,DAY(fpdate)-14,DAY(fpdate)+14),DAY(fpdate))),IF(DAY(DATE(YEAR(fpdate),MONTH(fpdate)+L166-1,DAY(fpdate)))&lt;&gt;DAY(fpdate),DATE(YEAR(fpdate),MONTH(fpdate)+L166,0),DATE(YEAR(fpdate),MONTH(fpdate)+L166-1,DAY(fpdate))))))</f>
        <v/>
      </c>
      <c r="N166" s="61" t="str">
        <f>IF(L166="","",IF(D166&lt;&gt;"",D166,IF(L166=1,start_rate,IF(variable,IF(OR(L166=1,L166&lt;$K$20*periods_per_year),N165,MIN($K$21,IF(MOD(L166-1,$J$23)=0,MAX($K$22,N165+$J$24),N165))),N165))))</f>
        <v/>
      </c>
      <c r="O166" s="62" t="str">
        <f>IF(L166="","",ROUND((((1+N166/CP)^(CP/periods_per_year))-1)*R165,2))</f>
        <v/>
      </c>
      <c r="P166" s="62" t="str">
        <f>IF(L166="","",IF(L166=nper,R165+O166,MIN(R165+O166,IF(N166=N165,P165,ROUND(-PMT(((1+N166/CP)^(CP/periods_per_year))-1,nper-L166+1,R165),2)))))</f>
        <v/>
      </c>
      <c r="Q166" s="62" t="str">
        <f t="shared" si="16"/>
        <v/>
      </c>
      <c r="R166" s="62" t="str">
        <f t="shared" si="17"/>
        <v/>
      </c>
    </row>
    <row r="167" spans="1:18" x14ac:dyDescent="0.25">
      <c r="A167" s="63" t="str">
        <f t="shared" si="9"/>
        <v/>
      </c>
      <c r="B167" s="64" t="str">
        <f t="shared" si="10"/>
        <v/>
      </c>
      <c r="C167" s="65" t="str">
        <f t="shared" si="11"/>
        <v/>
      </c>
      <c r="D167" s="66" t="str">
        <f>IF(A167="","",IF(A167=1,start_rate,IF(variable,IF(OR(A167=1,A167&lt;$K$20*periods_per_year),D166,MIN($K$21,IF(MOD(A167-1,$J$23)=0,MAX($K$22,D166+$J$24),D166))),D166)))</f>
        <v/>
      </c>
      <c r="E167" s="67" t="str">
        <f t="shared" si="12"/>
        <v/>
      </c>
      <c r="F167" s="67" t="str">
        <f>IF(A167="","",IF(A167=nper,J166+E167,MIN(J166+E167,IF(D167=D166,F166,IF($E$10="Acc Bi-Weekly",ROUND((-PMT(((1+D167/CP)^(CP/12))-1,(nper-A167+1)*12/26,J166))/2,2),IF($E$10="Acc Weekly",ROUND((-PMT(((1+D167/CP)^(CP/12))-1,(nper-A167+1)*12/52,J166))/4,2),ROUND(-PMT(((1+D167/CP)^(CP/periods_per_year))-1,nper-A167+1,J166),2)))))))</f>
        <v/>
      </c>
      <c r="G167" s="67" t="str">
        <f>IF(OR(A167="",A167&lt;$E$14),"",IF(J166&lt;=F167,0,IF(IF(AND(A167&gt;=$E$14,MOD(A167-$E$14,int)=0),$E$15,0)+F167&gt;=J166+E167,J166+E167-F167,IF(AND(A167&gt;=$E$14,MOD(A167-$E$14,int)=0),$E$15,0)+IF(IF(AND(A167&gt;=$E$14,MOD(A167-$E$14,int)=0),$E$15,0)+IF(MOD(A167-$E$18,periods_per_year)=0,$E$17,0)+F167&lt;J166+E167,IF(MOD(A167-$E$18,periods_per_year)=0,$E$17,0),J166+E167-IF(AND(A167&gt;=$E$14,MOD(A167-$E$14,int)=0),$E$15,0)-F167))))</f>
        <v/>
      </c>
      <c r="H167" s="68"/>
      <c r="I167" s="67" t="str">
        <f t="shared" si="13"/>
        <v/>
      </c>
      <c r="J167" s="67" t="str">
        <f t="shared" si="14"/>
        <v/>
      </c>
      <c r="K167" s="50"/>
      <c r="L167" s="59" t="str">
        <f t="shared" si="15"/>
        <v/>
      </c>
      <c r="M167" s="60" t="str">
        <f>IF(L167="","",IF(OR(periods_per_year=26,periods_per_year=52),IF(periods_per_year=26,IF(L167=1,fpdate,M166+14),IF(periods_per_year=52,IF(L167=1,fpdate,M166+7),"n/a")),IF(periods_per_year=24,DATE(YEAR(fpdate),MONTH(fpdate)+(L167-1)/2+IF(AND(DAY(fpdate)&gt;=15,MOD(L167,2)=0),1,0),IF(MOD(L167,2)=0,IF(DAY(fpdate)&gt;=15,DAY(fpdate)-14,DAY(fpdate)+14),DAY(fpdate))),IF(DAY(DATE(YEAR(fpdate),MONTH(fpdate)+L167-1,DAY(fpdate)))&lt;&gt;DAY(fpdate),DATE(YEAR(fpdate),MONTH(fpdate)+L167,0),DATE(YEAR(fpdate),MONTH(fpdate)+L167-1,DAY(fpdate))))))</f>
        <v/>
      </c>
      <c r="N167" s="61" t="str">
        <f>IF(L167="","",IF(D167&lt;&gt;"",D167,IF(L167=1,start_rate,IF(variable,IF(OR(L167=1,L167&lt;$K$20*periods_per_year),N166,MIN($K$21,IF(MOD(L167-1,$J$23)=0,MAX($K$22,N166+$J$24),N166))),N166))))</f>
        <v/>
      </c>
      <c r="O167" s="62" t="str">
        <f>IF(L167="","",ROUND((((1+N167/CP)^(CP/periods_per_year))-1)*R166,2))</f>
        <v/>
      </c>
      <c r="P167" s="62" t="str">
        <f>IF(L167="","",IF(L167=nper,R166+O167,MIN(R166+O167,IF(N167=N166,P166,ROUND(-PMT(((1+N167/CP)^(CP/periods_per_year))-1,nper-L167+1,R166),2)))))</f>
        <v/>
      </c>
      <c r="Q167" s="62" t="str">
        <f t="shared" si="16"/>
        <v/>
      </c>
      <c r="R167" s="62" t="str">
        <f t="shared" si="17"/>
        <v/>
      </c>
    </row>
    <row r="168" spans="1:18" x14ac:dyDescent="0.25">
      <c r="A168" s="63" t="str">
        <f t="shared" si="9"/>
        <v/>
      </c>
      <c r="B168" s="64" t="str">
        <f t="shared" si="10"/>
        <v/>
      </c>
      <c r="C168" s="65" t="str">
        <f t="shared" si="11"/>
        <v/>
      </c>
      <c r="D168" s="66" t="str">
        <f>IF(A168="","",IF(A168=1,start_rate,IF(variable,IF(OR(A168=1,A168&lt;$K$20*periods_per_year),D167,MIN($K$21,IF(MOD(A168-1,$J$23)=0,MAX($K$22,D167+$J$24),D167))),D167)))</f>
        <v/>
      </c>
      <c r="E168" s="67" t="str">
        <f t="shared" si="12"/>
        <v/>
      </c>
      <c r="F168" s="67" t="str">
        <f>IF(A168="","",IF(A168=nper,J167+E168,MIN(J167+E168,IF(D168=D167,F167,IF($E$10="Acc Bi-Weekly",ROUND((-PMT(((1+D168/CP)^(CP/12))-1,(nper-A168+1)*12/26,J167))/2,2),IF($E$10="Acc Weekly",ROUND((-PMT(((1+D168/CP)^(CP/12))-1,(nper-A168+1)*12/52,J167))/4,2),ROUND(-PMT(((1+D168/CP)^(CP/periods_per_year))-1,nper-A168+1,J167),2)))))))</f>
        <v/>
      </c>
      <c r="G168" s="67" t="str">
        <f>IF(OR(A168="",A168&lt;$E$14),"",IF(J167&lt;=F168,0,IF(IF(AND(A168&gt;=$E$14,MOD(A168-$E$14,int)=0),$E$15,0)+F168&gt;=J167+E168,J167+E168-F168,IF(AND(A168&gt;=$E$14,MOD(A168-$E$14,int)=0),$E$15,0)+IF(IF(AND(A168&gt;=$E$14,MOD(A168-$E$14,int)=0),$E$15,0)+IF(MOD(A168-$E$18,periods_per_year)=0,$E$17,0)+F168&lt;J167+E168,IF(MOD(A168-$E$18,periods_per_year)=0,$E$17,0),J167+E168-IF(AND(A168&gt;=$E$14,MOD(A168-$E$14,int)=0),$E$15,0)-F168))))</f>
        <v/>
      </c>
      <c r="H168" s="68"/>
      <c r="I168" s="67" t="str">
        <f t="shared" si="13"/>
        <v/>
      </c>
      <c r="J168" s="67" t="str">
        <f t="shared" si="14"/>
        <v/>
      </c>
      <c r="K168" s="50"/>
      <c r="L168" s="59" t="str">
        <f t="shared" si="15"/>
        <v/>
      </c>
      <c r="M168" s="60" t="str">
        <f>IF(L168="","",IF(OR(periods_per_year=26,periods_per_year=52),IF(periods_per_year=26,IF(L168=1,fpdate,M167+14),IF(periods_per_year=52,IF(L168=1,fpdate,M167+7),"n/a")),IF(periods_per_year=24,DATE(YEAR(fpdate),MONTH(fpdate)+(L168-1)/2+IF(AND(DAY(fpdate)&gt;=15,MOD(L168,2)=0),1,0),IF(MOD(L168,2)=0,IF(DAY(fpdate)&gt;=15,DAY(fpdate)-14,DAY(fpdate)+14),DAY(fpdate))),IF(DAY(DATE(YEAR(fpdate),MONTH(fpdate)+L168-1,DAY(fpdate)))&lt;&gt;DAY(fpdate),DATE(YEAR(fpdate),MONTH(fpdate)+L168,0),DATE(YEAR(fpdate),MONTH(fpdate)+L168-1,DAY(fpdate))))))</f>
        <v/>
      </c>
      <c r="N168" s="61" t="str">
        <f>IF(L168="","",IF(D168&lt;&gt;"",D168,IF(L168=1,start_rate,IF(variable,IF(OR(L168=1,L168&lt;$K$20*periods_per_year),N167,MIN($K$21,IF(MOD(L168-1,$J$23)=0,MAX($K$22,N167+$J$24),N167))),N167))))</f>
        <v/>
      </c>
      <c r="O168" s="62" t="str">
        <f>IF(L168="","",ROUND((((1+N168/CP)^(CP/periods_per_year))-1)*R167,2))</f>
        <v/>
      </c>
      <c r="P168" s="62" t="str">
        <f>IF(L168="","",IF(L168=nper,R167+O168,MIN(R167+O168,IF(N168=N167,P167,ROUND(-PMT(((1+N168/CP)^(CP/periods_per_year))-1,nper-L168+1,R167),2)))))</f>
        <v/>
      </c>
      <c r="Q168" s="62" t="str">
        <f t="shared" si="16"/>
        <v/>
      </c>
      <c r="R168" s="62" t="str">
        <f t="shared" si="17"/>
        <v/>
      </c>
    </row>
    <row r="169" spans="1:18" x14ac:dyDescent="0.25">
      <c r="A169" s="63" t="str">
        <f t="shared" si="9"/>
        <v/>
      </c>
      <c r="B169" s="64" t="str">
        <f t="shared" si="10"/>
        <v/>
      </c>
      <c r="C169" s="65" t="str">
        <f t="shared" si="11"/>
        <v/>
      </c>
      <c r="D169" s="66" t="str">
        <f>IF(A169="","",IF(A169=1,start_rate,IF(variable,IF(OR(A169=1,A169&lt;$K$20*periods_per_year),D168,MIN($K$21,IF(MOD(A169-1,$J$23)=0,MAX($K$22,D168+$J$24),D168))),D168)))</f>
        <v/>
      </c>
      <c r="E169" s="67" t="str">
        <f t="shared" si="12"/>
        <v/>
      </c>
      <c r="F169" s="67" t="str">
        <f>IF(A169="","",IF(A169=nper,J168+E169,MIN(J168+E169,IF(D169=D168,F168,IF($E$10="Acc Bi-Weekly",ROUND((-PMT(((1+D169/CP)^(CP/12))-1,(nper-A169+1)*12/26,J168))/2,2),IF($E$10="Acc Weekly",ROUND((-PMT(((1+D169/CP)^(CP/12))-1,(nper-A169+1)*12/52,J168))/4,2),ROUND(-PMT(((1+D169/CP)^(CP/periods_per_year))-1,nper-A169+1,J168),2)))))))</f>
        <v/>
      </c>
      <c r="G169" s="67" t="str">
        <f>IF(OR(A169="",A169&lt;$E$14),"",IF(J168&lt;=F169,0,IF(IF(AND(A169&gt;=$E$14,MOD(A169-$E$14,int)=0),$E$15,0)+F169&gt;=J168+E169,J168+E169-F169,IF(AND(A169&gt;=$E$14,MOD(A169-$E$14,int)=0),$E$15,0)+IF(IF(AND(A169&gt;=$E$14,MOD(A169-$E$14,int)=0),$E$15,0)+IF(MOD(A169-$E$18,periods_per_year)=0,$E$17,0)+F169&lt;J168+E169,IF(MOD(A169-$E$18,periods_per_year)=0,$E$17,0),J168+E169-IF(AND(A169&gt;=$E$14,MOD(A169-$E$14,int)=0),$E$15,0)-F169))))</f>
        <v/>
      </c>
      <c r="H169" s="68"/>
      <c r="I169" s="67" t="str">
        <f t="shared" si="13"/>
        <v/>
      </c>
      <c r="J169" s="67" t="str">
        <f t="shared" si="14"/>
        <v/>
      </c>
      <c r="K169" s="50"/>
      <c r="L169" s="59" t="str">
        <f t="shared" si="15"/>
        <v/>
      </c>
      <c r="M169" s="60" t="str">
        <f>IF(L169="","",IF(OR(periods_per_year=26,periods_per_year=52),IF(periods_per_year=26,IF(L169=1,fpdate,M168+14),IF(periods_per_year=52,IF(L169=1,fpdate,M168+7),"n/a")),IF(periods_per_year=24,DATE(YEAR(fpdate),MONTH(fpdate)+(L169-1)/2+IF(AND(DAY(fpdate)&gt;=15,MOD(L169,2)=0),1,0),IF(MOD(L169,2)=0,IF(DAY(fpdate)&gt;=15,DAY(fpdate)-14,DAY(fpdate)+14),DAY(fpdate))),IF(DAY(DATE(YEAR(fpdate),MONTH(fpdate)+L169-1,DAY(fpdate)))&lt;&gt;DAY(fpdate),DATE(YEAR(fpdate),MONTH(fpdate)+L169,0),DATE(YEAR(fpdate),MONTH(fpdate)+L169-1,DAY(fpdate))))))</f>
        <v/>
      </c>
      <c r="N169" s="61" t="str">
        <f>IF(L169="","",IF(D169&lt;&gt;"",D169,IF(L169=1,start_rate,IF(variable,IF(OR(L169=1,L169&lt;$K$20*periods_per_year),N168,MIN($K$21,IF(MOD(L169-1,$J$23)=0,MAX($K$22,N168+$J$24),N168))),N168))))</f>
        <v/>
      </c>
      <c r="O169" s="62" t="str">
        <f>IF(L169="","",ROUND((((1+N169/CP)^(CP/periods_per_year))-1)*R168,2))</f>
        <v/>
      </c>
      <c r="P169" s="62" t="str">
        <f>IF(L169="","",IF(L169=nper,R168+O169,MIN(R168+O169,IF(N169=N168,P168,ROUND(-PMT(((1+N169/CP)^(CP/periods_per_year))-1,nper-L169+1,R168),2)))))</f>
        <v/>
      </c>
      <c r="Q169" s="62" t="str">
        <f t="shared" si="16"/>
        <v/>
      </c>
      <c r="R169" s="62" t="str">
        <f t="shared" si="17"/>
        <v/>
      </c>
    </row>
    <row r="170" spans="1:18" x14ac:dyDescent="0.25">
      <c r="A170" s="63" t="str">
        <f t="shared" si="9"/>
        <v/>
      </c>
      <c r="B170" s="64" t="str">
        <f t="shared" si="10"/>
        <v/>
      </c>
      <c r="C170" s="65" t="str">
        <f t="shared" si="11"/>
        <v/>
      </c>
      <c r="D170" s="66" t="str">
        <f>IF(A170="","",IF(A170=1,start_rate,IF(variable,IF(OR(A170=1,A170&lt;$K$20*periods_per_year),D169,MIN($K$21,IF(MOD(A170-1,$J$23)=0,MAX($K$22,D169+$J$24),D169))),D169)))</f>
        <v/>
      </c>
      <c r="E170" s="67" t="str">
        <f t="shared" si="12"/>
        <v/>
      </c>
      <c r="F170" s="67" t="str">
        <f>IF(A170="","",IF(A170=nper,J169+E170,MIN(J169+E170,IF(D170=D169,F169,IF($E$10="Acc Bi-Weekly",ROUND((-PMT(((1+D170/CP)^(CP/12))-1,(nper-A170+1)*12/26,J169))/2,2),IF($E$10="Acc Weekly",ROUND((-PMT(((1+D170/CP)^(CP/12))-1,(nper-A170+1)*12/52,J169))/4,2),ROUND(-PMT(((1+D170/CP)^(CP/periods_per_year))-1,nper-A170+1,J169),2)))))))</f>
        <v/>
      </c>
      <c r="G170" s="67" t="str">
        <f>IF(OR(A170="",A170&lt;$E$14),"",IF(J169&lt;=F170,0,IF(IF(AND(A170&gt;=$E$14,MOD(A170-$E$14,int)=0),$E$15,0)+F170&gt;=J169+E170,J169+E170-F170,IF(AND(A170&gt;=$E$14,MOD(A170-$E$14,int)=0),$E$15,0)+IF(IF(AND(A170&gt;=$E$14,MOD(A170-$E$14,int)=0),$E$15,0)+IF(MOD(A170-$E$18,periods_per_year)=0,$E$17,0)+F170&lt;J169+E170,IF(MOD(A170-$E$18,periods_per_year)=0,$E$17,0),J169+E170-IF(AND(A170&gt;=$E$14,MOD(A170-$E$14,int)=0),$E$15,0)-F170))))</f>
        <v/>
      </c>
      <c r="H170" s="68"/>
      <c r="I170" s="67" t="str">
        <f t="shared" si="13"/>
        <v/>
      </c>
      <c r="J170" s="67" t="str">
        <f t="shared" si="14"/>
        <v/>
      </c>
      <c r="K170" s="50"/>
      <c r="L170" s="59" t="str">
        <f t="shared" si="15"/>
        <v/>
      </c>
      <c r="M170" s="60" t="str">
        <f>IF(L170="","",IF(OR(periods_per_year=26,periods_per_year=52),IF(periods_per_year=26,IF(L170=1,fpdate,M169+14),IF(periods_per_year=52,IF(L170=1,fpdate,M169+7),"n/a")),IF(periods_per_year=24,DATE(YEAR(fpdate),MONTH(fpdate)+(L170-1)/2+IF(AND(DAY(fpdate)&gt;=15,MOD(L170,2)=0),1,0),IF(MOD(L170,2)=0,IF(DAY(fpdate)&gt;=15,DAY(fpdate)-14,DAY(fpdate)+14),DAY(fpdate))),IF(DAY(DATE(YEAR(fpdate),MONTH(fpdate)+L170-1,DAY(fpdate)))&lt;&gt;DAY(fpdate),DATE(YEAR(fpdate),MONTH(fpdate)+L170,0),DATE(YEAR(fpdate),MONTH(fpdate)+L170-1,DAY(fpdate))))))</f>
        <v/>
      </c>
      <c r="N170" s="61" t="str">
        <f>IF(L170="","",IF(D170&lt;&gt;"",D170,IF(L170=1,start_rate,IF(variable,IF(OR(L170=1,L170&lt;$K$20*periods_per_year),N169,MIN($K$21,IF(MOD(L170-1,$J$23)=0,MAX($K$22,N169+$J$24),N169))),N169))))</f>
        <v/>
      </c>
      <c r="O170" s="62" t="str">
        <f>IF(L170="","",ROUND((((1+N170/CP)^(CP/periods_per_year))-1)*R169,2))</f>
        <v/>
      </c>
      <c r="P170" s="62" t="str">
        <f>IF(L170="","",IF(L170=nper,R169+O170,MIN(R169+O170,IF(N170=N169,P169,ROUND(-PMT(((1+N170/CP)^(CP/periods_per_year))-1,nper-L170+1,R169),2)))))</f>
        <v/>
      </c>
      <c r="Q170" s="62" t="str">
        <f t="shared" si="16"/>
        <v/>
      </c>
      <c r="R170" s="62" t="str">
        <f t="shared" si="17"/>
        <v/>
      </c>
    </row>
    <row r="171" spans="1:18" x14ac:dyDescent="0.25">
      <c r="A171" s="63" t="str">
        <f t="shared" ref="A171:A234" si="18">IF(J170="","",IF(OR(A170&gt;=nper,ROUND(J170,2)&lt;=0),"",A170+1))</f>
        <v/>
      </c>
      <c r="B171" s="64" t="str">
        <f t="shared" ref="B171:B234" si="19">IF(A171="","",IF(OR(periods_per_year=26,periods_per_year=52),IF(periods_per_year=26,IF(A171=1,fpdate,B170+14),IF(periods_per_year=52,IF(A171=1,fpdate,B170+7),"n/a")),IF(periods_per_year=24,DATE(YEAR(fpdate),MONTH(fpdate)+(A171-1)/2+IF(AND(DAY(fpdate)&gt;=15,MOD(A171,2)=0),1,0),IF(MOD(A171,2)=0,IF(DAY(fpdate)&gt;=15,DAY(fpdate)-14,DAY(fpdate)+14),DAY(fpdate))),IF(DAY(DATE(YEAR(fpdate),MONTH(fpdate)+A171-1,DAY(fpdate)))&lt;&gt;DAY(fpdate),DATE(YEAR(fpdate),MONTH(fpdate)+A171,0),DATE(YEAR(fpdate),MONTH(fpdate)+A171-1,DAY(fpdate))))))</f>
        <v/>
      </c>
      <c r="C171" s="65" t="str">
        <f t="shared" ref="C171:C234" si="20">IF(A171="","",IF(MOD(A171,periods_per_year)=0,A171/periods_per_year,""))</f>
        <v/>
      </c>
      <c r="D171" s="66" t="str">
        <f>IF(A171="","",IF(A171=1,start_rate,IF(variable,IF(OR(A171=1,A171&lt;$K$20*periods_per_year),D170,MIN($K$21,IF(MOD(A171-1,$J$23)=0,MAX($K$22,D170+$J$24),D170))),D170)))</f>
        <v/>
      </c>
      <c r="E171" s="67" t="str">
        <f t="shared" ref="E171:E234" si="21">IF(A171="","",ROUND((((1+D171/CP)^(CP/periods_per_year))-1)*J170,2))</f>
        <v/>
      </c>
      <c r="F171" s="67" t="str">
        <f>IF(A171="","",IF(A171=nper,J170+E171,MIN(J170+E171,IF(D171=D170,F170,IF($E$10="Acc Bi-Weekly",ROUND((-PMT(((1+D171/CP)^(CP/12))-1,(nper-A171+1)*12/26,J170))/2,2),IF($E$10="Acc Weekly",ROUND((-PMT(((1+D171/CP)^(CP/12))-1,(nper-A171+1)*12/52,J170))/4,2),ROUND(-PMT(((1+D171/CP)^(CP/periods_per_year))-1,nper-A171+1,J170),2)))))))</f>
        <v/>
      </c>
      <c r="G171" s="67" t="str">
        <f>IF(OR(A171="",A171&lt;$E$14),"",IF(J170&lt;=F171,0,IF(IF(AND(A171&gt;=$E$14,MOD(A171-$E$14,int)=0),$E$15,0)+F171&gt;=J170+E171,J170+E171-F171,IF(AND(A171&gt;=$E$14,MOD(A171-$E$14,int)=0),$E$15,0)+IF(IF(AND(A171&gt;=$E$14,MOD(A171-$E$14,int)=0),$E$15,0)+IF(MOD(A171-$E$18,periods_per_year)=0,$E$17,0)+F171&lt;J170+E171,IF(MOD(A171-$E$18,periods_per_year)=0,$E$17,0),J170+E171-IF(AND(A171&gt;=$E$14,MOD(A171-$E$14,int)=0),$E$15,0)-F171))))</f>
        <v/>
      </c>
      <c r="H171" s="68"/>
      <c r="I171" s="67" t="str">
        <f t="shared" ref="I171:I234" si="22">IF(A171="","",F171-E171+H171+IF(G171="",0,G171))</f>
        <v/>
      </c>
      <c r="J171" s="67" t="str">
        <f t="shared" ref="J171:J234" si="23">IF(A171="","",J170-I171)</f>
        <v/>
      </c>
      <c r="K171" s="50"/>
      <c r="L171" s="59" t="str">
        <f t="shared" ref="L171:L234" si="24">IF(R170="","",IF(OR(L170&gt;=nper,ROUND(R170,2)&lt;=0),"",L170+1))</f>
        <v/>
      </c>
      <c r="M171" s="60" t="str">
        <f>IF(L171="","",IF(OR(periods_per_year=26,periods_per_year=52),IF(periods_per_year=26,IF(L171=1,fpdate,M170+14),IF(periods_per_year=52,IF(L171=1,fpdate,M170+7),"n/a")),IF(periods_per_year=24,DATE(YEAR(fpdate),MONTH(fpdate)+(L171-1)/2+IF(AND(DAY(fpdate)&gt;=15,MOD(L171,2)=0),1,0),IF(MOD(L171,2)=0,IF(DAY(fpdate)&gt;=15,DAY(fpdate)-14,DAY(fpdate)+14),DAY(fpdate))),IF(DAY(DATE(YEAR(fpdate),MONTH(fpdate)+L171-1,DAY(fpdate)))&lt;&gt;DAY(fpdate),DATE(YEAR(fpdate),MONTH(fpdate)+L171,0),DATE(YEAR(fpdate),MONTH(fpdate)+L171-1,DAY(fpdate))))))</f>
        <v/>
      </c>
      <c r="N171" s="61" t="str">
        <f>IF(L171="","",IF(D171&lt;&gt;"",D171,IF(L171=1,start_rate,IF(variable,IF(OR(L171=1,L171&lt;$K$20*periods_per_year),N170,MIN($K$21,IF(MOD(L171-1,$J$23)=0,MAX($K$22,N170+$J$24),N170))),N170))))</f>
        <v/>
      </c>
      <c r="O171" s="62" t="str">
        <f>IF(L171="","",ROUND((((1+N171/CP)^(CP/periods_per_year))-1)*R170,2))</f>
        <v/>
      </c>
      <c r="P171" s="62" t="str">
        <f>IF(L171="","",IF(L171=nper,R170+O171,MIN(R170+O171,IF(N171=N170,P170,ROUND(-PMT(((1+N171/CP)^(CP/periods_per_year))-1,nper-L171+1,R170),2)))))</f>
        <v/>
      </c>
      <c r="Q171" s="62" t="str">
        <f t="shared" ref="Q171:Q234" si="25">IF(L171="","",P171-O171)</f>
        <v/>
      </c>
      <c r="R171" s="62" t="str">
        <f t="shared" ref="R171:R234" si="26">IF(L171="","",R170-Q171)</f>
        <v/>
      </c>
    </row>
    <row r="172" spans="1:18" x14ac:dyDescent="0.25">
      <c r="A172" s="63" t="str">
        <f t="shared" si="18"/>
        <v/>
      </c>
      <c r="B172" s="64" t="str">
        <f t="shared" si="19"/>
        <v/>
      </c>
      <c r="C172" s="65" t="str">
        <f t="shared" si="20"/>
        <v/>
      </c>
      <c r="D172" s="66" t="str">
        <f>IF(A172="","",IF(A172=1,start_rate,IF(variable,IF(OR(A172=1,A172&lt;$K$20*periods_per_year),D171,MIN($K$21,IF(MOD(A172-1,$J$23)=0,MAX($K$22,D171+$J$24),D171))),D171)))</f>
        <v/>
      </c>
      <c r="E172" s="67" t="str">
        <f t="shared" si="21"/>
        <v/>
      </c>
      <c r="F172" s="67" t="str">
        <f>IF(A172="","",IF(A172=nper,J171+E172,MIN(J171+E172,IF(D172=D171,F171,IF($E$10="Acc Bi-Weekly",ROUND((-PMT(((1+D172/CP)^(CP/12))-1,(nper-A172+1)*12/26,J171))/2,2),IF($E$10="Acc Weekly",ROUND((-PMT(((1+D172/CP)^(CP/12))-1,(nper-A172+1)*12/52,J171))/4,2),ROUND(-PMT(((1+D172/CP)^(CP/periods_per_year))-1,nper-A172+1,J171),2)))))))</f>
        <v/>
      </c>
      <c r="G172" s="67" t="str">
        <f>IF(OR(A172="",A172&lt;$E$14),"",IF(J171&lt;=F172,0,IF(IF(AND(A172&gt;=$E$14,MOD(A172-$E$14,int)=0),$E$15,0)+F172&gt;=J171+E172,J171+E172-F172,IF(AND(A172&gt;=$E$14,MOD(A172-$E$14,int)=0),$E$15,0)+IF(IF(AND(A172&gt;=$E$14,MOD(A172-$E$14,int)=0),$E$15,0)+IF(MOD(A172-$E$18,periods_per_year)=0,$E$17,0)+F172&lt;J171+E172,IF(MOD(A172-$E$18,periods_per_year)=0,$E$17,0),J171+E172-IF(AND(A172&gt;=$E$14,MOD(A172-$E$14,int)=0),$E$15,0)-F172))))</f>
        <v/>
      </c>
      <c r="H172" s="68"/>
      <c r="I172" s="67" t="str">
        <f t="shared" si="22"/>
        <v/>
      </c>
      <c r="J172" s="67" t="str">
        <f t="shared" si="23"/>
        <v/>
      </c>
      <c r="K172" s="50"/>
      <c r="L172" s="59" t="str">
        <f t="shared" si="24"/>
        <v/>
      </c>
      <c r="M172" s="60" t="str">
        <f>IF(L172="","",IF(OR(periods_per_year=26,periods_per_year=52),IF(periods_per_year=26,IF(L172=1,fpdate,M171+14),IF(periods_per_year=52,IF(L172=1,fpdate,M171+7),"n/a")),IF(periods_per_year=24,DATE(YEAR(fpdate),MONTH(fpdate)+(L172-1)/2+IF(AND(DAY(fpdate)&gt;=15,MOD(L172,2)=0),1,0),IF(MOD(L172,2)=0,IF(DAY(fpdate)&gt;=15,DAY(fpdate)-14,DAY(fpdate)+14),DAY(fpdate))),IF(DAY(DATE(YEAR(fpdate),MONTH(fpdate)+L172-1,DAY(fpdate)))&lt;&gt;DAY(fpdate),DATE(YEAR(fpdate),MONTH(fpdate)+L172,0),DATE(YEAR(fpdate),MONTH(fpdate)+L172-1,DAY(fpdate))))))</f>
        <v/>
      </c>
      <c r="N172" s="61" t="str">
        <f>IF(L172="","",IF(D172&lt;&gt;"",D172,IF(L172=1,start_rate,IF(variable,IF(OR(L172=1,L172&lt;$K$20*periods_per_year),N171,MIN($K$21,IF(MOD(L172-1,$J$23)=0,MAX($K$22,N171+$J$24),N171))),N171))))</f>
        <v/>
      </c>
      <c r="O172" s="62" t="str">
        <f>IF(L172="","",ROUND((((1+N172/CP)^(CP/periods_per_year))-1)*R171,2))</f>
        <v/>
      </c>
      <c r="P172" s="62" t="str">
        <f>IF(L172="","",IF(L172=nper,R171+O172,MIN(R171+O172,IF(N172=N171,P171,ROUND(-PMT(((1+N172/CP)^(CP/periods_per_year))-1,nper-L172+1,R171),2)))))</f>
        <v/>
      </c>
      <c r="Q172" s="62" t="str">
        <f t="shared" si="25"/>
        <v/>
      </c>
      <c r="R172" s="62" t="str">
        <f t="shared" si="26"/>
        <v/>
      </c>
    </row>
    <row r="173" spans="1:18" x14ac:dyDescent="0.25">
      <c r="A173" s="63" t="str">
        <f t="shared" si="18"/>
        <v/>
      </c>
      <c r="B173" s="64" t="str">
        <f t="shared" si="19"/>
        <v/>
      </c>
      <c r="C173" s="65" t="str">
        <f t="shared" si="20"/>
        <v/>
      </c>
      <c r="D173" s="66" t="str">
        <f>IF(A173="","",IF(A173=1,start_rate,IF(variable,IF(OR(A173=1,A173&lt;$K$20*periods_per_year),D172,MIN($K$21,IF(MOD(A173-1,$J$23)=0,MAX($K$22,D172+$J$24),D172))),D172)))</f>
        <v/>
      </c>
      <c r="E173" s="67" t="str">
        <f t="shared" si="21"/>
        <v/>
      </c>
      <c r="F173" s="67" t="str">
        <f>IF(A173="","",IF(A173=nper,J172+E173,MIN(J172+E173,IF(D173=D172,F172,IF($E$10="Acc Bi-Weekly",ROUND((-PMT(((1+D173/CP)^(CP/12))-1,(nper-A173+1)*12/26,J172))/2,2),IF($E$10="Acc Weekly",ROUND((-PMT(((1+D173/CP)^(CP/12))-1,(nper-A173+1)*12/52,J172))/4,2),ROUND(-PMT(((1+D173/CP)^(CP/periods_per_year))-1,nper-A173+1,J172),2)))))))</f>
        <v/>
      </c>
      <c r="G173" s="67" t="str">
        <f>IF(OR(A173="",A173&lt;$E$14),"",IF(J172&lt;=F173,0,IF(IF(AND(A173&gt;=$E$14,MOD(A173-$E$14,int)=0),$E$15,0)+F173&gt;=J172+E173,J172+E173-F173,IF(AND(A173&gt;=$E$14,MOD(A173-$E$14,int)=0),$E$15,0)+IF(IF(AND(A173&gt;=$E$14,MOD(A173-$E$14,int)=0),$E$15,0)+IF(MOD(A173-$E$18,periods_per_year)=0,$E$17,0)+F173&lt;J172+E173,IF(MOD(A173-$E$18,periods_per_year)=0,$E$17,0),J172+E173-IF(AND(A173&gt;=$E$14,MOD(A173-$E$14,int)=0),$E$15,0)-F173))))</f>
        <v/>
      </c>
      <c r="H173" s="68"/>
      <c r="I173" s="67" t="str">
        <f t="shared" si="22"/>
        <v/>
      </c>
      <c r="J173" s="67" t="str">
        <f t="shared" si="23"/>
        <v/>
      </c>
      <c r="K173" s="50"/>
      <c r="L173" s="59" t="str">
        <f t="shared" si="24"/>
        <v/>
      </c>
      <c r="M173" s="60" t="str">
        <f>IF(L173="","",IF(OR(periods_per_year=26,periods_per_year=52),IF(periods_per_year=26,IF(L173=1,fpdate,M172+14),IF(periods_per_year=52,IF(L173=1,fpdate,M172+7),"n/a")),IF(periods_per_year=24,DATE(YEAR(fpdate),MONTH(fpdate)+(L173-1)/2+IF(AND(DAY(fpdate)&gt;=15,MOD(L173,2)=0),1,0),IF(MOD(L173,2)=0,IF(DAY(fpdate)&gt;=15,DAY(fpdate)-14,DAY(fpdate)+14),DAY(fpdate))),IF(DAY(DATE(YEAR(fpdate),MONTH(fpdate)+L173-1,DAY(fpdate)))&lt;&gt;DAY(fpdate),DATE(YEAR(fpdate),MONTH(fpdate)+L173,0),DATE(YEAR(fpdate),MONTH(fpdate)+L173-1,DAY(fpdate))))))</f>
        <v/>
      </c>
      <c r="N173" s="61" t="str">
        <f>IF(L173="","",IF(D173&lt;&gt;"",D173,IF(L173=1,start_rate,IF(variable,IF(OR(L173=1,L173&lt;$K$20*periods_per_year),N172,MIN($K$21,IF(MOD(L173-1,$J$23)=0,MAX($K$22,N172+$J$24),N172))),N172))))</f>
        <v/>
      </c>
      <c r="O173" s="62" t="str">
        <f>IF(L173="","",ROUND((((1+N173/CP)^(CP/periods_per_year))-1)*R172,2))</f>
        <v/>
      </c>
      <c r="P173" s="62" t="str">
        <f>IF(L173="","",IF(L173=nper,R172+O173,MIN(R172+O173,IF(N173=N172,P172,ROUND(-PMT(((1+N173/CP)^(CP/periods_per_year))-1,nper-L173+1,R172),2)))))</f>
        <v/>
      </c>
      <c r="Q173" s="62" t="str">
        <f t="shared" si="25"/>
        <v/>
      </c>
      <c r="R173" s="62" t="str">
        <f t="shared" si="26"/>
        <v/>
      </c>
    </row>
    <row r="174" spans="1:18" x14ac:dyDescent="0.25">
      <c r="A174" s="63" t="str">
        <f t="shared" si="18"/>
        <v/>
      </c>
      <c r="B174" s="64" t="str">
        <f t="shared" si="19"/>
        <v/>
      </c>
      <c r="C174" s="65" t="str">
        <f t="shared" si="20"/>
        <v/>
      </c>
      <c r="D174" s="66" t="str">
        <f>IF(A174="","",IF(A174=1,start_rate,IF(variable,IF(OR(A174=1,A174&lt;$K$20*periods_per_year),D173,MIN($K$21,IF(MOD(A174-1,$J$23)=0,MAX($K$22,D173+$J$24),D173))),D173)))</f>
        <v/>
      </c>
      <c r="E174" s="67" t="str">
        <f t="shared" si="21"/>
        <v/>
      </c>
      <c r="F174" s="67" t="str">
        <f>IF(A174="","",IF(A174=nper,J173+E174,MIN(J173+E174,IF(D174=D173,F173,IF($E$10="Acc Bi-Weekly",ROUND((-PMT(((1+D174/CP)^(CP/12))-1,(nper-A174+1)*12/26,J173))/2,2),IF($E$10="Acc Weekly",ROUND((-PMT(((1+D174/CP)^(CP/12))-1,(nper-A174+1)*12/52,J173))/4,2),ROUND(-PMT(((1+D174/CP)^(CP/periods_per_year))-1,nper-A174+1,J173),2)))))))</f>
        <v/>
      </c>
      <c r="G174" s="67" t="str">
        <f>IF(OR(A174="",A174&lt;$E$14),"",IF(J173&lt;=F174,0,IF(IF(AND(A174&gt;=$E$14,MOD(A174-$E$14,int)=0),$E$15,0)+F174&gt;=J173+E174,J173+E174-F174,IF(AND(A174&gt;=$E$14,MOD(A174-$E$14,int)=0),$E$15,0)+IF(IF(AND(A174&gt;=$E$14,MOD(A174-$E$14,int)=0),$E$15,0)+IF(MOD(A174-$E$18,periods_per_year)=0,$E$17,0)+F174&lt;J173+E174,IF(MOD(A174-$E$18,periods_per_year)=0,$E$17,0),J173+E174-IF(AND(A174&gt;=$E$14,MOD(A174-$E$14,int)=0),$E$15,0)-F174))))</f>
        <v/>
      </c>
      <c r="H174" s="68"/>
      <c r="I174" s="67" t="str">
        <f t="shared" si="22"/>
        <v/>
      </c>
      <c r="J174" s="67" t="str">
        <f t="shared" si="23"/>
        <v/>
      </c>
      <c r="K174" s="50"/>
      <c r="L174" s="59" t="str">
        <f t="shared" si="24"/>
        <v/>
      </c>
      <c r="M174" s="60" t="str">
        <f>IF(L174="","",IF(OR(periods_per_year=26,periods_per_year=52),IF(periods_per_year=26,IF(L174=1,fpdate,M173+14),IF(periods_per_year=52,IF(L174=1,fpdate,M173+7),"n/a")),IF(periods_per_year=24,DATE(YEAR(fpdate),MONTH(fpdate)+(L174-1)/2+IF(AND(DAY(fpdate)&gt;=15,MOD(L174,2)=0),1,0),IF(MOD(L174,2)=0,IF(DAY(fpdate)&gt;=15,DAY(fpdate)-14,DAY(fpdate)+14),DAY(fpdate))),IF(DAY(DATE(YEAR(fpdate),MONTH(fpdate)+L174-1,DAY(fpdate)))&lt;&gt;DAY(fpdate),DATE(YEAR(fpdate),MONTH(fpdate)+L174,0),DATE(YEAR(fpdate),MONTH(fpdate)+L174-1,DAY(fpdate))))))</f>
        <v/>
      </c>
      <c r="N174" s="61" t="str">
        <f>IF(L174="","",IF(D174&lt;&gt;"",D174,IF(L174=1,start_rate,IF(variable,IF(OR(L174=1,L174&lt;$K$20*periods_per_year),N173,MIN($K$21,IF(MOD(L174-1,$J$23)=0,MAX($K$22,N173+$J$24),N173))),N173))))</f>
        <v/>
      </c>
      <c r="O174" s="62" t="str">
        <f>IF(L174="","",ROUND((((1+N174/CP)^(CP/periods_per_year))-1)*R173,2))</f>
        <v/>
      </c>
      <c r="P174" s="62" t="str">
        <f>IF(L174="","",IF(L174=nper,R173+O174,MIN(R173+O174,IF(N174=N173,P173,ROUND(-PMT(((1+N174/CP)^(CP/periods_per_year))-1,nper-L174+1,R173),2)))))</f>
        <v/>
      </c>
      <c r="Q174" s="62" t="str">
        <f t="shared" si="25"/>
        <v/>
      </c>
      <c r="R174" s="62" t="str">
        <f t="shared" si="26"/>
        <v/>
      </c>
    </row>
    <row r="175" spans="1:18" x14ac:dyDescent="0.25">
      <c r="A175" s="63" t="str">
        <f t="shared" si="18"/>
        <v/>
      </c>
      <c r="B175" s="64" t="str">
        <f t="shared" si="19"/>
        <v/>
      </c>
      <c r="C175" s="65" t="str">
        <f t="shared" si="20"/>
        <v/>
      </c>
      <c r="D175" s="66" t="str">
        <f>IF(A175="","",IF(A175=1,start_rate,IF(variable,IF(OR(A175=1,A175&lt;$K$20*periods_per_year),D174,MIN($K$21,IF(MOD(A175-1,$J$23)=0,MAX($K$22,D174+$J$24),D174))),D174)))</f>
        <v/>
      </c>
      <c r="E175" s="67" t="str">
        <f t="shared" si="21"/>
        <v/>
      </c>
      <c r="F175" s="67" t="str">
        <f>IF(A175="","",IF(A175=nper,J174+E175,MIN(J174+E175,IF(D175=D174,F174,IF($E$10="Acc Bi-Weekly",ROUND((-PMT(((1+D175/CP)^(CP/12))-1,(nper-A175+1)*12/26,J174))/2,2),IF($E$10="Acc Weekly",ROUND((-PMT(((1+D175/CP)^(CP/12))-1,(nper-A175+1)*12/52,J174))/4,2),ROUND(-PMT(((1+D175/CP)^(CP/periods_per_year))-1,nper-A175+1,J174),2)))))))</f>
        <v/>
      </c>
      <c r="G175" s="67" t="str">
        <f>IF(OR(A175="",A175&lt;$E$14),"",IF(J174&lt;=F175,0,IF(IF(AND(A175&gt;=$E$14,MOD(A175-$E$14,int)=0),$E$15,0)+F175&gt;=J174+E175,J174+E175-F175,IF(AND(A175&gt;=$E$14,MOD(A175-$E$14,int)=0),$E$15,0)+IF(IF(AND(A175&gt;=$E$14,MOD(A175-$E$14,int)=0),$E$15,0)+IF(MOD(A175-$E$18,periods_per_year)=0,$E$17,0)+F175&lt;J174+E175,IF(MOD(A175-$E$18,periods_per_year)=0,$E$17,0),J174+E175-IF(AND(A175&gt;=$E$14,MOD(A175-$E$14,int)=0),$E$15,0)-F175))))</f>
        <v/>
      </c>
      <c r="H175" s="68"/>
      <c r="I175" s="67" t="str">
        <f t="shared" si="22"/>
        <v/>
      </c>
      <c r="J175" s="67" t="str">
        <f t="shared" si="23"/>
        <v/>
      </c>
      <c r="K175" s="50"/>
      <c r="L175" s="59" t="str">
        <f t="shared" si="24"/>
        <v/>
      </c>
      <c r="M175" s="60" t="str">
        <f>IF(L175="","",IF(OR(periods_per_year=26,periods_per_year=52),IF(periods_per_year=26,IF(L175=1,fpdate,M174+14),IF(periods_per_year=52,IF(L175=1,fpdate,M174+7),"n/a")),IF(periods_per_year=24,DATE(YEAR(fpdate),MONTH(fpdate)+(L175-1)/2+IF(AND(DAY(fpdate)&gt;=15,MOD(L175,2)=0),1,0),IF(MOD(L175,2)=0,IF(DAY(fpdate)&gt;=15,DAY(fpdate)-14,DAY(fpdate)+14),DAY(fpdate))),IF(DAY(DATE(YEAR(fpdate),MONTH(fpdate)+L175-1,DAY(fpdate)))&lt;&gt;DAY(fpdate),DATE(YEAR(fpdate),MONTH(fpdate)+L175,0),DATE(YEAR(fpdate),MONTH(fpdate)+L175-1,DAY(fpdate))))))</f>
        <v/>
      </c>
      <c r="N175" s="61" t="str">
        <f>IF(L175="","",IF(D175&lt;&gt;"",D175,IF(L175=1,start_rate,IF(variable,IF(OR(L175=1,L175&lt;$K$20*periods_per_year),N174,MIN($K$21,IF(MOD(L175-1,$J$23)=0,MAX($K$22,N174+$J$24),N174))),N174))))</f>
        <v/>
      </c>
      <c r="O175" s="62" t="str">
        <f>IF(L175="","",ROUND((((1+N175/CP)^(CP/periods_per_year))-1)*R174,2))</f>
        <v/>
      </c>
      <c r="P175" s="62" t="str">
        <f>IF(L175="","",IF(L175=nper,R174+O175,MIN(R174+O175,IF(N175=N174,P174,ROUND(-PMT(((1+N175/CP)^(CP/periods_per_year))-1,nper-L175+1,R174),2)))))</f>
        <v/>
      </c>
      <c r="Q175" s="62" t="str">
        <f t="shared" si="25"/>
        <v/>
      </c>
      <c r="R175" s="62" t="str">
        <f t="shared" si="26"/>
        <v/>
      </c>
    </row>
    <row r="176" spans="1:18" x14ac:dyDescent="0.25">
      <c r="A176" s="63" t="str">
        <f t="shared" si="18"/>
        <v/>
      </c>
      <c r="B176" s="64" t="str">
        <f t="shared" si="19"/>
        <v/>
      </c>
      <c r="C176" s="65" t="str">
        <f t="shared" si="20"/>
        <v/>
      </c>
      <c r="D176" s="66" t="str">
        <f>IF(A176="","",IF(A176=1,start_rate,IF(variable,IF(OR(A176=1,A176&lt;$K$20*periods_per_year),D175,MIN($K$21,IF(MOD(A176-1,$J$23)=0,MAX($K$22,D175+$J$24),D175))),D175)))</f>
        <v/>
      </c>
      <c r="E176" s="67" t="str">
        <f t="shared" si="21"/>
        <v/>
      </c>
      <c r="F176" s="67" t="str">
        <f>IF(A176="","",IF(A176=nper,J175+E176,MIN(J175+E176,IF(D176=D175,F175,IF($E$10="Acc Bi-Weekly",ROUND((-PMT(((1+D176/CP)^(CP/12))-1,(nper-A176+1)*12/26,J175))/2,2),IF($E$10="Acc Weekly",ROUND((-PMT(((1+D176/CP)^(CP/12))-1,(nper-A176+1)*12/52,J175))/4,2),ROUND(-PMT(((1+D176/CP)^(CP/periods_per_year))-1,nper-A176+1,J175),2)))))))</f>
        <v/>
      </c>
      <c r="G176" s="67" t="str">
        <f>IF(OR(A176="",A176&lt;$E$14),"",IF(J175&lt;=F176,0,IF(IF(AND(A176&gt;=$E$14,MOD(A176-$E$14,int)=0),$E$15,0)+F176&gt;=J175+E176,J175+E176-F176,IF(AND(A176&gt;=$E$14,MOD(A176-$E$14,int)=0),$E$15,0)+IF(IF(AND(A176&gt;=$E$14,MOD(A176-$E$14,int)=0),$E$15,0)+IF(MOD(A176-$E$18,periods_per_year)=0,$E$17,0)+F176&lt;J175+E176,IF(MOD(A176-$E$18,periods_per_year)=0,$E$17,0),J175+E176-IF(AND(A176&gt;=$E$14,MOD(A176-$E$14,int)=0),$E$15,0)-F176))))</f>
        <v/>
      </c>
      <c r="H176" s="68"/>
      <c r="I176" s="67" t="str">
        <f t="shared" si="22"/>
        <v/>
      </c>
      <c r="J176" s="67" t="str">
        <f t="shared" si="23"/>
        <v/>
      </c>
      <c r="K176" s="50"/>
      <c r="L176" s="59" t="str">
        <f t="shared" si="24"/>
        <v/>
      </c>
      <c r="M176" s="60" t="str">
        <f>IF(L176="","",IF(OR(periods_per_year=26,periods_per_year=52),IF(periods_per_year=26,IF(L176=1,fpdate,M175+14),IF(periods_per_year=52,IF(L176=1,fpdate,M175+7),"n/a")),IF(periods_per_year=24,DATE(YEAR(fpdate),MONTH(fpdate)+(L176-1)/2+IF(AND(DAY(fpdate)&gt;=15,MOD(L176,2)=0),1,0),IF(MOD(L176,2)=0,IF(DAY(fpdate)&gt;=15,DAY(fpdate)-14,DAY(fpdate)+14),DAY(fpdate))),IF(DAY(DATE(YEAR(fpdate),MONTH(fpdate)+L176-1,DAY(fpdate)))&lt;&gt;DAY(fpdate),DATE(YEAR(fpdate),MONTH(fpdate)+L176,0),DATE(YEAR(fpdate),MONTH(fpdate)+L176-1,DAY(fpdate))))))</f>
        <v/>
      </c>
      <c r="N176" s="61" t="str">
        <f>IF(L176="","",IF(D176&lt;&gt;"",D176,IF(L176=1,start_rate,IF(variable,IF(OR(L176=1,L176&lt;$K$20*periods_per_year),N175,MIN($K$21,IF(MOD(L176-1,$J$23)=0,MAX($K$22,N175+$J$24),N175))),N175))))</f>
        <v/>
      </c>
      <c r="O176" s="62" t="str">
        <f>IF(L176="","",ROUND((((1+N176/CP)^(CP/periods_per_year))-1)*R175,2))</f>
        <v/>
      </c>
      <c r="P176" s="62" t="str">
        <f>IF(L176="","",IF(L176=nper,R175+O176,MIN(R175+O176,IF(N176=N175,P175,ROUND(-PMT(((1+N176/CP)^(CP/periods_per_year))-1,nper-L176+1,R175),2)))))</f>
        <v/>
      </c>
      <c r="Q176" s="62" t="str">
        <f t="shared" si="25"/>
        <v/>
      </c>
      <c r="R176" s="62" t="str">
        <f t="shared" si="26"/>
        <v/>
      </c>
    </row>
    <row r="177" spans="1:18" x14ac:dyDescent="0.25">
      <c r="A177" s="63" t="str">
        <f t="shared" si="18"/>
        <v/>
      </c>
      <c r="B177" s="64" t="str">
        <f t="shared" si="19"/>
        <v/>
      </c>
      <c r="C177" s="65" t="str">
        <f t="shared" si="20"/>
        <v/>
      </c>
      <c r="D177" s="66" t="str">
        <f>IF(A177="","",IF(A177=1,start_rate,IF(variable,IF(OR(A177=1,A177&lt;$K$20*periods_per_year),D176,MIN($K$21,IF(MOD(A177-1,$J$23)=0,MAX($K$22,D176+$J$24),D176))),D176)))</f>
        <v/>
      </c>
      <c r="E177" s="67" t="str">
        <f t="shared" si="21"/>
        <v/>
      </c>
      <c r="F177" s="67" t="str">
        <f>IF(A177="","",IF(A177=nper,J176+E177,MIN(J176+E177,IF(D177=D176,F176,IF($E$10="Acc Bi-Weekly",ROUND((-PMT(((1+D177/CP)^(CP/12))-1,(nper-A177+1)*12/26,J176))/2,2),IF($E$10="Acc Weekly",ROUND((-PMT(((1+D177/CP)^(CP/12))-1,(nper-A177+1)*12/52,J176))/4,2),ROUND(-PMT(((1+D177/CP)^(CP/periods_per_year))-1,nper-A177+1,J176),2)))))))</f>
        <v/>
      </c>
      <c r="G177" s="67" t="str">
        <f>IF(OR(A177="",A177&lt;$E$14),"",IF(J176&lt;=F177,0,IF(IF(AND(A177&gt;=$E$14,MOD(A177-$E$14,int)=0),$E$15,0)+F177&gt;=J176+E177,J176+E177-F177,IF(AND(A177&gt;=$E$14,MOD(A177-$E$14,int)=0),$E$15,0)+IF(IF(AND(A177&gt;=$E$14,MOD(A177-$E$14,int)=0),$E$15,0)+IF(MOD(A177-$E$18,periods_per_year)=0,$E$17,0)+F177&lt;J176+E177,IF(MOD(A177-$E$18,periods_per_year)=0,$E$17,0),J176+E177-IF(AND(A177&gt;=$E$14,MOD(A177-$E$14,int)=0),$E$15,0)-F177))))</f>
        <v/>
      </c>
      <c r="H177" s="68"/>
      <c r="I177" s="67" t="str">
        <f t="shared" si="22"/>
        <v/>
      </c>
      <c r="J177" s="67" t="str">
        <f t="shared" si="23"/>
        <v/>
      </c>
      <c r="K177" s="50"/>
      <c r="L177" s="59" t="str">
        <f t="shared" si="24"/>
        <v/>
      </c>
      <c r="M177" s="60" t="str">
        <f>IF(L177="","",IF(OR(periods_per_year=26,periods_per_year=52),IF(periods_per_year=26,IF(L177=1,fpdate,M176+14),IF(periods_per_year=52,IF(L177=1,fpdate,M176+7),"n/a")),IF(periods_per_year=24,DATE(YEAR(fpdate),MONTH(fpdate)+(L177-1)/2+IF(AND(DAY(fpdate)&gt;=15,MOD(L177,2)=0),1,0),IF(MOD(L177,2)=0,IF(DAY(fpdate)&gt;=15,DAY(fpdate)-14,DAY(fpdate)+14),DAY(fpdate))),IF(DAY(DATE(YEAR(fpdate),MONTH(fpdate)+L177-1,DAY(fpdate)))&lt;&gt;DAY(fpdate),DATE(YEAR(fpdate),MONTH(fpdate)+L177,0),DATE(YEAR(fpdate),MONTH(fpdate)+L177-1,DAY(fpdate))))))</f>
        <v/>
      </c>
      <c r="N177" s="61" t="str">
        <f>IF(L177="","",IF(D177&lt;&gt;"",D177,IF(L177=1,start_rate,IF(variable,IF(OR(L177=1,L177&lt;$K$20*periods_per_year),N176,MIN($K$21,IF(MOD(L177-1,$J$23)=0,MAX($K$22,N176+$J$24),N176))),N176))))</f>
        <v/>
      </c>
      <c r="O177" s="62" t="str">
        <f>IF(L177="","",ROUND((((1+N177/CP)^(CP/periods_per_year))-1)*R176,2))</f>
        <v/>
      </c>
      <c r="P177" s="62" t="str">
        <f>IF(L177="","",IF(L177=nper,R176+O177,MIN(R176+O177,IF(N177=N176,P176,ROUND(-PMT(((1+N177/CP)^(CP/periods_per_year))-1,nper-L177+1,R176),2)))))</f>
        <v/>
      </c>
      <c r="Q177" s="62" t="str">
        <f t="shared" si="25"/>
        <v/>
      </c>
      <c r="R177" s="62" t="str">
        <f t="shared" si="26"/>
        <v/>
      </c>
    </row>
    <row r="178" spans="1:18" x14ac:dyDescent="0.25">
      <c r="A178" s="63" t="str">
        <f t="shared" si="18"/>
        <v/>
      </c>
      <c r="B178" s="64" t="str">
        <f t="shared" si="19"/>
        <v/>
      </c>
      <c r="C178" s="65" t="str">
        <f t="shared" si="20"/>
        <v/>
      </c>
      <c r="D178" s="66" t="str">
        <f>IF(A178="","",IF(A178=1,start_rate,IF(variable,IF(OR(A178=1,A178&lt;$K$20*periods_per_year),D177,MIN($K$21,IF(MOD(A178-1,$J$23)=0,MAX($K$22,D177+$J$24),D177))),D177)))</f>
        <v/>
      </c>
      <c r="E178" s="67" t="str">
        <f t="shared" si="21"/>
        <v/>
      </c>
      <c r="F178" s="67" t="str">
        <f>IF(A178="","",IF(A178=nper,J177+E178,MIN(J177+E178,IF(D178=D177,F177,IF($E$10="Acc Bi-Weekly",ROUND((-PMT(((1+D178/CP)^(CP/12))-1,(nper-A178+1)*12/26,J177))/2,2),IF($E$10="Acc Weekly",ROUND((-PMT(((1+D178/CP)^(CP/12))-1,(nper-A178+1)*12/52,J177))/4,2),ROUND(-PMT(((1+D178/CP)^(CP/periods_per_year))-1,nper-A178+1,J177),2)))))))</f>
        <v/>
      </c>
      <c r="G178" s="67" t="str">
        <f>IF(OR(A178="",A178&lt;$E$14),"",IF(J177&lt;=F178,0,IF(IF(AND(A178&gt;=$E$14,MOD(A178-$E$14,int)=0),$E$15,0)+F178&gt;=J177+E178,J177+E178-F178,IF(AND(A178&gt;=$E$14,MOD(A178-$E$14,int)=0),$E$15,0)+IF(IF(AND(A178&gt;=$E$14,MOD(A178-$E$14,int)=0),$E$15,0)+IF(MOD(A178-$E$18,periods_per_year)=0,$E$17,0)+F178&lt;J177+E178,IF(MOD(A178-$E$18,periods_per_year)=0,$E$17,0),J177+E178-IF(AND(A178&gt;=$E$14,MOD(A178-$E$14,int)=0),$E$15,0)-F178))))</f>
        <v/>
      </c>
      <c r="H178" s="68"/>
      <c r="I178" s="67" t="str">
        <f t="shared" si="22"/>
        <v/>
      </c>
      <c r="J178" s="67" t="str">
        <f t="shared" si="23"/>
        <v/>
      </c>
      <c r="K178" s="50"/>
      <c r="L178" s="59" t="str">
        <f t="shared" si="24"/>
        <v/>
      </c>
      <c r="M178" s="60" t="str">
        <f>IF(L178="","",IF(OR(periods_per_year=26,periods_per_year=52),IF(periods_per_year=26,IF(L178=1,fpdate,M177+14),IF(periods_per_year=52,IF(L178=1,fpdate,M177+7),"n/a")),IF(periods_per_year=24,DATE(YEAR(fpdate),MONTH(fpdate)+(L178-1)/2+IF(AND(DAY(fpdate)&gt;=15,MOD(L178,2)=0),1,0),IF(MOD(L178,2)=0,IF(DAY(fpdate)&gt;=15,DAY(fpdate)-14,DAY(fpdate)+14),DAY(fpdate))),IF(DAY(DATE(YEAR(fpdate),MONTH(fpdate)+L178-1,DAY(fpdate)))&lt;&gt;DAY(fpdate),DATE(YEAR(fpdate),MONTH(fpdate)+L178,0),DATE(YEAR(fpdate),MONTH(fpdate)+L178-1,DAY(fpdate))))))</f>
        <v/>
      </c>
      <c r="N178" s="61" t="str">
        <f>IF(L178="","",IF(D178&lt;&gt;"",D178,IF(L178=1,start_rate,IF(variable,IF(OR(L178=1,L178&lt;$K$20*periods_per_year),N177,MIN($K$21,IF(MOD(L178-1,$J$23)=0,MAX($K$22,N177+$J$24),N177))),N177))))</f>
        <v/>
      </c>
      <c r="O178" s="62" t="str">
        <f>IF(L178="","",ROUND((((1+N178/CP)^(CP/periods_per_year))-1)*R177,2))</f>
        <v/>
      </c>
      <c r="P178" s="62" t="str">
        <f>IF(L178="","",IF(L178=nper,R177+O178,MIN(R177+O178,IF(N178=N177,P177,ROUND(-PMT(((1+N178/CP)^(CP/periods_per_year))-1,nper-L178+1,R177),2)))))</f>
        <v/>
      </c>
      <c r="Q178" s="62" t="str">
        <f t="shared" si="25"/>
        <v/>
      </c>
      <c r="R178" s="62" t="str">
        <f t="shared" si="26"/>
        <v/>
      </c>
    </row>
    <row r="179" spans="1:18" x14ac:dyDescent="0.25">
      <c r="A179" s="63" t="str">
        <f t="shared" si="18"/>
        <v/>
      </c>
      <c r="B179" s="64" t="str">
        <f t="shared" si="19"/>
        <v/>
      </c>
      <c r="C179" s="65" t="str">
        <f t="shared" si="20"/>
        <v/>
      </c>
      <c r="D179" s="66" t="str">
        <f>IF(A179="","",IF(A179=1,start_rate,IF(variable,IF(OR(A179=1,A179&lt;$K$20*periods_per_year),D178,MIN($K$21,IF(MOD(A179-1,$J$23)=0,MAX($K$22,D178+$J$24),D178))),D178)))</f>
        <v/>
      </c>
      <c r="E179" s="67" t="str">
        <f t="shared" si="21"/>
        <v/>
      </c>
      <c r="F179" s="67" t="str">
        <f>IF(A179="","",IF(A179=nper,J178+E179,MIN(J178+E179,IF(D179=D178,F178,IF($E$10="Acc Bi-Weekly",ROUND((-PMT(((1+D179/CP)^(CP/12))-1,(nper-A179+1)*12/26,J178))/2,2),IF($E$10="Acc Weekly",ROUND((-PMT(((1+D179/CP)^(CP/12))-1,(nper-A179+1)*12/52,J178))/4,2),ROUND(-PMT(((1+D179/CP)^(CP/periods_per_year))-1,nper-A179+1,J178),2)))))))</f>
        <v/>
      </c>
      <c r="G179" s="67" t="str">
        <f>IF(OR(A179="",A179&lt;$E$14),"",IF(J178&lt;=F179,0,IF(IF(AND(A179&gt;=$E$14,MOD(A179-$E$14,int)=0),$E$15,0)+F179&gt;=J178+E179,J178+E179-F179,IF(AND(A179&gt;=$E$14,MOD(A179-$E$14,int)=0),$E$15,0)+IF(IF(AND(A179&gt;=$E$14,MOD(A179-$E$14,int)=0),$E$15,0)+IF(MOD(A179-$E$18,periods_per_year)=0,$E$17,0)+F179&lt;J178+E179,IF(MOD(A179-$E$18,periods_per_year)=0,$E$17,0),J178+E179-IF(AND(A179&gt;=$E$14,MOD(A179-$E$14,int)=0),$E$15,0)-F179))))</f>
        <v/>
      </c>
      <c r="H179" s="68"/>
      <c r="I179" s="67" t="str">
        <f t="shared" si="22"/>
        <v/>
      </c>
      <c r="J179" s="67" t="str">
        <f t="shared" si="23"/>
        <v/>
      </c>
      <c r="K179" s="50"/>
      <c r="L179" s="59" t="str">
        <f t="shared" si="24"/>
        <v/>
      </c>
      <c r="M179" s="60" t="str">
        <f>IF(L179="","",IF(OR(periods_per_year=26,periods_per_year=52),IF(periods_per_year=26,IF(L179=1,fpdate,M178+14),IF(periods_per_year=52,IF(L179=1,fpdate,M178+7),"n/a")),IF(periods_per_year=24,DATE(YEAR(fpdate),MONTH(fpdate)+(L179-1)/2+IF(AND(DAY(fpdate)&gt;=15,MOD(L179,2)=0),1,0),IF(MOD(L179,2)=0,IF(DAY(fpdate)&gt;=15,DAY(fpdate)-14,DAY(fpdate)+14),DAY(fpdate))),IF(DAY(DATE(YEAR(fpdate),MONTH(fpdate)+L179-1,DAY(fpdate)))&lt;&gt;DAY(fpdate),DATE(YEAR(fpdate),MONTH(fpdate)+L179,0),DATE(YEAR(fpdate),MONTH(fpdate)+L179-1,DAY(fpdate))))))</f>
        <v/>
      </c>
      <c r="N179" s="61" t="str">
        <f>IF(L179="","",IF(D179&lt;&gt;"",D179,IF(L179=1,start_rate,IF(variable,IF(OR(L179=1,L179&lt;$K$20*periods_per_year),N178,MIN($K$21,IF(MOD(L179-1,$J$23)=0,MAX($K$22,N178+$J$24),N178))),N178))))</f>
        <v/>
      </c>
      <c r="O179" s="62" t="str">
        <f>IF(L179="","",ROUND((((1+N179/CP)^(CP/periods_per_year))-1)*R178,2))</f>
        <v/>
      </c>
      <c r="P179" s="62" t="str">
        <f>IF(L179="","",IF(L179=nper,R178+O179,MIN(R178+O179,IF(N179=N178,P178,ROUND(-PMT(((1+N179/CP)^(CP/periods_per_year))-1,nper-L179+1,R178),2)))))</f>
        <v/>
      </c>
      <c r="Q179" s="62" t="str">
        <f t="shared" si="25"/>
        <v/>
      </c>
      <c r="R179" s="62" t="str">
        <f t="shared" si="26"/>
        <v/>
      </c>
    </row>
    <row r="180" spans="1:18" x14ac:dyDescent="0.25">
      <c r="A180" s="63" t="str">
        <f t="shared" si="18"/>
        <v/>
      </c>
      <c r="B180" s="64" t="str">
        <f t="shared" si="19"/>
        <v/>
      </c>
      <c r="C180" s="65" t="str">
        <f t="shared" si="20"/>
        <v/>
      </c>
      <c r="D180" s="66" t="str">
        <f>IF(A180="","",IF(A180=1,start_rate,IF(variable,IF(OR(A180=1,A180&lt;$K$20*periods_per_year),D179,MIN($K$21,IF(MOD(A180-1,$J$23)=0,MAX($K$22,D179+$J$24),D179))),D179)))</f>
        <v/>
      </c>
      <c r="E180" s="67" t="str">
        <f t="shared" si="21"/>
        <v/>
      </c>
      <c r="F180" s="67" t="str">
        <f>IF(A180="","",IF(A180=nper,J179+E180,MIN(J179+E180,IF(D180=D179,F179,IF($E$10="Acc Bi-Weekly",ROUND((-PMT(((1+D180/CP)^(CP/12))-1,(nper-A180+1)*12/26,J179))/2,2),IF($E$10="Acc Weekly",ROUND((-PMT(((1+D180/CP)^(CP/12))-1,(nper-A180+1)*12/52,J179))/4,2),ROUND(-PMT(((1+D180/CP)^(CP/periods_per_year))-1,nper-A180+1,J179),2)))))))</f>
        <v/>
      </c>
      <c r="G180" s="67" t="str">
        <f>IF(OR(A180="",A180&lt;$E$14),"",IF(J179&lt;=F180,0,IF(IF(AND(A180&gt;=$E$14,MOD(A180-$E$14,int)=0),$E$15,0)+F180&gt;=J179+E180,J179+E180-F180,IF(AND(A180&gt;=$E$14,MOD(A180-$E$14,int)=0),$E$15,0)+IF(IF(AND(A180&gt;=$E$14,MOD(A180-$E$14,int)=0),$E$15,0)+IF(MOD(A180-$E$18,periods_per_year)=0,$E$17,0)+F180&lt;J179+E180,IF(MOD(A180-$E$18,periods_per_year)=0,$E$17,0),J179+E180-IF(AND(A180&gt;=$E$14,MOD(A180-$E$14,int)=0),$E$15,0)-F180))))</f>
        <v/>
      </c>
      <c r="H180" s="68"/>
      <c r="I180" s="67" t="str">
        <f t="shared" si="22"/>
        <v/>
      </c>
      <c r="J180" s="67" t="str">
        <f t="shared" si="23"/>
        <v/>
      </c>
      <c r="K180" s="50"/>
      <c r="L180" s="59" t="str">
        <f t="shared" si="24"/>
        <v/>
      </c>
      <c r="M180" s="60" t="str">
        <f>IF(L180="","",IF(OR(periods_per_year=26,periods_per_year=52),IF(periods_per_year=26,IF(L180=1,fpdate,M179+14),IF(periods_per_year=52,IF(L180=1,fpdate,M179+7),"n/a")),IF(periods_per_year=24,DATE(YEAR(fpdate),MONTH(fpdate)+(L180-1)/2+IF(AND(DAY(fpdate)&gt;=15,MOD(L180,2)=0),1,0),IF(MOD(L180,2)=0,IF(DAY(fpdate)&gt;=15,DAY(fpdate)-14,DAY(fpdate)+14),DAY(fpdate))),IF(DAY(DATE(YEAR(fpdate),MONTH(fpdate)+L180-1,DAY(fpdate)))&lt;&gt;DAY(fpdate),DATE(YEAR(fpdate),MONTH(fpdate)+L180,0),DATE(YEAR(fpdate),MONTH(fpdate)+L180-1,DAY(fpdate))))))</f>
        <v/>
      </c>
      <c r="N180" s="61" t="str">
        <f>IF(L180="","",IF(D180&lt;&gt;"",D180,IF(L180=1,start_rate,IF(variable,IF(OR(L180=1,L180&lt;$K$20*periods_per_year),N179,MIN($K$21,IF(MOD(L180-1,$J$23)=0,MAX($K$22,N179+$J$24),N179))),N179))))</f>
        <v/>
      </c>
      <c r="O180" s="62" t="str">
        <f>IF(L180="","",ROUND((((1+N180/CP)^(CP/periods_per_year))-1)*R179,2))</f>
        <v/>
      </c>
      <c r="P180" s="62" t="str">
        <f>IF(L180="","",IF(L180=nper,R179+O180,MIN(R179+O180,IF(N180=N179,P179,ROUND(-PMT(((1+N180/CP)^(CP/periods_per_year))-1,nper-L180+1,R179),2)))))</f>
        <v/>
      </c>
      <c r="Q180" s="62" t="str">
        <f t="shared" si="25"/>
        <v/>
      </c>
      <c r="R180" s="62" t="str">
        <f t="shared" si="26"/>
        <v/>
      </c>
    </row>
    <row r="181" spans="1:18" x14ac:dyDescent="0.25">
      <c r="A181" s="63" t="str">
        <f t="shared" si="18"/>
        <v/>
      </c>
      <c r="B181" s="64" t="str">
        <f t="shared" si="19"/>
        <v/>
      </c>
      <c r="C181" s="65" t="str">
        <f t="shared" si="20"/>
        <v/>
      </c>
      <c r="D181" s="66" t="str">
        <f>IF(A181="","",IF(A181=1,start_rate,IF(variable,IF(OR(A181=1,A181&lt;$K$20*periods_per_year),D180,MIN($K$21,IF(MOD(A181-1,$J$23)=0,MAX($K$22,D180+$J$24),D180))),D180)))</f>
        <v/>
      </c>
      <c r="E181" s="67" t="str">
        <f t="shared" si="21"/>
        <v/>
      </c>
      <c r="F181" s="67" t="str">
        <f>IF(A181="","",IF(A181=nper,J180+E181,MIN(J180+E181,IF(D181=D180,F180,IF($E$10="Acc Bi-Weekly",ROUND((-PMT(((1+D181/CP)^(CP/12))-1,(nper-A181+1)*12/26,J180))/2,2),IF($E$10="Acc Weekly",ROUND((-PMT(((1+D181/CP)^(CP/12))-1,(nper-A181+1)*12/52,J180))/4,2),ROUND(-PMT(((1+D181/CP)^(CP/periods_per_year))-1,nper-A181+1,J180),2)))))))</f>
        <v/>
      </c>
      <c r="G181" s="67" t="str">
        <f>IF(OR(A181="",A181&lt;$E$14),"",IF(J180&lt;=F181,0,IF(IF(AND(A181&gt;=$E$14,MOD(A181-$E$14,int)=0),$E$15,0)+F181&gt;=J180+E181,J180+E181-F181,IF(AND(A181&gt;=$E$14,MOD(A181-$E$14,int)=0),$E$15,0)+IF(IF(AND(A181&gt;=$E$14,MOD(A181-$E$14,int)=0),$E$15,0)+IF(MOD(A181-$E$18,periods_per_year)=0,$E$17,0)+F181&lt;J180+E181,IF(MOD(A181-$E$18,periods_per_year)=0,$E$17,0),J180+E181-IF(AND(A181&gt;=$E$14,MOD(A181-$E$14,int)=0),$E$15,0)-F181))))</f>
        <v/>
      </c>
      <c r="H181" s="68"/>
      <c r="I181" s="67" t="str">
        <f t="shared" si="22"/>
        <v/>
      </c>
      <c r="J181" s="67" t="str">
        <f t="shared" si="23"/>
        <v/>
      </c>
      <c r="K181" s="50"/>
      <c r="L181" s="59" t="str">
        <f t="shared" si="24"/>
        <v/>
      </c>
      <c r="M181" s="60" t="str">
        <f>IF(L181="","",IF(OR(periods_per_year=26,periods_per_year=52),IF(periods_per_year=26,IF(L181=1,fpdate,M180+14),IF(periods_per_year=52,IF(L181=1,fpdate,M180+7),"n/a")),IF(periods_per_year=24,DATE(YEAR(fpdate),MONTH(fpdate)+(L181-1)/2+IF(AND(DAY(fpdate)&gt;=15,MOD(L181,2)=0),1,0),IF(MOD(L181,2)=0,IF(DAY(fpdate)&gt;=15,DAY(fpdate)-14,DAY(fpdate)+14),DAY(fpdate))),IF(DAY(DATE(YEAR(fpdate),MONTH(fpdate)+L181-1,DAY(fpdate)))&lt;&gt;DAY(fpdate),DATE(YEAR(fpdate),MONTH(fpdate)+L181,0),DATE(YEAR(fpdate),MONTH(fpdate)+L181-1,DAY(fpdate))))))</f>
        <v/>
      </c>
      <c r="N181" s="61" t="str">
        <f>IF(L181="","",IF(D181&lt;&gt;"",D181,IF(L181=1,start_rate,IF(variable,IF(OR(L181=1,L181&lt;$K$20*periods_per_year),N180,MIN($K$21,IF(MOD(L181-1,$J$23)=0,MAX($K$22,N180+$J$24),N180))),N180))))</f>
        <v/>
      </c>
      <c r="O181" s="62" t="str">
        <f>IF(L181="","",ROUND((((1+N181/CP)^(CP/periods_per_year))-1)*R180,2))</f>
        <v/>
      </c>
      <c r="P181" s="62" t="str">
        <f>IF(L181="","",IF(L181=nper,R180+O181,MIN(R180+O181,IF(N181=N180,P180,ROUND(-PMT(((1+N181/CP)^(CP/periods_per_year))-1,nper-L181+1,R180),2)))))</f>
        <v/>
      </c>
      <c r="Q181" s="62" t="str">
        <f t="shared" si="25"/>
        <v/>
      </c>
      <c r="R181" s="62" t="str">
        <f t="shared" si="26"/>
        <v/>
      </c>
    </row>
    <row r="182" spans="1:18" x14ac:dyDescent="0.25">
      <c r="A182" s="63" t="str">
        <f t="shared" si="18"/>
        <v/>
      </c>
      <c r="B182" s="64" t="str">
        <f t="shared" si="19"/>
        <v/>
      </c>
      <c r="C182" s="65" t="str">
        <f t="shared" si="20"/>
        <v/>
      </c>
      <c r="D182" s="66" t="str">
        <f>IF(A182="","",IF(A182=1,start_rate,IF(variable,IF(OR(A182=1,A182&lt;$K$20*periods_per_year),D181,MIN($K$21,IF(MOD(A182-1,$J$23)=0,MAX($K$22,D181+$J$24),D181))),D181)))</f>
        <v/>
      </c>
      <c r="E182" s="67" t="str">
        <f t="shared" si="21"/>
        <v/>
      </c>
      <c r="F182" s="67" t="str">
        <f>IF(A182="","",IF(A182=nper,J181+E182,MIN(J181+E182,IF(D182=D181,F181,IF($E$10="Acc Bi-Weekly",ROUND((-PMT(((1+D182/CP)^(CP/12))-1,(nper-A182+1)*12/26,J181))/2,2),IF($E$10="Acc Weekly",ROUND((-PMT(((1+D182/CP)^(CP/12))-1,(nper-A182+1)*12/52,J181))/4,2),ROUND(-PMT(((1+D182/CP)^(CP/periods_per_year))-1,nper-A182+1,J181),2)))))))</f>
        <v/>
      </c>
      <c r="G182" s="67" t="str">
        <f>IF(OR(A182="",A182&lt;$E$14),"",IF(J181&lt;=F182,0,IF(IF(AND(A182&gt;=$E$14,MOD(A182-$E$14,int)=0),$E$15,0)+F182&gt;=J181+E182,J181+E182-F182,IF(AND(A182&gt;=$E$14,MOD(A182-$E$14,int)=0),$E$15,0)+IF(IF(AND(A182&gt;=$E$14,MOD(A182-$E$14,int)=0),$E$15,0)+IF(MOD(A182-$E$18,periods_per_year)=0,$E$17,0)+F182&lt;J181+E182,IF(MOD(A182-$E$18,periods_per_year)=0,$E$17,0),J181+E182-IF(AND(A182&gt;=$E$14,MOD(A182-$E$14,int)=0),$E$15,0)-F182))))</f>
        <v/>
      </c>
      <c r="H182" s="68"/>
      <c r="I182" s="67" t="str">
        <f t="shared" si="22"/>
        <v/>
      </c>
      <c r="J182" s="67" t="str">
        <f t="shared" si="23"/>
        <v/>
      </c>
      <c r="K182" s="50"/>
      <c r="L182" s="59" t="str">
        <f t="shared" si="24"/>
        <v/>
      </c>
      <c r="M182" s="60" t="str">
        <f>IF(L182="","",IF(OR(periods_per_year=26,periods_per_year=52),IF(periods_per_year=26,IF(L182=1,fpdate,M181+14),IF(periods_per_year=52,IF(L182=1,fpdate,M181+7),"n/a")),IF(periods_per_year=24,DATE(YEAR(fpdate),MONTH(fpdate)+(L182-1)/2+IF(AND(DAY(fpdate)&gt;=15,MOD(L182,2)=0),1,0),IF(MOD(L182,2)=0,IF(DAY(fpdate)&gt;=15,DAY(fpdate)-14,DAY(fpdate)+14),DAY(fpdate))),IF(DAY(DATE(YEAR(fpdate),MONTH(fpdate)+L182-1,DAY(fpdate)))&lt;&gt;DAY(fpdate),DATE(YEAR(fpdate),MONTH(fpdate)+L182,0),DATE(YEAR(fpdate),MONTH(fpdate)+L182-1,DAY(fpdate))))))</f>
        <v/>
      </c>
      <c r="N182" s="61" t="str">
        <f>IF(L182="","",IF(D182&lt;&gt;"",D182,IF(L182=1,start_rate,IF(variable,IF(OR(L182=1,L182&lt;$K$20*periods_per_year),N181,MIN($K$21,IF(MOD(L182-1,$J$23)=0,MAX($K$22,N181+$J$24),N181))),N181))))</f>
        <v/>
      </c>
      <c r="O182" s="62" t="str">
        <f>IF(L182="","",ROUND((((1+N182/CP)^(CP/periods_per_year))-1)*R181,2))</f>
        <v/>
      </c>
      <c r="P182" s="62" t="str">
        <f>IF(L182="","",IF(L182=nper,R181+O182,MIN(R181+O182,IF(N182=N181,P181,ROUND(-PMT(((1+N182/CP)^(CP/periods_per_year))-1,nper-L182+1,R181),2)))))</f>
        <v/>
      </c>
      <c r="Q182" s="62" t="str">
        <f t="shared" si="25"/>
        <v/>
      </c>
      <c r="R182" s="62" t="str">
        <f t="shared" si="26"/>
        <v/>
      </c>
    </row>
    <row r="183" spans="1:18" x14ac:dyDescent="0.25">
      <c r="A183" s="63" t="str">
        <f t="shared" si="18"/>
        <v/>
      </c>
      <c r="B183" s="64" t="str">
        <f t="shared" si="19"/>
        <v/>
      </c>
      <c r="C183" s="65" t="str">
        <f t="shared" si="20"/>
        <v/>
      </c>
      <c r="D183" s="66" t="str">
        <f>IF(A183="","",IF(A183=1,start_rate,IF(variable,IF(OR(A183=1,A183&lt;$K$20*periods_per_year),D182,MIN($K$21,IF(MOD(A183-1,$J$23)=0,MAX($K$22,D182+$J$24),D182))),D182)))</f>
        <v/>
      </c>
      <c r="E183" s="67" t="str">
        <f t="shared" si="21"/>
        <v/>
      </c>
      <c r="F183" s="67" t="str">
        <f>IF(A183="","",IF(A183=nper,J182+E183,MIN(J182+E183,IF(D183=D182,F182,IF($E$10="Acc Bi-Weekly",ROUND((-PMT(((1+D183/CP)^(CP/12))-1,(nper-A183+1)*12/26,J182))/2,2),IF($E$10="Acc Weekly",ROUND((-PMT(((1+D183/CP)^(CP/12))-1,(nper-A183+1)*12/52,J182))/4,2),ROUND(-PMT(((1+D183/CP)^(CP/periods_per_year))-1,nper-A183+1,J182),2)))))))</f>
        <v/>
      </c>
      <c r="G183" s="67" t="str">
        <f>IF(OR(A183="",A183&lt;$E$14),"",IF(J182&lt;=F183,0,IF(IF(AND(A183&gt;=$E$14,MOD(A183-$E$14,int)=0),$E$15,0)+F183&gt;=J182+E183,J182+E183-F183,IF(AND(A183&gt;=$E$14,MOD(A183-$E$14,int)=0),$E$15,0)+IF(IF(AND(A183&gt;=$E$14,MOD(A183-$E$14,int)=0),$E$15,0)+IF(MOD(A183-$E$18,periods_per_year)=0,$E$17,0)+F183&lt;J182+E183,IF(MOD(A183-$E$18,periods_per_year)=0,$E$17,0),J182+E183-IF(AND(A183&gt;=$E$14,MOD(A183-$E$14,int)=0),$E$15,0)-F183))))</f>
        <v/>
      </c>
      <c r="H183" s="68"/>
      <c r="I183" s="67" t="str">
        <f t="shared" si="22"/>
        <v/>
      </c>
      <c r="J183" s="67" t="str">
        <f t="shared" si="23"/>
        <v/>
      </c>
      <c r="K183" s="50"/>
      <c r="L183" s="59" t="str">
        <f t="shared" si="24"/>
        <v/>
      </c>
      <c r="M183" s="60" t="str">
        <f>IF(L183="","",IF(OR(periods_per_year=26,periods_per_year=52),IF(periods_per_year=26,IF(L183=1,fpdate,M182+14),IF(periods_per_year=52,IF(L183=1,fpdate,M182+7),"n/a")),IF(periods_per_year=24,DATE(YEAR(fpdate),MONTH(fpdate)+(L183-1)/2+IF(AND(DAY(fpdate)&gt;=15,MOD(L183,2)=0),1,0),IF(MOD(L183,2)=0,IF(DAY(fpdate)&gt;=15,DAY(fpdate)-14,DAY(fpdate)+14),DAY(fpdate))),IF(DAY(DATE(YEAR(fpdate),MONTH(fpdate)+L183-1,DAY(fpdate)))&lt;&gt;DAY(fpdate),DATE(YEAR(fpdate),MONTH(fpdate)+L183,0),DATE(YEAR(fpdate),MONTH(fpdate)+L183-1,DAY(fpdate))))))</f>
        <v/>
      </c>
      <c r="N183" s="61" t="str">
        <f>IF(L183="","",IF(D183&lt;&gt;"",D183,IF(L183=1,start_rate,IF(variable,IF(OR(L183=1,L183&lt;$K$20*periods_per_year),N182,MIN($K$21,IF(MOD(L183-1,$J$23)=0,MAX($K$22,N182+$J$24),N182))),N182))))</f>
        <v/>
      </c>
      <c r="O183" s="62" t="str">
        <f>IF(L183="","",ROUND((((1+N183/CP)^(CP/periods_per_year))-1)*R182,2))</f>
        <v/>
      </c>
      <c r="P183" s="62" t="str">
        <f>IF(L183="","",IF(L183=nper,R182+O183,MIN(R182+O183,IF(N183=N182,P182,ROUND(-PMT(((1+N183/CP)^(CP/periods_per_year))-1,nper-L183+1,R182),2)))))</f>
        <v/>
      </c>
      <c r="Q183" s="62" t="str">
        <f t="shared" si="25"/>
        <v/>
      </c>
      <c r="R183" s="62" t="str">
        <f t="shared" si="26"/>
        <v/>
      </c>
    </row>
    <row r="184" spans="1:18" x14ac:dyDescent="0.25">
      <c r="A184" s="63" t="str">
        <f t="shared" si="18"/>
        <v/>
      </c>
      <c r="B184" s="64" t="str">
        <f t="shared" si="19"/>
        <v/>
      </c>
      <c r="C184" s="65" t="str">
        <f t="shared" si="20"/>
        <v/>
      </c>
      <c r="D184" s="66" t="str">
        <f>IF(A184="","",IF(A184=1,start_rate,IF(variable,IF(OR(A184=1,A184&lt;$K$20*periods_per_year),D183,MIN($K$21,IF(MOD(A184-1,$J$23)=0,MAX($K$22,D183+$J$24),D183))),D183)))</f>
        <v/>
      </c>
      <c r="E184" s="67" t="str">
        <f t="shared" si="21"/>
        <v/>
      </c>
      <c r="F184" s="67" t="str">
        <f>IF(A184="","",IF(A184=nper,J183+E184,MIN(J183+E184,IF(D184=D183,F183,IF($E$10="Acc Bi-Weekly",ROUND((-PMT(((1+D184/CP)^(CP/12))-1,(nper-A184+1)*12/26,J183))/2,2),IF($E$10="Acc Weekly",ROUND((-PMT(((1+D184/CP)^(CP/12))-1,(nper-A184+1)*12/52,J183))/4,2),ROUND(-PMT(((1+D184/CP)^(CP/periods_per_year))-1,nper-A184+1,J183),2)))))))</f>
        <v/>
      </c>
      <c r="G184" s="67" t="str">
        <f>IF(OR(A184="",A184&lt;$E$14),"",IF(J183&lt;=F184,0,IF(IF(AND(A184&gt;=$E$14,MOD(A184-$E$14,int)=0),$E$15,0)+F184&gt;=J183+E184,J183+E184-F184,IF(AND(A184&gt;=$E$14,MOD(A184-$E$14,int)=0),$E$15,0)+IF(IF(AND(A184&gt;=$E$14,MOD(A184-$E$14,int)=0),$E$15,0)+IF(MOD(A184-$E$18,periods_per_year)=0,$E$17,0)+F184&lt;J183+E184,IF(MOD(A184-$E$18,periods_per_year)=0,$E$17,0),J183+E184-IF(AND(A184&gt;=$E$14,MOD(A184-$E$14,int)=0),$E$15,0)-F184))))</f>
        <v/>
      </c>
      <c r="H184" s="68"/>
      <c r="I184" s="67" t="str">
        <f t="shared" si="22"/>
        <v/>
      </c>
      <c r="J184" s="67" t="str">
        <f t="shared" si="23"/>
        <v/>
      </c>
      <c r="K184" s="50"/>
      <c r="L184" s="59" t="str">
        <f t="shared" si="24"/>
        <v/>
      </c>
      <c r="M184" s="60" t="str">
        <f>IF(L184="","",IF(OR(periods_per_year=26,periods_per_year=52),IF(periods_per_year=26,IF(L184=1,fpdate,M183+14),IF(periods_per_year=52,IF(L184=1,fpdate,M183+7),"n/a")),IF(periods_per_year=24,DATE(YEAR(fpdate),MONTH(fpdate)+(L184-1)/2+IF(AND(DAY(fpdate)&gt;=15,MOD(L184,2)=0),1,0),IF(MOD(L184,2)=0,IF(DAY(fpdate)&gt;=15,DAY(fpdate)-14,DAY(fpdate)+14),DAY(fpdate))),IF(DAY(DATE(YEAR(fpdate),MONTH(fpdate)+L184-1,DAY(fpdate)))&lt;&gt;DAY(fpdate),DATE(YEAR(fpdate),MONTH(fpdate)+L184,0),DATE(YEAR(fpdate),MONTH(fpdate)+L184-1,DAY(fpdate))))))</f>
        <v/>
      </c>
      <c r="N184" s="61" t="str">
        <f>IF(L184="","",IF(D184&lt;&gt;"",D184,IF(L184=1,start_rate,IF(variable,IF(OR(L184=1,L184&lt;$K$20*periods_per_year),N183,MIN($K$21,IF(MOD(L184-1,$J$23)=0,MAX($K$22,N183+$J$24),N183))),N183))))</f>
        <v/>
      </c>
      <c r="O184" s="62" t="str">
        <f>IF(L184="","",ROUND((((1+N184/CP)^(CP/periods_per_year))-1)*R183,2))</f>
        <v/>
      </c>
      <c r="P184" s="62" t="str">
        <f>IF(L184="","",IF(L184=nper,R183+O184,MIN(R183+O184,IF(N184=N183,P183,ROUND(-PMT(((1+N184/CP)^(CP/periods_per_year))-1,nper-L184+1,R183),2)))))</f>
        <v/>
      </c>
      <c r="Q184" s="62" t="str">
        <f t="shared" si="25"/>
        <v/>
      </c>
      <c r="R184" s="62" t="str">
        <f t="shared" si="26"/>
        <v/>
      </c>
    </row>
    <row r="185" spans="1:18" x14ac:dyDescent="0.25">
      <c r="A185" s="63" t="str">
        <f t="shared" si="18"/>
        <v/>
      </c>
      <c r="B185" s="64" t="str">
        <f t="shared" si="19"/>
        <v/>
      </c>
      <c r="C185" s="65" t="str">
        <f t="shared" si="20"/>
        <v/>
      </c>
      <c r="D185" s="66" t="str">
        <f>IF(A185="","",IF(A185=1,start_rate,IF(variable,IF(OR(A185=1,A185&lt;$K$20*periods_per_year),D184,MIN($K$21,IF(MOD(A185-1,$J$23)=0,MAX($K$22,D184+$J$24),D184))),D184)))</f>
        <v/>
      </c>
      <c r="E185" s="67" t="str">
        <f t="shared" si="21"/>
        <v/>
      </c>
      <c r="F185" s="67" t="str">
        <f>IF(A185="","",IF(A185=nper,J184+E185,MIN(J184+E185,IF(D185=D184,F184,IF($E$10="Acc Bi-Weekly",ROUND((-PMT(((1+D185/CP)^(CP/12))-1,(nper-A185+1)*12/26,J184))/2,2),IF($E$10="Acc Weekly",ROUND((-PMT(((1+D185/CP)^(CP/12))-1,(nper-A185+1)*12/52,J184))/4,2),ROUND(-PMT(((1+D185/CP)^(CP/periods_per_year))-1,nper-A185+1,J184),2)))))))</f>
        <v/>
      </c>
      <c r="G185" s="67" t="str">
        <f>IF(OR(A185="",A185&lt;$E$14),"",IF(J184&lt;=F185,0,IF(IF(AND(A185&gt;=$E$14,MOD(A185-$E$14,int)=0),$E$15,0)+F185&gt;=J184+E185,J184+E185-F185,IF(AND(A185&gt;=$E$14,MOD(A185-$E$14,int)=0),$E$15,0)+IF(IF(AND(A185&gt;=$E$14,MOD(A185-$E$14,int)=0),$E$15,0)+IF(MOD(A185-$E$18,periods_per_year)=0,$E$17,0)+F185&lt;J184+E185,IF(MOD(A185-$E$18,periods_per_year)=0,$E$17,0),J184+E185-IF(AND(A185&gt;=$E$14,MOD(A185-$E$14,int)=0),$E$15,0)-F185))))</f>
        <v/>
      </c>
      <c r="H185" s="68"/>
      <c r="I185" s="67" t="str">
        <f t="shared" si="22"/>
        <v/>
      </c>
      <c r="J185" s="67" t="str">
        <f t="shared" si="23"/>
        <v/>
      </c>
      <c r="K185" s="50"/>
      <c r="L185" s="59" t="str">
        <f t="shared" si="24"/>
        <v/>
      </c>
      <c r="M185" s="60" t="str">
        <f>IF(L185="","",IF(OR(periods_per_year=26,periods_per_year=52),IF(periods_per_year=26,IF(L185=1,fpdate,M184+14),IF(periods_per_year=52,IF(L185=1,fpdate,M184+7),"n/a")),IF(periods_per_year=24,DATE(YEAR(fpdate),MONTH(fpdate)+(L185-1)/2+IF(AND(DAY(fpdate)&gt;=15,MOD(L185,2)=0),1,0),IF(MOD(L185,2)=0,IF(DAY(fpdate)&gt;=15,DAY(fpdate)-14,DAY(fpdate)+14),DAY(fpdate))),IF(DAY(DATE(YEAR(fpdate),MONTH(fpdate)+L185-1,DAY(fpdate)))&lt;&gt;DAY(fpdate),DATE(YEAR(fpdate),MONTH(fpdate)+L185,0),DATE(YEAR(fpdate),MONTH(fpdate)+L185-1,DAY(fpdate))))))</f>
        <v/>
      </c>
      <c r="N185" s="61" t="str">
        <f>IF(L185="","",IF(D185&lt;&gt;"",D185,IF(L185=1,start_rate,IF(variable,IF(OR(L185=1,L185&lt;$K$20*periods_per_year),N184,MIN($K$21,IF(MOD(L185-1,$J$23)=0,MAX($K$22,N184+$J$24),N184))),N184))))</f>
        <v/>
      </c>
      <c r="O185" s="62" t="str">
        <f>IF(L185="","",ROUND((((1+N185/CP)^(CP/periods_per_year))-1)*R184,2))</f>
        <v/>
      </c>
      <c r="P185" s="62" t="str">
        <f>IF(L185="","",IF(L185=nper,R184+O185,MIN(R184+O185,IF(N185=N184,P184,ROUND(-PMT(((1+N185/CP)^(CP/periods_per_year))-1,nper-L185+1,R184),2)))))</f>
        <v/>
      </c>
      <c r="Q185" s="62" t="str">
        <f t="shared" si="25"/>
        <v/>
      </c>
      <c r="R185" s="62" t="str">
        <f t="shared" si="26"/>
        <v/>
      </c>
    </row>
    <row r="186" spans="1:18" x14ac:dyDescent="0.25">
      <c r="A186" s="63" t="str">
        <f t="shared" si="18"/>
        <v/>
      </c>
      <c r="B186" s="64" t="str">
        <f t="shared" si="19"/>
        <v/>
      </c>
      <c r="C186" s="65" t="str">
        <f t="shared" si="20"/>
        <v/>
      </c>
      <c r="D186" s="66" t="str">
        <f>IF(A186="","",IF(A186=1,start_rate,IF(variable,IF(OR(A186=1,A186&lt;$K$20*periods_per_year),D185,MIN($K$21,IF(MOD(A186-1,$J$23)=0,MAX($K$22,D185+$J$24),D185))),D185)))</f>
        <v/>
      </c>
      <c r="E186" s="67" t="str">
        <f t="shared" si="21"/>
        <v/>
      </c>
      <c r="F186" s="67" t="str">
        <f>IF(A186="","",IF(A186=nper,J185+E186,MIN(J185+E186,IF(D186=D185,F185,IF($E$10="Acc Bi-Weekly",ROUND((-PMT(((1+D186/CP)^(CP/12))-1,(nper-A186+1)*12/26,J185))/2,2),IF($E$10="Acc Weekly",ROUND((-PMT(((1+D186/CP)^(CP/12))-1,(nper-A186+1)*12/52,J185))/4,2),ROUND(-PMT(((1+D186/CP)^(CP/periods_per_year))-1,nper-A186+1,J185),2)))))))</f>
        <v/>
      </c>
      <c r="G186" s="67" t="str">
        <f>IF(OR(A186="",A186&lt;$E$14),"",IF(J185&lt;=F186,0,IF(IF(AND(A186&gt;=$E$14,MOD(A186-$E$14,int)=0),$E$15,0)+F186&gt;=J185+E186,J185+E186-F186,IF(AND(A186&gt;=$E$14,MOD(A186-$E$14,int)=0),$E$15,0)+IF(IF(AND(A186&gt;=$E$14,MOD(A186-$E$14,int)=0),$E$15,0)+IF(MOD(A186-$E$18,periods_per_year)=0,$E$17,0)+F186&lt;J185+E186,IF(MOD(A186-$E$18,periods_per_year)=0,$E$17,0),J185+E186-IF(AND(A186&gt;=$E$14,MOD(A186-$E$14,int)=0),$E$15,0)-F186))))</f>
        <v/>
      </c>
      <c r="H186" s="68"/>
      <c r="I186" s="67" t="str">
        <f t="shared" si="22"/>
        <v/>
      </c>
      <c r="J186" s="67" t="str">
        <f t="shared" si="23"/>
        <v/>
      </c>
      <c r="K186" s="50"/>
      <c r="L186" s="59" t="str">
        <f t="shared" si="24"/>
        <v/>
      </c>
      <c r="M186" s="60" t="str">
        <f>IF(L186="","",IF(OR(periods_per_year=26,periods_per_year=52),IF(periods_per_year=26,IF(L186=1,fpdate,M185+14),IF(periods_per_year=52,IF(L186=1,fpdate,M185+7),"n/a")),IF(periods_per_year=24,DATE(YEAR(fpdate),MONTH(fpdate)+(L186-1)/2+IF(AND(DAY(fpdate)&gt;=15,MOD(L186,2)=0),1,0),IF(MOD(L186,2)=0,IF(DAY(fpdate)&gt;=15,DAY(fpdate)-14,DAY(fpdate)+14),DAY(fpdate))),IF(DAY(DATE(YEAR(fpdate),MONTH(fpdate)+L186-1,DAY(fpdate)))&lt;&gt;DAY(fpdate),DATE(YEAR(fpdate),MONTH(fpdate)+L186,0),DATE(YEAR(fpdate),MONTH(fpdate)+L186-1,DAY(fpdate))))))</f>
        <v/>
      </c>
      <c r="N186" s="61" t="str">
        <f>IF(L186="","",IF(D186&lt;&gt;"",D186,IF(L186=1,start_rate,IF(variable,IF(OR(L186=1,L186&lt;$K$20*periods_per_year),N185,MIN($K$21,IF(MOD(L186-1,$J$23)=0,MAX($K$22,N185+$J$24),N185))),N185))))</f>
        <v/>
      </c>
      <c r="O186" s="62" t="str">
        <f>IF(L186="","",ROUND((((1+N186/CP)^(CP/periods_per_year))-1)*R185,2))</f>
        <v/>
      </c>
      <c r="P186" s="62" t="str">
        <f>IF(L186="","",IF(L186=nper,R185+O186,MIN(R185+O186,IF(N186=N185,P185,ROUND(-PMT(((1+N186/CP)^(CP/periods_per_year))-1,nper-L186+1,R185),2)))))</f>
        <v/>
      </c>
      <c r="Q186" s="62" t="str">
        <f t="shared" si="25"/>
        <v/>
      </c>
      <c r="R186" s="62" t="str">
        <f t="shared" si="26"/>
        <v/>
      </c>
    </row>
    <row r="187" spans="1:18" x14ac:dyDescent="0.25">
      <c r="A187" s="63" t="str">
        <f t="shared" si="18"/>
        <v/>
      </c>
      <c r="B187" s="64" t="str">
        <f t="shared" si="19"/>
        <v/>
      </c>
      <c r="C187" s="65" t="str">
        <f t="shared" si="20"/>
        <v/>
      </c>
      <c r="D187" s="66" t="str">
        <f>IF(A187="","",IF(A187=1,start_rate,IF(variable,IF(OR(A187=1,A187&lt;$K$20*periods_per_year),D186,MIN($K$21,IF(MOD(A187-1,$J$23)=0,MAX($K$22,D186+$J$24),D186))),D186)))</f>
        <v/>
      </c>
      <c r="E187" s="67" t="str">
        <f t="shared" si="21"/>
        <v/>
      </c>
      <c r="F187" s="67" t="str">
        <f>IF(A187="","",IF(A187=nper,J186+E187,MIN(J186+E187,IF(D187=D186,F186,IF($E$10="Acc Bi-Weekly",ROUND((-PMT(((1+D187/CP)^(CP/12))-1,(nper-A187+1)*12/26,J186))/2,2),IF($E$10="Acc Weekly",ROUND((-PMT(((1+D187/CP)^(CP/12))-1,(nper-A187+1)*12/52,J186))/4,2),ROUND(-PMT(((1+D187/CP)^(CP/periods_per_year))-1,nper-A187+1,J186),2)))))))</f>
        <v/>
      </c>
      <c r="G187" s="67" t="str">
        <f>IF(OR(A187="",A187&lt;$E$14),"",IF(J186&lt;=F187,0,IF(IF(AND(A187&gt;=$E$14,MOD(A187-$E$14,int)=0),$E$15,0)+F187&gt;=J186+E187,J186+E187-F187,IF(AND(A187&gt;=$E$14,MOD(A187-$E$14,int)=0),$E$15,0)+IF(IF(AND(A187&gt;=$E$14,MOD(A187-$E$14,int)=0),$E$15,0)+IF(MOD(A187-$E$18,periods_per_year)=0,$E$17,0)+F187&lt;J186+E187,IF(MOD(A187-$E$18,periods_per_year)=0,$E$17,0),J186+E187-IF(AND(A187&gt;=$E$14,MOD(A187-$E$14,int)=0),$E$15,0)-F187))))</f>
        <v/>
      </c>
      <c r="H187" s="68"/>
      <c r="I187" s="67" t="str">
        <f t="shared" si="22"/>
        <v/>
      </c>
      <c r="J187" s="67" t="str">
        <f t="shared" si="23"/>
        <v/>
      </c>
      <c r="K187" s="50"/>
      <c r="L187" s="59" t="str">
        <f t="shared" si="24"/>
        <v/>
      </c>
      <c r="M187" s="60" t="str">
        <f>IF(L187="","",IF(OR(periods_per_year=26,periods_per_year=52),IF(periods_per_year=26,IF(L187=1,fpdate,M186+14),IF(periods_per_year=52,IF(L187=1,fpdate,M186+7),"n/a")),IF(periods_per_year=24,DATE(YEAR(fpdate),MONTH(fpdate)+(L187-1)/2+IF(AND(DAY(fpdate)&gt;=15,MOD(L187,2)=0),1,0),IF(MOD(L187,2)=0,IF(DAY(fpdate)&gt;=15,DAY(fpdate)-14,DAY(fpdate)+14),DAY(fpdate))),IF(DAY(DATE(YEAR(fpdate),MONTH(fpdate)+L187-1,DAY(fpdate)))&lt;&gt;DAY(fpdate),DATE(YEAR(fpdate),MONTH(fpdate)+L187,0),DATE(YEAR(fpdate),MONTH(fpdate)+L187-1,DAY(fpdate))))))</f>
        <v/>
      </c>
      <c r="N187" s="61" t="str">
        <f>IF(L187="","",IF(D187&lt;&gt;"",D187,IF(L187=1,start_rate,IF(variable,IF(OR(L187=1,L187&lt;$K$20*periods_per_year),N186,MIN($K$21,IF(MOD(L187-1,$J$23)=0,MAX($K$22,N186+$J$24),N186))),N186))))</f>
        <v/>
      </c>
      <c r="O187" s="62" t="str">
        <f>IF(L187="","",ROUND((((1+N187/CP)^(CP/periods_per_year))-1)*R186,2))</f>
        <v/>
      </c>
      <c r="P187" s="62" t="str">
        <f>IF(L187="","",IF(L187=nper,R186+O187,MIN(R186+O187,IF(N187=N186,P186,ROUND(-PMT(((1+N187/CP)^(CP/periods_per_year))-1,nper-L187+1,R186),2)))))</f>
        <v/>
      </c>
      <c r="Q187" s="62" t="str">
        <f t="shared" si="25"/>
        <v/>
      </c>
      <c r="R187" s="62" t="str">
        <f t="shared" si="26"/>
        <v/>
      </c>
    </row>
    <row r="188" spans="1:18" x14ac:dyDescent="0.25">
      <c r="A188" s="63" t="str">
        <f t="shared" si="18"/>
        <v/>
      </c>
      <c r="B188" s="64" t="str">
        <f t="shared" si="19"/>
        <v/>
      </c>
      <c r="C188" s="65" t="str">
        <f t="shared" si="20"/>
        <v/>
      </c>
      <c r="D188" s="66" t="str">
        <f>IF(A188="","",IF(A188=1,start_rate,IF(variable,IF(OR(A188=1,A188&lt;$K$20*periods_per_year),D187,MIN($K$21,IF(MOD(A188-1,$J$23)=0,MAX($K$22,D187+$J$24),D187))),D187)))</f>
        <v/>
      </c>
      <c r="E188" s="67" t="str">
        <f t="shared" si="21"/>
        <v/>
      </c>
      <c r="F188" s="67" t="str">
        <f>IF(A188="","",IF(A188=nper,J187+E188,MIN(J187+E188,IF(D188=D187,F187,IF($E$10="Acc Bi-Weekly",ROUND((-PMT(((1+D188/CP)^(CP/12))-1,(nper-A188+1)*12/26,J187))/2,2),IF($E$10="Acc Weekly",ROUND((-PMT(((1+D188/CP)^(CP/12))-1,(nper-A188+1)*12/52,J187))/4,2),ROUND(-PMT(((1+D188/CP)^(CP/periods_per_year))-1,nper-A188+1,J187),2)))))))</f>
        <v/>
      </c>
      <c r="G188" s="67" t="str">
        <f>IF(OR(A188="",A188&lt;$E$14),"",IF(J187&lt;=F188,0,IF(IF(AND(A188&gt;=$E$14,MOD(A188-$E$14,int)=0),$E$15,0)+F188&gt;=J187+E188,J187+E188-F188,IF(AND(A188&gt;=$E$14,MOD(A188-$E$14,int)=0),$E$15,0)+IF(IF(AND(A188&gt;=$E$14,MOD(A188-$E$14,int)=0),$E$15,0)+IF(MOD(A188-$E$18,periods_per_year)=0,$E$17,0)+F188&lt;J187+E188,IF(MOD(A188-$E$18,periods_per_year)=0,$E$17,0),J187+E188-IF(AND(A188&gt;=$E$14,MOD(A188-$E$14,int)=0),$E$15,0)-F188))))</f>
        <v/>
      </c>
      <c r="H188" s="68"/>
      <c r="I188" s="67" t="str">
        <f t="shared" si="22"/>
        <v/>
      </c>
      <c r="J188" s="67" t="str">
        <f t="shared" si="23"/>
        <v/>
      </c>
      <c r="K188" s="50"/>
      <c r="L188" s="59" t="str">
        <f t="shared" si="24"/>
        <v/>
      </c>
      <c r="M188" s="60" t="str">
        <f>IF(L188="","",IF(OR(periods_per_year=26,periods_per_year=52),IF(periods_per_year=26,IF(L188=1,fpdate,M187+14),IF(periods_per_year=52,IF(L188=1,fpdate,M187+7),"n/a")),IF(periods_per_year=24,DATE(YEAR(fpdate),MONTH(fpdate)+(L188-1)/2+IF(AND(DAY(fpdate)&gt;=15,MOD(L188,2)=0),1,0),IF(MOD(L188,2)=0,IF(DAY(fpdate)&gt;=15,DAY(fpdate)-14,DAY(fpdate)+14),DAY(fpdate))),IF(DAY(DATE(YEAR(fpdate),MONTH(fpdate)+L188-1,DAY(fpdate)))&lt;&gt;DAY(fpdate),DATE(YEAR(fpdate),MONTH(fpdate)+L188,0),DATE(YEAR(fpdate),MONTH(fpdate)+L188-1,DAY(fpdate))))))</f>
        <v/>
      </c>
      <c r="N188" s="61" t="str">
        <f>IF(L188="","",IF(D188&lt;&gt;"",D188,IF(L188=1,start_rate,IF(variable,IF(OR(L188=1,L188&lt;$K$20*periods_per_year),N187,MIN($K$21,IF(MOD(L188-1,$J$23)=0,MAX($K$22,N187+$J$24),N187))),N187))))</f>
        <v/>
      </c>
      <c r="O188" s="62" t="str">
        <f>IF(L188="","",ROUND((((1+N188/CP)^(CP/periods_per_year))-1)*R187,2))</f>
        <v/>
      </c>
      <c r="P188" s="62" t="str">
        <f>IF(L188="","",IF(L188=nper,R187+O188,MIN(R187+O188,IF(N188=N187,P187,ROUND(-PMT(((1+N188/CP)^(CP/periods_per_year))-1,nper-L188+1,R187),2)))))</f>
        <v/>
      </c>
      <c r="Q188" s="62" t="str">
        <f t="shared" si="25"/>
        <v/>
      </c>
      <c r="R188" s="62" t="str">
        <f t="shared" si="26"/>
        <v/>
      </c>
    </row>
    <row r="189" spans="1:18" x14ac:dyDescent="0.25">
      <c r="A189" s="63" t="str">
        <f t="shared" si="18"/>
        <v/>
      </c>
      <c r="B189" s="64" t="str">
        <f t="shared" si="19"/>
        <v/>
      </c>
      <c r="C189" s="65" t="str">
        <f t="shared" si="20"/>
        <v/>
      </c>
      <c r="D189" s="66" t="str">
        <f>IF(A189="","",IF(A189=1,start_rate,IF(variable,IF(OR(A189=1,A189&lt;$K$20*periods_per_year),D188,MIN($K$21,IF(MOD(A189-1,$J$23)=0,MAX($K$22,D188+$J$24),D188))),D188)))</f>
        <v/>
      </c>
      <c r="E189" s="67" t="str">
        <f t="shared" si="21"/>
        <v/>
      </c>
      <c r="F189" s="67" t="str">
        <f>IF(A189="","",IF(A189=nper,J188+E189,MIN(J188+E189,IF(D189=D188,F188,IF($E$10="Acc Bi-Weekly",ROUND((-PMT(((1+D189/CP)^(CP/12))-1,(nper-A189+1)*12/26,J188))/2,2),IF($E$10="Acc Weekly",ROUND((-PMT(((1+D189/CP)^(CP/12))-1,(nper-A189+1)*12/52,J188))/4,2),ROUND(-PMT(((1+D189/CP)^(CP/periods_per_year))-1,nper-A189+1,J188),2)))))))</f>
        <v/>
      </c>
      <c r="G189" s="67" t="str">
        <f>IF(OR(A189="",A189&lt;$E$14),"",IF(J188&lt;=F189,0,IF(IF(AND(A189&gt;=$E$14,MOD(A189-$E$14,int)=0),$E$15,0)+F189&gt;=J188+E189,J188+E189-F189,IF(AND(A189&gt;=$E$14,MOD(A189-$E$14,int)=0),$E$15,0)+IF(IF(AND(A189&gt;=$E$14,MOD(A189-$E$14,int)=0),$E$15,0)+IF(MOD(A189-$E$18,periods_per_year)=0,$E$17,0)+F189&lt;J188+E189,IF(MOD(A189-$E$18,periods_per_year)=0,$E$17,0),J188+E189-IF(AND(A189&gt;=$E$14,MOD(A189-$E$14,int)=0),$E$15,0)-F189))))</f>
        <v/>
      </c>
      <c r="H189" s="68"/>
      <c r="I189" s="67" t="str">
        <f t="shared" si="22"/>
        <v/>
      </c>
      <c r="J189" s="67" t="str">
        <f t="shared" si="23"/>
        <v/>
      </c>
      <c r="K189" s="50"/>
      <c r="L189" s="59" t="str">
        <f t="shared" si="24"/>
        <v/>
      </c>
      <c r="M189" s="60" t="str">
        <f>IF(L189="","",IF(OR(periods_per_year=26,periods_per_year=52),IF(periods_per_year=26,IF(L189=1,fpdate,M188+14),IF(periods_per_year=52,IF(L189=1,fpdate,M188+7),"n/a")),IF(periods_per_year=24,DATE(YEAR(fpdate),MONTH(fpdate)+(L189-1)/2+IF(AND(DAY(fpdate)&gt;=15,MOD(L189,2)=0),1,0),IF(MOD(L189,2)=0,IF(DAY(fpdate)&gt;=15,DAY(fpdate)-14,DAY(fpdate)+14),DAY(fpdate))),IF(DAY(DATE(YEAR(fpdate),MONTH(fpdate)+L189-1,DAY(fpdate)))&lt;&gt;DAY(fpdate),DATE(YEAR(fpdate),MONTH(fpdate)+L189,0),DATE(YEAR(fpdate),MONTH(fpdate)+L189-1,DAY(fpdate))))))</f>
        <v/>
      </c>
      <c r="N189" s="61" t="str">
        <f>IF(L189="","",IF(D189&lt;&gt;"",D189,IF(L189=1,start_rate,IF(variable,IF(OR(L189=1,L189&lt;$K$20*periods_per_year),N188,MIN($K$21,IF(MOD(L189-1,$J$23)=0,MAX($K$22,N188+$J$24),N188))),N188))))</f>
        <v/>
      </c>
      <c r="O189" s="62" t="str">
        <f>IF(L189="","",ROUND((((1+N189/CP)^(CP/periods_per_year))-1)*R188,2))</f>
        <v/>
      </c>
      <c r="P189" s="62" t="str">
        <f>IF(L189="","",IF(L189=nper,R188+O189,MIN(R188+O189,IF(N189=N188,P188,ROUND(-PMT(((1+N189/CP)^(CP/periods_per_year))-1,nper-L189+1,R188),2)))))</f>
        <v/>
      </c>
      <c r="Q189" s="62" t="str">
        <f t="shared" si="25"/>
        <v/>
      </c>
      <c r="R189" s="62" t="str">
        <f t="shared" si="26"/>
        <v/>
      </c>
    </row>
    <row r="190" spans="1:18" x14ac:dyDescent="0.25">
      <c r="A190" s="63" t="str">
        <f t="shared" si="18"/>
        <v/>
      </c>
      <c r="B190" s="64" t="str">
        <f t="shared" si="19"/>
        <v/>
      </c>
      <c r="C190" s="65" t="str">
        <f t="shared" si="20"/>
        <v/>
      </c>
      <c r="D190" s="66" t="str">
        <f>IF(A190="","",IF(A190=1,start_rate,IF(variable,IF(OR(A190=1,A190&lt;$K$20*periods_per_year),D189,MIN($K$21,IF(MOD(A190-1,$J$23)=0,MAX($K$22,D189+$J$24),D189))),D189)))</f>
        <v/>
      </c>
      <c r="E190" s="67" t="str">
        <f t="shared" si="21"/>
        <v/>
      </c>
      <c r="F190" s="67" t="str">
        <f>IF(A190="","",IF(A190=nper,J189+E190,MIN(J189+E190,IF(D190=D189,F189,IF($E$10="Acc Bi-Weekly",ROUND((-PMT(((1+D190/CP)^(CP/12))-1,(nper-A190+1)*12/26,J189))/2,2),IF($E$10="Acc Weekly",ROUND((-PMT(((1+D190/CP)^(CP/12))-1,(nper-A190+1)*12/52,J189))/4,2),ROUND(-PMT(((1+D190/CP)^(CP/periods_per_year))-1,nper-A190+1,J189),2)))))))</f>
        <v/>
      </c>
      <c r="G190" s="67" t="str">
        <f>IF(OR(A190="",A190&lt;$E$14),"",IF(J189&lt;=F190,0,IF(IF(AND(A190&gt;=$E$14,MOD(A190-$E$14,int)=0),$E$15,0)+F190&gt;=J189+E190,J189+E190-F190,IF(AND(A190&gt;=$E$14,MOD(A190-$E$14,int)=0),$E$15,0)+IF(IF(AND(A190&gt;=$E$14,MOD(A190-$E$14,int)=0),$E$15,0)+IF(MOD(A190-$E$18,periods_per_year)=0,$E$17,0)+F190&lt;J189+E190,IF(MOD(A190-$E$18,periods_per_year)=0,$E$17,0),J189+E190-IF(AND(A190&gt;=$E$14,MOD(A190-$E$14,int)=0),$E$15,0)-F190))))</f>
        <v/>
      </c>
      <c r="H190" s="68"/>
      <c r="I190" s="67" t="str">
        <f t="shared" si="22"/>
        <v/>
      </c>
      <c r="J190" s="67" t="str">
        <f t="shared" si="23"/>
        <v/>
      </c>
      <c r="K190" s="50"/>
      <c r="L190" s="59" t="str">
        <f t="shared" si="24"/>
        <v/>
      </c>
      <c r="M190" s="60" t="str">
        <f>IF(L190="","",IF(OR(periods_per_year=26,periods_per_year=52),IF(periods_per_year=26,IF(L190=1,fpdate,M189+14),IF(periods_per_year=52,IF(L190=1,fpdate,M189+7),"n/a")),IF(periods_per_year=24,DATE(YEAR(fpdate),MONTH(fpdate)+(L190-1)/2+IF(AND(DAY(fpdate)&gt;=15,MOD(L190,2)=0),1,0),IF(MOD(L190,2)=0,IF(DAY(fpdate)&gt;=15,DAY(fpdate)-14,DAY(fpdate)+14),DAY(fpdate))),IF(DAY(DATE(YEAR(fpdate),MONTH(fpdate)+L190-1,DAY(fpdate)))&lt;&gt;DAY(fpdate),DATE(YEAR(fpdate),MONTH(fpdate)+L190,0),DATE(YEAR(fpdate),MONTH(fpdate)+L190-1,DAY(fpdate))))))</f>
        <v/>
      </c>
      <c r="N190" s="61" t="str">
        <f>IF(L190="","",IF(D190&lt;&gt;"",D190,IF(L190=1,start_rate,IF(variable,IF(OR(L190=1,L190&lt;$K$20*periods_per_year),N189,MIN($K$21,IF(MOD(L190-1,$J$23)=0,MAX($K$22,N189+$J$24),N189))),N189))))</f>
        <v/>
      </c>
      <c r="O190" s="62" t="str">
        <f>IF(L190="","",ROUND((((1+N190/CP)^(CP/periods_per_year))-1)*R189,2))</f>
        <v/>
      </c>
      <c r="P190" s="62" t="str">
        <f>IF(L190="","",IF(L190=nper,R189+O190,MIN(R189+O190,IF(N190=N189,P189,ROUND(-PMT(((1+N190/CP)^(CP/periods_per_year))-1,nper-L190+1,R189),2)))))</f>
        <v/>
      </c>
      <c r="Q190" s="62" t="str">
        <f t="shared" si="25"/>
        <v/>
      </c>
      <c r="R190" s="62" t="str">
        <f t="shared" si="26"/>
        <v/>
      </c>
    </row>
    <row r="191" spans="1:18" x14ac:dyDescent="0.25">
      <c r="A191" s="63" t="str">
        <f t="shared" si="18"/>
        <v/>
      </c>
      <c r="B191" s="64" t="str">
        <f t="shared" si="19"/>
        <v/>
      </c>
      <c r="C191" s="65" t="str">
        <f t="shared" si="20"/>
        <v/>
      </c>
      <c r="D191" s="66" t="str">
        <f>IF(A191="","",IF(A191=1,start_rate,IF(variable,IF(OR(A191=1,A191&lt;$K$20*periods_per_year),D190,MIN($K$21,IF(MOD(A191-1,$J$23)=0,MAX($K$22,D190+$J$24),D190))),D190)))</f>
        <v/>
      </c>
      <c r="E191" s="67" t="str">
        <f t="shared" si="21"/>
        <v/>
      </c>
      <c r="F191" s="67" t="str">
        <f>IF(A191="","",IF(A191=nper,J190+E191,MIN(J190+E191,IF(D191=D190,F190,IF($E$10="Acc Bi-Weekly",ROUND((-PMT(((1+D191/CP)^(CP/12))-1,(nper-A191+1)*12/26,J190))/2,2),IF($E$10="Acc Weekly",ROUND((-PMT(((1+D191/CP)^(CP/12))-1,(nper-A191+1)*12/52,J190))/4,2),ROUND(-PMT(((1+D191/CP)^(CP/periods_per_year))-1,nper-A191+1,J190),2)))))))</f>
        <v/>
      </c>
      <c r="G191" s="67" t="str">
        <f>IF(OR(A191="",A191&lt;$E$14),"",IF(J190&lt;=F191,0,IF(IF(AND(A191&gt;=$E$14,MOD(A191-$E$14,int)=0),$E$15,0)+F191&gt;=J190+E191,J190+E191-F191,IF(AND(A191&gt;=$E$14,MOD(A191-$E$14,int)=0),$E$15,0)+IF(IF(AND(A191&gt;=$E$14,MOD(A191-$E$14,int)=0),$E$15,0)+IF(MOD(A191-$E$18,periods_per_year)=0,$E$17,0)+F191&lt;J190+E191,IF(MOD(A191-$E$18,periods_per_year)=0,$E$17,0),J190+E191-IF(AND(A191&gt;=$E$14,MOD(A191-$E$14,int)=0),$E$15,0)-F191))))</f>
        <v/>
      </c>
      <c r="H191" s="68"/>
      <c r="I191" s="67" t="str">
        <f t="shared" si="22"/>
        <v/>
      </c>
      <c r="J191" s="67" t="str">
        <f t="shared" si="23"/>
        <v/>
      </c>
      <c r="K191" s="50"/>
      <c r="L191" s="59" t="str">
        <f t="shared" si="24"/>
        <v/>
      </c>
      <c r="M191" s="60" t="str">
        <f>IF(L191="","",IF(OR(periods_per_year=26,periods_per_year=52),IF(periods_per_year=26,IF(L191=1,fpdate,M190+14),IF(periods_per_year=52,IF(L191=1,fpdate,M190+7),"n/a")),IF(periods_per_year=24,DATE(YEAR(fpdate),MONTH(fpdate)+(L191-1)/2+IF(AND(DAY(fpdate)&gt;=15,MOD(L191,2)=0),1,0),IF(MOD(L191,2)=0,IF(DAY(fpdate)&gt;=15,DAY(fpdate)-14,DAY(fpdate)+14),DAY(fpdate))),IF(DAY(DATE(YEAR(fpdate),MONTH(fpdate)+L191-1,DAY(fpdate)))&lt;&gt;DAY(fpdate),DATE(YEAR(fpdate),MONTH(fpdate)+L191,0),DATE(YEAR(fpdate),MONTH(fpdate)+L191-1,DAY(fpdate))))))</f>
        <v/>
      </c>
      <c r="N191" s="61" t="str">
        <f>IF(L191="","",IF(D191&lt;&gt;"",D191,IF(L191=1,start_rate,IF(variable,IF(OR(L191=1,L191&lt;$K$20*periods_per_year),N190,MIN($K$21,IF(MOD(L191-1,$J$23)=0,MAX($K$22,N190+$J$24),N190))),N190))))</f>
        <v/>
      </c>
      <c r="O191" s="62" t="str">
        <f>IF(L191="","",ROUND((((1+N191/CP)^(CP/periods_per_year))-1)*R190,2))</f>
        <v/>
      </c>
      <c r="P191" s="62" t="str">
        <f>IF(L191="","",IF(L191=nper,R190+O191,MIN(R190+O191,IF(N191=N190,P190,ROUND(-PMT(((1+N191/CP)^(CP/periods_per_year))-1,nper-L191+1,R190),2)))))</f>
        <v/>
      </c>
      <c r="Q191" s="62" t="str">
        <f t="shared" si="25"/>
        <v/>
      </c>
      <c r="R191" s="62" t="str">
        <f t="shared" si="26"/>
        <v/>
      </c>
    </row>
    <row r="192" spans="1:18" x14ac:dyDescent="0.25">
      <c r="A192" s="63" t="str">
        <f t="shared" si="18"/>
        <v/>
      </c>
      <c r="B192" s="64" t="str">
        <f t="shared" si="19"/>
        <v/>
      </c>
      <c r="C192" s="65" t="str">
        <f t="shared" si="20"/>
        <v/>
      </c>
      <c r="D192" s="66" t="str">
        <f>IF(A192="","",IF(A192=1,start_rate,IF(variable,IF(OR(A192=1,A192&lt;$K$20*periods_per_year),D191,MIN($K$21,IF(MOD(A192-1,$J$23)=0,MAX($K$22,D191+$J$24),D191))),D191)))</f>
        <v/>
      </c>
      <c r="E192" s="67" t="str">
        <f t="shared" si="21"/>
        <v/>
      </c>
      <c r="F192" s="67" t="str">
        <f>IF(A192="","",IF(A192=nper,J191+E192,MIN(J191+E192,IF(D192=D191,F191,IF($E$10="Acc Bi-Weekly",ROUND((-PMT(((1+D192/CP)^(CP/12))-1,(nper-A192+1)*12/26,J191))/2,2),IF($E$10="Acc Weekly",ROUND((-PMT(((1+D192/CP)^(CP/12))-1,(nper-A192+1)*12/52,J191))/4,2),ROUND(-PMT(((1+D192/CP)^(CP/periods_per_year))-1,nper-A192+1,J191),2)))))))</f>
        <v/>
      </c>
      <c r="G192" s="67" t="str">
        <f>IF(OR(A192="",A192&lt;$E$14),"",IF(J191&lt;=F192,0,IF(IF(AND(A192&gt;=$E$14,MOD(A192-$E$14,int)=0),$E$15,0)+F192&gt;=J191+E192,J191+E192-F192,IF(AND(A192&gt;=$E$14,MOD(A192-$E$14,int)=0),$E$15,0)+IF(IF(AND(A192&gt;=$E$14,MOD(A192-$E$14,int)=0),$E$15,0)+IF(MOD(A192-$E$18,periods_per_year)=0,$E$17,0)+F192&lt;J191+E192,IF(MOD(A192-$E$18,periods_per_year)=0,$E$17,0),J191+E192-IF(AND(A192&gt;=$E$14,MOD(A192-$E$14,int)=0),$E$15,0)-F192))))</f>
        <v/>
      </c>
      <c r="H192" s="68"/>
      <c r="I192" s="67" t="str">
        <f t="shared" si="22"/>
        <v/>
      </c>
      <c r="J192" s="67" t="str">
        <f t="shared" si="23"/>
        <v/>
      </c>
      <c r="K192" s="50"/>
      <c r="L192" s="59" t="str">
        <f t="shared" si="24"/>
        <v/>
      </c>
      <c r="M192" s="60" t="str">
        <f>IF(L192="","",IF(OR(periods_per_year=26,periods_per_year=52),IF(periods_per_year=26,IF(L192=1,fpdate,M191+14),IF(periods_per_year=52,IF(L192=1,fpdate,M191+7),"n/a")),IF(periods_per_year=24,DATE(YEAR(fpdate),MONTH(fpdate)+(L192-1)/2+IF(AND(DAY(fpdate)&gt;=15,MOD(L192,2)=0),1,0),IF(MOD(L192,2)=0,IF(DAY(fpdate)&gt;=15,DAY(fpdate)-14,DAY(fpdate)+14),DAY(fpdate))),IF(DAY(DATE(YEAR(fpdate),MONTH(fpdate)+L192-1,DAY(fpdate)))&lt;&gt;DAY(fpdate),DATE(YEAR(fpdate),MONTH(fpdate)+L192,0),DATE(YEAR(fpdate),MONTH(fpdate)+L192-1,DAY(fpdate))))))</f>
        <v/>
      </c>
      <c r="N192" s="61" t="str">
        <f>IF(L192="","",IF(D192&lt;&gt;"",D192,IF(L192=1,start_rate,IF(variable,IF(OR(L192=1,L192&lt;$K$20*periods_per_year),N191,MIN($K$21,IF(MOD(L192-1,$J$23)=0,MAX($K$22,N191+$J$24),N191))),N191))))</f>
        <v/>
      </c>
      <c r="O192" s="62" t="str">
        <f>IF(L192="","",ROUND((((1+N192/CP)^(CP/periods_per_year))-1)*R191,2))</f>
        <v/>
      </c>
      <c r="P192" s="62" t="str">
        <f>IF(L192="","",IF(L192=nper,R191+O192,MIN(R191+O192,IF(N192=N191,P191,ROUND(-PMT(((1+N192/CP)^(CP/periods_per_year))-1,nper-L192+1,R191),2)))))</f>
        <v/>
      </c>
      <c r="Q192" s="62" t="str">
        <f t="shared" si="25"/>
        <v/>
      </c>
      <c r="R192" s="62" t="str">
        <f t="shared" si="26"/>
        <v/>
      </c>
    </row>
    <row r="193" spans="1:18" x14ac:dyDescent="0.25">
      <c r="A193" s="63" t="str">
        <f t="shared" si="18"/>
        <v/>
      </c>
      <c r="B193" s="64" t="str">
        <f t="shared" si="19"/>
        <v/>
      </c>
      <c r="C193" s="65" t="str">
        <f t="shared" si="20"/>
        <v/>
      </c>
      <c r="D193" s="66" t="str">
        <f>IF(A193="","",IF(A193=1,start_rate,IF(variable,IF(OR(A193=1,A193&lt;$K$20*periods_per_year),D192,MIN($K$21,IF(MOD(A193-1,$J$23)=0,MAX($K$22,D192+$J$24),D192))),D192)))</f>
        <v/>
      </c>
      <c r="E193" s="67" t="str">
        <f t="shared" si="21"/>
        <v/>
      </c>
      <c r="F193" s="67" t="str">
        <f>IF(A193="","",IF(A193=nper,J192+E193,MIN(J192+E193,IF(D193=D192,F192,IF($E$10="Acc Bi-Weekly",ROUND((-PMT(((1+D193/CP)^(CP/12))-1,(nper-A193+1)*12/26,J192))/2,2),IF($E$10="Acc Weekly",ROUND((-PMT(((1+D193/CP)^(CP/12))-1,(nper-A193+1)*12/52,J192))/4,2),ROUND(-PMT(((1+D193/CP)^(CP/periods_per_year))-1,nper-A193+1,J192),2)))))))</f>
        <v/>
      </c>
      <c r="G193" s="67" t="str">
        <f>IF(OR(A193="",A193&lt;$E$14),"",IF(J192&lt;=F193,0,IF(IF(AND(A193&gt;=$E$14,MOD(A193-$E$14,int)=0),$E$15,0)+F193&gt;=J192+E193,J192+E193-F193,IF(AND(A193&gt;=$E$14,MOD(A193-$E$14,int)=0),$E$15,0)+IF(IF(AND(A193&gt;=$E$14,MOD(A193-$E$14,int)=0),$E$15,0)+IF(MOD(A193-$E$18,periods_per_year)=0,$E$17,0)+F193&lt;J192+E193,IF(MOD(A193-$E$18,periods_per_year)=0,$E$17,0),J192+E193-IF(AND(A193&gt;=$E$14,MOD(A193-$E$14,int)=0),$E$15,0)-F193))))</f>
        <v/>
      </c>
      <c r="H193" s="68"/>
      <c r="I193" s="67" t="str">
        <f t="shared" si="22"/>
        <v/>
      </c>
      <c r="J193" s="67" t="str">
        <f t="shared" si="23"/>
        <v/>
      </c>
      <c r="K193" s="50"/>
      <c r="L193" s="59" t="str">
        <f t="shared" si="24"/>
        <v/>
      </c>
      <c r="M193" s="60" t="str">
        <f>IF(L193="","",IF(OR(periods_per_year=26,periods_per_year=52),IF(periods_per_year=26,IF(L193=1,fpdate,M192+14),IF(periods_per_year=52,IF(L193=1,fpdate,M192+7),"n/a")),IF(periods_per_year=24,DATE(YEAR(fpdate),MONTH(fpdate)+(L193-1)/2+IF(AND(DAY(fpdate)&gt;=15,MOD(L193,2)=0),1,0),IF(MOD(L193,2)=0,IF(DAY(fpdate)&gt;=15,DAY(fpdate)-14,DAY(fpdate)+14),DAY(fpdate))),IF(DAY(DATE(YEAR(fpdate),MONTH(fpdate)+L193-1,DAY(fpdate)))&lt;&gt;DAY(fpdate),DATE(YEAR(fpdate),MONTH(fpdate)+L193,0),DATE(YEAR(fpdate),MONTH(fpdate)+L193-1,DAY(fpdate))))))</f>
        <v/>
      </c>
      <c r="N193" s="61" t="str">
        <f>IF(L193="","",IF(D193&lt;&gt;"",D193,IF(L193=1,start_rate,IF(variable,IF(OR(L193=1,L193&lt;$K$20*periods_per_year),N192,MIN($K$21,IF(MOD(L193-1,$J$23)=0,MAX($K$22,N192+$J$24),N192))),N192))))</f>
        <v/>
      </c>
      <c r="O193" s="62" t="str">
        <f>IF(L193="","",ROUND((((1+N193/CP)^(CP/periods_per_year))-1)*R192,2))</f>
        <v/>
      </c>
      <c r="P193" s="62" t="str">
        <f>IF(L193="","",IF(L193=nper,R192+O193,MIN(R192+O193,IF(N193=N192,P192,ROUND(-PMT(((1+N193/CP)^(CP/periods_per_year))-1,nper-L193+1,R192),2)))))</f>
        <v/>
      </c>
      <c r="Q193" s="62" t="str">
        <f t="shared" si="25"/>
        <v/>
      </c>
      <c r="R193" s="62" t="str">
        <f t="shared" si="26"/>
        <v/>
      </c>
    </row>
    <row r="194" spans="1:18" x14ac:dyDescent="0.25">
      <c r="A194" s="63" t="str">
        <f t="shared" si="18"/>
        <v/>
      </c>
      <c r="B194" s="64" t="str">
        <f t="shared" si="19"/>
        <v/>
      </c>
      <c r="C194" s="65" t="str">
        <f t="shared" si="20"/>
        <v/>
      </c>
      <c r="D194" s="66" t="str">
        <f>IF(A194="","",IF(A194=1,start_rate,IF(variable,IF(OR(A194=1,A194&lt;$K$20*periods_per_year),D193,MIN($K$21,IF(MOD(A194-1,$J$23)=0,MAX($K$22,D193+$J$24),D193))),D193)))</f>
        <v/>
      </c>
      <c r="E194" s="67" t="str">
        <f t="shared" si="21"/>
        <v/>
      </c>
      <c r="F194" s="67" t="str">
        <f>IF(A194="","",IF(A194=nper,J193+E194,MIN(J193+E194,IF(D194=D193,F193,IF($E$10="Acc Bi-Weekly",ROUND((-PMT(((1+D194/CP)^(CP/12))-1,(nper-A194+1)*12/26,J193))/2,2),IF($E$10="Acc Weekly",ROUND((-PMT(((1+D194/CP)^(CP/12))-1,(nper-A194+1)*12/52,J193))/4,2),ROUND(-PMT(((1+D194/CP)^(CP/periods_per_year))-1,nper-A194+1,J193),2)))))))</f>
        <v/>
      </c>
      <c r="G194" s="67" t="str">
        <f>IF(OR(A194="",A194&lt;$E$14),"",IF(J193&lt;=F194,0,IF(IF(AND(A194&gt;=$E$14,MOD(A194-$E$14,int)=0),$E$15,0)+F194&gt;=J193+E194,J193+E194-F194,IF(AND(A194&gt;=$E$14,MOD(A194-$E$14,int)=0),$E$15,0)+IF(IF(AND(A194&gt;=$E$14,MOD(A194-$E$14,int)=0),$E$15,0)+IF(MOD(A194-$E$18,periods_per_year)=0,$E$17,0)+F194&lt;J193+E194,IF(MOD(A194-$E$18,periods_per_year)=0,$E$17,0),J193+E194-IF(AND(A194&gt;=$E$14,MOD(A194-$E$14,int)=0),$E$15,0)-F194))))</f>
        <v/>
      </c>
      <c r="H194" s="68"/>
      <c r="I194" s="67" t="str">
        <f t="shared" si="22"/>
        <v/>
      </c>
      <c r="J194" s="67" t="str">
        <f t="shared" si="23"/>
        <v/>
      </c>
      <c r="K194" s="50"/>
      <c r="L194" s="59" t="str">
        <f t="shared" si="24"/>
        <v/>
      </c>
      <c r="M194" s="60" t="str">
        <f>IF(L194="","",IF(OR(periods_per_year=26,periods_per_year=52),IF(periods_per_year=26,IF(L194=1,fpdate,M193+14),IF(periods_per_year=52,IF(L194=1,fpdate,M193+7),"n/a")),IF(periods_per_year=24,DATE(YEAR(fpdate),MONTH(fpdate)+(L194-1)/2+IF(AND(DAY(fpdate)&gt;=15,MOD(L194,2)=0),1,0),IF(MOD(L194,2)=0,IF(DAY(fpdate)&gt;=15,DAY(fpdate)-14,DAY(fpdate)+14),DAY(fpdate))),IF(DAY(DATE(YEAR(fpdate),MONTH(fpdate)+L194-1,DAY(fpdate)))&lt;&gt;DAY(fpdate),DATE(YEAR(fpdate),MONTH(fpdate)+L194,0),DATE(YEAR(fpdate),MONTH(fpdate)+L194-1,DAY(fpdate))))))</f>
        <v/>
      </c>
      <c r="N194" s="61" t="str">
        <f>IF(L194="","",IF(D194&lt;&gt;"",D194,IF(L194=1,start_rate,IF(variable,IF(OR(L194=1,L194&lt;$K$20*periods_per_year),N193,MIN($K$21,IF(MOD(L194-1,$J$23)=0,MAX($K$22,N193+$J$24),N193))),N193))))</f>
        <v/>
      </c>
      <c r="O194" s="62" t="str">
        <f>IF(L194="","",ROUND((((1+N194/CP)^(CP/periods_per_year))-1)*R193,2))</f>
        <v/>
      </c>
      <c r="P194" s="62" t="str">
        <f>IF(L194="","",IF(L194=nper,R193+O194,MIN(R193+O194,IF(N194=N193,P193,ROUND(-PMT(((1+N194/CP)^(CP/periods_per_year))-1,nper-L194+1,R193),2)))))</f>
        <v/>
      </c>
      <c r="Q194" s="62" t="str">
        <f t="shared" si="25"/>
        <v/>
      </c>
      <c r="R194" s="62" t="str">
        <f t="shared" si="26"/>
        <v/>
      </c>
    </row>
    <row r="195" spans="1:18" x14ac:dyDescent="0.25">
      <c r="A195" s="63" t="str">
        <f t="shared" si="18"/>
        <v/>
      </c>
      <c r="B195" s="64" t="str">
        <f t="shared" si="19"/>
        <v/>
      </c>
      <c r="C195" s="65" t="str">
        <f t="shared" si="20"/>
        <v/>
      </c>
      <c r="D195" s="66" t="str">
        <f>IF(A195="","",IF(A195=1,start_rate,IF(variable,IF(OR(A195=1,A195&lt;$K$20*periods_per_year),D194,MIN($K$21,IF(MOD(A195-1,$J$23)=0,MAX($K$22,D194+$J$24),D194))),D194)))</f>
        <v/>
      </c>
      <c r="E195" s="67" t="str">
        <f t="shared" si="21"/>
        <v/>
      </c>
      <c r="F195" s="67" t="str">
        <f>IF(A195="","",IF(A195=nper,J194+E195,MIN(J194+E195,IF(D195=D194,F194,IF($E$10="Acc Bi-Weekly",ROUND((-PMT(((1+D195/CP)^(CP/12))-1,(nper-A195+1)*12/26,J194))/2,2),IF($E$10="Acc Weekly",ROUND((-PMT(((1+D195/CP)^(CP/12))-1,(nper-A195+1)*12/52,J194))/4,2),ROUND(-PMT(((1+D195/CP)^(CP/periods_per_year))-1,nper-A195+1,J194),2)))))))</f>
        <v/>
      </c>
      <c r="G195" s="67" t="str">
        <f>IF(OR(A195="",A195&lt;$E$14),"",IF(J194&lt;=F195,0,IF(IF(AND(A195&gt;=$E$14,MOD(A195-$E$14,int)=0),$E$15,0)+F195&gt;=J194+E195,J194+E195-F195,IF(AND(A195&gt;=$E$14,MOD(A195-$E$14,int)=0),$E$15,0)+IF(IF(AND(A195&gt;=$E$14,MOD(A195-$E$14,int)=0),$E$15,0)+IF(MOD(A195-$E$18,periods_per_year)=0,$E$17,0)+F195&lt;J194+E195,IF(MOD(A195-$E$18,periods_per_year)=0,$E$17,0),J194+E195-IF(AND(A195&gt;=$E$14,MOD(A195-$E$14,int)=0),$E$15,0)-F195))))</f>
        <v/>
      </c>
      <c r="H195" s="68"/>
      <c r="I195" s="67" t="str">
        <f t="shared" si="22"/>
        <v/>
      </c>
      <c r="J195" s="67" t="str">
        <f t="shared" si="23"/>
        <v/>
      </c>
      <c r="K195" s="50"/>
      <c r="L195" s="59" t="str">
        <f t="shared" si="24"/>
        <v/>
      </c>
      <c r="M195" s="60" t="str">
        <f>IF(L195="","",IF(OR(periods_per_year=26,periods_per_year=52),IF(periods_per_year=26,IF(L195=1,fpdate,M194+14),IF(periods_per_year=52,IF(L195=1,fpdate,M194+7),"n/a")),IF(periods_per_year=24,DATE(YEAR(fpdate),MONTH(fpdate)+(L195-1)/2+IF(AND(DAY(fpdate)&gt;=15,MOD(L195,2)=0),1,0),IF(MOD(L195,2)=0,IF(DAY(fpdate)&gt;=15,DAY(fpdate)-14,DAY(fpdate)+14),DAY(fpdate))),IF(DAY(DATE(YEAR(fpdate),MONTH(fpdate)+L195-1,DAY(fpdate)))&lt;&gt;DAY(fpdate),DATE(YEAR(fpdate),MONTH(fpdate)+L195,0),DATE(YEAR(fpdate),MONTH(fpdate)+L195-1,DAY(fpdate))))))</f>
        <v/>
      </c>
      <c r="N195" s="61" t="str">
        <f>IF(L195="","",IF(D195&lt;&gt;"",D195,IF(L195=1,start_rate,IF(variable,IF(OR(L195=1,L195&lt;$K$20*periods_per_year),N194,MIN($K$21,IF(MOD(L195-1,$J$23)=0,MAX($K$22,N194+$J$24),N194))),N194))))</f>
        <v/>
      </c>
      <c r="O195" s="62" t="str">
        <f>IF(L195="","",ROUND((((1+N195/CP)^(CP/periods_per_year))-1)*R194,2))</f>
        <v/>
      </c>
      <c r="P195" s="62" t="str">
        <f>IF(L195="","",IF(L195=nper,R194+O195,MIN(R194+O195,IF(N195=N194,P194,ROUND(-PMT(((1+N195/CP)^(CP/periods_per_year))-1,nper-L195+1,R194),2)))))</f>
        <v/>
      </c>
      <c r="Q195" s="62" t="str">
        <f t="shared" si="25"/>
        <v/>
      </c>
      <c r="R195" s="62" t="str">
        <f t="shared" si="26"/>
        <v/>
      </c>
    </row>
    <row r="196" spans="1:18" x14ac:dyDescent="0.25">
      <c r="A196" s="63" t="str">
        <f t="shared" si="18"/>
        <v/>
      </c>
      <c r="B196" s="64" t="str">
        <f t="shared" si="19"/>
        <v/>
      </c>
      <c r="C196" s="65" t="str">
        <f t="shared" si="20"/>
        <v/>
      </c>
      <c r="D196" s="66" t="str">
        <f>IF(A196="","",IF(A196=1,start_rate,IF(variable,IF(OR(A196=1,A196&lt;$K$20*periods_per_year),D195,MIN($K$21,IF(MOD(A196-1,$J$23)=0,MAX($K$22,D195+$J$24),D195))),D195)))</f>
        <v/>
      </c>
      <c r="E196" s="67" t="str">
        <f t="shared" si="21"/>
        <v/>
      </c>
      <c r="F196" s="67" t="str">
        <f>IF(A196="","",IF(A196=nper,J195+E196,MIN(J195+E196,IF(D196=D195,F195,IF($E$10="Acc Bi-Weekly",ROUND((-PMT(((1+D196/CP)^(CP/12))-1,(nper-A196+1)*12/26,J195))/2,2),IF($E$10="Acc Weekly",ROUND((-PMT(((1+D196/CP)^(CP/12))-1,(nper-A196+1)*12/52,J195))/4,2),ROUND(-PMT(((1+D196/CP)^(CP/periods_per_year))-1,nper-A196+1,J195),2)))))))</f>
        <v/>
      </c>
      <c r="G196" s="67" t="str">
        <f>IF(OR(A196="",A196&lt;$E$14),"",IF(J195&lt;=F196,0,IF(IF(AND(A196&gt;=$E$14,MOD(A196-$E$14,int)=0),$E$15,0)+F196&gt;=J195+E196,J195+E196-F196,IF(AND(A196&gt;=$E$14,MOD(A196-$E$14,int)=0),$E$15,0)+IF(IF(AND(A196&gt;=$E$14,MOD(A196-$E$14,int)=0),$E$15,0)+IF(MOD(A196-$E$18,periods_per_year)=0,$E$17,0)+F196&lt;J195+E196,IF(MOD(A196-$E$18,periods_per_year)=0,$E$17,0),J195+E196-IF(AND(A196&gt;=$E$14,MOD(A196-$E$14,int)=0),$E$15,0)-F196))))</f>
        <v/>
      </c>
      <c r="H196" s="68"/>
      <c r="I196" s="67" t="str">
        <f t="shared" si="22"/>
        <v/>
      </c>
      <c r="J196" s="67" t="str">
        <f t="shared" si="23"/>
        <v/>
      </c>
      <c r="K196" s="50"/>
      <c r="L196" s="59" t="str">
        <f t="shared" si="24"/>
        <v/>
      </c>
      <c r="M196" s="60" t="str">
        <f>IF(L196="","",IF(OR(periods_per_year=26,periods_per_year=52),IF(periods_per_year=26,IF(L196=1,fpdate,M195+14),IF(periods_per_year=52,IF(L196=1,fpdate,M195+7),"n/a")),IF(periods_per_year=24,DATE(YEAR(fpdate),MONTH(fpdate)+(L196-1)/2+IF(AND(DAY(fpdate)&gt;=15,MOD(L196,2)=0),1,0),IF(MOD(L196,2)=0,IF(DAY(fpdate)&gt;=15,DAY(fpdate)-14,DAY(fpdate)+14),DAY(fpdate))),IF(DAY(DATE(YEAR(fpdate),MONTH(fpdate)+L196-1,DAY(fpdate)))&lt;&gt;DAY(fpdate),DATE(YEAR(fpdate),MONTH(fpdate)+L196,0),DATE(YEAR(fpdate),MONTH(fpdate)+L196-1,DAY(fpdate))))))</f>
        <v/>
      </c>
      <c r="N196" s="61" t="str">
        <f>IF(L196="","",IF(D196&lt;&gt;"",D196,IF(L196=1,start_rate,IF(variable,IF(OR(L196=1,L196&lt;$K$20*periods_per_year),N195,MIN($K$21,IF(MOD(L196-1,$J$23)=0,MAX($K$22,N195+$J$24),N195))),N195))))</f>
        <v/>
      </c>
      <c r="O196" s="62" t="str">
        <f>IF(L196="","",ROUND((((1+N196/CP)^(CP/periods_per_year))-1)*R195,2))</f>
        <v/>
      </c>
      <c r="P196" s="62" t="str">
        <f>IF(L196="","",IF(L196=nper,R195+O196,MIN(R195+O196,IF(N196=N195,P195,ROUND(-PMT(((1+N196/CP)^(CP/periods_per_year))-1,nper-L196+1,R195),2)))))</f>
        <v/>
      </c>
      <c r="Q196" s="62" t="str">
        <f t="shared" si="25"/>
        <v/>
      </c>
      <c r="R196" s="62" t="str">
        <f t="shared" si="26"/>
        <v/>
      </c>
    </row>
    <row r="197" spans="1:18" x14ac:dyDescent="0.25">
      <c r="A197" s="63" t="str">
        <f t="shared" si="18"/>
        <v/>
      </c>
      <c r="B197" s="64" t="str">
        <f t="shared" si="19"/>
        <v/>
      </c>
      <c r="C197" s="65" t="str">
        <f t="shared" si="20"/>
        <v/>
      </c>
      <c r="D197" s="66" t="str">
        <f>IF(A197="","",IF(A197=1,start_rate,IF(variable,IF(OR(A197=1,A197&lt;$K$20*periods_per_year),D196,MIN($K$21,IF(MOD(A197-1,$J$23)=0,MAX($K$22,D196+$J$24),D196))),D196)))</f>
        <v/>
      </c>
      <c r="E197" s="67" t="str">
        <f t="shared" si="21"/>
        <v/>
      </c>
      <c r="F197" s="67" t="str">
        <f>IF(A197="","",IF(A197=nper,J196+E197,MIN(J196+E197,IF(D197=D196,F196,IF($E$10="Acc Bi-Weekly",ROUND((-PMT(((1+D197/CP)^(CP/12))-1,(nper-A197+1)*12/26,J196))/2,2),IF($E$10="Acc Weekly",ROUND((-PMT(((1+D197/CP)^(CP/12))-1,(nper-A197+1)*12/52,J196))/4,2),ROUND(-PMT(((1+D197/CP)^(CP/periods_per_year))-1,nper-A197+1,J196),2)))))))</f>
        <v/>
      </c>
      <c r="G197" s="67" t="str">
        <f>IF(OR(A197="",A197&lt;$E$14),"",IF(J196&lt;=F197,0,IF(IF(AND(A197&gt;=$E$14,MOD(A197-$E$14,int)=0),$E$15,0)+F197&gt;=J196+E197,J196+E197-F197,IF(AND(A197&gt;=$E$14,MOD(A197-$E$14,int)=0),$E$15,0)+IF(IF(AND(A197&gt;=$E$14,MOD(A197-$E$14,int)=0),$E$15,0)+IF(MOD(A197-$E$18,periods_per_year)=0,$E$17,0)+F197&lt;J196+E197,IF(MOD(A197-$E$18,periods_per_year)=0,$E$17,0),J196+E197-IF(AND(A197&gt;=$E$14,MOD(A197-$E$14,int)=0),$E$15,0)-F197))))</f>
        <v/>
      </c>
      <c r="H197" s="68"/>
      <c r="I197" s="67" t="str">
        <f t="shared" si="22"/>
        <v/>
      </c>
      <c r="J197" s="67" t="str">
        <f t="shared" si="23"/>
        <v/>
      </c>
      <c r="K197" s="50"/>
      <c r="L197" s="59" t="str">
        <f t="shared" si="24"/>
        <v/>
      </c>
      <c r="M197" s="60" t="str">
        <f>IF(L197="","",IF(OR(periods_per_year=26,periods_per_year=52),IF(periods_per_year=26,IF(L197=1,fpdate,M196+14),IF(periods_per_year=52,IF(L197=1,fpdate,M196+7),"n/a")),IF(periods_per_year=24,DATE(YEAR(fpdate),MONTH(fpdate)+(L197-1)/2+IF(AND(DAY(fpdate)&gt;=15,MOD(L197,2)=0),1,0),IF(MOD(L197,2)=0,IF(DAY(fpdate)&gt;=15,DAY(fpdate)-14,DAY(fpdate)+14),DAY(fpdate))),IF(DAY(DATE(YEAR(fpdate),MONTH(fpdate)+L197-1,DAY(fpdate)))&lt;&gt;DAY(fpdate),DATE(YEAR(fpdate),MONTH(fpdate)+L197,0),DATE(YEAR(fpdate),MONTH(fpdate)+L197-1,DAY(fpdate))))))</f>
        <v/>
      </c>
      <c r="N197" s="61" t="str">
        <f>IF(L197="","",IF(D197&lt;&gt;"",D197,IF(L197=1,start_rate,IF(variable,IF(OR(L197=1,L197&lt;$K$20*periods_per_year),N196,MIN($K$21,IF(MOD(L197-1,$J$23)=0,MAX($K$22,N196+$J$24),N196))),N196))))</f>
        <v/>
      </c>
      <c r="O197" s="62" t="str">
        <f>IF(L197="","",ROUND((((1+N197/CP)^(CP/periods_per_year))-1)*R196,2))</f>
        <v/>
      </c>
      <c r="P197" s="62" t="str">
        <f>IF(L197="","",IF(L197=nper,R196+O197,MIN(R196+O197,IF(N197=N196,P196,ROUND(-PMT(((1+N197/CP)^(CP/periods_per_year))-1,nper-L197+1,R196),2)))))</f>
        <v/>
      </c>
      <c r="Q197" s="62" t="str">
        <f t="shared" si="25"/>
        <v/>
      </c>
      <c r="R197" s="62" t="str">
        <f t="shared" si="26"/>
        <v/>
      </c>
    </row>
    <row r="198" spans="1:18" x14ac:dyDescent="0.25">
      <c r="A198" s="63" t="str">
        <f t="shared" si="18"/>
        <v/>
      </c>
      <c r="B198" s="64" t="str">
        <f t="shared" si="19"/>
        <v/>
      </c>
      <c r="C198" s="65" t="str">
        <f t="shared" si="20"/>
        <v/>
      </c>
      <c r="D198" s="66" t="str">
        <f>IF(A198="","",IF(A198=1,start_rate,IF(variable,IF(OR(A198=1,A198&lt;$K$20*periods_per_year),D197,MIN($K$21,IF(MOD(A198-1,$J$23)=0,MAX($K$22,D197+$J$24),D197))),D197)))</f>
        <v/>
      </c>
      <c r="E198" s="67" t="str">
        <f t="shared" si="21"/>
        <v/>
      </c>
      <c r="F198" s="67" t="str">
        <f>IF(A198="","",IF(A198=nper,J197+E198,MIN(J197+E198,IF(D198=D197,F197,IF($E$10="Acc Bi-Weekly",ROUND((-PMT(((1+D198/CP)^(CP/12))-1,(nper-A198+1)*12/26,J197))/2,2),IF($E$10="Acc Weekly",ROUND((-PMT(((1+D198/CP)^(CP/12))-1,(nper-A198+1)*12/52,J197))/4,2),ROUND(-PMT(((1+D198/CP)^(CP/periods_per_year))-1,nper-A198+1,J197),2)))))))</f>
        <v/>
      </c>
      <c r="G198" s="67" t="str">
        <f>IF(OR(A198="",A198&lt;$E$14),"",IF(J197&lt;=F198,0,IF(IF(AND(A198&gt;=$E$14,MOD(A198-$E$14,int)=0),$E$15,0)+F198&gt;=J197+E198,J197+E198-F198,IF(AND(A198&gt;=$E$14,MOD(A198-$E$14,int)=0),$E$15,0)+IF(IF(AND(A198&gt;=$E$14,MOD(A198-$E$14,int)=0),$E$15,0)+IF(MOD(A198-$E$18,periods_per_year)=0,$E$17,0)+F198&lt;J197+E198,IF(MOD(A198-$E$18,periods_per_year)=0,$E$17,0),J197+E198-IF(AND(A198&gt;=$E$14,MOD(A198-$E$14,int)=0),$E$15,0)-F198))))</f>
        <v/>
      </c>
      <c r="H198" s="68"/>
      <c r="I198" s="67" t="str">
        <f t="shared" si="22"/>
        <v/>
      </c>
      <c r="J198" s="67" t="str">
        <f t="shared" si="23"/>
        <v/>
      </c>
      <c r="K198" s="50"/>
      <c r="L198" s="59" t="str">
        <f t="shared" si="24"/>
        <v/>
      </c>
      <c r="M198" s="60" t="str">
        <f>IF(L198="","",IF(OR(periods_per_year=26,periods_per_year=52),IF(periods_per_year=26,IF(L198=1,fpdate,M197+14),IF(periods_per_year=52,IF(L198=1,fpdate,M197+7),"n/a")),IF(periods_per_year=24,DATE(YEAR(fpdate),MONTH(fpdate)+(L198-1)/2+IF(AND(DAY(fpdate)&gt;=15,MOD(L198,2)=0),1,0),IF(MOD(L198,2)=0,IF(DAY(fpdate)&gt;=15,DAY(fpdate)-14,DAY(fpdate)+14),DAY(fpdate))),IF(DAY(DATE(YEAR(fpdate),MONTH(fpdate)+L198-1,DAY(fpdate)))&lt;&gt;DAY(fpdate),DATE(YEAR(fpdate),MONTH(fpdate)+L198,0),DATE(YEAR(fpdate),MONTH(fpdate)+L198-1,DAY(fpdate))))))</f>
        <v/>
      </c>
      <c r="N198" s="61" t="str">
        <f>IF(L198="","",IF(D198&lt;&gt;"",D198,IF(L198=1,start_rate,IF(variable,IF(OR(L198=1,L198&lt;$K$20*periods_per_year),N197,MIN($K$21,IF(MOD(L198-1,$J$23)=0,MAX($K$22,N197+$J$24),N197))),N197))))</f>
        <v/>
      </c>
      <c r="O198" s="62" t="str">
        <f>IF(L198="","",ROUND((((1+N198/CP)^(CP/periods_per_year))-1)*R197,2))</f>
        <v/>
      </c>
      <c r="P198" s="62" t="str">
        <f>IF(L198="","",IF(L198=nper,R197+O198,MIN(R197+O198,IF(N198=N197,P197,ROUND(-PMT(((1+N198/CP)^(CP/periods_per_year))-1,nper-L198+1,R197),2)))))</f>
        <v/>
      </c>
      <c r="Q198" s="62" t="str">
        <f t="shared" si="25"/>
        <v/>
      </c>
      <c r="R198" s="62" t="str">
        <f t="shared" si="26"/>
        <v/>
      </c>
    </row>
    <row r="199" spans="1:18" x14ac:dyDescent="0.25">
      <c r="A199" s="63" t="str">
        <f t="shared" si="18"/>
        <v/>
      </c>
      <c r="B199" s="64" t="str">
        <f t="shared" si="19"/>
        <v/>
      </c>
      <c r="C199" s="65" t="str">
        <f t="shared" si="20"/>
        <v/>
      </c>
      <c r="D199" s="66" t="str">
        <f>IF(A199="","",IF(A199=1,start_rate,IF(variable,IF(OR(A199=1,A199&lt;$K$20*periods_per_year),D198,MIN($K$21,IF(MOD(A199-1,$J$23)=0,MAX($K$22,D198+$J$24),D198))),D198)))</f>
        <v/>
      </c>
      <c r="E199" s="67" t="str">
        <f t="shared" si="21"/>
        <v/>
      </c>
      <c r="F199" s="67" t="str">
        <f>IF(A199="","",IF(A199=nper,J198+E199,MIN(J198+E199,IF(D199=D198,F198,IF($E$10="Acc Bi-Weekly",ROUND((-PMT(((1+D199/CP)^(CP/12))-1,(nper-A199+1)*12/26,J198))/2,2),IF($E$10="Acc Weekly",ROUND((-PMT(((1+D199/CP)^(CP/12))-1,(nper-A199+1)*12/52,J198))/4,2),ROUND(-PMT(((1+D199/CP)^(CP/periods_per_year))-1,nper-A199+1,J198),2)))))))</f>
        <v/>
      </c>
      <c r="G199" s="67" t="str">
        <f>IF(OR(A199="",A199&lt;$E$14),"",IF(J198&lt;=F199,0,IF(IF(AND(A199&gt;=$E$14,MOD(A199-$E$14,int)=0),$E$15,0)+F199&gt;=J198+E199,J198+E199-F199,IF(AND(A199&gt;=$E$14,MOD(A199-$E$14,int)=0),$E$15,0)+IF(IF(AND(A199&gt;=$E$14,MOD(A199-$E$14,int)=0),$E$15,0)+IF(MOD(A199-$E$18,periods_per_year)=0,$E$17,0)+F199&lt;J198+E199,IF(MOD(A199-$E$18,periods_per_year)=0,$E$17,0),J198+E199-IF(AND(A199&gt;=$E$14,MOD(A199-$E$14,int)=0),$E$15,0)-F199))))</f>
        <v/>
      </c>
      <c r="H199" s="68"/>
      <c r="I199" s="67" t="str">
        <f t="shared" si="22"/>
        <v/>
      </c>
      <c r="J199" s="67" t="str">
        <f t="shared" si="23"/>
        <v/>
      </c>
      <c r="K199" s="50"/>
      <c r="L199" s="59" t="str">
        <f t="shared" si="24"/>
        <v/>
      </c>
      <c r="M199" s="60" t="str">
        <f>IF(L199="","",IF(OR(periods_per_year=26,periods_per_year=52),IF(periods_per_year=26,IF(L199=1,fpdate,M198+14),IF(periods_per_year=52,IF(L199=1,fpdate,M198+7),"n/a")),IF(periods_per_year=24,DATE(YEAR(fpdate),MONTH(fpdate)+(L199-1)/2+IF(AND(DAY(fpdate)&gt;=15,MOD(L199,2)=0),1,0),IF(MOD(L199,2)=0,IF(DAY(fpdate)&gt;=15,DAY(fpdate)-14,DAY(fpdate)+14),DAY(fpdate))),IF(DAY(DATE(YEAR(fpdate),MONTH(fpdate)+L199-1,DAY(fpdate)))&lt;&gt;DAY(fpdate),DATE(YEAR(fpdate),MONTH(fpdate)+L199,0),DATE(YEAR(fpdate),MONTH(fpdate)+L199-1,DAY(fpdate))))))</f>
        <v/>
      </c>
      <c r="N199" s="61" t="str">
        <f>IF(L199="","",IF(D199&lt;&gt;"",D199,IF(L199=1,start_rate,IF(variable,IF(OR(L199=1,L199&lt;$K$20*periods_per_year),N198,MIN($K$21,IF(MOD(L199-1,$J$23)=0,MAX($K$22,N198+$J$24),N198))),N198))))</f>
        <v/>
      </c>
      <c r="O199" s="62" t="str">
        <f>IF(L199="","",ROUND((((1+N199/CP)^(CP/periods_per_year))-1)*R198,2))</f>
        <v/>
      </c>
      <c r="P199" s="62" t="str">
        <f>IF(L199="","",IF(L199=nper,R198+O199,MIN(R198+O199,IF(N199=N198,P198,ROUND(-PMT(((1+N199/CP)^(CP/periods_per_year))-1,nper-L199+1,R198),2)))))</f>
        <v/>
      </c>
      <c r="Q199" s="62" t="str">
        <f t="shared" si="25"/>
        <v/>
      </c>
      <c r="R199" s="62" t="str">
        <f t="shared" si="26"/>
        <v/>
      </c>
    </row>
    <row r="200" spans="1:18" x14ac:dyDescent="0.25">
      <c r="A200" s="63" t="str">
        <f t="shared" si="18"/>
        <v/>
      </c>
      <c r="B200" s="64" t="str">
        <f t="shared" si="19"/>
        <v/>
      </c>
      <c r="C200" s="65" t="str">
        <f t="shared" si="20"/>
        <v/>
      </c>
      <c r="D200" s="66" t="str">
        <f>IF(A200="","",IF(A200=1,start_rate,IF(variable,IF(OR(A200=1,A200&lt;$K$20*periods_per_year),D199,MIN($K$21,IF(MOD(A200-1,$J$23)=0,MAX($K$22,D199+$J$24),D199))),D199)))</f>
        <v/>
      </c>
      <c r="E200" s="67" t="str">
        <f t="shared" si="21"/>
        <v/>
      </c>
      <c r="F200" s="67" t="str">
        <f>IF(A200="","",IF(A200=nper,J199+E200,MIN(J199+E200,IF(D200=D199,F199,IF($E$10="Acc Bi-Weekly",ROUND((-PMT(((1+D200/CP)^(CP/12))-1,(nper-A200+1)*12/26,J199))/2,2),IF($E$10="Acc Weekly",ROUND((-PMT(((1+D200/CP)^(CP/12))-1,(nper-A200+1)*12/52,J199))/4,2),ROUND(-PMT(((1+D200/CP)^(CP/periods_per_year))-1,nper-A200+1,J199),2)))))))</f>
        <v/>
      </c>
      <c r="G200" s="67" t="str">
        <f>IF(OR(A200="",A200&lt;$E$14),"",IF(J199&lt;=F200,0,IF(IF(AND(A200&gt;=$E$14,MOD(A200-$E$14,int)=0),$E$15,0)+F200&gt;=J199+E200,J199+E200-F200,IF(AND(A200&gt;=$E$14,MOD(A200-$E$14,int)=0),$E$15,0)+IF(IF(AND(A200&gt;=$E$14,MOD(A200-$E$14,int)=0),$E$15,0)+IF(MOD(A200-$E$18,periods_per_year)=0,$E$17,0)+F200&lt;J199+E200,IF(MOD(A200-$E$18,periods_per_year)=0,$E$17,0),J199+E200-IF(AND(A200&gt;=$E$14,MOD(A200-$E$14,int)=0),$E$15,0)-F200))))</f>
        <v/>
      </c>
      <c r="H200" s="68"/>
      <c r="I200" s="67" t="str">
        <f t="shared" si="22"/>
        <v/>
      </c>
      <c r="J200" s="67" t="str">
        <f t="shared" si="23"/>
        <v/>
      </c>
      <c r="K200" s="50"/>
      <c r="L200" s="59" t="str">
        <f t="shared" si="24"/>
        <v/>
      </c>
      <c r="M200" s="60" t="str">
        <f>IF(L200="","",IF(OR(periods_per_year=26,periods_per_year=52),IF(periods_per_year=26,IF(L200=1,fpdate,M199+14),IF(periods_per_year=52,IF(L200=1,fpdate,M199+7),"n/a")),IF(periods_per_year=24,DATE(YEAR(fpdate),MONTH(fpdate)+(L200-1)/2+IF(AND(DAY(fpdate)&gt;=15,MOD(L200,2)=0),1,0),IF(MOD(L200,2)=0,IF(DAY(fpdate)&gt;=15,DAY(fpdate)-14,DAY(fpdate)+14),DAY(fpdate))),IF(DAY(DATE(YEAR(fpdate),MONTH(fpdate)+L200-1,DAY(fpdate)))&lt;&gt;DAY(fpdate),DATE(YEAR(fpdate),MONTH(fpdate)+L200,0),DATE(YEAR(fpdate),MONTH(fpdate)+L200-1,DAY(fpdate))))))</f>
        <v/>
      </c>
      <c r="N200" s="61" t="str">
        <f>IF(L200="","",IF(D200&lt;&gt;"",D200,IF(L200=1,start_rate,IF(variable,IF(OR(L200=1,L200&lt;$K$20*periods_per_year),N199,MIN($K$21,IF(MOD(L200-1,$J$23)=0,MAX($K$22,N199+$J$24),N199))),N199))))</f>
        <v/>
      </c>
      <c r="O200" s="62" t="str">
        <f>IF(L200="","",ROUND((((1+N200/CP)^(CP/periods_per_year))-1)*R199,2))</f>
        <v/>
      </c>
      <c r="P200" s="62" t="str">
        <f>IF(L200="","",IF(L200=nper,R199+O200,MIN(R199+O200,IF(N200=N199,P199,ROUND(-PMT(((1+N200/CP)^(CP/periods_per_year))-1,nper-L200+1,R199),2)))))</f>
        <v/>
      </c>
      <c r="Q200" s="62" t="str">
        <f t="shared" si="25"/>
        <v/>
      </c>
      <c r="R200" s="62" t="str">
        <f t="shared" si="26"/>
        <v/>
      </c>
    </row>
    <row r="201" spans="1:18" x14ac:dyDescent="0.25">
      <c r="A201" s="63" t="str">
        <f t="shared" si="18"/>
        <v/>
      </c>
      <c r="B201" s="64" t="str">
        <f t="shared" si="19"/>
        <v/>
      </c>
      <c r="C201" s="65" t="str">
        <f t="shared" si="20"/>
        <v/>
      </c>
      <c r="D201" s="66" t="str">
        <f>IF(A201="","",IF(A201=1,start_rate,IF(variable,IF(OR(A201=1,A201&lt;$K$20*periods_per_year),D200,MIN($K$21,IF(MOD(A201-1,$J$23)=0,MAX($K$22,D200+$J$24),D200))),D200)))</f>
        <v/>
      </c>
      <c r="E201" s="67" t="str">
        <f t="shared" si="21"/>
        <v/>
      </c>
      <c r="F201" s="67" t="str">
        <f>IF(A201="","",IF(A201=nper,J200+E201,MIN(J200+E201,IF(D201=D200,F200,IF($E$10="Acc Bi-Weekly",ROUND((-PMT(((1+D201/CP)^(CP/12))-1,(nper-A201+1)*12/26,J200))/2,2),IF($E$10="Acc Weekly",ROUND((-PMT(((1+D201/CP)^(CP/12))-1,(nper-A201+1)*12/52,J200))/4,2),ROUND(-PMT(((1+D201/CP)^(CP/periods_per_year))-1,nper-A201+1,J200),2)))))))</f>
        <v/>
      </c>
      <c r="G201" s="67" t="str">
        <f>IF(OR(A201="",A201&lt;$E$14),"",IF(J200&lt;=F201,0,IF(IF(AND(A201&gt;=$E$14,MOD(A201-$E$14,int)=0),$E$15,0)+F201&gt;=J200+E201,J200+E201-F201,IF(AND(A201&gt;=$E$14,MOD(A201-$E$14,int)=0),$E$15,0)+IF(IF(AND(A201&gt;=$E$14,MOD(A201-$E$14,int)=0),$E$15,0)+IF(MOD(A201-$E$18,periods_per_year)=0,$E$17,0)+F201&lt;J200+E201,IF(MOD(A201-$E$18,periods_per_year)=0,$E$17,0),J200+E201-IF(AND(A201&gt;=$E$14,MOD(A201-$E$14,int)=0),$E$15,0)-F201))))</f>
        <v/>
      </c>
      <c r="H201" s="68"/>
      <c r="I201" s="67" t="str">
        <f t="shared" si="22"/>
        <v/>
      </c>
      <c r="J201" s="67" t="str">
        <f t="shared" si="23"/>
        <v/>
      </c>
      <c r="K201" s="50"/>
      <c r="L201" s="59" t="str">
        <f t="shared" si="24"/>
        <v/>
      </c>
      <c r="M201" s="60" t="str">
        <f>IF(L201="","",IF(OR(periods_per_year=26,periods_per_year=52),IF(periods_per_year=26,IF(L201=1,fpdate,M200+14),IF(periods_per_year=52,IF(L201=1,fpdate,M200+7),"n/a")),IF(periods_per_year=24,DATE(YEAR(fpdate),MONTH(fpdate)+(L201-1)/2+IF(AND(DAY(fpdate)&gt;=15,MOD(L201,2)=0),1,0),IF(MOD(L201,2)=0,IF(DAY(fpdate)&gt;=15,DAY(fpdate)-14,DAY(fpdate)+14),DAY(fpdate))),IF(DAY(DATE(YEAR(fpdate),MONTH(fpdate)+L201-1,DAY(fpdate)))&lt;&gt;DAY(fpdate),DATE(YEAR(fpdate),MONTH(fpdate)+L201,0),DATE(YEAR(fpdate),MONTH(fpdate)+L201-1,DAY(fpdate))))))</f>
        <v/>
      </c>
      <c r="N201" s="61" t="str">
        <f>IF(L201="","",IF(D201&lt;&gt;"",D201,IF(L201=1,start_rate,IF(variable,IF(OR(L201=1,L201&lt;$K$20*periods_per_year),N200,MIN($K$21,IF(MOD(L201-1,$J$23)=0,MAX($K$22,N200+$J$24),N200))),N200))))</f>
        <v/>
      </c>
      <c r="O201" s="62" t="str">
        <f>IF(L201="","",ROUND((((1+N201/CP)^(CP/periods_per_year))-1)*R200,2))</f>
        <v/>
      </c>
      <c r="P201" s="62" t="str">
        <f>IF(L201="","",IF(L201=nper,R200+O201,MIN(R200+O201,IF(N201=N200,P200,ROUND(-PMT(((1+N201/CP)^(CP/periods_per_year))-1,nper-L201+1,R200),2)))))</f>
        <v/>
      </c>
      <c r="Q201" s="62" t="str">
        <f t="shared" si="25"/>
        <v/>
      </c>
      <c r="R201" s="62" t="str">
        <f t="shared" si="26"/>
        <v/>
      </c>
    </row>
    <row r="202" spans="1:18" x14ac:dyDescent="0.25">
      <c r="A202" s="63" t="str">
        <f t="shared" si="18"/>
        <v/>
      </c>
      <c r="B202" s="64" t="str">
        <f t="shared" si="19"/>
        <v/>
      </c>
      <c r="C202" s="65" t="str">
        <f t="shared" si="20"/>
        <v/>
      </c>
      <c r="D202" s="66" t="str">
        <f>IF(A202="","",IF(A202=1,start_rate,IF(variable,IF(OR(A202=1,A202&lt;$K$20*periods_per_year),D201,MIN($K$21,IF(MOD(A202-1,$J$23)=0,MAX($K$22,D201+$J$24),D201))),D201)))</f>
        <v/>
      </c>
      <c r="E202" s="67" t="str">
        <f t="shared" si="21"/>
        <v/>
      </c>
      <c r="F202" s="67" t="str">
        <f>IF(A202="","",IF(A202=nper,J201+E202,MIN(J201+E202,IF(D202=D201,F201,IF($E$10="Acc Bi-Weekly",ROUND((-PMT(((1+D202/CP)^(CP/12))-1,(nper-A202+1)*12/26,J201))/2,2),IF($E$10="Acc Weekly",ROUND((-PMT(((1+D202/CP)^(CP/12))-1,(nper-A202+1)*12/52,J201))/4,2),ROUND(-PMT(((1+D202/CP)^(CP/periods_per_year))-1,nper-A202+1,J201),2)))))))</f>
        <v/>
      </c>
      <c r="G202" s="67" t="str">
        <f>IF(OR(A202="",A202&lt;$E$14),"",IF(J201&lt;=F202,0,IF(IF(AND(A202&gt;=$E$14,MOD(A202-$E$14,int)=0),$E$15,0)+F202&gt;=J201+E202,J201+E202-F202,IF(AND(A202&gt;=$E$14,MOD(A202-$E$14,int)=0),$E$15,0)+IF(IF(AND(A202&gt;=$E$14,MOD(A202-$E$14,int)=0),$E$15,0)+IF(MOD(A202-$E$18,periods_per_year)=0,$E$17,0)+F202&lt;J201+E202,IF(MOD(A202-$E$18,periods_per_year)=0,$E$17,0),J201+E202-IF(AND(A202&gt;=$E$14,MOD(A202-$E$14,int)=0),$E$15,0)-F202))))</f>
        <v/>
      </c>
      <c r="H202" s="68"/>
      <c r="I202" s="67" t="str">
        <f t="shared" si="22"/>
        <v/>
      </c>
      <c r="J202" s="67" t="str">
        <f t="shared" si="23"/>
        <v/>
      </c>
      <c r="K202" s="50"/>
      <c r="L202" s="59" t="str">
        <f t="shared" si="24"/>
        <v/>
      </c>
      <c r="M202" s="60" t="str">
        <f>IF(L202="","",IF(OR(periods_per_year=26,periods_per_year=52),IF(periods_per_year=26,IF(L202=1,fpdate,M201+14),IF(periods_per_year=52,IF(L202=1,fpdate,M201+7),"n/a")),IF(periods_per_year=24,DATE(YEAR(fpdate),MONTH(fpdate)+(L202-1)/2+IF(AND(DAY(fpdate)&gt;=15,MOD(L202,2)=0),1,0),IF(MOD(L202,2)=0,IF(DAY(fpdate)&gt;=15,DAY(fpdate)-14,DAY(fpdate)+14),DAY(fpdate))),IF(DAY(DATE(YEAR(fpdate),MONTH(fpdate)+L202-1,DAY(fpdate)))&lt;&gt;DAY(fpdate),DATE(YEAR(fpdate),MONTH(fpdate)+L202,0),DATE(YEAR(fpdate),MONTH(fpdate)+L202-1,DAY(fpdate))))))</f>
        <v/>
      </c>
      <c r="N202" s="61" t="str">
        <f>IF(L202="","",IF(D202&lt;&gt;"",D202,IF(L202=1,start_rate,IF(variable,IF(OR(L202=1,L202&lt;$K$20*periods_per_year),N201,MIN($K$21,IF(MOD(L202-1,$J$23)=0,MAX($K$22,N201+$J$24),N201))),N201))))</f>
        <v/>
      </c>
      <c r="O202" s="62" t="str">
        <f>IF(L202="","",ROUND((((1+N202/CP)^(CP/periods_per_year))-1)*R201,2))</f>
        <v/>
      </c>
      <c r="P202" s="62" t="str">
        <f>IF(L202="","",IF(L202=nper,R201+O202,MIN(R201+O202,IF(N202=N201,P201,ROUND(-PMT(((1+N202/CP)^(CP/periods_per_year))-1,nper-L202+1,R201),2)))))</f>
        <v/>
      </c>
      <c r="Q202" s="62" t="str">
        <f t="shared" si="25"/>
        <v/>
      </c>
      <c r="R202" s="62" t="str">
        <f t="shared" si="26"/>
        <v/>
      </c>
    </row>
    <row r="203" spans="1:18" x14ac:dyDescent="0.25">
      <c r="A203" s="63" t="str">
        <f t="shared" si="18"/>
        <v/>
      </c>
      <c r="B203" s="64" t="str">
        <f t="shared" si="19"/>
        <v/>
      </c>
      <c r="C203" s="65" t="str">
        <f t="shared" si="20"/>
        <v/>
      </c>
      <c r="D203" s="66" t="str">
        <f>IF(A203="","",IF(A203=1,start_rate,IF(variable,IF(OR(A203=1,A203&lt;$K$20*periods_per_year),D202,MIN($K$21,IF(MOD(A203-1,$J$23)=0,MAX($K$22,D202+$J$24),D202))),D202)))</f>
        <v/>
      </c>
      <c r="E203" s="67" t="str">
        <f t="shared" si="21"/>
        <v/>
      </c>
      <c r="F203" s="67" t="str">
        <f>IF(A203="","",IF(A203=nper,J202+E203,MIN(J202+E203,IF(D203=D202,F202,IF($E$10="Acc Bi-Weekly",ROUND((-PMT(((1+D203/CP)^(CP/12))-1,(nper-A203+1)*12/26,J202))/2,2),IF($E$10="Acc Weekly",ROUND((-PMT(((1+D203/CP)^(CP/12))-1,(nper-A203+1)*12/52,J202))/4,2),ROUND(-PMT(((1+D203/CP)^(CP/periods_per_year))-1,nper-A203+1,J202),2)))))))</f>
        <v/>
      </c>
      <c r="G203" s="67" t="str">
        <f>IF(OR(A203="",A203&lt;$E$14),"",IF(J202&lt;=F203,0,IF(IF(AND(A203&gt;=$E$14,MOD(A203-$E$14,int)=0),$E$15,0)+F203&gt;=J202+E203,J202+E203-F203,IF(AND(A203&gt;=$E$14,MOD(A203-$E$14,int)=0),$E$15,0)+IF(IF(AND(A203&gt;=$E$14,MOD(A203-$E$14,int)=0),$E$15,0)+IF(MOD(A203-$E$18,periods_per_year)=0,$E$17,0)+F203&lt;J202+E203,IF(MOD(A203-$E$18,periods_per_year)=0,$E$17,0),J202+E203-IF(AND(A203&gt;=$E$14,MOD(A203-$E$14,int)=0),$E$15,0)-F203))))</f>
        <v/>
      </c>
      <c r="H203" s="68"/>
      <c r="I203" s="67" t="str">
        <f t="shared" si="22"/>
        <v/>
      </c>
      <c r="J203" s="67" t="str">
        <f t="shared" si="23"/>
        <v/>
      </c>
      <c r="K203" s="50"/>
      <c r="L203" s="59" t="str">
        <f t="shared" si="24"/>
        <v/>
      </c>
      <c r="M203" s="60" t="str">
        <f>IF(L203="","",IF(OR(periods_per_year=26,periods_per_year=52),IF(periods_per_year=26,IF(L203=1,fpdate,M202+14),IF(periods_per_year=52,IF(L203=1,fpdate,M202+7),"n/a")),IF(periods_per_year=24,DATE(YEAR(fpdate),MONTH(fpdate)+(L203-1)/2+IF(AND(DAY(fpdate)&gt;=15,MOD(L203,2)=0),1,0),IF(MOD(L203,2)=0,IF(DAY(fpdate)&gt;=15,DAY(fpdate)-14,DAY(fpdate)+14),DAY(fpdate))),IF(DAY(DATE(YEAR(fpdate),MONTH(fpdate)+L203-1,DAY(fpdate)))&lt;&gt;DAY(fpdate),DATE(YEAR(fpdate),MONTH(fpdate)+L203,0),DATE(YEAR(fpdate),MONTH(fpdate)+L203-1,DAY(fpdate))))))</f>
        <v/>
      </c>
      <c r="N203" s="61" t="str">
        <f>IF(L203="","",IF(D203&lt;&gt;"",D203,IF(L203=1,start_rate,IF(variable,IF(OR(L203=1,L203&lt;$K$20*periods_per_year),N202,MIN($K$21,IF(MOD(L203-1,$J$23)=0,MAX($K$22,N202+$J$24),N202))),N202))))</f>
        <v/>
      </c>
      <c r="O203" s="62" t="str">
        <f>IF(L203="","",ROUND((((1+N203/CP)^(CP/periods_per_year))-1)*R202,2))</f>
        <v/>
      </c>
      <c r="P203" s="62" t="str">
        <f>IF(L203="","",IF(L203=nper,R202+O203,MIN(R202+O203,IF(N203=N202,P202,ROUND(-PMT(((1+N203/CP)^(CP/periods_per_year))-1,nper-L203+1,R202),2)))))</f>
        <v/>
      </c>
      <c r="Q203" s="62" t="str">
        <f t="shared" si="25"/>
        <v/>
      </c>
      <c r="R203" s="62" t="str">
        <f t="shared" si="26"/>
        <v/>
      </c>
    </row>
    <row r="204" spans="1:18" x14ac:dyDescent="0.25">
      <c r="A204" s="63" t="str">
        <f t="shared" si="18"/>
        <v/>
      </c>
      <c r="B204" s="64" t="str">
        <f t="shared" si="19"/>
        <v/>
      </c>
      <c r="C204" s="65" t="str">
        <f t="shared" si="20"/>
        <v/>
      </c>
      <c r="D204" s="66" t="str">
        <f>IF(A204="","",IF(A204=1,start_rate,IF(variable,IF(OR(A204=1,A204&lt;$K$20*periods_per_year),D203,MIN($K$21,IF(MOD(A204-1,$J$23)=0,MAX($K$22,D203+$J$24),D203))),D203)))</f>
        <v/>
      </c>
      <c r="E204" s="67" t="str">
        <f t="shared" si="21"/>
        <v/>
      </c>
      <c r="F204" s="67" t="str">
        <f>IF(A204="","",IF(A204=nper,J203+E204,MIN(J203+E204,IF(D204=D203,F203,IF($E$10="Acc Bi-Weekly",ROUND((-PMT(((1+D204/CP)^(CP/12))-1,(nper-A204+1)*12/26,J203))/2,2),IF($E$10="Acc Weekly",ROUND((-PMT(((1+D204/CP)^(CP/12))-1,(nper-A204+1)*12/52,J203))/4,2),ROUND(-PMT(((1+D204/CP)^(CP/periods_per_year))-1,nper-A204+1,J203),2)))))))</f>
        <v/>
      </c>
      <c r="G204" s="67" t="str">
        <f>IF(OR(A204="",A204&lt;$E$14),"",IF(J203&lt;=F204,0,IF(IF(AND(A204&gt;=$E$14,MOD(A204-$E$14,int)=0),$E$15,0)+F204&gt;=J203+E204,J203+E204-F204,IF(AND(A204&gt;=$E$14,MOD(A204-$E$14,int)=0),$E$15,0)+IF(IF(AND(A204&gt;=$E$14,MOD(A204-$E$14,int)=0),$E$15,0)+IF(MOD(A204-$E$18,periods_per_year)=0,$E$17,0)+F204&lt;J203+E204,IF(MOD(A204-$E$18,periods_per_year)=0,$E$17,0),J203+E204-IF(AND(A204&gt;=$E$14,MOD(A204-$E$14,int)=0),$E$15,0)-F204))))</f>
        <v/>
      </c>
      <c r="H204" s="68"/>
      <c r="I204" s="67" t="str">
        <f t="shared" si="22"/>
        <v/>
      </c>
      <c r="J204" s="67" t="str">
        <f t="shared" si="23"/>
        <v/>
      </c>
      <c r="K204" s="50"/>
      <c r="L204" s="59" t="str">
        <f t="shared" si="24"/>
        <v/>
      </c>
      <c r="M204" s="60" t="str">
        <f>IF(L204="","",IF(OR(periods_per_year=26,periods_per_year=52),IF(periods_per_year=26,IF(L204=1,fpdate,M203+14),IF(periods_per_year=52,IF(L204=1,fpdate,M203+7),"n/a")),IF(periods_per_year=24,DATE(YEAR(fpdate),MONTH(fpdate)+(L204-1)/2+IF(AND(DAY(fpdate)&gt;=15,MOD(L204,2)=0),1,0),IF(MOD(L204,2)=0,IF(DAY(fpdate)&gt;=15,DAY(fpdate)-14,DAY(fpdate)+14),DAY(fpdate))),IF(DAY(DATE(YEAR(fpdate),MONTH(fpdate)+L204-1,DAY(fpdate)))&lt;&gt;DAY(fpdate),DATE(YEAR(fpdate),MONTH(fpdate)+L204,0),DATE(YEAR(fpdate),MONTH(fpdate)+L204-1,DAY(fpdate))))))</f>
        <v/>
      </c>
      <c r="N204" s="61" t="str">
        <f>IF(L204="","",IF(D204&lt;&gt;"",D204,IF(L204=1,start_rate,IF(variable,IF(OR(L204=1,L204&lt;$K$20*periods_per_year),N203,MIN($K$21,IF(MOD(L204-1,$J$23)=0,MAX($K$22,N203+$J$24),N203))),N203))))</f>
        <v/>
      </c>
      <c r="O204" s="62" t="str">
        <f>IF(L204="","",ROUND((((1+N204/CP)^(CP/periods_per_year))-1)*R203,2))</f>
        <v/>
      </c>
      <c r="P204" s="62" t="str">
        <f>IF(L204="","",IF(L204=nper,R203+O204,MIN(R203+O204,IF(N204=N203,P203,ROUND(-PMT(((1+N204/CP)^(CP/periods_per_year))-1,nper-L204+1,R203),2)))))</f>
        <v/>
      </c>
      <c r="Q204" s="62" t="str">
        <f t="shared" si="25"/>
        <v/>
      </c>
      <c r="R204" s="62" t="str">
        <f t="shared" si="26"/>
        <v/>
      </c>
    </row>
    <row r="205" spans="1:18" x14ac:dyDescent="0.25">
      <c r="A205" s="63" t="str">
        <f t="shared" si="18"/>
        <v/>
      </c>
      <c r="B205" s="64" t="str">
        <f t="shared" si="19"/>
        <v/>
      </c>
      <c r="C205" s="65" t="str">
        <f t="shared" si="20"/>
        <v/>
      </c>
      <c r="D205" s="66" t="str">
        <f>IF(A205="","",IF(A205=1,start_rate,IF(variable,IF(OR(A205=1,A205&lt;$K$20*periods_per_year),D204,MIN($K$21,IF(MOD(A205-1,$J$23)=0,MAX($K$22,D204+$J$24),D204))),D204)))</f>
        <v/>
      </c>
      <c r="E205" s="67" t="str">
        <f t="shared" si="21"/>
        <v/>
      </c>
      <c r="F205" s="67" t="str">
        <f>IF(A205="","",IF(A205=nper,J204+E205,MIN(J204+E205,IF(D205=D204,F204,IF($E$10="Acc Bi-Weekly",ROUND((-PMT(((1+D205/CP)^(CP/12))-1,(nper-A205+1)*12/26,J204))/2,2),IF($E$10="Acc Weekly",ROUND((-PMT(((1+D205/CP)^(CP/12))-1,(nper-A205+1)*12/52,J204))/4,2),ROUND(-PMT(((1+D205/CP)^(CP/periods_per_year))-1,nper-A205+1,J204),2)))))))</f>
        <v/>
      </c>
      <c r="G205" s="67" t="str">
        <f>IF(OR(A205="",A205&lt;$E$14),"",IF(J204&lt;=F205,0,IF(IF(AND(A205&gt;=$E$14,MOD(A205-$E$14,int)=0),$E$15,0)+F205&gt;=J204+E205,J204+E205-F205,IF(AND(A205&gt;=$E$14,MOD(A205-$E$14,int)=0),$E$15,0)+IF(IF(AND(A205&gt;=$E$14,MOD(A205-$E$14,int)=0),$E$15,0)+IF(MOD(A205-$E$18,periods_per_year)=0,$E$17,0)+F205&lt;J204+E205,IF(MOD(A205-$E$18,periods_per_year)=0,$E$17,0),J204+E205-IF(AND(A205&gt;=$E$14,MOD(A205-$E$14,int)=0),$E$15,0)-F205))))</f>
        <v/>
      </c>
      <c r="H205" s="68"/>
      <c r="I205" s="67" t="str">
        <f t="shared" si="22"/>
        <v/>
      </c>
      <c r="J205" s="67" t="str">
        <f t="shared" si="23"/>
        <v/>
      </c>
      <c r="K205" s="50"/>
      <c r="L205" s="59" t="str">
        <f t="shared" si="24"/>
        <v/>
      </c>
      <c r="M205" s="60" t="str">
        <f>IF(L205="","",IF(OR(periods_per_year=26,periods_per_year=52),IF(periods_per_year=26,IF(L205=1,fpdate,M204+14),IF(periods_per_year=52,IF(L205=1,fpdate,M204+7),"n/a")),IF(periods_per_year=24,DATE(YEAR(fpdate),MONTH(fpdate)+(L205-1)/2+IF(AND(DAY(fpdate)&gt;=15,MOD(L205,2)=0),1,0),IF(MOD(L205,2)=0,IF(DAY(fpdate)&gt;=15,DAY(fpdate)-14,DAY(fpdate)+14),DAY(fpdate))),IF(DAY(DATE(YEAR(fpdate),MONTH(fpdate)+L205-1,DAY(fpdate)))&lt;&gt;DAY(fpdate),DATE(YEAR(fpdate),MONTH(fpdate)+L205,0),DATE(YEAR(fpdate),MONTH(fpdate)+L205-1,DAY(fpdate))))))</f>
        <v/>
      </c>
      <c r="N205" s="61" t="str">
        <f>IF(L205="","",IF(D205&lt;&gt;"",D205,IF(L205=1,start_rate,IF(variable,IF(OR(L205=1,L205&lt;$K$20*periods_per_year),N204,MIN($K$21,IF(MOD(L205-1,$J$23)=0,MAX($K$22,N204+$J$24),N204))),N204))))</f>
        <v/>
      </c>
      <c r="O205" s="62" t="str">
        <f>IF(L205="","",ROUND((((1+N205/CP)^(CP/periods_per_year))-1)*R204,2))</f>
        <v/>
      </c>
      <c r="P205" s="62" t="str">
        <f>IF(L205="","",IF(L205=nper,R204+O205,MIN(R204+O205,IF(N205=N204,P204,ROUND(-PMT(((1+N205/CP)^(CP/periods_per_year))-1,nper-L205+1,R204),2)))))</f>
        <v/>
      </c>
      <c r="Q205" s="62" t="str">
        <f t="shared" si="25"/>
        <v/>
      </c>
      <c r="R205" s="62" t="str">
        <f t="shared" si="26"/>
        <v/>
      </c>
    </row>
    <row r="206" spans="1:18" x14ac:dyDescent="0.25">
      <c r="A206" s="63" t="str">
        <f t="shared" si="18"/>
        <v/>
      </c>
      <c r="B206" s="64" t="str">
        <f t="shared" si="19"/>
        <v/>
      </c>
      <c r="C206" s="65" t="str">
        <f t="shared" si="20"/>
        <v/>
      </c>
      <c r="D206" s="66" t="str">
        <f>IF(A206="","",IF(A206=1,start_rate,IF(variable,IF(OR(A206=1,A206&lt;$K$20*periods_per_year),D205,MIN($K$21,IF(MOD(A206-1,$J$23)=0,MAX($K$22,D205+$J$24),D205))),D205)))</f>
        <v/>
      </c>
      <c r="E206" s="67" t="str">
        <f t="shared" si="21"/>
        <v/>
      </c>
      <c r="F206" s="67" t="str">
        <f>IF(A206="","",IF(A206=nper,J205+E206,MIN(J205+E206,IF(D206=D205,F205,IF($E$10="Acc Bi-Weekly",ROUND((-PMT(((1+D206/CP)^(CP/12))-1,(nper-A206+1)*12/26,J205))/2,2),IF($E$10="Acc Weekly",ROUND((-PMT(((1+D206/CP)^(CP/12))-1,(nper-A206+1)*12/52,J205))/4,2),ROUND(-PMT(((1+D206/CP)^(CP/periods_per_year))-1,nper-A206+1,J205),2)))))))</f>
        <v/>
      </c>
      <c r="G206" s="67" t="str">
        <f>IF(OR(A206="",A206&lt;$E$14),"",IF(J205&lt;=F206,0,IF(IF(AND(A206&gt;=$E$14,MOD(A206-$E$14,int)=0),$E$15,0)+F206&gt;=J205+E206,J205+E206-F206,IF(AND(A206&gt;=$E$14,MOD(A206-$E$14,int)=0),$E$15,0)+IF(IF(AND(A206&gt;=$E$14,MOD(A206-$E$14,int)=0),$E$15,0)+IF(MOD(A206-$E$18,periods_per_year)=0,$E$17,0)+F206&lt;J205+E206,IF(MOD(A206-$E$18,periods_per_year)=0,$E$17,0),J205+E206-IF(AND(A206&gt;=$E$14,MOD(A206-$E$14,int)=0),$E$15,0)-F206))))</f>
        <v/>
      </c>
      <c r="H206" s="68"/>
      <c r="I206" s="67" t="str">
        <f t="shared" si="22"/>
        <v/>
      </c>
      <c r="J206" s="67" t="str">
        <f t="shared" si="23"/>
        <v/>
      </c>
      <c r="K206" s="50"/>
      <c r="L206" s="59" t="str">
        <f t="shared" si="24"/>
        <v/>
      </c>
      <c r="M206" s="60" t="str">
        <f>IF(L206="","",IF(OR(periods_per_year=26,periods_per_year=52),IF(periods_per_year=26,IF(L206=1,fpdate,M205+14),IF(periods_per_year=52,IF(L206=1,fpdate,M205+7),"n/a")),IF(periods_per_year=24,DATE(YEAR(fpdate),MONTH(fpdate)+(L206-1)/2+IF(AND(DAY(fpdate)&gt;=15,MOD(L206,2)=0),1,0),IF(MOD(L206,2)=0,IF(DAY(fpdate)&gt;=15,DAY(fpdate)-14,DAY(fpdate)+14),DAY(fpdate))),IF(DAY(DATE(YEAR(fpdate),MONTH(fpdate)+L206-1,DAY(fpdate)))&lt;&gt;DAY(fpdate),DATE(YEAR(fpdate),MONTH(fpdate)+L206,0),DATE(YEAR(fpdate),MONTH(fpdate)+L206-1,DAY(fpdate))))))</f>
        <v/>
      </c>
      <c r="N206" s="61" t="str">
        <f>IF(L206="","",IF(D206&lt;&gt;"",D206,IF(L206=1,start_rate,IF(variable,IF(OR(L206=1,L206&lt;$K$20*periods_per_year),N205,MIN($K$21,IF(MOD(L206-1,$J$23)=0,MAX($K$22,N205+$J$24),N205))),N205))))</f>
        <v/>
      </c>
      <c r="O206" s="62" t="str">
        <f>IF(L206="","",ROUND((((1+N206/CP)^(CP/periods_per_year))-1)*R205,2))</f>
        <v/>
      </c>
      <c r="P206" s="62" t="str">
        <f>IF(L206="","",IF(L206=nper,R205+O206,MIN(R205+O206,IF(N206=N205,P205,ROUND(-PMT(((1+N206/CP)^(CP/periods_per_year))-1,nper-L206+1,R205),2)))))</f>
        <v/>
      </c>
      <c r="Q206" s="62" t="str">
        <f t="shared" si="25"/>
        <v/>
      </c>
      <c r="R206" s="62" t="str">
        <f t="shared" si="26"/>
        <v/>
      </c>
    </row>
    <row r="207" spans="1:18" x14ac:dyDescent="0.25">
      <c r="A207" s="63" t="str">
        <f t="shared" si="18"/>
        <v/>
      </c>
      <c r="B207" s="64" t="str">
        <f t="shared" si="19"/>
        <v/>
      </c>
      <c r="C207" s="65" t="str">
        <f t="shared" si="20"/>
        <v/>
      </c>
      <c r="D207" s="66" t="str">
        <f>IF(A207="","",IF(A207=1,start_rate,IF(variable,IF(OR(A207=1,A207&lt;$K$20*periods_per_year),D206,MIN($K$21,IF(MOD(A207-1,$J$23)=0,MAX($K$22,D206+$J$24),D206))),D206)))</f>
        <v/>
      </c>
      <c r="E207" s="67" t="str">
        <f t="shared" si="21"/>
        <v/>
      </c>
      <c r="F207" s="67" t="str">
        <f>IF(A207="","",IF(A207=nper,J206+E207,MIN(J206+E207,IF(D207=D206,F206,IF($E$10="Acc Bi-Weekly",ROUND((-PMT(((1+D207/CP)^(CP/12))-1,(nper-A207+1)*12/26,J206))/2,2),IF($E$10="Acc Weekly",ROUND((-PMT(((1+D207/CP)^(CP/12))-1,(nper-A207+1)*12/52,J206))/4,2),ROUND(-PMT(((1+D207/CP)^(CP/periods_per_year))-1,nper-A207+1,J206),2)))))))</f>
        <v/>
      </c>
      <c r="G207" s="67" t="str">
        <f>IF(OR(A207="",A207&lt;$E$14),"",IF(J206&lt;=F207,0,IF(IF(AND(A207&gt;=$E$14,MOD(A207-$E$14,int)=0),$E$15,0)+F207&gt;=J206+E207,J206+E207-F207,IF(AND(A207&gt;=$E$14,MOD(A207-$E$14,int)=0),$E$15,0)+IF(IF(AND(A207&gt;=$E$14,MOD(A207-$E$14,int)=0),$E$15,0)+IF(MOD(A207-$E$18,periods_per_year)=0,$E$17,0)+F207&lt;J206+E207,IF(MOD(A207-$E$18,periods_per_year)=0,$E$17,0),J206+E207-IF(AND(A207&gt;=$E$14,MOD(A207-$E$14,int)=0),$E$15,0)-F207))))</f>
        <v/>
      </c>
      <c r="H207" s="68"/>
      <c r="I207" s="67" t="str">
        <f t="shared" si="22"/>
        <v/>
      </c>
      <c r="J207" s="67" t="str">
        <f t="shared" si="23"/>
        <v/>
      </c>
      <c r="K207" s="50"/>
      <c r="L207" s="59" t="str">
        <f t="shared" si="24"/>
        <v/>
      </c>
      <c r="M207" s="60" t="str">
        <f>IF(L207="","",IF(OR(periods_per_year=26,periods_per_year=52),IF(periods_per_year=26,IF(L207=1,fpdate,M206+14),IF(periods_per_year=52,IF(L207=1,fpdate,M206+7),"n/a")),IF(periods_per_year=24,DATE(YEAR(fpdate),MONTH(fpdate)+(L207-1)/2+IF(AND(DAY(fpdate)&gt;=15,MOD(L207,2)=0),1,0),IF(MOD(L207,2)=0,IF(DAY(fpdate)&gt;=15,DAY(fpdate)-14,DAY(fpdate)+14),DAY(fpdate))),IF(DAY(DATE(YEAR(fpdate),MONTH(fpdate)+L207-1,DAY(fpdate)))&lt;&gt;DAY(fpdate),DATE(YEAR(fpdate),MONTH(fpdate)+L207,0),DATE(YEAR(fpdate),MONTH(fpdate)+L207-1,DAY(fpdate))))))</f>
        <v/>
      </c>
      <c r="N207" s="61" t="str">
        <f>IF(L207="","",IF(D207&lt;&gt;"",D207,IF(L207=1,start_rate,IF(variable,IF(OR(L207=1,L207&lt;$K$20*periods_per_year),N206,MIN($K$21,IF(MOD(L207-1,$J$23)=0,MAX($K$22,N206+$J$24),N206))),N206))))</f>
        <v/>
      </c>
      <c r="O207" s="62" t="str">
        <f>IF(L207="","",ROUND((((1+N207/CP)^(CP/periods_per_year))-1)*R206,2))</f>
        <v/>
      </c>
      <c r="P207" s="62" t="str">
        <f>IF(L207="","",IF(L207=nper,R206+O207,MIN(R206+O207,IF(N207=N206,P206,ROUND(-PMT(((1+N207/CP)^(CP/periods_per_year))-1,nper-L207+1,R206),2)))))</f>
        <v/>
      </c>
      <c r="Q207" s="62" t="str">
        <f t="shared" si="25"/>
        <v/>
      </c>
      <c r="R207" s="62" t="str">
        <f t="shared" si="26"/>
        <v/>
      </c>
    </row>
    <row r="208" spans="1:18" x14ac:dyDescent="0.25">
      <c r="A208" s="63" t="str">
        <f t="shared" si="18"/>
        <v/>
      </c>
      <c r="B208" s="64" t="str">
        <f t="shared" si="19"/>
        <v/>
      </c>
      <c r="C208" s="65" t="str">
        <f t="shared" si="20"/>
        <v/>
      </c>
      <c r="D208" s="66" t="str">
        <f>IF(A208="","",IF(A208=1,start_rate,IF(variable,IF(OR(A208=1,A208&lt;$K$20*periods_per_year),D207,MIN($K$21,IF(MOD(A208-1,$J$23)=0,MAX($K$22,D207+$J$24),D207))),D207)))</f>
        <v/>
      </c>
      <c r="E208" s="67" t="str">
        <f t="shared" si="21"/>
        <v/>
      </c>
      <c r="F208" s="67" t="str">
        <f>IF(A208="","",IF(A208=nper,J207+E208,MIN(J207+E208,IF(D208=D207,F207,IF($E$10="Acc Bi-Weekly",ROUND((-PMT(((1+D208/CP)^(CP/12))-1,(nper-A208+1)*12/26,J207))/2,2),IF($E$10="Acc Weekly",ROUND((-PMT(((1+D208/CP)^(CP/12))-1,(nper-A208+1)*12/52,J207))/4,2),ROUND(-PMT(((1+D208/CP)^(CP/periods_per_year))-1,nper-A208+1,J207),2)))))))</f>
        <v/>
      </c>
      <c r="G208" s="67" t="str">
        <f>IF(OR(A208="",A208&lt;$E$14),"",IF(J207&lt;=F208,0,IF(IF(AND(A208&gt;=$E$14,MOD(A208-$E$14,int)=0),$E$15,0)+F208&gt;=J207+E208,J207+E208-F208,IF(AND(A208&gt;=$E$14,MOD(A208-$E$14,int)=0),$E$15,0)+IF(IF(AND(A208&gt;=$E$14,MOD(A208-$E$14,int)=0),$E$15,0)+IF(MOD(A208-$E$18,periods_per_year)=0,$E$17,0)+F208&lt;J207+E208,IF(MOD(A208-$E$18,periods_per_year)=0,$E$17,0),J207+E208-IF(AND(A208&gt;=$E$14,MOD(A208-$E$14,int)=0),$E$15,0)-F208))))</f>
        <v/>
      </c>
      <c r="H208" s="68"/>
      <c r="I208" s="67" t="str">
        <f t="shared" si="22"/>
        <v/>
      </c>
      <c r="J208" s="67" t="str">
        <f t="shared" si="23"/>
        <v/>
      </c>
      <c r="K208" s="50"/>
      <c r="L208" s="59" t="str">
        <f t="shared" si="24"/>
        <v/>
      </c>
      <c r="M208" s="60" t="str">
        <f>IF(L208="","",IF(OR(periods_per_year=26,periods_per_year=52),IF(periods_per_year=26,IF(L208=1,fpdate,M207+14),IF(periods_per_year=52,IF(L208=1,fpdate,M207+7),"n/a")),IF(periods_per_year=24,DATE(YEAR(fpdate),MONTH(fpdate)+(L208-1)/2+IF(AND(DAY(fpdate)&gt;=15,MOD(L208,2)=0),1,0),IF(MOD(L208,2)=0,IF(DAY(fpdate)&gt;=15,DAY(fpdate)-14,DAY(fpdate)+14),DAY(fpdate))),IF(DAY(DATE(YEAR(fpdate),MONTH(fpdate)+L208-1,DAY(fpdate)))&lt;&gt;DAY(fpdate),DATE(YEAR(fpdate),MONTH(fpdate)+L208,0),DATE(YEAR(fpdate),MONTH(fpdate)+L208-1,DAY(fpdate))))))</f>
        <v/>
      </c>
      <c r="N208" s="61" t="str">
        <f>IF(L208="","",IF(D208&lt;&gt;"",D208,IF(L208=1,start_rate,IF(variable,IF(OR(L208=1,L208&lt;$K$20*periods_per_year),N207,MIN($K$21,IF(MOD(L208-1,$J$23)=0,MAX($K$22,N207+$J$24),N207))),N207))))</f>
        <v/>
      </c>
      <c r="O208" s="62" t="str">
        <f>IF(L208="","",ROUND((((1+N208/CP)^(CP/periods_per_year))-1)*R207,2))</f>
        <v/>
      </c>
      <c r="P208" s="62" t="str">
        <f>IF(L208="","",IF(L208=nper,R207+O208,MIN(R207+O208,IF(N208=N207,P207,ROUND(-PMT(((1+N208/CP)^(CP/periods_per_year))-1,nper-L208+1,R207),2)))))</f>
        <v/>
      </c>
      <c r="Q208" s="62" t="str">
        <f t="shared" si="25"/>
        <v/>
      </c>
      <c r="R208" s="62" t="str">
        <f t="shared" si="26"/>
        <v/>
      </c>
    </row>
    <row r="209" spans="1:18" x14ac:dyDescent="0.25">
      <c r="A209" s="63" t="str">
        <f t="shared" si="18"/>
        <v/>
      </c>
      <c r="B209" s="64" t="str">
        <f t="shared" si="19"/>
        <v/>
      </c>
      <c r="C209" s="65" t="str">
        <f t="shared" si="20"/>
        <v/>
      </c>
      <c r="D209" s="66" t="str">
        <f>IF(A209="","",IF(A209=1,start_rate,IF(variable,IF(OR(A209=1,A209&lt;$K$20*periods_per_year),D208,MIN($K$21,IF(MOD(A209-1,$J$23)=0,MAX($K$22,D208+$J$24),D208))),D208)))</f>
        <v/>
      </c>
      <c r="E209" s="67" t="str">
        <f t="shared" si="21"/>
        <v/>
      </c>
      <c r="F209" s="67" t="str">
        <f>IF(A209="","",IF(A209=nper,J208+E209,MIN(J208+E209,IF(D209=D208,F208,IF($E$10="Acc Bi-Weekly",ROUND((-PMT(((1+D209/CP)^(CP/12))-1,(nper-A209+1)*12/26,J208))/2,2),IF($E$10="Acc Weekly",ROUND((-PMT(((1+D209/CP)^(CP/12))-1,(nper-A209+1)*12/52,J208))/4,2),ROUND(-PMT(((1+D209/CP)^(CP/periods_per_year))-1,nper-A209+1,J208),2)))))))</f>
        <v/>
      </c>
      <c r="G209" s="67" t="str">
        <f>IF(OR(A209="",A209&lt;$E$14),"",IF(J208&lt;=F209,0,IF(IF(AND(A209&gt;=$E$14,MOD(A209-$E$14,int)=0),$E$15,0)+F209&gt;=J208+E209,J208+E209-F209,IF(AND(A209&gt;=$E$14,MOD(A209-$E$14,int)=0),$E$15,0)+IF(IF(AND(A209&gt;=$E$14,MOD(A209-$E$14,int)=0),$E$15,0)+IF(MOD(A209-$E$18,periods_per_year)=0,$E$17,0)+F209&lt;J208+E209,IF(MOD(A209-$E$18,periods_per_year)=0,$E$17,0),J208+E209-IF(AND(A209&gt;=$E$14,MOD(A209-$E$14,int)=0),$E$15,0)-F209))))</f>
        <v/>
      </c>
      <c r="H209" s="68"/>
      <c r="I209" s="67" t="str">
        <f t="shared" si="22"/>
        <v/>
      </c>
      <c r="J209" s="67" t="str">
        <f t="shared" si="23"/>
        <v/>
      </c>
      <c r="K209" s="50"/>
      <c r="L209" s="59" t="str">
        <f t="shared" si="24"/>
        <v/>
      </c>
      <c r="M209" s="60" t="str">
        <f>IF(L209="","",IF(OR(periods_per_year=26,periods_per_year=52),IF(periods_per_year=26,IF(L209=1,fpdate,M208+14),IF(periods_per_year=52,IF(L209=1,fpdate,M208+7),"n/a")),IF(periods_per_year=24,DATE(YEAR(fpdate),MONTH(fpdate)+(L209-1)/2+IF(AND(DAY(fpdate)&gt;=15,MOD(L209,2)=0),1,0),IF(MOD(L209,2)=0,IF(DAY(fpdate)&gt;=15,DAY(fpdate)-14,DAY(fpdate)+14),DAY(fpdate))),IF(DAY(DATE(YEAR(fpdate),MONTH(fpdate)+L209-1,DAY(fpdate)))&lt;&gt;DAY(fpdate),DATE(YEAR(fpdate),MONTH(fpdate)+L209,0),DATE(YEAR(fpdate),MONTH(fpdate)+L209-1,DAY(fpdate))))))</f>
        <v/>
      </c>
      <c r="N209" s="61" t="str">
        <f>IF(L209="","",IF(D209&lt;&gt;"",D209,IF(L209=1,start_rate,IF(variable,IF(OR(L209=1,L209&lt;$K$20*periods_per_year),N208,MIN($K$21,IF(MOD(L209-1,$J$23)=0,MAX($K$22,N208+$J$24),N208))),N208))))</f>
        <v/>
      </c>
      <c r="O209" s="62" t="str">
        <f>IF(L209="","",ROUND((((1+N209/CP)^(CP/periods_per_year))-1)*R208,2))</f>
        <v/>
      </c>
      <c r="P209" s="62" t="str">
        <f>IF(L209="","",IF(L209=nper,R208+O209,MIN(R208+O209,IF(N209=N208,P208,ROUND(-PMT(((1+N209/CP)^(CP/periods_per_year))-1,nper-L209+1,R208),2)))))</f>
        <v/>
      </c>
      <c r="Q209" s="62" t="str">
        <f t="shared" si="25"/>
        <v/>
      </c>
      <c r="R209" s="62" t="str">
        <f t="shared" si="26"/>
        <v/>
      </c>
    </row>
    <row r="210" spans="1:18" x14ac:dyDescent="0.25">
      <c r="A210" s="63" t="str">
        <f t="shared" si="18"/>
        <v/>
      </c>
      <c r="B210" s="64" t="str">
        <f t="shared" si="19"/>
        <v/>
      </c>
      <c r="C210" s="65" t="str">
        <f t="shared" si="20"/>
        <v/>
      </c>
      <c r="D210" s="66" t="str">
        <f>IF(A210="","",IF(A210=1,start_rate,IF(variable,IF(OR(A210=1,A210&lt;$K$20*periods_per_year),D209,MIN($K$21,IF(MOD(A210-1,$J$23)=0,MAX($K$22,D209+$J$24),D209))),D209)))</f>
        <v/>
      </c>
      <c r="E210" s="67" t="str">
        <f t="shared" si="21"/>
        <v/>
      </c>
      <c r="F210" s="67" t="str">
        <f>IF(A210="","",IF(A210=nper,J209+E210,MIN(J209+E210,IF(D210=D209,F209,IF($E$10="Acc Bi-Weekly",ROUND((-PMT(((1+D210/CP)^(CP/12))-1,(nper-A210+1)*12/26,J209))/2,2),IF($E$10="Acc Weekly",ROUND((-PMT(((1+D210/CP)^(CP/12))-1,(nper-A210+1)*12/52,J209))/4,2),ROUND(-PMT(((1+D210/CP)^(CP/periods_per_year))-1,nper-A210+1,J209),2)))))))</f>
        <v/>
      </c>
      <c r="G210" s="67" t="str">
        <f>IF(OR(A210="",A210&lt;$E$14),"",IF(J209&lt;=F210,0,IF(IF(AND(A210&gt;=$E$14,MOD(A210-$E$14,int)=0),$E$15,0)+F210&gt;=J209+E210,J209+E210-F210,IF(AND(A210&gt;=$E$14,MOD(A210-$E$14,int)=0),$E$15,0)+IF(IF(AND(A210&gt;=$E$14,MOD(A210-$E$14,int)=0),$E$15,0)+IF(MOD(A210-$E$18,periods_per_year)=0,$E$17,0)+F210&lt;J209+E210,IF(MOD(A210-$E$18,periods_per_year)=0,$E$17,0),J209+E210-IF(AND(A210&gt;=$E$14,MOD(A210-$E$14,int)=0),$E$15,0)-F210))))</f>
        <v/>
      </c>
      <c r="H210" s="68"/>
      <c r="I210" s="67" t="str">
        <f t="shared" si="22"/>
        <v/>
      </c>
      <c r="J210" s="67" t="str">
        <f t="shared" si="23"/>
        <v/>
      </c>
      <c r="K210" s="50"/>
      <c r="L210" s="59" t="str">
        <f t="shared" si="24"/>
        <v/>
      </c>
      <c r="M210" s="60" t="str">
        <f>IF(L210="","",IF(OR(periods_per_year=26,periods_per_year=52),IF(periods_per_year=26,IF(L210=1,fpdate,M209+14),IF(periods_per_year=52,IF(L210=1,fpdate,M209+7),"n/a")),IF(periods_per_year=24,DATE(YEAR(fpdate),MONTH(fpdate)+(L210-1)/2+IF(AND(DAY(fpdate)&gt;=15,MOD(L210,2)=0),1,0),IF(MOD(L210,2)=0,IF(DAY(fpdate)&gt;=15,DAY(fpdate)-14,DAY(fpdate)+14),DAY(fpdate))),IF(DAY(DATE(YEAR(fpdate),MONTH(fpdate)+L210-1,DAY(fpdate)))&lt;&gt;DAY(fpdate),DATE(YEAR(fpdate),MONTH(fpdate)+L210,0),DATE(YEAR(fpdate),MONTH(fpdate)+L210-1,DAY(fpdate))))))</f>
        <v/>
      </c>
      <c r="N210" s="61" t="str">
        <f>IF(L210="","",IF(D210&lt;&gt;"",D210,IF(L210=1,start_rate,IF(variable,IF(OR(L210=1,L210&lt;$K$20*periods_per_year),N209,MIN($K$21,IF(MOD(L210-1,$J$23)=0,MAX($K$22,N209+$J$24),N209))),N209))))</f>
        <v/>
      </c>
      <c r="O210" s="62" t="str">
        <f>IF(L210="","",ROUND((((1+N210/CP)^(CP/periods_per_year))-1)*R209,2))</f>
        <v/>
      </c>
      <c r="P210" s="62" t="str">
        <f>IF(L210="","",IF(L210=nper,R209+O210,MIN(R209+O210,IF(N210=N209,P209,ROUND(-PMT(((1+N210/CP)^(CP/periods_per_year))-1,nper-L210+1,R209),2)))))</f>
        <v/>
      </c>
      <c r="Q210" s="62" t="str">
        <f t="shared" si="25"/>
        <v/>
      </c>
      <c r="R210" s="62" t="str">
        <f t="shared" si="26"/>
        <v/>
      </c>
    </row>
    <row r="211" spans="1:18" x14ac:dyDescent="0.25">
      <c r="A211" s="63" t="str">
        <f t="shared" si="18"/>
        <v/>
      </c>
      <c r="B211" s="64" t="str">
        <f t="shared" si="19"/>
        <v/>
      </c>
      <c r="C211" s="65" t="str">
        <f t="shared" si="20"/>
        <v/>
      </c>
      <c r="D211" s="66" t="str">
        <f>IF(A211="","",IF(A211=1,start_rate,IF(variable,IF(OR(A211=1,A211&lt;$K$20*periods_per_year),D210,MIN($K$21,IF(MOD(A211-1,$J$23)=0,MAX($K$22,D210+$J$24),D210))),D210)))</f>
        <v/>
      </c>
      <c r="E211" s="67" t="str">
        <f t="shared" si="21"/>
        <v/>
      </c>
      <c r="F211" s="67" t="str">
        <f>IF(A211="","",IF(A211=nper,J210+E211,MIN(J210+E211,IF(D211=D210,F210,IF($E$10="Acc Bi-Weekly",ROUND((-PMT(((1+D211/CP)^(CP/12))-1,(nper-A211+1)*12/26,J210))/2,2),IF($E$10="Acc Weekly",ROUND((-PMT(((1+D211/CP)^(CP/12))-1,(nper-A211+1)*12/52,J210))/4,2),ROUND(-PMT(((1+D211/CP)^(CP/periods_per_year))-1,nper-A211+1,J210),2)))))))</f>
        <v/>
      </c>
      <c r="G211" s="67" t="str">
        <f>IF(OR(A211="",A211&lt;$E$14),"",IF(J210&lt;=F211,0,IF(IF(AND(A211&gt;=$E$14,MOD(A211-$E$14,int)=0),$E$15,0)+F211&gt;=J210+E211,J210+E211-F211,IF(AND(A211&gt;=$E$14,MOD(A211-$E$14,int)=0),$E$15,0)+IF(IF(AND(A211&gt;=$E$14,MOD(A211-$E$14,int)=0),$E$15,0)+IF(MOD(A211-$E$18,periods_per_year)=0,$E$17,0)+F211&lt;J210+E211,IF(MOD(A211-$E$18,periods_per_year)=0,$E$17,0),J210+E211-IF(AND(A211&gt;=$E$14,MOD(A211-$E$14,int)=0),$E$15,0)-F211))))</f>
        <v/>
      </c>
      <c r="H211" s="68"/>
      <c r="I211" s="67" t="str">
        <f t="shared" si="22"/>
        <v/>
      </c>
      <c r="J211" s="67" t="str">
        <f t="shared" si="23"/>
        <v/>
      </c>
      <c r="K211" s="50"/>
      <c r="L211" s="59" t="str">
        <f t="shared" si="24"/>
        <v/>
      </c>
      <c r="M211" s="60" t="str">
        <f>IF(L211="","",IF(OR(periods_per_year=26,periods_per_year=52),IF(periods_per_year=26,IF(L211=1,fpdate,M210+14),IF(periods_per_year=52,IF(L211=1,fpdate,M210+7),"n/a")),IF(periods_per_year=24,DATE(YEAR(fpdate),MONTH(fpdate)+(L211-1)/2+IF(AND(DAY(fpdate)&gt;=15,MOD(L211,2)=0),1,0),IF(MOD(L211,2)=0,IF(DAY(fpdate)&gt;=15,DAY(fpdate)-14,DAY(fpdate)+14),DAY(fpdate))),IF(DAY(DATE(YEAR(fpdate),MONTH(fpdate)+L211-1,DAY(fpdate)))&lt;&gt;DAY(fpdate),DATE(YEAR(fpdate),MONTH(fpdate)+L211,0),DATE(YEAR(fpdate),MONTH(fpdate)+L211-1,DAY(fpdate))))))</f>
        <v/>
      </c>
      <c r="N211" s="61" t="str">
        <f>IF(L211="","",IF(D211&lt;&gt;"",D211,IF(L211=1,start_rate,IF(variable,IF(OR(L211=1,L211&lt;$K$20*periods_per_year),N210,MIN($K$21,IF(MOD(L211-1,$J$23)=0,MAX($K$22,N210+$J$24),N210))),N210))))</f>
        <v/>
      </c>
      <c r="O211" s="62" t="str">
        <f>IF(L211="","",ROUND((((1+N211/CP)^(CP/periods_per_year))-1)*R210,2))</f>
        <v/>
      </c>
      <c r="P211" s="62" t="str">
        <f>IF(L211="","",IF(L211=nper,R210+O211,MIN(R210+O211,IF(N211=N210,P210,ROUND(-PMT(((1+N211/CP)^(CP/periods_per_year))-1,nper-L211+1,R210),2)))))</f>
        <v/>
      </c>
      <c r="Q211" s="62" t="str">
        <f t="shared" si="25"/>
        <v/>
      </c>
      <c r="R211" s="62" t="str">
        <f t="shared" si="26"/>
        <v/>
      </c>
    </row>
    <row r="212" spans="1:18" x14ac:dyDescent="0.25">
      <c r="A212" s="63" t="str">
        <f t="shared" si="18"/>
        <v/>
      </c>
      <c r="B212" s="64" t="str">
        <f t="shared" si="19"/>
        <v/>
      </c>
      <c r="C212" s="65" t="str">
        <f t="shared" si="20"/>
        <v/>
      </c>
      <c r="D212" s="66" t="str">
        <f>IF(A212="","",IF(A212=1,start_rate,IF(variable,IF(OR(A212=1,A212&lt;$K$20*periods_per_year),D211,MIN($K$21,IF(MOD(A212-1,$J$23)=0,MAX($K$22,D211+$J$24),D211))),D211)))</f>
        <v/>
      </c>
      <c r="E212" s="67" t="str">
        <f t="shared" si="21"/>
        <v/>
      </c>
      <c r="F212" s="67" t="str">
        <f>IF(A212="","",IF(A212=nper,J211+E212,MIN(J211+E212,IF(D212=D211,F211,IF($E$10="Acc Bi-Weekly",ROUND((-PMT(((1+D212/CP)^(CP/12))-1,(nper-A212+1)*12/26,J211))/2,2),IF($E$10="Acc Weekly",ROUND((-PMT(((1+D212/CP)^(CP/12))-1,(nper-A212+1)*12/52,J211))/4,2),ROUND(-PMT(((1+D212/CP)^(CP/periods_per_year))-1,nper-A212+1,J211),2)))))))</f>
        <v/>
      </c>
      <c r="G212" s="67" t="str">
        <f>IF(OR(A212="",A212&lt;$E$14),"",IF(J211&lt;=F212,0,IF(IF(AND(A212&gt;=$E$14,MOD(A212-$E$14,int)=0),$E$15,0)+F212&gt;=J211+E212,J211+E212-F212,IF(AND(A212&gt;=$E$14,MOD(A212-$E$14,int)=0),$E$15,0)+IF(IF(AND(A212&gt;=$E$14,MOD(A212-$E$14,int)=0),$E$15,0)+IF(MOD(A212-$E$18,periods_per_year)=0,$E$17,0)+F212&lt;J211+E212,IF(MOD(A212-$E$18,periods_per_year)=0,$E$17,0),J211+E212-IF(AND(A212&gt;=$E$14,MOD(A212-$E$14,int)=0),$E$15,0)-F212))))</f>
        <v/>
      </c>
      <c r="H212" s="68"/>
      <c r="I212" s="67" t="str">
        <f t="shared" si="22"/>
        <v/>
      </c>
      <c r="J212" s="67" t="str">
        <f t="shared" si="23"/>
        <v/>
      </c>
      <c r="K212" s="50"/>
      <c r="L212" s="59" t="str">
        <f t="shared" si="24"/>
        <v/>
      </c>
      <c r="M212" s="60" t="str">
        <f>IF(L212="","",IF(OR(periods_per_year=26,periods_per_year=52),IF(periods_per_year=26,IF(L212=1,fpdate,M211+14),IF(periods_per_year=52,IF(L212=1,fpdate,M211+7),"n/a")),IF(periods_per_year=24,DATE(YEAR(fpdate),MONTH(fpdate)+(L212-1)/2+IF(AND(DAY(fpdate)&gt;=15,MOD(L212,2)=0),1,0),IF(MOD(L212,2)=0,IF(DAY(fpdate)&gt;=15,DAY(fpdate)-14,DAY(fpdate)+14),DAY(fpdate))),IF(DAY(DATE(YEAR(fpdate),MONTH(fpdate)+L212-1,DAY(fpdate)))&lt;&gt;DAY(fpdate),DATE(YEAR(fpdate),MONTH(fpdate)+L212,0),DATE(YEAR(fpdate),MONTH(fpdate)+L212-1,DAY(fpdate))))))</f>
        <v/>
      </c>
      <c r="N212" s="61" t="str">
        <f>IF(L212="","",IF(D212&lt;&gt;"",D212,IF(L212=1,start_rate,IF(variable,IF(OR(L212=1,L212&lt;$K$20*periods_per_year),N211,MIN($K$21,IF(MOD(L212-1,$J$23)=0,MAX($K$22,N211+$J$24),N211))),N211))))</f>
        <v/>
      </c>
      <c r="O212" s="62" t="str">
        <f>IF(L212="","",ROUND((((1+N212/CP)^(CP/periods_per_year))-1)*R211,2))</f>
        <v/>
      </c>
      <c r="P212" s="62" t="str">
        <f>IF(L212="","",IF(L212=nper,R211+O212,MIN(R211+O212,IF(N212=N211,P211,ROUND(-PMT(((1+N212/CP)^(CP/periods_per_year))-1,nper-L212+1,R211),2)))))</f>
        <v/>
      </c>
      <c r="Q212" s="62" t="str">
        <f t="shared" si="25"/>
        <v/>
      </c>
      <c r="R212" s="62" t="str">
        <f t="shared" si="26"/>
        <v/>
      </c>
    </row>
    <row r="213" spans="1:18" x14ac:dyDescent="0.25">
      <c r="A213" s="63" t="str">
        <f t="shared" si="18"/>
        <v/>
      </c>
      <c r="B213" s="64" t="str">
        <f t="shared" si="19"/>
        <v/>
      </c>
      <c r="C213" s="65" t="str">
        <f t="shared" si="20"/>
        <v/>
      </c>
      <c r="D213" s="66" t="str">
        <f>IF(A213="","",IF(A213=1,start_rate,IF(variable,IF(OR(A213=1,A213&lt;$K$20*periods_per_year),D212,MIN($K$21,IF(MOD(A213-1,$J$23)=0,MAX($K$22,D212+$J$24),D212))),D212)))</f>
        <v/>
      </c>
      <c r="E213" s="67" t="str">
        <f t="shared" si="21"/>
        <v/>
      </c>
      <c r="F213" s="67" t="str">
        <f>IF(A213="","",IF(A213=nper,J212+E213,MIN(J212+E213,IF(D213=D212,F212,IF($E$10="Acc Bi-Weekly",ROUND((-PMT(((1+D213/CP)^(CP/12))-1,(nper-A213+1)*12/26,J212))/2,2),IF($E$10="Acc Weekly",ROUND((-PMT(((1+D213/CP)^(CP/12))-1,(nper-A213+1)*12/52,J212))/4,2),ROUND(-PMT(((1+D213/CP)^(CP/periods_per_year))-1,nper-A213+1,J212),2)))))))</f>
        <v/>
      </c>
      <c r="G213" s="67" t="str">
        <f>IF(OR(A213="",A213&lt;$E$14),"",IF(J212&lt;=F213,0,IF(IF(AND(A213&gt;=$E$14,MOD(A213-$E$14,int)=0),$E$15,0)+F213&gt;=J212+E213,J212+E213-F213,IF(AND(A213&gt;=$E$14,MOD(A213-$E$14,int)=0),$E$15,0)+IF(IF(AND(A213&gt;=$E$14,MOD(A213-$E$14,int)=0),$E$15,0)+IF(MOD(A213-$E$18,periods_per_year)=0,$E$17,0)+F213&lt;J212+E213,IF(MOD(A213-$E$18,periods_per_year)=0,$E$17,0),J212+E213-IF(AND(A213&gt;=$E$14,MOD(A213-$E$14,int)=0),$E$15,0)-F213))))</f>
        <v/>
      </c>
      <c r="H213" s="68"/>
      <c r="I213" s="67" t="str">
        <f t="shared" si="22"/>
        <v/>
      </c>
      <c r="J213" s="67" t="str">
        <f t="shared" si="23"/>
        <v/>
      </c>
      <c r="K213" s="50"/>
      <c r="L213" s="59" t="str">
        <f t="shared" si="24"/>
        <v/>
      </c>
      <c r="M213" s="60" t="str">
        <f>IF(L213="","",IF(OR(periods_per_year=26,periods_per_year=52),IF(periods_per_year=26,IF(L213=1,fpdate,M212+14),IF(periods_per_year=52,IF(L213=1,fpdate,M212+7),"n/a")),IF(periods_per_year=24,DATE(YEAR(fpdate),MONTH(fpdate)+(L213-1)/2+IF(AND(DAY(fpdate)&gt;=15,MOD(L213,2)=0),1,0),IF(MOD(L213,2)=0,IF(DAY(fpdate)&gt;=15,DAY(fpdate)-14,DAY(fpdate)+14),DAY(fpdate))),IF(DAY(DATE(YEAR(fpdate),MONTH(fpdate)+L213-1,DAY(fpdate)))&lt;&gt;DAY(fpdate),DATE(YEAR(fpdate),MONTH(fpdate)+L213,0),DATE(YEAR(fpdate),MONTH(fpdate)+L213-1,DAY(fpdate))))))</f>
        <v/>
      </c>
      <c r="N213" s="61" t="str">
        <f>IF(L213="","",IF(D213&lt;&gt;"",D213,IF(L213=1,start_rate,IF(variable,IF(OR(L213=1,L213&lt;$K$20*periods_per_year),N212,MIN($K$21,IF(MOD(L213-1,$J$23)=0,MAX($K$22,N212+$J$24),N212))),N212))))</f>
        <v/>
      </c>
      <c r="O213" s="62" t="str">
        <f>IF(L213="","",ROUND((((1+N213/CP)^(CP/periods_per_year))-1)*R212,2))</f>
        <v/>
      </c>
      <c r="P213" s="62" t="str">
        <f>IF(L213="","",IF(L213=nper,R212+O213,MIN(R212+O213,IF(N213=N212,P212,ROUND(-PMT(((1+N213/CP)^(CP/periods_per_year))-1,nper-L213+1,R212),2)))))</f>
        <v/>
      </c>
      <c r="Q213" s="62" t="str">
        <f t="shared" si="25"/>
        <v/>
      </c>
      <c r="R213" s="62" t="str">
        <f t="shared" si="26"/>
        <v/>
      </c>
    </row>
    <row r="214" spans="1:18" x14ac:dyDescent="0.25">
      <c r="A214" s="63" t="str">
        <f t="shared" si="18"/>
        <v/>
      </c>
      <c r="B214" s="64" t="str">
        <f t="shared" si="19"/>
        <v/>
      </c>
      <c r="C214" s="65" t="str">
        <f t="shared" si="20"/>
        <v/>
      </c>
      <c r="D214" s="66" t="str">
        <f>IF(A214="","",IF(A214=1,start_rate,IF(variable,IF(OR(A214=1,A214&lt;$K$20*periods_per_year),D213,MIN($K$21,IF(MOD(A214-1,$J$23)=0,MAX($K$22,D213+$J$24),D213))),D213)))</f>
        <v/>
      </c>
      <c r="E214" s="67" t="str">
        <f t="shared" si="21"/>
        <v/>
      </c>
      <c r="F214" s="67" t="str">
        <f>IF(A214="","",IF(A214=nper,J213+E214,MIN(J213+E214,IF(D214=D213,F213,IF($E$10="Acc Bi-Weekly",ROUND((-PMT(((1+D214/CP)^(CP/12))-1,(nper-A214+1)*12/26,J213))/2,2),IF($E$10="Acc Weekly",ROUND((-PMT(((1+D214/CP)^(CP/12))-1,(nper-A214+1)*12/52,J213))/4,2),ROUND(-PMT(((1+D214/CP)^(CP/periods_per_year))-1,nper-A214+1,J213),2)))))))</f>
        <v/>
      </c>
      <c r="G214" s="67" t="str">
        <f>IF(OR(A214="",A214&lt;$E$14),"",IF(J213&lt;=F214,0,IF(IF(AND(A214&gt;=$E$14,MOD(A214-$E$14,int)=0),$E$15,0)+F214&gt;=J213+E214,J213+E214-F214,IF(AND(A214&gt;=$E$14,MOD(A214-$E$14,int)=0),$E$15,0)+IF(IF(AND(A214&gt;=$E$14,MOD(A214-$E$14,int)=0),$E$15,0)+IF(MOD(A214-$E$18,periods_per_year)=0,$E$17,0)+F214&lt;J213+E214,IF(MOD(A214-$E$18,periods_per_year)=0,$E$17,0),J213+E214-IF(AND(A214&gt;=$E$14,MOD(A214-$E$14,int)=0),$E$15,0)-F214))))</f>
        <v/>
      </c>
      <c r="H214" s="68"/>
      <c r="I214" s="67" t="str">
        <f t="shared" si="22"/>
        <v/>
      </c>
      <c r="J214" s="67" t="str">
        <f t="shared" si="23"/>
        <v/>
      </c>
      <c r="K214" s="50"/>
      <c r="L214" s="59" t="str">
        <f t="shared" si="24"/>
        <v/>
      </c>
      <c r="M214" s="60" t="str">
        <f>IF(L214="","",IF(OR(periods_per_year=26,periods_per_year=52),IF(periods_per_year=26,IF(L214=1,fpdate,M213+14),IF(periods_per_year=52,IF(L214=1,fpdate,M213+7),"n/a")),IF(periods_per_year=24,DATE(YEAR(fpdate),MONTH(fpdate)+(L214-1)/2+IF(AND(DAY(fpdate)&gt;=15,MOD(L214,2)=0),1,0),IF(MOD(L214,2)=0,IF(DAY(fpdate)&gt;=15,DAY(fpdate)-14,DAY(fpdate)+14),DAY(fpdate))),IF(DAY(DATE(YEAR(fpdate),MONTH(fpdate)+L214-1,DAY(fpdate)))&lt;&gt;DAY(fpdate),DATE(YEAR(fpdate),MONTH(fpdate)+L214,0),DATE(YEAR(fpdate),MONTH(fpdate)+L214-1,DAY(fpdate))))))</f>
        <v/>
      </c>
      <c r="N214" s="61" t="str">
        <f>IF(L214="","",IF(D214&lt;&gt;"",D214,IF(L214=1,start_rate,IF(variable,IF(OR(L214=1,L214&lt;$K$20*periods_per_year),N213,MIN($K$21,IF(MOD(L214-1,$J$23)=0,MAX($K$22,N213+$J$24),N213))),N213))))</f>
        <v/>
      </c>
      <c r="O214" s="62" t="str">
        <f>IF(L214="","",ROUND((((1+N214/CP)^(CP/periods_per_year))-1)*R213,2))</f>
        <v/>
      </c>
      <c r="P214" s="62" t="str">
        <f>IF(L214="","",IF(L214=nper,R213+O214,MIN(R213+O214,IF(N214=N213,P213,ROUND(-PMT(((1+N214/CP)^(CP/periods_per_year))-1,nper-L214+1,R213),2)))))</f>
        <v/>
      </c>
      <c r="Q214" s="62" t="str">
        <f t="shared" si="25"/>
        <v/>
      </c>
      <c r="R214" s="62" t="str">
        <f t="shared" si="26"/>
        <v/>
      </c>
    </row>
    <row r="215" spans="1:18" x14ac:dyDescent="0.25">
      <c r="A215" s="63" t="str">
        <f t="shared" si="18"/>
        <v/>
      </c>
      <c r="B215" s="64" t="str">
        <f t="shared" si="19"/>
        <v/>
      </c>
      <c r="C215" s="65" t="str">
        <f t="shared" si="20"/>
        <v/>
      </c>
      <c r="D215" s="66" t="str">
        <f>IF(A215="","",IF(A215=1,start_rate,IF(variable,IF(OR(A215=1,A215&lt;$K$20*periods_per_year),D214,MIN($K$21,IF(MOD(A215-1,$J$23)=0,MAX($K$22,D214+$J$24),D214))),D214)))</f>
        <v/>
      </c>
      <c r="E215" s="67" t="str">
        <f t="shared" si="21"/>
        <v/>
      </c>
      <c r="F215" s="67" t="str">
        <f>IF(A215="","",IF(A215=nper,J214+E215,MIN(J214+E215,IF(D215=D214,F214,IF($E$10="Acc Bi-Weekly",ROUND((-PMT(((1+D215/CP)^(CP/12))-1,(nper-A215+1)*12/26,J214))/2,2),IF($E$10="Acc Weekly",ROUND((-PMT(((1+D215/CP)^(CP/12))-1,(nper-A215+1)*12/52,J214))/4,2),ROUND(-PMT(((1+D215/CP)^(CP/periods_per_year))-1,nper-A215+1,J214),2)))))))</f>
        <v/>
      </c>
      <c r="G215" s="67" t="str">
        <f>IF(OR(A215="",A215&lt;$E$14),"",IF(J214&lt;=F215,0,IF(IF(AND(A215&gt;=$E$14,MOD(A215-$E$14,int)=0),$E$15,0)+F215&gt;=J214+E215,J214+E215-F215,IF(AND(A215&gt;=$E$14,MOD(A215-$E$14,int)=0),$E$15,0)+IF(IF(AND(A215&gt;=$E$14,MOD(A215-$E$14,int)=0),$E$15,0)+IF(MOD(A215-$E$18,periods_per_year)=0,$E$17,0)+F215&lt;J214+E215,IF(MOD(A215-$E$18,periods_per_year)=0,$E$17,0),J214+E215-IF(AND(A215&gt;=$E$14,MOD(A215-$E$14,int)=0),$E$15,0)-F215))))</f>
        <v/>
      </c>
      <c r="H215" s="68"/>
      <c r="I215" s="67" t="str">
        <f t="shared" si="22"/>
        <v/>
      </c>
      <c r="J215" s="67" t="str">
        <f t="shared" si="23"/>
        <v/>
      </c>
      <c r="K215" s="50"/>
      <c r="L215" s="59" t="str">
        <f t="shared" si="24"/>
        <v/>
      </c>
      <c r="M215" s="60" t="str">
        <f>IF(L215="","",IF(OR(periods_per_year=26,periods_per_year=52),IF(periods_per_year=26,IF(L215=1,fpdate,M214+14),IF(periods_per_year=52,IF(L215=1,fpdate,M214+7),"n/a")),IF(periods_per_year=24,DATE(YEAR(fpdate),MONTH(fpdate)+(L215-1)/2+IF(AND(DAY(fpdate)&gt;=15,MOD(L215,2)=0),1,0),IF(MOD(L215,2)=0,IF(DAY(fpdate)&gt;=15,DAY(fpdate)-14,DAY(fpdate)+14),DAY(fpdate))),IF(DAY(DATE(YEAR(fpdate),MONTH(fpdate)+L215-1,DAY(fpdate)))&lt;&gt;DAY(fpdate),DATE(YEAR(fpdate),MONTH(fpdate)+L215,0),DATE(YEAR(fpdate),MONTH(fpdate)+L215-1,DAY(fpdate))))))</f>
        <v/>
      </c>
      <c r="N215" s="61" t="str">
        <f>IF(L215="","",IF(D215&lt;&gt;"",D215,IF(L215=1,start_rate,IF(variable,IF(OR(L215=1,L215&lt;$K$20*periods_per_year),N214,MIN($K$21,IF(MOD(L215-1,$J$23)=0,MAX($K$22,N214+$J$24),N214))),N214))))</f>
        <v/>
      </c>
      <c r="O215" s="62" t="str">
        <f>IF(L215="","",ROUND((((1+N215/CP)^(CP/periods_per_year))-1)*R214,2))</f>
        <v/>
      </c>
      <c r="P215" s="62" t="str">
        <f>IF(L215="","",IF(L215=nper,R214+O215,MIN(R214+O215,IF(N215=N214,P214,ROUND(-PMT(((1+N215/CP)^(CP/periods_per_year))-1,nper-L215+1,R214),2)))))</f>
        <v/>
      </c>
      <c r="Q215" s="62" t="str">
        <f t="shared" si="25"/>
        <v/>
      </c>
      <c r="R215" s="62" t="str">
        <f t="shared" si="26"/>
        <v/>
      </c>
    </row>
    <row r="216" spans="1:18" x14ac:dyDescent="0.25">
      <c r="A216" s="63" t="str">
        <f t="shared" si="18"/>
        <v/>
      </c>
      <c r="B216" s="64" t="str">
        <f t="shared" si="19"/>
        <v/>
      </c>
      <c r="C216" s="65" t="str">
        <f t="shared" si="20"/>
        <v/>
      </c>
      <c r="D216" s="66" t="str">
        <f>IF(A216="","",IF(A216=1,start_rate,IF(variable,IF(OR(A216=1,A216&lt;$K$20*periods_per_year),D215,MIN($K$21,IF(MOD(A216-1,$J$23)=0,MAX($K$22,D215+$J$24),D215))),D215)))</f>
        <v/>
      </c>
      <c r="E216" s="67" t="str">
        <f t="shared" si="21"/>
        <v/>
      </c>
      <c r="F216" s="67" t="str">
        <f>IF(A216="","",IF(A216=nper,J215+E216,MIN(J215+E216,IF(D216=D215,F215,IF($E$10="Acc Bi-Weekly",ROUND((-PMT(((1+D216/CP)^(CP/12))-1,(nper-A216+1)*12/26,J215))/2,2),IF($E$10="Acc Weekly",ROUND((-PMT(((1+D216/CP)^(CP/12))-1,(nper-A216+1)*12/52,J215))/4,2),ROUND(-PMT(((1+D216/CP)^(CP/periods_per_year))-1,nper-A216+1,J215),2)))))))</f>
        <v/>
      </c>
      <c r="G216" s="67" t="str">
        <f>IF(OR(A216="",A216&lt;$E$14),"",IF(J215&lt;=F216,0,IF(IF(AND(A216&gt;=$E$14,MOD(A216-$E$14,int)=0),$E$15,0)+F216&gt;=J215+E216,J215+E216-F216,IF(AND(A216&gt;=$E$14,MOD(A216-$E$14,int)=0),$E$15,0)+IF(IF(AND(A216&gt;=$E$14,MOD(A216-$E$14,int)=0),$E$15,0)+IF(MOD(A216-$E$18,periods_per_year)=0,$E$17,0)+F216&lt;J215+E216,IF(MOD(A216-$E$18,periods_per_year)=0,$E$17,0),J215+E216-IF(AND(A216&gt;=$E$14,MOD(A216-$E$14,int)=0),$E$15,0)-F216))))</f>
        <v/>
      </c>
      <c r="H216" s="68"/>
      <c r="I216" s="67" t="str">
        <f t="shared" si="22"/>
        <v/>
      </c>
      <c r="J216" s="67" t="str">
        <f t="shared" si="23"/>
        <v/>
      </c>
      <c r="K216" s="50"/>
      <c r="L216" s="59" t="str">
        <f t="shared" si="24"/>
        <v/>
      </c>
      <c r="M216" s="60" t="str">
        <f>IF(L216="","",IF(OR(periods_per_year=26,periods_per_year=52),IF(periods_per_year=26,IF(L216=1,fpdate,M215+14),IF(periods_per_year=52,IF(L216=1,fpdate,M215+7),"n/a")),IF(periods_per_year=24,DATE(YEAR(fpdate),MONTH(fpdate)+(L216-1)/2+IF(AND(DAY(fpdate)&gt;=15,MOD(L216,2)=0),1,0),IF(MOD(L216,2)=0,IF(DAY(fpdate)&gt;=15,DAY(fpdate)-14,DAY(fpdate)+14),DAY(fpdate))),IF(DAY(DATE(YEAR(fpdate),MONTH(fpdate)+L216-1,DAY(fpdate)))&lt;&gt;DAY(fpdate),DATE(YEAR(fpdate),MONTH(fpdate)+L216,0),DATE(YEAR(fpdate),MONTH(fpdate)+L216-1,DAY(fpdate))))))</f>
        <v/>
      </c>
      <c r="N216" s="61" t="str">
        <f>IF(L216="","",IF(D216&lt;&gt;"",D216,IF(L216=1,start_rate,IF(variable,IF(OR(L216=1,L216&lt;$K$20*periods_per_year),N215,MIN($K$21,IF(MOD(L216-1,$J$23)=0,MAX($K$22,N215+$J$24),N215))),N215))))</f>
        <v/>
      </c>
      <c r="O216" s="62" t="str">
        <f>IF(L216="","",ROUND((((1+N216/CP)^(CP/periods_per_year))-1)*R215,2))</f>
        <v/>
      </c>
      <c r="P216" s="62" t="str">
        <f>IF(L216="","",IF(L216=nper,R215+O216,MIN(R215+O216,IF(N216=N215,P215,ROUND(-PMT(((1+N216/CP)^(CP/periods_per_year))-1,nper-L216+1,R215),2)))))</f>
        <v/>
      </c>
      <c r="Q216" s="62" t="str">
        <f t="shared" si="25"/>
        <v/>
      </c>
      <c r="R216" s="62" t="str">
        <f t="shared" si="26"/>
        <v/>
      </c>
    </row>
    <row r="217" spans="1:18" x14ac:dyDescent="0.25">
      <c r="A217" s="63" t="str">
        <f t="shared" si="18"/>
        <v/>
      </c>
      <c r="B217" s="64" t="str">
        <f t="shared" si="19"/>
        <v/>
      </c>
      <c r="C217" s="65" t="str">
        <f t="shared" si="20"/>
        <v/>
      </c>
      <c r="D217" s="66" t="str">
        <f>IF(A217="","",IF(A217=1,start_rate,IF(variable,IF(OR(A217=1,A217&lt;$K$20*periods_per_year),D216,MIN($K$21,IF(MOD(A217-1,$J$23)=0,MAX($K$22,D216+$J$24),D216))),D216)))</f>
        <v/>
      </c>
      <c r="E217" s="67" t="str">
        <f t="shared" si="21"/>
        <v/>
      </c>
      <c r="F217" s="67" t="str">
        <f>IF(A217="","",IF(A217=nper,J216+E217,MIN(J216+E217,IF(D217=D216,F216,IF($E$10="Acc Bi-Weekly",ROUND((-PMT(((1+D217/CP)^(CP/12))-1,(nper-A217+1)*12/26,J216))/2,2),IF($E$10="Acc Weekly",ROUND((-PMT(((1+D217/CP)^(CP/12))-1,(nper-A217+1)*12/52,J216))/4,2),ROUND(-PMT(((1+D217/CP)^(CP/periods_per_year))-1,nper-A217+1,J216),2)))))))</f>
        <v/>
      </c>
      <c r="G217" s="67" t="str">
        <f>IF(OR(A217="",A217&lt;$E$14),"",IF(J216&lt;=F217,0,IF(IF(AND(A217&gt;=$E$14,MOD(A217-$E$14,int)=0),$E$15,0)+F217&gt;=J216+E217,J216+E217-F217,IF(AND(A217&gt;=$E$14,MOD(A217-$E$14,int)=0),$E$15,0)+IF(IF(AND(A217&gt;=$E$14,MOD(A217-$E$14,int)=0),$E$15,0)+IF(MOD(A217-$E$18,periods_per_year)=0,$E$17,0)+F217&lt;J216+E217,IF(MOD(A217-$E$18,periods_per_year)=0,$E$17,0),J216+E217-IF(AND(A217&gt;=$E$14,MOD(A217-$E$14,int)=0),$E$15,0)-F217))))</f>
        <v/>
      </c>
      <c r="H217" s="68"/>
      <c r="I217" s="67" t="str">
        <f t="shared" si="22"/>
        <v/>
      </c>
      <c r="J217" s="67" t="str">
        <f t="shared" si="23"/>
        <v/>
      </c>
      <c r="K217" s="50"/>
      <c r="L217" s="59" t="str">
        <f t="shared" si="24"/>
        <v/>
      </c>
      <c r="M217" s="60" t="str">
        <f>IF(L217="","",IF(OR(periods_per_year=26,periods_per_year=52),IF(periods_per_year=26,IF(L217=1,fpdate,M216+14),IF(periods_per_year=52,IF(L217=1,fpdate,M216+7),"n/a")),IF(periods_per_year=24,DATE(YEAR(fpdate),MONTH(fpdate)+(L217-1)/2+IF(AND(DAY(fpdate)&gt;=15,MOD(L217,2)=0),1,0),IF(MOD(L217,2)=0,IF(DAY(fpdate)&gt;=15,DAY(fpdate)-14,DAY(fpdate)+14),DAY(fpdate))),IF(DAY(DATE(YEAR(fpdate),MONTH(fpdate)+L217-1,DAY(fpdate)))&lt;&gt;DAY(fpdate),DATE(YEAR(fpdate),MONTH(fpdate)+L217,0),DATE(YEAR(fpdate),MONTH(fpdate)+L217-1,DAY(fpdate))))))</f>
        <v/>
      </c>
      <c r="N217" s="61" t="str">
        <f>IF(L217="","",IF(D217&lt;&gt;"",D217,IF(L217=1,start_rate,IF(variable,IF(OR(L217=1,L217&lt;$K$20*periods_per_year),N216,MIN($K$21,IF(MOD(L217-1,$J$23)=0,MAX($K$22,N216+$J$24),N216))),N216))))</f>
        <v/>
      </c>
      <c r="O217" s="62" t="str">
        <f>IF(L217="","",ROUND((((1+N217/CP)^(CP/periods_per_year))-1)*R216,2))</f>
        <v/>
      </c>
      <c r="P217" s="62" t="str">
        <f>IF(L217="","",IF(L217=nper,R216+O217,MIN(R216+O217,IF(N217=N216,P216,ROUND(-PMT(((1+N217/CP)^(CP/periods_per_year))-1,nper-L217+1,R216),2)))))</f>
        <v/>
      </c>
      <c r="Q217" s="62" t="str">
        <f t="shared" si="25"/>
        <v/>
      </c>
      <c r="R217" s="62" t="str">
        <f t="shared" si="26"/>
        <v/>
      </c>
    </row>
    <row r="218" spans="1:18" x14ac:dyDescent="0.25">
      <c r="A218" s="63" t="str">
        <f t="shared" si="18"/>
        <v/>
      </c>
      <c r="B218" s="64" t="str">
        <f t="shared" si="19"/>
        <v/>
      </c>
      <c r="C218" s="65" t="str">
        <f t="shared" si="20"/>
        <v/>
      </c>
      <c r="D218" s="66" t="str">
        <f>IF(A218="","",IF(A218=1,start_rate,IF(variable,IF(OR(A218=1,A218&lt;$K$20*periods_per_year),D217,MIN($K$21,IF(MOD(A218-1,$J$23)=0,MAX($K$22,D217+$J$24),D217))),D217)))</f>
        <v/>
      </c>
      <c r="E218" s="67" t="str">
        <f t="shared" si="21"/>
        <v/>
      </c>
      <c r="F218" s="67" t="str">
        <f>IF(A218="","",IF(A218=nper,J217+E218,MIN(J217+E218,IF(D218=D217,F217,IF($E$10="Acc Bi-Weekly",ROUND((-PMT(((1+D218/CP)^(CP/12))-1,(nper-A218+1)*12/26,J217))/2,2),IF($E$10="Acc Weekly",ROUND((-PMT(((1+D218/CP)^(CP/12))-1,(nper-A218+1)*12/52,J217))/4,2),ROUND(-PMT(((1+D218/CP)^(CP/periods_per_year))-1,nper-A218+1,J217),2)))))))</f>
        <v/>
      </c>
      <c r="G218" s="67" t="str">
        <f>IF(OR(A218="",A218&lt;$E$14),"",IF(J217&lt;=F218,0,IF(IF(AND(A218&gt;=$E$14,MOD(A218-$E$14,int)=0),$E$15,0)+F218&gt;=J217+E218,J217+E218-F218,IF(AND(A218&gt;=$E$14,MOD(A218-$E$14,int)=0),$E$15,0)+IF(IF(AND(A218&gt;=$E$14,MOD(A218-$E$14,int)=0),$E$15,0)+IF(MOD(A218-$E$18,periods_per_year)=0,$E$17,0)+F218&lt;J217+E218,IF(MOD(A218-$E$18,periods_per_year)=0,$E$17,0),J217+E218-IF(AND(A218&gt;=$E$14,MOD(A218-$E$14,int)=0),$E$15,0)-F218))))</f>
        <v/>
      </c>
      <c r="H218" s="68"/>
      <c r="I218" s="67" t="str">
        <f t="shared" si="22"/>
        <v/>
      </c>
      <c r="J218" s="67" t="str">
        <f t="shared" si="23"/>
        <v/>
      </c>
      <c r="K218" s="50"/>
      <c r="L218" s="59" t="str">
        <f t="shared" si="24"/>
        <v/>
      </c>
      <c r="M218" s="60" t="str">
        <f>IF(L218="","",IF(OR(periods_per_year=26,periods_per_year=52),IF(periods_per_year=26,IF(L218=1,fpdate,M217+14),IF(periods_per_year=52,IF(L218=1,fpdate,M217+7),"n/a")),IF(periods_per_year=24,DATE(YEAR(fpdate),MONTH(fpdate)+(L218-1)/2+IF(AND(DAY(fpdate)&gt;=15,MOD(L218,2)=0),1,0),IF(MOD(L218,2)=0,IF(DAY(fpdate)&gt;=15,DAY(fpdate)-14,DAY(fpdate)+14),DAY(fpdate))),IF(DAY(DATE(YEAR(fpdate),MONTH(fpdate)+L218-1,DAY(fpdate)))&lt;&gt;DAY(fpdate),DATE(YEAR(fpdate),MONTH(fpdate)+L218,0),DATE(YEAR(fpdate),MONTH(fpdate)+L218-1,DAY(fpdate))))))</f>
        <v/>
      </c>
      <c r="N218" s="61" t="str">
        <f>IF(L218="","",IF(D218&lt;&gt;"",D218,IF(L218=1,start_rate,IF(variable,IF(OR(L218=1,L218&lt;$K$20*periods_per_year),N217,MIN($K$21,IF(MOD(L218-1,$J$23)=0,MAX($K$22,N217+$J$24),N217))),N217))))</f>
        <v/>
      </c>
      <c r="O218" s="62" t="str">
        <f>IF(L218="","",ROUND((((1+N218/CP)^(CP/periods_per_year))-1)*R217,2))</f>
        <v/>
      </c>
      <c r="P218" s="62" t="str">
        <f>IF(L218="","",IF(L218=nper,R217+O218,MIN(R217+O218,IF(N218=N217,P217,ROUND(-PMT(((1+N218/CP)^(CP/periods_per_year))-1,nper-L218+1,R217),2)))))</f>
        <v/>
      </c>
      <c r="Q218" s="62" t="str">
        <f t="shared" si="25"/>
        <v/>
      </c>
      <c r="R218" s="62" t="str">
        <f t="shared" si="26"/>
        <v/>
      </c>
    </row>
    <row r="219" spans="1:18" x14ac:dyDescent="0.25">
      <c r="A219" s="63" t="str">
        <f t="shared" si="18"/>
        <v/>
      </c>
      <c r="B219" s="64" t="str">
        <f t="shared" si="19"/>
        <v/>
      </c>
      <c r="C219" s="65" t="str">
        <f t="shared" si="20"/>
        <v/>
      </c>
      <c r="D219" s="66" t="str">
        <f>IF(A219="","",IF(A219=1,start_rate,IF(variable,IF(OR(A219=1,A219&lt;$K$20*periods_per_year),D218,MIN($K$21,IF(MOD(A219-1,$J$23)=0,MAX($K$22,D218+$J$24),D218))),D218)))</f>
        <v/>
      </c>
      <c r="E219" s="67" t="str">
        <f t="shared" si="21"/>
        <v/>
      </c>
      <c r="F219" s="67" t="str">
        <f>IF(A219="","",IF(A219=nper,J218+E219,MIN(J218+E219,IF(D219=D218,F218,IF($E$10="Acc Bi-Weekly",ROUND((-PMT(((1+D219/CP)^(CP/12))-1,(nper-A219+1)*12/26,J218))/2,2),IF($E$10="Acc Weekly",ROUND((-PMT(((1+D219/CP)^(CP/12))-1,(nper-A219+1)*12/52,J218))/4,2),ROUND(-PMT(((1+D219/CP)^(CP/periods_per_year))-1,nper-A219+1,J218),2)))))))</f>
        <v/>
      </c>
      <c r="G219" s="67" t="str">
        <f>IF(OR(A219="",A219&lt;$E$14),"",IF(J218&lt;=F219,0,IF(IF(AND(A219&gt;=$E$14,MOD(A219-$E$14,int)=0),$E$15,0)+F219&gt;=J218+E219,J218+E219-F219,IF(AND(A219&gt;=$E$14,MOD(A219-$E$14,int)=0),$E$15,0)+IF(IF(AND(A219&gt;=$E$14,MOD(A219-$E$14,int)=0),$E$15,0)+IF(MOD(A219-$E$18,periods_per_year)=0,$E$17,0)+F219&lt;J218+E219,IF(MOD(A219-$E$18,periods_per_year)=0,$E$17,0),J218+E219-IF(AND(A219&gt;=$E$14,MOD(A219-$E$14,int)=0),$E$15,0)-F219))))</f>
        <v/>
      </c>
      <c r="H219" s="68"/>
      <c r="I219" s="67" t="str">
        <f t="shared" si="22"/>
        <v/>
      </c>
      <c r="J219" s="67" t="str">
        <f t="shared" si="23"/>
        <v/>
      </c>
      <c r="K219" s="50"/>
      <c r="L219" s="59" t="str">
        <f t="shared" si="24"/>
        <v/>
      </c>
      <c r="M219" s="60" t="str">
        <f>IF(L219="","",IF(OR(periods_per_year=26,periods_per_year=52),IF(periods_per_year=26,IF(L219=1,fpdate,M218+14),IF(periods_per_year=52,IF(L219=1,fpdate,M218+7),"n/a")),IF(periods_per_year=24,DATE(YEAR(fpdate),MONTH(fpdate)+(L219-1)/2+IF(AND(DAY(fpdate)&gt;=15,MOD(L219,2)=0),1,0),IF(MOD(L219,2)=0,IF(DAY(fpdate)&gt;=15,DAY(fpdate)-14,DAY(fpdate)+14),DAY(fpdate))),IF(DAY(DATE(YEAR(fpdate),MONTH(fpdate)+L219-1,DAY(fpdate)))&lt;&gt;DAY(fpdate),DATE(YEAR(fpdate),MONTH(fpdate)+L219,0),DATE(YEAR(fpdate),MONTH(fpdate)+L219-1,DAY(fpdate))))))</f>
        <v/>
      </c>
      <c r="N219" s="61" t="str">
        <f>IF(L219="","",IF(D219&lt;&gt;"",D219,IF(L219=1,start_rate,IF(variable,IF(OR(L219=1,L219&lt;$K$20*periods_per_year),N218,MIN($K$21,IF(MOD(L219-1,$J$23)=0,MAX($K$22,N218+$J$24),N218))),N218))))</f>
        <v/>
      </c>
      <c r="O219" s="62" t="str">
        <f>IF(L219="","",ROUND((((1+N219/CP)^(CP/periods_per_year))-1)*R218,2))</f>
        <v/>
      </c>
      <c r="P219" s="62" t="str">
        <f>IF(L219="","",IF(L219=nper,R218+O219,MIN(R218+O219,IF(N219=N218,P218,ROUND(-PMT(((1+N219/CP)^(CP/periods_per_year))-1,nper-L219+1,R218),2)))))</f>
        <v/>
      </c>
      <c r="Q219" s="62" t="str">
        <f t="shared" si="25"/>
        <v/>
      </c>
      <c r="R219" s="62" t="str">
        <f t="shared" si="26"/>
        <v/>
      </c>
    </row>
    <row r="220" spans="1:18" x14ac:dyDescent="0.25">
      <c r="A220" s="63" t="str">
        <f t="shared" si="18"/>
        <v/>
      </c>
      <c r="B220" s="64" t="str">
        <f t="shared" si="19"/>
        <v/>
      </c>
      <c r="C220" s="65" t="str">
        <f t="shared" si="20"/>
        <v/>
      </c>
      <c r="D220" s="66" t="str">
        <f>IF(A220="","",IF(A220=1,start_rate,IF(variable,IF(OR(A220=1,A220&lt;$K$20*periods_per_year),D219,MIN($K$21,IF(MOD(A220-1,$J$23)=0,MAX($K$22,D219+$J$24),D219))),D219)))</f>
        <v/>
      </c>
      <c r="E220" s="67" t="str">
        <f t="shared" si="21"/>
        <v/>
      </c>
      <c r="F220" s="67" t="str">
        <f>IF(A220="","",IF(A220=nper,J219+E220,MIN(J219+E220,IF(D220=D219,F219,IF($E$10="Acc Bi-Weekly",ROUND((-PMT(((1+D220/CP)^(CP/12))-1,(nper-A220+1)*12/26,J219))/2,2),IF($E$10="Acc Weekly",ROUND((-PMT(((1+D220/CP)^(CP/12))-1,(nper-A220+1)*12/52,J219))/4,2),ROUND(-PMT(((1+D220/CP)^(CP/periods_per_year))-1,nper-A220+1,J219),2)))))))</f>
        <v/>
      </c>
      <c r="G220" s="67" t="str">
        <f>IF(OR(A220="",A220&lt;$E$14),"",IF(J219&lt;=F220,0,IF(IF(AND(A220&gt;=$E$14,MOD(A220-$E$14,int)=0),$E$15,0)+F220&gt;=J219+E220,J219+E220-F220,IF(AND(A220&gt;=$E$14,MOD(A220-$E$14,int)=0),$E$15,0)+IF(IF(AND(A220&gt;=$E$14,MOD(A220-$E$14,int)=0),$E$15,0)+IF(MOD(A220-$E$18,periods_per_year)=0,$E$17,0)+F220&lt;J219+E220,IF(MOD(A220-$E$18,periods_per_year)=0,$E$17,0),J219+E220-IF(AND(A220&gt;=$E$14,MOD(A220-$E$14,int)=0),$E$15,0)-F220))))</f>
        <v/>
      </c>
      <c r="H220" s="68"/>
      <c r="I220" s="67" t="str">
        <f t="shared" si="22"/>
        <v/>
      </c>
      <c r="J220" s="67" t="str">
        <f t="shared" si="23"/>
        <v/>
      </c>
      <c r="K220" s="50"/>
      <c r="L220" s="59" t="str">
        <f t="shared" si="24"/>
        <v/>
      </c>
      <c r="M220" s="60" t="str">
        <f>IF(L220="","",IF(OR(periods_per_year=26,periods_per_year=52),IF(periods_per_year=26,IF(L220=1,fpdate,M219+14),IF(periods_per_year=52,IF(L220=1,fpdate,M219+7),"n/a")),IF(periods_per_year=24,DATE(YEAR(fpdate),MONTH(fpdate)+(L220-1)/2+IF(AND(DAY(fpdate)&gt;=15,MOD(L220,2)=0),1,0),IF(MOD(L220,2)=0,IF(DAY(fpdate)&gt;=15,DAY(fpdate)-14,DAY(fpdate)+14),DAY(fpdate))),IF(DAY(DATE(YEAR(fpdate),MONTH(fpdate)+L220-1,DAY(fpdate)))&lt;&gt;DAY(fpdate),DATE(YEAR(fpdate),MONTH(fpdate)+L220,0),DATE(YEAR(fpdate),MONTH(fpdate)+L220-1,DAY(fpdate))))))</f>
        <v/>
      </c>
      <c r="N220" s="61" t="str">
        <f>IF(L220="","",IF(D220&lt;&gt;"",D220,IF(L220=1,start_rate,IF(variable,IF(OR(L220=1,L220&lt;$K$20*periods_per_year),N219,MIN($K$21,IF(MOD(L220-1,$J$23)=0,MAX($K$22,N219+$J$24),N219))),N219))))</f>
        <v/>
      </c>
      <c r="O220" s="62" t="str">
        <f>IF(L220="","",ROUND((((1+N220/CP)^(CP/periods_per_year))-1)*R219,2))</f>
        <v/>
      </c>
      <c r="P220" s="62" t="str">
        <f>IF(L220="","",IF(L220=nper,R219+O220,MIN(R219+O220,IF(N220=N219,P219,ROUND(-PMT(((1+N220/CP)^(CP/periods_per_year))-1,nper-L220+1,R219),2)))))</f>
        <v/>
      </c>
      <c r="Q220" s="62" t="str">
        <f t="shared" si="25"/>
        <v/>
      </c>
      <c r="R220" s="62" t="str">
        <f t="shared" si="26"/>
        <v/>
      </c>
    </row>
    <row r="221" spans="1:18" x14ac:dyDescent="0.25">
      <c r="A221" s="63" t="str">
        <f t="shared" si="18"/>
        <v/>
      </c>
      <c r="B221" s="64" t="str">
        <f t="shared" si="19"/>
        <v/>
      </c>
      <c r="C221" s="65" t="str">
        <f t="shared" si="20"/>
        <v/>
      </c>
      <c r="D221" s="66" t="str">
        <f>IF(A221="","",IF(A221=1,start_rate,IF(variable,IF(OR(A221=1,A221&lt;$K$20*periods_per_year),D220,MIN($K$21,IF(MOD(A221-1,$J$23)=0,MAX($K$22,D220+$J$24),D220))),D220)))</f>
        <v/>
      </c>
      <c r="E221" s="67" t="str">
        <f t="shared" si="21"/>
        <v/>
      </c>
      <c r="F221" s="67" t="str">
        <f>IF(A221="","",IF(A221=nper,J220+E221,MIN(J220+E221,IF(D221=D220,F220,IF($E$10="Acc Bi-Weekly",ROUND((-PMT(((1+D221/CP)^(CP/12))-1,(nper-A221+1)*12/26,J220))/2,2),IF($E$10="Acc Weekly",ROUND((-PMT(((1+D221/CP)^(CP/12))-1,(nper-A221+1)*12/52,J220))/4,2),ROUND(-PMT(((1+D221/CP)^(CP/periods_per_year))-1,nper-A221+1,J220),2)))))))</f>
        <v/>
      </c>
      <c r="G221" s="67" t="str">
        <f>IF(OR(A221="",A221&lt;$E$14),"",IF(J220&lt;=F221,0,IF(IF(AND(A221&gt;=$E$14,MOD(A221-$E$14,int)=0),$E$15,0)+F221&gt;=J220+E221,J220+E221-F221,IF(AND(A221&gt;=$E$14,MOD(A221-$E$14,int)=0),$E$15,0)+IF(IF(AND(A221&gt;=$E$14,MOD(A221-$E$14,int)=0),$E$15,0)+IF(MOD(A221-$E$18,periods_per_year)=0,$E$17,0)+F221&lt;J220+E221,IF(MOD(A221-$E$18,periods_per_year)=0,$E$17,0),J220+E221-IF(AND(A221&gt;=$E$14,MOD(A221-$E$14,int)=0),$E$15,0)-F221))))</f>
        <v/>
      </c>
      <c r="H221" s="68"/>
      <c r="I221" s="67" t="str">
        <f t="shared" si="22"/>
        <v/>
      </c>
      <c r="J221" s="67" t="str">
        <f t="shared" si="23"/>
        <v/>
      </c>
      <c r="K221" s="50"/>
      <c r="L221" s="59" t="str">
        <f t="shared" si="24"/>
        <v/>
      </c>
      <c r="M221" s="60" t="str">
        <f>IF(L221="","",IF(OR(periods_per_year=26,periods_per_year=52),IF(periods_per_year=26,IF(L221=1,fpdate,M220+14),IF(periods_per_year=52,IF(L221=1,fpdate,M220+7),"n/a")),IF(periods_per_year=24,DATE(YEAR(fpdate),MONTH(fpdate)+(L221-1)/2+IF(AND(DAY(fpdate)&gt;=15,MOD(L221,2)=0),1,0),IF(MOD(L221,2)=0,IF(DAY(fpdate)&gt;=15,DAY(fpdate)-14,DAY(fpdate)+14),DAY(fpdate))),IF(DAY(DATE(YEAR(fpdate),MONTH(fpdate)+L221-1,DAY(fpdate)))&lt;&gt;DAY(fpdate),DATE(YEAR(fpdate),MONTH(fpdate)+L221,0),DATE(YEAR(fpdate),MONTH(fpdate)+L221-1,DAY(fpdate))))))</f>
        <v/>
      </c>
      <c r="N221" s="61" t="str">
        <f>IF(L221="","",IF(D221&lt;&gt;"",D221,IF(L221=1,start_rate,IF(variable,IF(OR(L221=1,L221&lt;$K$20*periods_per_year),N220,MIN($K$21,IF(MOD(L221-1,$J$23)=0,MAX($K$22,N220+$J$24),N220))),N220))))</f>
        <v/>
      </c>
      <c r="O221" s="62" t="str">
        <f>IF(L221="","",ROUND((((1+N221/CP)^(CP/periods_per_year))-1)*R220,2))</f>
        <v/>
      </c>
      <c r="P221" s="62" t="str">
        <f>IF(L221="","",IF(L221=nper,R220+O221,MIN(R220+O221,IF(N221=N220,P220,ROUND(-PMT(((1+N221/CP)^(CP/periods_per_year))-1,nper-L221+1,R220),2)))))</f>
        <v/>
      </c>
      <c r="Q221" s="62" t="str">
        <f t="shared" si="25"/>
        <v/>
      </c>
      <c r="R221" s="62" t="str">
        <f t="shared" si="26"/>
        <v/>
      </c>
    </row>
    <row r="222" spans="1:18" x14ac:dyDescent="0.25">
      <c r="A222" s="63" t="str">
        <f t="shared" si="18"/>
        <v/>
      </c>
      <c r="B222" s="64" t="str">
        <f t="shared" si="19"/>
        <v/>
      </c>
      <c r="C222" s="65" t="str">
        <f t="shared" si="20"/>
        <v/>
      </c>
      <c r="D222" s="66" t="str">
        <f>IF(A222="","",IF(A222=1,start_rate,IF(variable,IF(OR(A222=1,A222&lt;$K$20*periods_per_year),D221,MIN($K$21,IF(MOD(A222-1,$J$23)=0,MAX($K$22,D221+$J$24),D221))),D221)))</f>
        <v/>
      </c>
      <c r="E222" s="67" t="str">
        <f t="shared" si="21"/>
        <v/>
      </c>
      <c r="F222" s="67" t="str">
        <f>IF(A222="","",IF(A222=nper,J221+E222,MIN(J221+E222,IF(D222=D221,F221,IF($E$10="Acc Bi-Weekly",ROUND((-PMT(((1+D222/CP)^(CP/12))-1,(nper-A222+1)*12/26,J221))/2,2),IF($E$10="Acc Weekly",ROUND((-PMT(((1+D222/CP)^(CP/12))-1,(nper-A222+1)*12/52,J221))/4,2),ROUND(-PMT(((1+D222/CP)^(CP/periods_per_year))-1,nper-A222+1,J221),2)))))))</f>
        <v/>
      </c>
      <c r="G222" s="67" t="str">
        <f>IF(OR(A222="",A222&lt;$E$14),"",IF(J221&lt;=F222,0,IF(IF(AND(A222&gt;=$E$14,MOD(A222-$E$14,int)=0),$E$15,0)+F222&gt;=J221+E222,J221+E222-F222,IF(AND(A222&gt;=$E$14,MOD(A222-$E$14,int)=0),$E$15,0)+IF(IF(AND(A222&gt;=$E$14,MOD(A222-$E$14,int)=0),$E$15,0)+IF(MOD(A222-$E$18,periods_per_year)=0,$E$17,0)+F222&lt;J221+E222,IF(MOD(A222-$E$18,periods_per_year)=0,$E$17,0),J221+E222-IF(AND(A222&gt;=$E$14,MOD(A222-$E$14,int)=0),$E$15,0)-F222))))</f>
        <v/>
      </c>
      <c r="H222" s="68"/>
      <c r="I222" s="67" t="str">
        <f t="shared" si="22"/>
        <v/>
      </c>
      <c r="J222" s="67" t="str">
        <f t="shared" si="23"/>
        <v/>
      </c>
      <c r="K222" s="50"/>
      <c r="L222" s="59" t="str">
        <f t="shared" si="24"/>
        <v/>
      </c>
      <c r="M222" s="60" t="str">
        <f>IF(L222="","",IF(OR(periods_per_year=26,periods_per_year=52),IF(periods_per_year=26,IF(L222=1,fpdate,M221+14),IF(periods_per_year=52,IF(L222=1,fpdate,M221+7),"n/a")),IF(periods_per_year=24,DATE(YEAR(fpdate),MONTH(fpdate)+(L222-1)/2+IF(AND(DAY(fpdate)&gt;=15,MOD(L222,2)=0),1,0),IF(MOD(L222,2)=0,IF(DAY(fpdate)&gt;=15,DAY(fpdate)-14,DAY(fpdate)+14),DAY(fpdate))),IF(DAY(DATE(YEAR(fpdate),MONTH(fpdate)+L222-1,DAY(fpdate)))&lt;&gt;DAY(fpdate),DATE(YEAR(fpdate),MONTH(fpdate)+L222,0),DATE(YEAR(fpdate),MONTH(fpdate)+L222-1,DAY(fpdate))))))</f>
        <v/>
      </c>
      <c r="N222" s="61" t="str">
        <f>IF(L222="","",IF(D222&lt;&gt;"",D222,IF(L222=1,start_rate,IF(variable,IF(OR(L222=1,L222&lt;$K$20*periods_per_year),N221,MIN($K$21,IF(MOD(L222-1,$J$23)=0,MAX($K$22,N221+$J$24),N221))),N221))))</f>
        <v/>
      </c>
      <c r="O222" s="62" t="str">
        <f>IF(L222="","",ROUND((((1+N222/CP)^(CP/periods_per_year))-1)*R221,2))</f>
        <v/>
      </c>
      <c r="P222" s="62" t="str">
        <f>IF(L222="","",IF(L222=nper,R221+O222,MIN(R221+O222,IF(N222=N221,P221,ROUND(-PMT(((1+N222/CP)^(CP/periods_per_year))-1,nper-L222+1,R221),2)))))</f>
        <v/>
      </c>
      <c r="Q222" s="62" t="str">
        <f t="shared" si="25"/>
        <v/>
      </c>
      <c r="R222" s="62" t="str">
        <f t="shared" si="26"/>
        <v/>
      </c>
    </row>
    <row r="223" spans="1:18" x14ac:dyDescent="0.25">
      <c r="A223" s="63" t="str">
        <f t="shared" si="18"/>
        <v/>
      </c>
      <c r="B223" s="64" t="str">
        <f t="shared" si="19"/>
        <v/>
      </c>
      <c r="C223" s="65" t="str">
        <f t="shared" si="20"/>
        <v/>
      </c>
      <c r="D223" s="66" t="str">
        <f>IF(A223="","",IF(A223=1,start_rate,IF(variable,IF(OR(A223=1,A223&lt;$K$20*periods_per_year),D222,MIN($K$21,IF(MOD(A223-1,$J$23)=0,MAX($K$22,D222+$J$24),D222))),D222)))</f>
        <v/>
      </c>
      <c r="E223" s="67" t="str">
        <f t="shared" si="21"/>
        <v/>
      </c>
      <c r="F223" s="67" t="str">
        <f>IF(A223="","",IF(A223=nper,J222+E223,MIN(J222+E223,IF(D223=D222,F222,IF($E$10="Acc Bi-Weekly",ROUND((-PMT(((1+D223/CP)^(CP/12))-1,(nper-A223+1)*12/26,J222))/2,2),IF($E$10="Acc Weekly",ROUND((-PMT(((1+D223/CP)^(CP/12))-1,(nper-A223+1)*12/52,J222))/4,2),ROUND(-PMT(((1+D223/CP)^(CP/periods_per_year))-1,nper-A223+1,J222),2)))))))</f>
        <v/>
      </c>
      <c r="G223" s="67" t="str">
        <f>IF(OR(A223="",A223&lt;$E$14),"",IF(J222&lt;=F223,0,IF(IF(AND(A223&gt;=$E$14,MOD(A223-$E$14,int)=0),$E$15,0)+F223&gt;=J222+E223,J222+E223-F223,IF(AND(A223&gt;=$E$14,MOD(A223-$E$14,int)=0),$E$15,0)+IF(IF(AND(A223&gt;=$E$14,MOD(A223-$E$14,int)=0),$E$15,0)+IF(MOD(A223-$E$18,periods_per_year)=0,$E$17,0)+F223&lt;J222+E223,IF(MOD(A223-$E$18,periods_per_year)=0,$E$17,0),J222+E223-IF(AND(A223&gt;=$E$14,MOD(A223-$E$14,int)=0),$E$15,0)-F223))))</f>
        <v/>
      </c>
      <c r="H223" s="68"/>
      <c r="I223" s="67" t="str">
        <f t="shared" si="22"/>
        <v/>
      </c>
      <c r="J223" s="67" t="str">
        <f t="shared" si="23"/>
        <v/>
      </c>
      <c r="K223" s="50"/>
      <c r="L223" s="63" t="str">
        <f t="shared" si="24"/>
        <v/>
      </c>
      <c r="M223" s="64" t="str">
        <f>IF(L223="","",IF(OR(periods_per_year=26,periods_per_year=52),IF(periods_per_year=26,IF(L223=1,fpdate,M222+14),IF(periods_per_year=52,IF(L223=1,fpdate,M222+7),"n/a")),IF(periods_per_year=24,DATE(YEAR(fpdate),MONTH(fpdate)+(L223-1)/2+IF(AND(DAY(fpdate)&gt;=15,MOD(L223,2)=0),1,0),IF(MOD(L223,2)=0,IF(DAY(fpdate)&gt;=15,DAY(fpdate)-14,DAY(fpdate)+14),DAY(fpdate))),IF(DAY(DATE(YEAR(fpdate),MONTH(fpdate)+L223-1,DAY(fpdate)))&lt;&gt;DAY(fpdate),DATE(YEAR(fpdate),MONTH(fpdate)+L223,0),DATE(YEAR(fpdate),MONTH(fpdate)+L223-1,DAY(fpdate))))))</f>
        <v/>
      </c>
      <c r="N223" s="69" t="str">
        <f>IF(L223="","",IF(D223&lt;&gt;"",D223,IF(L223=1,start_rate,IF(variable,IF(OR(L223=1,L223&lt;$K$20*periods_per_year),N222,MIN($K$21,IF(MOD(L223-1,$J$23)=0,MAX($K$22,N222+$J$24),N222))),N222))))</f>
        <v/>
      </c>
      <c r="O223" s="67" t="str">
        <f>IF(L223="","",ROUND((((1+N223/CP)^(CP/periods_per_year))-1)*R222,2))</f>
        <v/>
      </c>
      <c r="P223" s="67" t="str">
        <f>IF(L223="","",IF(L223=nper,R222+O223,MIN(R222+O223,IF(N223=N222,P222,ROUND(-PMT(((1+N223/CP)^(CP/periods_per_year))-1,nper-L223+1,R222),2)))))</f>
        <v/>
      </c>
      <c r="Q223" s="67" t="str">
        <f t="shared" si="25"/>
        <v/>
      </c>
      <c r="R223" s="67" t="str">
        <f t="shared" si="26"/>
        <v/>
      </c>
    </row>
    <row r="224" spans="1:18" x14ac:dyDescent="0.25">
      <c r="A224" s="63" t="str">
        <f t="shared" si="18"/>
        <v/>
      </c>
      <c r="B224" s="64" t="str">
        <f t="shared" si="19"/>
        <v/>
      </c>
      <c r="C224" s="65" t="str">
        <f t="shared" si="20"/>
        <v/>
      </c>
      <c r="D224" s="66" t="str">
        <f>IF(A224="","",IF(A224=1,start_rate,IF(variable,IF(OR(A224=1,A224&lt;$K$20*periods_per_year),D223,MIN($K$21,IF(MOD(A224-1,$J$23)=0,MAX($K$22,D223+$J$24),D223))),D223)))</f>
        <v/>
      </c>
      <c r="E224" s="67" t="str">
        <f t="shared" si="21"/>
        <v/>
      </c>
      <c r="F224" s="67" t="str">
        <f>IF(A224="","",IF(A224=nper,J223+E224,MIN(J223+E224,IF(D224=D223,F223,IF($E$10="Acc Bi-Weekly",ROUND((-PMT(((1+D224/CP)^(CP/12))-1,(nper-A224+1)*12/26,J223))/2,2),IF($E$10="Acc Weekly",ROUND((-PMT(((1+D224/CP)^(CP/12))-1,(nper-A224+1)*12/52,J223))/4,2),ROUND(-PMT(((1+D224/CP)^(CP/periods_per_year))-1,nper-A224+1,J223),2)))))))</f>
        <v/>
      </c>
      <c r="G224" s="67" t="str">
        <f>IF(OR(A224="",A224&lt;$E$14),"",IF(J223&lt;=F224,0,IF(IF(AND(A224&gt;=$E$14,MOD(A224-$E$14,int)=0),$E$15,0)+F224&gt;=J223+E224,J223+E224-F224,IF(AND(A224&gt;=$E$14,MOD(A224-$E$14,int)=0),$E$15,0)+IF(IF(AND(A224&gt;=$E$14,MOD(A224-$E$14,int)=0),$E$15,0)+IF(MOD(A224-$E$18,periods_per_year)=0,$E$17,0)+F224&lt;J223+E224,IF(MOD(A224-$E$18,periods_per_year)=0,$E$17,0),J223+E224-IF(AND(A224&gt;=$E$14,MOD(A224-$E$14,int)=0),$E$15,0)-F224))))</f>
        <v/>
      </c>
      <c r="H224" s="68"/>
      <c r="I224" s="67" t="str">
        <f t="shared" si="22"/>
        <v/>
      </c>
      <c r="J224" s="67" t="str">
        <f t="shared" si="23"/>
        <v/>
      </c>
      <c r="K224" s="50"/>
      <c r="L224" s="63" t="str">
        <f t="shared" si="24"/>
        <v/>
      </c>
      <c r="M224" s="64" t="str">
        <f>IF(L224="","",IF(OR(periods_per_year=26,periods_per_year=52),IF(periods_per_year=26,IF(L224=1,fpdate,M223+14),IF(periods_per_year=52,IF(L224=1,fpdate,M223+7),"n/a")),IF(periods_per_year=24,DATE(YEAR(fpdate),MONTH(fpdate)+(L224-1)/2+IF(AND(DAY(fpdate)&gt;=15,MOD(L224,2)=0),1,0),IF(MOD(L224,2)=0,IF(DAY(fpdate)&gt;=15,DAY(fpdate)-14,DAY(fpdate)+14),DAY(fpdate))),IF(DAY(DATE(YEAR(fpdate),MONTH(fpdate)+L224-1,DAY(fpdate)))&lt;&gt;DAY(fpdate),DATE(YEAR(fpdate),MONTH(fpdate)+L224,0),DATE(YEAR(fpdate),MONTH(fpdate)+L224-1,DAY(fpdate))))))</f>
        <v/>
      </c>
      <c r="N224" s="69" t="str">
        <f>IF(L224="","",IF(D224&lt;&gt;"",D224,IF(L224=1,start_rate,IF(variable,IF(OR(L224=1,L224&lt;$K$20*periods_per_year),N223,MIN($K$21,IF(MOD(L224-1,$J$23)=0,MAX($K$22,N223+$J$24),N223))),N223))))</f>
        <v/>
      </c>
      <c r="O224" s="67" t="str">
        <f>IF(L224="","",ROUND((((1+N224/CP)^(CP/periods_per_year))-1)*R223,2))</f>
        <v/>
      </c>
      <c r="P224" s="67" t="str">
        <f>IF(L224="","",IF(L224=nper,R223+O224,MIN(R223+O224,IF(N224=N223,P223,ROUND(-PMT(((1+N224/CP)^(CP/periods_per_year))-1,nper-L224+1,R223),2)))))</f>
        <v/>
      </c>
      <c r="Q224" s="67" t="str">
        <f t="shared" si="25"/>
        <v/>
      </c>
      <c r="R224" s="67" t="str">
        <f t="shared" si="26"/>
        <v/>
      </c>
    </row>
    <row r="225" spans="1:18" x14ac:dyDescent="0.25">
      <c r="A225" s="63" t="str">
        <f t="shared" si="18"/>
        <v/>
      </c>
      <c r="B225" s="64" t="str">
        <f t="shared" si="19"/>
        <v/>
      </c>
      <c r="C225" s="65" t="str">
        <f t="shared" si="20"/>
        <v/>
      </c>
      <c r="D225" s="66" t="str">
        <f>IF(A225="","",IF(A225=1,start_rate,IF(variable,IF(OR(A225=1,A225&lt;$K$20*periods_per_year),D224,MIN($K$21,IF(MOD(A225-1,$J$23)=0,MAX($K$22,D224+$J$24),D224))),D224)))</f>
        <v/>
      </c>
      <c r="E225" s="67" t="str">
        <f t="shared" si="21"/>
        <v/>
      </c>
      <c r="F225" s="67" t="str">
        <f>IF(A225="","",IF(A225=nper,J224+E225,MIN(J224+E225,IF(D225=D224,F224,IF($E$10="Acc Bi-Weekly",ROUND((-PMT(((1+D225/CP)^(CP/12))-1,(nper-A225+1)*12/26,J224))/2,2),IF($E$10="Acc Weekly",ROUND((-PMT(((1+D225/CP)^(CP/12))-1,(nper-A225+1)*12/52,J224))/4,2),ROUND(-PMT(((1+D225/CP)^(CP/periods_per_year))-1,nper-A225+1,J224),2)))))))</f>
        <v/>
      </c>
      <c r="G225" s="67" t="str">
        <f>IF(OR(A225="",A225&lt;$E$14),"",IF(J224&lt;=F225,0,IF(IF(AND(A225&gt;=$E$14,MOD(A225-$E$14,int)=0),$E$15,0)+F225&gt;=J224+E225,J224+E225-F225,IF(AND(A225&gt;=$E$14,MOD(A225-$E$14,int)=0),$E$15,0)+IF(IF(AND(A225&gt;=$E$14,MOD(A225-$E$14,int)=0),$E$15,0)+IF(MOD(A225-$E$18,periods_per_year)=0,$E$17,0)+F225&lt;J224+E225,IF(MOD(A225-$E$18,periods_per_year)=0,$E$17,0),J224+E225-IF(AND(A225&gt;=$E$14,MOD(A225-$E$14,int)=0),$E$15,0)-F225))))</f>
        <v/>
      </c>
      <c r="H225" s="68"/>
      <c r="I225" s="67" t="str">
        <f t="shared" si="22"/>
        <v/>
      </c>
      <c r="J225" s="67" t="str">
        <f t="shared" si="23"/>
        <v/>
      </c>
      <c r="K225" s="50"/>
      <c r="L225" s="63" t="str">
        <f t="shared" si="24"/>
        <v/>
      </c>
      <c r="M225" s="64" t="str">
        <f>IF(L225="","",IF(OR(periods_per_year=26,periods_per_year=52),IF(periods_per_year=26,IF(L225=1,fpdate,M224+14),IF(periods_per_year=52,IF(L225=1,fpdate,M224+7),"n/a")),IF(periods_per_year=24,DATE(YEAR(fpdate),MONTH(fpdate)+(L225-1)/2+IF(AND(DAY(fpdate)&gt;=15,MOD(L225,2)=0),1,0),IF(MOD(L225,2)=0,IF(DAY(fpdate)&gt;=15,DAY(fpdate)-14,DAY(fpdate)+14),DAY(fpdate))),IF(DAY(DATE(YEAR(fpdate),MONTH(fpdate)+L225-1,DAY(fpdate)))&lt;&gt;DAY(fpdate),DATE(YEAR(fpdate),MONTH(fpdate)+L225,0),DATE(YEAR(fpdate),MONTH(fpdate)+L225-1,DAY(fpdate))))))</f>
        <v/>
      </c>
      <c r="N225" s="69" t="str">
        <f>IF(L225="","",IF(D225&lt;&gt;"",D225,IF(L225=1,start_rate,IF(variable,IF(OR(L225=1,L225&lt;$K$20*periods_per_year),N224,MIN($K$21,IF(MOD(L225-1,$J$23)=0,MAX($K$22,N224+$J$24),N224))),N224))))</f>
        <v/>
      </c>
      <c r="O225" s="67" t="str">
        <f>IF(L225="","",ROUND((((1+N225/CP)^(CP/periods_per_year))-1)*R224,2))</f>
        <v/>
      </c>
      <c r="P225" s="67" t="str">
        <f>IF(L225="","",IF(L225=nper,R224+O225,MIN(R224+O225,IF(N225=N224,P224,ROUND(-PMT(((1+N225/CP)^(CP/periods_per_year))-1,nper-L225+1,R224),2)))))</f>
        <v/>
      </c>
      <c r="Q225" s="67" t="str">
        <f t="shared" si="25"/>
        <v/>
      </c>
      <c r="R225" s="67" t="str">
        <f t="shared" si="26"/>
        <v/>
      </c>
    </row>
    <row r="226" spans="1:18" x14ac:dyDescent="0.25">
      <c r="A226" s="63" t="str">
        <f t="shared" si="18"/>
        <v/>
      </c>
      <c r="B226" s="64" t="str">
        <f t="shared" si="19"/>
        <v/>
      </c>
      <c r="C226" s="65" t="str">
        <f t="shared" si="20"/>
        <v/>
      </c>
      <c r="D226" s="66" t="str">
        <f>IF(A226="","",IF(A226=1,start_rate,IF(variable,IF(OR(A226=1,A226&lt;$K$20*periods_per_year),D225,MIN($K$21,IF(MOD(A226-1,$J$23)=0,MAX($K$22,D225+$J$24),D225))),D225)))</f>
        <v/>
      </c>
      <c r="E226" s="67" t="str">
        <f t="shared" si="21"/>
        <v/>
      </c>
      <c r="F226" s="67" t="str">
        <f>IF(A226="","",IF(A226=nper,J225+E226,MIN(J225+E226,IF(D226=D225,F225,IF($E$10="Acc Bi-Weekly",ROUND((-PMT(((1+D226/CP)^(CP/12))-1,(nper-A226+1)*12/26,J225))/2,2),IF($E$10="Acc Weekly",ROUND((-PMT(((1+D226/CP)^(CP/12))-1,(nper-A226+1)*12/52,J225))/4,2),ROUND(-PMT(((1+D226/CP)^(CP/periods_per_year))-1,nper-A226+1,J225),2)))))))</f>
        <v/>
      </c>
      <c r="G226" s="67" t="str">
        <f>IF(OR(A226="",A226&lt;$E$14),"",IF(J225&lt;=F226,0,IF(IF(AND(A226&gt;=$E$14,MOD(A226-$E$14,int)=0),$E$15,0)+F226&gt;=J225+E226,J225+E226-F226,IF(AND(A226&gt;=$E$14,MOD(A226-$E$14,int)=0),$E$15,0)+IF(IF(AND(A226&gt;=$E$14,MOD(A226-$E$14,int)=0),$E$15,0)+IF(MOD(A226-$E$18,periods_per_year)=0,$E$17,0)+F226&lt;J225+E226,IF(MOD(A226-$E$18,periods_per_year)=0,$E$17,0),J225+E226-IF(AND(A226&gt;=$E$14,MOD(A226-$E$14,int)=0),$E$15,0)-F226))))</f>
        <v/>
      </c>
      <c r="H226" s="68"/>
      <c r="I226" s="67" t="str">
        <f t="shared" si="22"/>
        <v/>
      </c>
      <c r="J226" s="67" t="str">
        <f t="shared" si="23"/>
        <v/>
      </c>
      <c r="K226" s="50"/>
      <c r="L226" s="63" t="str">
        <f t="shared" si="24"/>
        <v/>
      </c>
      <c r="M226" s="64" t="str">
        <f>IF(L226="","",IF(OR(periods_per_year=26,periods_per_year=52),IF(periods_per_year=26,IF(L226=1,fpdate,M225+14),IF(periods_per_year=52,IF(L226=1,fpdate,M225+7),"n/a")),IF(periods_per_year=24,DATE(YEAR(fpdate),MONTH(fpdate)+(L226-1)/2+IF(AND(DAY(fpdate)&gt;=15,MOD(L226,2)=0),1,0),IF(MOD(L226,2)=0,IF(DAY(fpdate)&gt;=15,DAY(fpdate)-14,DAY(fpdate)+14),DAY(fpdate))),IF(DAY(DATE(YEAR(fpdate),MONTH(fpdate)+L226-1,DAY(fpdate)))&lt;&gt;DAY(fpdate),DATE(YEAR(fpdate),MONTH(fpdate)+L226,0),DATE(YEAR(fpdate),MONTH(fpdate)+L226-1,DAY(fpdate))))))</f>
        <v/>
      </c>
      <c r="N226" s="69" t="str">
        <f>IF(L226="","",IF(D226&lt;&gt;"",D226,IF(L226=1,start_rate,IF(variable,IF(OR(L226=1,L226&lt;$K$20*periods_per_year),N225,MIN($K$21,IF(MOD(L226-1,$J$23)=0,MAX($K$22,N225+$J$24),N225))),N225))))</f>
        <v/>
      </c>
      <c r="O226" s="67" t="str">
        <f>IF(L226="","",ROUND((((1+N226/CP)^(CP/periods_per_year))-1)*R225,2))</f>
        <v/>
      </c>
      <c r="P226" s="67" t="str">
        <f>IF(L226="","",IF(L226=nper,R225+O226,MIN(R225+O226,IF(N226=N225,P225,ROUND(-PMT(((1+N226/CP)^(CP/periods_per_year))-1,nper-L226+1,R225),2)))))</f>
        <v/>
      </c>
      <c r="Q226" s="67" t="str">
        <f t="shared" si="25"/>
        <v/>
      </c>
      <c r="R226" s="67" t="str">
        <f t="shared" si="26"/>
        <v/>
      </c>
    </row>
    <row r="227" spans="1:18" x14ac:dyDescent="0.25">
      <c r="A227" s="63" t="str">
        <f t="shared" si="18"/>
        <v/>
      </c>
      <c r="B227" s="64" t="str">
        <f t="shared" si="19"/>
        <v/>
      </c>
      <c r="C227" s="65" t="str">
        <f t="shared" si="20"/>
        <v/>
      </c>
      <c r="D227" s="66" t="str">
        <f>IF(A227="","",IF(A227=1,start_rate,IF(variable,IF(OR(A227=1,A227&lt;$K$20*periods_per_year),D226,MIN($K$21,IF(MOD(A227-1,$J$23)=0,MAX($K$22,D226+$J$24),D226))),D226)))</f>
        <v/>
      </c>
      <c r="E227" s="67" t="str">
        <f t="shared" si="21"/>
        <v/>
      </c>
      <c r="F227" s="67" t="str">
        <f>IF(A227="","",IF(A227=nper,J226+E227,MIN(J226+E227,IF(D227=D226,F226,IF($E$10="Acc Bi-Weekly",ROUND((-PMT(((1+D227/CP)^(CP/12))-1,(nper-A227+1)*12/26,J226))/2,2),IF($E$10="Acc Weekly",ROUND((-PMT(((1+D227/CP)^(CP/12))-1,(nper-A227+1)*12/52,J226))/4,2),ROUND(-PMT(((1+D227/CP)^(CP/periods_per_year))-1,nper-A227+1,J226),2)))))))</f>
        <v/>
      </c>
      <c r="G227" s="67" t="str">
        <f>IF(OR(A227="",A227&lt;$E$14),"",IF(J226&lt;=F227,0,IF(IF(AND(A227&gt;=$E$14,MOD(A227-$E$14,int)=0),$E$15,0)+F227&gt;=J226+E227,J226+E227-F227,IF(AND(A227&gt;=$E$14,MOD(A227-$E$14,int)=0),$E$15,0)+IF(IF(AND(A227&gt;=$E$14,MOD(A227-$E$14,int)=0),$E$15,0)+IF(MOD(A227-$E$18,periods_per_year)=0,$E$17,0)+F227&lt;J226+E227,IF(MOD(A227-$E$18,periods_per_year)=0,$E$17,0),J226+E227-IF(AND(A227&gt;=$E$14,MOD(A227-$E$14,int)=0),$E$15,0)-F227))))</f>
        <v/>
      </c>
      <c r="H227" s="68"/>
      <c r="I227" s="67" t="str">
        <f t="shared" si="22"/>
        <v/>
      </c>
      <c r="J227" s="67" t="str">
        <f t="shared" si="23"/>
        <v/>
      </c>
      <c r="K227" s="50"/>
      <c r="L227" s="63" t="str">
        <f t="shared" si="24"/>
        <v/>
      </c>
      <c r="M227" s="64" t="str">
        <f>IF(L227="","",IF(OR(periods_per_year=26,periods_per_year=52),IF(periods_per_year=26,IF(L227=1,fpdate,M226+14),IF(periods_per_year=52,IF(L227=1,fpdate,M226+7),"n/a")),IF(periods_per_year=24,DATE(YEAR(fpdate),MONTH(fpdate)+(L227-1)/2+IF(AND(DAY(fpdate)&gt;=15,MOD(L227,2)=0),1,0),IF(MOD(L227,2)=0,IF(DAY(fpdate)&gt;=15,DAY(fpdate)-14,DAY(fpdate)+14),DAY(fpdate))),IF(DAY(DATE(YEAR(fpdate),MONTH(fpdate)+L227-1,DAY(fpdate)))&lt;&gt;DAY(fpdate),DATE(YEAR(fpdate),MONTH(fpdate)+L227,0),DATE(YEAR(fpdate),MONTH(fpdate)+L227-1,DAY(fpdate))))))</f>
        <v/>
      </c>
      <c r="N227" s="69" t="str">
        <f>IF(L227="","",IF(D227&lt;&gt;"",D227,IF(L227=1,start_rate,IF(variable,IF(OR(L227=1,L227&lt;$K$20*periods_per_year),N226,MIN($K$21,IF(MOD(L227-1,$J$23)=0,MAX($K$22,N226+$J$24),N226))),N226))))</f>
        <v/>
      </c>
      <c r="O227" s="67" t="str">
        <f>IF(L227="","",ROUND((((1+N227/CP)^(CP/periods_per_year))-1)*R226,2))</f>
        <v/>
      </c>
      <c r="P227" s="67" t="str">
        <f>IF(L227="","",IF(L227=nper,R226+O227,MIN(R226+O227,IF(N227=N226,P226,ROUND(-PMT(((1+N227/CP)^(CP/periods_per_year))-1,nper-L227+1,R226),2)))))</f>
        <v/>
      </c>
      <c r="Q227" s="67" t="str">
        <f t="shared" si="25"/>
        <v/>
      </c>
      <c r="R227" s="67" t="str">
        <f t="shared" si="26"/>
        <v/>
      </c>
    </row>
    <row r="228" spans="1:18" x14ac:dyDescent="0.25">
      <c r="A228" s="63" t="str">
        <f t="shared" si="18"/>
        <v/>
      </c>
      <c r="B228" s="64" t="str">
        <f t="shared" si="19"/>
        <v/>
      </c>
      <c r="C228" s="65" t="str">
        <f t="shared" si="20"/>
        <v/>
      </c>
      <c r="D228" s="66" t="str">
        <f>IF(A228="","",IF(A228=1,start_rate,IF(variable,IF(OR(A228=1,A228&lt;$K$20*periods_per_year),D227,MIN($K$21,IF(MOD(A228-1,$J$23)=0,MAX($K$22,D227+$J$24),D227))),D227)))</f>
        <v/>
      </c>
      <c r="E228" s="67" t="str">
        <f t="shared" si="21"/>
        <v/>
      </c>
      <c r="F228" s="67" t="str">
        <f>IF(A228="","",IF(A228=nper,J227+E228,MIN(J227+E228,IF(D228=D227,F227,IF($E$10="Acc Bi-Weekly",ROUND((-PMT(((1+D228/CP)^(CP/12))-1,(nper-A228+1)*12/26,J227))/2,2),IF($E$10="Acc Weekly",ROUND((-PMT(((1+D228/CP)^(CP/12))-1,(nper-A228+1)*12/52,J227))/4,2),ROUND(-PMT(((1+D228/CP)^(CP/periods_per_year))-1,nper-A228+1,J227),2)))))))</f>
        <v/>
      </c>
      <c r="G228" s="67" t="str">
        <f>IF(OR(A228="",A228&lt;$E$14),"",IF(J227&lt;=F228,0,IF(IF(AND(A228&gt;=$E$14,MOD(A228-$E$14,int)=0),$E$15,0)+F228&gt;=J227+E228,J227+E228-F228,IF(AND(A228&gt;=$E$14,MOD(A228-$E$14,int)=0),$E$15,0)+IF(IF(AND(A228&gt;=$E$14,MOD(A228-$E$14,int)=0),$E$15,0)+IF(MOD(A228-$E$18,periods_per_year)=0,$E$17,0)+F228&lt;J227+E228,IF(MOD(A228-$E$18,periods_per_year)=0,$E$17,0),J227+E228-IF(AND(A228&gt;=$E$14,MOD(A228-$E$14,int)=0),$E$15,0)-F228))))</f>
        <v/>
      </c>
      <c r="H228" s="68"/>
      <c r="I228" s="67" t="str">
        <f t="shared" si="22"/>
        <v/>
      </c>
      <c r="J228" s="67" t="str">
        <f t="shared" si="23"/>
        <v/>
      </c>
      <c r="K228" s="50"/>
      <c r="L228" s="63" t="str">
        <f t="shared" si="24"/>
        <v/>
      </c>
      <c r="M228" s="64" t="str">
        <f>IF(L228="","",IF(OR(periods_per_year=26,periods_per_year=52),IF(periods_per_year=26,IF(L228=1,fpdate,M227+14),IF(periods_per_year=52,IF(L228=1,fpdate,M227+7),"n/a")),IF(periods_per_year=24,DATE(YEAR(fpdate),MONTH(fpdate)+(L228-1)/2+IF(AND(DAY(fpdate)&gt;=15,MOD(L228,2)=0),1,0),IF(MOD(L228,2)=0,IF(DAY(fpdate)&gt;=15,DAY(fpdate)-14,DAY(fpdate)+14),DAY(fpdate))),IF(DAY(DATE(YEAR(fpdate),MONTH(fpdate)+L228-1,DAY(fpdate)))&lt;&gt;DAY(fpdate),DATE(YEAR(fpdate),MONTH(fpdate)+L228,0),DATE(YEAR(fpdate),MONTH(fpdate)+L228-1,DAY(fpdate))))))</f>
        <v/>
      </c>
      <c r="N228" s="69" t="str">
        <f>IF(L228="","",IF(D228&lt;&gt;"",D228,IF(L228=1,start_rate,IF(variable,IF(OR(L228=1,L228&lt;$K$20*periods_per_year),N227,MIN($K$21,IF(MOD(L228-1,$J$23)=0,MAX($K$22,N227+$J$24),N227))),N227))))</f>
        <v/>
      </c>
      <c r="O228" s="67" t="str">
        <f>IF(L228="","",ROUND((((1+N228/CP)^(CP/periods_per_year))-1)*R227,2))</f>
        <v/>
      </c>
      <c r="P228" s="67" t="str">
        <f>IF(L228="","",IF(L228=nper,R227+O228,MIN(R227+O228,IF(N228=N227,P227,ROUND(-PMT(((1+N228/CP)^(CP/periods_per_year))-1,nper-L228+1,R227),2)))))</f>
        <v/>
      </c>
      <c r="Q228" s="67" t="str">
        <f t="shared" si="25"/>
        <v/>
      </c>
      <c r="R228" s="67" t="str">
        <f t="shared" si="26"/>
        <v/>
      </c>
    </row>
    <row r="229" spans="1:18" x14ac:dyDescent="0.25">
      <c r="A229" s="63" t="str">
        <f t="shared" si="18"/>
        <v/>
      </c>
      <c r="B229" s="64" t="str">
        <f t="shared" si="19"/>
        <v/>
      </c>
      <c r="C229" s="65" t="str">
        <f t="shared" si="20"/>
        <v/>
      </c>
      <c r="D229" s="66" t="str">
        <f>IF(A229="","",IF(A229=1,start_rate,IF(variable,IF(OR(A229=1,A229&lt;$K$20*periods_per_year),D228,MIN($K$21,IF(MOD(A229-1,$J$23)=0,MAX($K$22,D228+$J$24),D228))),D228)))</f>
        <v/>
      </c>
      <c r="E229" s="67" t="str">
        <f t="shared" si="21"/>
        <v/>
      </c>
      <c r="F229" s="67" t="str">
        <f>IF(A229="","",IF(A229=nper,J228+E229,MIN(J228+E229,IF(D229=D228,F228,IF($E$10="Acc Bi-Weekly",ROUND((-PMT(((1+D229/CP)^(CP/12))-1,(nper-A229+1)*12/26,J228))/2,2),IF($E$10="Acc Weekly",ROUND((-PMT(((1+D229/CP)^(CP/12))-1,(nper-A229+1)*12/52,J228))/4,2),ROUND(-PMT(((1+D229/CP)^(CP/periods_per_year))-1,nper-A229+1,J228),2)))))))</f>
        <v/>
      </c>
      <c r="G229" s="67" t="str">
        <f>IF(OR(A229="",A229&lt;$E$14),"",IF(J228&lt;=F229,0,IF(IF(AND(A229&gt;=$E$14,MOD(A229-$E$14,int)=0),$E$15,0)+F229&gt;=J228+E229,J228+E229-F229,IF(AND(A229&gt;=$E$14,MOD(A229-$E$14,int)=0),$E$15,0)+IF(IF(AND(A229&gt;=$E$14,MOD(A229-$E$14,int)=0),$E$15,0)+IF(MOD(A229-$E$18,periods_per_year)=0,$E$17,0)+F229&lt;J228+E229,IF(MOD(A229-$E$18,periods_per_year)=0,$E$17,0),J228+E229-IF(AND(A229&gt;=$E$14,MOD(A229-$E$14,int)=0),$E$15,0)-F229))))</f>
        <v/>
      </c>
      <c r="H229" s="68"/>
      <c r="I229" s="67" t="str">
        <f t="shared" si="22"/>
        <v/>
      </c>
      <c r="J229" s="67" t="str">
        <f t="shared" si="23"/>
        <v/>
      </c>
      <c r="K229" s="50"/>
      <c r="L229" s="63" t="str">
        <f t="shared" si="24"/>
        <v/>
      </c>
      <c r="M229" s="64" t="str">
        <f>IF(L229="","",IF(OR(periods_per_year=26,periods_per_year=52),IF(periods_per_year=26,IF(L229=1,fpdate,M228+14),IF(periods_per_year=52,IF(L229=1,fpdate,M228+7),"n/a")),IF(periods_per_year=24,DATE(YEAR(fpdate),MONTH(fpdate)+(L229-1)/2+IF(AND(DAY(fpdate)&gt;=15,MOD(L229,2)=0),1,0),IF(MOD(L229,2)=0,IF(DAY(fpdate)&gt;=15,DAY(fpdate)-14,DAY(fpdate)+14),DAY(fpdate))),IF(DAY(DATE(YEAR(fpdate),MONTH(fpdate)+L229-1,DAY(fpdate)))&lt;&gt;DAY(fpdate),DATE(YEAR(fpdate),MONTH(fpdate)+L229,0),DATE(YEAR(fpdate),MONTH(fpdate)+L229-1,DAY(fpdate))))))</f>
        <v/>
      </c>
      <c r="N229" s="69" t="str">
        <f>IF(L229="","",IF(D229&lt;&gt;"",D229,IF(L229=1,start_rate,IF(variable,IF(OR(L229=1,L229&lt;$K$20*periods_per_year),N228,MIN($K$21,IF(MOD(L229-1,$J$23)=0,MAX($K$22,N228+$J$24),N228))),N228))))</f>
        <v/>
      </c>
      <c r="O229" s="67" t="str">
        <f>IF(L229="","",ROUND((((1+N229/CP)^(CP/periods_per_year))-1)*R228,2))</f>
        <v/>
      </c>
      <c r="P229" s="67" t="str">
        <f>IF(L229="","",IF(L229=nper,R228+O229,MIN(R228+O229,IF(N229=N228,P228,ROUND(-PMT(((1+N229/CP)^(CP/periods_per_year))-1,nper-L229+1,R228),2)))))</f>
        <v/>
      </c>
      <c r="Q229" s="67" t="str">
        <f t="shared" si="25"/>
        <v/>
      </c>
      <c r="R229" s="67" t="str">
        <f t="shared" si="26"/>
        <v/>
      </c>
    </row>
    <row r="230" spans="1:18" x14ac:dyDescent="0.25">
      <c r="A230" s="63" t="str">
        <f t="shared" si="18"/>
        <v/>
      </c>
      <c r="B230" s="64" t="str">
        <f t="shared" si="19"/>
        <v/>
      </c>
      <c r="C230" s="65" t="str">
        <f t="shared" si="20"/>
        <v/>
      </c>
      <c r="D230" s="66" t="str">
        <f>IF(A230="","",IF(A230=1,start_rate,IF(variable,IF(OR(A230=1,A230&lt;$K$20*periods_per_year),D229,MIN($K$21,IF(MOD(A230-1,$J$23)=0,MAX($K$22,D229+$J$24),D229))),D229)))</f>
        <v/>
      </c>
      <c r="E230" s="67" t="str">
        <f t="shared" si="21"/>
        <v/>
      </c>
      <c r="F230" s="67" t="str">
        <f>IF(A230="","",IF(A230=nper,J229+E230,MIN(J229+E230,IF(D230=D229,F229,IF($E$10="Acc Bi-Weekly",ROUND((-PMT(((1+D230/CP)^(CP/12))-1,(nper-A230+1)*12/26,J229))/2,2),IF($E$10="Acc Weekly",ROUND((-PMT(((1+D230/CP)^(CP/12))-1,(nper-A230+1)*12/52,J229))/4,2),ROUND(-PMT(((1+D230/CP)^(CP/periods_per_year))-1,nper-A230+1,J229),2)))))))</f>
        <v/>
      </c>
      <c r="G230" s="67" t="str">
        <f>IF(OR(A230="",A230&lt;$E$14),"",IF(J229&lt;=F230,0,IF(IF(AND(A230&gt;=$E$14,MOD(A230-$E$14,int)=0),$E$15,0)+F230&gt;=J229+E230,J229+E230-F230,IF(AND(A230&gt;=$E$14,MOD(A230-$E$14,int)=0),$E$15,0)+IF(IF(AND(A230&gt;=$E$14,MOD(A230-$E$14,int)=0),$E$15,0)+IF(MOD(A230-$E$18,periods_per_year)=0,$E$17,0)+F230&lt;J229+E230,IF(MOD(A230-$E$18,periods_per_year)=0,$E$17,0),J229+E230-IF(AND(A230&gt;=$E$14,MOD(A230-$E$14,int)=0),$E$15,0)-F230))))</f>
        <v/>
      </c>
      <c r="H230" s="68"/>
      <c r="I230" s="67" t="str">
        <f t="shared" si="22"/>
        <v/>
      </c>
      <c r="J230" s="67" t="str">
        <f t="shared" si="23"/>
        <v/>
      </c>
      <c r="K230" s="50"/>
      <c r="L230" s="63" t="str">
        <f t="shared" si="24"/>
        <v/>
      </c>
      <c r="M230" s="64" t="str">
        <f>IF(L230="","",IF(OR(periods_per_year=26,periods_per_year=52),IF(periods_per_year=26,IF(L230=1,fpdate,M229+14),IF(periods_per_year=52,IF(L230=1,fpdate,M229+7),"n/a")),IF(periods_per_year=24,DATE(YEAR(fpdate),MONTH(fpdate)+(L230-1)/2+IF(AND(DAY(fpdate)&gt;=15,MOD(L230,2)=0),1,0),IF(MOD(L230,2)=0,IF(DAY(fpdate)&gt;=15,DAY(fpdate)-14,DAY(fpdate)+14),DAY(fpdate))),IF(DAY(DATE(YEAR(fpdate),MONTH(fpdate)+L230-1,DAY(fpdate)))&lt;&gt;DAY(fpdate),DATE(YEAR(fpdate),MONTH(fpdate)+L230,0),DATE(YEAR(fpdate),MONTH(fpdate)+L230-1,DAY(fpdate))))))</f>
        <v/>
      </c>
      <c r="N230" s="69" t="str">
        <f>IF(L230="","",IF(D230&lt;&gt;"",D230,IF(L230=1,start_rate,IF(variable,IF(OR(L230=1,L230&lt;$K$20*periods_per_year),N229,MIN($K$21,IF(MOD(L230-1,$J$23)=0,MAX($K$22,N229+$J$24),N229))),N229))))</f>
        <v/>
      </c>
      <c r="O230" s="67" t="str">
        <f>IF(L230="","",ROUND((((1+N230/CP)^(CP/periods_per_year))-1)*R229,2))</f>
        <v/>
      </c>
      <c r="P230" s="67" t="str">
        <f>IF(L230="","",IF(L230=nper,R229+O230,MIN(R229+O230,IF(N230=N229,P229,ROUND(-PMT(((1+N230/CP)^(CP/periods_per_year))-1,nper-L230+1,R229),2)))))</f>
        <v/>
      </c>
      <c r="Q230" s="67" t="str">
        <f t="shared" si="25"/>
        <v/>
      </c>
      <c r="R230" s="67" t="str">
        <f t="shared" si="26"/>
        <v/>
      </c>
    </row>
    <row r="231" spans="1:18" x14ac:dyDescent="0.25">
      <c r="A231" s="63" t="str">
        <f t="shared" si="18"/>
        <v/>
      </c>
      <c r="B231" s="64" t="str">
        <f t="shared" si="19"/>
        <v/>
      </c>
      <c r="C231" s="65" t="str">
        <f t="shared" si="20"/>
        <v/>
      </c>
      <c r="D231" s="66" t="str">
        <f>IF(A231="","",IF(A231=1,start_rate,IF(variable,IF(OR(A231=1,A231&lt;$K$20*periods_per_year),D230,MIN($K$21,IF(MOD(A231-1,$J$23)=0,MAX($K$22,D230+$J$24),D230))),D230)))</f>
        <v/>
      </c>
      <c r="E231" s="67" t="str">
        <f t="shared" si="21"/>
        <v/>
      </c>
      <c r="F231" s="67" t="str">
        <f>IF(A231="","",IF(A231=nper,J230+E231,MIN(J230+E231,IF(D231=D230,F230,IF($E$10="Acc Bi-Weekly",ROUND((-PMT(((1+D231/CP)^(CP/12))-1,(nper-A231+1)*12/26,J230))/2,2),IF($E$10="Acc Weekly",ROUND((-PMT(((1+D231/CP)^(CP/12))-1,(nper-A231+1)*12/52,J230))/4,2),ROUND(-PMT(((1+D231/CP)^(CP/periods_per_year))-1,nper-A231+1,J230),2)))))))</f>
        <v/>
      </c>
      <c r="G231" s="67" t="str">
        <f>IF(OR(A231="",A231&lt;$E$14),"",IF(J230&lt;=F231,0,IF(IF(AND(A231&gt;=$E$14,MOD(A231-$E$14,int)=0),$E$15,0)+F231&gt;=J230+E231,J230+E231-F231,IF(AND(A231&gt;=$E$14,MOD(A231-$E$14,int)=0),$E$15,0)+IF(IF(AND(A231&gt;=$E$14,MOD(A231-$E$14,int)=0),$E$15,0)+IF(MOD(A231-$E$18,periods_per_year)=0,$E$17,0)+F231&lt;J230+E231,IF(MOD(A231-$E$18,periods_per_year)=0,$E$17,0),J230+E231-IF(AND(A231&gt;=$E$14,MOD(A231-$E$14,int)=0),$E$15,0)-F231))))</f>
        <v/>
      </c>
      <c r="H231" s="68"/>
      <c r="I231" s="67" t="str">
        <f t="shared" si="22"/>
        <v/>
      </c>
      <c r="J231" s="67" t="str">
        <f t="shared" si="23"/>
        <v/>
      </c>
      <c r="K231" s="50"/>
      <c r="L231" s="63" t="str">
        <f t="shared" si="24"/>
        <v/>
      </c>
      <c r="M231" s="64" t="str">
        <f>IF(L231="","",IF(OR(periods_per_year=26,periods_per_year=52),IF(periods_per_year=26,IF(L231=1,fpdate,M230+14),IF(periods_per_year=52,IF(L231=1,fpdate,M230+7),"n/a")),IF(periods_per_year=24,DATE(YEAR(fpdate),MONTH(fpdate)+(L231-1)/2+IF(AND(DAY(fpdate)&gt;=15,MOD(L231,2)=0),1,0),IF(MOD(L231,2)=0,IF(DAY(fpdate)&gt;=15,DAY(fpdate)-14,DAY(fpdate)+14),DAY(fpdate))),IF(DAY(DATE(YEAR(fpdate),MONTH(fpdate)+L231-1,DAY(fpdate)))&lt;&gt;DAY(fpdate),DATE(YEAR(fpdate),MONTH(fpdate)+L231,0),DATE(YEAR(fpdate),MONTH(fpdate)+L231-1,DAY(fpdate))))))</f>
        <v/>
      </c>
      <c r="N231" s="69" t="str">
        <f>IF(L231="","",IF(D231&lt;&gt;"",D231,IF(L231=1,start_rate,IF(variable,IF(OR(L231=1,L231&lt;$K$20*periods_per_year),N230,MIN($K$21,IF(MOD(L231-1,$J$23)=0,MAX($K$22,N230+$J$24),N230))),N230))))</f>
        <v/>
      </c>
      <c r="O231" s="67" t="str">
        <f>IF(L231="","",ROUND((((1+N231/CP)^(CP/periods_per_year))-1)*R230,2))</f>
        <v/>
      </c>
      <c r="P231" s="67" t="str">
        <f>IF(L231="","",IF(L231=nper,R230+O231,MIN(R230+O231,IF(N231=N230,P230,ROUND(-PMT(((1+N231/CP)^(CP/periods_per_year))-1,nper-L231+1,R230),2)))))</f>
        <v/>
      </c>
      <c r="Q231" s="67" t="str">
        <f t="shared" si="25"/>
        <v/>
      </c>
      <c r="R231" s="67" t="str">
        <f t="shared" si="26"/>
        <v/>
      </c>
    </row>
    <row r="232" spans="1:18" x14ac:dyDescent="0.25">
      <c r="A232" s="63" t="str">
        <f t="shared" si="18"/>
        <v/>
      </c>
      <c r="B232" s="64" t="str">
        <f t="shared" si="19"/>
        <v/>
      </c>
      <c r="C232" s="65" t="str">
        <f t="shared" si="20"/>
        <v/>
      </c>
      <c r="D232" s="66" t="str">
        <f>IF(A232="","",IF(A232=1,start_rate,IF(variable,IF(OR(A232=1,A232&lt;$K$20*periods_per_year),D231,MIN($K$21,IF(MOD(A232-1,$J$23)=0,MAX($K$22,D231+$J$24),D231))),D231)))</f>
        <v/>
      </c>
      <c r="E232" s="67" t="str">
        <f t="shared" si="21"/>
        <v/>
      </c>
      <c r="F232" s="67" t="str">
        <f>IF(A232="","",IF(A232=nper,J231+E232,MIN(J231+E232,IF(D232=D231,F231,IF($E$10="Acc Bi-Weekly",ROUND((-PMT(((1+D232/CP)^(CP/12))-1,(nper-A232+1)*12/26,J231))/2,2),IF($E$10="Acc Weekly",ROUND((-PMT(((1+D232/CP)^(CP/12))-1,(nper-A232+1)*12/52,J231))/4,2),ROUND(-PMT(((1+D232/CP)^(CP/periods_per_year))-1,nper-A232+1,J231),2)))))))</f>
        <v/>
      </c>
      <c r="G232" s="67" t="str">
        <f>IF(OR(A232="",A232&lt;$E$14),"",IF(J231&lt;=F232,0,IF(IF(AND(A232&gt;=$E$14,MOD(A232-$E$14,int)=0),$E$15,0)+F232&gt;=J231+E232,J231+E232-F232,IF(AND(A232&gt;=$E$14,MOD(A232-$E$14,int)=0),$E$15,0)+IF(IF(AND(A232&gt;=$E$14,MOD(A232-$E$14,int)=0),$E$15,0)+IF(MOD(A232-$E$18,periods_per_year)=0,$E$17,0)+F232&lt;J231+E232,IF(MOD(A232-$E$18,periods_per_year)=0,$E$17,0),J231+E232-IF(AND(A232&gt;=$E$14,MOD(A232-$E$14,int)=0),$E$15,0)-F232))))</f>
        <v/>
      </c>
      <c r="H232" s="68"/>
      <c r="I232" s="67" t="str">
        <f t="shared" si="22"/>
        <v/>
      </c>
      <c r="J232" s="67" t="str">
        <f t="shared" si="23"/>
        <v/>
      </c>
      <c r="K232" s="50"/>
      <c r="L232" s="63" t="str">
        <f t="shared" si="24"/>
        <v/>
      </c>
      <c r="M232" s="64" t="str">
        <f>IF(L232="","",IF(OR(periods_per_year=26,periods_per_year=52),IF(periods_per_year=26,IF(L232=1,fpdate,M231+14),IF(periods_per_year=52,IF(L232=1,fpdate,M231+7),"n/a")),IF(periods_per_year=24,DATE(YEAR(fpdate),MONTH(fpdate)+(L232-1)/2+IF(AND(DAY(fpdate)&gt;=15,MOD(L232,2)=0),1,0),IF(MOD(L232,2)=0,IF(DAY(fpdate)&gt;=15,DAY(fpdate)-14,DAY(fpdate)+14),DAY(fpdate))),IF(DAY(DATE(YEAR(fpdate),MONTH(fpdate)+L232-1,DAY(fpdate)))&lt;&gt;DAY(fpdate),DATE(YEAR(fpdate),MONTH(fpdate)+L232,0),DATE(YEAR(fpdate),MONTH(fpdate)+L232-1,DAY(fpdate))))))</f>
        <v/>
      </c>
      <c r="N232" s="69" t="str">
        <f>IF(L232="","",IF(D232&lt;&gt;"",D232,IF(L232=1,start_rate,IF(variable,IF(OR(L232=1,L232&lt;$K$20*periods_per_year),N231,MIN($K$21,IF(MOD(L232-1,$J$23)=0,MAX($K$22,N231+$J$24),N231))),N231))))</f>
        <v/>
      </c>
      <c r="O232" s="67" t="str">
        <f>IF(L232="","",ROUND((((1+N232/CP)^(CP/periods_per_year))-1)*R231,2))</f>
        <v/>
      </c>
      <c r="P232" s="67" t="str">
        <f>IF(L232="","",IF(L232=nper,R231+O232,MIN(R231+O232,IF(N232=N231,P231,ROUND(-PMT(((1+N232/CP)^(CP/periods_per_year))-1,nper-L232+1,R231),2)))))</f>
        <v/>
      </c>
      <c r="Q232" s="67" t="str">
        <f t="shared" si="25"/>
        <v/>
      </c>
      <c r="R232" s="67" t="str">
        <f t="shared" si="26"/>
        <v/>
      </c>
    </row>
    <row r="233" spans="1:18" x14ac:dyDescent="0.25">
      <c r="A233" s="63" t="str">
        <f t="shared" si="18"/>
        <v/>
      </c>
      <c r="B233" s="64" t="str">
        <f t="shared" si="19"/>
        <v/>
      </c>
      <c r="C233" s="65" t="str">
        <f t="shared" si="20"/>
        <v/>
      </c>
      <c r="D233" s="66" t="str">
        <f>IF(A233="","",IF(A233=1,start_rate,IF(variable,IF(OR(A233=1,A233&lt;$K$20*periods_per_year),D232,MIN($K$21,IF(MOD(A233-1,$J$23)=0,MAX($K$22,D232+$J$24),D232))),D232)))</f>
        <v/>
      </c>
      <c r="E233" s="67" t="str">
        <f t="shared" si="21"/>
        <v/>
      </c>
      <c r="F233" s="67" t="str">
        <f>IF(A233="","",IF(A233=nper,J232+E233,MIN(J232+E233,IF(D233=D232,F232,IF($E$10="Acc Bi-Weekly",ROUND((-PMT(((1+D233/CP)^(CP/12))-1,(nper-A233+1)*12/26,J232))/2,2),IF($E$10="Acc Weekly",ROUND((-PMT(((1+D233/CP)^(CP/12))-1,(nper-A233+1)*12/52,J232))/4,2),ROUND(-PMT(((1+D233/CP)^(CP/periods_per_year))-1,nper-A233+1,J232),2)))))))</f>
        <v/>
      </c>
      <c r="G233" s="67" t="str">
        <f>IF(OR(A233="",A233&lt;$E$14),"",IF(J232&lt;=F233,0,IF(IF(AND(A233&gt;=$E$14,MOD(A233-$E$14,int)=0),$E$15,0)+F233&gt;=J232+E233,J232+E233-F233,IF(AND(A233&gt;=$E$14,MOD(A233-$E$14,int)=0),$E$15,0)+IF(IF(AND(A233&gt;=$E$14,MOD(A233-$E$14,int)=0),$E$15,0)+IF(MOD(A233-$E$18,periods_per_year)=0,$E$17,0)+F233&lt;J232+E233,IF(MOD(A233-$E$18,periods_per_year)=0,$E$17,0),J232+E233-IF(AND(A233&gt;=$E$14,MOD(A233-$E$14,int)=0),$E$15,0)-F233))))</f>
        <v/>
      </c>
      <c r="H233" s="68"/>
      <c r="I233" s="67" t="str">
        <f t="shared" si="22"/>
        <v/>
      </c>
      <c r="J233" s="67" t="str">
        <f t="shared" si="23"/>
        <v/>
      </c>
      <c r="K233" s="50"/>
      <c r="L233" s="63" t="str">
        <f t="shared" si="24"/>
        <v/>
      </c>
      <c r="M233" s="64" t="str">
        <f>IF(L233="","",IF(OR(periods_per_year=26,periods_per_year=52),IF(periods_per_year=26,IF(L233=1,fpdate,M232+14),IF(periods_per_year=52,IF(L233=1,fpdate,M232+7),"n/a")),IF(periods_per_year=24,DATE(YEAR(fpdate),MONTH(fpdate)+(L233-1)/2+IF(AND(DAY(fpdate)&gt;=15,MOD(L233,2)=0),1,0),IF(MOD(L233,2)=0,IF(DAY(fpdate)&gt;=15,DAY(fpdate)-14,DAY(fpdate)+14),DAY(fpdate))),IF(DAY(DATE(YEAR(fpdate),MONTH(fpdate)+L233-1,DAY(fpdate)))&lt;&gt;DAY(fpdate),DATE(YEAR(fpdate),MONTH(fpdate)+L233,0),DATE(YEAR(fpdate),MONTH(fpdate)+L233-1,DAY(fpdate))))))</f>
        <v/>
      </c>
      <c r="N233" s="69" t="str">
        <f>IF(L233="","",IF(D233&lt;&gt;"",D233,IF(L233=1,start_rate,IF(variable,IF(OR(L233=1,L233&lt;$K$20*periods_per_year),N232,MIN($K$21,IF(MOD(L233-1,$J$23)=0,MAX($K$22,N232+$J$24),N232))),N232))))</f>
        <v/>
      </c>
      <c r="O233" s="67" t="str">
        <f>IF(L233="","",ROUND((((1+N233/CP)^(CP/periods_per_year))-1)*R232,2))</f>
        <v/>
      </c>
      <c r="P233" s="67" t="str">
        <f>IF(L233="","",IF(L233=nper,R232+O233,MIN(R232+O233,IF(N233=N232,P232,ROUND(-PMT(((1+N233/CP)^(CP/periods_per_year))-1,nper-L233+1,R232),2)))))</f>
        <v/>
      </c>
      <c r="Q233" s="67" t="str">
        <f t="shared" si="25"/>
        <v/>
      </c>
      <c r="R233" s="67" t="str">
        <f t="shared" si="26"/>
        <v/>
      </c>
    </row>
    <row r="234" spans="1:18" x14ac:dyDescent="0.25">
      <c r="A234" s="63" t="str">
        <f t="shared" si="18"/>
        <v/>
      </c>
      <c r="B234" s="64" t="str">
        <f t="shared" si="19"/>
        <v/>
      </c>
      <c r="C234" s="65" t="str">
        <f t="shared" si="20"/>
        <v/>
      </c>
      <c r="D234" s="66" t="str">
        <f>IF(A234="","",IF(A234=1,start_rate,IF(variable,IF(OR(A234=1,A234&lt;$K$20*periods_per_year),D233,MIN($K$21,IF(MOD(A234-1,$J$23)=0,MAX($K$22,D233+$J$24),D233))),D233)))</f>
        <v/>
      </c>
      <c r="E234" s="67" t="str">
        <f t="shared" si="21"/>
        <v/>
      </c>
      <c r="F234" s="67" t="str">
        <f>IF(A234="","",IF(A234=nper,J233+E234,MIN(J233+E234,IF(D234=D233,F233,IF($E$10="Acc Bi-Weekly",ROUND((-PMT(((1+D234/CP)^(CP/12))-1,(nper-A234+1)*12/26,J233))/2,2),IF($E$10="Acc Weekly",ROUND((-PMT(((1+D234/CP)^(CP/12))-1,(nper-A234+1)*12/52,J233))/4,2),ROUND(-PMT(((1+D234/CP)^(CP/periods_per_year))-1,nper-A234+1,J233),2)))))))</f>
        <v/>
      </c>
      <c r="G234" s="67" t="str">
        <f>IF(OR(A234="",A234&lt;$E$14),"",IF(J233&lt;=F234,0,IF(IF(AND(A234&gt;=$E$14,MOD(A234-$E$14,int)=0),$E$15,0)+F234&gt;=J233+E234,J233+E234-F234,IF(AND(A234&gt;=$E$14,MOD(A234-$E$14,int)=0),$E$15,0)+IF(IF(AND(A234&gt;=$E$14,MOD(A234-$E$14,int)=0),$E$15,0)+IF(MOD(A234-$E$18,periods_per_year)=0,$E$17,0)+F234&lt;J233+E234,IF(MOD(A234-$E$18,periods_per_year)=0,$E$17,0),J233+E234-IF(AND(A234&gt;=$E$14,MOD(A234-$E$14,int)=0),$E$15,0)-F234))))</f>
        <v/>
      </c>
      <c r="H234" s="68"/>
      <c r="I234" s="67" t="str">
        <f t="shared" si="22"/>
        <v/>
      </c>
      <c r="J234" s="67" t="str">
        <f t="shared" si="23"/>
        <v/>
      </c>
      <c r="K234" s="50"/>
      <c r="L234" s="63" t="str">
        <f t="shared" si="24"/>
        <v/>
      </c>
      <c r="M234" s="64" t="str">
        <f>IF(L234="","",IF(OR(periods_per_year=26,periods_per_year=52),IF(periods_per_year=26,IF(L234=1,fpdate,M233+14),IF(periods_per_year=52,IF(L234=1,fpdate,M233+7),"n/a")),IF(periods_per_year=24,DATE(YEAR(fpdate),MONTH(fpdate)+(L234-1)/2+IF(AND(DAY(fpdate)&gt;=15,MOD(L234,2)=0),1,0),IF(MOD(L234,2)=0,IF(DAY(fpdate)&gt;=15,DAY(fpdate)-14,DAY(fpdate)+14),DAY(fpdate))),IF(DAY(DATE(YEAR(fpdate),MONTH(fpdate)+L234-1,DAY(fpdate)))&lt;&gt;DAY(fpdate),DATE(YEAR(fpdate),MONTH(fpdate)+L234,0),DATE(YEAR(fpdate),MONTH(fpdate)+L234-1,DAY(fpdate))))))</f>
        <v/>
      </c>
      <c r="N234" s="69" t="str">
        <f>IF(L234="","",IF(D234&lt;&gt;"",D234,IF(L234=1,start_rate,IF(variable,IF(OR(L234=1,L234&lt;$K$20*periods_per_year),N233,MIN($K$21,IF(MOD(L234-1,$J$23)=0,MAX($K$22,N233+$J$24),N233))),N233))))</f>
        <v/>
      </c>
      <c r="O234" s="67" t="str">
        <f>IF(L234="","",ROUND((((1+N234/CP)^(CP/periods_per_year))-1)*R233,2))</f>
        <v/>
      </c>
      <c r="P234" s="67" t="str">
        <f>IF(L234="","",IF(L234=nper,R233+O234,MIN(R233+O234,IF(N234=N233,P233,ROUND(-PMT(((1+N234/CP)^(CP/periods_per_year))-1,nper-L234+1,R233),2)))))</f>
        <v/>
      </c>
      <c r="Q234" s="67" t="str">
        <f t="shared" si="25"/>
        <v/>
      </c>
      <c r="R234" s="67" t="str">
        <f t="shared" si="26"/>
        <v/>
      </c>
    </row>
    <row r="235" spans="1:18" x14ac:dyDescent="0.25">
      <c r="A235" s="63" t="str">
        <f t="shared" ref="A235:A298" si="27">IF(J234="","",IF(OR(A234&gt;=nper,ROUND(J234,2)&lt;=0),"",A234+1))</f>
        <v/>
      </c>
      <c r="B235" s="64" t="str">
        <f t="shared" ref="B235:B298" si="28">IF(A235="","",IF(OR(periods_per_year=26,periods_per_year=52),IF(periods_per_year=26,IF(A235=1,fpdate,B234+14),IF(periods_per_year=52,IF(A235=1,fpdate,B234+7),"n/a")),IF(periods_per_year=24,DATE(YEAR(fpdate),MONTH(fpdate)+(A235-1)/2+IF(AND(DAY(fpdate)&gt;=15,MOD(A235,2)=0),1,0),IF(MOD(A235,2)=0,IF(DAY(fpdate)&gt;=15,DAY(fpdate)-14,DAY(fpdate)+14),DAY(fpdate))),IF(DAY(DATE(YEAR(fpdate),MONTH(fpdate)+A235-1,DAY(fpdate)))&lt;&gt;DAY(fpdate),DATE(YEAR(fpdate),MONTH(fpdate)+A235,0),DATE(YEAR(fpdate),MONTH(fpdate)+A235-1,DAY(fpdate))))))</f>
        <v/>
      </c>
      <c r="C235" s="65" t="str">
        <f t="shared" ref="C235:C298" si="29">IF(A235="","",IF(MOD(A235,periods_per_year)=0,A235/periods_per_year,""))</f>
        <v/>
      </c>
      <c r="D235" s="66" t="str">
        <f>IF(A235="","",IF(A235=1,start_rate,IF(variable,IF(OR(A235=1,A235&lt;$K$20*periods_per_year),D234,MIN($K$21,IF(MOD(A235-1,$J$23)=0,MAX($K$22,D234+$J$24),D234))),D234)))</f>
        <v/>
      </c>
      <c r="E235" s="67" t="str">
        <f t="shared" ref="E235:E298" si="30">IF(A235="","",ROUND((((1+D235/CP)^(CP/periods_per_year))-1)*J234,2))</f>
        <v/>
      </c>
      <c r="F235" s="67" t="str">
        <f>IF(A235="","",IF(A235=nper,J234+E235,MIN(J234+E235,IF(D235=D234,F234,IF($E$10="Acc Bi-Weekly",ROUND((-PMT(((1+D235/CP)^(CP/12))-1,(nper-A235+1)*12/26,J234))/2,2),IF($E$10="Acc Weekly",ROUND((-PMT(((1+D235/CP)^(CP/12))-1,(nper-A235+1)*12/52,J234))/4,2),ROUND(-PMT(((1+D235/CP)^(CP/periods_per_year))-1,nper-A235+1,J234),2)))))))</f>
        <v/>
      </c>
      <c r="G235" s="67" t="str">
        <f>IF(OR(A235="",A235&lt;$E$14),"",IF(J234&lt;=F235,0,IF(IF(AND(A235&gt;=$E$14,MOD(A235-$E$14,int)=0),$E$15,0)+F235&gt;=J234+E235,J234+E235-F235,IF(AND(A235&gt;=$E$14,MOD(A235-$E$14,int)=0),$E$15,0)+IF(IF(AND(A235&gt;=$E$14,MOD(A235-$E$14,int)=0),$E$15,0)+IF(MOD(A235-$E$18,periods_per_year)=0,$E$17,0)+F235&lt;J234+E235,IF(MOD(A235-$E$18,periods_per_year)=0,$E$17,0),J234+E235-IF(AND(A235&gt;=$E$14,MOD(A235-$E$14,int)=0),$E$15,0)-F235))))</f>
        <v/>
      </c>
      <c r="H235" s="68"/>
      <c r="I235" s="67" t="str">
        <f t="shared" ref="I235:I298" si="31">IF(A235="","",F235-E235+H235+IF(G235="",0,G235))</f>
        <v/>
      </c>
      <c r="J235" s="67" t="str">
        <f t="shared" ref="J235:J298" si="32">IF(A235="","",J234-I235)</f>
        <v/>
      </c>
      <c r="K235" s="50"/>
      <c r="L235" s="63" t="str">
        <f t="shared" ref="L235:L298" si="33">IF(R234="","",IF(OR(L234&gt;=nper,ROUND(R234,2)&lt;=0),"",L234+1))</f>
        <v/>
      </c>
      <c r="M235" s="64" t="str">
        <f>IF(L235="","",IF(OR(periods_per_year=26,periods_per_year=52),IF(periods_per_year=26,IF(L235=1,fpdate,M234+14),IF(periods_per_year=52,IF(L235=1,fpdate,M234+7),"n/a")),IF(periods_per_year=24,DATE(YEAR(fpdate),MONTH(fpdate)+(L235-1)/2+IF(AND(DAY(fpdate)&gt;=15,MOD(L235,2)=0),1,0),IF(MOD(L235,2)=0,IF(DAY(fpdate)&gt;=15,DAY(fpdate)-14,DAY(fpdate)+14),DAY(fpdate))),IF(DAY(DATE(YEAR(fpdate),MONTH(fpdate)+L235-1,DAY(fpdate)))&lt;&gt;DAY(fpdate),DATE(YEAR(fpdate),MONTH(fpdate)+L235,0),DATE(YEAR(fpdate),MONTH(fpdate)+L235-1,DAY(fpdate))))))</f>
        <v/>
      </c>
      <c r="N235" s="69" t="str">
        <f>IF(L235="","",IF(D235&lt;&gt;"",D235,IF(L235=1,start_rate,IF(variable,IF(OR(L235=1,L235&lt;$K$20*periods_per_year),N234,MIN($K$21,IF(MOD(L235-1,$J$23)=0,MAX($K$22,N234+$J$24),N234))),N234))))</f>
        <v/>
      </c>
      <c r="O235" s="67" t="str">
        <f>IF(L235="","",ROUND((((1+N235/CP)^(CP/periods_per_year))-1)*R234,2))</f>
        <v/>
      </c>
      <c r="P235" s="67" t="str">
        <f>IF(L235="","",IF(L235=nper,R234+O235,MIN(R234+O235,IF(N235=N234,P234,ROUND(-PMT(((1+N235/CP)^(CP/periods_per_year))-1,nper-L235+1,R234),2)))))</f>
        <v/>
      </c>
      <c r="Q235" s="67" t="str">
        <f t="shared" ref="Q235:Q298" si="34">IF(L235="","",P235-O235)</f>
        <v/>
      </c>
      <c r="R235" s="67" t="str">
        <f t="shared" ref="R235:R298" si="35">IF(L235="","",R234-Q235)</f>
        <v/>
      </c>
    </row>
    <row r="236" spans="1:18" x14ac:dyDescent="0.25">
      <c r="A236" s="63" t="str">
        <f t="shared" si="27"/>
        <v/>
      </c>
      <c r="B236" s="64" t="str">
        <f t="shared" si="28"/>
        <v/>
      </c>
      <c r="C236" s="65" t="str">
        <f t="shared" si="29"/>
        <v/>
      </c>
      <c r="D236" s="66" t="str">
        <f>IF(A236="","",IF(A236=1,start_rate,IF(variable,IF(OR(A236=1,A236&lt;$K$20*periods_per_year),D235,MIN($K$21,IF(MOD(A236-1,$J$23)=0,MAX($K$22,D235+$J$24),D235))),D235)))</f>
        <v/>
      </c>
      <c r="E236" s="67" t="str">
        <f t="shared" si="30"/>
        <v/>
      </c>
      <c r="F236" s="67" t="str">
        <f>IF(A236="","",IF(A236=nper,J235+E236,MIN(J235+E236,IF(D236=D235,F235,IF($E$10="Acc Bi-Weekly",ROUND((-PMT(((1+D236/CP)^(CP/12))-1,(nper-A236+1)*12/26,J235))/2,2),IF($E$10="Acc Weekly",ROUND((-PMT(((1+D236/CP)^(CP/12))-1,(nper-A236+1)*12/52,J235))/4,2),ROUND(-PMT(((1+D236/CP)^(CP/periods_per_year))-1,nper-A236+1,J235),2)))))))</f>
        <v/>
      </c>
      <c r="G236" s="67" t="str">
        <f>IF(OR(A236="",A236&lt;$E$14),"",IF(J235&lt;=F236,0,IF(IF(AND(A236&gt;=$E$14,MOD(A236-$E$14,int)=0),$E$15,0)+F236&gt;=J235+E236,J235+E236-F236,IF(AND(A236&gt;=$E$14,MOD(A236-$E$14,int)=0),$E$15,0)+IF(IF(AND(A236&gt;=$E$14,MOD(A236-$E$14,int)=0),$E$15,0)+IF(MOD(A236-$E$18,periods_per_year)=0,$E$17,0)+F236&lt;J235+E236,IF(MOD(A236-$E$18,periods_per_year)=0,$E$17,0),J235+E236-IF(AND(A236&gt;=$E$14,MOD(A236-$E$14,int)=0),$E$15,0)-F236))))</f>
        <v/>
      </c>
      <c r="H236" s="68"/>
      <c r="I236" s="67" t="str">
        <f t="shared" si="31"/>
        <v/>
      </c>
      <c r="J236" s="67" t="str">
        <f t="shared" si="32"/>
        <v/>
      </c>
      <c r="K236" s="50"/>
      <c r="L236" s="63" t="str">
        <f t="shared" si="33"/>
        <v/>
      </c>
      <c r="M236" s="64" t="str">
        <f>IF(L236="","",IF(OR(periods_per_year=26,periods_per_year=52),IF(periods_per_year=26,IF(L236=1,fpdate,M235+14),IF(periods_per_year=52,IF(L236=1,fpdate,M235+7),"n/a")),IF(periods_per_year=24,DATE(YEAR(fpdate),MONTH(fpdate)+(L236-1)/2+IF(AND(DAY(fpdate)&gt;=15,MOD(L236,2)=0),1,0),IF(MOD(L236,2)=0,IF(DAY(fpdate)&gt;=15,DAY(fpdate)-14,DAY(fpdate)+14),DAY(fpdate))),IF(DAY(DATE(YEAR(fpdate),MONTH(fpdate)+L236-1,DAY(fpdate)))&lt;&gt;DAY(fpdate),DATE(YEAR(fpdate),MONTH(fpdate)+L236,0),DATE(YEAR(fpdate),MONTH(fpdate)+L236-1,DAY(fpdate))))))</f>
        <v/>
      </c>
      <c r="N236" s="69" t="str">
        <f>IF(L236="","",IF(D236&lt;&gt;"",D236,IF(L236=1,start_rate,IF(variable,IF(OR(L236=1,L236&lt;$K$20*periods_per_year),N235,MIN($K$21,IF(MOD(L236-1,$J$23)=0,MAX($K$22,N235+$J$24),N235))),N235))))</f>
        <v/>
      </c>
      <c r="O236" s="67" t="str">
        <f>IF(L236="","",ROUND((((1+N236/CP)^(CP/periods_per_year))-1)*R235,2))</f>
        <v/>
      </c>
      <c r="P236" s="67" t="str">
        <f>IF(L236="","",IF(L236=nper,R235+O236,MIN(R235+O236,IF(N236=N235,P235,ROUND(-PMT(((1+N236/CP)^(CP/periods_per_year))-1,nper-L236+1,R235),2)))))</f>
        <v/>
      </c>
      <c r="Q236" s="67" t="str">
        <f t="shared" si="34"/>
        <v/>
      </c>
      <c r="R236" s="67" t="str">
        <f t="shared" si="35"/>
        <v/>
      </c>
    </row>
    <row r="237" spans="1:18" x14ac:dyDescent="0.25">
      <c r="A237" s="63" t="str">
        <f t="shared" si="27"/>
        <v/>
      </c>
      <c r="B237" s="64" t="str">
        <f t="shared" si="28"/>
        <v/>
      </c>
      <c r="C237" s="65" t="str">
        <f t="shared" si="29"/>
        <v/>
      </c>
      <c r="D237" s="66" t="str">
        <f>IF(A237="","",IF(A237=1,start_rate,IF(variable,IF(OR(A237=1,A237&lt;$K$20*periods_per_year),D236,MIN($K$21,IF(MOD(A237-1,$J$23)=0,MAX($K$22,D236+$J$24),D236))),D236)))</f>
        <v/>
      </c>
      <c r="E237" s="67" t="str">
        <f t="shared" si="30"/>
        <v/>
      </c>
      <c r="F237" s="67" t="str">
        <f>IF(A237="","",IF(A237=nper,J236+E237,MIN(J236+E237,IF(D237=D236,F236,IF($E$10="Acc Bi-Weekly",ROUND((-PMT(((1+D237/CP)^(CP/12))-1,(nper-A237+1)*12/26,J236))/2,2),IF($E$10="Acc Weekly",ROUND((-PMT(((1+D237/CP)^(CP/12))-1,(nper-A237+1)*12/52,J236))/4,2),ROUND(-PMT(((1+D237/CP)^(CP/periods_per_year))-1,nper-A237+1,J236),2)))))))</f>
        <v/>
      </c>
      <c r="G237" s="67" t="str">
        <f>IF(OR(A237="",A237&lt;$E$14),"",IF(J236&lt;=F237,0,IF(IF(AND(A237&gt;=$E$14,MOD(A237-$E$14,int)=0),$E$15,0)+F237&gt;=J236+E237,J236+E237-F237,IF(AND(A237&gt;=$E$14,MOD(A237-$E$14,int)=0),$E$15,0)+IF(IF(AND(A237&gt;=$E$14,MOD(A237-$E$14,int)=0),$E$15,0)+IF(MOD(A237-$E$18,periods_per_year)=0,$E$17,0)+F237&lt;J236+E237,IF(MOD(A237-$E$18,periods_per_year)=0,$E$17,0),J236+E237-IF(AND(A237&gt;=$E$14,MOD(A237-$E$14,int)=0),$E$15,0)-F237))))</f>
        <v/>
      </c>
      <c r="H237" s="68"/>
      <c r="I237" s="67" t="str">
        <f t="shared" si="31"/>
        <v/>
      </c>
      <c r="J237" s="67" t="str">
        <f t="shared" si="32"/>
        <v/>
      </c>
      <c r="K237" s="50"/>
      <c r="L237" s="63" t="str">
        <f t="shared" si="33"/>
        <v/>
      </c>
      <c r="M237" s="64" t="str">
        <f>IF(L237="","",IF(OR(periods_per_year=26,periods_per_year=52),IF(periods_per_year=26,IF(L237=1,fpdate,M236+14),IF(periods_per_year=52,IF(L237=1,fpdate,M236+7),"n/a")),IF(periods_per_year=24,DATE(YEAR(fpdate),MONTH(fpdate)+(L237-1)/2+IF(AND(DAY(fpdate)&gt;=15,MOD(L237,2)=0),1,0),IF(MOD(L237,2)=0,IF(DAY(fpdate)&gt;=15,DAY(fpdate)-14,DAY(fpdate)+14),DAY(fpdate))),IF(DAY(DATE(YEAR(fpdate),MONTH(fpdate)+L237-1,DAY(fpdate)))&lt;&gt;DAY(fpdate),DATE(YEAR(fpdate),MONTH(fpdate)+L237,0),DATE(YEAR(fpdate),MONTH(fpdate)+L237-1,DAY(fpdate))))))</f>
        <v/>
      </c>
      <c r="N237" s="69" t="str">
        <f>IF(L237="","",IF(D237&lt;&gt;"",D237,IF(L237=1,start_rate,IF(variable,IF(OR(L237=1,L237&lt;$K$20*periods_per_year),N236,MIN($K$21,IF(MOD(L237-1,$J$23)=0,MAX($K$22,N236+$J$24),N236))),N236))))</f>
        <v/>
      </c>
      <c r="O237" s="67" t="str">
        <f>IF(L237="","",ROUND((((1+N237/CP)^(CP/periods_per_year))-1)*R236,2))</f>
        <v/>
      </c>
      <c r="P237" s="67" t="str">
        <f>IF(L237="","",IF(L237=nper,R236+O237,MIN(R236+O237,IF(N237=N236,P236,ROUND(-PMT(((1+N237/CP)^(CP/periods_per_year))-1,nper-L237+1,R236),2)))))</f>
        <v/>
      </c>
      <c r="Q237" s="67" t="str">
        <f t="shared" si="34"/>
        <v/>
      </c>
      <c r="R237" s="67" t="str">
        <f t="shared" si="35"/>
        <v/>
      </c>
    </row>
    <row r="238" spans="1:18" x14ac:dyDescent="0.25">
      <c r="A238" s="63" t="str">
        <f t="shared" si="27"/>
        <v/>
      </c>
      <c r="B238" s="64" t="str">
        <f t="shared" si="28"/>
        <v/>
      </c>
      <c r="C238" s="65" t="str">
        <f t="shared" si="29"/>
        <v/>
      </c>
      <c r="D238" s="66" t="str">
        <f>IF(A238="","",IF(A238=1,start_rate,IF(variable,IF(OR(A238=1,A238&lt;$K$20*periods_per_year),D237,MIN($K$21,IF(MOD(A238-1,$J$23)=0,MAX($K$22,D237+$J$24),D237))),D237)))</f>
        <v/>
      </c>
      <c r="E238" s="67" t="str">
        <f t="shared" si="30"/>
        <v/>
      </c>
      <c r="F238" s="67" t="str">
        <f>IF(A238="","",IF(A238=nper,J237+E238,MIN(J237+E238,IF(D238=D237,F237,IF($E$10="Acc Bi-Weekly",ROUND((-PMT(((1+D238/CP)^(CP/12))-1,(nper-A238+1)*12/26,J237))/2,2),IF($E$10="Acc Weekly",ROUND((-PMT(((1+D238/CP)^(CP/12))-1,(nper-A238+1)*12/52,J237))/4,2),ROUND(-PMT(((1+D238/CP)^(CP/periods_per_year))-1,nper-A238+1,J237),2)))))))</f>
        <v/>
      </c>
      <c r="G238" s="67" t="str">
        <f>IF(OR(A238="",A238&lt;$E$14),"",IF(J237&lt;=F238,0,IF(IF(AND(A238&gt;=$E$14,MOD(A238-$E$14,int)=0),$E$15,0)+F238&gt;=J237+E238,J237+E238-F238,IF(AND(A238&gt;=$E$14,MOD(A238-$E$14,int)=0),$E$15,0)+IF(IF(AND(A238&gt;=$E$14,MOD(A238-$E$14,int)=0),$E$15,0)+IF(MOD(A238-$E$18,periods_per_year)=0,$E$17,0)+F238&lt;J237+E238,IF(MOD(A238-$E$18,periods_per_year)=0,$E$17,0),J237+E238-IF(AND(A238&gt;=$E$14,MOD(A238-$E$14,int)=0),$E$15,0)-F238))))</f>
        <v/>
      </c>
      <c r="H238" s="68"/>
      <c r="I238" s="67" t="str">
        <f t="shared" si="31"/>
        <v/>
      </c>
      <c r="J238" s="67" t="str">
        <f t="shared" si="32"/>
        <v/>
      </c>
      <c r="K238" s="50"/>
      <c r="L238" s="63" t="str">
        <f t="shared" si="33"/>
        <v/>
      </c>
      <c r="M238" s="64" t="str">
        <f>IF(L238="","",IF(OR(periods_per_year=26,periods_per_year=52),IF(periods_per_year=26,IF(L238=1,fpdate,M237+14),IF(periods_per_year=52,IF(L238=1,fpdate,M237+7),"n/a")),IF(periods_per_year=24,DATE(YEAR(fpdate),MONTH(fpdate)+(L238-1)/2+IF(AND(DAY(fpdate)&gt;=15,MOD(L238,2)=0),1,0),IF(MOD(L238,2)=0,IF(DAY(fpdate)&gt;=15,DAY(fpdate)-14,DAY(fpdate)+14),DAY(fpdate))),IF(DAY(DATE(YEAR(fpdate),MONTH(fpdate)+L238-1,DAY(fpdate)))&lt;&gt;DAY(fpdate),DATE(YEAR(fpdate),MONTH(fpdate)+L238,0),DATE(YEAR(fpdate),MONTH(fpdate)+L238-1,DAY(fpdate))))))</f>
        <v/>
      </c>
      <c r="N238" s="69" t="str">
        <f>IF(L238="","",IF(D238&lt;&gt;"",D238,IF(L238=1,start_rate,IF(variable,IF(OR(L238=1,L238&lt;$K$20*periods_per_year),N237,MIN($K$21,IF(MOD(L238-1,$J$23)=0,MAX($K$22,N237+$J$24),N237))),N237))))</f>
        <v/>
      </c>
      <c r="O238" s="67" t="str">
        <f>IF(L238="","",ROUND((((1+N238/CP)^(CP/periods_per_year))-1)*R237,2))</f>
        <v/>
      </c>
      <c r="P238" s="67" t="str">
        <f>IF(L238="","",IF(L238=nper,R237+O238,MIN(R237+O238,IF(N238=N237,P237,ROUND(-PMT(((1+N238/CP)^(CP/periods_per_year))-1,nper-L238+1,R237),2)))))</f>
        <v/>
      </c>
      <c r="Q238" s="67" t="str">
        <f t="shared" si="34"/>
        <v/>
      </c>
      <c r="R238" s="67" t="str">
        <f t="shared" si="35"/>
        <v/>
      </c>
    </row>
    <row r="239" spans="1:18" x14ac:dyDescent="0.25">
      <c r="A239" s="63" t="str">
        <f t="shared" si="27"/>
        <v/>
      </c>
      <c r="B239" s="64" t="str">
        <f t="shared" si="28"/>
        <v/>
      </c>
      <c r="C239" s="65" t="str">
        <f t="shared" si="29"/>
        <v/>
      </c>
      <c r="D239" s="66" t="str">
        <f>IF(A239="","",IF(A239=1,start_rate,IF(variable,IF(OR(A239=1,A239&lt;$K$20*periods_per_year),D238,MIN($K$21,IF(MOD(A239-1,$J$23)=0,MAX($K$22,D238+$J$24),D238))),D238)))</f>
        <v/>
      </c>
      <c r="E239" s="67" t="str">
        <f t="shared" si="30"/>
        <v/>
      </c>
      <c r="F239" s="67" t="str">
        <f>IF(A239="","",IF(A239=nper,J238+E239,MIN(J238+E239,IF(D239=D238,F238,IF($E$10="Acc Bi-Weekly",ROUND((-PMT(((1+D239/CP)^(CP/12))-1,(nper-A239+1)*12/26,J238))/2,2),IF($E$10="Acc Weekly",ROUND((-PMT(((1+D239/CP)^(CP/12))-1,(nper-A239+1)*12/52,J238))/4,2),ROUND(-PMT(((1+D239/CP)^(CP/periods_per_year))-1,nper-A239+1,J238),2)))))))</f>
        <v/>
      </c>
      <c r="G239" s="67" t="str">
        <f>IF(OR(A239="",A239&lt;$E$14),"",IF(J238&lt;=F239,0,IF(IF(AND(A239&gt;=$E$14,MOD(A239-$E$14,int)=0),$E$15,0)+F239&gt;=J238+E239,J238+E239-F239,IF(AND(A239&gt;=$E$14,MOD(A239-$E$14,int)=0),$E$15,0)+IF(IF(AND(A239&gt;=$E$14,MOD(A239-$E$14,int)=0),$E$15,0)+IF(MOD(A239-$E$18,periods_per_year)=0,$E$17,0)+F239&lt;J238+E239,IF(MOD(A239-$E$18,periods_per_year)=0,$E$17,0),J238+E239-IF(AND(A239&gt;=$E$14,MOD(A239-$E$14,int)=0),$E$15,0)-F239))))</f>
        <v/>
      </c>
      <c r="H239" s="68"/>
      <c r="I239" s="67" t="str">
        <f t="shared" si="31"/>
        <v/>
      </c>
      <c r="J239" s="67" t="str">
        <f t="shared" si="32"/>
        <v/>
      </c>
      <c r="K239" s="50"/>
      <c r="L239" s="63" t="str">
        <f t="shared" si="33"/>
        <v/>
      </c>
      <c r="M239" s="64" t="str">
        <f>IF(L239="","",IF(OR(periods_per_year=26,periods_per_year=52),IF(periods_per_year=26,IF(L239=1,fpdate,M238+14),IF(periods_per_year=52,IF(L239=1,fpdate,M238+7),"n/a")),IF(periods_per_year=24,DATE(YEAR(fpdate),MONTH(fpdate)+(L239-1)/2+IF(AND(DAY(fpdate)&gt;=15,MOD(L239,2)=0),1,0),IF(MOD(L239,2)=0,IF(DAY(fpdate)&gt;=15,DAY(fpdate)-14,DAY(fpdate)+14),DAY(fpdate))),IF(DAY(DATE(YEAR(fpdate),MONTH(fpdate)+L239-1,DAY(fpdate)))&lt;&gt;DAY(fpdate),DATE(YEAR(fpdate),MONTH(fpdate)+L239,0),DATE(YEAR(fpdate),MONTH(fpdate)+L239-1,DAY(fpdate))))))</f>
        <v/>
      </c>
      <c r="N239" s="69" t="str">
        <f>IF(L239="","",IF(D239&lt;&gt;"",D239,IF(L239=1,start_rate,IF(variable,IF(OR(L239=1,L239&lt;$K$20*periods_per_year),N238,MIN($K$21,IF(MOD(L239-1,$J$23)=0,MAX($K$22,N238+$J$24),N238))),N238))))</f>
        <v/>
      </c>
      <c r="O239" s="67" t="str">
        <f>IF(L239="","",ROUND((((1+N239/CP)^(CP/periods_per_year))-1)*R238,2))</f>
        <v/>
      </c>
      <c r="P239" s="67" t="str">
        <f>IF(L239="","",IF(L239=nper,R238+O239,MIN(R238+O239,IF(N239=N238,P238,ROUND(-PMT(((1+N239/CP)^(CP/periods_per_year))-1,nper-L239+1,R238),2)))))</f>
        <v/>
      </c>
      <c r="Q239" s="67" t="str">
        <f t="shared" si="34"/>
        <v/>
      </c>
      <c r="R239" s="67" t="str">
        <f t="shared" si="35"/>
        <v/>
      </c>
    </row>
    <row r="240" spans="1:18" x14ac:dyDescent="0.25">
      <c r="A240" s="63" t="str">
        <f t="shared" si="27"/>
        <v/>
      </c>
      <c r="B240" s="64" t="str">
        <f t="shared" si="28"/>
        <v/>
      </c>
      <c r="C240" s="65" t="str">
        <f t="shared" si="29"/>
        <v/>
      </c>
      <c r="D240" s="66" t="str">
        <f>IF(A240="","",IF(A240=1,start_rate,IF(variable,IF(OR(A240=1,A240&lt;$K$20*periods_per_year),D239,MIN($K$21,IF(MOD(A240-1,$J$23)=0,MAX($K$22,D239+$J$24),D239))),D239)))</f>
        <v/>
      </c>
      <c r="E240" s="67" t="str">
        <f t="shared" si="30"/>
        <v/>
      </c>
      <c r="F240" s="67" t="str">
        <f>IF(A240="","",IF(A240=nper,J239+E240,MIN(J239+E240,IF(D240=D239,F239,IF($E$10="Acc Bi-Weekly",ROUND((-PMT(((1+D240/CP)^(CP/12))-1,(nper-A240+1)*12/26,J239))/2,2),IF($E$10="Acc Weekly",ROUND((-PMT(((1+D240/CP)^(CP/12))-1,(nper-A240+1)*12/52,J239))/4,2),ROUND(-PMT(((1+D240/CP)^(CP/periods_per_year))-1,nper-A240+1,J239),2)))))))</f>
        <v/>
      </c>
      <c r="G240" s="67" t="str">
        <f>IF(OR(A240="",A240&lt;$E$14),"",IF(J239&lt;=F240,0,IF(IF(AND(A240&gt;=$E$14,MOD(A240-$E$14,int)=0),$E$15,0)+F240&gt;=J239+E240,J239+E240-F240,IF(AND(A240&gt;=$E$14,MOD(A240-$E$14,int)=0),$E$15,0)+IF(IF(AND(A240&gt;=$E$14,MOD(A240-$E$14,int)=0),$E$15,0)+IF(MOD(A240-$E$18,periods_per_year)=0,$E$17,0)+F240&lt;J239+E240,IF(MOD(A240-$E$18,periods_per_year)=0,$E$17,0),J239+E240-IF(AND(A240&gt;=$E$14,MOD(A240-$E$14,int)=0),$E$15,0)-F240))))</f>
        <v/>
      </c>
      <c r="H240" s="68"/>
      <c r="I240" s="67" t="str">
        <f t="shared" si="31"/>
        <v/>
      </c>
      <c r="J240" s="67" t="str">
        <f t="shared" si="32"/>
        <v/>
      </c>
      <c r="K240" s="50"/>
      <c r="L240" s="63" t="str">
        <f t="shared" si="33"/>
        <v/>
      </c>
      <c r="M240" s="64" t="str">
        <f>IF(L240="","",IF(OR(periods_per_year=26,periods_per_year=52),IF(periods_per_year=26,IF(L240=1,fpdate,M239+14),IF(periods_per_year=52,IF(L240=1,fpdate,M239+7),"n/a")),IF(periods_per_year=24,DATE(YEAR(fpdate),MONTH(fpdate)+(L240-1)/2+IF(AND(DAY(fpdate)&gt;=15,MOD(L240,2)=0),1,0),IF(MOD(L240,2)=0,IF(DAY(fpdate)&gt;=15,DAY(fpdate)-14,DAY(fpdate)+14),DAY(fpdate))),IF(DAY(DATE(YEAR(fpdate),MONTH(fpdate)+L240-1,DAY(fpdate)))&lt;&gt;DAY(fpdate),DATE(YEAR(fpdate),MONTH(fpdate)+L240,0),DATE(YEAR(fpdate),MONTH(fpdate)+L240-1,DAY(fpdate))))))</f>
        <v/>
      </c>
      <c r="N240" s="69" t="str">
        <f>IF(L240="","",IF(D240&lt;&gt;"",D240,IF(L240=1,start_rate,IF(variable,IF(OR(L240=1,L240&lt;$K$20*periods_per_year),N239,MIN($K$21,IF(MOD(L240-1,$J$23)=0,MAX($K$22,N239+$J$24),N239))),N239))))</f>
        <v/>
      </c>
      <c r="O240" s="67" t="str">
        <f>IF(L240="","",ROUND((((1+N240/CP)^(CP/periods_per_year))-1)*R239,2))</f>
        <v/>
      </c>
      <c r="P240" s="67" t="str">
        <f>IF(L240="","",IF(L240=nper,R239+O240,MIN(R239+O240,IF(N240=N239,P239,ROUND(-PMT(((1+N240/CP)^(CP/periods_per_year))-1,nper-L240+1,R239),2)))))</f>
        <v/>
      </c>
      <c r="Q240" s="67" t="str">
        <f t="shared" si="34"/>
        <v/>
      </c>
      <c r="R240" s="67" t="str">
        <f t="shared" si="35"/>
        <v/>
      </c>
    </row>
    <row r="241" spans="1:18" x14ac:dyDescent="0.25">
      <c r="A241" s="63" t="str">
        <f t="shared" si="27"/>
        <v/>
      </c>
      <c r="B241" s="64" t="str">
        <f t="shared" si="28"/>
        <v/>
      </c>
      <c r="C241" s="65" t="str">
        <f t="shared" si="29"/>
        <v/>
      </c>
      <c r="D241" s="66" t="str">
        <f>IF(A241="","",IF(A241=1,start_rate,IF(variable,IF(OR(A241=1,A241&lt;$K$20*periods_per_year),D240,MIN($K$21,IF(MOD(A241-1,$J$23)=0,MAX($K$22,D240+$J$24),D240))),D240)))</f>
        <v/>
      </c>
      <c r="E241" s="67" t="str">
        <f t="shared" si="30"/>
        <v/>
      </c>
      <c r="F241" s="67" t="str">
        <f>IF(A241="","",IF(A241=nper,J240+E241,MIN(J240+E241,IF(D241=D240,F240,IF($E$10="Acc Bi-Weekly",ROUND((-PMT(((1+D241/CP)^(CP/12))-1,(nper-A241+1)*12/26,J240))/2,2),IF($E$10="Acc Weekly",ROUND((-PMT(((1+D241/CP)^(CP/12))-1,(nper-A241+1)*12/52,J240))/4,2),ROUND(-PMT(((1+D241/CP)^(CP/periods_per_year))-1,nper-A241+1,J240),2)))))))</f>
        <v/>
      </c>
      <c r="G241" s="67" t="str">
        <f>IF(OR(A241="",A241&lt;$E$14),"",IF(J240&lt;=F241,0,IF(IF(AND(A241&gt;=$E$14,MOD(A241-$E$14,int)=0),$E$15,0)+F241&gt;=J240+E241,J240+E241-F241,IF(AND(A241&gt;=$E$14,MOD(A241-$E$14,int)=0),$E$15,0)+IF(IF(AND(A241&gt;=$E$14,MOD(A241-$E$14,int)=0),$E$15,0)+IF(MOD(A241-$E$18,periods_per_year)=0,$E$17,0)+F241&lt;J240+E241,IF(MOD(A241-$E$18,periods_per_year)=0,$E$17,0),J240+E241-IF(AND(A241&gt;=$E$14,MOD(A241-$E$14,int)=0),$E$15,0)-F241))))</f>
        <v/>
      </c>
      <c r="H241" s="68"/>
      <c r="I241" s="67" t="str">
        <f t="shared" si="31"/>
        <v/>
      </c>
      <c r="J241" s="67" t="str">
        <f t="shared" si="32"/>
        <v/>
      </c>
      <c r="K241" s="50"/>
      <c r="L241" s="63" t="str">
        <f t="shared" si="33"/>
        <v/>
      </c>
      <c r="M241" s="64" t="str">
        <f>IF(L241="","",IF(OR(periods_per_year=26,periods_per_year=52),IF(periods_per_year=26,IF(L241=1,fpdate,M240+14),IF(periods_per_year=52,IF(L241=1,fpdate,M240+7),"n/a")),IF(periods_per_year=24,DATE(YEAR(fpdate),MONTH(fpdate)+(L241-1)/2+IF(AND(DAY(fpdate)&gt;=15,MOD(L241,2)=0),1,0),IF(MOD(L241,2)=0,IF(DAY(fpdate)&gt;=15,DAY(fpdate)-14,DAY(fpdate)+14),DAY(fpdate))),IF(DAY(DATE(YEAR(fpdate),MONTH(fpdate)+L241-1,DAY(fpdate)))&lt;&gt;DAY(fpdate),DATE(YEAR(fpdate),MONTH(fpdate)+L241,0),DATE(YEAR(fpdate),MONTH(fpdate)+L241-1,DAY(fpdate))))))</f>
        <v/>
      </c>
      <c r="N241" s="69" t="str">
        <f>IF(L241="","",IF(D241&lt;&gt;"",D241,IF(L241=1,start_rate,IF(variable,IF(OR(L241=1,L241&lt;$K$20*periods_per_year),N240,MIN($K$21,IF(MOD(L241-1,$J$23)=0,MAX($K$22,N240+$J$24),N240))),N240))))</f>
        <v/>
      </c>
      <c r="O241" s="67" t="str">
        <f>IF(L241="","",ROUND((((1+N241/CP)^(CP/periods_per_year))-1)*R240,2))</f>
        <v/>
      </c>
      <c r="P241" s="67" t="str">
        <f>IF(L241="","",IF(L241=nper,R240+O241,MIN(R240+O241,IF(N241=N240,P240,ROUND(-PMT(((1+N241/CP)^(CP/periods_per_year))-1,nper-L241+1,R240),2)))))</f>
        <v/>
      </c>
      <c r="Q241" s="67" t="str">
        <f t="shared" si="34"/>
        <v/>
      </c>
      <c r="R241" s="67" t="str">
        <f t="shared" si="35"/>
        <v/>
      </c>
    </row>
    <row r="242" spans="1:18" x14ac:dyDescent="0.25">
      <c r="A242" s="63" t="str">
        <f t="shared" si="27"/>
        <v/>
      </c>
      <c r="B242" s="64" t="str">
        <f t="shared" si="28"/>
        <v/>
      </c>
      <c r="C242" s="65" t="str">
        <f t="shared" si="29"/>
        <v/>
      </c>
      <c r="D242" s="66" t="str">
        <f>IF(A242="","",IF(A242=1,start_rate,IF(variable,IF(OR(A242=1,A242&lt;$K$20*periods_per_year),D241,MIN($K$21,IF(MOD(A242-1,$J$23)=0,MAX($K$22,D241+$J$24),D241))),D241)))</f>
        <v/>
      </c>
      <c r="E242" s="67" t="str">
        <f t="shared" si="30"/>
        <v/>
      </c>
      <c r="F242" s="67" t="str">
        <f>IF(A242="","",IF(A242=nper,J241+E242,MIN(J241+E242,IF(D242=D241,F241,IF($E$10="Acc Bi-Weekly",ROUND((-PMT(((1+D242/CP)^(CP/12))-1,(nper-A242+1)*12/26,J241))/2,2),IF($E$10="Acc Weekly",ROUND((-PMT(((1+D242/CP)^(CP/12))-1,(nper-A242+1)*12/52,J241))/4,2),ROUND(-PMT(((1+D242/CP)^(CP/periods_per_year))-1,nper-A242+1,J241),2)))))))</f>
        <v/>
      </c>
      <c r="G242" s="67" t="str">
        <f>IF(OR(A242="",A242&lt;$E$14),"",IF(J241&lt;=F242,0,IF(IF(AND(A242&gt;=$E$14,MOD(A242-$E$14,int)=0),$E$15,0)+F242&gt;=J241+E242,J241+E242-F242,IF(AND(A242&gt;=$E$14,MOD(A242-$E$14,int)=0),$E$15,0)+IF(IF(AND(A242&gt;=$E$14,MOD(A242-$E$14,int)=0),$E$15,0)+IF(MOD(A242-$E$18,periods_per_year)=0,$E$17,0)+F242&lt;J241+E242,IF(MOD(A242-$E$18,periods_per_year)=0,$E$17,0),J241+E242-IF(AND(A242&gt;=$E$14,MOD(A242-$E$14,int)=0),$E$15,0)-F242))))</f>
        <v/>
      </c>
      <c r="H242" s="68"/>
      <c r="I242" s="67" t="str">
        <f t="shared" si="31"/>
        <v/>
      </c>
      <c r="J242" s="67" t="str">
        <f t="shared" si="32"/>
        <v/>
      </c>
      <c r="K242" s="50"/>
      <c r="L242" s="63" t="str">
        <f t="shared" si="33"/>
        <v/>
      </c>
      <c r="M242" s="64" t="str">
        <f>IF(L242="","",IF(OR(periods_per_year=26,periods_per_year=52),IF(periods_per_year=26,IF(L242=1,fpdate,M241+14),IF(periods_per_year=52,IF(L242=1,fpdate,M241+7),"n/a")),IF(periods_per_year=24,DATE(YEAR(fpdate),MONTH(fpdate)+(L242-1)/2+IF(AND(DAY(fpdate)&gt;=15,MOD(L242,2)=0),1,0),IF(MOD(L242,2)=0,IF(DAY(fpdate)&gt;=15,DAY(fpdate)-14,DAY(fpdate)+14),DAY(fpdate))),IF(DAY(DATE(YEAR(fpdate),MONTH(fpdate)+L242-1,DAY(fpdate)))&lt;&gt;DAY(fpdate),DATE(YEAR(fpdate),MONTH(fpdate)+L242,0),DATE(YEAR(fpdate),MONTH(fpdate)+L242-1,DAY(fpdate))))))</f>
        <v/>
      </c>
      <c r="N242" s="69" t="str">
        <f>IF(L242="","",IF(D242&lt;&gt;"",D242,IF(L242=1,start_rate,IF(variable,IF(OR(L242=1,L242&lt;$K$20*periods_per_year),N241,MIN($K$21,IF(MOD(L242-1,$J$23)=0,MAX($K$22,N241+$J$24),N241))),N241))))</f>
        <v/>
      </c>
      <c r="O242" s="67" t="str">
        <f>IF(L242="","",ROUND((((1+N242/CP)^(CP/periods_per_year))-1)*R241,2))</f>
        <v/>
      </c>
      <c r="P242" s="67" t="str">
        <f>IF(L242="","",IF(L242=nper,R241+O242,MIN(R241+O242,IF(N242=N241,P241,ROUND(-PMT(((1+N242/CP)^(CP/periods_per_year))-1,nper-L242+1,R241),2)))))</f>
        <v/>
      </c>
      <c r="Q242" s="67" t="str">
        <f t="shared" si="34"/>
        <v/>
      </c>
      <c r="R242" s="67" t="str">
        <f t="shared" si="35"/>
        <v/>
      </c>
    </row>
    <row r="243" spans="1:18" x14ac:dyDescent="0.25">
      <c r="A243" s="63" t="str">
        <f t="shared" si="27"/>
        <v/>
      </c>
      <c r="B243" s="64" t="str">
        <f t="shared" si="28"/>
        <v/>
      </c>
      <c r="C243" s="65" t="str">
        <f t="shared" si="29"/>
        <v/>
      </c>
      <c r="D243" s="66" t="str">
        <f>IF(A243="","",IF(A243=1,start_rate,IF(variable,IF(OR(A243=1,A243&lt;$K$20*periods_per_year),D242,MIN($K$21,IF(MOD(A243-1,$J$23)=0,MAX($K$22,D242+$J$24),D242))),D242)))</f>
        <v/>
      </c>
      <c r="E243" s="67" t="str">
        <f t="shared" si="30"/>
        <v/>
      </c>
      <c r="F243" s="67" t="str">
        <f>IF(A243="","",IF(A243=nper,J242+E243,MIN(J242+E243,IF(D243=D242,F242,IF($E$10="Acc Bi-Weekly",ROUND((-PMT(((1+D243/CP)^(CP/12))-1,(nper-A243+1)*12/26,J242))/2,2),IF($E$10="Acc Weekly",ROUND((-PMT(((1+D243/CP)^(CP/12))-1,(nper-A243+1)*12/52,J242))/4,2),ROUND(-PMT(((1+D243/CP)^(CP/periods_per_year))-1,nper-A243+1,J242),2)))))))</f>
        <v/>
      </c>
      <c r="G243" s="67" t="str">
        <f>IF(OR(A243="",A243&lt;$E$14),"",IF(J242&lt;=F243,0,IF(IF(AND(A243&gt;=$E$14,MOD(A243-$E$14,int)=0),$E$15,0)+F243&gt;=J242+E243,J242+E243-F243,IF(AND(A243&gt;=$E$14,MOD(A243-$E$14,int)=0),$E$15,0)+IF(IF(AND(A243&gt;=$E$14,MOD(A243-$E$14,int)=0),$E$15,0)+IF(MOD(A243-$E$18,periods_per_year)=0,$E$17,0)+F243&lt;J242+E243,IF(MOD(A243-$E$18,periods_per_year)=0,$E$17,0),J242+E243-IF(AND(A243&gt;=$E$14,MOD(A243-$E$14,int)=0),$E$15,0)-F243))))</f>
        <v/>
      </c>
      <c r="H243" s="68"/>
      <c r="I243" s="67" t="str">
        <f t="shared" si="31"/>
        <v/>
      </c>
      <c r="J243" s="67" t="str">
        <f t="shared" si="32"/>
        <v/>
      </c>
      <c r="K243" s="50"/>
      <c r="L243" s="63" t="str">
        <f t="shared" si="33"/>
        <v/>
      </c>
      <c r="M243" s="64" t="str">
        <f>IF(L243="","",IF(OR(periods_per_year=26,periods_per_year=52),IF(periods_per_year=26,IF(L243=1,fpdate,M242+14),IF(periods_per_year=52,IF(L243=1,fpdate,M242+7),"n/a")),IF(periods_per_year=24,DATE(YEAR(fpdate),MONTH(fpdate)+(L243-1)/2+IF(AND(DAY(fpdate)&gt;=15,MOD(L243,2)=0),1,0),IF(MOD(L243,2)=0,IF(DAY(fpdate)&gt;=15,DAY(fpdate)-14,DAY(fpdate)+14),DAY(fpdate))),IF(DAY(DATE(YEAR(fpdate),MONTH(fpdate)+L243-1,DAY(fpdate)))&lt;&gt;DAY(fpdate),DATE(YEAR(fpdate),MONTH(fpdate)+L243,0),DATE(YEAR(fpdate),MONTH(fpdate)+L243-1,DAY(fpdate))))))</f>
        <v/>
      </c>
      <c r="N243" s="69" t="str">
        <f>IF(L243="","",IF(D243&lt;&gt;"",D243,IF(L243=1,start_rate,IF(variable,IF(OR(L243=1,L243&lt;$K$20*periods_per_year),N242,MIN($K$21,IF(MOD(L243-1,$J$23)=0,MAX($K$22,N242+$J$24),N242))),N242))))</f>
        <v/>
      </c>
      <c r="O243" s="67" t="str">
        <f>IF(L243="","",ROUND((((1+N243/CP)^(CP/periods_per_year))-1)*R242,2))</f>
        <v/>
      </c>
      <c r="P243" s="67" t="str">
        <f>IF(L243="","",IF(L243=nper,R242+O243,MIN(R242+O243,IF(N243=N242,P242,ROUND(-PMT(((1+N243/CP)^(CP/periods_per_year))-1,nper-L243+1,R242),2)))))</f>
        <v/>
      </c>
      <c r="Q243" s="67" t="str">
        <f t="shared" si="34"/>
        <v/>
      </c>
      <c r="R243" s="67" t="str">
        <f t="shared" si="35"/>
        <v/>
      </c>
    </row>
    <row r="244" spans="1:18" x14ac:dyDescent="0.25">
      <c r="A244" s="63" t="str">
        <f t="shared" si="27"/>
        <v/>
      </c>
      <c r="B244" s="64" t="str">
        <f t="shared" si="28"/>
        <v/>
      </c>
      <c r="C244" s="65" t="str">
        <f t="shared" si="29"/>
        <v/>
      </c>
      <c r="D244" s="66" t="str">
        <f>IF(A244="","",IF(A244=1,start_rate,IF(variable,IF(OR(A244=1,A244&lt;$K$20*periods_per_year),D243,MIN($K$21,IF(MOD(A244-1,$J$23)=0,MAX($K$22,D243+$J$24),D243))),D243)))</f>
        <v/>
      </c>
      <c r="E244" s="67" t="str">
        <f t="shared" si="30"/>
        <v/>
      </c>
      <c r="F244" s="67" t="str">
        <f>IF(A244="","",IF(A244=nper,J243+E244,MIN(J243+E244,IF(D244=D243,F243,IF($E$10="Acc Bi-Weekly",ROUND((-PMT(((1+D244/CP)^(CP/12))-1,(nper-A244+1)*12/26,J243))/2,2),IF($E$10="Acc Weekly",ROUND((-PMT(((1+D244/CP)^(CP/12))-1,(nper-A244+1)*12/52,J243))/4,2),ROUND(-PMT(((1+D244/CP)^(CP/periods_per_year))-1,nper-A244+1,J243),2)))))))</f>
        <v/>
      </c>
      <c r="G244" s="67" t="str">
        <f>IF(OR(A244="",A244&lt;$E$14),"",IF(J243&lt;=F244,0,IF(IF(AND(A244&gt;=$E$14,MOD(A244-$E$14,int)=0),$E$15,0)+F244&gt;=J243+E244,J243+E244-F244,IF(AND(A244&gt;=$E$14,MOD(A244-$E$14,int)=0),$E$15,0)+IF(IF(AND(A244&gt;=$E$14,MOD(A244-$E$14,int)=0),$E$15,0)+IF(MOD(A244-$E$18,periods_per_year)=0,$E$17,0)+F244&lt;J243+E244,IF(MOD(A244-$E$18,periods_per_year)=0,$E$17,0),J243+E244-IF(AND(A244&gt;=$E$14,MOD(A244-$E$14,int)=0),$E$15,0)-F244))))</f>
        <v/>
      </c>
      <c r="H244" s="68"/>
      <c r="I244" s="67" t="str">
        <f t="shared" si="31"/>
        <v/>
      </c>
      <c r="J244" s="67" t="str">
        <f t="shared" si="32"/>
        <v/>
      </c>
      <c r="K244" s="50"/>
      <c r="L244" s="63" t="str">
        <f t="shared" si="33"/>
        <v/>
      </c>
      <c r="M244" s="64" t="str">
        <f>IF(L244="","",IF(OR(periods_per_year=26,periods_per_year=52),IF(periods_per_year=26,IF(L244=1,fpdate,M243+14),IF(periods_per_year=52,IF(L244=1,fpdate,M243+7),"n/a")),IF(periods_per_year=24,DATE(YEAR(fpdate),MONTH(fpdate)+(L244-1)/2+IF(AND(DAY(fpdate)&gt;=15,MOD(L244,2)=0),1,0),IF(MOD(L244,2)=0,IF(DAY(fpdate)&gt;=15,DAY(fpdate)-14,DAY(fpdate)+14),DAY(fpdate))),IF(DAY(DATE(YEAR(fpdate),MONTH(fpdate)+L244-1,DAY(fpdate)))&lt;&gt;DAY(fpdate),DATE(YEAR(fpdate),MONTH(fpdate)+L244,0),DATE(YEAR(fpdate),MONTH(fpdate)+L244-1,DAY(fpdate))))))</f>
        <v/>
      </c>
      <c r="N244" s="69" t="str">
        <f>IF(L244="","",IF(D244&lt;&gt;"",D244,IF(L244=1,start_rate,IF(variable,IF(OR(L244=1,L244&lt;$K$20*periods_per_year),N243,MIN($K$21,IF(MOD(L244-1,$J$23)=0,MAX($K$22,N243+$J$24),N243))),N243))))</f>
        <v/>
      </c>
      <c r="O244" s="67" t="str">
        <f>IF(L244="","",ROUND((((1+N244/CP)^(CP/periods_per_year))-1)*R243,2))</f>
        <v/>
      </c>
      <c r="P244" s="67" t="str">
        <f>IF(L244="","",IF(L244=nper,R243+O244,MIN(R243+O244,IF(N244=N243,P243,ROUND(-PMT(((1+N244/CP)^(CP/periods_per_year))-1,nper-L244+1,R243),2)))))</f>
        <v/>
      </c>
      <c r="Q244" s="67" t="str">
        <f t="shared" si="34"/>
        <v/>
      </c>
      <c r="R244" s="67" t="str">
        <f t="shared" si="35"/>
        <v/>
      </c>
    </row>
    <row r="245" spans="1:18" x14ac:dyDescent="0.25">
      <c r="A245" s="63" t="str">
        <f t="shared" si="27"/>
        <v/>
      </c>
      <c r="B245" s="64" t="str">
        <f t="shared" si="28"/>
        <v/>
      </c>
      <c r="C245" s="65" t="str">
        <f t="shared" si="29"/>
        <v/>
      </c>
      <c r="D245" s="66" t="str">
        <f>IF(A245="","",IF(A245=1,start_rate,IF(variable,IF(OR(A245=1,A245&lt;$K$20*periods_per_year),D244,MIN($K$21,IF(MOD(A245-1,$J$23)=0,MAX($K$22,D244+$J$24),D244))),D244)))</f>
        <v/>
      </c>
      <c r="E245" s="67" t="str">
        <f t="shared" si="30"/>
        <v/>
      </c>
      <c r="F245" s="67" t="str">
        <f>IF(A245="","",IF(A245=nper,J244+E245,MIN(J244+E245,IF(D245=D244,F244,IF($E$10="Acc Bi-Weekly",ROUND((-PMT(((1+D245/CP)^(CP/12))-1,(nper-A245+1)*12/26,J244))/2,2),IF($E$10="Acc Weekly",ROUND((-PMT(((1+D245/CP)^(CP/12))-1,(nper-A245+1)*12/52,J244))/4,2),ROUND(-PMT(((1+D245/CP)^(CP/periods_per_year))-1,nper-A245+1,J244),2)))))))</f>
        <v/>
      </c>
      <c r="G245" s="67" t="str">
        <f>IF(OR(A245="",A245&lt;$E$14),"",IF(J244&lt;=F245,0,IF(IF(AND(A245&gt;=$E$14,MOD(A245-$E$14,int)=0),$E$15,0)+F245&gt;=J244+E245,J244+E245-F245,IF(AND(A245&gt;=$E$14,MOD(A245-$E$14,int)=0),$E$15,0)+IF(IF(AND(A245&gt;=$E$14,MOD(A245-$E$14,int)=0),$E$15,0)+IF(MOD(A245-$E$18,periods_per_year)=0,$E$17,0)+F245&lt;J244+E245,IF(MOD(A245-$E$18,periods_per_year)=0,$E$17,0),J244+E245-IF(AND(A245&gt;=$E$14,MOD(A245-$E$14,int)=0),$E$15,0)-F245))))</f>
        <v/>
      </c>
      <c r="H245" s="68"/>
      <c r="I245" s="67" t="str">
        <f t="shared" si="31"/>
        <v/>
      </c>
      <c r="J245" s="67" t="str">
        <f t="shared" si="32"/>
        <v/>
      </c>
      <c r="K245" s="50"/>
      <c r="L245" s="63" t="str">
        <f t="shared" si="33"/>
        <v/>
      </c>
      <c r="M245" s="64" t="str">
        <f>IF(L245="","",IF(OR(periods_per_year=26,periods_per_year=52),IF(periods_per_year=26,IF(L245=1,fpdate,M244+14),IF(periods_per_year=52,IF(L245=1,fpdate,M244+7),"n/a")),IF(periods_per_year=24,DATE(YEAR(fpdate),MONTH(fpdate)+(L245-1)/2+IF(AND(DAY(fpdate)&gt;=15,MOD(L245,2)=0),1,0),IF(MOD(L245,2)=0,IF(DAY(fpdate)&gt;=15,DAY(fpdate)-14,DAY(fpdate)+14),DAY(fpdate))),IF(DAY(DATE(YEAR(fpdate),MONTH(fpdate)+L245-1,DAY(fpdate)))&lt;&gt;DAY(fpdate),DATE(YEAR(fpdate),MONTH(fpdate)+L245,0),DATE(YEAR(fpdate),MONTH(fpdate)+L245-1,DAY(fpdate))))))</f>
        <v/>
      </c>
      <c r="N245" s="69" t="str">
        <f>IF(L245="","",IF(D245&lt;&gt;"",D245,IF(L245=1,start_rate,IF(variable,IF(OR(L245=1,L245&lt;$K$20*periods_per_year),N244,MIN($K$21,IF(MOD(L245-1,$J$23)=0,MAX($K$22,N244+$J$24),N244))),N244))))</f>
        <v/>
      </c>
      <c r="O245" s="67" t="str">
        <f>IF(L245="","",ROUND((((1+N245/CP)^(CP/periods_per_year))-1)*R244,2))</f>
        <v/>
      </c>
      <c r="P245" s="67" t="str">
        <f>IF(L245="","",IF(L245=nper,R244+O245,MIN(R244+O245,IF(N245=N244,P244,ROUND(-PMT(((1+N245/CP)^(CP/periods_per_year))-1,nper-L245+1,R244),2)))))</f>
        <v/>
      </c>
      <c r="Q245" s="67" t="str">
        <f t="shared" si="34"/>
        <v/>
      </c>
      <c r="R245" s="67" t="str">
        <f t="shared" si="35"/>
        <v/>
      </c>
    </row>
    <row r="246" spans="1:18" x14ac:dyDescent="0.25">
      <c r="A246" s="63" t="str">
        <f t="shared" si="27"/>
        <v/>
      </c>
      <c r="B246" s="64" t="str">
        <f t="shared" si="28"/>
        <v/>
      </c>
      <c r="C246" s="65" t="str">
        <f t="shared" si="29"/>
        <v/>
      </c>
      <c r="D246" s="66" t="str">
        <f>IF(A246="","",IF(A246=1,start_rate,IF(variable,IF(OR(A246=1,A246&lt;$K$20*periods_per_year),D245,MIN($K$21,IF(MOD(A246-1,$J$23)=0,MAX($K$22,D245+$J$24),D245))),D245)))</f>
        <v/>
      </c>
      <c r="E246" s="67" t="str">
        <f t="shared" si="30"/>
        <v/>
      </c>
      <c r="F246" s="67" t="str">
        <f>IF(A246="","",IF(A246=nper,J245+E246,MIN(J245+E246,IF(D246=D245,F245,IF($E$10="Acc Bi-Weekly",ROUND((-PMT(((1+D246/CP)^(CP/12))-1,(nper-A246+1)*12/26,J245))/2,2),IF($E$10="Acc Weekly",ROUND((-PMT(((1+D246/CP)^(CP/12))-1,(nper-A246+1)*12/52,J245))/4,2),ROUND(-PMT(((1+D246/CP)^(CP/periods_per_year))-1,nper-A246+1,J245),2)))))))</f>
        <v/>
      </c>
      <c r="G246" s="67" t="str">
        <f>IF(OR(A246="",A246&lt;$E$14),"",IF(J245&lt;=F246,0,IF(IF(AND(A246&gt;=$E$14,MOD(A246-$E$14,int)=0),$E$15,0)+F246&gt;=J245+E246,J245+E246-F246,IF(AND(A246&gt;=$E$14,MOD(A246-$E$14,int)=0),$E$15,0)+IF(IF(AND(A246&gt;=$E$14,MOD(A246-$E$14,int)=0),$E$15,0)+IF(MOD(A246-$E$18,periods_per_year)=0,$E$17,0)+F246&lt;J245+E246,IF(MOD(A246-$E$18,periods_per_year)=0,$E$17,0),J245+E246-IF(AND(A246&gt;=$E$14,MOD(A246-$E$14,int)=0),$E$15,0)-F246))))</f>
        <v/>
      </c>
      <c r="H246" s="68"/>
      <c r="I246" s="67" t="str">
        <f t="shared" si="31"/>
        <v/>
      </c>
      <c r="J246" s="67" t="str">
        <f t="shared" si="32"/>
        <v/>
      </c>
      <c r="K246" s="50"/>
      <c r="L246" s="63" t="str">
        <f t="shared" si="33"/>
        <v/>
      </c>
      <c r="M246" s="64" t="str">
        <f>IF(L246="","",IF(OR(periods_per_year=26,periods_per_year=52),IF(periods_per_year=26,IF(L246=1,fpdate,M245+14),IF(periods_per_year=52,IF(L246=1,fpdate,M245+7),"n/a")),IF(periods_per_year=24,DATE(YEAR(fpdate),MONTH(fpdate)+(L246-1)/2+IF(AND(DAY(fpdate)&gt;=15,MOD(L246,2)=0),1,0),IF(MOD(L246,2)=0,IF(DAY(fpdate)&gt;=15,DAY(fpdate)-14,DAY(fpdate)+14),DAY(fpdate))),IF(DAY(DATE(YEAR(fpdate),MONTH(fpdate)+L246-1,DAY(fpdate)))&lt;&gt;DAY(fpdate),DATE(YEAR(fpdate),MONTH(fpdate)+L246,0),DATE(YEAR(fpdate),MONTH(fpdate)+L246-1,DAY(fpdate))))))</f>
        <v/>
      </c>
      <c r="N246" s="69" t="str">
        <f>IF(L246="","",IF(D246&lt;&gt;"",D246,IF(L246=1,start_rate,IF(variable,IF(OR(L246=1,L246&lt;$K$20*periods_per_year),N245,MIN($K$21,IF(MOD(L246-1,$J$23)=0,MAX($K$22,N245+$J$24),N245))),N245))))</f>
        <v/>
      </c>
      <c r="O246" s="67" t="str">
        <f>IF(L246="","",ROUND((((1+N246/CP)^(CP/periods_per_year))-1)*R245,2))</f>
        <v/>
      </c>
      <c r="P246" s="67" t="str">
        <f>IF(L246="","",IF(L246=nper,R245+O246,MIN(R245+O246,IF(N246=N245,P245,ROUND(-PMT(((1+N246/CP)^(CP/periods_per_year))-1,nper-L246+1,R245),2)))))</f>
        <v/>
      </c>
      <c r="Q246" s="67" t="str">
        <f t="shared" si="34"/>
        <v/>
      </c>
      <c r="R246" s="67" t="str">
        <f t="shared" si="35"/>
        <v/>
      </c>
    </row>
    <row r="247" spans="1:18" x14ac:dyDescent="0.25">
      <c r="A247" s="63" t="str">
        <f t="shared" si="27"/>
        <v/>
      </c>
      <c r="B247" s="64" t="str">
        <f t="shared" si="28"/>
        <v/>
      </c>
      <c r="C247" s="65" t="str">
        <f t="shared" si="29"/>
        <v/>
      </c>
      <c r="D247" s="66" t="str">
        <f>IF(A247="","",IF(A247=1,start_rate,IF(variable,IF(OR(A247=1,A247&lt;$K$20*periods_per_year),D246,MIN($K$21,IF(MOD(A247-1,$J$23)=0,MAX($K$22,D246+$J$24),D246))),D246)))</f>
        <v/>
      </c>
      <c r="E247" s="67" t="str">
        <f t="shared" si="30"/>
        <v/>
      </c>
      <c r="F247" s="67" t="str">
        <f>IF(A247="","",IF(A247=nper,J246+E247,MIN(J246+E247,IF(D247=D246,F246,IF($E$10="Acc Bi-Weekly",ROUND((-PMT(((1+D247/CP)^(CP/12))-1,(nper-A247+1)*12/26,J246))/2,2),IF($E$10="Acc Weekly",ROUND((-PMT(((1+D247/CP)^(CP/12))-1,(nper-A247+1)*12/52,J246))/4,2),ROUND(-PMT(((1+D247/CP)^(CP/periods_per_year))-1,nper-A247+1,J246),2)))))))</f>
        <v/>
      </c>
      <c r="G247" s="67" t="str">
        <f>IF(OR(A247="",A247&lt;$E$14),"",IF(J246&lt;=F247,0,IF(IF(AND(A247&gt;=$E$14,MOD(A247-$E$14,int)=0),$E$15,0)+F247&gt;=J246+E247,J246+E247-F247,IF(AND(A247&gt;=$E$14,MOD(A247-$E$14,int)=0),$E$15,0)+IF(IF(AND(A247&gt;=$E$14,MOD(A247-$E$14,int)=0),$E$15,0)+IF(MOD(A247-$E$18,periods_per_year)=0,$E$17,0)+F247&lt;J246+E247,IF(MOD(A247-$E$18,periods_per_year)=0,$E$17,0),J246+E247-IF(AND(A247&gt;=$E$14,MOD(A247-$E$14,int)=0),$E$15,0)-F247))))</f>
        <v/>
      </c>
      <c r="H247" s="68"/>
      <c r="I247" s="67" t="str">
        <f t="shared" si="31"/>
        <v/>
      </c>
      <c r="J247" s="67" t="str">
        <f t="shared" si="32"/>
        <v/>
      </c>
      <c r="K247" s="50"/>
      <c r="L247" s="63" t="str">
        <f t="shared" si="33"/>
        <v/>
      </c>
      <c r="M247" s="64" t="str">
        <f>IF(L247="","",IF(OR(periods_per_year=26,periods_per_year=52),IF(periods_per_year=26,IF(L247=1,fpdate,M246+14),IF(periods_per_year=52,IF(L247=1,fpdate,M246+7),"n/a")),IF(periods_per_year=24,DATE(YEAR(fpdate),MONTH(fpdate)+(L247-1)/2+IF(AND(DAY(fpdate)&gt;=15,MOD(L247,2)=0),1,0),IF(MOD(L247,2)=0,IF(DAY(fpdate)&gt;=15,DAY(fpdate)-14,DAY(fpdate)+14),DAY(fpdate))),IF(DAY(DATE(YEAR(fpdate),MONTH(fpdate)+L247-1,DAY(fpdate)))&lt;&gt;DAY(fpdate),DATE(YEAR(fpdate),MONTH(fpdate)+L247,0),DATE(YEAR(fpdate),MONTH(fpdate)+L247-1,DAY(fpdate))))))</f>
        <v/>
      </c>
      <c r="N247" s="69" t="str">
        <f>IF(L247="","",IF(D247&lt;&gt;"",D247,IF(L247=1,start_rate,IF(variable,IF(OR(L247=1,L247&lt;$K$20*periods_per_year),N246,MIN($K$21,IF(MOD(L247-1,$J$23)=0,MAX($K$22,N246+$J$24),N246))),N246))))</f>
        <v/>
      </c>
      <c r="O247" s="67" t="str">
        <f>IF(L247="","",ROUND((((1+N247/CP)^(CP/periods_per_year))-1)*R246,2))</f>
        <v/>
      </c>
      <c r="P247" s="67" t="str">
        <f>IF(L247="","",IF(L247=nper,R246+O247,MIN(R246+O247,IF(N247=N246,P246,ROUND(-PMT(((1+N247/CP)^(CP/periods_per_year))-1,nper-L247+1,R246),2)))))</f>
        <v/>
      </c>
      <c r="Q247" s="67" t="str">
        <f t="shared" si="34"/>
        <v/>
      </c>
      <c r="R247" s="67" t="str">
        <f t="shared" si="35"/>
        <v/>
      </c>
    </row>
    <row r="248" spans="1:18" x14ac:dyDescent="0.25">
      <c r="A248" s="63" t="str">
        <f t="shared" si="27"/>
        <v/>
      </c>
      <c r="B248" s="64" t="str">
        <f t="shared" si="28"/>
        <v/>
      </c>
      <c r="C248" s="65" t="str">
        <f t="shared" si="29"/>
        <v/>
      </c>
      <c r="D248" s="66" t="str">
        <f>IF(A248="","",IF(A248=1,start_rate,IF(variable,IF(OR(A248=1,A248&lt;$K$20*periods_per_year),D247,MIN($K$21,IF(MOD(A248-1,$J$23)=0,MAX($K$22,D247+$J$24),D247))),D247)))</f>
        <v/>
      </c>
      <c r="E248" s="67" t="str">
        <f t="shared" si="30"/>
        <v/>
      </c>
      <c r="F248" s="67" t="str">
        <f>IF(A248="","",IF(A248=nper,J247+E248,MIN(J247+E248,IF(D248=D247,F247,IF($E$10="Acc Bi-Weekly",ROUND((-PMT(((1+D248/CP)^(CP/12))-1,(nper-A248+1)*12/26,J247))/2,2),IF($E$10="Acc Weekly",ROUND((-PMT(((1+D248/CP)^(CP/12))-1,(nper-A248+1)*12/52,J247))/4,2),ROUND(-PMT(((1+D248/CP)^(CP/periods_per_year))-1,nper-A248+1,J247),2)))))))</f>
        <v/>
      </c>
      <c r="G248" s="67" t="str">
        <f>IF(OR(A248="",A248&lt;$E$14),"",IF(J247&lt;=F248,0,IF(IF(AND(A248&gt;=$E$14,MOD(A248-$E$14,int)=0),$E$15,0)+F248&gt;=J247+E248,J247+E248-F248,IF(AND(A248&gt;=$E$14,MOD(A248-$E$14,int)=0),$E$15,0)+IF(IF(AND(A248&gt;=$E$14,MOD(A248-$E$14,int)=0),$E$15,0)+IF(MOD(A248-$E$18,periods_per_year)=0,$E$17,0)+F248&lt;J247+E248,IF(MOD(A248-$E$18,periods_per_year)=0,$E$17,0),J247+E248-IF(AND(A248&gt;=$E$14,MOD(A248-$E$14,int)=0),$E$15,0)-F248))))</f>
        <v/>
      </c>
      <c r="H248" s="68"/>
      <c r="I248" s="67" t="str">
        <f t="shared" si="31"/>
        <v/>
      </c>
      <c r="J248" s="67" t="str">
        <f t="shared" si="32"/>
        <v/>
      </c>
      <c r="K248" s="50"/>
      <c r="L248" s="63" t="str">
        <f t="shared" si="33"/>
        <v/>
      </c>
      <c r="M248" s="64" t="str">
        <f>IF(L248="","",IF(OR(periods_per_year=26,periods_per_year=52),IF(periods_per_year=26,IF(L248=1,fpdate,M247+14),IF(periods_per_year=52,IF(L248=1,fpdate,M247+7),"n/a")),IF(periods_per_year=24,DATE(YEAR(fpdate),MONTH(fpdate)+(L248-1)/2+IF(AND(DAY(fpdate)&gt;=15,MOD(L248,2)=0),1,0),IF(MOD(L248,2)=0,IF(DAY(fpdate)&gt;=15,DAY(fpdate)-14,DAY(fpdate)+14),DAY(fpdate))),IF(DAY(DATE(YEAR(fpdate),MONTH(fpdate)+L248-1,DAY(fpdate)))&lt;&gt;DAY(fpdate),DATE(YEAR(fpdate),MONTH(fpdate)+L248,0),DATE(YEAR(fpdate),MONTH(fpdate)+L248-1,DAY(fpdate))))))</f>
        <v/>
      </c>
      <c r="N248" s="69" t="str">
        <f>IF(L248="","",IF(D248&lt;&gt;"",D248,IF(L248=1,start_rate,IF(variable,IF(OR(L248=1,L248&lt;$K$20*periods_per_year),N247,MIN($K$21,IF(MOD(L248-1,$J$23)=0,MAX($K$22,N247+$J$24),N247))),N247))))</f>
        <v/>
      </c>
      <c r="O248" s="67" t="str">
        <f>IF(L248="","",ROUND((((1+N248/CP)^(CP/periods_per_year))-1)*R247,2))</f>
        <v/>
      </c>
      <c r="P248" s="67" t="str">
        <f>IF(L248="","",IF(L248=nper,R247+O248,MIN(R247+O248,IF(N248=N247,P247,ROUND(-PMT(((1+N248/CP)^(CP/periods_per_year))-1,nper-L248+1,R247),2)))))</f>
        <v/>
      </c>
      <c r="Q248" s="67" t="str">
        <f t="shared" si="34"/>
        <v/>
      </c>
      <c r="R248" s="67" t="str">
        <f t="shared" si="35"/>
        <v/>
      </c>
    </row>
    <row r="249" spans="1:18" x14ac:dyDescent="0.25">
      <c r="A249" s="63" t="str">
        <f t="shared" si="27"/>
        <v/>
      </c>
      <c r="B249" s="64" t="str">
        <f t="shared" si="28"/>
        <v/>
      </c>
      <c r="C249" s="65" t="str">
        <f t="shared" si="29"/>
        <v/>
      </c>
      <c r="D249" s="66" t="str">
        <f>IF(A249="","",IF(A249=1,start_rate,IF(variable,IF(OR(A249=1,A249&lt;$K$20*periods_per_year),D248,MIN($K$21,IF(MOD(A249-1,$J$23)=0,MAX($K$22,D248+$J$24),D248))),D248)))</f>
        <v/>
      </c>
      <c r="E249" s="67" t="str">
        <f t="shared" si="30"/>
        <v/>
      </c>
      <c r="F249" s="67" t="str">
        <f>IF(A249="","",IF(A249=nper,J248+E249,MIN(J248+E249,IF(D249=D248,F248,IF($E$10="Acc Bi-Weekly",ROUND((-PMT(((1+D249/CP)^(CP/12))-1,(nper-A249+1)*12/26,J248))/2,2),IF($E$10="Acc Weekly",ROUND((-PMT(((1+D249/CP)^(CP/12))-1,(nper-A249+1)*12/52,J248))/4,2),ROUND(-PMT(((1+D249/CP)^(CP/periods_per_year))-1,nper-A249+1,J248),2)))))))</f>
        <v/>
      </c>
      <c r="G249" s="67" t="str">
        <f>IF(OR(A249="",A249&lt;$E$14),"",IF(J248&lt;=F249,0,IF(IF(AND(A249&gt;=$E$14,MOD(A249-$E$14,int)=0),$E$15,0)+F249&gt;=J248+E249,J248+E249-F249,IF(AND(A249&gt;=$E$14,MOD(A249-$E$14,int)=0),$E$15,0)+IF(IF(AND(A249&gt;=$E$14,MOD(A249-$E$14,int)=0),$E$15,0)+IF(MOD(A249-$E$18,periods_per_year)=0,$E$17,0)+F249&lt;J248+E249,IF(MOD(A249-$E$18,periods_per_year)=0,$E$17,0),J248+E249-IF(AND(A249&gt;=$E$14,MOD(A249-$E$14,int)=0),$E$15,0)-F249))))</f>
        <v/>
      </c>
      <c r="H249" s="68"/>
      <c r="I249" s="67" t="str">
        <f t="shared" si="31"/>
        <v/>
      </c>
      <c r="J249" s="67" t="str">
        <f t="shared" si="32"/>
        <v/>
      </c>
      <c r="K249" s="50"/>
      <c r="L249" s="63" t="str">
        <f t="shared" si="33"/>
        <v/>
      </c>
      <c r="M249" s="64" t="str">
        <f>IF(L249="","",IF(OR(periods_per_year=26,periods_per_year=52),IF(periods_per_year=26,IF(L249=1,fpdate,M248+14),IF(periods_per_year=52,IF(L249=1,fpdate,M248+7),"n/a")),IF(periods_per_year=24,DATE(YEAR(fpdate),MONTH(fpdate)+(L249-1)/2+IF(AND(DAY(fpdate)&gt;=15,MOD(L249,2)=0),1,0),IF(MOD(L249,2)=0,IF(DAY(fpdate)&gt;=15,DAY(fpdate)-14,DAY(fpdate)+14),DAY(fpdate))),IF(DAY(DATE(YEAR(fpdate),MONTH(fpdate)+L249-1,DAY(fpdate)))&lt;&gt;DAY(fpdate),DATE(YEAR(fpdate),MONTH(fpdate)+L249,0),DATE(YEAR(fpdate),MONTH(fpdate)+L249-1,DAY(fpdate))))))</f>
        <v/>
      </c>
      <c r="N249" s="69" t="str">
        <f>IF(L249="","",IF(D249&lt;&gt;"",D249,IF(L249=1,start_rate,IF(variable,IF(OR(L249=1,L249&lt;$K$20*periods_per_year),N248,MIN($K$21,IF(MOD(L249-1,$J$23)=0,MAX($K$22,N248+$J$24),N248))),N248))))</f>
        <v/>
      </c>
      <c r="O249" s="67" t="str">
        <f>IF(L249="","",ROUND((((1+N249/CP)^(CP/periods_per_year))-1)*R248,2))</f>
        <v/>
      </c>
      <c r="P249" s="67" t="str">
        <f>IF(L249="","",IF(L249=nper,R248+O249,MIN(R248+O249,IF(N249=N248,P248,ROUND(-PMT(((1+N249/CP)^(CP/periods_per_year))-1,nper-L249+1,R248),2)))))</f>
        <v/>
      </c>
      <c r="Q249" s="67" t="str">
        <f t="shared" si="34"/>
        <v/>
      </c>
      <c r="R249" s="67" t="str">
        <f t="shared" si="35"/>
        <v/>
      </c>
    </row>
    <row r="250" spans="1:18" x14ac:dyDescent="0.25">
      <c r="A250" s="63" t="str">
        <f t="shared" si="27"/>
        <v/>
      </c>
      <c r="B250" s="64" t="str">
        <f t="shared" si="28"/>
        <v/>
      </c>
      <c r="C250" s="65" t="str">
        <f t="shared" si="29"/>
        <v/>
      </c>
      <c r="D250" s="66" t="str">
        <f>IF(A250="","",IF(A250=1,start_rate,IF(variable,IF(OR(A250=1,A250&lt;$K$20*periods_per_year),D249,MIN($K$21,IF(MOD(A250-1,$J$23)=0,MAX($K$22,D249+$J$24),D249))),D249)))</f>
        <v/>
      </c>
      <c r="E250" s="67" t="str">
        <f t="shared" si="30"/>
        <v/>
      </c>
      <c r="F250" s="67" t="str">
        <f>IF(A250="","",IF(A250=nper,J249+E250,MIN(J249+E250,IF(D250=D249,F249,IF($E$10="Acc Bi-Weekly",ROUND((-PMT(((1+D250/CP)^(CP/12))-1,(nper-A250+1)*12/26,J249))/2,2),IF($E$10="Acc Weekly",ROUND((-PMT(((1+D250/CP)^(CP/12))-1,(nper-A250+1)*12/52,J249))/4,2),ROUND(-PMT(((1+D250/CP)^(CP/periods_per_year))-1,nper-A250+1,J249),2)))))))</f>
        <v/>
      </c>
      <c r="G250" s="67" t="str">
        <f>IF(OR(A250="",A250&lt;$E$14),"",IF(J249&lt;=F250,0,IF(IF(AND(A250&gt;=$E$14,MOD(A250-$E$14,int)=0),$E$15,0)+F250&gt;=J249+E250,J249+E250-F250,IF(AND(A250&gt;=$E$14,MOD(A250-$E$14,int)=0),$E$15,0)+IF(IF(AND(A250&gt;=$E$14,MOD(A250-$E$14,int)=0),$E$15,0)+IF(MOD(A250-$E$18,periods_per_year)=0,$E$17,0)+F250&lt;J249+E250,IF(MOD(A250-$E$18,periods_per_year)=0,$E$17,0),J249+E250-IF(AND(A250&gt;=$E$14,MOD(A250-$E$14,int)=0),$E$15,0)-F250))))</f>
        <v/>
      </c>
      <c r="H250" s="68"/>
      <c r="I250" s="67" t="str">
        <f t="shared" si="31"/>
        <v/>
      </c>
      <c r="J250" s="67" t="str">
        <f t="shared" si="32"/>
        <v/>
      </c>
      <c r="K250" s="50"/>
      <c r="L250" s="63" t="str">
        <f t="shared" si="33"/>
        <v/>
      </c>
      <c r="M250" s="64" t="str">
        <f>IF(L250="","",IF(OR(periods_per_year=26,periods_per_year=52),IF(periods_per_year=26,IF(L250=1,fpdate,M249+14),IF(periods_per_year=52,IF(L250=1,fpdate,M249+7),"n/a")),IF(periods_per_year=24,DATE(YEAR(fpdate),MONTH(fpdate)+(L250-1)/2+IF(AND(DAY(fpdate)&gt;=15,MOD(L250,2)=0),1,0),IF(MOD(L250,2)=0,IF(DAY(fpdate)&gt;=15,DAY(fpdate)-14,DAY(fpdate)+14),DAY(fpdate))),IF(DAY(DATE(YEAR(fpdate),MONTH(fpdate)+L250-1,DAY(fpdate)))&lt;&gt;DAY(fpdate),DATE(YEAR(fpdate),MONTH(fpdate)+L250,0),DATE(YEAR(fpdate),MONTH(fpdate)+L250-1,DAY(fpdate))))))</f>
        <v/>
      </c>
      <c r="N250" s="69" t="str">
        <f>IF(L250="","",IF(D250&lt;&gt;"",D250,IF(L250=1,start_rate,IF(variable,IF(OR(L250=1,L250&lt;$K$20*periods_per_year),N249,MIN($K$21,IF(MOD(L250-1,$J$23)=0,MAX($K$22,N249+$J$24),N249))),N249))))</f>
        <v/>
      </c>
      <c r="O250" s="67" t="str">
        <f>IF(L250="","",ROUND((((1+N250/CP)^(CP/periods_per_year))-1)*R249,2))</f>
        <v/>
      </c>
      <c r="P250" s="67" t="str">
        <f>IF(L250="","",IF(L250=nper,R249+O250,MIN(R249+O250,IF(N250=N249,P249,ROUND(-PMT(((1+N250/CP)^(CP/periods_per_year))-1,nper-L250+1,R249),2)))))</f>
        <v/>
      </c>
      <c r="Q250" s="67" t="str">
        <f t="shared" si="34"/>
        <v/>
      </c>
      <c r="R250" s="67" t="str">
        <f t="shared" si="35"/>
        <v/>
      </c>
    </row>
    <row r="251" spans="1:18" x14ac:dyDescent="0.25">
      <c r="A251" s="63" t="str">
        <f t="shared" si="27"/>
        <v/>
      </c>
      <c r="B251" s="64" t="str">
        <f t="shared" si="28"/>
        <v/>
      </c>
      <c r="C251" s="65" t="str">
        <f t="shared" si="29"/>
        <v/>
      </c>
      <c r="D251" s="66" t="str">
        <f>IF(A251="","",IF(A251=1,start_rate,IF(variable,IF(OR(A251=1,A251&lt;$K$20*periods_per_year),D250,MIN($K$21,IF(MOD(A251-1,$J$23)=0,MAX($K$22,D250+$J$24),D250))),D250)))</f>
        <v/>
      </c>
      <c r="E251" s="67" t="str">
        <f t="shared" si="30"/>
        <v/>
      </c>
      <c r="F251" s="67" t="str">
        <f>IF(A251="","",IF(A251=nper,J250+E251,MIN(J250+E251,IF(D251=D250,F250,IF($E$10="Acc Bi-Weekly",ROUND((-PMT(((1+D251/CP)^(CP/12))-1,(nper-A251+1)*12/26,J250))/2,2),IF($E$10="Acc Weekly",ROUND((-PMT(((1+D251/CP)^(CP/12))-1,(nper-A251+1)*12/52,J250))/4,2),ROUND(-PMT(((1+D251/CP)^(CP/periods_per_year))-1,nper-A251+1,J250),2)))))))</f>
        <v/>
      </c>
      <c r="G251" s="67" t="str">
        <f>IF(OR(A251="",A251&lt;$E$14),"",IF(J250&lt;=F251,0,IF(IF(AND(A251&gt;=$E$14,MOD(A251-$E$14,int)=0),$E$15,0)+F251&gt;=J250+E251,J250+E251-F251,IF(AND(A251&gt;=$E$14,MOD(A251-$E$14,int)=0),$E$15,0)+IF(IF(AND(A251&gt;=$E$14,MOD(A251-$E$14,int)=0),$E$15,0)+IF(MOD(A251-$E$18,periods_per_year)=0,$E$17,0)+F251&lt;J250+E251,IF(MOD(A251-$E$18,periods_per_year)=0,$E$17,0),J250+E251-IF(AND(A251&gt;=$E$14,MOD(A251-$E$14,int)=0),$E$15,0)-F251))))</f>
        <v/>
      </c>
      <c r="H251" s="68"/>
      <c r="I251" s="67" t="str">
        <f t="shared" si="31"/>
        <v/>
      </c>
      <c r="J251" s="67" t="str">
        <f t="shared" si="32"/>
        <v/>
      </c>
      <c r="K251" s="50"/>
      <c r="L251" s="63" t="str">
        <f t="shared" si="33"/>
        <v/>
      </c>
      <c r="M251" s="64" t="str">
        <f>IF(L251="","",IF(OR(periods_per_year=26,periods_per_year=52),IF(periods_per_year=26,IF(L251=1,fpdate,M250+14),IF(periods_per_year=52,IF(L251=1,fpdate,M250+7),"n/a")),IF(periods_per_year=24,DATE(YEAR(fpdate),MONTH(fpdate)+(L251-1)/2+IF(AND(DAY(fpdate)&gt;=15,MOD(L251,2)=0),1,0),IF(MOD(L251,2)=0,IF(DAY(fpdate)&gt;=15,DAY(fpdate)-14,DAY(fpdate)+14),DAY(fpdate))),IF(DAY(DATE(YEAR(fpdate),MONTH(fpdate)+L251-1,DAY(fpdate)))&lt;&gt;DAY(fpdate),DATE(YEAR(fpdate),MONTH(fpdate)+L251,0),DATE(YEAR(fpdate),MONTH(fpdate)+L251-1,DAY(fpdate))))))</f>
        <v/>
      </c>
      <c r="N251" s="69" t="str">
        <f>IF(L251="","",IF(D251&lt;&gt;"",D251,IF(L251=1,start_rate,IF(variable,IF(OR(L251=1,L251&lt;$K$20*periods_per_year),N250,MIN($K$21,IF(MOD(L251-1,$J$23)=0,MAX($K$22,N250+$J$24),N250))),N250))))</f>
        <v/>
      </c>
      <c r="O251" s="67" t="str">
        <f>IF(L251="","",ROUND((((1+N251/CP)^(CP/periods_per_year))-1)*R250,2))</f>
        <v/>
      </c>
      <c r="P251" s="67" t="str">
        <f>IF(L251="","",IF(L251=nper,R250+O251,MIN(R250+O251,IF(N251=N250,P250,ROUND(-PMT(((1+N251/CP)^(CP/periods_per_year))-1,nper-L251+1,R250),2)))))</f>
        <v/>
      </c>
      <c r="Q251" s="67" t="str">
        <f t="shared" si="34"/>
        <v/>
      </c>
      <c r="R251" s="67" t="str">
        <f t="shared" si="35"/>
        <v/>
      </c>
    </row>
    <row r="252" spans="1:18" x14ac:dyDescent="0.25">
      <c r="A252" s="63" t="str">
        <f t="shared" si="27"/>
        <v/>
      </c>
      <c r="B252" s="64" t="str">
        <f t="shared" si="28"/>
        <v/>
      </c>
      <c r="C252" s="65" t="str">
        <f t="shared" si="29"/>
        <v/>
      </c>
      <c r="D252" s="66" t="str">
        <f>IF(A252="","",IF(A252=1,start_rate,IF(variable,IF(OR(A252=1,A252&lt;$K$20*periods_per_year),D251,MIN($K$21,IF(MOD(A252-1,$J$23)=0,MAX($K$22,D251+$J$24),D251))),D251)))</f>
        <v/>
      </c>
      <c r="E252" s="67" t="str">
        <f t="shared" si="30"/>
        <v/>
      </c>
      <c r="F252" s="67" t="str">
        <f>IF(A252="","",IF(A252=nper,J251+E252,MIN(J251+E252,IF(D252=D251,F251,IF($E$10="Acc Bi-Weekly",ROUND((-PMT(((1+D252/CP)^(CP/12))-1,(nper-A252+1)*12/26,J251))/2,2),IF($E$10="Acc Weekly",ROUND((-PMT(((1+D252/CP)^(CP/12))-1,(nper-A252+1)*12/52,J251))/4,2),ROUND(-PMT(((1+D252/CP)^(CP/periods_per_year))-1,nper-A252+1,J251),2)))))))</f>
        <v/>
      </c>
      <c r="G252" s="67" t="str">
        <f>IF(OR(A252="",A252&lt;$E$14),"",IF(J251&lt;=F252,0,IF(IF(AND(A252&gt;=$E$14,MOD(A252-$E$14,int)=0),$E$15,0)+F252&gt;=J251+E252,J251+E252-F252,IF(AND(A252&gt;=$E$14,MOD(A252-$E$14,int)=0),$E$15,0)+IF(IF(AND(A252&gt;=$E$14,MOD(A252-$E$14,int)=0),$E$15,0)+IF(MOD(A252-$E$18,periods_per_year)=0,$E$17,0)+F252&lt;J251+E252,IF(MOD(A252-$E$18,periods_per_year)=0,$E$17,0),J251+E252-IF(AND(A252&gt;=$E$14,MOD(A252-$E$14,int)=0),$E$15,0)-F252))))</f>
        <v/>
      </c>
      <c r="H252" s="68"/>
      <c r="I252" s="67" t="str">
        <f t="shared" si="31"/>
        <v/>
      </c>
      <c r="J252" s="67" t="str">
        <f t="shared" si="32"/>
        <v/>
      </c>
      <c r="K252" s="50"/>
      <c r="L252" s="63" t="str">
        <f t="shared" si="33"/>
        <v/>
      </c>
      <c r="M252" s="64" t="str">
        <f>IF(L252="","",IF(OR(periods_per_year=26,periods_per_year=52),IF(periods_per_year=26,IF(L252=1,fpdate,M251+14),IF(periods_per_year=52,IF(L252=1,fpdate,M251+7),"n/a")),IF(periods_per_year=24,DATE(YEAR(fpdate),MONTH(fpdate)+(L252-1)/2+IF(AND(DAY(fpdate)&gt;=15,MOD(L252,2)=0),1,0),IF(MOD(L252,2)=0,IF(DAY(fpdate)&gt;=15,DAY(fpdate)-14,DAY(fpdate)+14),DAY(fpdate))),IF(DAY(DATE(YEAR(fpdate),MONTH(fpdate)+L252-1,DAY(fpdate)))&lt;&gt;DAY(fpdate),DATE(YEAR(fpdate),MONTH(fpdate)+L252,0),DATE(YEAR(fpdate),MONTH(fpdate)+L252-1,DAY(fpdate))))))</f>
        <v/>
      </c>
      <c r="N252" s="69" t="str">
        <f>IF(L252="","",IF(D252&lt;&gt;"",D252,IF(L252=1,start_rate,IF(variable,IF(OR(L252=1,L252&lt;$K$20*periods_per_year),N251,MIN($K$21,IF(MOD(L252-1,$J$23)=0,MAX($K$22,N251+$J$24),N251))),N251))))</f>
        <v/>
      </c>
      <c r="O252" s="67" t="str">
        <f>IF(L252="","",ROUND((((1+N252/CP)^(CP/periods_per_year))-1)*R251,2))</f>
        <v/>
      </c>
      <c r="P252" s="67" t="str">
        <f>IF(L252="","",IF(L252=nper,R251+O252,MIN(R251+O252,IF(N252=N251,P251,ROUND(-PMT(((1+N252/CP)^(CP/periods_per_year))-1,nper-L252+1,R251),2)))))</f>
        <v/>
      </c>
      <c r="Q252" s="67" t="str">
        <f t="shared" si="34"/>
        <v/>
      </c>
      <c r="R252" s="67" t="str">
        <f t="shared" si="35"/>
        <v/>
      </c>
    </row>
    <row r="253" spans="1:18" x14ac:dyDescent="0.25">
      <c r="A253" s="63" t="str">
        <f t="shared" si="27"/>
        <v/>
      </c>
      <c r="B253" s="64" t="str">
        <f t="shared" si="28"/>
        <v/>
      </c>
      <c r="C253" s="65" t="str">
        <f t="shared" si="29"/>
        <v/>
      </c>
      <c r="D253" s="66" t="str">
        <f>IF(A253="","",IF(A253=1,start_rate,IF(variable,IF(OR(A253=1,A253&lt;$K$20*periods_per_year),D252,MIN($K$21,IF(MOD(A253-1,$J$23)=0,MAX($K$22,D252+$J$24),D252))),D252)))</f>
        <v/>
      </c>
      <c r="E253" s="67" t="str">
        <f t="shared" si="30"/>
        <v/>
      </c>
      <c r="F253" s="67" t="str">
        <f>IF(A253="","",IF(A253=nper,J252+E253,MIN(J252+E253,IF(D253=D252,F252,IF($E$10="Acc Bi-Weekly",ROUND((-PMT(((1+D253/CP)^(CP/12))-1,(nper-A253+1)*12/26,J252))/2,2),IF($E$10="Acc Weekly",ROUND((-PMT(((1+D253/CP)^(CP/12))-1,(nper-A253+1)*12/52,J252))/4,2),ROUND(-PMT(((1+D253/CP)^(CP/periods_per_year))-1,nper-A253+1,J252),2)))))))</f>
        <v/>
      </c>
      <c r="G253" s="67" t="str">
        <f>IF(OR(A253="",A253&lt;$E$14),"",IF(J252&lt;=F253,0,IF(IF(AND(A253&gt;=$E$14,MOD(A253-$E$14,int)=0),$E$15,0)+F253&gt;=J252+E253,J252+E253-F253,IF(AND(A253&gt;=$E$14,MOD(A253-$E$14,int)=0),$E$15,0)+IF(IF(AND(A253&gt;=$E$14,MOD(A253-$E$14,int)=0),$E$15,0)+IF(MOD(A253-$E$18,periods_per_year)=0,$E$17,0)+F253&lt;J252+E253,IF(MOD(A253-$E$18,periods_per_year)=0,$E$17,0),J252+E253-IF(AND(A253&gt;=$E$14,MOD(A253-$E$14,int)=0),$E$15,0)-F253))))</f>
        <v/>
      </c>
      <c r="H253" s="68"/>
      <c r="I253" s="67" t="str">
        <f t="shared" si="31"/>
        <v/>
      </c>
      <c r="J253" s="67" t="str">
        <f t="shared" si="32"/>
        <v/>
      </c>
      <c r="K253" s="50"/>
      <c r="L253" s="63" t="str">
        <f t="shared" si="33"/>
        <v/>
      </c>
      <c r="M253" s="64" t="str">
        <f>IF(L253="","",IF(OR(periods_per_year=26,periods_per_year=52),IF(periods_per_year=26,IF(L253=1,fpdate,M252+14),IF(periods_per_year=52,IF(L253=1,fpdate,M252+7),"n/a")),IF(periods_per_year=24,DATE(YEAR(fpdate),MONTH(fpdate)+(L253-1)/2+IF(AND(DAY(fpdate)&gt;=15,MOD(L253,2)=0),1,0),IF(MOD(L253,2)=0,IF(DAY(fpdate)&gt;=15,DAY(fpdate)-14,DAY(fpdate)+14),DAY(fpdate))),IF(DAY(DATE(YEAR(fpdate),MONTH(fpdate)+L253-1,DAY(fpdate)))&lt;&gt;DAY(fpdate),DATE(YEAR(fpdate),MONTH(fpdate)+L253,0),DATE(YEAR(fpdate),MONTH(fpdate)+L253-1,DAY(fpdate))))))</f>
        <v/>
      </c>
      <c r="N253" s="69" t="str">
        <f>IF(L253="","",IF(D253&lt;&gt;"",D253,IF(L253=1,start_rate,IF(variable,IF(OR(L253=1,L253&lt;$K$20*periods_per_year),N252,MIN($K$21,IF(MOD(L253-1,$J$23)=0,MAX($K$22,N252+$J$24),N252))),N252))))</f>
        <v/>
      </c>
      <c r="O253" s="67" t="str">
        <f>IF(L253="","",ROUND((((1+N253/CP)^(CP/periods_per_year))-1)*R252,2))</f>
        <v/>
      </c>
      <c r="P253" s="67" t="str">
        <f>IF(L253="","",IF(L253=nper,R252+O253,MIN(R252+O253,IF(N253=N252,P252,ROUND(-PMT(((1+N253/CP)^(CP/periods_per_year))-1,nper-L253+1,R252),2)))))</f>
        <v/>
      </c>
      <c r="Q253" s="67" t="str">
        <f t="shared" si="34"/>
        <v/>
      </c>
      <c r="R253" s="67" t="str">
        <f t="shared" si="35"/>
        <v/>
      </c>
    </row>
    <row r="254" spans="1:18" x14ac:dyDescent="0.25">
      <c r="A254" s="63" t="str">
        <f t="shared" si="27"/>
        <v/>
      </c>
      <c r="B254" s="64" t="str">
        <f t="shared" si="28"/>
        <v/>
      </c>
      <c r="C254" s="65" t="str">
        <f t="shared" si="29"/>
        <v/>
      </c>
      <c r="D254" s="66" t="str">
        <f>IF(A254="","",IF(A254=1,start_rate,IF(variable,IF(OR(A254=1,A254&lt;$K$20*periods_per_year),D253,MIN($K$21,IF(MOD(A254-1,$J$23)=0,MAX($K$22,D253+$J$24),D253))),D253)))</f>
        <v/>
      </c>
      <c r="E254" s="67" t="str">
        <f t="shared" si="30"/>
        <v/>
      </c>
      <c r="F254" s="67" t="str">
        <f>IF(A254="","",IF(A254=nper,J253+E254,MIN(J253+E254,IF(D254=D253,F253,IF($E$10="Acc Bi-Weekly",ROUND((-PMT(((1+D254/CP)^(CP/12))-1,(nper-A254+1)*12/26,J253))/2,2),IF($E$10="Acc Weekly",ROUND((-PMT(((1+D254/CP)^(CP/12))-1,(nper-A254+1)*12/52,J253))/4,2),ROUND(-PMT(((1+D254/CP)^(CP/periods_per_year))-1,nper-A254+1,J253),2)))))))</f>
        <v/>
      </c>
      <c r="G254" s="67" t="str">
        <f>IF(OR(A254="",A254&lt;$E$14),"",IF(J253&lt;=F254,0,IF(IF(AND(A254&gt;=$E$14,MOD(A254-$E$14,int)=0),$E$15,0)+F254&gt;=J253+E254,J253+E254-F254,IF(AND(A254&gt;=$E$14,MOD(A254-$E$14,int)=0),$E$15,0)+IF(IF(AND(A254&gt;=$E$14,MOD(A254-$E$14,int)=0),$E$15,0)+IF(MOD(A254-$E$18,periods_per_year)=0,$E$17,0)+F254&lt;J253+E254,IF(MOD(A254-$E$18,periods_per_year)=0,$E$17,0),J253+E254-IF(AND(A254&gt;=$E$14,MOD(A254-$E$14,int)=0),$E$15,0)-F254))))</f>
        <v/>
      </c>
      <c r="H254" s="68"/>
      <c r="I254" s="67" t="str">
        <f t="shared" si="31"/>
        <v/>
      </c>
      <c r="J254" s="67" t="str">
        <f t="shared" si="32"/>
        <v/>
      </c>
      <c r="K254" s="50"/>
      <c r="L254" s="63" t="str">
        <f t="shared" si="33"/>
        <v/>
      </c>
      <c r="M254" s="64" t="str">
        <f>IF(L254="","",IF(OR(periods_per_year=26,periods_per_year=52),IF(periods_per_year=26,IF(L254=1,fpdate,M253+14),IF(periods_per_year=52,IF(L254=1,fpdate,M253+7),"n/a")),IF(periods_per_year=24,DATE(YEAR(fpdate),MONTH(fpdate)+(L254-1)/2+IF(AND(DAY(fpdate)&gt;=15,MOD(L254,2)=0),1,0),IF(MOD(L254,2)=0,IF(DAY(fpdate)&gt;=15,DAY(fpdate)-14,DAY(fpdate)+14),DAY(fpdate))),IF(DAY(DATE(YEAR(fpdate),MONTH(fpdate)+L254-1,DAY(fpdate)))&lt;&gt;DAY(fpdate),DATE(YEAR(fpdate),MONTH(fpdate)+L254,0),DATE(YEAR(fpdate),MONTH(fpdate)+L254-1,DAY(fpdate))))))</f>
        <v/>
      </c>
      <c r="N254" s="69" t="str">
        <f>IF(L254="","",IF(D254&lt;&gt;"",D254,IF(L254=1,start_rate,IF(variable,IF(OR(L254=1,L254&lt;$K$20*periods_per_year),N253,MIN($K$21,IF(MOD(L254-1,$J$23)=0,MAX($K$22,N253+$J$24),N253))),N253))))</f>
        <v/>
      </c>
      <c r="O254" s="67" t="str">
        <f>IF(L254="","",ROUND((((1+N254/CP)^(CP/periods_per_year))-1)*R253,2))</f>
        <v/>
      </c>
      <c r="P254" s="67" t="str">
        <f>IF(L254="","",IF(L254=nper,R253+O254,MIN(R253+O254,IF(N254=N253,P253,ROUND(-PMT(((1+N254/CP)^(CP/periods_per_year))-1,nper-L254+1,R253),2)))))</f>
        <v/>
      </c>
      <c r="Q254" s="67" t="str">
        <f t="shared" si="34"/>
        <v/>
      </c>
      <c r="R254" s="67" t="str">
        <f t="shared" si="35"/>
        <v/>
      </c>
    </row>
    <row r="255" spans="1:18" x14ac:dyDescent="0.25">
      <c r="A255" s="63" t="str">
        <f t="shared" si="27"/>
        <v/>
      </c>
      <c r="B255" s="64" t="str">
        <f t="shared" si="28"/>
        <v/>
      </c>
      <c r="C255" s="65" t="str">
        <f t="shared" si="29"/>
        <v/>
      </c>
      <c r="D255" s="66" t="str">
        <f>IF(A255="","",IF(A255=1,start_rate,IF(variable,IF(OR(A255=1,A255&lt;$K$20*periods_per_year),D254,MIN($K$21,IF(MOD(A255-1,$J$23)=0,MAX($K$22,D254+$J$24),D254))),D254)))</f>
        <v/>
      </c>
      <c r="E255" s="67" t="str">
        <f t="shared" si="30"/>
        <v/>
      </c>
      <c r="F255" s="67" t="str">
        <f>IF(A255="","",IF(A255=nper,J254+E255,MIN(J254+E255,IF(D255=D254,F254,IF($E$10="Acc Bi-Weekly",ROUND((-PMT(((1+D255/CP)^(CP/12))-1,(nper-A255+1)*12/26,J254))/2,2),IF($E$10="Acc Weekly",ROUND((-PMT(((1+D255/CP)^(CP/12))-1,(nper-A255+1)*12/52,J254))/4,2),ROUND(-PMT(((1+D255/CP)^(CP/periods_per_year))-1,nper-A255+1,J254),2)))))))</f>
        <v/>
      </c>
      <c r="G255" s="67" t="str">
        <f>IF(OR(A255="",A255&lt;$E$14),"",IF(J254&lt;=F255,0,IF(IF(AND(A255&gt;=$E$14,MOD(A255-$E$14,int)=0),$E$15,0)+F255&gt;=J254+E255,J254+E255-F255,IF(AND(A255&gt;=$E$14,MOD(A255-$E$14,int)=0),$E$15,0)+IF(IF(AND(A255&gt;=$E$14,MOD(A255-$E$14,int)=0),$E$15,0)+IF(MOD(A255-$E$18,periods_per_year)=0,$E$17,0)+F255&lt;J254+E255,IF(MOD(A255-$E$18,periods_per_year)=0,$E$17,0),J254+E255-IF(AND(A255&gt;=$E$14,MOD(A255-$E$14,int)=0),$E$15,0)-F255))))</f>
        <v/>
      </c>
      <c r="H255" s="68"/>
      <c r="I255" s="67" t="str">
        <f t="shared" si="31"/>
        <v/>
      </c>
      <c r="J255" s="67" t="str">
        <f t="shared" si="32"/>
        <v/>
      </c>
      <c r="K255" s="50"/>
      <c r="L255" s="63" t="str">
        <f t="shared" si="33"/>
        <v/>
      </c>
      <c r="M255" s="64" t="str">
        <f>IF(L255="","",IF(OR(periods_per_year=26,periods_per_year=52),IF(periods_per_year=26,IF(L255=1,fpdate,M254+14),IF(periods_per_year=52,IF(L255=1,fpdate,M254+7),"n/a")),IF(periods_per_year=24,DATE(YEAR(fpdate),MONTH(fpdate)+(L255-1)/2+IF(AND(DAY(fpdate)&gt;=15,MOD(L255,2)=0),1,0),IF(MOD(L255,2)=0,IF(DAY(fpdate)&gt;=15,DAY(fpdate)-14,DAY(fpdate)+14),DAY(fpdate))),IF(DAY(DATE(YEAR(fpdate),MONTH(fpdate)+L255-1,DAY(fpdate)))&lt;&gt;DAY(fpdate),DATE(YEAR(fpdate),MONTH(fpdate)+L255,0),DATE(YEAR(fpdate),MONTH(fpdate)+L255-1,DAY(fpdate))))))</f>
        <v/>
      </c>
      <c r="N255" s="69" t="str">
        <f>IF(L255="","",IF(D255&lt;&gt;"",D255,IF(L255=1,start_rate,IF(variable,IF(OR(L255=1,L255&lt;$K$20*periods_per_year),N254,MIN($K$21,IF(MOD(L255-1,$J$23)=0,MAX($K$22,N254+$J$24),N254))),N254))))</f>
        <v/>
      </c>
      <c r="O255" s="67" t="str">
        <f>IF(L255="","",ROUND((((1+N255/CP)^(CP/periods_per_year))-1)*R254,2))</f>
        <v/>
      </c>
      <c r="P255" s="67" t="str">
        <f>IF(L255="","",IF(L255=nper,R254+O255,MIN(R254+O255,IF(N255=N254,P254,ROUND(-PMT(((1+N255/CP)^(CP/periods_per_year))-1,nper-L255+1,R254),2)))))</f>
        <v/>
      </c>
      <c r="Q255" s="67" t="str">
        <f t="shared" si="34"/>
        <v/>
      </c>
      <c r="R255" s="67" t="str">
        <f t="shared" si="35"/>
        <v/>
      </c>
    </row>
    <row r="256" spans="1:18" x14ac:dyDescent="0.25">
      <c r="A256" s="63" t="str">
        <f t="shared" si="27"/>
        <v/>
      </c>
      <c r="B256" s="64" t="str">
        <f t="shared" si="28"/>
        <v/>
      </c>
      <c r="C256" s="65" t="str">
        <f t="shared" si="29"/>
        <v/>
      </c>
      <c r="D256" s="66" t="str">
        <f>IF(A256="","",IF(A256=1,start_rate,IF(variable,IF(OR(A256=1,A256&lt;$K$20*periods_per_year),D255,MIN($K$21,IF(MOD(A256-1,$J$23)=0,MAX($K$22,D255+$J$24),D255))),D255)))</f>
        <v/>
      </c>
      <c r="E256" s="67" t="str">
        <f t="shared" si="30"/>
        <v/>
      </c>
      <c r="F256" s="67" t="str">
        <f>IF(A256="","",IF(A256=nper,J255+E256,MIN(J255+E256,IF(D256=D255,F255,IF($E$10="Acc Bi-Weekly",ROUND((-PMT(((1+D256/CP)^(CP/12))-1,(nper-A256+1)*12/26,J255))/2,2),IF($E$10="Acc Weekly",ROUND((-PMT(((1+D256/CP)^(CP/12))-1,(nper-A256+1)*12/52,J255))/4,2),ROUND(-PMT(((1+D256/CP)^(CP/periods_per_year))-1,nper-A256+1,J255),2)))))))</f>
        <v/>
      </c>
      <c r="G256" s="67" t="str">
        <f>IF(OR(A256="",A256&lt;$E$14),"",IF(J255&lt;=F256,0,IF(IF(AND(A256&gt;=$E$14,MOD(A256-$E$14,int)=0),$E$15,0)+F256&gt;=J255+E256,J255+E256-F256,IF(AND(A256&gt;=$E$14,MOD(A256-$E$14,int)=0),$E$15,0)+IF(IF(AND(A256&gt;=$E$14,MOD(A256-$E$14,int)=0),$E$15,0)+IF(MOD(A256-$E$18,periods_per_year)=0,$E$17,0)+F256&lt;J255+E256,IF(MOD(A256-$E$18,periods_per_year)=0,$E$17,0),J255+E256-IF(AND(A256&gt;=$E$14,MOD(A256-$E$14,int)=0),$E$15,0)-F256))))</f>
        <v/>
      </c>
      <c r="H256" s="68"/>
      <c r="I256" s="67" t="str">
        <f t="shared" si="31"/>
        <v/>
      </c>
      <c r="J256" s="67" t="str">
        <f t="shared" si="32"/>
        <v/>
      </c>
      <c r="K256" s="50"/>
      <c r="L256" s="63" t="str">
        <f t="shared" si="33"/>
        <v/>
      </c>
      <c r="M256" s="64" t="str">
        <f>IF(L256="","",IF(OR(periods_per_year=26,periods_per_year=52),IF(periods_per_year=26,IF(L256=1,fpdate,M255+14),IF(periods_per_year=52,IF(L256=1,fpdate,M255+7),"n/a")),IF(periods_per_year=24,DATE(YEAR(fpdate),MONTH(fpdate)+(L256-1)/2+IF(AND(DAY(fpdate)&gt;=15,MOD(L256,2)=0),1,0),IF(MOD(L256,2)=0,IF(DAY(fpdate)&gt;=15,DAY(fpdate)-14,DAY(fpdate)+14),DAY(fpdate))),IF(DAY(DATE(YEAR(fpdate),MONTH(fpdate)+L256-1,DAY(fpdate)))&lt;&gt;DAY(fpdate),DATE(YEAR(fpdate),MONTH(fpdate)+L256,0),DATE(YEAR(fpdate),MONTH(fpdate)+L256-1,DAY(fpdate))))))</f>
        <v/>
      </c>
      <c r="N256" s="69" t="str">
        <f>IF(L256="","",IF(D256&lt;&gt;"",D256,IF(L256=1,start_rate,IF(variable,IF(OR(L256=1,L256&lt;$K$20*periods_per_year),N255,MIN($K$21,IF(MOD(L256-1,$J$23)=0,MAX($K$22,N255+$J$24),N255))),N255))))</f>
        <v/>
      </c>
      <c r="O256" s="67" t="str">
        <f>IF(L256="","",ROUND((((1+N256/CP)^(CP/periods_per_year))-1)*R255,2))</f>
        <v/>
      </c>
      <c r="P256" s="67" t="str">
        <f>IF(L256="","",IF(L256=nper,R255+O256,MIN(R255+O256,IF(N256=N255,P255,ROUND(-PMT(((1+N256/CP)^(CP/periods_per_year))-1,nper-L256+1,R255),2)))))</f>
        <v/>
      </c>
      <c r="Q256" s="67" t="str">
        <f t="shared" si="34"/>
        <v/>
      </c>
      <c r="R256" s="67" t="str">
        <f t="shared" si="35"/>
        <v/>
      </c>
    </row>
    <row r="257" spans="1:18" x14ac:dyDescent="0.25">
      <c r="A257" s="63" t="str">
        <f t="shared" si="27"/>
        <v/>
      </c>
      <c r="B257" s="64" t="str">
        <f t="shared" si="28"/>
        <v/>
      </c>
      <c r="C257" s="65" t="str">
        <f t="shared" si="29"/>
        <v/>
      </c>
      <c r="D257" s="66" t="str">
        <f>IF(A257="","",IF(A257=1,start_rate,IF(variable,IF(OR(A257=1,A257&lt;$K$20*periods_per_year),D256,MIN($K$21,IF(MOD(A257-1,$J$23)=0,MAX($K$22,D256+$J$24),D256))),D256)))</f>
        <v/>
      </c>
      <c r="E257" s="67" t="str">
        <f t="shared" si="30"/>
        <v/>
      </c>
      <c r="F257" s="67" t="str">
        <f>IF(A257="","",IF(A257=nper,J256+E257,MIN(J256+E257,IF(D257=D256,F256,IF($E$10="Acc Bi-Weekly",ROUND((-PMT(((1+D257/CP)^(CP/12))-1,(nper-A257+1)*12/26,J256))/2,2),IF($E$10="Acc Weekly",ROUND((-PMT(((1+D257/CP)^(CP/12))-1,(nper-A257+1)*12/52,J256))/4,2),ROUND(-PMT(((1+D257/CP)^(CP/periods_per_year))-1,nper-A257+1,J256),2)))))))</f>
        <v/>
      </c>
      <c r="G257" s="67" t="str">
        <f>IF(OR(A257="",A257&lt;$E$14),"",IF(J256&lt;=F257,0,IF(IF(AND(A257&gt;=$E$14,MOD(A257-$E$14,int)=0),$E$15,0)+F257&gt;=J256+E257,J256+E257-F257,IF(AND(A257&gt;=$E$14,MOD(A257-$E$14,int)=0),$E$15,0)+IF(IF(AND(A257&gt;=$E$14,MOD(A257-$E$14,int)=0),$E$15,0)+IF(MOD(A257-$E$18,periods_per_year)=0,$E$17,0)+F257&lt;J256+E257,IF(MOD(A257-$E$18,periods_per_year)=0,$E$17,0),J256+E257-IF(AND(A257&gt;=$E$14,MOD(A257-$E$14,int)=0),$E$15,0)-F257))))</f>
        <v/>
      </c>
      <c r="H257" s="68"/>
      <c r="I257" s="67" t="str">
        <f t="shared" si="31"/>
        <v/>
      </c>
      <c r="J257" s="67" t="str">
        <f t="shared" si="32"/>
        <v/>
      </c>
      <c r="K257" s="50"/>
      <c r="L257" s="63" t="str">
        <f t="shared" si="33"/>
        <v/>
      </c>
      <c r="M257" s="64" t="str">
        <f>IF(L257="","",IF(OR(periods_per_year=26,periods_per_year=52),IF(periods_per_year=26,IF(L257=1,fpdate,M256+14),IF(periods_per_year=52,IF(L257=1,fpdate,M256+7),"n/a")),IF(periods_per_year=24,DATE(YEAR(fpdate),MONTH(fpdate)+(L257-1)/2+IF(AND(DAY(fpdate)&gt;=15,MOD(L257,2)=0),1,0),IF(MOD(L257,2)=0,IF(DAY(fpdate)&gt;=15,DAY(fpdate)-14,DAY(fpdate)+14),DAY(fpdate))),IF(DAY(DATE(YEAR(fpdate),MONTH(fpdate)+L257-1,DAY(fpdate)))&lt;&gt;DAY(fpdate),DATE(YEAR(fpdate),MONTH(fpdate)+L257,0),DATE(YEAR(fpdate),MONTH(fpdate)+L257-1,DAY(fpdate))))))</f>
        <v/>
      </c>
      <c r="N257" s="69" t="str">
        <f>IF(L257="","",IF(D257&lt;&gt;"",D257,IF(L257=1,start_rate,IF(variable,IF(OR(L257=1,L257&lt;$K$20*periods_per_year),N256,MIN($K$21,IF(MOD(L257-1,$J$23)=0,MAX($K$22,N256+$J$24),N256))),N256))))</f>
        <v/>
      </c>
      <c r="O257" s="67" t="str">
        <f>IF(L257="","",ROUND((((1+N257/CP)^(CP/periods_per_year))-1)*R256,2))</f>
        <v/>
      </c>
      <c r="P257" s="67" t="str">
        <f>IF(L257="","",IF(L257=nper,R256+O257,MIN(R256+O257,IF(N257=N256,P256,ROUND(-PMT(((1+N257/CP)^(CP/periods_per_year))-1,nper-L257+1,R256),2)))))</f>
        <v/>
      </c>
      <c r="Q257" s="67" t="str">
        <f t="shared" si="34"/>
        <v/>
      </c>
      <c r="R257" s="67" t="str">
        <f t="shared" si="35"/>
        <v/>
      </c>
    </row>
    <row r="258" spans="1:18" x14ac:dyDescent="0.25">
      <c r="A258" s="63" t="str">
        <f t="shared" si="27"/>
        <v/>
      </c>
      <c r="B258" s="64" t="str">
        <f t="shared" si="28"/>
        <v/>
      </c>
      <c r="C258" s="65" t="str">
        <f t="shared" si="29"/>
        <v/>
      </c>
      <c r="D258" s="66" t="str">
        <f>IF(A258="","",IF(A258=1,start_rate,IF(variable,IF(OR(A258=1,A258&lt;$K$20*periods_per_year),D257,MIN($K$21,IF(MOD(A258-1,$J$23)=0,MAX($K$22,D257+$J$24),D257))),D257)))</f>
        <v/>
      </c>
      <c r="E258" s="67" t="str">
        <f t="shared" si="30"/>
        <v/>
      </c>
      <c r="F258" s="67" t="str">
        <f>IF(A258="","",IF(A258=nper,J257+E258,MIN(J257+E258,IF(D258=D257,F257,IF($E$10="Acc Bi-Weekly",ROUND((-PMT(((1+D258/CP)^(CP/12))-1,(nper-A258+1)*12/26,J257))/2,2),IF($E$10="Acc Weekly",ROUND((-PMT(((1+D258/CP)^(CP/12))-1,(nper-A258+1)*12/52,J257))/4,2),ROUND(-PMT(((1+D258/CP)^(CP/periods_per_year))-1,nper-A258+1,J257),2)))))))</f>
        <v/>
      </c>
      <c r="G258" s="67" t="str">
        <f>IF(OR(A258="",A258&lt;$E$14),"",IF(J257&lt;=F258,0,IF(IF(AND(A258&gt;=$E$14,MOD(A258-$E$14,int)=0),$E$15,0)+F258&gt;=J257+E258,J257+E258-F258,IF(AND(A258&gt;=$E$14,MOD(A258-$E$14,int)=0),$E$15,0)+IF(IF(AND(A258&gt;=$E$14,MOD(A258-$E$14,int)=0),$E$15,0)+IF(MOD(A258-$E$18,periods_per_year)=0,$E$17,0)+F258&lt;J257+E258,IF(MOD(A258-$E$18,periods_per_year)=0,$E$17,0),J257+E258-IF(AND(A258&gt;=$E$14,MOD(A258-$E$14,int)=0),$E$15,0)-F258))))</f>
        <v/>
      </c>
      <c r="H258" s="68"/>
      <c r="I258" s="67" t="str">
        <f t="shared" si="31"/>
        <v/>
      </c>
      <c r="J258" s="67" t="str">
        <f t="shared" si="32"/>
        <v/>
      </c>
      <c r="K258" s="50"/>
      <c r="L258" s="63" t="str">
        <f t="shared" si="33"/>
        <v/>
      </c>
      <c r="M258" s="64" t="str">
        <f>IF(L258="","",IF(OR(periods_per_year=26,periods_per_year=52),IF(periods_per_year=26,IF(L258=1,fpdate,M257+14),IF(periods_per_year=52,IF(L258=1,fpdate,M257+7),"n/a")),IF(periods_per_year=24,DATE(YEAR(fpdate),MONTH(fpdate)+(L258-1)/2+IF(AND(DAY(fpdate)&gt;=15,MOD(L258,2)=0),1,0),IF(MOD(L258,2)=0,IF(DAY(fpdate)&gt;=15,DAY(fpdate)-14,DAY(fpdate)+14),DAY(fpdate))),IF(DAY(DATE(YEAR(fpdate),MONTH(fpdate)+L258-1,DAY(fpdate)))&lt;&gt;DAY(fpdate),DATE(YEAR(fpdate),MONTH(fpdate)+L258,0),DATE(YEAR(fpdate),MONTH(fpdate)+L258-1,DAY(fpdate))))))</f>
        <v/>
      </c>
      <c r="N258" s="69" t="str">
        <f>IF(L258="","",IF(D258&lt;&gt;"",D258,IF(L258=1,start_rate,IF(variable,IF(OR(L258=1,L258&lt;$K$20*periods_per_year),N257,MIN($K$21,IF(MOD(L258-1,$J$23)=0,MAX($K$22,N257+$J$24),N257))),N257))))</f>
        <v/>
      </c>
      <c r="O258" s="67" t="str">
        <f>IF(L258="","",ROUND((((1+N258/CP)^(CP/periods_per_year))-1)*R257,2))</f>
        <v/>
      </c>
      <c r="P258" s="67" t="str">
        <f>IF(L258="","",IF(L258=nper,R257+O258,MIN(R257+O258,IF(N258=N257,P257,ROUND(-PMT(((1+N258/CP)^(CP/periods_per_year))-1,nper-L258+1,R257),2)))))</f>
        <v/>
      </c>
      <c r="Q258" s="67" t="str">
        <f t="shared" si="34"/>
        <v/>
      </c>
      <c r="R258" s="67" t="str">
        <f t="shared" si="35"/>
        <v/>
      </c>
    </row>
    <row r="259" spans="1:18" x14ac:dyDescent="0.25">
      <c r="A259" s="63" t="str">
        <f t="shared" si="27"/>
        <v/>
      </c>
      <c r="B259" s="64" t="str">
        <f t="shared" si="28"/>
        <v/>
      </c>
      <c r="C259" s="65" t="str">
        <f t="shared" si="29"/>
        <v/>
      </c>
      <c r="D259" s="66" t="str">
        <f>IF(A259="","",IF(A259=1,start_rate,IF(variable,IF(OR(A259=1,A259&lt;$K$20*periods_per_year),D258,MIN($K$21,IF(MOD(A259-1,$J$23)=0,MAX($K$22,D258+$J$24),D258))),D258)))</f>
        <v/>
      </c>
      <c r="E259" s="67" t="str">
        <f t="shared" si="30"/>
        <v/>
      </c>
      <c r="F259" s="67" t="str">
        <f>IF(A259="","",IF(A259=nper,J258+E259,MIN(J258+E259,IF(D259=D258,F258,IF($E$10="Acc Bi-Weekly",ROUND((-PMT(((1+D259/CP)^(CP/12))-1,(nper-A259+1)*12/26,J258))/2,2),IF($E$10="Acc Weekly",ROUND((-PMT(((1+D259/CP)^(CP/12))-1,(nper-A259+1)*12/52,J258))/4,2),ROUND(-PMT(((1+D259/CP)^(CP/periods_per_year))-1,nper-A259+1,J258),2)))))))</f>
        <v/>
      </c>
      <c r="G259" s="67" t="str">
        <f>IF(OR(A259="",A259&lt;$E$14),"",IF(J258&lt;=F259,0,IF(IF(AND(A259&gt;=$E$14,MOD(A259-$E$14,int)=0),$E$15,0)+F259&gt;=J258+E259,J258+E259-F259,IF(AND(A259&gt;=$E$14,MOD(A259-$E$14,int)=0),$E$15,0)+IF(IF(AND(A259&gt;=$E$14,MOD(A259-$E$14,int)=0),$E$15,0)+IF(MOD(A259-$E$18,periods_per_year)=0,$E$17,0)+F259&lt;J258+E259,IF(MOD(A259-$E$18,periods_per_year)=0,$E$17,0),J258+E259-IF(AND(A259&gt;=$E$14,MOD(A259-$E$14,int)=0),$E$15,0)-F259))))</f>
        <v/>
      </c>
      <c r="H259" s="68"/>
      <c r="I259" s="67" t="str">
        <f t="shared" si="31"/>
        <v/>
      </c>
      <c r="J259" s="67" t="str">
        <f t="shared" si="32"/>
        <v/>
      </c>
      <c r="K259" s="50"/>
      <c r="L259" s="63" t="str">
        <f t="shared" si="33"/>
        <v/>
      </c>
      <c r="M259" s="64" t="str">
        <f>IF(L259="","",IF(OR(periods_per_year=26,periods_per_year=52),IF(periods_per_year=26,IF(L259=1,fpdate,M258+14),IF(periods_per_year=52,IF(L259=1,fpdate,M258+7),"n/a")),IF(periods_per_year=24,DATE(YEAR(fpdate),MONTH(fpdate)+(L259-1)/2+IF(AND(DAY(fpdate)&gt;=15,MOD(L259,2)=0),1,0),IF(MOD(L259,2)=0,IF(DAY(fpdate)&gt;=15,DAY(fpdate)-14,DAY(fpdate)+14),DAY(fpdate))),IF(DAY(DATE(YEAR(fpdate),MONTH(fpdate)+L259-1,DAY(fpdate)))&lt;&gt;DAY(fpdate),DATE(YEAR(fpdate),MONTH(fpdate)+L259,0),DATE(YEAR(fpdate),MONTH(fpdate)+L259-1,DAY(fpdate))))))</f>
        <v/>
      </c>
      <c r="N259" s="69" t="str">
        <f>IF(L259="","",IF(D259&lt;&gt;"",D259,IF(L259=1,start_rate,IF(variable,IF(OR(L259=1,L259&lt;$K$20*periods_per_year),N258,MIN($K$21,IF(MOD(L259-1,$J$23)=0,MAX($K$22,N258+$J$24),N258))),N258))))</f>
        <v/>
      </c>
      <c r="O259" s="67" t="str">
        <f>IF(L259="","",ROUND((((1+N259/CP)^(CP/periods_per_year))-1)*R258,2))</f>
        <v/>
      </c>
      <c r="P259" s="67" t="str">
        <f>IF(L259="","",IF(L259=nper,R258+O259,MIN(R258+O259,IF(N259=N258,P258,ROUND(-PMT(((1+N259/CP)^(CP/periods_per_year))-1,nper-L259+1,R258),2)))))</f>
        <v/>
      </c>
      <c r="Q259" s="67" t="str">
        <f t="shared" si="34"/>
        <v/>
      </c>
      <c r="R259" s="67" t="str">
        <f t="shared" si="35"/>
        <v/>
      </c>
    </row>
    <row r="260" spans="1:18" x14ac:dyDescent="0.25">
      <c r="A260" s="63" t="str">
        <f t="shared" si="27"/>
        <v/>
      </c>
      <c r="B260" s="64" t="str">
        <f t="shared" si="28"/>
        <v/>
      </c>
      <c r="C260" s="65" t="str">
        <f t="shared" si="29"/>
        <v/>
      </c>
      <c r="D260" s="66" t="str">
        <f>IF(A260="","",IF(A260=1,start_rate,IF(variable,IF(OR(A260=1,A260&lt;$K$20*periods_per_year),D259,MIN($K$21,IF(MOD(A260-1,$J$23)=0,MAX($K$22,D259+$J$24),D259))),D259)))</f>
        <v/>
      </c>
      <c r="E260" s="67" t="str">
        <f t="shared" si="30"/>
        <v/>
      </c>
      <c r="F260" s="67" t="str">
        <f>IF(A260="","",IF(A260=nper,J259+E260,MIN(J259+E260,IF(D260=D259,F259,IF($E$10="Acc Bi-Weekly",ROUND((-PMT(((1+D260/CP)^(CP/12))-1,(nper-A260+1)*12/26,J259))/2,2),IF($E$10="Acc Weekly",ROUND((-PMT(((1+D260/CP)^(CP/12))-1,(nper-A260+1)*12/52,J259))/4,2),ROUND(-PMT(((1+D260/CP)^(CP/periods_per_year))-1,nper-A260+1,J259),2)))))))</f>
        <v/>
      </c>
      <c r="G260" s="67" t="str">
        <f>IF(OR(A260="",A260&lt;$E$14),"",IF(J259&lt;=F260,0,IF(IF(AND(A260&gt;=$E$14,MOD(A260-$E$14,int)=0),$E$15,0)+F260&gt;=J259+E260,J259+E260-F260,IF(AND(A260&gt;=$E$14,MOD(A260-$E$14,int)=0),$E$15,0)+IF(IF(AND(A260&gt;=$E$14,MOD(A260-$E$14,int)=0),$E$15,0)+IF(MOD(A260-$E$18,periods_per_year)=0,$E$17,0)+F260&lt;J259+E260,IF(MOD(A260-$E$18,periods_per_year)=0,$E$17,0),J259+E260-IF(AND(A260&gt;=$E$14,MOD(A260-$E$14,int)=0),$E$15,0)-F260))))</f>
        <v/>
      </c>
      <c r="H260" s="68"/>
      <c r="I260" s="67" t="str">
        <f t="shared" si="31"/>
        <v/>
      </c>
      <c r="J260" s="67" t="str">
        <f t="shared" si="32"/>
        <v/>
      </c>
      <c r="K260" s="50"/>
      <c r="L260" s="63" t="str">
        <f t="shared" si="33"/>
        <v/>
      </c>
      <c r="M260" s="64" t="str">
        <f>IF(L260="","",IF(OR(periods_per_year=26,periods_per_year=52),IF(periods_per_year=26,IF(L260=1,fpdate,M259+14),IF(periods_per_year=52,IF(L260=1,fpdate,M259+7),"n/a")),IF(periods_per_year=24,DATE(YEAR(fpdate),MONTH(fpdate)+(L260-1)/2+IF(AND(DAY(fpdate)&gt;=15,MOD(L260,2)=0),1,0),IF(MOD(L260,2)=0,IF(DAY(fpdate)&gt;=15,DAY(fpdate)-14,DAY(fpdate)+14),DAY(fpdate))),IF(DAY(DATE(YEAR(fpdate),MONTH(fpdate)+L260-1,DAY(fpdate)))&lt;&gt;DAY(fpdate),DATE(YEAR(fpdate),MONTH(fpdate)+L260,0),DATE(YEAR(fpdate),MONTH(fpdate)+L260-1,DAY(fpdate))))))</f>
        <v/>
      </c>
      <c r="N260" s="69" t="str">
        <f>IF(L260="","",IF(D260&lt;&gt;"",D260,IF(L260=1,start_rate,IF(variable,IF(OR(L260=1,L260&lt;$K$20*periods_per_year),N259,MIN($K$21,IF(MOD(L260-1,$J$23)=0,MAX($K$22,N259+$J$24),N259))),N259))))</f>
        <v/>
      </c>
      <c r="O260" s="67" t="str">
        <f>IF(L260="","",ROUND((((1+N260/CP)^(CP/periods_per_year))-1)*R259,2))</f>
        <v/>
      </c>
      <c r="P260" s="67" t="str">
        <f>IF(L260="","",IF(L260=nper,R259+O260,MIN(R259+O260,IF(N260=N259,P259,ROUND(-PMT(((1+N260/CP)^(CP/periods_per_year))-1,nper-L260+1,R259),2)))))</f>
        <v/>
      </c>
      <c r="Q260" s="67" t="str">
        <f t="shared" si="34"/>
        <v/>
      </c>
      <c r="R260" s="67" t="str">
        <f t="shared" si="35"/>
        <v/>
      </c>
    </row>
    <row r="261" spans="1:18" x14ac:dyDescent="0.25">
      <c r="A261" s="63" t="str">
        <f t="shared" si="27"/>
        <v/>
      </c>
      <c r="B261" s="64" t="str">
        <f t="shared" si="28"/>
        <v/>
      </c>
      <c r="C261" s="65" t="str">
        <f t="shared" si="29"/>
        <v/>
      </c>
      <c r="D261" s="66" t="str">
        <f>IF(A261="","",IF(A261=1,start_rate,IF(variable,IF(OR(A261=1,A261&lt;$K$20*periods_per_year),D260,MIN($K$21,IF(MOD(A261-1,$J$23)=0,MAX($K$22,D260+$J$24),D260))),D260)))</f>
        <v/>
      </c>
      <c r="E261" s="67" t="str">
        <f t="shared" si="30"/>
        <v/>
      </c>
      <c r="F261" s="67" t="str">
        <f>IF(A261="","",IF(A261=nper,J260+E261,MIN(J260+E261,IF(D261=D260,F260,IF($E$10="Acc Bi-Weekly",ROUND((-PMT(((1+D261/CP)^(CP/12))-1,(nper-A261+1)*12/26,J260))/2,2),IF($E$10="Acc Weekly",ROUND((-PMT(((1+D261/CP)^(CP/12))-1,(nper-A261+1)*12/52,J260))/4,2),ROUND(-PMT(((1+D261/CP)^(CP/periods_per_year))-1,nper-A261+1,J260),2)))))))</f>
        <v/>
      </c>
      <c r="G261" s="67" t="str">
        <f>IF(OR(A261="",A261&lt;$E$14),"",IF(J260&lt;=F261,0,IF(IF(AND(A261&gt;=$E$14,MOD(A261-$E$14,int)=0),$E$15,0)+F261&gt;=J260+E261,J260+E261-F261,IF(AND(A261&gt;=$E$14,MOD(A261-$E$14,int)=0),$E$15,0)+IF(IF(AND(A261&gt;=$E$14,MOD(A261-$E$14,int)=0),$E$15,0)+IF(MOD(A261-$E$18,periods_per_year)=0,$E$17,0)+F261&lt;J260+E261,IF(MOD(A261-$E$18,periods_per_year)=0,$E$17,0),J260+E261-IF(AND(A261&gt;=$E$14,MOD(A261-$E$14,int)=0),$E$15,0)-F261))))</f>
        <v/>
      </c>
      <c r="H261" s="68"/>
      <c r="I261" s="67" t="str">
        <f t="shared" si="31"/>
        <v/>
      </c>
      <c r="J261" s="67" t="str">
        <f t="shared" si="32"/>
        <v/>
      </c>
      <c r="K261" s="50"/>
      <c r="L261" s="63" t="str">
        <f t="shared" si="33"/>
        <v/>
      </c>
      <c r="M261" s="64" t="str">
        <f>IF(L261="","",IF(OR(periods_per_year=26,periods_per_year=52),IF(periods_per_year=26,IF(L261=1,fpdate,M260+14),IF(periods_per_year=52,IF(L261=1,fpdate,M260+7),"n/a")),IF(periods_per_year=24,DATE(YEAR(fpdate),MONTH(fpdate)+(L261-1)/2+IF(AND(DAY(fpdate)&gt;=15,MOD(L261,2)=0),1,0),IF(MOD(L261,2)=0,IF(DAY(fpdate)&gt;=15,DAY(fpdate)-14,DAY(fpdate)+14),DAY(fpdate))),IF(DAY(DATE(YEAR(fpdate),MONTH(fpdate)+L261-1,DAY(fpdate)))&lt;&gt;DAY(fpdate),DATE(YEAR(fpdate),MONTH(fpdate)+L261,0),DATE(YEAR(fpdate),MONTH(fpdate)+L261-1,DAY(fpdate))))))</f>
        <v/>
      </c>
      <c r="N261" s="69" t="str">
        <f>IF(L261="","",IF(D261&lt;&gt;"",D261,IF(L261=1,start_rate,IF(variable,IF(OR(L261=1,L261&lt;$K$20*periods_per_year),N260,MIN($K$21,IF(MOD(L261-1,$J$23)=0,MAX($K$22,N260+$J$24),N260))),N260))))</f>
        <v/>
      </c>
      <c r="O261" s="67" t="str">
        <f>IF(L261="","",ROUND((((1+N261/CP)^(CP/periods_per_year))-1)*R260,2))</f>
        <v/>
      </c>
      <c r="P261" s="67" t="str">
        <f>IF(L261="","",IF(L261=nper,R260+O261,MIN(R260+O261,IF(N261=N260,P260,ROUND(-PMT(((1+N261/CP)^(CP/periods_per_year))-1,nper-L261+1,R260),2)))))</f>
        <v/>
      </c>
      <c r="Q261" s="67" t="str">
        <f t="shared" si="34"/>
        <v/>
      </c>
      <c r="R261" s="67" t="str">
        <f t="shared" si="35"/>
        <v/>
      </c>
    </row>
    <row r="262" spans="1:18" x14ac:dyDescent="0.25">
      <c r="A262" s="63" t="str">
        <f t="shared" si="27"/>
        <v/>
      </c>
      <c r="B262" s="64" t="str">
        <f t="shared" si="28"/>
        <v/>
      </c>
      <c r="C262" s="65" t="str">
        <f t="shared" si="29"/>
        <v/>
      </c>
      <c r="D262" s="66" t="str">
        <f>IF(A262="","",IF(A262=1,start_rate,IF(variable,IF(OR(A262=1,A262&lt;$K$20*periods_per_year),D261,MIN($K$21,IF(MOD(A262-1,$J$23)=0,MAX($K$22,D261+$J$24),D261))),D261)))</f>
        <v/>
      </c>
      <c r="E262" s="67" t="str">
        <f t="shared" si="30"/>
        <v/>
      </c>
      <c r="F262" s="67" t="str">
        <f>IF(A262="","",IF(A262=nper,J261+E262,MIN(J261+E262,IF(D262=D261,F261,IF($E$10="Acc Bi-Weekly",ROUND((-PMT(((1+D262/CP)^(CP/12))-1,(nper-A262+1)*12/26,J261))/2,2),IF($E$10="Acc Weekly",ROUND((-PMT(((1+D262/CP)^(CP/12))-1,(nper-A262+1)*12/52,J261))/4,2),ROUND(-PMT(((1+D262/CP)^(CP/periods_per_year))-1,nper-A262+1,J261),2)))))))</f>
        <v/>
      </c>
      <c r="G262" s="67" t="str">
        <f>IF(OR(A262="",A262&lt;$E$14),"",IF(J261&lt;=F262,0,IF(IF(AND(A262&gt;=$E$14,MOD(A262-$E$14,int)=0),$E$15,0)+F262&gt;=J261+E262,J261+E262-F262,IF(AND(A262&gt;=$E$14,MOD(A262-$E$14,int)=0),$E$15,0)+IF(IF(AND(A262&gt;=$E$14,MOD(A262-$E$14,int)=0),$E$15,0)+IF(MOD(A262-$E$18,periods_per_year)=0,$E$17,0)+F262&lt;J261+E262,IF(MOD(A262-$E$18,periods_per_year)=0,$E$17,0),J261+E262-IF(AND(A262&gt;=$E$14,MOD(A262-$E$14,int)=0),$E$15,0)-F262))))</f>
        <v/>
      </c>
      <c r="H262" s="68"/>
      <c r="I262" s="67" t="str">
        <f t="shared" si="31"/>
        <v/>
      </c>
      <c r="J262" s="67" t="str">
        <f t="shared" si="32"/>
        <v/>
      </c>
      <c r="K262" s="50"/>
      <c r="L262" s="63" t="str">
        <f t="shared" si="33"/>
        <v/>
      </c>
      <c r="M262" s="64" t="str">
        <f>IF(L262="","",IF(OR(periods_per_year=26,periods_per_year=52),IF(periods_per_year=26,IF(L262=1,fpdate,M261+14),IF(periods_per_year=52,IF(L262=1,fpdate,M261+7),"n/a")),IF(periods_per_year=24,DATE(YEAR(fpdate),MONTH(fpdate)+(L262-1)/2+IF(AND(DAY(fpdate)&gt;=15,MOD(L262,2)=0),1,0),IF(MOD(L262,2)=0,IF(DAY(fpdate)&gt;=15,DAY(fpdate)-14,DAY(fpdate)+14),DAY(fpdate))),IF(DAY(DATE(YEAR(fpdate),MONTH(fpdate)+L262-1,DAY(fpdate)))&lt;&gt;DAY(fpdate),DATE(YEAR(fpdate),MONTH(fpdate)+L262,0),DATE(YEAR(fpdate),MONTH(fpdate)+L262-1,DAY(fpdate))))))</f>
        <v/>
      </c>
      <c r="N262" s="69" t="str">
        <f>IF(L262="","",IF(D262&lt;&gt;"",D262,IF(L262=1,start_rate,IF(variable,IF(OR(L262=1,L262&lt;$K$20*periods_per_year),N261,MIN($K$21,IF(MOD(L262-1,$J$23)=0,MAX($K$22,N261+$J$24),N261))),N261))))</f>
        <v/>
      </c>
      <c r="O262" s="67" t="str">
        <f>IF(L262="","",ROUND((((1+N262/CP)^(CP/periods_per_year))-1)*R261,2))</f>
        <v/>
      </c>
      <c r="P262" s="67" t="str">
        <f>IF(L262="","",IF(L262=nper,R261+O262,MIN(R261+O262,IF(N262=N261,P261,ROUND(-PMT(((1+N262/CP)^(CP/periods_per_year))-1,nper-L262+1,R261),2)))))</f>
        <v/>
      </c>
      <c r="Q262" s="67" t="str">
        <f t="shared" si="34"/>
        <v/>
      </c>
      <c r="R262" s="67" t="str">
        <f t="shared" si="35"/>
        <v/>
      </c>
    </row>
    <row r="263" spans="1:18" x14ac:dyDescent="0.25">
      <c r="A263" s="63" t="str">
        <f t="shared" si="27"/>
        <v/>
      </c>
      <c r="B263" s="64" t="str">
        <f t="shared" si="28"/>
        <v/>
      </c>
      <c r="C263" s="65" t="str">
        <f t="shared" si="29"/>
        <v/>
      </c>
      <c r="D263" s="66" t="str">
        <f>IF(A263="","",IF(A263=1,start_rate,IF(variable,IF(OR(A263=1,A263&lt;$K$20*periods_per_year),D262,MIN($K$21,IF(MOD(A263-1,$J$23)=0,MAX($K$22,D262+$J$24),D262))),D262)))</f>
        <v/>
      </c>
      <c r="E263" s="67" t="str">
        <f t="shared" si="30"/>
        <v/>
      </c>
      <c r="F263" s="67" t="str">
        <f>IF(A263="","",IF(A263=nper,J262+E263,MIN(J262+E263,IF(D263=D262,F262,IF($E$10="Acc Bi-Weekly",ROUND((-PMT(((1+D263/CP)^(CP/12))-1,(nper-A263+1)*12/26,J262))/2,2),IF($E$10="Acc Weekly",ROUND((-PMT(((1+D263/CP)^(CP/12))-1,(nper-A263+1)*12/52,J262))/4,2),ROUND(-PMT(((1+D263/CP)^(CP/periods_per_year))-1,nper-A263+1,J262),2)))))))</f>
        <v/>
      </c>
      <c r="G263" s="67" t="str">
        <f>IF(OR(A263="",A263&lt;$E$14),"",IF(J262&lt;=F263,0,IF(IF(AND(A263&gt;=$E$14,MOD(A263-$E$14,int)=0),$E$15,0)+F263&gt;=J262+E263,J262+E263-F263,IF(AND(A263&gt;=$E$14,MOD(A263-$E$14,int)=0),$E$15,0)+IF(IF(AND(A263&gt;=$E$14,MOD(A263-$E$14,int)=0),$E$15,0)+IF(MOD(A263-$E$18,periods_per_year)=0,$E$17,0)+F263&lt;J262+E263,IF(MOD(A263-$E$18,periods_per_year)=0,$E$17,0),J262+E263-IF(AND(A263&gt;=$E$14,MOD(A263-$E$14,int)=0),$E$15,0)-F263))))</f>
        <v/>
      </c>
      <c r="H263" s="68"/>
      <c r="I263" s="67" t="str">
        <f t="shared" si="31"/>
        <v/>
      </c>
      <c r="J263" s="67" t="str">
        <f t="shared" si="32"/>
        <v/>
      </c>
      <c r="K263" s="50"/>
      <c r="L263" s="63" t="str">
        <f t="shared" si="33"/>
        <v/>
      </c>
      <c r="M263" s="64" t="str">
        <f>IF(L263="","",IF(OR(periods_per_year=26,periods_per_year=52),IF(periods_per_year=26,IF(L263=1,fpdate,M262+14),IF(periods_per_year=52,IF(L263=1,fpdate,M262+7),"n/a")),IF(periods_per_year=24,DATE(YEAR(fpdate),MONTH(fpdate)+(L263-1)/2+IF(AND(DAY(fpdate)&gt;=15,MOD(L263,2)=0),1,0),IF(MOD(L263,2)=0,IF(DAY(fpdate)&gt;=15,DAY(fpdate)-14,DAY(fpdate)+14),DAY(fpdate))),IF(DAY(DATE(YEAR(fpdate),MONTH(fpdate)+L263-1,DAY(fpdate)))&lt;&gt;DAY(fpdate),DATE(YEAR(fpdate),MONTH(fpdate)+L263,0),DATE(YEAR(fpdate),MONTH(fpdate)+L263-1,DAY(fpdate))))))</f>
        <v/>
      </c>
      <c r="N263" s="69" t="str">
        <f>IF(L263="","",IF(D263&lt;&gt;"",D263,IF(L263=1,start_rate,IF(variable,IF(OR(L263=1,L263&lt;$K$20*periods_per_year),N262,MIN($K$21,IF(MOD(L263-1,$J$23)=0,MAX($K$22,N262+$J$24),N262))),N262))))</f>
        <v/>
      </c>
      <c r="O263" s="67" t="str">
        <f>IF(L263="","",ROUND((((1+N263/CP)^(CP/periods_per_year))-1)*R262,2))</f>
        <v/>
      </c>
      <c r="P263" s="67" t="str">
        <f>IF(L263="","",IF(L263=nper,R262+O263,MIN(R262+O263,IF(N263=N262,P262,ROUND(-PMT(((1+N263/CP)^(CP/periods_per_year))-1,nper-L263+1,R262),2)))))</f>
        <v/>
      </c>
      <c r="Q263" s="67" t="str">
        <f t="shared" si="34"/>
        <v/>
      </c>
      <c r="R263" s="67" t="str">
        <f t="shared" si="35"/>
        <v/>
      </c>
    </row>
    <row r="264" spans="1:18" x14ac:dyDescent="0.25">
      <c r="A264" s="63" t="str">
        <f t="shared" si="27"/>
        <v/>
      </c>
      <c r="B264" s="64" t="str">
        <f t="shared" si="28"/>
        <v/>
      </c>
      <c r="C264" s="65" t="str">
        <f t="shared" si="29"/>
        <v/>
      </c>
      <c r="D264" s="66" t="str">
        <f>IF(A264="","",IF(A264=1,start_rate,IF(variable,IF(OR(A264=1,A264&lt;$K$20*periods_per_year),D263,MIN($K$21,IF(MOD(A264-1,$J$23)=0,MAX($K$22,D263+$J$24),D263))),D263)))</f>
        <v/>
      </c>
      <c r="E264" s="67" t="str">
        <f t="shared" si="30"/>
        <v/>
      </c>
      <c r="F264" s="67" t="str">
        <f>IF(A264="","",IF(A264=nper,J263+E264,MIN(J263+E264,IF(D264=D263,F263,IF($E$10="Acc Bi-Weekly",ROUND((-PMT(((1+D264/CP)^(CP/12))-1,(nper-A264+1)*12/26,J263))/2,2),IF($E$10="Acc Weekly",ROUND((-PMT(((1+D264/CP)^(CP/12))-1,(nper-A264+1)*12/52,J263))/4,2),ROUND(-PMT(((1+D264/CP)^(CP/periods_per_year))-1,nper-A264+1,J263),2)))))))</f>
        <v/>
      </c>
      <c r="G264" s="67" t="str">
        <f>IF(OR(A264="",A264&lt;$E$14),"",IF(J263&lt;=F264,0,IF(IF(AND(A264&gt;=$E$14,MOD(A264-$E$14,int)=0),$E$15,0)+F264&gt;=J263+E264,J263+E264-F264,IF(AND(A264&gt;=$E$14,MOD(A264-$E$14,int)=0),$E$15,0)+IF(IF(AND(A264&gt;=$E$14,MOD(A264-$E$14,int)=0),$E$15,0)+IF(MOD(A264-$E$18,periods_per_year)=0,$E$17,0)+F264&lt;J263+E264,IF(MOD(A264-$E$18,periods_per_year)=0,$E$17,0),J263+E264-IF(AND(A264&gt;=$E$14,MOD(A264-$E$14,int)=0),$E$15,0)-F264))))</f>
        <v/>
      </c>
      <c r="H264" s="68"/>
      <c r="I264" s="67" t="str">
        <f t="shared" si="31"/>
        <v/>
      </c>
      <c r="J264" s="67" t="str">
        <f t="shared" si="32"/>
        <v/>
      </c>
      <c r="K264" s="50"/>
      <c r="L264" s="63" t="str">
        <f t="shared" si="33"/>
        <v/>
      </c>
      <c r="M264" s="64" t="str">
        <f>IF(L264="","",IF(OR(periods_per_year=26,periods_per_year=52),IF(periods_per_year=26,IF(L264=1,fpdate,M263+14),IF(periods_per_year=52,IF(L264=1,fpdate,M263+7),"n/a")),IF(periods_per_year=24,DATE(YEAR(fpdate),MONTH(fpdate)+(L264-1)/2+IF(AND(DAY(fpdate)&gt;=15,MOD(L264,2)=0),1,0),IF(MOD(L264,2)=0,IF(DAY(fpdate)&gt;=15,DAY(fpdate)-14,DAY(fpdate)+14),DAY(fpdate))),IF(DAY(DATE(YEAR(fpdate),MONTH(fpdate)+L264-1,DAY(fpdate)))&lt;&gt;DAY(fpdate),DATE(YEAR(fpdate),MONTH(fpdate)+L264,0),DATE(YEAR(fpdate),MONTH(fpdate)+L264-1,DAY(fpdate))))))</f>
        <v/>
      </c>
      <c r="N264" s="69" t="str">
        <f>IF(L264="","",IF(D264&lt;&gt;"",D264,IF(L264=1,start_rate,IF(variable,IF(OR(L264=1,L264&lt;$K$20*periods_per_year),N263,MIN($K$21,IF(MOD(L264-1,$J$23)=0,MAX($K$22,N263+$J$24),N263))),N263))))</f>
        <v/>
      </c>
      <c r="O264" s="67" t="str">
        <f>IF(L264="","",ROUND((((1+N264/CP)^(CP/periods_per_year))-1)*R263,2))</f>
        <v/>
      </c>
      <c r="P264" s="67" t="str">
        <f>IF(L264="","",IF(L264=nper,R263+O264,MIN(R263+O264,IF(N264=N263,P263,ROUND(-PMT(((1+N264/CP)^(CP/periods_per_year))-1,nper-L264+1,R263),2)))))</f>
        <v/>
      </c>
      <c r="Q264" s="67" t="str">
        <f t="shared" si="34"/>
        <v/>
      </c>
      <c r="R264" s="67" t="str">
        <f t="shared" si="35"/>
        <v/>
      </c>
    </row>
    <row r="265" spans="1:18" x14ac:dyDescent="0.25">
      <c r="A265" s="63" t="str">
        <f t="shared" si="27"/>
        <v/>
      </c>
      <c r="B265" s="64" t="str">
        <f t="shared" si="28"/>
        <v/>
      </c>
      <c r="C265" s="65" t="str">
        <f t="shared" si="29"/>
        <v/>
      </c>
      <c r="D265" s="66" t="str">
        <f>IF(A265="","",IF(A265=1,start_rate,IF(variable,IF(OR(A265=1,A265&lt;$K$20*periods_per_year),D264,MIN($K$21,IF(MOD(A265-1,$J$23)=0,MAX($K$22,D264+$J$24),D264))),D264)))</f>
        <v/>
      </c>
      <c r="E265" s="67" t="str">
        <f t="shared" si="30"/>
        <v/>
      </c>
      <c r="F265" s="67" t="str">
        <f>IF(A265="","",IF(A265=nper,J264+E265,MIN(J264+E265,IF(D265=D264,F264,IF($E$10="Acc Bi-Weekly",ROUND((-PMT(((1+D265/CP)^(CP/12))-1,(nper-A265+1)*12/26,J264))/2,2),IF($E$10="Acc Weekly",ROUND((-PMT(((1+D265/CP)^(CP/12))-1,(nper-A265+1)*12/52,J264))/4,2),ROUND(-PMT(((1+D265/CP)^(CP/periods_per_year))-1,nper-A265+1,J264),2)))))))</f>
        <v/>
      </c>
      <c r="G265" s="67" t="str">
        <f>IF(OR(A265="",A265&lt;$E$14),"",IF(J264&lt;=F265,0,IF(IF(AND(A265&gt;=$E$14,MOD(A265-$E$14,int)=0),$E$15,0)+F265&gt;=J264+E265,J264+E265-F265,IF(AND(A265&gt;=$E$14,MOD(A265-$E$14,int)=0),$E$15,0)+IF(IF(AND(A265&gt;=$E$14,MOD(A265-$E$14,int)=0),$E$15,0)+IF(MOD(A265-$E$18,periods_per_year)=0,$E$17,0)+F265&lt;J264+E265,IF(MOD(A265-$E$18,periods_per_year)=0,$E$17,0),J264+E265-IF(AND(A265&gt;=$E$14,MOD(A265-$E$14,int)=0),$E$15,0)-F265))))</f>
        <v/>
      </c>
      <c r="H265" s="68"/>
      <c r="I265" s="67" t="str">
        <f t="shared" si="31"/>
        <v/>
      </c>
      <c r="J265" s="67" t="str">
        <f t="shared" si="32"/>
        <v/>
      </c>
      <c r="K265" s="50"/>
      <c r="L265" s="63" t="str">
        <f t="shared" si="33"/>
        <v/>
      </c>
      <c r="M265" s="64" t="str">
        <f>IF(L265="","",IF(OR(periods_per_year=26,periods_per_year=52),IF(periods_per_year=26,IF(L265=1,fpdate,M264+14),IF(periods_per_year=52,IF(L265=1,fpdate,M264+7),"n/a")),IF(periods_per_year=24,DATE(YEAR(fpdate),MONTH(fpdate)+(L265-1)/2+IF(AND(DAY(fpdate)&gt;=15,MOD(L265,2)=0),1,0),IF(MOD(L265,2)=0,IF(DAY(fpdate)&gt;=15,DAY(fpdate)-14,DAY(fpdate)+14),DAY(fpdate))),IF(DAY(DATE(YEAR(fpdate),MONTH(fpdate)+L265-1,DAY(fpdate)))&lt;&gt;DAY(fpdate),DATE(YEAR(fpdate),MONTH(fpdate)+L265,0),DATE(YEAR(fpdate),MONTH(fpdate)+L265-1,DAY(fpdate))))))</f>
        <v/>
      </c>
      <c r="N265" s="69" t="str">
        <f>IF(L265="","",IF(D265&lt;&gt;"",D265,IF(L265=1,start_rate,IF(variable,IF(OR(L265=1,L265&lt;$K$20*periods_per_year),N264,MIN($K$21,IF(MOD(L265-1,$J$23)=0,MAX($K$22,N264+$J$24),N264))),N264))))</f>
        <v/>
      </c>
      <c r="O265" s="67" t="str">
        <f>IF(L265="","",ROUND((((1+N265/CP)^(CP/periods_per_year))-1)*R264,2))</f>
        <v/>
      </c>
      <c r="P265" s="67" t="str">
        <f>IF(L265="","",IF(L265=nper,R264+O265,MIN(R264+O265,IF(N265=N264,P264,ROUND(-PMT(((1+N265/CP)^(CP/periods_per_year))-1,nper-L265+1,R264),2)))))</f>
        <v/>
      </c>
      <c r="Q265" s="67" t="str">
        <f t="shared" si="34"/>
        <v/>
      </c>
      <c r="R265" s="67" t="str">
        <f t="shared" si="35"/>
        <v/>
      </c>
    </row>
    <row r="266" spans="1:18" x14ac:dyDescent="0.25">
      <c r="A266" s="63" t="str">
        <f t="shared" si="27"/>
        <v/>
      </c>
      <c r="B266" s="64" t="str">
        <f t="shared" si="28"/>
        <v/>
      </c>
      <c r="C266" s="65" t="str">
        <f t="shared" si="29"/>
        <v/>
      </c>
      <c r="D266" s="66" t="str">
        <f>IF(A266="","",IF(A266=1,start_rate,IF(variable,IF(OR(A266=1,A266&lt;$K$20*periods_per_year),D265,MIN($K$21,IF(MOD(A266-1,$J$23)=0,MAX($K$22,D265+$J$24),D265))),D265)))</f>
        <v/>
      </c>
      <c r="E266" s="67" t="str">
        <f t="shared" si="30"/>
        <v/>
      </c>
      <c r="F266" s="67" t="str">
        <f>IF(A266="","",IF(A266=nper,J265+E266,MIN(J265+E266,IF(D266=D265,F265,IF($E$10="Acc Bi-Weekly",ROUND((-PMT(((1+D266/CP)^(CP/12))-1,(nper-A266+1)*12/26,J265))/2,2),IF($E$10="Acc Weekly",ROUND((-PMT(((1+D266/CP)^(CP/12))-1,(nper-A266+1)*12/52,J265))/4,2),ROUND(-PMT(((1+D266/CP)^(CP/periods_per_year))-1,nper-A266+1,J265),2)))))))</f>
        <v/>
      </c>
      <c r="G266" s="67" t="str">
        <f>IF(OR(A266="",A266&lt;$E$14),"",IF(J265&lt;=F266,0,IF(IF(AND(A266&gt;=$E$14,MOD(A266-$E$14,int)=0),$E$15,0)+F266&gt;=J265+E266,J265+E266-F266,IF(AND(A266&gt;=$E$14,MOD(A266-$E$14,int)=0),$E$15,0)+IF(IF(AND(A266&gt;=$E$14,MOD(A266-$E$14,int)=0),$E$15,0)+IF(MOD(A266-$E$18,periods_per_year)=0,$E$17,0)+F266&lt;J265+E266,IF(MOD(A266-$E$18,periods_per_year)=0,$E$17,0),J265+E266-IF(AND(A266&gt;=$E$14,MOD(A266-$E$14,int)=0),$E$15,0)-F266))))</f>
        <v/>
      </c>
      <c r="H266" s="68"/>
      <c r="I266" s="67" t="str">
        <f t="shared" si="31"/>
        <v/>
      </c>
      <c r="J266" s="67" t="str">
        <f t="shared" si="32"/>
        <v/>
      </c>
      <c r="K266" s="50"/>
      <c r="L266" s="63" t="str">
        <f t="shared" si="33"/>
        <v/>
      </c>
      <c r="M266" s="64" t="str">
        <f>IF(L266="","",IF(OR(periods_per_year=26,periods_per_year=52),IF(periods_per_year=26,IF(L266=1,fpdate,M265+14),IF(periods_per_year=52,IF(L266=1,fpdate,M265+7),"n/a")),IF(periods_per_year=24,DATE(YEAR(fpdate),MONTH(fpdate)+(L266-1)/2+IF(AND(DAY(fpdate)&gt;=15,MOD(L266,2)=0),1,0),IF(MOD(L266,2)=0,IF(DAY(fpdate)&gt;=15,DAY(fpdate)-14,DAY(fpdate)+14),DAY(fpdate))),IF(DAY(DATE(YEAR(fpdate),MONTH(fpdate)+L266-1,DAY(fpdate)))&lt;&gt;DAY(fpdate),DATE(YEAR(fpdate),MONTH(fpdate)+L266,0),DATE(YEAR(fpdate),MONTH(fpdate)+L266-1,DAY(fpdate))))))</f>
        <v/>
      </c>
      <c r="N266" s="69" t="str">
        <f>IF(L266="","",IF(D266&lt;&gt;"",D266,IF(L266=1,start_rate,IF(variable,IF(OR(L266=1,L266&lt;$K$20*periods_per_year),N265,MIN($K$21,IF(MOD(L266-1,$J$23)=0,MAX($K$22,N265+$J$24),N265))),N265))))</f>
        <v/>
      </c>
      <c r="O266" s="67" t="str">
        <f>IF(L266="","",ROUND((((1+N266/CP)^(CP/periods_per_year))-1)*R265,2))</f>
        <v/>
      </c>
      <c r="P266" s="67" t="str">
        <f>IF(L266="","",IF(L266=nper,R265+O266,MIN(R265+O266,IF(N266=N265,P265,ROUND(-PMT(((1+N266/CP)^(CP/periods_per_year))-1,nper-L266+1,R265),2)))))</f>
        <v/>
      </c>
      <c r="Q266" s="67" t="str">
        <f t="shared" si="34"/>
        <v/>
      </c>
      <c r="R266" s="67" t="str">
        <f t="shared" si="35"/>
        <v/>
      </c>
    </row>
    <row r="267" spans="1:18" x14ac:dyDescent="0.25">
      <c r="A267" s="63" t="str">
        <f t="shared" si="27"/>
        <v/>
      </c>
      <c r="B267" s="64" t="str">
        <f t="shared" si="28"/>
        <v/>
      </c>
      <c r="C267" s="65" t="str">
        <f t="shared" si="29"/>
        <v/>
      </c>
      <c r="D267" s="66" t="str">
        <f>IF(A267="","",IF(A267=1,start_rate,IF(variable,IF(OR(A267=1,A267&lt;$K$20*periods_per_year),D266,MIN($K$21,IF(MOD(A267-1,$J$23)=0,MAX($K$22,D266+$J$24),D266))),D266)))</f>
        <v/>
      </c>
      <c r="E267" s="67" t="str">
        <f t="shared" si="30"/>
        <v/>
      </c>
      <c r="F267" s="67" t="str">
        <f>IF(A267="","",IF(A267=nper,J266+E267,MIN(J266+E267,IF(D267=D266,F266,IF($E$10="Acc Bi-Weekly",ROUND((-PMT(((1+D267/CP)^(CP/12))-1,(nper-A267+1)*12/26,J266))/2,2),IF($E$10="Acc Weekly",ROUND((-PMT(((1+D267/CP)^(CP/12))-1,(nper-A267+1)*12/52,J266))/4,2),ROUND(-PMT(((1+D267/CP)^(CP/periods_per_year))-1,nper-A267+1,J266),2)))))))</f>
        <v/>
      </c>
      <c r="G267" s="67" t="str">
        <f>IF(OR(A267="",A267&lt;$E$14),"",IF(J266&lt;=F267,0,IF(IF(AND(A267&gt;=$E$14,MOD(A267-$E$14,int)=0),$E$15,0)+F267&gt;=J266+E267,J266+E267-F267,IF(AND(A267&gt;=$E$14,MOD(A267-$E$14,int)=0),$E$15,0)+IF(IF(AND(A267&gt;=$E$14,MOD(A267-$E$14,int)=0),$E$15,0)+IF(MOD(A267-$E$18,periods_per_year)=0,$E$17,0)+F267&lt;J266+E267,IF(MOD(A267-$E$18,periods_per_year)=0,$E$17,0),J266+E267-IF(AND(A267&gt;=$E$14,MOD(A267-$E$14,int)=0),$E$15,0)-F267))))</f>
        <v/>
      </c>
      <c r="H267" s="68"/>
      <c r="I267" s="67" t="str">
        <f t="shared" si="31"/>
        <v/>
      </c>
      <c r="J267" s="67" t="str">
        <f t="shared" si="32"/>
        <v/>
      </c>
      <c r="K267" s="50"/>
      <c r="L267" s="63" t="str">
        <f t="shared" si="33"/>
        <v/>
      </c>
      <c r="M267" s="64" t="str">
        <f>IF(L267="","",IF(OR(periods_per_year=26,periods_per_year=52),IF(periods_per_year=26,IF(L267=1,fpdate,M266+14),IF(periods_per_year=52,IF(L267=1,fpdate,M266+7),"n/a")),IF(periods_per_year=24,DATE(YEAR(fpdate),MONTH(fpdate)+(L267-1)/2+IF(AND(DAY(fpdate)&gt;=15,MOD(L267,2)=0),1,0),IF(MOD(L267,2)=0,IF(DAY(fpdate)&gt;=15,DAY(fpdate)-14,DAY(fpdate)+14),DAY(fpdate))),IF(DAY(DATE(YEAR(fpdate),MONTH(fpdate)+L267-1,DAY(fpdate)))&lt;&gt;DAY(fpdate),DATE(YEAR(fpdate),MONTH(fpdate)+L267,0),DATE(YEAR(fpdate),MONTH(fpdate)+L267-1,DAY(fpdate))))))</f>
        <v/>
      </c>
      <c r="N267" s="69" t="str">
        <f>IF(L267="","",IF(D267&lt;&gt;"",D267,IF(L267=1,start_rate,IF(variable,IF(OR(L267=1,L267&lt;$K$20*periods_per_year),N266,MIN($K$21,IF(MOD(L267-1,$J$23)=0,MAX($K$22,N266+$J$24),N266))),N266))))</f>
        <v/>
      </c>
      <c r="O267" s="67" t="str">
        <f>IF(L267="","",ROUND((((1+N267/CP)^(CP/periods_per_year))-1)*R266,2))</f>
        <v/>
      </c>
      <c r="P267" s="67" t="str">
        <f>IF(L267="","",IF(L267=nper,R266+O267,MIN(R266+O267,IF(N267=N266,P266,ROUND(-PMT(((1+N267/CP)^(CP/periods_per_year))-1,nper-L267+1,R266),2)))))</f>
        <v/>
      </c>
      <c r="Q267" s="67" t="str">
        <f t="shared" si="34"/>
        <v/>
      </c>
      <c r="R267" s="67" t="str">
        <f t="shared" si="35"/>
        <v/>
      </c>
    </row>
    <row r="268" spans="1:18" x14ac:dyDescent="0.25">
      <c r="A268" s="63" t="str">
        <f t="shared" si="27"/>
        <v/>
      </c>
      <c r="B268" s="64" t="str">
        <f t="shared" si="28"/>
        <v/>
      </c>
      <c r="C268" s="65" t="str">
        <f t="shared" si="29"/>
        <v/>
      </c>
      <c r="D268" s="66" t="str">
        <f>IF(A268="","",IF(A268=1,start_rate,IF(variable,IF(OR(A268=1,A268&lt;$K$20*periods_per_year),D267,MIN($K$21,IF(MOD(A268-1,$J$23)=0,MAX($K$22,D267+$J$24),D267))),D267)))</f>
        <v/>
      </c>
      <c r="E268" s="67" t="str">
        <f t="shared" si="30"/>
        <v/>
      </c>
      <c r="F268" s="67" t="str">
        <f>IF(A268="","",IF(A268=nper,J267+E268,MIN(J267+E268,IF(D268=D267,F267,IF($E$10="Acc Bi-Weekly",ROUND((-PMT(((1+D268/CP)^(CP/12))-1,(nper-A268+1)*12/26,J267))/2,2),IF($E$10="Acc Weekly",ROUND((-PMT(((1+D268/CP)^(CP/12))-1,(nper-A268+1)*12/52,J267))/4,2),ROUND(-PMT(((1+D268/CP)^(CP/periods_per_year))-1,nper-A268+1,J267),2)))))))</f>
        <v/>
      </c>
      <c r="G268" s="67" t="str">
        <f>IF(OR(A268="",A268&lt;$E$14),"",IF(J267&lt;=F268,0,IF(IF(AND(A268&gt;=$E$14,MOD(A268-$E$14,int)=0),$E$15,0)+F268&gt;=J267+E268,J267+E268-F268,IF(AND(A268&gt;=$E$14,MOD(A268-$E$14,int)=0),$E$15,0)+IF(IF(AND(A268&gt;=$E$14,MOD(A268-$E$14,int)=0),$E$15,0)+IF(MOD(A268-$E$18,periods_per_year)=0,$E$17,0)+F268&lt;J267+E268,IF(MOD(A268-$E$18,periods_per_year)=0,$E$17,0),J267+E268-IF(AND(A268&gt;=$E$14,MOD(A268-$E$14,int)=0),$E$15,0)-F268))))</f>
        <v/>
      </c>
      <c r="H268" s="68"/>
      <c r="I268" s="67" t="str">
        <f t="shared" si="31"/>
        <v/>
      </c>
      <c r="J268" s="67" t="str">
        <f t="shared" si="32"/>
        <v/>
      </c>
      <c r="K268" s="50"/>
      <c r="L268" s="63" t="str">
        <f t="shared" si="33"/>
        <v/>
      </c>
      <c r="M268" s="64" t="str">
        <f>IF(L268="","",IF(OR(periods_per_year=26,periods_per_year=52),IF(periods_per_year=26,IF(L268=1,fpdate,M267+14),IF(periods_per_year=52,IF(L268=1,fpdate,M267+7),"n/a")),IF(periods_per_year=24,DATE(YEAR(fpdate),MONTH(fpdate)+(L268-1)/2+IF(AND(DAY(fpdate)&gt;=15,MOD(L268,2)=0),1,0),IF(MOD(L268,2)=0,IF(DAY(fpdate)&gt;=15,DAY(fpdate)-14,DAY(fpdate)+14),DAY(fpdate))),IF(DAY(DATE(YEAR(fpdate),MONTH(fpdate)+L268-1,DAY(fpdate)))&lt;&gt;DAY(fpdate),DATE(YEAR(fpdate),MONTH(fpdate)+L268,0),DATE(YEAR(fpdate),MONTH(fpdate)+L268-1,DAY(fpdate))))))</f>
        <v/>
      </c>
      <c r="N268" s="69" t="str">
        <f>IF(L268="","",IF(D268&lt;&gt;"",D268,IF(L268=1,start_rate,IF(variable,IF(OR(L268=1,L268&lt;$K$20*periods_per_year),N267,MIN($K$21,IF(MOD(L268-1,$J$23)=0,MAX($K$22,N267+$J$24),N267))),N267))))</f>
        <v/>
      </c>
      <c r="O268" s="67" t="str">
        <f>IF(L268="","",ROUND((((1+N268/CP)^(CP/periods_per_year))-1)*R267,2))</f>
        <v/>
      </c>
      <c r="P268" s="67" t="str">
        <f>IF(L268="","",IF(L268=nper,R267+O268,MIN(R267+O268,IF(N268=N267,P267,ROUND(-PMT(((1+N268/CP)^(CP/periods_per_year))-1,nper-L268+1,R267),2)))))</f>
        <v/>
      </c>
      <c r="Q268" s="67" t="str">
        <f t="shared" si="34"/>
        <v/>
      </c>
      <c r="R268" s="67" t="str">
        <f t="shared" si="35"/>
        <v/>
      </c>
    </row>
    <row r="269" spans="1:18" x14ac:dyDescent="0.25">
      <c r="A269" s="63" t="str">
        <f t="shared" si="27"/>
        <v/>
      </c>
      <c r="B269" s="64" t="str">
        <f t="shared" si="28"/>
        <v/>
      </c>
      <c r="C269" s="65" t="str">
        <f t="shared" si="29"/>
        <v/>
      </c>
      <c r="D269" s="66" t="str">
        <f>IF(A269="","",IF(A269=1,start_rate,IF(variable,IF(OR(A269=1,A269&lt;$K$20*periods_per_year),D268,MIN($K$21,IF(MOD(A269-1,$J$23)=0,MAX($K$22,D268+$J$24),D268))),D268)))</f>
        <v/>
      </c>
      <c r="E269" s="67" t="str">
        <f t="shared" si="30"/>
        <v/>
      </c>
      <c r="F269" s="67" t="str">
        <f>IF(A269="","",IF(A269=nper,J268+E269,MIN(J268+E269,IF(D269=D268,F268,IF($E$10="Acc Bi-Weekly",ROUND((-PMT(((1+D269/CP)^(CP/12))-1,(nper-A269+1)*12/26,J268))/2,2),IF($E$10="Acc Weekly",ROUND((-PMT(((1+D269/CP)^(CP/12))-1,(nper-A269+1)*12/52,J268))/4,2),ROUND(-PMT(((1+D269/CP)^(CP/periods_per_year))-1,nper-A269+1,J268),2)))))))</f>
        <v/>
      </c>
      <c r="G269" s="67" t="str">
        <f>IF(OR(A269="",A269&lt;$E$14),"",IF(J268&lt;=F269,0,IF(IF(AND(A269&gt;=$E$14,MOD(A269-$E$14,int)=0),$E$15,0)+F269&gt;=J268+E269,J268+E269-F269,IF(AND(A269&gt;=$E$14,MOD(A269-$E$14,int)=0),$E$15,0)+IF(IF(AND(A269&gt;=$E$14,MOD(A269-$E$14,int)=0),$E$15,0)+IF(MOD(A269-$E$18,periods_per_year)=0,$E$17,0)+F269&lt;J268+E269,IF(MOD(A269-$E$18,periods_per_year)=0,$E$17,0),J268+E269-IF(AND(A269&gt;=$E$14,MOD(A269-$E$14,int)=0),$E$15,0)-F269))))</f>
        <v/>
      </c>
      <c r="H269" s="68"/>
      <c r="I269" s="67" t="str">
        <f t="shared" si="31"/>
        <v/>
      </c>
      <c r="J269" s="67" t="str">
        <f t="shared" si="32"/>
        <v/>
      </c>
      <c r="K269" s="50"/>
      <c r="L269" s="63" t="str">
        <f t="shared" si="33"/>
        <v/>
      </c>
      <c r="M269" s="64" t="str">
        <f>IF(L269="","",IF(OR(periods_per_year=26,periods_per_year=52),IF(periods_per_year=26,IF(L269=1,fpdate,M268+14),IF(periods_per_year=52,IF(L269=1,fpdate,M268+7),"n/a")),IF(periods_per_year=24,DATE(YEAR(fpdate),MONTH(fpdate)+(L269-1)/2+IF(AND(DAY(fpdate)&gt;=15,MOD(L269,2)=0),1,0),IF(MOD(L269,2)=0,IF(DAY(fpdate)&gt;=15,DAY(fpdate)-14,DAY(fpdate)+14),DAY(fpdate))),IF(DAY(DATE(YEAR(fpdate),MONTH(fpdate)+L269-1,DAY(fpdate)))&lt;&gt;DAY(fpdate),DATE(YEAR(fpdate),MONTH(fpdate)+L269,0),DATE(YEAR(fpdate),MONTH(fpdate)+L269-1,DAY(fpdate))))))</f>
        <v/>
      </c>
      <c r="N269" s="69" t="str">
        <f>IF(L269="","",IF(D269&lt;&gt;"",D269,IF(L269=1,start_rate,IF(variable,IF(OR(L269=1,L269&lt;$K$20*periods_per_year),N268,MIN($K$21,IF(MOD(L269-1,$J$23)=0,MAX($K$22,N268+$J$24),N268))),N268))))</f>
        <v/>
      </c>
      <c r="O269" s="67" t="str">
        <f>IF(L269="","",ROUND((((1+N269/CP)^(CP/periods_per_year))-1)*R268,2))</f>
        <v/>
      </c>
      <c r="P269" s="67" t="str">
        <f>IF(L269="","",IF(L269=nper,R268+O269,MIN(R268+O269,IF(N269=N268,P268,ROUND(-PMT(((1+N269/CP)^(CP/periods_per_year))-1,nper-L269+1,R268),2)))))</f>
        <v/>
      </c>
      <c r="Q269" s="67" t="str">
        <f t="shared" si="34"/>
        <v/>
      </c>
      <c r="R269" s="67" t="str">
        <f t="shared" si="35"/>
        <v/>
      </c>
    </row>
    <row r="270" spans="1:18" x14ac:dyDescent="0.25">
      <c r="A270" s="63" t="str">
        <f t="shared" si="27"/>
        <v/>
      </c>
      <c r="B270" s="64" t="str">
        <f t="shared" si="28"/>
        <v/>
      </c>
      <c r="C270" s="65" t="str">
        <f t="shared" si="29"/>
        <v/>
      </c>
      <c r="D270" s="66" t="str">
        <f>IF(A270="","",IF(A270=1,start_rate,IF(variable,IF(OR(A270=1,A270&lt;$K$20*periods_per_year),D269,MIN($K$21,IF(MOD(A270-1,$J$23)=0,MAX($K$22,D269+$J$24),D269))),D269)))</f>
        <v/>
      </c>
      <c r="E270" s="67" t="str">
        <f t="shared" si="30"/>
        <v/>
      </c>
      <c r="F270" s="67" t="str">
        <f>IF(A270="","",IF(A270=nper,J269+E270,MIN(J269+E270,IF(D270=D269,F269,IF($E$10="Acc Bi-Weekly",ROUND((-PMT(((1+D270/CP)^(CP/12))-1,(nper-A270+1)*12/26,J269))/2,2),IF($E$10="Acc Weekly",ROUND((-PMT(((1+D270/CP)^(CP/12))-1,(nper-A270+1)*12/52,J269))/4,2),ROUND(-PMT(((1+D270/CP)^(CP/periods_per_year))-1,nper-A270+1,J269),2)))))))</f>
        <v/>
      </c>
      <c r="G270" s="67" t="str">
        <f>IF(OR(A270="",A270&lt;$E$14),"",IF(J269&lt;=F270,0,IF(IF(AND(A270&gt;=$E$14,MOD(A270-$E$14,int)=0),$E$15,0)+F270&gt;=J269+E270,J269+E270-F270,IF(AND(A270&gt;=$E$14,MOD(A270-$E$14,int)=0),$E$15,0)+IF(IF(AND(A270&gt;=$E$14,MOD(A270-$E$14,int)=0),$E$15,0)+IF(MOD(A270-$E$18,periods_per_year)=0,$E$17,0)+F270&lt;J269+E270,IF(MOD(A270-$E$18,periods_per_year)=0,$E$17,0),J269+E270-IF(AND(A270&gt;=$E$14,MOD(A270-$E$14,int)=0),$E$15,0)-F270))))</f>
        <v/>
      </c>
      <c r="H270" s="68"/>
      <c r="I270" s="67" t="str">
        <f t="shared" si="31"/>
        <v/>
      </c>
      <c r="J270" s="67" t="str">
        <f t="shared" si="32"/>
        <v/>
      </c>
      <c r="K270" s="50"/>
      <c r="L270" s="63" t="str">
        <f t="shared" si="33"/>
        <v/>
      </c>
      <c r="M270" s="64" t="str">
        <f>IF(L270="","",IF(OR(periods_per_year=26,periods_per_year=52),IF(periods_per_year=26,IF(L270=1,fpdate,M269+14),IF(periods_per_year=52,IF(L270=1,fpdate,M269+7),"n/a")),IF(periods_per_year=24,DATE(YEAR(fpdate),MONTH(fpdate)+(L270-1)/2+IF(AND(DAY(fpdate)&gt;=15,MOD(L270,2)=0),1,0),IF(MOD(L270,2)=0,IF(DAY(fpdate)&gt;=15,DAY(fpdate)-14,DAY(fpdate)+14),DAY(fpdate))),IF(DAY(DATE(YEAR(fpdate),MONTH(fpdate)+L270-1,DAY(fpdate)))&lt;&gt;DAY(fpdate),DATE(YEAR(fpdate),MONTH(fpdate)+L270,0),DATE(YEAR(fpdate),MONTH(fpdate)+L270-1,DAY(fpdate))))))</f>
        <v/>
      </c>
      <c r="N270" s="69" t="str">
        <f>IF(L270="","",IF(D270&lt;&gt;"",D270,IF(L270=1,start_rate,IF(variable,IF(OR(L270=1,L270&lt;$K$20*periods_per_year),N269,MIN($K$21,IF(MOD(L270-1,$J$23)=0,MAX($K$22,N269+$J$24),N269))),N269))))</f>
        <v/>
      </c>
      <c r="O270" s="67" t="str">
        <f>IF(L270="","",ROUND((((1+N270/CP)^(CP/periods_per_year))-1)*R269,2))</f>
        <v/>
      </c>
      <c r="P270" s="67" t="str">
        <f>IF(L270="","",IF(L270=nper,R269+O270,MIN(R269+O270,IF(N270=N269,P269,ROUND(-PMT(((1+N270/CP)^(CP/periods_per_year))-1,nper-L270+1,R269),2)))))</f>
        <v/>
      </c>
      <c r="Q270" s="67" t="str">
        <f t="shared" si="34"/>
        <v/>
      </c>
      <c r="R270" s="67" t="str">
        <f t="shared" si="35"/>
        <v/>
      </c>
    </row>
    <row r="271" spans="1:18" x14ac:dyDescent="0.25">
      <c r="A271" s="63" t="str">
        <f t="shared" si="27"/>
        <v/>
      </c>
      <c r="B271" s="64" t="str">
        <f t="shared" si="28"/>
        <v/>
      </c>
      <c r="C271" s="65" t="str">
        <f t="shared" si="29"/>
        <v/>
      </c>
      <c r="D271" s="66" t="str">
        <f>IF(A271="","",IF(A271=1,start_rate,IF(variable,IF(OR(A271=1,A271&lt;$K$20*periods_per_year),D270,MIN($K$21,IF(MOD(A271-1,$J$23)=0,MAX($K$22,D270+$J$24),D270))),D270)))</f>
        <v/>
      </c>
      <c r="E271" s="67" t="str">
        <f t="shared" si="30"/>
        <v/>
      </c>
      <c r="F271" s="67" t="str">
        <f>IF(A271="","",IF(A271=nper,J270+E271,MIN(J270+E271,IF(D271=D270,F270,IF($E$10="Acc Bi-Weekly",ROUND((-PMT(((1+D271/CP)^(CP/12))-1,(nper-A271+1)*12/26,J270))/2,2),IF($E$10="Acc Weekly",ROUND((-PMT(((1+D271/CP)^(CP/12))-1,(nper-A271+1)*12/52,J270))/4,2),ROUND(-PMT(((1+D271/CP)^(CP/periods_per_year))-1,nper-A271+1,J270),2)))))))</f>
        <v/>
      </c>
      <c r="G271" s="67" t="str">
        <f>IF(OR(A271="",A271&lt;$E$14),"",IF(J270&lt;=F271,0,IF(IF(AND(A271&gt;=$E$14,MOD(A271-$E$14,int)=0),$E$15,0)+F271&gt;=J270+E271,J270+E271-F271,IF(AND(A271&gt;=$E$14,MOD(A271-$E$14,int)=0),$E$15,0)+IF(IF(AND(A271&gt;=$E$14,MOD(A271-$E$14,int)=0),$E$15,0)+IF(MOD(A271-$E$18,periods_per_year)=0,$E$17,0)+F271&lt;J270+E271,IF(MOD(A271-$E$18,periods_per_year)=0,$E$17,0),J270+E271-IF(AND(A271&gt;=$E$14,MOD(A271-$E$14,int)=0),$E$15,0)-F271))))</f>
        <v/>
      </c>
      <c r="H271" s="68"/>
      <c r="I271" s="67" t="str">
        <f t="shared" si="31"/>
        <v/>
      </c>
      <c r="J271" s="67" t="str">
        <f t="shared" si="32"/>
        <v/>
      </c>
      <c r="K271" s="50"/>
      <c r="L271" s="63" t="str">
        <f t="shared" si="33"/>
        <v/>
      </c>
      <c r="M271" s="64" t="str">
        <f>IF(L271="","",IF(OR(periods_per_year=26,periods_per_year=52),IF(periods_per_year=26,IF(L271=1,fpdate,M270+14),IF(periods_per_year=52,IF(L271=1,fpdate,M270+7),"n/a")),IF(periods_per_year=24,DATE(YEAR(fpdate),MONTH(fpdate)+(L271-1)/2+IF(AND(DAY(fpdate)&gt;=15,MOD(L271,2)=0),1,0),IF(MOD(L271,2)=0,IF(DAY(fpdate)&gt;=15,DAY(fpdate)-14,DAY(fpdate)+14),DAY(fpdate))),IF(DAY(DATE(YEAR(fpdate),MONTH(fpdate)+L271-1,DAY(fpdate)))&lt;&gt;DAY(fpdate),DATE(YEAR(fpdate),MONTH(fpdate)+L271,0),DATE(YEAR(fpdate),MONTH(fpdate)+L271-1,DAY(fpdate))))))</f>
        <v/>
      </c>
      <c r="N271" s="69" t="str">
        <f>IF(L271="","",IF(D271&lt;&gt;"",D271,IF(L271=1,start_rate,IF(variable,IF(OR(L271=1,L271&lt;$K$20*periods_per_year),N270,MIN($K$21,IF(MOD(L271-1,$J$23)=0,MAX($K$22,N270+$J$24),N270))),N270))))</f>
        <v/>
      </c>
      <c r="O271" s="67" t="str">
        <f>IF(L271="","",ROUND((((1+N271/CP)^(CP/periods_per_year))-1)*R270,2))</f>
        <v/>
      </c>
      <c r="P271" s="67" t="str">
        <f>IF(L271="","",IF(L271=nper,R270+O271,MIN(R270+O271,IF(N271=N270,P270,ROUND(-PMT(((1+N271/CP)^(CP/periods_per_year))-1,nper-L271+1,R270),2)))))</f>
        <v/>
      </c>
      <c r="Q271" s="67" t="str">
        <f t="shared" si="34"/>
        <v/>
      </c>
      <c r="R271" s="67" t="str">
        <f t="shared" si="35"/>
        <v/>
      </c>
    </row>
    <row r="272" spans="1:18" x14ac:dyDescent="0.25">
      <c r="A272" s="63" t="str">
        <f t="shared" si="27"/>
        <v/>
      </c>
      <c r="B272" s="64" t="str">
        <f t="shared" si="28"/>
        <v/>
      </c>
      <c r="C272" s="65" t="str">
        <f t="shared" si="29"/>
        <v/>
      </c>
      <c r="D272" s="66" t="str">
        <f>IF(A272="","",IF(A272=1,start_rate,IF(variable,IF(OR(A272=1,A272&lt;$K$20*periods_per_year),D271,MIN($K$21,IF(MOD(A272-1,$J$23)=0,MAX($K$22,D271+$J$24),D271))),D271)))</f>
        <v/>
      </c>
      <c r="E272" s="67" t="str">
        <f t="shared" si="30"/>
        <v/>
      </c>
      <c r="F272" s="67" t="str">
        <f>IF(A272="","",IF(A272=nper,J271+E272,MIN(J271+E272,IF(D272=D271,F271,IF($E$10="Acc Bi-Weekly",ROUND((-PMT(((1+D272/CP)^(CP/12))-1,(nper-A272+1)*12/26,J271))/2,2),IF($E$10="Acc Weekly",ROUND((-PMT(((1+D272/CP)^(CP/12))-1,(nper-A272+1)*12/52,J271))/4,2),ROUND(-PMT(((1+D272/CP)^(CP/periods_per_year))-1,nper-A272+1,J271),2)))))))</f>
        <v/>
      </c>
      <c r="G272" s="67" t="str">
        <f>IF(OR(A272="",A272&lt;$E$14),"",IF(J271&lt;=F272,0,IF(IF(AND(A272&gt;=$E$14,MOD(A272-$E$14,int)=0),$E$15,0)+F272&gt;=J271+E272,J271+E272-F272,IF(AND(A272&gt;=$E$14,MOD(A272-$E$14,int)=0),$E$15,0)+IF(IF(AND(A272&gt;=$E$14,MOD(A272-$E$14,int)=0),$E$15,0)+IF(MOD(A272-$E$18,periods_per_year)=0,$E$17,0)+F272&lt;J271+E272,IF(MOD(A272-$E$18,periods_per_year)=0,$E$17,0),J271+E272-IF(AND(A272&gt;=$E$14,MOD(A272-$E$14,int)=0),$E$15,0)-F272))))</f>
        <v/>
      </c>
      <c r="H272" s="68"/>
      <c r="I272" s="67" t="str">
        <f t="shared" si="31"/>
        <v/>
      </c>
      <c r="J272" s="67" t="str">
        <f t="shared" si="32"/>
        <v/>
      </c>
      <c r="K272" s="50"/>
      <c r="L272" s="63" t="str">
        <f t="shared" si="33"/>
        <v/>
      </c>
      <c r="M272" s="64" t="str">
        <f>IF(L272="","",IF(OR(periods_per_year=26,periods_per_year=52),IF(periods_per_year=26,IF(L272=1,fpdate,M271+14),IF(periods_per_year=52,IF(L272=1,fpdate,M271+7),"n/a")),IF(periods_per_year=24,DATE(YEAR(fpdate),MONTH(fpdate)+(L272-1)/2+IF(AND(DAY(fpdate)&gt;=15,MOD(L272,2)=0),1,0),IF(MOD(L272,2)=0,IF(DAY(fpdate)&gt;=15,DAY(fpdate)-14,DAY(fpdate)+14),DAY(fpdate))),IF(DAY(DATE(YEAR(fpdate),MONTH(fpdate)+L272-1,DAY(fpdate)))&lt;&gt;DAY(fpdate),DATE(YEAR(fpdate),MONTH(fpdate)+L272,0),DATE(YEAR(fpdate),MONTH(fpdate)+L272-1,DAY(fpdate))))))</f>
        <v/>
      </c>
      <c r="N272" s="69" t="str">
        <f>IF(L272="","",IF(D272&lt;&gt;"",D272,IF(L272=1,start_rate,IF(variable,IF(OR(L272=1,L272&lt;$K$20*periods_per_year),N271,MIN($K$21,IF(MOD(L272-1,$J$23)=0,MAX($K$22,N271+$J$24),N271))),N271))))</f>
        <v/>
      </c>
      <c r="O272" s="67" t="str">
        <f>IF(L272="","",ROUND((((1+N272/CP)^(CP/periods_per_year))-1)*R271,2))</f>
        <v/>
      </c>
      <c r="P272" s="67" t="str">
        <f>IF(L272="","",IF(L272=nper,R271+O272,MIN(R271+O272,IF(N272=N271,P271,ROUND(-PMT(((1+N272/CP)^(CP/periods_per_year))-1,nper-L272+1,R271),2)))))</f>
        <v/>
      </c>
      <c r="Q272" s="67" t="str">
        <f t="shared" si="34"/>
        <v/>
      </c>
      <c r="R272" s="67" t="str">
        <f t="shared" si="35"/>
        <v/>
      </c>
    </row>
    <row r="273" spans="1:18" x14ac:dyDescent="0.25">
      <c r="A273" s="63" t="str">
        <f t="shared" si="27"/>
        <v/>
      </c>
      <c r="B273" s="64" t="str">
        <f t="shared" si="28"/>
        <v/>
      </c>
      <c r="C273" s="65" t="str">
        <f t="shared" si="29"/>
        <v/>
      </c>
      <c r="D273" s="66" t="str">
        <f>IF(A273="","",IF(A273=1,start_rate,IF(variable,IF(OR(A273=1,A273&lt;$K$20*periods_per_year),D272,MIN($K$21,IF(MOD(A273-1,$J$23)=0,MAX($K$22,D272+$J$24),D272))),D272)))</f>
        <v/>
      </c>
      <c r="E273" s="67" t="str">
        <f t="shared" si="30"/>
        <v/>
      </c>
      <c r="F273" s="67" t="str">
        <f>IF(A273="","",IF(A273=nper,J272+E273,MIN(J272+E273,IF(D273=D272,F272,IF($E$10="Acc Bi-Weekly",ROUND((-PMT(((1+D273/CP)^(CP/12))-1,(nper-A273+1)*12/26,J272))/2,2),IF($E$10="Acc Weekly",ROUND((-PMT(((1+D273/CP)^(CP/12))-1,(nper-A273+1)*12/52,J272))/4,2),ROUND(-PMT(((1+D273/CP)^(CP/periods_per_year))-1,nper-A273+1,J272),2)))))))</f>
        <v/>
      </c>
      <c r="G273" s="67" t="str">
        <f>IF(OR(A273="",A273&lt;$E$14),"",IF(J272&lt;=F273,0,IF(IF(AND(A273&gt;=$E$14,MOD(A273-$E$14,int)=0),$E$15,0)+F273&gt;=J272+E273,J272+E273-F273,IF(AND(A273&gt;=$E$14,MOD(A273-$E$14,int)=0),$E$15,0)+IF(IF(AND(A273&gt;=$E$14,MOD(A273-$E$14,int)=0),$E$15,0)+IF(MOD(A273-$E$18,periods_per_year)=0,$E$17,0)+F273&lt;J272+E273,IF(MOD(A273-$E$18,periods_per_year)=0,$E$17,0),J272+E273-IF(AND(A273&gt;=$E$14,MOD(A273-$E$14,int)=0),$E$15,0)-F273))))</f>
        <v/>
      </c>
      <c r="H273" s="68"/>
      <c r="I273" s="67" t="str">
        <f t="shared" si="31"/>
        <v/>
      </c>
      <c r="J273" s="67" t="str">
        <f t="shared" si="32"/>
        <v/>
      </c>
      <c r="K273" s="50"/>
      <c r="L273" s="63" t="str">
        <f t="shared" si="33"/>
        <v/>
      </c>
      <c r="M273" s="64" t="str">
        <f>IF(L273="","",IF(OR(periods_per_year=26,periods_per_year=52),IF(periods_per_year=26,IF(L273=1,fpdate,M272+14),IF(periods_per_year=52,IF(L273=1,fpdate,M272+7),"n/a")),IF(periods_per_year=24,DATE(YEAR(fpdate),MONTH(fpdate)+(L273-1)/2+IF(AND(DAY(fpdate)&gt;=15,MOD(L273,2)=0),1,0),IF(MOD(L273,2)=0,IF(DAY(fpdate)&gt;=15,DAY(fpdate)-14,DAY(fpdate)+14),DAY(fpdate))),IF(DAY(DATE(YEAR(fpdate),MONTH(fpdate)+L273-1,DAY(fpdate)))&lt;&gt;DAY(fpdate),DATE(YEAR(fpdate),MONTH(fpdate)+L273,0),DATE(YEAR(fpdate),MONTH(fpdate)+L273-1,DAY(fpdate))))))</f>
        <v/>
      </c>
      <c r="N273" s="69" t="str">
        <f>IF(L273="","",IF(D273&lt;&gt;"",D273,IF(L273=1,start_rate,IF(variable,IF(OR(L273=1,L273&lt;$K$20*periods_per_year),N272,MIN($K$21,IF(MOD(L273-1,$J$23)=0,MAX($K$22,N272+$J$24),N272))),N272))))</f>
        <v/>
      </c>
      <c r="O273" s="67" t="str">
        <f>IF(L273="","",ROUND((((1+N273/CP)^(CP/periods_per_year))-1)*R272,2))</f>
        <v/>
      </c>
      <c r="P273" s="67" t="str">
        <f>IF(L273="","",IF(L273=nper,R272+O273,MIN(R272+O273,IF(N273=N272,P272,ROUND(-PMT(((1+N273/CP)^(CP/periods_per_year))-1,nper-L273+1,R272),2)))))</f>
        <v/>
      </c>
      <c r="Q273" s="67" t="str">
        <f t="shared" si="34"/>
        <v/>
      </c>
      <c r="R273" s="67" t="str">
        <f t="shared" si="35"/>
        <v/>
      </c>
    </row>
    <row r="274" spans="1:18" x14ac:dyDescent="0.25">
      <c r="A274" s="63" t="str">
        <f t="shared" si="27"/>
        <v/>
      </c>
      <c r="B274" s="64" t="str">
        <f t="shared" si="28"/>
        <v/>
      </c>
      <c r="C274" s="65" t="str">
        <f t="shared" si="29"/>
        <v/>
      </c>
      <c r="D274" s="66" t="str">
        <f>IF(A274="","",IF(A274=1,start_rate,IF(variable,IF(OR(A274=1,A274&lt;$K$20*periods_per_year),D273,MIN($K$21,IF(MOD(A274-1,$J$23)=0,MAX($K$22,D273+$J$24),D273))),D273)))</f>
        <v/>
      </c>
      <c r="E274" s="67" t="str">
        <f t="shared" si="30"/>
        <v/>
      </c>
      <c r="F274" s="67" t="str">
        <f>IF(A274="","",IF(A274=nper,J273+E274,MIN(J273+E274,IF(D274=D273,F273,IF($E$10="Acc Bi-Weekly",ROUND((-PMT(((1+D274/CP)^(CP/12))-1,(nper-A274+1)*12/26,J273))/2,2),IF($E$10="Acc Weekly",ROUND((-PMT(((1+D274/CP)^(CP/12))-1,(nper-A274+1)*12/52,J273))/4,2),ROUND(-PMT(((1+D274/CP)^(CP/periods_per_year))-1,nper-A274+1,J273),2)))))))</f>
        <v/>
      </c>
      <c r="G274" s="67" t="str">
        <f>IF(OR(A274="",A274&lt;$E$14),"",IF(J273&lt;=F274,0,IF(IF(AND(A274&gt;=$E$14,MOD(A274-$E$14,int)=0),$E$15,0)+F274&gt;=J273+E274,J273+E274-F274,IF(AND(A274&gt;=$E$14,MOD(A274-$E$14,int)=0),$E$15,0)+IF(IF(AND(A274&gt;=$E$14,MOD(A274-$E$14,int)=0),$E$15,0)+IF(MOD(A274-$E$18,periods_per_year)=0,$E$17,0)+F274&lt;J273+E274,IF(MOD(A274-$E$18,periods_per_year)=0,$E$17,0),J273+E274-IF(AND(A274&gt;=$E$14,MOD(A274-$E$14,int)=0),$E$15,0)-F274))))</f>
        <v/>
      </c>
      <c r="H274" s="68"/>
      <c r="I274" s="67" t="str">
        <f t="shared" si="31"/>
        <v/>
      </c>
      <c r="J274" s="67" t="str">
        <f t="shared" si="32"/>
        <v/>
      </c>
      <c r="K274" s="50"/>
      <c r="L274" s="63" t="str">
        <f t="shared" si="33"/>
        <v/>
      </c>
      <c r="M274" s="64" t="str">
        <f>IF(L274="","",IF(OR(periods_per_year=26,periods_per_year=52),IF(periods_per_year=26,IF(L274=1,fpdate,M273+14),IF(periods_per_year=52,IF(L274=1,fpdate,M273+7),"n/a")),IF(periods_per_year=24,DATE(YEAR(fpdate),MONTH(fpdate)+(L274-1)/2+IF(AND(DAY(fpdate)&gt;=15,MOD(L274,2)=0),1,0),IF(MOD(L274,2)=0,IF(DAY(fpdate)&gt;=15,DAY(fpdate)-14,DAY(fpdate)+14),DAY(fpdate))),IF(DAY(DATE(YEAR(fpdate),MONTH(fpdate)+L274-1,DAY(fpdate)))&lt;&gt;DAY(fpdate),DATE(YEAR(fpdate),MONTH(fpdate)+L274,0),DATE(YEAR(fpdate),MONTH(fpdate)+L274-1,DAY(fpdate))))))</f>
        <v/>
      </c>
      <c r="N274" s="69" t="str">
        <f>IF(L274="","",IF(D274&lt;&gt;"",D274,IF(L274=1,start_rate,IF(variable,IF(OR(L274=1,L274&lt;$K$20*periods_per_year),N273,MIN($K$21,IF(MOD(L274-1,$J$23)=0,MAX($K$22,N273+$J$24),N273))),N273))))</f>
        <v/>
      </c>
      <c r="O274" s="67" t="str">
        <f>IF(L274="","",ROUND((((1+N274/CP)^(CP/periods_per_year))-1)*R273,2))</f>
        <v/>
      </c>
      <c r="P274" s="67" t="str">
        <f>IF(L274="","",IF(L274=nper,R273+O274,MIN(R273+O274,IF(N274=N273,P273,ROUND(-PMT(((1+N274/CP)^(CP/periods_per_year))-1,nper-L274+1,R273),2)))))</f>
        <v/>
      </c>
      <c r="Q274" s="67" t="str">
        <f t="shared" si="34"/>
        <v/>
      </c>
      <c r="R274" s="67" t="str">
        <f t="shared" si="35"/>
        <v/>
      </c>
    </row>
    <row r="275" spans="1:18" x14ac:dyDescent="0.25">
      <c r="A275" s="63" t="str">
        <f t="shared" si="27"/>
        <v/>
      </c>
      <c r="B275" s="64" t="str">
        <f t="shared" si="28"/>
        <v/>
      </c>
      <c r="C275" s="65" t="str">
        <f t="shared" si="29"/>
        <v/>
      </c>
      <c r="D275" s="66" t="str">
        <f>IF(A275="","",IF(A275=1,start_rate,IF(variable,IF(OR(A275=1,A275&lt;$K$20*periods_per_year),D274,MIN($K$21,IF(MOD(A275-1,$J$23)=0,MAX($K$22,D274+$J$24),D274))),D274)))</f>
        <v/>
      </c>
      <c r="E275" s="67" t="str">
        <f t="shared" si="30"/>
        <v/>
      </c>
      <c r="F275" s="67" t="str">
        <f>IF(A275="","",IF(A275=nper,J274+E275,MIN(J274+E275,IF(D275=D274,F274,IF($E$10="Acc Bi-Weekly",ROUND((-PMT(((1+D275/CP)^(CP/12))-1,(nper-A275+1)*12/26,J274))/2,2),IF($E$10="Acc Weekly",ROUND((-PMT(((1+D275/CP)^(CP/12))-1,(nper-A275+1)*12/52,J274))/4,2),ROUND(-PMT(((1+D275/CP)^(CP/periods_per_year))-1,nper-A275+1,J274),2)))))))</f>
        <v/>
      </c>
      <c r="G275" s="67" t="str">
        <f>IF(OR(A275="",A275&lt;$E$14),"",IF(J274&lt;=F275,0,IF(IF(AND(A275&gt;=$E$14,MOD(A275-$E$14,int)=0),$E$15,0)+F275&gt;=J274+E275,J274+E275-F275,IF(AND(A275&gt;=$E$14,MOD(A275-$E$14,int)=0),$E$15,0)+IF(IF(AND(A275&gt;=$E$14,MOD(A275-$E$14,int)=0),$E$15,0)+IF(MOD(A275-$E$18,periods_per_year)=0,$E$17,0)+F275&lt;J274+E275,IF(MOD(A275-$E$18,periods_per_year)=0,$E$17,0),J274+E275-IF(AND(A275&gt;=$E$14,MOD(A275-$E$14,int)=0),$E$15,0)-F275))))</f>
        <v/>
      </c>
      <c r="H275" s="68"/>
      <c r="I275" s="67" t="str">
        <f t="shared" si="31"/>
        <v/>
      </c>
      <c r="J275" s="67" t="str">
        <f t="shared" si="32"/>
        <v/>
      </c>
      <c r="K275" s="50"/>
      <c r="L275" s="63" t="str">
        <f t="shared" si="33"/>
        <v/>
      </c>
      <c r="M275" s="64" t="str">
        <f>IF(L275="","",IF(OR(periods_per_year=26,periods_per_year=52),IF(periods_per_year=26,IF(L275=1,fpdate,M274+14),IF(periods_per_year=52,IF(L275=1,fpdate,M274+7),"n/a")),IF(periods_per_year=24,DATE(YEAR(fpdate),MONTH(fpdate)+(L275-1)/2+IF(AND(DAY(fpdate)&gt;=15,MOD(L275,2)=0),1,0),IF(MOD(L275,2)=0,IF(DAY(fpdate)&gt;=15,DAY(fpdate)-14,DAY(fpdate)+14),DAY(fpdate))),IF(DAY(DATE(YEAR(fpdate),MONTH(fpdate)+L275-1,DAY(fpdate)))&lt;&gt;DAY(fpdate),DATE(YEAR(fpdate),MONTH(fpdate)+L275,0),DATE(YEAR(fpdate),MONTH(fpdate)+L275-1,DAY(fpdate))))))</f>
        <v/>
      </c>
      <c r="N275" s="69" t="str">
        <f>IF(L275="","",IF(D275&lt;&gt;"",D275,IF(L275=1,start_rate,IF(variable,IF(OR(L275=1,L275&lt;$K$20*periods_per_year),N274,MIN($K$21,IF(MOD(L275-1,$J$23)=0,MAX($K$22,N274+$J$24),N274))),N274))))</f>
        <v/>
      </c>
      <c r="O275" s="67" t="str">
        <f>IF(L275="","",ROUND((((1+N275/CP)^(CP/periods_per_year))-1)*R274,2))</f>
        <v/>
      </c>
      <c r="P275" s="67" t="str">
        <f>IF(L275="","",IF(L275=nper,R274+O275,MIN(R274+O275,IF(N275=N274,P274,ROUND(-PMT(((1+N275/CP)^(CP/periods_per_year))-1,nper-L275+1,R274),2)))))</f>
        <v/>
      </c>
      <c r="Q275" s="67" t="str">
        <f t="shared" si="34"/>
        <v/>
      </c>
      <c r="R275" s="67" t="str">
        <f t="shared" si="35"/>
        <v/>
      </c>
    </row>
    <row r="276" spans="1:18" x14ac:dyDescent="0.25">
      <c r="A276" s="63" t="str">
        <f t="shared" si="27"/>
        <v/>
      </c>
      <c r="B276" s="64" t="str">
        <f t="shared" si="28"/>
        <v/>
      </c>
      <c r="C276" s="65" t="str">
        <f t="shared" si="29"/>
        <v/>
      </c>
      <c r="D276" s="66" t="str">
        <f>IF(A276="","",IF(A276=1,start_rate,IF(variable,IF(OR(A276=1,A276&lt;$K$20*periods_per_year),D275,MIN($K$21,IF(MOD(A276-1,$J$23)=0,MAX($K$22,D275+$J$24),D275))),D275)))</f>
        <v/>
      </c>
      <c r="E276" s="67" t="str">
        <f t="shared" si="30"/>
        <v/>
      </c>
      <c r="F276" s="67" t="str">
        <f>IF(A276="","",IF(A276=nper,J275+E276,MIN(J275+E276,IF(D276=D275,F275,IF($E$10="Acc Bi-Weekly",ROUND((-PMT(((1+D276/CP)^(CP/12))-1,(nper-A276+1)*12/26,J275))/2,2),IF($E$10="Acc Weekly",ROUND((-PMT(((1+D276/CP)^(CP/12))-1,(nper-A276+1)*12/52,J275))/4,2),ROUND(-PMT(((1+D276/CP)^(CP/periods_per_year))-1,nper-A276+1,J275),2)))))))</f>
        <v/>
      </c>
      <c r="G276" s="67" t="str">
        <f>IF(OR(A276="",A276&lt;$E$14),"",IF(J275&lt;=F276,0,IF(IF(AND(A276&gt;=$E$14,MOD(A276-$E$14,int)=0),$E$15,0)+F276&gt;=J275+E276,J275+E276-F276,IF(AND(A276&gt;=$E$14,MOD(A276-$E$14,int)=0),$E$15,0)+IF(IF(AND(A276&gt;=$E$14,MOD(A276-$E$14,int)=0),$E$15,0)+IF(MOD(A276-$E$18,periods_per_year)=0,$E$17,0)+F276&lt;J275+E276,IF(MOD(A276-$E$18,periods_per_year)=0,$E$17,0),J275+E276-IF(AND(A276&gt;=$E$14,MOD(A276-$E$14,int)=0),$E$15,0)-F276))))</f>
        <v/>
      </c>
      <c r="H276" s="68"/>
      <c r="I276" s="67" t="str">
        <f t="shared" si="31"/>
        <v/>
      </c>
      <c r="J276" s="67" t="str">
        <f t="shared" si="32"/>
        <v/>
      </c>
      <c r="K276" s="50"/>
      <c r="L276" s="63" t="str">
        <f t="shared" si="33"/>
        <v/>
      </c>
      <c r="M276" s="64" t="str">
        <f>IF(L276="","",IF(OR(periods_per_year=26,periods_per_year=52),IF(periods_per_year=26,IF(L276=1,fpdate,M275+14),IF(periods_per_year=52,IF(L276=1,fpdate,M275+7),"n/a")),IF(periods_per_year=24,DATE(YEAR(fpdate),MONTH(fpdate)+(L276-1)/2+IF(AND(DAY(fpdate)&gt;=15,MOD(L276,2)=0),1,0),IF(MOD(L276,2)=0,IF(DAY(fpdate)&gt;=15,DAY(fpdate)-14,DAY(fpdate)+14),DAY(fpdate))),IF(DAY(DATE(YEAR(fpdate),MONTH(fpdate)+L276-1,DAY(fpdate)))&lt;&gt;DAY(fpdate),DATE(YEAR(fpdate),MONTH(fpdate)+L276,0),DATE(YEAR(fpdate),MONTH(fpdate)+L276-1,DAY(fpdate))))))</f>
        <v/>
      </c>
      <c r="N276" s="69" t="str">
        <f>IF(L276="","",IF(D276&lt;&gt;"",D276,IF(L276=1,start_rate,IF(variable,IF(OR(L276=1,L276&lt;$K$20*periods_per_year),N275,MIN($K$21,IF(MOD(L276-1,$J$23)=0,MAX($K$22,N275+$J$24),N275))),N275))))</f>
        <v/>
      </c>
      <c r="O276" s="67" t="str">
        <f>IF(L276="","",ROUND((((1+N276/CP)^(CP/periods_per_year))-1)*R275,2))</f>
        <v/>
      </c>
      <c r="P276" s="67" t="str">
        <f>IF(L276="","",IF(L276=nper,R275+O276,MIN(R275+O276,IF(N276=N275,P275,ROUND(-PMT(((1+N276/CP)^(CP/periods_per_year))-1,nper-L276+1,R275),2)))))</f>
        <v/>
      </c>
      <c r="Q276" s="67" t="str">
        <f t="shared" si="34"/>
        <v/>
      </c>
      <c r="R276" s="67" t="str">
        <f t="shared" si="35"/>
        <v/>
      </c>
    </row>
    <row r="277" spans="1:18" x14ac:dyDescent="0.25">
      <c r="A277" s="63" t="str">
        <f t="shared" si="27"/>
        <v/>
      </c>
      <c r="B277" s="64" t="str">
        <f t="shared" si="28"/>
        <v/>
      </c>
      <c r="C277" s="65" t="str">
        <f t="shared" si="29"/>
        <v/>
      </c>
      <c r="D277" s="66" t="str">
        <f>IF(A277="","",IF(A277=1,start_rate,IF(variable,IF(OR(A277=1,A277&lt;$K$20*periods_per_year),D276,MIN($K$21,IF(MOD(A277-1,$J$23)=0,MAX($K$22,D276+$J$24),D276))),D276)))</f>
        <v/>
      </c>
      <c r="E277" s="67" t="str">
        <f t="shared" si="30"/>
        <v/>
      </c>
      <c r="F277" s="67" t="str">
        <f>IF(A277="","",IF(A277=nper,J276+E277,MIN(J276+E277,IF(D277=D276,F276,IF($E$10="Acc Bi-Weekly",ROUND((-PMT(((1+D277/CP)^(CP/12))-1,(nper-A277+1)*12/26,J276))/2,2),IF($E$10="Acc Weekly",ROUND((-PMT(((1+D277/CP)^(CP/12))-1,(nper-A277+1)*12/52,J276))/4,2),ROUND(-PMT(((1+D277/CP)^(CP/periods_per_year))-1,nper-A277+1,J276),2)))))))</f>
        <v/>
      </c>
      <c r="G277" s="67" t="str">
        <f>IF(OR(A277="",A277&lt;$E$14),"",IF(J276&lt;=F277,0,IF(IF(AND(A277&gt;=$E$14,MOD(A277-$E$14,int)=0),$E$15,0)+F277&gt;=J276+E277,J276+E277-F277,IF(AND(A277&gt;=$E$14,MOD(A277-$E$14,int)=0),$E$15,0)+IF(IF(AND(A277&gt;=$E$14,MOD(A277-$E$14,int)=0),$E$15,0)+IF(MOD(A277-$E$18,periods_per_year)=0,$E$17,0)+F277&lt;J276+E277,IF(MOD(A277-$E$18,periods_per_year)=0,$E$17,0),J276+E277-IF(AND(A277&gt;=$E$14,MOD(A277-$E$14,int)=0),$E$15,0)-F277))))</f>
        <v/>
      </c>
      <c r="H277" s="68"/>
      <c r="I277" s="67" t="str">
        <f t="shared" si="31"/>
        <v/>
      </c>
      <c r="J277" s="67" t="str">
        <f t="shared" si="32"/>
        <v/>
      </c>
      <c r="K277" s="50"/>
      <c r="L277" s="63" t="str">
        <f t="shared" si="33"/>
        <v/>
      </c>
      <c r="M277" s="64" t="str">
        <f>IF(L277="","",IF(OR(periods_per_year=26,periods_per_year=52),IF(periods_per_year=26,IF(L277=1,fpdate,M276+14),IF(periods_per_year=52,IF(L277=1,fpdate,M276+7),"n/a")),IF(periods_per_year=24,DATE(YEAR(fpdate),MONTH(fpdate)+(L277-1)/2+IF(AND(DAY(fpdate)&gt;=15,MOD(L277,2)=0),1,0),IF(MOD(L277,2)=0,IF(DAY(fpdate)&gt;=15,DAY(fpdate)-14,DAY(fpdate)+14),DAY(fpdate))),IF(DAY(DATE(YEAR(fpdate),MONTH(fpdate)+L277-1,DAY(fpdate)))&lt;&gt;DAY(fpdate),DATE(YEAR(fpdate),MONTH(fpdate)+L277,0),DATE(YEAR(fpdate),MONTH(fpdate)+L277-1,DAY(fpdate))))))</f>
        <v/>
      </c>
      <c r="N277" s="69" t="str">
        <f>IF(L277="","",IF(D277&lt;&gt;"",D277,IF(L277=1,start_rate,IF(variable,IF(OR(L277=1,L277&lt;$K$20*periods_per_year),N276,MIN($K$21,IF(MOD(L277-1,$J$23)=0,MAX($K$22,N276+$J$24),N276))),N276))))</f>
        <v/>
      </c>
      <c r="O277" s="67" t="str">
        <f>IF(L277="","",ROUND((((1+N277/CP)^(CP/periods_per_year))-1)*R276,2))</f>
        <v/>
      </c>
      <c r="P277" s="67" t="str">
        <f>IF(L277="","",IF(L277=nper,R276+O277,MIN(R276+O277,IF(N277=N276,P276,ROUND(-PMT(((1+N277/CP)^(CP/periods_per_year))-1,nper-L277+1,R276),2)))))</f>
        <v/>
      </c>
      <c r="Q277" s="67" t="str">
        <f t="shared" si="34"/>
        <v/>
      </c>
      <c r="R277" s="67" t="str">
        <f t="shared" si="35"/>
        <v/>
      </c>
    </row>
    <row r="278" spans="1:18" x14ac:dyDescent="0.25">
      <c r="A278" s="63" t="str">
        <f t="shared" si="27"/>
        <v/>
      </c>
      <c r="B278" s="64" t="str">
        <f t="shared" si="28"/>
        <v/>
      </c>
      <c r="C278" s="65" t="str">
        <f t="shared" si="29"/>
        <v/>
      </c>
      <c r="D278" s="66" t="str">
        <f>IF(A278="","",IF(A278=1,start_rate,IF(variable,IF(OR(A278=1,A278&lt;$K$20*periods_per_year),D277,MIN($K$21,IF(MOD(A278-1,$J$23)=0,MAX($K$22,D277+$J$24),D277))),D277)))</f>
        <v/>
      </c>
      <c r="E278" s="67" t="str">
        <f t="shared" si="30"/>
        <v/>
      </c>
      <c r="F278" s="67" t="str">
        <f>IF(A278="","",IF(A278=nper,J277+E278,MIN(J277+E278,IF(D278=D277,F277,IF($E$10="Acc Bi-Weekly",ROUND((-PMT(((1+D278/CP)^(CP/12))-1,(nper-A278+1)*12/26,J277))/2,2),IF($E$10="Acc Weekly",ROUND((-PMT(((1+D278/CP)^(CP/12))-1,(nper-A278+1)*12/52,J277))/4,2),ROUND(-PMT(((1+D278/CP)^(CP/periods_per_year))-1,nper-A278+1,J277),2)))))))</f>
        <v/>
      </c>
      <c r="G278" s="67" t="str">
        <f>IF(OR(A278="",A278&lt;$E$14),"",IF(J277&lt;=F278,0,IF(IF(AND(A278&gt;=$E$14,MOD(A278-$E$14,int)=0),$E$15,0)+F278&gt;=J277+E278,J277+E278-F278,IF(AND(A278&gt;=$E$14,MOD(A278-$E$14,int)=0),$E$15,0)+IF(IF(AND(A278&gt;=$E$14,MOD(A278-$E$14,int)=0),$E$15,0)+IF(MOD(A278-$E$18,periods_per_year)=0,$E$17,0)+F278&lt;J277+E278,IF(MOD(A278-$E$18,periods_per_year)=0,$E$17,0),J277+E278-IF(AND(A278&gt;=$E$14,MOD(A278-$E$14,int)=0),$E$15,0)-F278))))</f>
        <v/>
      </c>
      <c r="H278" s="68"/>
      <c r="I278" s="67" t="str">
        <f t="shared" si="31"/>
        <v/>
      </c>
      <c r="J278" s="67" t="str">
        <f t="shared" si="32"/>
        <v/>
      </c>
      <c r="K278" s="50"/>
      <c r="L278" s="63" t="str">
        <f t="shared" si="33"/>
        <v/>
      </c>
      <c r="M278" s="64" t="str">
        <f>IF(L278="","",IF(OR(periods_per_year=26,periods_per_year=52),IF(periods_per_year=26,IF(L278=1,fpdate,M277+14),IF(periods_per_year=52,IF(L278=1,fpdate,M277+7),"n/a")),IF(periods_per_year=24,DATE(YEAR(fpdate),MONTH(fpdate)+(L278-1)/2+IF(AND(DAY(fpdate)&gt;=15,MOD(L278,2)=0),1,0),IF(MOD(L278,2)=0,IF(DAY(fpdate)&gt;=15,DAY(fpdate)-14,DAY(fpdate)+14),DAY(fpdate))),IF(DAY(DATE(YEAR(fpdate),MONTH(fpdate)+L278-1,DAY(fpdate)))&lt;&gt;DAY(fpdate),DATE(YEAR(fpdate),MONTH(fpdate)+L278,0),DATE(YEAR(fpdate),MONTH(fpdate)+L278-1,DAY(fpdate))))))</f>
        <v/>
      </c>
      <c r="N278" s="69" t="str">
        <f>IF(L278="","",IF(D278&lt;&gt;"",D278,IF(L278=1,start_rate,IF(variable,IF(OR(L278=1,L278&lt;$K$20*periods_per_year),N277,MIN($K$21,IF(MOD(L278-1,$J$23)=0,MAX($K$22,N277+$J$24),N277))),N277))))</f>
        <v/>
      </c>
      <c r="O278" s="67" t="str">
        <f>IF(L278="","",ROUND((((1+N278/CP)^(CP/periods_per_year))-1)*R277,2))</f>
        <v/>
      </c>
      <c r="P278" s="67" t="str">
        <f>IF(L278="","",IF(L278=nper,R277+O278,MIN(R277+O278,IF(N278=N277,P277,ROUND(-PMT(((1+N278/CP)^(CP/periods_per_year))-1,nper-L278+1,R277),2)))))</f>
        <v/>
      </c>
      <c r="Q278" s="67" t="str">
        <f t="shared" si="34"/>
        <v/>
      </c>
      <c r="R278" s="67" t="str">
        <f t="shared" si="35"/>
        <v/>
      </c>
    </row>
    <row r="279" spans="1:18" x14ac:dyDescent="0.25">
      <c r="A279" s="63" t="str">
        <f t="shared" si="27"/>
        <v/>
      </c>
      <c r="B279" s="64" t="str">
        <f t="shared" si="28"/>
        <v/>
      </c>
      <c r="C279" s="65" t="str">
        <f t="shared" si="29"/>
        <v/>
      </c>
      <c r="D279" s="66" t="str">
        <f>IF(A279="","",IF(A279=1,start_rate,IF(variable,IF(OR(A279=1,A279&lt;$K$20*periods_per_year),D278,MIN($K$21,IF(MOD(A279-1,$J$23)=0,MAX($K$22,D278+$J$24),D278))),D278)))</f>
        <v/>
      </c>
      <c r="E279" s="67" t="str">
        <f t="shared" si="30"/>
        <v/>
      </c>
      <c r="F279" s="67" t="str">
        <f>IF(A279="","",IF(A279=nper,J278+E279,MIN(J278+E279,IF(D279=D278,F278,IF($E$10="Acc Bi-Weekly",ROUND((-PMT(((1+D279/CP)^(CP/12))-1,(nper-A279+1)*12/26,J278))/2,2),IF($E$10="Acc Weekly",ROUND((-PMT(((1+D279/CP)^(CP/12))-1,(nper-A279+1)*12/52,J278))/4,2),ROUND(-PMT(((1+D279/CP)^(CP/periods_per_year))-1,nper-A279+1,J278),2)))))))</f>
        <v/>
      </c>
      <c r="G279" s="67" t="str">
        <f>IF(OR(A279="",A279&lt;$E$14),"",IF(J278&lt;=F279,0,IF(IF(AND(A279&gt;=$E$14,MOD(A279-$E$14,int)=0),$E$15,0)+F279&gt;=J278+E279,J278+E279-F279,IF(AND(A279&gt;=$E$14,MOD(A279-$E$14,int)=0),$E$15,0)+IF(IF(AND(A279&gt;=$E$14,MOD(A279-$E$14,int)=0),$E$15,0)+IF(MOD(A279-$E$18,periods_per_year)=0,$E$17,0)+F279&lt;J278+E279,IF(MOD(A279-$E$18,periods_per_year)=0,$E$17,0),J278+E279-IF(AND(A279&gt;=$E$14,MOD(A279-$E$14,int)=0),$E$15,0)-F279))))</f>
        <v/>
      </c>
      <c r="H279" s="68"/>
      <c r="I279" s="67" t="str">
        <f t="shared" si="31"/>
        <v/>
      </c>
      <c r="J279" s="67" t="str">
        <f t="shared" si="32"/>
        <v/>
      </c>
      <c r="K279" s="50"/>
      <c r="L279" s="63" t="str">
        <f t="shared" si="33"/>
        <v/>
      </c>
      <c r="M279" s="64" t="str">
        <f>IF(L279="","",IF(OR(periods_per_year=26,periods_per_year=52),IF(periods_per_year=26,IF(L279=1,fpdate,M278+14),IF(periods_per_year=52,IF(L279=1,fpdate,M278+7),"n/a")),IF(periods_per_year=24,DATE(YEAR(fpdate),MONTH(fpdate)+(L279-1)/2+IF(AND(DAY(fpdate)&gt;=15,MOD(L279,2)=0),1,0),IF(MOD(L279,2)=0,IF(DAY(fpdate)&gt;=15,DAY(fpdate)-14,DAY(fpdate)+14),DAY(fpdate))),IF(DAY(DATE(YEAR(fpdate),MONTH(fpdate)+L279-1,DAY(fpdate)))&lt;&gt;DAY(fpdate),DATE(YEAR(fpdate),MONTH(fpdate)+L279,0),DATE(YEAR(fpdate),MONTH(fpdate)+L279-1,DAY(fpdate))))))</f>
        <v/>
      </c>
      <c r="N279" s="69" t="str">
        <f>IF(L279="","",IF(D279&lt;&gt;"",D279,IF(L279=1,start_rate,IF(variable,IF(OR(L279=1,L279&lt;$K$20*periods_per_year),N278,MIN($K$21,IF(MOD(L279-1,$J$23)=0,MAX($K$22,N278+$J$24),N278))),N278))))</f>
        <v/>
      </c>
      <c r="O279" s="67" t="str">
        <f>IF(L279="","",ROUND((((1+N279/CP)^(CP/periods_per_year))-1)*R278,2))</f>
        <v/>
      </c>
      <c r="P279" s="67" t="str">
        <f>IF(L279="","",IF(L279=nper,R278+O279,MIN(R278+O279,IF(N279=N278,P278,ROUND(-PMT(((1+N279/CP)^(CP/periods_per_year))-1,nper-L279+1,R278),2)))))</f>
        <v/>
      </c>
      <c r="Q279" s="67" t="str">
        <f t="shared" si="34"/>
        <v/>
      </c>
      <c r="R279" s="67" t="str">
        <f t="shared" si="35"/>
        <v/>
      </c>
    </row>
    <row r="280" spans="1:18" x14ac:dyDescent="0.25">
      <c r="A280" s="63" t="str">
        <f t="shared" si="27"/>
        <v/>
      </c>
      <c r="B280" s="64" t="str">
        <f t="shared" si="28"/>
        <v/>
      </c>
      <c r="C280" s="65" t="str">
        <f t="shared" si="29"/>
        <v/>
      </c>
      <c r="D280" s="66" t="str">
        <f>IF(A280="","",IF(A280=1,start_rate,IF(variable,IF(OR(A280=1,A280&lt;$K$20*periods_per_year),D279,MIN($K$21,IF(MOD(A280-1,$J$23)=0,MAX($K$22,D279+$J$24),D279))),D279)))</f>
        <v/>
      </c>
      <c r="E280" s="67" t="str">
        <f t="shared" si="30"/>
        <v/>
      </c>
      <c r="F280" s="67" t="str">
        <f>IF(A280="","",IF(A280=nper,J279+E280,MIN(J279+E280,IF(D280=D279,F279,IF($E$10="Acc Bi-Weekly",ROUND((-PMT(((1+D280/CP)^(CP/12))-1,(nper-A280+1)*12/26,J279))/2,2),IF($E$10="Acc Weekly",ROUND((-PMT(((1+D280/CP)^(CP/12))-1,(nper-A280+1)*12/52,J279))/4,2),ROUND(-PMT(((1+D280/CP)^(CP/periods_per_year))-1,nper-A280+1,J279),2)))))))</f>
        <v/>
      </c>
      <c r="G280" s="67" t="str">
        <f>IF(OR(A280="",A280&lt;$E$14),"",IF(J279&lt;=F280,0,IF(IF(AND(A280&gt;=$E$14,MOD(A280-$E$14,int)=0),$E$15,0)+F280&gt;=J279+E280,J279+E280-F280,IF(AND(A280&gt;=$E$14,MOD(A280-$E$14,int)=0),$E$15,0)+IF(IF(AND(A280&gt;=$E$14,MOD(A280-$E$14,int)=0),$E$15,0)+IF(MOD(A280-$E$18,periods_per_year)=0,$E$17,0)+F280&lt;J279+E280,IF(MOD(A280-$E$18,periods_per_year)=0,$E$17,0),J279+E280-IF(AND(A280&gt;=$E$14,MOD(A280-$E$14,int)=0),$E$15,0)-F280))))</f>
        <v/>
      </c>
      <c r="H280" s="68"/>
      <c r="I280" s="67" t="str">
        <f t="shared" si="31"/>
        <v/>
      </c>
      <c r="J280" s="67" t="str">
        <f t="shared" si="32"/>
        <v/>
      </c>
      <c r="K280" s="50"/>
      <c r="L280" s="63" t="str">
        <f t="shared" si="33"/>
        <v/>
      </c>
      <c r="M280" s="64" t="str">
        <f>IF(L280="","",IF(OR(periods_per_year=26,periods_per_year=52),IF(periods_per_year=26,IF(L280=1,fpdate,M279+14),IF(periods_per_year=52,IF(L280=1,fpdate,M279+7),"n/a")),IF(periods_per_year=24,DATE(YEAR(fpdate),MONTH(fpdate)+(L280-1)/2+IF(AND(DAY(fpdate)&gt;=15,MOD(L280,2)=0),1,0),IF(MOD(L280,2)=0,IF(DAY(fpdate)&gt;=15,DAY(fpdate)-14,DAY(fpdate)+14),DAY(fpdate))),IF(DAY(DATE(YEAR(fpdate),MONTH(fpdate)+L280-1,DAY(fpdate)))&lt;&gt;DAY(fpdate),DATE(YEAR(fpdate),MONTH(fpdate)+L280,0),DATE(YEAR(fpdate),MONTH(fpdate)+L280-1,DAY(fpdate))))))</f>
        <v/>
      </c>
      <c r="N280" s="69" t="str">
        <f>IF(L280="","",IF(D280&lt;&gt;"",D280,IF(L280=1,start_rate,IF(variable,IF(OR(L280=1,L280&lt;$K$20*periods_per_year),N279,MIN($K$21,IF(MOD(L280-1,$J$23)=0,MAX($K$22,N279+$J$24),N279))),N279))))</f>
        <v/>
      </c>
      <c r="O280" s="67" t="str">
        <f>IF(L280="","",ROUND((((1+N280/CP)^(CP/periods_per_year))-1)*R279,2))</f>
        <v/>
      </c>
      <c r="P280" s="67" t="str">
        <f>IF(L280="","",IF(L280=nper,R279+O280,MIN(R279+O280,IF(N280=N279,P279,ROUND(-PMT(((1+N280/CP)^(CP/periods_per_year))-1,nper-L280+1,R279),2)))))</f>
        <v/>
      </c>
      <c r="Q280" s="67" t="str">
        <f t="shared" si="34"/>
        <v/>
      </c>
      <c r="R280" s="67" t="str">
        <f t="shared" si="35"/>
        <v/>
      </c>
    </row>
    <row r="281" spans="1:18" x14ac:dyDescent="0.25">
      <c r="A281" s="63" t="str">
        <f t="shared" si="27"/>
        <v/>
      </c>
      <c r="B281" s="64" t="str">
        <f t="shared" si="28"/>
        <v/>
      </c>
      <c r="C281" s="65" t="str">
        <f t="shared" si="29"/>
        <v/>
      </c>
      <c r="D281" s="66" t="str">
        <f>IF(A281="","",IF(A281=1,start_rate,IF(variable,IF(OR(A281=1,A281&lt;$K$20*periods_per_year),D280,MIN($K$21,IF(MOD(A281-1,$J$23)=0,MAX($K$22,D280+$J$24),D280))),D280)))</f>
        <v/>
      </c>
      <c r="E281" s="67" t="str">
        <f t="shared" si="30"/>
        <v/>
      </c>
      <c r="F281" s="67" t="str">
        <f>IF(A281="","",IF(A281=nper,J280+E281,MIN(J280+E281,IF(D281=D280,F280,IF($E$10="Acc Bi-Weekly",ROUND((-PMT(((1+D281/CP)^(CP/12))-1,(nper-A281+1)*12/26,J280))/2,2),IF($E$10="Acc Weekly",ROUND((-PMT(((1+D281/CP)^(CP/12))-1,(nper-A281+1)*12/52,J280))/4,2),ROUND(-PMT(((1+D281/CP)^(CP/periods_per_year))-1,nper-A281+1,J280),2)))))))</f>
        <v/>
      </c>
      <c r="G281" s="67" t="str">
        <f>IF(OR(A281="",A281&lt;$E$14),"",IF(J280&lt;=F281,0,IF(IF(AND(A281&gt;=$E$14,MOD(A281-$E$14,int)=0),$E$15,0)+F281&gt;=J280+E281,J280+E281-F281,IF(AND(A281&gt;=$E$14,MOD(A281-$E$14,int)=0),$E$15,0)+IF(IF(AND(A281&gt;=$E$14,MOD(A281-$E$14,int)=0),$E$15,0)+IF(MOD(A281-$E$18,periods_per_year)=0,$E$17,0)+F281&lt;J280+E281,IF(MOD(A281-$E$18,periods_per_year)=0,$E$17,0),J280+E281-IF(AND(A281&gt;=$E$14,MOD(A281-$E$14,int)=0),$E$15,0)-F281))))</f>
        <v/>
      </c>
      <c r="H281" s="68"/>
      <c r="I281" s="67" t="str">
        <f t="shared" si="31"/>
        <v/>
      </c>
      <c r="J281" s="67" t="str">
        <f t="shared" si="32"/>
        <v/>
      </c>
      <c r="K281" s="50"/>
      <c r="L281" s="63" t="str">
        <f t="shared" si="33"/>
        <v/>
      </c>
      <c r="M281" s="64" t="str">
        <f>IF(L281="","",IF(OR(periods_per_year=26,periods_per_year=52),IF(periods_per_year=26,IF(L281=1,fpdate,M280+14),IF(periods_per_year=52,IF(L281=1,fpdate,M280+7),"n/a")),IF(periods_per_year=24,DATE(YEAR(fpdate),MONTH(fpdate)+(L281-1)/2+IF(AND(DAY(fpdate)&gt;=15,MOD(L281,2)=0),1,0),IF(MOD(L281,2)=0,IF(DAY(fpdate)&gt;=15,DAY(fpdate)-14,DAY(fpdate)+14),DAY(fpdate))),IF(DAY(DATE(YEAR(fpdate),MONTH(fpdate)+L281-1,DAY(fpdate)))&lt;&gt;DAY(fpdate),DATE(YEAR(fpdate),MONTH(fpdate)+L281,0),DATE(YEAR(fpdate),MONTH(fpdate)+L281-1,DAY(fpdate))))))</f>
        <v/>
      </c>
      <c r="N281" s="69" t="str">
        <f>IF(L281="","",IF(D281&lt;&gt;"",D281,IF(L281=1,start_rate,IF(variable,IF(OR(L281=1,L281&lt;$K$20*periods_per_year),N280,MIN($K$21,IF(MOD(L281-1,$J$23)=0,MAX($K$22,N280+$J$24),N280))),N280))))</f>
        <v/>
      </c>
      <c r="O281" s="67" t="str">
        <f>IF(L281="","",ROUND((((1+N281/CP)^(CP/periods_per_year))-1)*R280,2))</f>
        <v/>
      </c>
      <c r="P281" s="67" t="str">
        <f>IF(L281="","",IF(L281=nper,R280+O281,MIN(R280+O281,IF(N281=N280,P280,ROUND(-PMT(((1+N281/CP)^(CP/periods_per_year))-1,nper-L281+1,R280),2)))))</f>
        <v/>
      </c>
      <c r="Q281" s="67" t="str">
        <f t="shared" si="34"/>
        <v/>
      </c>
      <c r="R281" s="67" t="str">
        <f t="shared" si="35"/>
        <v/>
      </c>
    </row>
    <row r="282" spans="1:18" x14ac:dyDescent="0.25">
      <c r="A282" s="63" t="str">
        <f t="shared" si="27"/>
        <v/>
      </c>
      <c r="B282" s="64" t="str">
        <f t="shared" si="28"/>
        <v/>
      </c>
      <c r="C282" s="65" t="str">
        <f t="shared" si="29"/>
        <v/>
      </c>
      <c r="D282" s="66" t="str">
        <f>IF(A282="","",IF(A282=1,start_rate,IF(variable,IF(OR(A282=1,A282&lt;$K$20*periods_per_year),D281,MIN($K$21,IF(MOD(A282-1,$J$23)=0,MAX($K$22,D281+$J$24),D281))),D281)))</f>
        <v/>
      </c>
      <c r="E282" s="67" t="str">
        <f t="shared" si="30"/>
        <v/>
      </c>
      <c r="F282" s="67" t="str">
        <f>IF(A282="","",IF(A282=nper,J281+E282,MIN(J281+E282,IF(D282=D281,F281,IF($E$10="Acc Bi-Weekly",ROUND((-PMT(((1+D282/CP)^(CP/12))-1,(nper-A282+1)*12/26,J281))/2,2),IF($E$10="Acc Weekly",ROUND((-PMT(((1+D282/CP)^(CP/12))-1,(nper-A282+1)*12/52,J281))/4,2),ROUND(-PMT(((1+D282/CP)^(CP/periods_per_year))-1,nper-A282+1,J281),2)))))))</f>
        <v/>
      </c>
      <c r="G282" s="67" t="str">
        <f>IF(OR(A282="",A282&lt;$E$14),"",IF(J281&lt;=F282,0,IF(IF(AND(A282&gt;=$E$14,MOD(A282-$E$14,int)=0),$E$15,0)+F282&gt;=J281+E282,J281+E282-F282,IF(AND(A282&gt;=$E$14,MOD(A282-$E$14,int)=0),$E$15,0)+IF(IF(AND(A282&gt;=$E$14,MOD(A282-$E$14,int)=0),$E$15,0)+IF(MOD(A282-$E$18,periods_per_year)=0,$E$17,0)+F282&lt;J281+E282,IF(MOD(A282-$E$18,periods_per_year)=0,$E$17,0),J281+E282-IF(AND(A282&gt;=$E$14,MOD(A282-$E$14,int)=0),$E$15,0)-F282))))</f>
        <v/>
      </c>
      <c r="H282" s="68"/>
      <c r="I282" s="67" t="str">
        <f t="shared" si="31"/>
        <v/>
      </c>
      <c r="J282" s="67" t="str">
        <f t="shared" si="32"/>
        <v/>
      </c>
      <c r="K282" s="50"/>
      <c r="L282" s="63" t="str">
        <f t="shared" si="33"/>
        <v/>
      </c>
      <c r="M282" s="64" t="str">
        <f>IF(L282="","",IF(OR(periods_per_year=26,periods_per_year=52),IF(periods_per_year=26,IF(L282=1,fpdate,M281+14),IF(periods_per_year=52,IF(L282=1,fpdate,M281+7),"n/a")),IF(periods_per_year=24,DATE(YEAR(fpdate),MONTH(fpdate)+(L282-1)/2+IF(AND(DAY(fpdate)&gt;=15,MOD(L282,2)=0),1,0),IF(MOD(L282,2)=0,IF(DAY(fpdate)&gt;=15,DAY(fpdate)-14,DAY(fpdate)+14),DAY(fpdate))),IF(DAY(DATE(YEAR(fpdate),MONTH(fpdate)+L282-1,DAY(fpdate)))&lt;&gt;DAY(fpdate),DATE(YEAR(fpdate),MONTH(fpdate)+L282,0),DATE(YEAR(fpdate),MONTH(fpdate)+L282-1,DAY(fpdate))))))</f>
        <v/>
      </c>
      <c r="N282" s="69" t="str">
        <f>IF(L282="","",IF(D282&lt;&gt;"",D282,IF(L282=1,start_rate,IF(variable,IF(OR(L282=1,L282&lt;$K$20*periods_per_year),N281,MIN($K$21,IF(MOD(L282-1,$J$23)=0,MAX($K$22,N281+$J$24),N281))),N281))))</f>
        <v/>
      </c>
      <c r="O282" s="67" t="str">
        <f>IF(L282="","",ROUND((((1+N282/CP)^(CP/periods_per_year))-1)*R281,2))</f>
        <v/>
      </c>
      <c r="P282" s="67" t="str">
        <f>IF(L282="","",IF(L282=nper,R281+O282,MIN(R281+O282,IF(N282=N281,P281,ROUND(-PMT(((1+N282/CP)^(CP/periods_per_year))-1,nper-L282+1,R281),2)))))</f>
        <v/>
      </c>
      <c r="Q282" s="67" t="str">
        <f t="shared" si="34"/>
        <v/>
      </c>
      <c r="R282" s="67" t="str">
        <f t="shared" si="35"/>
        <v/>
      </c>
    </row>
    <row r="283" spans="1:18" x14ac:dyDescent="0.25">
      <c r="A283" s="63" t="str">
        <f t="shared" si="27"/>
        <v/>
      </c>
      <c r="B283" s="64" t="str">
        <f t="shared" si="28"/>
        <v/>
      </c>
      <c r="C283" s="65" t="str">
        <f t="shared" si="29"/>
        <v/>
      </c>
      <c r="D283" s="66" t="str">
        <f>IF(A283="","",IF(A283=1,start_rate,IF(variable,IF(OR(A283=1,A283&lt;$K$20*periods_per_year),D282,MIN($K$21,IF(MOD(A283-1,$J$23)=0,MAX($K$22,D282+$J$24),D282))),D282)))</f>
        <v/>
      </c>
      <c r="E283" s="67" t="str">
        <f t="shared" si="30"/>
        <v/>
      </c>
      <c r="F283" s="67" t="str">
        <f>IF(A283="","",IF(A283=nper,J282+E283,MIN(J282+E283,IF(D283=D282,F282,IF($E$10="Acc Bi-Weekly",ROUND((-PMT(((1+D283/CP)^(CP/12))-1,(nper-A283+1)*12/26,J282))/2,2),IF($E$10="Acc Weekly",ROUND((-PMT(((1+D283/CP)^(CP/12))-1,(nper-A283+1)*12/52,J282))/4,2),ROUND(-PMT(((1+D283/CP)^(CP/periods_per_year))-1,nper-A283+1,J282),2)))))))</f>
        <v/>
      </c>
      <c r="G283" s="67" t="str">
        <f>IF(OR(A283="",A283&lt;$E$14),"",IF(J282&lt;=F283,0,IF(IF(AND(A283&gt;=$E$14,MOD(A283-$E$14,int)=0),$E$15,0)+F283&gt;=J282+E283,J282+E283-F283,IF(AND(A283&gt;=$E$14,MOD(A283-$E$14,int)=0),$E$15,0)+IF(IF(AND(A283&gt;=$E$14,MOD(A283-$E$14,int)=0),$E$15,0)+IF(MOD(A283-$E$18,periods_per_year)=0,$E$17,0)+F283&lt;J282+E283,IF(MOD(A283-$E$18,periods_per_year)=0,$E$17,0),J282+E283-IF(AND(A283&gt;=$E$14,MOD(A283-$E$14,int)=0),$E$15,0)-F283))))</f>
        <v/>
      </c>
      <c r="H283" s="68"/>
      <c r="I283" s="67" t="str">
        <f t="shared" si="31"/>
        <v/>
      </c>
      <c r="J283" s="67" t="str">
        <f t="shared" si="32"/>
        <v/>
      </c>
      <c r="K283" s="50"/>
      <c r="L283" s="63" t="str">
        <f t="shared" si="33"/>
        <v/>
      </c>
      <c r="M283" s="64" t="str">
        <f>IF(L283="","",IF(OR(periods_per_year=26,periods_per_year=52),IF(periods_per_year=26,IF(L283=1,fpdate,M282+14),IF(periods_per_year=52,IF(L283=1,fpdate,M282+7),"n/a")),IF(periods_per_year=24,DATE(YEAR(fpdate),MONTH(fpdate)+(L283-1)/2+IF(AND(DAY(fpdate)&gt;=15,MOD(L283,2)=0),1,0),IF(MOD(L283,2)=0,IF(DAY(fpdate)&gt;=15,DAY(fpdate)-14,DAY(fpdate)+14),DAY(fpdate))),IF(DAY(DATE(YEAR(fpdate),MONTH(fpdate)+L283-1,DAY(fpdate)))&lt;&gt;DAY(fpdate),DATE(YEAR(fpdate),MONTH(fpdate)+L283,0),DATE(YEAR(fpdate),MONTH(fpdate)+L283-1,DAY(fpdate))))))</f>
        <v/>
      </c>
      <c r="N283" s="70" t="str">
        <f>IF(L283="","",IF(D283&lt;&gt;"",D283,IF(L283=1,start_rate,IF(variable,IF(OR(L283=1,L283&lt;$K$20*periods_per_year),N282,MIN($K$21,IF(MOD(L283-1,$J$23)=0,MAX($K$22,N282+$J$24),N282))),N282))))</f>
        <v/>
      </c>
      <c r="O283" s="67" t="str">
        <f>IF(L283="","",ROUND((((1+N283/CP)^(CP/periods_per_year))-1)*R282,2))</f>
        <v/>
      </c>
      <c r="P283" s="67" t="str">
        <f>IF(L283="","",IF(L283=nper,R282+O283,MIN(R282+O283,IF(N283=N282,P282,ROUND(-PMT(((1+N283/CP)^(CP/periods_per_year))-1,nper-L283+1,R282),2)))))</f>
        <v/>
      </c>
      <c r="Q283" s="67" t="str">
        <f t="shared" si="34"/>
        <v/>
      </c>
      <c r="R283" s="67" t="str">
        <f t="shared" si="35"/>
        <v/>
      </c>
    </row>
    <row r="284" spans="1:18" x14ac:dyDescent="0.25">
      <c r="A284" s="63" t="str">
        <f t="shared" si="27"/>
        <v/>
      </c>
      <c r="B284" s="64" t="str">
        <f t="shared" si="28"/>
        <v/>
      </c>
      <c r="C284" s="65" t="str">
        <f t="shared" si="29"/>
        <v/>
      </c>
      <c r="D284" s="66" t="str">
        <f>IF(A284="","",IF(A284=1,start_rate,IF(variable,IF(OR(A284=1,A284&lt;$K$20*periods_per_year),D283,MIN($K$21,IF(MOD(A284-1,$J$23)=0,MAX($K$22,D283+$J$24),D283))),D283)))</f>
        <v/>
      </c>
      <c r="E284" s="67" t="str">
        <f t="shared" si="30"/>
        <v/>
      </c>
      <c r="F284" s="67" t="str">
        <f>IF(A284="","",IF(A284=nper,J283+E284,MIN(J283+E284,IF(D284=D283,F283,IF($E$10="Acc Bi-Weekly",ROUND((-PMT(((1+D284/CP)^(CP/12))-1,(nper-A284+1)*12/26,J283))/2,2),IF($E$10="Acc Weekly",ROUND((-PMT(((1+D284/CP)^(CP/12))-1,(nper-A284+1)*12/52,J283))/4,2),ROUND(-PMT(((1+D284/CP)^(CP/periods_per_year))-1,nper-A284+1,J283),2)))))))</f>
        <v/>
      </c>
      <c r="G284" s="67" t="str">
        <f>IF(OR(A284="",A284&lt;$E$14),"",IF(J283&lt;=F284,0,IF(IF(AND(A284&gt;=$E$14,MOD(A284-$E$14,int)=0),$E$15,0)+F284&gt;=J283+E284,J283+E284-F284,IF(AND(A284&gt;=$E$14,MOD(A284-$E$14,int)=0),$E$15,0)+IF(IF(AND(A284&gt;=$E$14,MOD(A284-$E$14,int)=0),$E$15,0)+IF(MOD(A284-$E$18,periods_per_year)=0,$E$17,0)+F284&lt;J283+E284,IF(MOD(A284-$E$18,periods_per_year)=0,$E$17,0),J283+E284-IF(AND(A284&gt;=$E$14,MOD(A284-$E$14,int)=0),$E$15,0)-F284))))</f>
        <v/>
      </c>
      <c r="H284" s="68"/>
      <c r="I284" s="67" t="str">
        <f t="shared" si="31"/>
        <v/>
      </c>
      <c r="J284" s="67" t="str">
        <f t="shared" si="32"/>
        <v/>
      </c>
      <c r="K284" s="50"/>
      <c r="L284" s="63" t="str">
        <f t="shared" si="33"/>
        <v/>
      </c>
      <c r="M284" s="64" t="str">
        <f>IF(L284="","",IF(OR(periods_per_year=26,periods_per_year=52),IF(periods_per_year=26,IF(L284=1,fpdate,M283+14),IF(periods_per_year=52,IF(L284=1,fpdate,M283+7),"n/a")),IF(periods_per_year=24,DATE(YEAR(fpdate),MONTH(fpdate)+(L284-1)/2+IF(AND(DAY(fpdate)&gt;=15,MOD(L284,2)=0),1,0),IF(MOD(L284,2)=0,IF(DAY(fpdate)&gt;=15,DAY(fpdate)-14,DAY(fpdate)+14),DAY(fpdate))),IF(DAY(DATE(YEAR(fpdate),MONTH(fpdate)+L284-1,DAY(fpdate)))&lt;&gt;DAY(fpdate),DATE(YEAR(fpdate),MONTH(fpdate)+L284,0),DATE(YEAR(fpdate),MONTH(fpdate)+L284-1,DAY(fpdate))))))</f>
        <v/>
      </c>
      <c r="N284" s="70" t="str">
        <f>IF(L284="","",IF(D284&lt;&gt;"",D284,IF(L284=1,start_rate,IF(variable,IF(OR(L284=1,L284&lt;$K$20*periods_per_year),N283,MIN($K$21,IF(MOD(L284-1,$J$23)=0,MAX($K$22,N283+$J$24),N283))),N283))))</f>
        <v/>
      </c>
      <c r="O284" s="67" t="str">
        <f>IF(L284="","",ROUND((((1+N284/CP)^(CP/periods_per_year))-1)*R283,2))</f>
        <v/>
      </c>
      <c r="P284" s="67" t="str">
        <f>IF(L284="","",IF(L284=nper,R283+O284,MIN(R283+O284,IF(N284=N283,P283,ROUND(-PMT(((1+N284/CP)^(CP/periods_per_year))-1,nper-L284+1,R283),2)))))</f>
        <v/>
      </c>
      <c r="Q284" s="67" t="str">
        <f t="shared" si="34"/>
        <v/>
      </c>
      <c r="R284" s="67" t="str">
        <f t="shared" si="35"/>
        <v/>
      </c>
    </row>
    <row r="285" spans="1:18" x14ac:dyDescent="0.25">
      <c r="A285" s="63" t="str">
        <f t="shared" si="27"/>
        <v/>
      </c>
      <c r="B285" s="64" t="str">
        <f t="shared" si="28"/>
        <v/>
      </c>
      <c r="C285" s="65" t="str">
        <f t="shared" si="29"/>
        <v/>
      </c>
      <c r="D285" s="66" t="str">
        <f>IF(A285="","",IF(A285=1,start_rate,IF(variable,IF(OR(A285=1,A285&lt;$K$20*periods_per_year),D284,MIN($K$21,IF(MOD(A285-1,$J$23)=0,MAX($K$22,D284+$J$24),D284))),D284)))</f>
        <v/>
      </c>
      <c r="E285" s="67" t="str">
        <f t="shared" si="30"/>
        <v/>
      </c>
      <c r="F285" s="67" t="str">
        <f>IF(A285="","",IF(A285=nper,J284+E285,MIN(J284+E285,IF(D285=D284,F284,IF($E$10="Acc Bi-Weekly",ROUND((-PMT(((1+D285/CP)^(CP/12))-1,(nper-A285+1)*12/26,J284))/2,2),IF($E$10="Acc Weekly",ROUND((-PMT(((1+D285/CP)^(CP/12))-1,(nper-A285+1)*12/52,J284))/4,2),ROUND(-PMT(((1+D285/CP)^(CP/periods_per_year))-1,nper-A285+1,J284),2)))))))</f>
        <v/>
      </c>
      <c r="G285" s="67" t="str">
        <f>IF(OR(A285="",A285&lt;$E$14),"",IF(J284&lt;=F285,0,IF(IF(AND(A285&gt;=$E$14,MOD(A285-$E$14,int)=0),$E$15,0)+F285&gt;=J284+E285,J284+E285-F285,IF(AND(A285&gt;=$E$14,MOD(A285-$E$14,int)=0),$E$15,0)+IF(IF(AND(A285&gt;=$E$14,MOD(A285-$E$14,int)=0),$E$15,0)+IF(MOD(A285-$E$18,periods_per_year)=0,$E$17,0)+F285&lt;J284+E285,IF(MOD(A285-$E$18,periods_per_year)=0,$E$17,0),J284+E285-IF(AND(A285&gt;=$E$14,MOD(A285-$E$14,int)=0),$E$15,0)-F285))))</f>
        <v/>
      </c>
      <c r="H285" s="68"/>
      <c r="I285" s="67" t="str">
        <f t="shared" si="31"/>
        <v/>
      </c>
      <c r="J285" s="67" t="str">
        <f t="shared" si="32"/>
        <v/>
      </c>
      <c r="K285" s="50"/>
      <c r="L285" s="63" t="str">
        <f t="shared" si="33"/>
        <v/>
      </c>
      <c r="M285" s="64" t="str">
        <f>IF(L285="","",IF(OR(periods_per_year=26,periods_per_year=52),IF(periods_per_year=26,IF(L285=1,fpdate,M284+14),IF(periods_per_year=52,IF(L285=1,fpdate,M284+7),"n/a")),IF(periods_per_year=24,DATE(YEAR(fpdate),MONTH(fpdate)+(L285-1)/2+IF(AND(DAY(fpdate)&gt;=15,MOD(L285,2)=0),1,0),IF(MOD(L285,2)=0,IF(DAY(fpdate)&gt;=15,DAY(fpdate)-14,DAY(fpdate)+14),DAY(fpdate))),IF(DAY(DATE(YEAR(fpdate),MONTH(fpdate)+L285-1,DAY(fpdate)))&lt;&gt;DAY(fpdate),DATE(YEAR(fpdate),MONTH(fpdate)+L285,0),DATE(YEAR(fpdate),MONTH(fpdate)+L285-1,DAY(fpdate))))))</f>
        <v/>
      </c>
      <c r="N285" s="70" t="str">
        <f>IF(L285="","",IF(D285&lt;&gt;"",D285,IF(L285=1,start_rate,IF(variable,IF(OR(L285=1,L285&lt;$K$20*periods_per_year),N284,MIN($K$21,IF(MOD(L285-1,$J$23)=0,MAX($K$22,N284+$J$24),N284))),N284))))</f>
        <v/>
      </c>
      <c r="O285" s="67" t="str">
        <f>IF(L285="","",ROUND((((1+N285/CP)^(CP/periods_per_year))-1)*R284,2))</f>
        <v/>
      </c>
      <c r="P285" s="67" t="str">
        <f>IF(L285="","",IF(L285=nper,R284+O285,MIN(R284+O285,IF(N285=N284,P284,ROUND(-PMT(((1+N285/CP)^(CP/periods_per_year))-1,nper-L285+1,R284),2)))))</f>
        <v/>
      </c>
      <c r="Q285" s="67" t="str">
        <f t="shared" si="34"/>
        <v/>
      </c>
      <c r="R285" s="67" t="str">
        <f t="shared" si="35"/>
        <v/>
      </c>
    </row>
    <row r="286" spans="1:18" x14ac:dyDescent="0.25">
      <c r="A286" s="63" t="str">
        <f t="shared" si="27"/>
        <v/>
      </c>
      <c r="B286" s="64" t="str">
        <f t="shared" si="28"/>
        <v/>
      </c>
      <c r="C286" s="65" t="str">
        <f t="shared" si="29"/>
        <v/>
      </c>
      <c r="D286" s="66" t="str">
        <f>IF(A286="","",IF(A286=1,start_rate,IF(variable,IF(OR(A286=1,A286&lt;$K$20*periods_per_year),D285,MIN($K$21,IF(MOD(A286-1,$J$23)=0,MAX($K$22,D285+$J$24),D285))),D285)))</f>
        <v/>
      </c>
      <c r="E286" s="67" t="str">
        <f t="shared" si="30"/>
        <v/>
      </c>
      <c r="F286" s="67" t="str">
        <f>IF(A286="","",IF(A286=nper,J285+E286,MIN(J285+E286,IF(D286=D285,F285,IF($E$10="Acc Bi-Weekly",ROUND((-PMT(((1+D286/CP)^(CP/12))-1,(nper-A286+1)*12/26,J285))/2,2),IF($E$10="Acc Weekly",ROUND((-PMT(((1+D286/CP)^(CP/12))-1,(nper-A286+1)*12/52,J285))/4,2),ROUND(-PMT(((1+D286/CP)^(CP/periods_per_year))-1,nper-A286+1,J285),2)))))))</f>
        <v/>
      </c>
      <c r="G286" s="67" t="str">
        <f>IF(OR(A286="",A286&lt;$E$14),"",IF(J285&lt;=F286,0,IF(IF(AND(A286&gt;=$E$14,MOD(A286-$E$14,int)=0),$E$15,0)+F286&gt;=J285+E286,J285+E286-F286,IF(AND(A286&gt;=$E$14,MOD(A286-$E$14,int)=0),$E$15,0)+IF(IF(AND(A286&gt;=$E$14,MOD(A286-$E$14,int)=0),$E$15,0)+IF(MOD(A286-$E$18,periods_per_year)=0,$E$17,0)+F286&lt;J285+E286,IF(MOD(A286-$E$18,periods_per_year)=0,$E$17,0),J285+E286-IF(AND(A286&gt;=$E$14,MOD(A286-$E$14,int)=0),$E$15,0)-F286))))</f>
        <v/>
      </c>
      <c r="H286" s="68"/>
      <c r="I286" s="67" t="str">
        <f t="shared" si="31"/>
        <v/>
      </c>
      <c r="J286" s="67" t="str">
        <f t="shared" si="32"/>
        <v/>
      </c>
      <c r="K286" s="50"/>
      <c r="L286" s="63" t="str">
        <f t="shared" si="33"/>
        <v/>
      </c>
      <c r="M286" s="64" t="str">
        <f>IF(L286="","",IF(OR(periods_per_year=26,periods_per_year=52),IF(periods_per_year=26,IF(L286=1,fpdate,M285+14),IF(periods_per_year=52,IF(L286=1,fpdate,M285+7),"n/a")),IF(periods_per_year=24,DATE(YEAR(fpdate),MONTH(fpdate)+(L286-1)/2+IF(AND(DAY(fpdate)&gt;=15,MOD(L286,2)=0),1,0),IF(MOD(L286,2)=0,IF(DAY(fpdate)&gt;=15,DAY(fpdate)-14,DAY(fpdate)+14),DAY(fpdate))),IF(DAY(DATE(YEAR(fpdate),MONTH(fpdate)+L286-1,DAY(fpdate)))&lt;&gt;DAY(fpdate),DATE(YEAR(fpdate),MONTH(fpdate)+L286,0),DATE(YEAR(fpdate),MONTH(fpdate)+L286-1,DAY(fpdate))))))</f>
        <v/>
      </c>
      <c r="N286" s="70" t="str">
        <f>IF(L286="","",IF(D286&lt;&gt;"",D286,IF(L286=1,start_rate,IF(variable,IF(OR(L286=1,L286&lt;$K$20*periods_per_year),N285,MIN($K$21,IF(MOD(L286-1,$J$23)=0,MAX($K$22,N285+$J$24),N285))),N285))))</f>
        <v/>
      </c>
      <c r="O286" s="67" t="str">
        <f>IF(L286="","",ROUND((((1+N286/CP)^(CP/periods_per_year))-1)*R285,2))</f>
        <v/>
      </c>
      <c r="P286" s="67" t="str">
        <f>IF(L286="","",IF(L286=nper,R285+O286,MIN(R285+O286,IF(N286=N285,P285,ROUND(-PMT(((1+N286/CP)^(CP/periods_per_year))-1,nper-L286+1,R285),2)))))</f>
        <v/>
      </c>
      <c r="Q286" s="67" t="str">
        <f t="shared" si="34"/>
        <v/>
      </c>
      <c r="R286" s="67" t="str">
        <f t="shared" si="35"/>
        <v/>
      </c>
    </row>
    <row r="287" spans="1:18" x14ac:dyDescent="0.25">
      <c r="A287" s="63" t="str">
        <f t="shared" si="27"/>
        <v/>
      </c>
      <c r="B287" s="64" t="str">
        <f t="shared" si="28"/>
        <v/>
      </c>
      <c r="C287" s="65" t="str">
        <f t="shared" si="29"/>
        <v/>
      </c>
      <c r="D287" s="66" t="str">
        <f>IF(A287="","",IF(A287=1,start_rate,IF(variable,IF(OR(A287=1,A287&lt;$K$20*periods_per_year),D286,MIN($K$21,IF(MOD(A287-1,$J$23)=0,MAX($K$22,D286+$J$24),D286))),D286)))</f>
        <v/>
      </c>
      <c r="E287" s="67" t="str">
        <f t="shared" si="30"/>
        <v/>
      </c>
      <c r="F287" s="67" t="str">
        <f>IF(A287="","",IF(A287=nper,J286+E287,MIN(J286+E287,IF(D287=D286,F286,IF($E$10="Acc Bi-Weekly",ROUND((-PMT(((1+D287/CP)^(CP/12))-1,(nper-A287+1)*12/26,J286))/2,2),IF($E$10="Acc Weekly",ROUND((-PMT(((1+D287/CP)^(CP/12))-1,(nper-A287+1)*12/52,J286))/4,2),ROUND(-PMT(((1+D287/CP)^(CP/periods_per_year))-1,nper-A287+1,J286),2)))))))</f>
        <v/>
      </c>
      <c r="G287" s="67" t="str">
        <f>IF(OR(A287="",A287&lt;$E$14),"",IF(J286&lt;=F287,0,IF(IF(AND(A287&gt;=$E$14,MOD(A287-$E$14,int)=0),$E$15,0)+F287&gt;=J286+E287,J286+E287-F287,IF(AND(A287&gt;=$E$14,MOD(A287-$E$14,int)=0),$E$15,0)+IF(IF(AND(A287&gt;=$E$14,MOD(A287-$E$14,int)=0),$E$15,0)+IF(MOD(A287-$E$18,periods_per_year)=0,$E$17,0)+F287&lt;J286+E287,IF(MOD(A287-$E$18,periods_per_year)=0,$E$17,0),J286+E287-IF(AND(A287&gt;=$E$14,MOD(A287-$E$14,int)=0),$E$15,0)-F287))))</f>
        <v/>
      </c>
      <c r="H287" s="68"/>
      <c r="I287" s="67" t="str">
        <f t="shared" si="31"/>
        <v/>
      </c>
      <c r="J287" s="67" t="str">
        <f t="shared" si="32"/>
        <v/>
      </c>
      <c r="K287" s="50"/>
      <c r="L287" s="63" t="str">
        <f t="shared" si="33"/>
        <v/>
      </c>
      <c r="M287" s="64" t="str">
        <f>IF(L287="","",IF(OR(periods_per_year=26,periods_per_year=52),IF(periods_per_year=26,IF(L287=1,fpdate,M286+14),IF(periods_per_year=52,IF(L287=1,fpdate,M286+7),"n/a")),IF(periods_per_year=24,DATE(YEAR(fpdate),MONTH(fpdate)+(L287-1)/2+IF(AND(DAY(fpdate)&gt;=15,MOD(L287,2)=0),1,0),IF(MOD(L287,2)=0,IF(DAY(fpdate)&gt;=15,DAY(fpdate)-14,DAY(fpdate)+14),DAY(fpdate))),IF(DAY(DATE(YEAR(fpdate),MONTH(fpdate)+L287-1,DAY(fpdate)))&lt;&gt;DAY(fpdate),DATE(YEAR(fpdate),MONTH(fpdate)+L287,0),DATE(YEAR(fpdate),MONTH(fpdate)+L287-1,DAY(fpdate))))))</f>
        <v/>
      </c>
      <c r="N287" s="70" t="str">
        <f>IF(L287="","",IF(D287&lt;&gt;"",D287,IF(L287=1,start_rate,IF(variable,IF(OR(L287=1,L287&lt;$K$20*periods_per_year),N286,MIN($K$21,IF(MOD(L287-1,$J$23)=0,MAX($K$22,N286+$J$24),N286))),N286))))</f>
        <v/>
      </c>
      <c r="O287" s="67" t="str">
        <f>IF(L287="","",ROUND((((1+N287/CP)^(CP/periods_per_year))-1)*R286,2))</f>
        <v/>
      </c>
      <c r="P287" s="67" t="str">
        <f>IF(L287="","",IF(L287=nper,R286+O287,MIN(R286+O287,IF(N287=N286,P286,ROUND(-PMT(((1+N287/CP)^(CP/periods_per_year))-1,nper-L287+1,R286),2)))))</f>
        <v/>
      </c>
      <c r="Q287" s="67" t="str">
        <f t="shared" si="34"/>
        <v/>
      </c>
      <c r="R287" s="67" t="str">
        <f t="shared" si="35"/>
        <v/>
      </c>
    </row>
    <row r="288" spans="1:18" x14ac:dyDescent="0.25">
      <c r="A288" s="63" t="str">
        <f t="shared" si="27"/>
        <v/>
      </c>
      <c r="B288" s="64" t="str">
        <f t="shared" si="28"/>
        <v/>
      </c>
      <c r="C288" s="65" t="str">
        <f t="shared" si="29"/>
        <v/>
      </c>
      <c r="D288" s="66" t="str">
        <f>IF(A288="","",IF(A288=1,start_rate,IF(variable,IF(OR(A288=1,A288&lt;$K$20*periods_per_year),D287,MIN($K$21,IF(MOD(A288-1,$J$23)=0,MAX($K$22,D287+$J$24),D287))),D287)))</f>
        <v/>
      </c>
      <c r="E288" s="67" t="str">
        <f t="shared" si="30"/>
        <v/>
      </c>
      <c r="F288" s="67" t="str">
        <f>IF(A288="","",IF(A288=nper,J287+E288,MIN(J287+E288,IF(D288=D287,F287,IF($E$10="Acc Bi-Weekly",ROUND((-PMT(((1+D288/CP)^(CP/12))-1,(nper-A288+1)*12/26,J287))/2,2),IF($E$10="Acc Weekly",ROUND((-PMT(((1+D288/CP)^(CP/12))-1,(nper-A288+1)*12/52,J287))/4,2),ROUND(-PMT(((1+D288/CP)^(CP/periods_per_year))-1,nper-A288+1,J287),2)))))))</f>
        <v/>
      </c>
      <c r="G288" s="67" t="str">
        <f>IF(OR(A288="",A288&lt;$E$14),"",IF(J287&lt;=F288,0,IF(IF(AND(A288&gt;=$E$14,MOD(A288-$E$14,int)=0),$E$15,0)+F288&gt;=J287+E288,J287+E288-F288,IF(AND(A288&gt;=$E$14,MOD(A288-$E$14,int)=0),$E$15,0)+IF(IF(AND(A288&gt;=$E$14,MOD(A288-$E$14,int)=0),$E$15,0)+IF(MOD(A288-$E$18,periods_per_year)=0,$E$17,0)+F288&lt;J287+E288,IF(MOD(A288-$E$18,periods_per_year)=0,$E$17,0),J287+E288-IF(AND(A288&gt;=$E$14,MOD(A288-$E$14,int)=0),$E$15,0)-F288))))</f>
        <v/>
      </c>
      <c r="H288" s="68"/>
      <c r="I288" s="67" t="str">
        <f t="shared" si="31"/>
        <v/>
      </c>
      <c r="J288" s="67" t="str">
        <f t="shared" si="32"/>
        <v/>
      </c>
      <c r="K288" s="50"/>
      <c r="L288" s="63" t="str">
        <f t="shared" si="33"/>
        <v/>
      </c>
      <c r="M288" s="64" t="str">
        <f>IF(L288="","",IF(OR(periods_per_year=26,periods_per_year=52),IF(periods_per_year=26,IF(L288=1,fpdate,M287+14),IF(periods_per_year=52,IF(L288=1,fpdate,M287+7),"n/a")),IF(periods_per_year=24,DATE(YEAR(fpdate),MONTH(fpdate)+(L288-1)/2+IF(AND(DAY(fpdate)&gt;=15,MOD(L288,2)=0),1,0),IF(MOD(L288,2)=0,IF(DAY(fpdate)&gt;=15,DAY(fpdate)-14,DAY(fpdate)+14),DAY(fpdate))),IF(DAY(DATE(YEAR(fpdate),MONTH(fpdate)+L288-1,DAY(fpdate)))&lt;&gt;DAY(fpdate),DATE(YEAR(fpdate),MONTH(fpdate)+L288,0),DATE(YEAR(fpdate),MONTH(fpdate)+L288-1,DAY(fpdate))))))</f>
        <v/>
      </c>
      <c r="N288" s="70" t="str">
        <f>IF(L288="","",IF(D288&lt;&gt;"",D288,IF(L288=1,start_rate,IF(variable,IF(OR(L288=1,L288&lt;$K$20*periods_per_year),N287,MIN($K$21,IF(MOD(L288-1,$J$23)=0,MAX($K$22,N287+$J$24),N287))),N287))))</f>
        <v/>
      </c>
      <c r="O288" s="67" t="str">
        <f>IF(L288="","",ROUND((((1+N288/CP)^(CP/periods_per_year))-1)*R287,2))</f>
        <v/>
      </c>
      <c r="P288" s="67" t="str">
        <f>IF(L288="","",IF(L288=nper,R287+O288,MIN(R287+O288,IF(N288=N287,P287,ROUND(-PMT(((1+N288/CP)^(CP/periods_per_year))-1,nper-L288+1,R287),2)))))</f>
        <v/>
      </c>
      <c r="Q288" s="67" t="str">
        <f t="shared" si="34"/>
        <v/>
      </c>
      <c r="R288" s="67" t="str">
        <f t="shared" si="35"/>
        <v/>
      </c>
    </row>
    <row r="289" spans="1:18" x14ac:dyDescent="0.25">
      <c r="A289" s="63" t="str">
        <f t="shared" si="27"/>
        <v/>
      </c>
      <c r="B289" s="64" t="str">
        <f t="shared" si="28"/>
        <v/>
      </c>
      <c r="C289" s="65" t="str">
        <f t="shared" si="29"/>
        <v/>
      </c>
      <c r="D289" s="66" t="str">
        <f>IF(A289="","",IF(A289=1,start_rate,IF(variable,IF(OR(A289=1,A289&lt;$K$20*periods_per_year),D288,MIN($K$21,IF(MOD(A289-1,$J$23)=0,MAX($K$22,D288+$J$24),D288))),D288)))</f>
        <v/>
      </c>
      <c r="E289" s="67" t="str">
        <f t="shared" si="30"/>
        <v/>
      </c>
      <c r="F289" s="67" t="str">
        <f>IF(A289="","",IF(A289=nper,J288+E289,MIN(J288+E289,IF(D289=D288,F288,IF($E$10="Acc Bi-Weekly",ROUND((-PMT(((1+D289/CP)^(CP/12))-1,(nper-A289+1)*12/26,J288))/2,2),IF($E$10="Acc Weekly",ROUND((-PMT(((1+D289/CP)^(CP/12))-1,(nper-A289+1)*12/52,J288))/4,2),ROUND(-PMT(((1+D289/CP)^(CP/periods_per_year))-1,nper-A289+1,J288),2)))))))</f>
        <v/>
      </c>
      <c r="G289" s="67" t="str">
        <f>IF(OR(A289="",A289&lt;$E$14),"",IF(J288&lt;=F289,0,IF(IF(AND(A289&gt;=$E$14,MOD(A289-$E$14,int)=0),$E$15,0)+F289&gt;=J288+E289,J288+E289-F289,IF(AND(A289&gt;=$E$14,MOD(A289-$E$14,int)=0),$E$15,0)+IF(IF(AND(A289&gt;=$E$14,MOD(A289-$E$14,int)=0),$E$15,0)+IF(MOD(A289-$E$18,periods_per_year)=0,$E$17,0)+F289&lt;J288+E289,IF(MOD(A289-$E$18,periods_per_year)=0,$E$17,0),J288+E289-IF(AND(A289&gt;=$E$14,MOD(A289-$E$14,int)=0),$E$15,0)-F289))))</f>
        <v/>
      </c>
      <c r="H289" s="68"/>
      <c r="I289" s="67" t="str">
        <f t="shared" si="31"/>
        <v/>
      </c>
      <c r="J289" s="67" t="str">
        <f t="shared" si="32"/>
        <v/>
      </c>
      <c r="K289" s="50"/>
      <c r="L289" s="63" t="str">
        <f t="shared" si="33"/>
        <v/>
      </c>
      <c r="M289" s="64" t="str">
        <f>IF(L289="","",IF(OR(periods_per_year=26,periods_per_year=52),IF(periods_per_year=26,IF(L289=1,fpdate,M288+14),IF(periods_per_year=52,IF(L289=1,fpdate,M288+7),"n/a")),IF(periods_per_year=24,DATE(YEAR(fpdate),MONTH(fpdate)+(L289-1)/2+IF(AND(DAY(fpdate)&gt;=15,MOD(L289,2)=0),1,0),IF(MOD(L289,2)=0,IF(DAY(fpdate)&gt;=15,DAY(fpdate)-14,DAY(fpdate)+14),DAY(fpdate))),IF(DAY(DATE(YEAR(fpdate),MONTH(fpdate)+L289-1,DAY(fpdate)))&lt;&gt;DAY(fpdate),DATE(YEAR(fpdate),MONTH(fpdate)+L289,0),DATE(YEAR(fpdate),MONTH(fpdate)+L289-1,DAY(fpdate))))))</f>
        <v/>
      </c>
      <c r="N289" s="70" t="str">
        <f>IF(L289="","",IF(D289&lt;&gt;"",D289,IF(L289=1,start_rate,IF(variable,IF(OR(L289=1,L289&lt;$K$20*periods_per_year),N288,MIN($K$21,IF(MOD(L289-1,$J$23)=0,MAX($K$22,N288+$J$24),N288))),N288))))</f>
        <v/>
      </c>
      <c r="O289" s="67" t="str">
        <f>IF(L289="","",ROUND((((1+N289/CP)^(CP/periods_per_year))-1)*R288,2))</f>
        <v/>
      </c>
      <c r="P289" s="67" t="str">
        <f>IF(L289="","",IF(L289=nper,R288+O289,MIN(R288+O289,IF(N289=N288,P288,ROUND(-PMT(((1+N289/CP)^(CP/periods_per_year))-1,nper-L289+1,R288),2)))))</f>
        <v/>
      </c>
      <c r="Q289" s="67" t="str">
        <f t="shared" si="34"/>
        <v/>
      </c>
      <c r="R289" s="67" t="str">
        <f t="shared" si="35"/>
        <v/>
      </c>
    </row>
    <row r="290" spans="1:18" x14ac:dyDescent="0.25">
      <c r="A290" s="63" t="str">
        <f t="shared" si="27"/>
        <v/>
      </c>
      <c r="B290" s="64" t="str">
        <f t="shared" si="28"/>
        <v/>
      </c>
      <c r="C290" s="65" t="str">
        <f t="shared" si="29"/>
        <v/>
      </c>
      <c r="D290" s="66" t="str">
        <f>IF(A290="","",IF(A290=1,start_rate,IF(variable,IF(OR(A290=1,A290&lt;$K$20*periods_per_year),D289,MIN($K$21,IF(MOD(A290-1,$J$23)=0,MAX($K$22,D289+$J$24),D289))),D289)))</f>
        <v/>
      </c>
      <c r="E290" s="67" t="str">
        <f t="shared" si="30"/>
        <v/>
      </c>
      <c r="F290" s="67" t="str">
        <f>IF(A290="","",IF(A290=nper,J289+E290,MIN(J289+E290,IF(D290=D289,F289,IF($E$10="Acc Bi-Weekly",ROUND((-PMT(((1+D290/CP)^(CP/12))-1,(nper-A290+1)*12/26,J289))/2,2),IF($E$10="Acc Weekly",ROUND((-PMT(((1+D290/CP)^(CP/12))-1,(nper-A290+1)*12/52,J289))/4,2),ROUND(-PMT(((1+D290/CP)^(CP/periods_per_year))-1,nper-A290+1,J289),2)))))))</f>
        <v/>
      </c>
      <c r="G290" s="67" t="str">
        <f>IF(OR(A290="",A290&lt;$E$14),"",IF(J289&lt;=F290,0,IF(IF(AND(A290&gt;=$E$14,MOD(A290-$E$14,int)=0),$E$15,0)+F290&gt;=J289+E290,J289+E290-F290,IF(AND(A290&gt;=$E$14,MOD(A290-$E$14,int)=0),$E$15,0)+IF(IF(AND(A290&gt;=$E$14,MOD(A290-$E$14,int)=0),$E$15,0)+IF(MOD(A290-$E$18,periods_per_year)=0,$E$17,0)+F290&lt;J289+E290,IF(MOD(A290-$E$18,periods_per_year)=0,$E$17,0),J289+E290-IF(AND(A290&gt;=$E$14,MOD(A290-$E$14,int)=0),$E$15,0)-F290))))</f>
        <v/>
      </c>
      <c r="H290" s="68"/>
      <c r="I290" s="67" t="str">
        <f t="shared" si="31"/>
        <v/>
      </c>
      <c r="J290" s="67" t="str">
        <f t="shared" si="32"/>
        <v/>
      </c>
      <c r="K290" s="50"/>
      <c r="L290" s="63" t="str">
        <f t="shared" si="33"/>
        <v/>
      </c>
      <c r="M290" s="64" t="str">
        <f>IF(L290="","",IF(OR(periods_per_year=26,periods_per_year=52),IF(periods_per_year=26,IF(L290=1,fpdate,M289+14),IF(periods_per_year=52,IF(L290=1,fpdate,M289+7),"n/a")),IF(periods_per_year=24,DATE(YEAR(fpdate),MONTH(fpdate)+(L290-1)/2+IF(AND(DAY(fpdate)&gt;=15,MOD(L290,2)=0),1,0),IF(MOD(L290,2)=0,IF(DAY(fpdate)&gt;=15,DAY(fpdate)-14,DAY(fpdate)+14),DAY(fpdate))),IF(DAY(DATE(YEAR(fpdate),MONTH(fpdate)+L290-1,DAY(fpdate)))&lt;&gt;DAY(fpdate),DATE(YEAR(fpdate),MONTH(fpdate)+L290,0),DATE(YEAR(fpdate),MONTH(fpdate)+L290-1,DAY(fpdate))))))</f>
        <v/>
      </c>
      <c r="N290" s="70" t="str">
        <f>IF(L290="","",IF(D290&lt;&gt;"",D290,IF(L290=1,start_rate,IF(variable,IF(OR(L290=1,L290&lt;$K$20*periods_per_year),N289,MIN($K$21,IF(MOD(L290-1,$J$23)=0,MAX($K$22,N289+$J$24),N289))),N289))))</f>
        <v/>
      </c>
      <c r="O290" s="67" t="str">
        <f>IF(L290="","",ROUND((((1+N290/CP)^(CP/periods_per_year))-1)*R289,2))</f>
        <v/>
      </c>
      <c r="P290" s="67" t="str">
        <f>IF(L290="","",IF(L290=nper,R289+O290,MIN(R289+O290,IF(N290=N289,P289,ROUND(-PMT(((1+N290/CP)^(CP/periods_per_year))-1,nper-L290+1,R289),2)))))</f>
        <v/>
      </c>
      <c r="Q290" s="67" t="str">
        <f t="shared" si="34"/>
        <v/>
      </c>
      <c r="R290" s="67" t="str">
        <f t="shared" si="35"/>
        <v/>
      </c>
    </row>
    <row r="291" spans="1:18" x14ac:dyDescent="0.25">
      <c r="A291" s="63" t="str">
        <f t="shared" si="27"/>
        <v/>
      </c>
      <c r="B291" s="64" t="str">
        <f t="shared" si="28"/>
        <v/>
      </c>
      <c r="C291" s="65" t="str">
        <f t="shared" si="29"/>
        <v/>
      </c>
      <c r="D291" s="66" t="str">
        <f>IF(A291="","",IF(A291=1,start_rate,IF(variable,IF(OR(A291=1,A291&lt;$K$20*periods_per_year),D290,MIN($K$21,IF(MOD(A291-1,$J$23)=0,MAX($K$22,D290+$J$24),D290))),D290)))</f>
        <v/>
      </c>
      <c r="E291" s="67" t="str">
        <f t="shared" si="30"/>
        <v/>
      </c>
      <c r="F291" s="67" t="str">
        <f>IF(A291="","",IF(A291=nper,J290+E291,MIN(J290+E291,IF(D291=D290,F290,IF($E$10="Acc Bi-Weekly",ROUND((-PMT(((1+D291/CP)^(CP/12))-1,(nper-A291+1)*12/26,J290))/2,2),IF($E$10="Acc Weekly",ROUND((-PMT(((1+D291/CP)^(CP/12))-1,(nper-A291+1)*12/52,J290))/4,2),ROUND(-PMT(((1+D291/CP)^(CP/periods_per_year))-1,nper-A291+1,J290),2)))))))</f>
        <v/>
      </c>
      <c r="G291" s="67" t="str">
        <f>IF(OR(A291="",A291&lt;$E$14),"",IF(J290&lt;=F291,0,IF(IF(AND(A291&gt;=$E$14,MOD(A291-$E$14,int)=0),$E$15,0)+F291&gt;=J290+E291,J290+E291-F291,IF(AND(A291&gt;=$E$14,MOD(A291-$E$14,int)=0),$E$15,0)+IF(IF(AND(A291&gt;=$E$14,MOD(A291-$E$14,int)=0),$E$15,0)+IF(MOD(A291-$E$18,periods_per_year)=0,$E$17,0)+F291&lt;J290+E291,IF(MOD(A291-$E$18,periods_per_year)=0,$E$17,0),J290+E291-IF(AND(A291&gt;=$E$14,MOD(A291-$E$14,int)=0),$E$15,0)-F291))))</f>
        <v/>
      </c>
      <c r="H291" s="68"/>
      <c r="I291" s="67" t="str">
        <f t="shared" si="31"/>
        <v/>
      </c>
      <c r="J291" s="67" t="str">
        <f t="shared" si="32"/>
        <v/>
      </c>
      <c r="K291" s="50"/>
      <c r="L291" s="63" t="str">
        <f t="shared" si="33"/>
        <v/>
      </c>
      <c r="M291" s="64" t="str">
        <f>IF(L291="","",IF(OR(periods_per_year=26,periods_per_year=52),IF(periods_per_year=26,IF(L291=1,fpdate,M290+14),IF(periods_per_year=52,IF(L291=1,fpdate,M290+7),"n/a")),IF(periods_per_year=24,DATE(YEAR(fpdate),MONTH(fpdate)+(L291-1)/2+IF(AND(DAY(fpdate)&gt;=15,MOD(L291,2)=0),1,0),IF(MOD(L291,2)=0,IF(DAY(fpdate)&gt;=15,DAY(fpdate)-14,DAY(fpdate)+14),DAY(fpdate))),IF(DAY(DATE(YEAR(fpdate),MONTH(fpdate)+L291-1,DAY(fpdate)))&lt;&gt;DAY(fpdate),DATE(YEAR(fpdate),MONTH(fpdate)+L291,0),DATE(YEAR(fpdate),MONTH(fpdate)+L291-1,DAY(fpdate))))))</f>
        <v/>
      </c>
      <c r="N291" s="70" t="str">
        <f>IF(L291="","",IF(D291&lt;&gt;"",D291,IF(L291=1,start_rate,IF(variable,IF(OR(L291=1,L291&lt;$K$20*periods_per_year),N290,MIN($K$21,IF(MOD(L291-1,$J$23)=0,MAX($K$22,N290+$J$24),N290))),N290))))</f>
        <v/>
      </c>
      <c r="O291" s="67" t="str">
        <f>IF(L291="","",ROUND((((1+N291/CP)^(CP/periods_per_year))-1)*R290,2))</f>
        <v/>
      </c>
      <c r="P291" s="67" t="str">
        <f>IF(L291="","",IF(L291=nper,R290+O291,MIN(R290+O291,IF(N291=N290,P290,ROUND(-PMT(((1+N291/CP)^(CP/periods_per_year))-1,nper-L291+1,R290),2)))))</f>
        <v/>
      </c>
      <c r="Q291" s="67" t="str">
        <f t="shared" si="34"/>
        <v/>
      </c>
      <c r="R291" s="67" t="str">
        <f t="shared" si="35"/>
        <v/>
      </c>
    </row>
    <row r="292" spans="1:18" x14ac:dyDescent="0.25">
      <c r="A292" s="63" t="str">
        <f t="shared" si="27"/>
        <v/>
      </c>
      <c r="B292" s="64" t="str">
        <f t="shared" si="28"/>
        <v/>
      </c>
      <c r="C292" s="65" t="str">
        <f t="shared" si="29"/>
        <v/>
      </c>
      <c r="D292" s="66" t="str">
        <f>IF(A292="","",IF(A292=1,start_rate,IF(variable,IF(OR(A292=1,A292&lt;$K$20*periods_per_year),D291,MIN($K$21,IF(MOD(A292-1,$J$23)=0,MAX($K$22,D291+$J$24),D291))),D291)))</f>
        <v/>
      </c>
      <c r="E292" s="67" t="str">
        <f t="shared" si="30"/>
        <v/>
      </c>
      <c r="F292" s="67" t="str">
        <f>IF(A292="","",IF(A292=nper,J291+E292,MIN(J291+E292,IF(D292=D291,F291,IF($E$10="Acc Bi-Weekly",ROUND((-PMT(((1+D292/CP)^(CP/12))-1,(nper-A292+1)*12/26,J291))/2,2),IF($E$10="Acc Weekly",ROUND((-PMT(((1+D292/CP)^(CP/12))-1,(nper-A292+1)*12/52,J291))/4,2),ROUND(-PMT(((1+D292/CP)^(CP/periods_per_year))-1,nper-A292+1,J291),2)))))))</f>
        <v/>
      </c>
      <c r="G292" s="67" t="str">
        <f>IF(OR(A292="",A292&lt;$E$14),"",IF(J291&lt;=F292,0,IF(IF(AND(A292&gt;=$E$14,MOD(A292-$E$14,int)=0),$E$15,0)+F292&gt;=J291+E292,J291+E292-F292,IF(AND(A292&gt;=$E$14,MOD(A292-$E$14,int)=0),$E$15,0)+IF(IF(AND(A292&gt;=$E$14,MOD(A292-$E$14,int)=0),$E$15,0)+IF(MOD(A292-$E$18,periods_per_year)=0,$E$17,0)+F292&lt;J291+E292,IF(MOD(A292-$E$18,periods_per_year)=0,$E$17,0),J291+E292-IF(AND(A292&gt;=$E$14,MOD(A292-$E$14,int)=0),$E$15,0)-F292))))</f>
        <v/>
      </c>
      <c r="H292" s="68"/>
      <c r="I292" s="67" t="str">
        <f t="shared" si="31"/>
        <v/>
      </c>
      <c r="J292" s="67" t="str">
        <f t="shared" si="32"/>
        <v/>
      </c>
      <c r="K292" s="50"/>
      <c r="L292" s="63" t="str">
        <f t="shared" si="33"/>
        <v/>
      </c>
      <c r="M292" s="64" t="str">
        <f>IF(L292="","",IF(OR(periods_per_year=26,periods_per_year=52),IF(periods_per_year=26,IF(L292=1,fpdate,M291+14),IF(periods_per_year=52,IF(L292=1,fpdate,M291+7),"n/a")),IF(periods_per_year=24,DATE(YEAR(fpdate),MONTH(fpdate)+(L292-1)/2+IF(AND(DAY(fpdate)&gt;=15,MOD(L292,2)=0),1,0),IF(MOD(L292,2)=0,IF(DAY(fpdate)&gt;=15,DAY(fpdate)-14,DAY(fpdate)+14),DAY(fpdate))),IF(DAY(DATE(YEAR(fpdate),MONTH(fpdate)+L292-1,DAY(fpdate)))&lt;&gt;DAY(fpdate),DATE(YEAR(fpdate),MONTH(fpdate)+L292,0),DATE(YEAR(fpdate),MONTH(fpdate)+L292-1,DAY(fpdate))))))</f>
        <v/>
      </c>
      <c r="N292" s="70" t="str">
        <f>IF(L292="","",IF(D292&lt;&gt;"",D292,IF(L292=1,start_rate,IF(variable,IF(OR(L292=1,L292&lt;$K$20*periods_per_year),N291,MIN($K$21,IF(MOD(L292-1,$J$23)=0,MAX($K$22,N291+$J$24),N291))),N291))))</f>
        <v/>
      </c>
      <c r="O292" s="67" t="str">
        <f>IF(L292="","",ROUND((((1+N292/CP)^(CP/periods_per_year))-1)*R291,2))</f>
        <v/>
      </c>
      <c r="P292" s="67" t="str">
        <f>IF(L292="","",IF(L292=nper,R291+O292,MIN(R291+O292,IF(N292=N291,P291,ROUND(-PMT(((1+N292/CP)^(CP/periods_per_year))-1,nper-L292+1,R291),2)))))</f>
        <v/>
      </c>
      <c r="Q292" s="67" t="str">
        <f t="shared" si="34"/>
        <v/>
      </c>
      <c r="R292" s="67" t="str">
        <f t="shared" si="35"/>
        <v/>
      </c>
    </row>
    <row r="293" spans="1:18" x14ac:dyDescent="0.25">
      <c r="A293" s="63" t="str">
        <f t="shared" si="27"/>
        <v/>
      </c>
      <c r="B293" s="64" t="str">
        <f t="shared" si="28"/>
        <v/>
      </c>
      <c r="C293" s="65" t="str">
        <f t="shared" si="29"/>
        <v/>
      </c>
      <c r="D293" s="66" t="str">
        <f>IF(A293="","",IF(A293=1,start_rate,IF(variable,IF(OR(A293=1,A293&lt;$K$20*periods_per_year),D292,MIN($K$21,IF(MOD(A293-1,$J$23)=0,MAX($K$22,D292+$J$24),D292))),D292)))</f>
        <v/>
      </c>
      <c r="E293" s="67" t="str">
        <f t="shared" si="30"/>
        <v/>
      </c>
      <c r="F293" s="67" t="str">
        <f>IF(A293="","",IF(A293=nper,J292+E293,MIN(J292+E293,IF(D293=D292,F292,IF($E$10="Acc Bi-Weekly",ROUND((-PMT(((1+D293/CP)^(CP/12))-1,(nper-A293+1)*12/26,J292))/2,2),IF($E$10="Acc Weekly",ROUND((-PMT(((1+D293/CP)^(CP/12))-1,(nper-A293+1)*12/52,J292))/4,2),ROUND(-PMT(((1+D293/CP)^(CP/periods_per_year))-1,nper-A293+1,J292),2)))))))</f>
        <v/>
      </c>
      <c r="G293" s="67" t="str">
        <f>IF(OR(A293="",A293&lt;$E$14),"",IF(J292&lt;=F293,0,IF(IF(AND(A293&gt;=$E$14,MOD(A293-$E$14,int)=0),$E$15,0)+F293&gt;=J292+E293,J292+E293-F293,IF(AND(A293&gt;=$E$14,MOD(A293-$E$14,int)=0),$E$15,0)+IF(IF(AND(A293&gt;=$E$14,MOD(A293-$E$14,int)=0),$E$15,0)+IF(MOD(A293-$E$18,periods_per_year)=0,$E$17,0)+F293&lt;J292+E293,IF(MOD(A293-$E$18,periods_per_year)=0,$E$17,0),J292+E293-IF(AND(A293&gt;=$E$14,MOD(A293-$E$14,int)=0),$E$15,0)-F293))))</f>
        <v/>
      </c>
      <c r="H293" s="68"/>
      <c r="I293" s="67" t="str">
        <f t="shared" si="31"/>
        <v/>
      </c>
      <c r="J293" s="67" t="str">
        <f t="shared" si="32"/>
        <v/>
      </c>
      <c r="K293" s="50"/>
      <c r="L293" s="63" t="str">
        <f t="shared" si="33"/>
        <v/>
      </c>
      <c r="M293" s="64" t="str">
        <f>IF(L293="","",IF(OR(periods_per_year=26,periods_per_year=52),IF(periods_per_year=26,IF(L293=1,fpdate,M292+14),IF(periods_per_year=52,IF(L293=1,fpdate,M292+7),"n/a")),IF(periods_per_year=24,DATE(YEAR(fpdate),MONTH(fpdate)+(L293-1)/2+IF(AND(DAY(fpdate)&gt;=15,MOD(L293,2)=0),1,0),IF(MOD(L293,2)=0,IF(DAY(fpdate)&gt;=15,DAY(fpdate)-14,DAY(fpdate)+14),DAY(fpdate))),IF(DAY(DATE(YEAR(fpdate),MONTH(fpdate)+L293-1,DAY(fpdate)))&lt;&gt;DAY(fpdate),DATE(YEAR(fpdate),MONTH(fpdate)+L293,0),DATE(YEAR(fpdate),MONTH(fpdate)+L293-1,DAY(fpdate))))))</f>
        <v/>
      </c>
      <c r="N293" s="70" t="str">
        <f>IF(L293="","",IF(D293&lt;&gt;"",D293,IF(L293=1,start_rate,IF(variable,IF(OR(L293=1,L293&lt;$K$20*periods_per_year),N292,MIN($K$21,IF(MOD(L293-1,$J$23)=0,MAX($K$22,N292+$J$24),N292))),N292))))</f>
        <v/>
      </c>
      <c r="O293" s="67" t="str">
        <f>IF(L293="","",ROUND((((1+N293/CP)^(CP/periods_per_year))-1)*R292,2))</f>
        <v/>
      </c>
      <c r="P293" s="67" t="str">
        <f>IF(L293="","",IF(L293=nper,R292+O293,MIN(R292+O293,IF(N293=N292,P292,ROUND(-PMT(((1+N293/CP)^(CP/periods_per_year))-1,nper-L293+1,R292),2)))))</f>
        <v/>
      </c>
      <c r="Q293" s="67" t="str">
        <f t="shared" si="34"/>
        <v/>
      </c>
      <c r="R293" s="67" t="str">
        <f t="shared" si="35"/>
        <v/>
      </c>
    </row>
    <row r="294" spans="1:18" x14ac:dyDescent="0.25">
      <c r="A294" s="63" t="str">
        <f t="shared" si="27"/>
        <v/>
      </c>
      <c r="B294" s="64" t="str">
        <f t="shared" si="28"/>
        <v/>
      </c>
      <c r="C294" s="65" t="str">
        <f t="shared" si="29"/>
        <v/>
      </c>
      <c r="D294" s="66" t="str">
        <f>IF(A294="","",IF(A294=1,start_rate,IF(variable,IF(OR(A294=1,A294&lt;$K$20*periods_per_year),D293,MIN($K$21,IF(MOD(A294-1,$J$23)=0,MAX($K$22,D293+$J$24),D293))),D293)))</f>
        <v/>
      </c>
      <c r="E294" s="67" t="str">
        <f t="shared" si="30"/>
        <v/>
      </c>
      <c r="F294" s="67" t="str">
        <f>IF(A294="","",IF(A294=nper,J293+E294,MIN(J293+E294,IF(D294=D293,F293,IF($E$10="Acc Bi-Weekly",ROUND((-PMT(((1+D294/CP)^(CP/12))-1,(nper-A294+1)*12/26,J293))/2,2),IF($E$10="Acc Weekly",ROUND((-PMT(((1+D294/CP)^(CP/12))-1,(nper-A294+1)*12/52,J293))/4,2),ROUND(-PMT(((1+D294/CP)^(CP/periods_per_year))-1,nper-A294+1,J293),2)))))))</f>
        <v/>
      </c>
      <c r="G294" s="67" t="str">
        <f>IF(OR(A294="",A294&lt;$E$14),"",IF(J293&lt;=F294,0,IF(IF(AND(A294&gt;=$E$14,MOD(A294-$E$14,int)=0),$E$15,0)+F294&gt;=J293+E294,J293+E294-F294,IF(AND(A294&gt;=$E$14,MOD(A294-$E$14,int)=0),$E$15,0)+IF(IF(AND(A294&gt;=$E$14,MOD(A294-$E$14,int)=0),$E$15,0)+IF(MOD(A294-$E$18,periods_per_year)=0,$E$17,0)+F294&lt;J293+E294,IF(MOD(A294-$E$18,periods_per_year)=0,$E$17,0),J293+E294-IF(AND(A294&gt;=$E$14,MOD(A294-$E$14,int)=0),$E$15,0)-F294))))</f>
        <v/>
      </c>
      <c r="H294" s="68"/>
      <c r="I294" s="67" t="str">
        <f t="shared" si="31"/>
        <v/>
      </c>
      <c r="J294" s="67" t="str">
        <f t="shared" si="32"/>
        <v/>
      </c>
      <c r="K294" s="50"/>
      <c r="L294" s="63" t="str">
        <f t="shared" si="33"/>
        <v/>
      </c>
      <c r="M294" s="64" t="str">
        <f>IF(L294="","",IF(OR(periods_per_year=26,periods_per_year=52),IF(periods_per_year=26,IF(L294=1,fpdate,M293+14),IF(periods_per_year=52,IF(L294=1,fpdate,M293+7),"n/a")),IF(periods_per_year=24,DATE(YEAR(fpdate),MONTH(fpdate)+(L294-1)/2+IF(AND(DAY(fpdate)&gt;=15,MOD(L294,2)=0),1,0),IF(MOD(L294,2)=0,IF(DAY(fpdate)&gt;=15,DAY(fpdate)-14,DAY(fpdate)+14),DAY(fpdate))),IF(DAY(DATE(YEAR(fpdate),MONTH(fpdate)+L294-1,DAY(fpdate)))&lt;&gt;DAY(fpdate),DATE(YEAR(fpdate),MONTH(fpdate)+L294,0),DATE(YEAR(fpdate),MONTH(fpdate)+L294-1,DAY(fpdate))))))</f>
        <v/>
      </c>
      <c r="N294" s="70" t="str">
        <f>IF(L294="","",IF(D294&lt;&gt;"",D294,IF(L294=1,start_rate,IF(variable,IF(OR(L294=1,L294&lt;$K$20*periods_per_year),N293,MIN($K$21,IF(MOD(L294-1,$J$23)=0,MAX($K$22,N293+$J$24),N293))),N293))))</f>
        <v/>
      </c>
      <c r="O294" s="67" t="str">
        <f>IF(L294="","",ROUND((((1+N294/CP)^(CP/periods_per_year))-1)*R293,2))</f>
        <v/>
      </c>
      <c r="P294" s="67" t="str">
        <f>IF(L294="","",IF(L294=nper,R293+O294,MIN(R293+O294,IF(N294=N293,P293,ROUND(-PMT(((1+N294/CP)^(CP/periods_per_year))-1,nper-L294+1,R293),2)))))</f>
        <v/>
      </c>
      <c r="Q294" s="67" t="str">
        <f t="shared" si="34"/>
        <v/>
      </c>
      <c r="R294" s="67" t="str">
        <f t="shared" si="35"/>
        <v/>
      </c>
    </row>
    <row r="295" spans="1:18" x14ac:dyDescent="0.25">
      <c r="A295" s="63" t="str">
        <f t="shared" si="27"/>
        <v/>
      </c>
      <c r="B295" s="64" t="str">
        <f t="shared" si="28"/>
        <v/>
      </c>
      <c r="C295" s="65" t="str">
        <f t="shared" si="29"/>
        <v/>
      </c>
      <c r="D295" s="66" t="str">
        <f>IF(A295="","",IF(A295=1,start_rate,IF(variable,IF(OR(A295=1,A295&lt;$K$20*periods_per_year),D294,MIN($K$21,IF(MOD(A295-1,$J$23)=0,MAX($K$22,D294+$J$24),D294))),D294)))</f>
        <v/>
      </c>
      <c r="E295" s="67" t="str">
        <f t="shared" si="30"/>
        <v/>
      </c>
      <c r="F295" s="67" t="str">
        <f>IF(A295="","",IF(A295=nper,J294+E295,MIN(J294+E295,IF(D295=D294,F294,IF($E$10="Acc Bi-Weekly",ROUND((-PMT(((1+D295/CP)^(CP/12))-1,(nper-A295+1)*12/26,J294))/2,2),IF($E$10="Acc Weekly",ROUND((-PMT(((1+D295/CP)^(CP/12))-1,(nper-A295+1)*12/52,J294))/4,2),ROUND(-PMT(((1+D295/CP)^(CP/periods_per_year))-1,nper-A295+1,J294),2)))))))</f>
        <v/>
      </c>
      <c r="G295" s="67" t="str">
        <f>IF(OR(A295="",A295&lt;$E$14),"",IF(J294&lt;=F295,0,IF(IF(AND(A295&gt;=$E$14,MOD(A295-$E$14,int)=0),$E$15,0)+F295&gt;=J294+E295,J294+E295-F295,IF(AND(A295&gt;=$E$14,MOD(A295-$E$14,int)=0),$E$15,0)+IF(IF(AND(A295&gt;=$E$14,MOD(A295-$E$14,int)=0),$E$15,0)+IF(MOD(A295-$E$18,periods_per_year)=0,$E$17,0)+F295&lt;J294+E295,IF(MOD(A295-$E$18,periods_per_year)=0,$E$17,0),J294+E295-IF(AND(A295&gt;=$E$14,MOD(A295-$E$14,int)=0),$E$15,0)-F295))))</f>
        <v/>
      </c>
      <c r="H295" s="68"/>
      <c r="I295" s="67" t="str">
        <f t="shared" si="31"/>
        <v/>
      </c>
      <c r="J295" s="67" t="str">
        <f t="shared" si="32"/>
        <v/>
      </c>
      <c r="K295" s="50"/>
      <c r="L295" s="63" t="str">
        <f t="shared" si="33"/>
        <v/>
      </c>
      <c r="M295" s="64" t="str">
        <f>IF(L295="","",IF(OR(periods_per_year=26,periods_per_year=52),IF(periods_per_year=26,IF(L295=1,fpdate,M294+14),IF(periods_per_year=52,IF(L295=1,fpdate,M294+7),"n/a")),IF(periods_per_year=24,DATE(YEAR(fpdate),MONTH(fpdate)+(L295-1)/2+IF(AND(DAY(fpdate)&gt;=15,MOD(L295,2)=0),1,0),IF(MOD(L295,2)=0,IF(DAY(fpdate)&gt;=15,DAY(fpdate)-14,DAY(fpdate)+14),DAY(fpdate))),IF(DAY(DATE(YEAR(fpdate),MONTH(fpdate)+L295-1,DAY(fpdate)))&lt;&gt;DAY(fpdate),DATE(YEAR(fpdate),MONTH(fpdate)+L295,0),DATE(YEAR(fpdate),MONTH(fpdate)+L295-1,DAY(fpdate))))))</f>
        <v/>
      </c>
      <c r="N295" s="70" t="str">
        <f>IF(L295="","",IF(D295&lt;&gt;"",D295,IF(L295=1,start_rate,IF(variable,IF(OR(L295=1,L295&lt;$K$20*periods_per_year),N294,MIN($K$21,IF(MOD(L295-1,$J$23)=0,MAX($K$22,N294+$J$24),N294))),N294))))</f>
        <v/>
      </c>
      <c r="O295" s="67" t="str">
        <f>IF(L295="","",ROUND((((1+N295/CP)^(CP/periods_per_year))-1)*R294,2))</f>
        <v/>
      </c>
      <c r="P295" s="67" t="str">
        <f>IF(L295="","",IF(L295=nper,R294+O295,MIN(R294+O295,IF(N295=N294,P294,ROUND(-PMT(((1+N295/CP)^(CP/periods_per_year))-1,nper-L295+1,R294),2)))))</f>
        <v/>
      </c>
      <c r="Q295" s="67" t="str">
        <f t="shared" si="34"/>
        <v/>
      </c>
      <c r="R295" s="67" t="str">
        <f t="shared" si="35"/>
        <v/>
      </c>
    </row>
    <row r="296" spans="1:18" x14ac:dyDescent="0.25">
      <c r="A296" s="63" t="str">
        <f t="shared" si="27"/>
        <v/>
      </c>
      <c r="B296" s="64" t="str">
        <f t="shared" si="28"/>
        <v/>
      </c>
      <c r="C296" s="65" t="str">
        <f t="shared" si="29"/>
        <v/>
      </c>
      <c r="D296" s="66" t="str">
        <f>IF(A296="","",IF(A296=1,start_rate,IF(variable,IF(OR(A296=1,A296&lt;$K$20*periods_per_year),D295,MIN($K$21,IF(MOD(A296-1,$J$23)=0,MAX($K$22,D295+$J$24),D295))),D295)))</f>
        <v/>
      </c>
      <c r="E296" s="67" t="str">
        <f t="shared" si="30"/>
        <v/>
      </c>
      <c r="F296" s="67" t="str">
        <f>IF(A296="","",IF(A296=nper,J295+E296,MIN(J295+E296,IF(D296=D295,F295,IF($E$10="Acc Bi-Weekly",ROUND((-PMT(((1+D296/CP)^(CP/12))-1,(nper-A296+1)*12/26,J295))/2,2),IF($E$10="Acc Weekly",ROUND((-PMT(((1+D296/CP)^(CP/12))-1,(nper-A296+1)*12/52,J295))/4,2),ROUND(-PMT(((1+D296/CP)^(CP/periods_per_year))-1,nper-A296+1,J295),2)))))))</f>
        <v/>
      </c>
      <c r="G296" s="67" t="str">
        <f>IF(OR(A296="",A296&lt;$E$14),"",IF(J295&lt;=F296,0,IF(IF(AND(A296&gt;=$E$14,MOD(A296-$E$14,int)=0),$E$15,0)+F296&gt;=J295+E296,J295+E296-F296,IF(AND(A296&gt;=$E$14,MOD(A296-$E$14,int)=0),$E$15,0)+IF(IF(AND(A296&gt;=$E$14,MOD(A296-$E$14,int)=0),$E$15,0)+IF(MOD(A296-$E$18,periods_per_year)=0,$E$17,0)+F296&lt;J295+E296,IF(MOD(A296-$E$18,periods_per_year)=0,$E$17,0),J295+E296-IF(AND(A296&gt;=$E$14,MOD(A296-$E$14,int)=0),$E$15,0)-F296))))</f>
        <v/>
      </c>
      <c r="H296" s="68"/>
      <c r="I296" s="67" t="str">
        <f t="shared" si="31"/>
        <v/>
      </c>
      <c r="J296" s="67" t="str">
        <f t="shared" si="32"/>
        <v/>
      </c>
      <c r="K296" s="50"/>
      <c r="L296" s="63" t="str">
        <f t="shared" si="33"/>
        <v/>
      </c>
      <c r="M296" s="64" t="str">
        <f>IF(L296="","",IF(OR(periods_per_year=26,periods_per_year=52),IF(periods_per_year=26,IF(L296=1,fpdate,M295+14),IF(periods_per_year=52,IF(L296=1,fpdate,M295+7),"n/a")),IF(periods_per_year=24,DATE(YEAR(fpdate),MONTH(fpdate)+(L296-1)/2+IF(AND(DAY(fpdate)&gt;=15,MOD(L296,2)=0),1,0),IF(MOD(L296,2)=0,IF(DAY(fpdate)&gt;=15,DAY(fpdate)-14,DAY(fpdate)+14),DAY(fpdate))),IF(DAY(DATE(YEAR(fpdate),MONTH(fpdate)+L296-1,DAY(fpdate)))&lt;&gt;DAY(fpdate),DATE(YEAR(fpdate),MONTH(fpdate)+L296,0),DATE(YEAR(fpdate),MONTH(fpdate)+L296-1,DAY(fpdate))))))</f>
        <v/>
      </c>
      <c r="N296" s="70" t="str">
        <f>IF(L296="","",IF(D296&lt;&gt;"",D296,IF(L296=1,start_rate,IF(variable,IF(OR(L296=1,L296&lt;$K$20*periods_per_year),N295,MIN($K$21,IF(MOD(L296-1,$J$23)=0,MAX($K$22,N295+$J$24),N295))),N295))))</f>
        <v/>
      </c>
      <c r="O296" s="67" t="str">
        <f>IF(L296="","",ROUND((((1+N296/CP)^(CP/periods_per_year))-1)*R295,2))</f>
        <v/>
      </c>
      <c r="P296" s="67" t="str">
        <f>IF(L296="","",IF(L296=nper,R295+O296,MIN(R295+O296,IF(N296=N295,P295,ROUND(-PMT(((1+N296/CP)^(CP/periods_per_year))-1,nper-L296+1,R295),2)))))</f>
        <v/>
      </c>
      <c r="Q296" s="67" t="str">
        <f t="shared" si="34"/>
        <v/>
      </c>
      <c r="R296" s="67" t="str">
        <f t="shared" si="35"/>
        <v/>
      </c>
    </row>
    <row r="297" spans="1:18" x14ac:dyDescent="0.25">
      <c r="A297" s="63" t="str">
        <f t="shared" si="27"/>
        <v/>
      </c>
      <c r="B297" s="64" t="str">
        <f t="shared" si="28"/>
        <v/>
      </c>
      <c r="C297" s="65" t="str">
        <f t="shared" si="29"/>
        <v/>
      </c>
      <c r="D297" s="66" t="str">
        <f>IF(A297="","",IF(A297=1,start_rate,IF(variable,IF(OR(A297=1,A297&lt;$K$20*periods_per_year),D296,MIN($K$21,IF(MOD(A297-1,$J$23)=0,MAX($K$22,D296+$J$24),D296))),D296)))</f>
        <v/>
      </c>
      <c r="E297" s="67" t="str">
        <f t="shared" si="30"/>
        <v/>
      </c>
      <c r="F297" s="67" t="str">
        <f>IF(A297="","",IF(A297=nper,J296+E297,MIN(J296+E297,IF(D297=D296,F296,IF($E$10="Acc Bi-Weekly",ROUND((-PMT(((1+D297/CP)^(CP/12))-1,(nper-A297+1)*12/26,J296))/2,2),IF($E$10="Acc Weekly",ROUND((-PMT(((1+D297/CP)^(CP/12))-1,(nper-A297+1)*12/52,J296))/4,2),ROUND(-PMT(((1+D297/CP)^(CP/periods_per_year))-1,nper-A297+1,J296),2)))))))</f>
        <v/>
      </c>
      <c r="G297" s="67" t="str">
        <f>IF(OR(A297="",A297&lt;$E$14),"",IF(J296&lt;=F297,0,IF(IF(AND(A297&gt;=$E$14,MOD(A297-$E$14,int)=0),$E$15,0)+F297&gt;=J296+E297,J296+E297-F297,IF(AND(A297&gt;=$E$14,MOD(A297-$E$14,int)=0),$E$15,0)+IF(IF(AND(A297&gt;=$E$14,MOD(A297-$E$14,int)=0),$E$15,0)+IF(MOD(A297-$E$18,periods_per_year)=0,$E$17,0)+F297&lt;J296+E297,IF(MOD(A297-$E$18,periods_per_year)=0,$E$17,0),J296+E297-IF(AND(A297&gt;=$E$14,MOD(A297-$E$14,int)=0),$E$15,0)-F297))))</f>
        <v/>
      </c>
      <c r="H297" s="68"/>
      <c r="I297" s="67" t="str">
        <f t="shared" si="31"/>
        <v/>
      </c>
      <c r="J297" s="67" t="str">
        <f t="shared" si="32"/>
        <v/>
      </c>
      <c r="K297" s="50"/>
      <c r="L297" s="63" t="str">
        <f t="shared" si="33"/>
        <v/>
      </c>
      <c r="M297" s="64" t="str">
        <f>IF(L297="","",IF(OR(periods_per_year=26,periods_per_year=52),IF(periods_per_year=26,IF(L297=1,fpdate,M296+14),IF(periods_per_year=52,IF(L297=1,fpdate,M296+7),"n/a")),IF(periods_per_year=24,DATE(YEAR(fpdate),MONTH(fpdate)+(L297-1)/2+IF(AND(DAY(fpdate)&gt;=15,MOD(L297,2)=0),1,0),IF(MOD(L297,2)=0,IF(DAY(fpdate)&gt;=15,DAY(fpdate)-14,DAY(fpdate)+14),DAY(fpdate))),IF(DAY(DATE(YEAR(fpdate),MONTH(fpdate)+L297-1,DAY(fpdate)))&lt;&gt;DAY(fpdate),DATE(YEAR(fpdate),MONTH(fpdate)+L297,0),DATE(YEAR(fpdate),MONTH(fpdate)+L297-1,DAY(fpdate))))))</f>
        <v/>
      </c>
      <c r="N297" s="70" t="str">
        <f>IF(L297="","",IF(D297&lt;&gt;"",D297,IF(L297=1,start_rate,IF(variable,IF(OR(L297=1,L297&lt;$K$20*periods_per_year),N296,MIN($K$21,IF(MOD(L297-1,$J$23)=0,MAX($K$22,N296+$J$24),N296))),N296))))</f>
        <v/>
      </c>
      <c r="O297" s="67" t="str">
        <f>IF(L297="","",ROUND((((1+N297/CP)^(CP/periods_per_year))-1)*R296,2))</f>
        <v/>
      </c>
      <c r="P297" s="67" t="str">
        <f>IF(L297="","",IF(L297=nper,R296+O297,MIN(R296+O297,IF(N297=N296,P296,ROUND(-PMT(((1+N297/CP)^(CP/periods_per_year))-1,nper-L297+1,R296),2)))))</f>
        <v/>
      </c>
      <c r="Q297" s="67" t="str">
        <f t="shared" si="34"/>
        <v/>
      </c>
      <c r="R297" s="67" t="str">
        <f t="shared" si="35"/>
        <v/>
      </c>
    </row>
    <row r="298" spans="1:18" x14ac:dyDescent="0.25">
      <c r="A298" s="63" t="str">
        <f t="shared" si="27"/>
        <v/>
      </c>
      <c r="B298" s="64" t="str">
        <f t="shared" si="28"/>
        <v/>
      </c>
      <c r="C298" s="65" t="str">
        <f t="shared" si="29"/>
        <v/>
      </c>
      <c r="D298" s="66" t="str">
        <f>IF(A298="","",IF(A298=1,start_rate,IF(variable,IF(OR(A298=1,A298&lt;$K$20*periods_per_year),D297,MIN($K$21,IF(MOD(A298-1,$J$23)=0,MAX($K$22,D297+$J$24),D297))),D297)))</f>
        <v/>
      </c>
      <c r="E298" s="67" t="str">
        <f t="shared" si="30"/>
        <v/>
      </c>
      <c r="F298" s="67" t="str">
        <f>IF(A298="","",IF(A298=nper,J297+E298,MIN(J297+E298,IF(D298=D297,F297,IF($E$10="Acc Bi-Weekly",ROUND((-PMT(((1+D298/CP)^(CP/12))-1,(nper-A298+1)*12/26,J297))/2,2),IF($E$10="Acc Weekly",ROUND((-PMT(((1+D298/CP)^(CP/12))-1,(nper-A298+1)*12/52,J297))/4,2),ROUND(-PMT(((1+D298/CP)^(CP/periods_per_year))-1,nper-A298+1,J297),2)))))))</f>
        <v/>
      </c>
      <c r="G298" s="67" t="str">
        <f>IF(OR(A298="",A298&lt;$E$14),"",IF(J297&lt;=F298,0,IF(IF(AND(A298&gt;=$E$14,MOD(A298-$E$14,int)=0),$E$15,0)+F298&gt;=J297+E298,J297+E298-F298,IF(AND(A298&gt;=$E$14,MOD(A298-$E$14,int)=0),$E$15,0)+IF(IF(AND(A298&gt;=$E$14,MOD(A298-$E$14,int)=0),$E$15,0)+IF(MOD(A298-$E$18,periods_per_year)=0,$E$17,0)+F298&lt;J297+E298,IF(MOD(A298-$E$18,periods_per_year)=0,$E$17,0),J297+E298-IF(AND(A298&gt;=$E$14,MOD(A298-$E$14,int)=0),$E$15,0)-F298))))</f>
        <v/>
      </c>
      <c r="H298" s="68"/>
      <c r="I298" s="67" t="str">
        <f t="shared" si="31"/>
        <v/>
      </c>
      <c r="J298" s="67" t="str">
        <f t="shared" si="32"/>
        <v/>
      </c>
      <c r="K298" s="50"/>
      <c r="L298" s="63" t="str">
        <f t="shared" si="33"/>
        <v/>
      </c>
      <c r="M298" s="64" t="str">
        <f>IF(L298="","",IF(OR(periods_per_year=26,periods_per_year=52),IF(periods_per_year=26,IF(L298=1,fpdate,M297+14),IF(periods_per_year=52,IF(L298=1,fpdate,M297+7),"n/a")),IF(periods_per_year=24,DATE(YEAR(fpdate),MONTH(fpdate)+(L298-1)/2+IF(AND(DAY(fpdate)&gt;=15,MOD(L298,2)=0),1,0),IF(MOD(L298,2)=0,IF(DAY(fpdate)&gt;=15,DAY(fpdate)-14,DAY(fpdate)+14),DAY(fpdate))),IF(DAY(DATE(YEAR(fpdate),MONTH(fpdate)+L298-1,DAY(fpdate)))&lt;&gt;DAY(fpdate),DATE(YEAR(fpdate),MONTH(fpdate)+L298,0),DATE(YEAR(fpdate),MONTH(fpdate)+L298-1,DAY(fpdate))))))</f>
        <v/>
      </c>
      <c r="N298" s="70" t="str">
        <f>IF(L298="","",IF(D298&lt;&gt;"",D298,IF(L298=1,start_rate,IF(variable,IF(OR(L298=1,L298&lt;$K$20*periods_per_year),N297,MIN($K$21,IF(MOD(L298-1,$J$23)=0,MAX($K$22,N297+$J$24),N297))),N297))))</f>
        <v/>
      </c>
      <c r="O298" s="67" t="str">
        <f>IF(L298="","",ROUND((((1+N298/CP)^(CP/periods_per_year))-1)*R297,2))</f>
        <v/>
      </c>
      <c r="P298" s="67" t="str">
        <f>IF(L298="","",IF(L298=nper,R297+O298,MIN(R297+O298,IF(N298=N297,P297,ROUND(-PMT(((1+N298/CP)^(CP/periods_per_year))-1,nper-L298+1,R297),2)))))</f>
        <v/>
      </c>
      <c r="Q298" s="67" t="str">
        <f t="shared" si="34"/>
        <v/>
      </c>
      <c r="R298" s="67" t="str">
        <f t="shared" si="35"/>
        <v/>
      </c>
    </row>
    <row r="299" spans="1:18" x14ac:dyDescent="0.25">
      <c r="A299" s="63" t="str">
        <f t="shared" ref="A299:A362" si="36">IF(J298="","",IF(OR(A298&gt;=nper,ROUND(J298,2)&lt;=0),"",A298+1))</f>
        <v/>
      </c>
      <c r="B299" s="64" t="str">
        <f t="shared" ref="B299:B362" si="37">IF(A299="","",IF(OR(periods_per_year=26,periods_per_year=52),IF(periods_per_year=26,IF(A299=1,fpdate,B298+14),IF(periods_per_year=52,IF(A299=1,fpdate,B298+7),"n/a")),IF(periods_per_year=24,DATE(YEAR(fpdate),MONTH(fpdate)+(A299-1)/2+IF(AND(DAY(fpdate)&gt;=15,MOD(A299,2)=0),1,0),IF(MOD(A299,2)=0,IF(DAY(fpdate)&gt;=15,DAY(fpdate)-14,DAY(fpdate)+14),DAY(fpdate))),IF(DAY(DATE(YEAR(fpdate),MONTH(fpdate)+A299-1,DAY(fpdate)))&lt;&gt;DAY(fpdate),DATE(YEAR(fpdate),MONTH(fpdate)+A299,0),DATE(YEAR(fpdate),MONTH(fpdate)+A299-1,DAY(fpdate))))))</f>
        <v/>
      </c>
      <c r="C299" s="65" t="str">
        <f t="shared" ref="C299:C362" si="38">IF(A299="","",IF(MOD(A299,periods_per_year)=0,A299/periods_per_year,""))</f>
        <v/>
      </c>
      <c r="D299" s="66" t="str">
        <f>IF(A299="","",IF(A299=1,start_rate,IF(variable,IF(OR(A299=1,A299&lt;$K$20*periods_per_year),D298,MIN($K$21,IF(MOD(A299-1,$J$23)=0,MAX($K$22,D298+$J$24),D298))),D298)))</f>
        <v/>
      </c>
      <c r="E299" s="67" t="str">
        <f t="shared" ref="E299:E362" si="39">IF(A299="","",ROUND((((1+D299/CP)^(CP/periods_per_year))-1)*J298,2))</f>
        <v/>
      </c>
      <c r="F299" s="67" t="str">
        <f>IF(A299="","",IF(A299=nper,J298+E299,MIN(J298+E299,IF(D299=D298,F298,IF($E$10="Acc Bi-Weekly",ROUND((-PMT(((1+D299/CP)^(CP/12))-1,(nper-A299+1)*12/26,J298))/2,2),IF($E$10="Acc Weekly",ROUND((-PMT(((1+D299/CP)^(CP/12))-1,(nper-A299+1)*12/52,J298))/4,2),ROUND(-PMT(((1+D299/CP)^(CP/periods_per_year))-1,nper-A299+1,J298),2)))))))</f>
        <v/>
      </c>
      <c r="G299" s="67" t="str">
        <f>IF(OR(A299="",A299&lt;$E$14),"",IF(J298&lt;=F299,0,IF(IF(AND(A299&gt;=$E$14,MOD(A299-$E$14,int)=0),$E$15,0)+F299&gt;=J298+E299,J298+E299-F299,IF(AND(A299&gt;=$E$14,MOD(A299-$E$14,int)=0),$E$15,0)+IF(IF(AND(A299&gt;=$E$14,MOD(A299-$E$14,int)=0),$E$15,0)+IF(MOD(A299-$E$18,periods_per_year)=0,$E$17,0)+F299&lt;J298+E299,IF(MOD(A299-$E$18,periods_per_year)=0,$E$17,0),J298+E299-IF(AND(A299&gt;=$E$14,MOD(A299-$E$14,int)=0),$E$15,0)-F299))))</f>
        <v/>
      </c>
      <c r="H299" s="68"/>
      <c r="I299" s="67" t="str">
        <f t="shared" ref="I299:I362" si="40">IF(A299="","",F299-E299+H299+IF(G299="",0,G299))</f>
        <v/>
      </c>
      <c r="J299" s="67" t="str">
        <f t="shared" ref="J299:J362" si="41">IF(A299="","",J298-I299)</f>
        <v/>
      </c>
      <c r="K299" s="50"/>
      <c r="L299" s="63" t="str">
        <f t="shared" ref="L299:L362" si="42">IF(R298="","",IF(OR(L298&gt;=nper,ROUND(R298,2)&lt;=0),"",L298+1))</f>
        <v/>
      </c>
      <c r="M299" s="64" t="str">
        <f>IF(L299="","",IF(OR(periods_per_year=26,periods_per_year=52),IF(periods_per_year=26,IF(L299=1,fpdate,M298+14),IF(periods_per_year=52,IF(L299=1,fpdate,M298+7),"n/a")),IF(periods_per_year=24,DATE(YEAR(fpdate),MONTH(fpdate)+(L299-1)/2+IF(AND(DAY(fpdate)&gt;=15,MOD(L299,2)=0),1,0),IF(MOD(L299,2)=0,IF(DAY(fpdate)&gt;=15,DAY(fpdate)-14,DAY(fpdate)+14),DAY(fpdate))),IF(DAY(DATE(YEAR(fpdate),MONTH(fpdate)+L299-1,DAY(fpdate)))&lt;&gt;DAY(fpdate),DATE(YEAR(fpdate),MONTH(fpdate)+L299,0),DATE(YEAR(fpdate),MONTH(fpdate)+L299-1,DAY(fpdate))))))</f>
        <v/>
      </c>
      <c r="N299" s="70" t="str">
        <f>IF(L299="","",IF(D299&lt;&gt;"",D299,IF(L299=1,start_rate,IF(variable,IF(OR(L299=1,L299&lt;$K$20*periods_per_year),N298,MIN($K$21,IF(MOD(L299-1,$J$23)=0,MAX($K$22,N298+$J$24),N298))),N298))))</f>
        <v/>
      </c>
      <c r="O299" s="67" t="str">
        <f>IF(L299="","",ROUND((((1+N299/CP)^(CP/periods_per_year))-1)*R298,2))</f>
        <v/>
      </c>
      <c r="P299" s="67" t="str">
        <f>IF(L299="","",IF(L299=nper,R298+O299,MIN(R298+O299,IF(N299=N298,P298,ROUND(-PMT(((1+N299/CP)^(CP/periods_per_year))-1,nper-L299+1,R298),2)))))</f>
        <v/>
      </c>
      <c r="Q299" s="67" t="str">
        <f t="shared" ref="Q299:Q362" si="43">IF(L299="","",P299-O299)</f>
        <v/>
      </c>
      <c r="R299" s="67" t="str">
        <f t="shared" ref="R299:R362" si="44">IF(L299="","",R298-Q299)</f>
        <v/>
      </c>
    </row>
    <row r="300" spans="1:18" x14ac:dyDescent="0.25">
      <c r="A300" s="63" t="str">
        <f t="shared" si="36"/>
        <v/>
      </c>
      <c r="B300" s="64" t="str">
        <f t="shared" si="37"/>
        <v/>
      </c>
      <c r="C300" s="65" t="str">
        <f t="shared" si="38"/>
        <v/>
      </c>
      <c r="D300" s="66" t="str">
        <f>IF(A300="","",IF(A300=1,start_rate,IF(variable,IF(OR(A300=1,A300&lt;$K$20*periods_per_year),D299,MIN($K$21,IF(MOD(A300-1,$J$23)=0,MAX($K$22,D299+$J$24),D299))),D299)))</f>
        <v/>
      </c>
      <c r="E300" s="67" t="str">
        <f t="shared" si="39"/>
        <v/>
      </c>
      <c r="F300" s="67" t="str">
        <f>IF(A300="","",IF(A300=nper,J299+E300,MIN(J299+E300,IF(D300=D299,F299,IF($E$10="Acc Bi-Weekly",ROUND((-PMT(((1+D300/CP)^(CP/12))-1,(nper-A300+1)*12/26,J299))/2,2),IF($E$10="Acc Weekly",ROUND((-PMT(((1+D300/CP)^(CP/12))-1,(nper-A300+1)*12/52,J299))/4,2),ROUND(-PMT(((1+D300/CP)^(CP/periods_per_year))-1,nper-A300+1,J299),2)))))))</f>
        <v/>
      </c>
      <c r="G300" s="67" t="str">
        <f>IF(OR(A300="",A300&lt;$E$14),"",IF(J299&lt;=F300,0,IF(IF(AND(A300&gt;=$E$14,MOD(A300-$E$14,int)=0),$E$15,0)+F300&gt;=J299+E300,J299+E300-F300,IF(AND(A300&gt;=$E$14,MOD(A300-$E$14,int)=0),$E$15,0)+IF(IF(AND(A300&gt;=$E$14,MOD(A300-$E$14,int)=0),$E$15,0)+IF(MOD(A300-$E$18,periods_per_year)=0,$E$17,0)+F300&lt;J299+E300,IF(MOD(A300-$E$18,periods_per_year)=0,$E$17,0),J299+E300-IF(AND(A300&gt;=$E$14,MOD(A300-$E$14,int)=0),$E$15,0)-F300))))</f>
        <v/>
      </c>
      <c r="H300" s="68"/>
      <c r="I300" s="67" t="str">
        <f t="shared" si="40"/>
        <v/>
      </c>
      <c r="J300" s="67" t="str">
        <f t="shared" si="41"/>
        <v/>
      </c>
      <c r="K300" s="50"/>
      <c r="L300" s="63" t="str">
        <f t="shared" si="42"/>
        <v/>
      </c>
      <c r="M300" s="64" t="str">
        <f>IF(L300="","",IF(OR(periods_per_year=26,periods_per_year=52),IF(periods_per_year=26,IF(L300=1,fpdate,M299+14),IF(periods_per_year=52,IF(L300=1,fpdate,M299+7),"n/a")),IF(periods_per_year=24,DATE(YEAR(fpdate),MONTH(fpdate)+(L300-1)/2+IF(AND(DAY(fpdate)&gt;=15,MOD(L300,2)=0),1,0),IF(MOD(L300,2)=0,IF(DAY(fpdate)&gt;=15,DAY(fpdate)-14,DAY(fpdate)+14),DAY(fpdate))),IF(DAY(DATE(YEAR(fpdate),MONTH(fpdate)+L300-1,DAY(fpdate)))&lt;&gt;DAY(fpdate),DATE(YEAR(fpdate),MONTH(fpdate)+L300,0),DATE(YEAR(fpdate),MONTH(fpdate)+L300-1,DAY(fpdate))))))</f>
        <v/>
      </c>
      <c r="N300" s="70" t="str">
        <f>IF(L300="","",IF(D300&lt;&gt;"",D300,IF(L300=1,start_rate,IF(variable,IF(OR(L300=1,L300&lt;$K$20*periods_per_year),N299,MIN($K$21,IF(MOD(L300-1,$J$23)=0,MAX($K$22,N299+$J$24),N299))),N299))))</f>
        <v/>
      </c>
      <c r="O300" s="67" t="str">
        <f>IF(L300="","",ROUND((((1+N300/CP)^(CP/periods_per_year))-1)*R299,2))</f>
        <v/>
      </c>
      <c r="P300" s="67" t="str">
        <f>IF(L300="","",IF(L300=nper,R299+O300,MIN(R299+O300,IF(N300=N299,P299,ROUND(-PMT(((1+N300/CP)^(CP/periods_per_year))-1,nper-L300+1,R299),2)))))</f>
        <v/>
      </c>
      <c r="Q300" s="67" t="str">
        <f t="shared" si="43"/>
        <v/>
      </c>
      <c r="R300" s="67" t="str">
        <f t="shared" si="44"/>
        <v/>
      </c>
    </row>
    <row r="301" spans="1:18" x14ac:dyDescent="0.25">
      <c r="A301" s="63" t="str">
        <f t="shared" si="36"/>
        <v/>
      </c>
      <c r="B301" s="64" t="str">
        <f t="shared" si="37"/>
        <v/>
      </c>
      <c r="C301" s="65" t="str">
        <f t="shared" si="38"/>
        <v/>
      </c>
      <c r="D301" s="66" t="str">
        <f>IF(A301="","",IF(A301=1,start_rate,IF(variable,IF(OR(A301=1,A301&lt;$K$20*periods_per_year),D300,MIN($K$21,IF(MOD(A301-1,$J$23)=0,MAX($K$22,D300+$J$24),D300))),D300)))</f>
        <v/>
      </c>
      <c r="E301" s="67" t="str">
        <f t="shared" si="39"/>
        <v/>
      </c>
      <c r="F301" s="67" t="str">
        <f>IF(A301="","",IF(A301=nper,J300+E301,MIN(J300+E301,IF(D301=D300,F300,IF($E$10="Acc Bi-Weekly",ROUND((-PMT(((1+D301/CP)^(CP/12))-1,(nper-A301+1)*12/26,J300))/2,2),IF($E$10="Acc Weekly",ROUND((-PMT(((1+D301/CP)^(CP/12))-1,(nper-A301+1)*12/52,J300))/4,2),ROUND(-PMT(((1+D301/CP)^(CP/periods_per_year))-1,nper-A301+1,J300),2)))))))</f>
        <v/>
      </c>
      <c r="G301" s="67" t="str">
        <f>IF(OR(A301="",A301&lt;$E$14),"",IF(J300&lt;=F301,0,IF(IF(AND(A301&gt;=$E$14,MOD(A301-$E$14,int)=0),$E$15,0)+F301&gt;=J300+E301,J300+E301-F301,IF(AND(A301&gt;=$E$14,MOD(A301-$E$14,int)=0),$E$15,0)+IF(IF(AND(A301&gt;=$E$14,MOD(A301-$E$14,int)=0),$E$15,0)+IF(MOD(A301-$E$18,periods_per_year)=0,$E$17,0)+F301&lt;J300+E301,IF(MOD(A301-$E$18,periods_per_year)=0,$E$17,0),J300+E301-IF(AND(A301&gt;=$E$14,MOD(A301-$E$14,int)=0),$E$15,0)-F301))))</f>
        <v/>
      </c>
      <c r="H301" s="68"/>
      <c r="I301" s="67" t="str">
        <f t="shared" si="40"/>
        <v/>
      </c>
      <c r="J301" s="67" t="str">
        <f t="shared" si="41"/>
        <v/>
      </c>
      <c r="K301" s="50"/>
      <c r="L301" s="63" t="str">
        <f t="shared" si="42"/>
        <v/>
      </c>
      <c r="M301" s="64" t="str">
        <f>IF(L301="","",IF(OR(periods_per_year=26,periods_per_year=52),IF(periods_per_year=26,IF(L301=1,fpdate,M300+14),IF(periods_per_year=52,IF(L301=1,fpdate,M300+7),"n/a")),IF(periods_per_year=24,DATE(YEAR(fpdate),MONTH(fpdate)+(L301-1)/2+IF(AND(DAY(fpdate)&gt;=15,MOD(L301,2)=0),1,0),IF(MOD(L301,2)=0,IF(DAY(fpdate)&gt;=15,DAY(fpdate)-14,DAY(fpdate)+14),DAY(fpdate))),IF(DAY(DATE(YEAR(fpdate),MONTH(fpdate)+L301-1,DAY(fpdate)))&lt;&gt;DAY(fpdate),DATE(YEAR(fpdate),MONTH(fpdate)+L301,0),DATE(YEAR(fpdate),MONTH(fpdate)+L301-1,DAY(fpdate))))))</f>
        <v/>
      </c>
      <c r="N301" s="70" t="str">
        <f>IF(L301="","",IF(D301&lt;&gt;"",D301,IF(L301=1,start_rate,IF(variable,IF(OR(L301=1,L301&lt;$K$20*periods_per_year),N300,MIN($K$21,IF(MOD(L301-1,$J$23)=0,MAX($K$22,N300+$J$24),N300))),N300))))</f>
        <v/>
      </c>
      <c r="O301" s="67" t="str">
        <f>IF(L301="","",ROUND((((1+N301/CP)^(CP/periods_per_year))-1)*R300,2))</f>
        <v/>
      </c>
      <c r="P301" s="67" t="str">
        <f>IF(L301="","",IF(L301=nper,R300+O301,MIN(R300+O301,IF(N301=N300,P300,ROUND(-PMT(((1+N301/CP)^(CP/periods_per_year))-1,nper-L301+1,R300),2)))))</f>
        <v/>
      </c>
      <c r="Q301" s="67" t="str">
        <f t="shared" si="43"/>
        <v/>
      </c>
      <c r="R301" s="67" t="str">
        <f t="shared" si="44"/>
        <v/>
      </c>
    </row>
    <row r="302" spans="1:18" x14ac:dyDescent="0.25">
      <c r="A302" s="63" t="str">
        <f t="shared" si="36"/>
        <v/>
      </c>
      <c r="B302" s="64" t="str">
        <f t="shared" si="37"/>
        <v/>
      </c>
      <c r="C302" s="65" t="str">
        <f t="shared" si="38"/>
        <v/>
      </c>
      <c r="D302" s="66" t="str">
        <f>IF(A302="","",IF(A302=1,start_rate,IF(variable,IF(OR(A302=1,A302&lt;$K$20*periods_per_year),D301,MIN($K$21,IF(MOD(A302-1,$J$23)=0,MAX($K$22,D301+$J$24),D301))),D301)))</f>
        <v/>
      </c>
      <c r="E302" s="67" t="str">
        <f t="shared" si="39"/>
        <v/>
      </c>
      <c r="F302" s="67" t="str">
        <f>IF(A302="","",IF(A302=nper,J301+E302,MIN(J301+E302,IF(D302=D301,F301,IF($E$10="Acc Bi-Weekly",ROUND((-PMT(((1+D302/CP)^(CP/12))-1,(nper-A302+1)*12/26,J301))/2,2),IF($E$10="Acc Weekly",ROUND((-PMT(((1+D302/CP)^(CP/12))-1,(nper-A302+1)*12/52,J301))/4,2),ROUND(-PMT(((1+D302/CP)^(CP/periods_per_year))-1,nper-A302+1,J301),2)))))))</f>
        <v/>
      </c>
      <c r="G302" s="67" t="str">
        <f>IF(OR(A302="",A302&lt;$E$14),"",IF(J301&lt;=F302,0,IF(IF(AND(A302&gt;=$E$14,MOD(A302-$E$14,int)=0),$E$15,0)+F302&gt;=J301+E302,J301+E302-F302,IF(AND(A302&gt;=$E$14,MOD(A302-$E$14,int)=0),$E$15,0)+IF(IF(AND(A302&gt;=$E$14,MOD(A302-$E$14,int)=0),$E$15,0)+IF(MOD(A302-$E$18,periods_per_year)=0,$E$17,0)+F302&lt;J301+E302,IF(MOD(A302-$E$18,periods_per_year)=0,$E$17,0),J301+E302-IF(AND(A302&gt;=$E$14,MOD(A302-$E$14,int)=0),$E$15,0)-F302))))</f>
        <v/>
      </c>
      <c r="H302" s="68"/>
      <c r="I302" s="67" t="str">
        <f t="shared" si="40"/>
        <v/>
      </c>
      <c r="J302" s="67" t="str">
        <f t="shared" si="41"/>
        <v/>
      </c>
      <c r="K302" s="50"/>
      <c r="L302" s="63" t="str">
        <f t="shared" si="42"/>
        <v/>
      </c>
      <c r="M302" s="64" t="str">
        <f>IF(L302="","",IF(OR(periods_per_year=26,periods_per_year=52),IF(periods_per_year=26,IF(L302=1,fpdate,M301+14),IF(periods_per_year=52,IF(L302=1,fpdate,M301+7),"n/a")),IF(periods_per_year=24,DATE(YEAR(fpdate),MONTH(fpdate)+(L302-1)/2+IF(AND(DAY(fpdate)&gt;=15,MOD(L302,2)=0),1,0),IF(MOD(L302,2)=0,IF(DAY(fpdate)&gt;=15,DAY(fpdate)-14,DAY(fpdate)+14),DAY(fpdate))),IF(DAY(DATE(YEAR(fpdate),MONTH(fpdate)+L302-1,DAY(fpdate)))&lt;&gt;DAY(fpdate),DATE(YEAR(fpdate),MONTH(fpdate)+L302,0),DATE(YEAR(fpdate),MONTH(fpdate)+L302-1,DAY(fpdate))))))</f>
        <v/>
      </c>
      <c r="N302" s="70" t="str">
        <f>IF(L302="","",IF(D302&lt;&gt;"",D302,IF(L302=1,start_rate,IF(variable,IF(OR(L302=1,L302&lt;$K$20*periods_per_year),N301,MIN($K$21,IF(MOD(L302-1,$J$23)=0,MAX($K$22,N301+$J$24),N301))),N301))))</f>
        <v/>
      </c>
      <c r="O302" s="67" t="str">
        <f>IF(L302="","",ROUND((((1+N302/CP)^(CP/periods_per_year))-1)*R301,2))</f>
        <v/>
      </c>
      <c r="P302" s="67" t="str">
        <f>IF(L302="","",IF(L302=nper,R301+O302,MIN(R301+O302,IF(N302=N301,P301,ROUND(-PMT(((1+N302/CP)^(CP/periods_per_year))-1,nper-L302+1,R301),2)))))</f>
        <v/>
      </c>
      <c r="Q302" s="67" t="str">
        <f t="shared" si="43"/>
        <v/>
      </c>
      <c r="R302" s="67" t="str">
        <f t="shared" si="44"/>
        <v/>
      </c>
    </row>
    <row r="303" spans="1:18" x14ac:dyDescent="0.25">
      <c r="A303" s="63" t="str">
        <f t="shared" si="36"/>
        <v/>
      </c>
      <c r="B303" s="64" t="str">
        <f t="shared" si="37"/>
        <v/>
      </c>
      <c r="C303" s="65" t="str">
        <f t="shared" si="38"/>
        <v/>
      </c>
      <c r="D303" s="66" t="str">
        <f>IF(A303="","",IF(A303=1,start_rate,IF(variable,IF(OR(A303=1,A303&lt;$K$20*periods_per_year),D302,MIN($K$21,IF(MOD(A303-1,$J$23)=0,MAX($K$22,D302+$J$24),D302))),D302)))</f>
        <v/>
      </c>
      <c r="E303" s="67" t="str">
        <f t="shared" si="39"/>
        <v/>
      </c>
      <c r="F303" s="67" t="str">
        <f>IF(A303="","",IF(A303=nper,J302+E303,MIN(J302+E303,IF(D303=D302,F302,IF($E$10="Acc Bi-Weekly",ROUND((-PMT(((1+D303/CP)^(CP/12))-1,(nper-A303+1)*12/26,J302))/2,2),IF($E$10="Acc Weekly",ROUND((-PMT(((1+D303/CP)^(CP/12))-1,(nper-A303+1)*12/52,J302))/4,2),ROUND(-PMT(((1+D303/CP)^(CP/periods_per_year))-1,nper-A303+1,J302),2)))))))</f>
        <v/>
      </c>
      <c r="G303" s="67" t="str">
        <f>IF(OR(A303="",A303&lt;$E$14),"",IF(J302&lt;=F303,0,IF(IF(AND(A303&gt;=$E$14,MOD(A303-$E$14,int)=0),$E$15,0)+F303&gt;=J302+E303,J302+E303-F303,IF(AND(A303&gt;=$E$14,MOD(A303-$E$14,int)=0),$E$15,0)+IF(IF(AND(A303&gt;=$E$14,MOD(A303-$E$14,int)=0),$E$15,0)+IF(MOD(A303-$E$18,periods_per_year)=0,$E$17,0)+F303&lt;J302+E303,IF(MOD(A303-$E$18,periods_per_year)=0,$E$17,0),J302+E303-IF(AND(A303&gt;=$E$14,MOD(A303-$E$14,int)=0),$E$15,0)-F303))))</f>
        <v/>
      </c>
      <c r="H303" s="68"/>
      <c r="I303" s="67" t="str">
        <f t="shared" si="40"/>
        <v/>
      </c>
      <c r="J303" s="67" t="str">
        <f t="shared" si="41"/>
        <v/>
      </c>
      <c r="K303" s="50"/>
      <c r="L303" s="63" t="str">
        <f t="shared" si="42"/>
        <v/>
      </c>
      <c r="M303" s="64" t="str">
        <f>IF(L303="","",IF(OR(periods_per_year=26,periods_per_year=52),IF(periods_per_year=26,IF(L303=1,fpdate,M302+14),IF(periods_per_year=52,IF(L303=1,fpdate,M302+7),"n/a")),IF(periods_per_year=24,DATE(YEAR(fpdate),MONTH(fpdate)+(L303-1)/2+IF(AND(DAY(fpdate)&gt;=15,MOD(L303,2)=0),1,0),IF(MOD(L303,2)=0,IF(DAY(fpdate)&gt;=15,DAY(fpdate)-14,DAY(fpdate)+14),DAY(fpdate))),IF(DAY(DATE(YEAR(fpdate),MONTH(fpdate)+L303-1,DAY(fpdate)))&lt;&gt;DAY(fpdate),DATE(YEAR(fpdate),MONTH(fpdate)+L303,0),DATE(YEAR(fpdate),MONTH(fpdate)+L303-1,DAY(fpdate))))))</f>
        <v/>
      </c>
      <c r="N303" s="70" t="str">
        <f>IF(L303="","",IF(D303&lt;&gt;"",D303,IF(L303=1,start_rate,IF(variable,IF(OR(L303=1,L303&lt;$K$20*periods_per_year),N302,MIN($K$21,IF(MOD(L303-1,$J$23)=0,MAX($K$22,N302+$J$24),N302))),N302))))</f>
        <v/>
      </c>
      <c r="O303" s="67" t="str">
        <f>IF(L303="","",ROUND((((1+N303/CP)^(CP/periods_per_year))-1)*R302,2))</f>
        <v/>
      </c>
      <c r="P303" s="67" t="str">
        <f>IF(L303="","",IF(L303=nper,R302+O303,MIN(R302+O303,IF(N303=N302,P302,ROUND(-PMT(((1+N303/CP)^(CP/periods_per_year))-1,nper-L303+1,R302),2)))))</f>
        <v/>
      </c>
      <c r="Q303" s="67" t="str">
        <f t="shared" si="43"/>
        <v/>
      </c>
      <c r="R303" s="67" t="str">
        <f t="shared" si="44"/>
        <v/>
      </c>
    </row>
    <row r="304" spans="1:18" x14ac:dyDescent="0.25">
      <c r="A304" s="63" t="str">
        <f t="shared" si="36"/>
        <v/>
      </c>
      <c r="B304" s="64" t="str">
        <f t="shared" si="37"/>
        <v/>
      </c>
      <c r="C304" s="65" t="str">
        <f t="shared" si="38"/>
        <v/>
      </c>
      <c r="D304" s="66" t="str">
        <f>IF(A304="","",IF(A304=1,start_rate,IF(variable,IF(OR(A304=1,A304&lt;$K$20*periods_per_year),D303,MIN($K$21,IF(MOD(A304-1,$J$23)=0,MAX($K$22,D303+$J$24),D303))),D303)))</f>
        <v/>
      </c>
      <c r="E304" s="67" t="str">
        <f t="shared" si="39"/>
        <v/>
      </c>
      <c r="F304" s="67" t="str">
        <f>IF(A304="","",IF(A304=nper,J303+E304,MIN(J303+E304,IF(D304=D303,F303,IF($E$10="Acc Bi-Weekly",ROUND((-PMT(((1+D304/CP)^(CP/12))-1,(nper-A304+1)*12/26,J303))/2,2),IF($E$10="Acc Weekly",ROUND((-PMT(((1+D304/CP)^(CP/12))-1,(nper-A304+1)*12/52,J303))/4,2),ROUND(-PMT(((1+D304/CP)^(CP/periods_per_year))-1,nper-A304+1,J303),2)))))))</f>
        <v/>
      </c>
      <c r="G304" s="67" t="str">
        <f>IF(OR(A304="",A304&lt;$E$14),"",IF(J303&lt;=F304,0,IF(IF(AND(A304&gt;=$E$14,MOD(A304-$E$14,int)=0),$E$15,0)+F304&gt;=J303+E304,J303+E304-F304,IF(AND(A304&gt;=$E$14,MOD(A304-$E$14,int)=0),$E$15,0)+IF(IF(AND(A304&gt;=$E$14,MOD(A304-$E$14,int)=0),$E$15,0)+IF(MOD(A304-$E$18,periods_per_year)=0,$E$17,0)+F304&lt;J303+E304,IF(MOD(A304-$E$18,periods_per_year)=0,$E$17,0),J303+E304-IF(AND(A304&gt;=$E$14,MOD(A304-$E$14,int)=0),$E$15,0)-F304))))</f>
        <v/>
      </c>
      <c r="H304" s="68"/>
      <c r="I304" s="67" t="str">
        <f t="shared" si="40"/>
        <v/>
      </c>
      <c r="J304" s="67" t="str">
        <f t="shared" si="41"/>
        <v/>
      </c>
      <c r="K304" s="50"/>
      <c r="L304" s="63" t="str">
        <f t="shared" si="42"/>
        <v/>
      </c>
      <c r="M304" s="64" t="str">
        <f>IF(L304="","",IF(OR(periods_per_year=26,periods_per_year=52),IF(periods_per_year=26,IF(L304=1,fpdate,M303+14),IF(periods_per_year=52,IF(L304=1,fpdate,M303+7),"n/a")),IF(periods_per_year=24,DATE(YEAR(fpdate),MONTH(fpdate)+(L304-1)/2+IF(AND(DAY(fpdate)&gt;=15,MOD(L304,2)=0),1,0),IF(MOD(L304,2)=0,IF(DAY(fpdate)&gt;=15,DAY(fpdate)-14,DAY(fpdate)+14),DAY(fpdate))),IF(DAY(DATE(YEAR(fpdate),MONTH(fpdate)+L304-1,DAY(fpdate)))&lt;&gt;DAY(fpdate),DATE(YEAR(fpdate),MONTH(fpdate)+L304,0),DATE(YEAR(fpdate),MONTH(fpdate)+L304-1,DAY(fpdate))))))</f>
        <v/>
      </c>
      <c r="N304" s="70" t="str">
        <f>IF(L304="","",IF(D304&lt;&gt;"",D304,IF(L304=1,start_rate,IF(variable,IF(OR(L304=1,L304&lt;$K$20*periods_per_year),N303,MIN($K$21,IF(MOD(L304-1,$J$23)=0,MAX($K$22,N303+$J$24),N303))),N303))))</f>
        <v/>
      </c>
      <c r="O304" s="67" t="str">
        <f>IF(L304="","",ROUND((((1+N304/CP)^(CP/periods_per_year))-1)*R303,2))</f>
        <v/>
      </c>
      <c r="P304" s="67" t="str">
        <f>IF(L304="","",IF(L304=nper,R303+O304,MIN(R303+O304,IF(N304=N303,P303,ROUND(-PMT(((1+N304/CP)^(CP/periods_per_year))-1,nper-L304+1,R303),2)))))</f>
        <v/>
      </c>
      <c r="Q304" s="67" t="str">
        <f t="shared" si="43"/>
        <v/>
      </c>
      <c r="R304" s="67" t="str">
        <f t="shared" si="44"/>
        <v/>
      </c>
    </row>
    <row r="305" spans="1:18" x14ac:dyDescent="0.25">
      <c r="A305" s="63" t="str">
        <f t="shared" si="36"/>
        <v/>
      </c>
      <c r="B305" s="64" t="str">
        <f t="shared" si="37"/>
        <v/>
      </c>
      <c r="C305" s="65" t="str">
        <f t="shared" si="38"/>
        <v/>
      </c>
      <c r="D305" s="66" t="str">
        <f>IF(A305="","",IF(A305=1,start_rate,IF(variable,IF(OR(A305=1,A305&lt;$K$20*periods_per_year),D304,MIN($K$21,IF(MOD(A305-1,$J$23)=0,MAX($K$22,D304+$J$24),D304))),D304)))</f>
        <v/>
      </c>
      <c r="E305" s="67" t="str">
        <f t="shared" si="39"/>
        <v/>
      </c>
      <c r="F305" s="67" t="str">
        <f>IF(A305="","",IF(A305=nper,J304+E305,MIN(J304+E305,IF(D305=D304,F304,IF($E$10="Acc Bi-Weekly",ROUND((-PMT(((1+D305/CP)^(CP/12))-1,(nper-A305+1)*12/26,J304))/2,2),IF($E$10="Acc Weekly",ROUND((-PMT(((1+D305/CP)^(CP/12))-1,(nper-A305+1)*12/52,J304))/4,2),ROUND(-PMT(((1+D305/CP)^(CP/periods_per_year))-1,nper-A305+1,J304),2)))))))</f>
        <v/>
      </c>
      <c r="G305" s="67" t="str">
        <f>IF(OR(A305="",A305&lt;$E$14),"",IF(J304&lt;=F305,0,IF(IF(AND(A305&gt;=$E$14,MOD(A305-$E$14,int)=0),$E$15,0)+F305&gt;=J304+E305,J304+E305-F305,IF(AND(A305&gt;=$E$14,MOD(A305-$E$14,int)=0),$E$15,0)+IF(IF(AND(A305&gt;=$E$14,MOD(A305-$E$14,int)=0),$E$15,0)+IF(MOD(A305-$E$18,periods_per_year)=0,$E$17,0)+F305&lt;J304+E305,IF(MOD(A305-$E$18,periods_per_year)=0,$E$17,0),J304+E305-IF(AND(A305&gt;=$E$14,MOD(A305-$E$14,int)=0),$E$15,0)-F305))))</f>
        <v/>
      </c>
      <c r="H305" s="68"/>
      <c r="I305" s="67" t="str">
        <f t="shared" si="40"/>
        <v/>
      </c>
      <c r="J305" s="67" t="str">
        <f t="shared" si="41"/>
        <v/>
      </c>
      <c r="K305" s="50"/>
      <c r="L305" s="63" t="str">
        <f t="shared" si="42"/>
        <v/>
      </c>
      <c r="M305" s="64" t="str">
        <f>IF(L305="","",IF(OR(periods_per_year=26,periods_per_year=52),IF(periods_per_year=26,IF(L305=1,fpdate,M304+14),IF(periods_per_year=52,IF(L305=1,fpdate,M304+7),"n/a")),IF(periods_per_year=24,DATE(YEAR(fpdate),MONTH(fpdate)+(L305-1)/2+IF(AND(DAY(fpdate)&gt;=15,MOD(L305,2)=0),1,0),IF(MOD(L305,2)=0,IF(DAY(fpdate)&gt;=15,DAY(fpdate)-14,DAY(fpdate)+14),DAY(fpdate))),IF(DAY(DATE(YEAR(fpdate),MONTH(fpdate)+L305-1,DAY(fpdate)))&lt;&gt;DAY(fpdate),DATE(YEAR(fpdate),MONTH(fpdate)+L305,0),DATE(YEAR(fpdate),MONTH(fpdate)+L305-1,DAY(fpdate))))))</f>
        <v/>
      </c>
      <c r="N305" s="70" t="str">
        <f>IF(L305="","",IF(D305&lt;&gt;"",D305,IF(L305=1,start_rate,IF(variable,IF(OR(L305=1,L305&lt;$K$20*periods_per_year),N304,MIN($K$21,IF(MOD(L305-1,$J$23)=0,MAX($K$22,N304+$J$24),N304))),N304))))</f>
        <v/>
      </c>
      <c r="O305" s="67" t="str">
        <f>IF(L305="","",ROUND((((1+N305/CP)^(CP/periods_per_year))-1)*R304,2))</f>
        <v/>
      </c>
      <c r="P305" s="67" t="str">
        <f>IF(L305="","",IF(L305=nper,R304+O305,MIN(R304+O305,IF(N305=N304,P304,ROUND(-PMT(((1+N305/CP)^(CP/periods_per_year))-1,nper-L305+1,R304),2)))))</f>
        <v/>
      </c>
      <c r="Q305" s="67" t="str">
        <f t="shared" si="43"/>
        <v/>
      </c>
      <c r="R305" s="67" t="str">
        <f t="shared" si="44"/>
        <v/>
      </c>
    </row>
    <row r="306" spans="1:18" x14ac:dyDescent="0.25">
      <c r="A306" s="63" t="str">
        <f t="shared" si="36"/>
        <v/>
      </c>
      <c r="B306" s="64" t="str">
        <f t="shared" si="37"/>
        <v/>
      </c>
      <c r="C306" s="65" t="str">
        <f t="shared" si="38"/>
        <v/>
      </c>
      <c r="D306" s="66" t="str">
        <f>IF(A306="","",IF(A306=1,start_rate,IF(variable,IF(OR(A306=1,A306&lt;$K$20*periods_per_year),D305,MIN($K$21,IF(MOD(A306-1,$J$23)=0,MAX($K$22,D305+$J$24),D305))),D305)))</f>
        <v/>
      </c>
      <c r="E306" s="67" t="str">
        <f t="shared" si="39"/>
        <v/>
      </c>
      <c r="F306" s="67" t="str">
        <f>IF(A306="","",IF(A306=nper,J305+E306,MIN(J305+E306,IF(D306=D305,F305,IF($E$10="Acc Bi-Weekly",ROUND((-PMT(((1+D306/CP)^(CP/12))-1,(nper-A306+1)*12/26,J305))/2,2),IF($E$10="Acc Weekly",ROUND((-PMT(((1+D306/CP)^(CP/12))-1,(nper-A306+1)*12/52,J305))/4,2),ROUND(-PMT(((1+D306/CP)^(CP/periods_per_year))-1,nper-A306+1,J305),2)))))))</f>
        <v/>
      </c>
      <c r="G306" s="67" t="str">
        <f>IF(OR(A306="",A306&lt;$E$14),"",IF(J305&lt;=F306,0,IF(IF(AND(A306&gt;=$E$14,MOD(A306-$E$14,int)=0),$E$15,0)+F306&gt;=J305+E306,J305+E306-F306,IF(AND(A306&gt;=$E$14,MOD(A306-$E$14,int)=0),$E$15,0)+IF(IF(AND(A306&gt;=$E$14,MOD(A306-$E$14,int)=0),$E$15,0)+IF(MOD(A306-$E$18,periods_per_year)=0,$E$17,0)+F306&lt;J305+E306,IF(MOD(A306-$E$18,periods_per_year)=0,$E$17,0),J305+E306-IF(AND(A306&gt;=$E$14,MOD(A306-$E$14,int)=0),$E$15,0)-F306))))</f>
        <v/>
      </c>
      <c r="H306" s="68"/>
      <c r="I306" s="67" t="str">
        <f t="shared" si="40"/>
        <v/>
      </c>
      <c r="J306" s="67" t="str">
        <f t="shared" si="41"/>
        <v/>
      </c>
      <c r="K306" s="50"/>
      <c r="L306" s="63" t="str">
        <f t="shared" si="42"/>
        <v/>
      </c>
      <c r="M306" s="64" t="str">
        <f>IF(L306="","",IF(OR(periods_per_year=26,periods_per_year=52),IF(periods_per_year=26,IF(L306=1,fpdate,M305+14),IF(periods_per_year=52,IF(L306=1,fpdate,M305+7),"n/a")),IF(periods_per_year=24,DATE(YEAR(fpdate),MONTH(fpdate)+(L306-1)/2+IF(AND(DAY(fpdate)&gt;=15,MOD(L306,2)=0),1,0),IF(MOD(L306,2)=0,IF(DAY(fpdate)&gt;=15,DAY(fpdate)-14,DAY(fpdate)+14),DAY(fpdate))),IF(DAY(DATE(YEAR(fpdate),MONTH(fpdate)+L306-1,DAY(fpdate)))&lt;&gt;DAY(fpdate),DATE(YEAR(fpdate),MONTH(fpdate)+L306,0),DATE(YEAR(fpdate),MONTH(fpdate)+L306-1,DAY(fpdate))))))</f>
        <v/>
      </c>
      <c r="N306" s="70" t="str">
        <f>IF(L306="","",IF(D306&lt;&gt;"",D306,IF(L306=1,start_rate,IF(variable,IF(OR(L306=1,L306&lt;$K$20*periods_per_year),N305,MIN($K$21,IF(MOD(L306-1,$J$23)=0,MAX($K$22,N305+$J$24),N305))),N305))))</f>
        <v/>
      </c>
      <c r="O306" s="67" t="str">
        <f>IF(L306="","",ROUND((((1+N306/CP)^(CP/periods_per_year))-1)*R305,2))</f>
        <v/>
      </c>
      <c r="P306" s="67" t="str">
        <f>IF(L306="","",IF(L306=nper,R305+O306,MIN(R305+O306,IF(N306=N305,P305,ROUND(-PMT(((1+N306/CP)^(CP/periods_per_year))-1,nper-L306+1,R305),2)))))</f>
        <v/>
      </c>
      <c r="Q306" s="67" t="str">
        <f t="shared" si="43"/>
        <v/>
      </c>
      <c r="R306" s="67" t="str">
        <f t="shared" si="44"/>
        <v/>
      </c>
    </row>
    <row r="307" spans="1:18" x14ac:dyDescent="0.25">
      <c r="A307" s="63" t="str">
        <f t="shared" si="36"/>
        <v/>
      </c>
      <c r="B307" s="64" t="str">
        <f t="shared" si="37"/>
        <v/>
      </c>
      <c r="C307" s="65" t="str">
        <f t="shared" si="38"/>
        <v/>
      </c>
      <c r="D307" s="66" t="str">
        <f>IF(A307="","",IF(A307=1,start_rate,IF(variable,IF(OR(A307=1,A307&lt;$K$20*periods_per_year),D306,MIN($K$21,IF(MOD(A307-1,$J$23)=0,MAX($K$22,D306+$J$24),D306))),D306)))</f>
        <v/>
      </c>
      <c r="E307" s="67" t="str">
        <f t="shared" si="39"/>
        <v/>
      </c>
      <c r="F307" s="67" t="str">
        <f>IF(A307="","",IF(A307=nper,J306+E307,MIN(J306+E307,IF(D307=D306,F306,IF($E$10="Acc Bi-Weekly",ROUND((-PMT(((1+D307/CP)^(CP/12))-1,(nper-A307+1)*12/26,J306))/2,2),IF($E$10="Acc Weekly",ROUND((-PMT(((1+D307/CP)^(CP/12))-1,(nper-A307+1)*12/52,J306))/4,2),ROUND(-PMT(((1+D307/CP)^(CP/periods_per_year))-1,nper-A307+1,J306),2)))))))</f>
        <v/>
      </c>
      <c r="G307" s="67" t="str">
        <f>IF(OR(A307="",A307&lt;$E$14),"",IF(J306&lt;=F307,0,IF(IF(AND(A307&gt;=$E$14,MOD(A307-$E$14,int)=0),$E$15,0)+F307&gt;=J306+E307,J306+E307-F307,IF(AND(A307&gt;=$E$14,MOD(A307-$E$14,int)=0),$E$15,0)+IF(IF(AND(A307&gt;=$E$14,MOD(A307-$E$14,int)=0),$E$15,0)+IF(MOD(A307-$E$18,periods_per_year)=0,$E$17,0)+F307&lt;J306+E307,IF(MOD(A307-$E$18,periods_per_year)=0,$E$17,0),J306+E307-IF(AND(A307&gt;=$E$14,MOD(A307-$E$14,int)=0),$E$15,0)-F307))))</f>
        <v/>
      </c>
      <c r="H307" s="68"/>
      <c r="I307" s="67" t="str">
        <f t="shared" si="40"/>
        <v/>
      </c>
      <c r="J307" s="67" t="str">
        <f t="shared" si="41"/>
        <v/>
      </c>
      <c r="K307" s="50"/>
      <c r="L307" s="63" t="str">
        <f t="shared" si="42"/>
        <v/>
      </c>
      <c r="M307" s="64" t="str">
        <f>IF(L307="","",IF(OR(periods_per_year=26,periods_per_year=52),IF(periods_per_year=26,IF(L307=1,fpdate,M306+14),IF(periods_per_year=52,IF(L307=1,fpdate,M306+7),"n/a")),IF(periods_per_year=24,DATE(YEAR(fpdate),MONTH(fpdate)+(L307-1)/2+IF(AND(DAY(fpdate)&gt;=15,MOD(L307,2)=0),1,0),IF(MOD(L307,2)=0,IF(DAY(fpdate)&gt;=15,DAY(fpdate)-14,DAY(fpdate)+14),DAY(fpdate))),IF(DAY(DATE(YEAR(fpdate),MONTH(fpdate)+L307-1,DAY(fpdate)))&lt;&gt;DAY(fpdate),DATE(YEAR(fpdate),MONTH(fpdate)+L307,0),DATE(YEAR(fpdate),MONTH(fpdate)+L307-1,DAY(fpdate))))))</f>
        <v/>
      </c>
      <c r="N307" s="70" t="str">
        <f>IF(L307="","",IF(D307&lt;&gt;"",D307,IF(L307=1,start_rate,IF(variable,IF(OR(L307=1,L307&lt;$K$20*periods_per_year),N306,MIN($K$21,IF(MOD(L307-1,$J$23)=0,MAX($K$22,N306+$J$24),N306))),N306))))</f>
        <v/>
      </c>
      <c r="O307" s="67" t="str">
        <f>IF(L307="","",ROUND((((1+N307/CP)^(CP/periods_per_year))-1)*R306,2))</f>
        <v/>
      </c>
      <c r="P307" s="67" t="str">
        <f>IF(L307="","",IF(L307=nper,R306+O307,MIN(R306+O307,IF(N307=N306,P306,ROUND(-PMT(((1+N307/CP)^(CP/periods_per_year))-1,nper-L307+1,R306),2)))))</f>
        <v/>
      </c>
      <c r="Q307" s="67" t="str">
        <f t="shared" si="43"/>
        <v/>
      </c>
      <c r="R307" s="67" t="str">
        <f t="shared" si="44"/>
        <v/>
      </c>
    </row>
    <row r="308" spans="1:18" x14ac:dyDescent="0.25">
      <c r="A308" s="63" t="str">
        <f t="shared" si="36"/>
        <v/>
      </c>
      <c r="B308" s="64" t="str">
        <f t="shared" si="37"/>
        <v/>
      </c>
      <c r="C308" s="65" t="str">
        <f t="shared" si="38"/>
        <v/>
      </c>
      <c r="D308" s="66" t="str">
        <f>IF(A308="","",IF(A308=1,start_rate,IF(variable,IF(OR(A308=1,A308&lt;$K$20*periods_per_year),D307,MIN($K$21,IF(MOD(A308-1,$J$23)=0,MAX($K$22,D307+$J$24),D307))),D307)))</f>
        <v/>
      </c>
      <c r="E308" s="67" t="str">
        <f t="shared" si="39"/>
        <v/>
      </c>
      <c r="F308" s="67" t="str">
        <f>IF(A308="","",IF(A308=nper,J307+E308,MIN(J307+E308,IF(D308=D307,F307,IF($E$10="Acc Bi-Weekly",ROUND((-PMT(((1+D308/CP)^(CP/12))-1,(nper-A308+1)*12/26,J307))/2,2),IF($E$10="Acc Weekly",ROUND((-PMT(((1+D308/CP)^(CP/12))-1,(nper-A308+1)*12/52,J307))/4,2),ROUND(-PMT(((1+D308/CP)^(CP/periods_per_year))-1,nper-A308+1,J307),2)))))))</f>
        <v/>
      </c>
      <c r="G308" s="67" t="str">
        <f>IF(OR(A308="",A308&lt;$E$14),"",IF(J307&lt;=F308,0,IF(IF(AND(A308&gt;=$E$14,MOD(A308-$E$14,int)=0),$E$15,0)+F308&gt;=J307+E308,J307+E308-F308,IF(AND(A308&gt;=$E$14,MOD(A308-$E$14,int)=0),$E$15,0)+IF(IF(AND(A308&gt;=$E$14,MOD(A308-$E$14,int)=0),$E$15,0)+IF(MOD(A308-$E$18,periods_per_year)=0,$E$17,0)+F308&lt;J307+E308,IF(MOD(A308-$E$18,periods_per_year)=0,$E$17,0),J307+E308-IF(AND(A308&gt;=$E$14,MOD(A308-$E$14,int)=0),$E$15,0)-F308))))</f>
        <v/>
      </c>
      <c r="H308" s="68"/>
      <c r="I308" s="67" t="str">
        <f t="shared" si="40"/>
        <v/>
      </c>
      <c r="J308" s="67" t="str">
        <f t="shared" si="41"/>
        <v/>
      </c>
      <c r="K308" s="50"/>
      <c r="L308" s="63" t="str">
        <f t="shared" si="42"/>
        <v/>
      </c>
      <c r="M308" s="64" t="str">
        <f>IF(L308="","",IF(OR(periods_per_year=26,periods_per_year=52),IF(periods_per_year=26,IF(L308=1,fpdate,M307+14),IF(periods_per_year=52,IF(L308=1,fpdate,M307+7),"n/a")),IF(periods_per_year=24,DATE(YEAR(fpdate),MONTH(fpdate)+(L308-1)/2+IF(AND(DAY(fpdate)&gt;=15,MOD(L308,2)=0),1,0),IF(MOD(L308,2)=0,IF(DAY(fpdate)&gt;=15,DAY(fpdate)-14,DAY(fpdate)+14),DAY(fpdate))),IF(DAY(DATE(YEAR(fpdate),MONTH(fpdate)+L308-1,DAY(fpdate)))&lt;&gt;DAY(fpdate),DATE(YEAR(fpdate),MONTH(fpdate)+L308,0),DATE(YEAR(fpdate),MONTH(fpdate)+L308-1,DAY(fpdate))))))</f>
        <v/>
      </c>
      <c r="N308" s="70" t="str">
        <f>IF(L308="","",IF(D308&lt;&gt;"",D308,IF(L308=1,start_rate,IF(variable,IF(OR(L308=1,L308&lt;$K$20*periods_per_year),N307,MIN($K$21,IF(MOD(L308-1,$J$23)=0,MAX($K$22,N307+$J$24),N307))),N307))))</f>
        <v/>
      </c>
      <c r="O308" s="67" t="str">
        <f>IF(L308="","",ROUND((((1+N308/CP)^(CP/periods_per_year))-1)*R307,2))</f>
        <v/>
      </c>
      <c r="P308" s="67" t="str">
        <f>IF(L308="","",IF(L308=nper,R307+O308,MIN(R307+O308,IF(N308=N307,P307,ROUND(-PMT(((1+N308/CP)^(CP/periods_per_year))-1,nper-L308+1,R307),2)))))</f>
        <v/>
      </c>
      <c r="Q308" s="67" t="str">
        <f t="shared" si="43"/>
        <v/>
      </c>
      <c r="R308" s="67" t="str">
        <f t="shared" si="44"/>
        <v/>
      </c>
    </row>
    <row r="309" spans="1:18" x14ac:dyDescent="0.25">
      <c r="A309" s="63" t="str">
        <f t="shared" si="36"/>
        <v/>
      </c>
      <c r="B309" s="64" t="str">
        <f t="shared" si="37"/>
        <v/>
      </c>
      <c r="C309" s="65" t="str">
        <f t="shared" si="38"/>
        <v/>
      </c>
      <c r="D309" s="66" t="str">
        <f>IF(A309="","",IF(A309=1,start_rate,IF(variable,IF(OR(A309=1,A309&lt;$K$20*periods_per_year),D308,MIN($K$21,IF(MOD(A309-1,$J$23)=0,MAX($K$22,D308+$J$24),D308))),D308)))</f>
        <v/>
      </c>
      <c r="E309" s="67" t="str">
        <f t="shared" si="39"/>
        <v/>
      </c>
      <c r="F309" s="67" t="str">
        <f>IF(A309="","",IF(A309=nper,J308+E309,MIN(J308+E309,IF(D309=D308,F308,IF($E$10="Acc Bi-Weekly",ROUND((-PMT(((1+D309/CP)^(CP/12))-1,(nper-A309+1)*12/26,J308))/2,2),IF($E$10="Acc Weekly",ROUND((-PMT(((1+D309/CP)^(CP/12))-1,(nper-A309+1)*12/52,J308))/4,2),ROUND(-PMT(((1+D309/CP)^(CP/periods_per_year))-1,nper-A309+1,J308),2)))))))</f>
        <v/>
      </c>
      <c r="G309" s="67" t="str">
        <f>IF(OR(A309="",A309&lt;$E$14),"",IF(J308&lt;=F309,0,IF(IF(AND(A309&gt;=$E$14,MOD(A309-$E$14,int)=0),$E$15,0)+F309&gt;=J308+E309,J308+E309-F309,IF(AND(A309&gt;=$E$14,MOD(A309-$E$14,int)=0),$E$15,0)+IF(IF(AND(A309&gt;=$E$14,MOD(A309-$E$14,int)=0),$E$15,0)+IF(MOD(A309-$E$18,periods_per_year)=0,$E$17,0)+F309&lt;J308+E309,IF(MOD(A309-$E$18,periods_per_year)=0,$E$17,0),J308+E309-IF(AND(A309&gt;=$E$14,MOD(A309-$E$14,int)=0),$E$15,0)-F309))))</f>
        <v/>
      </c>
      <c r="H309" s="68"/>
      <c r="I309" s="67" t="str">
        <f t="shared" si="40"/>
        <v/>
      </c>
      <c r="J309" s="67" t="str">
        <f t="shared" si="41"/>
        <v/>
      </c>
      <c r="K309" s="50"/>
      <c r="L309" s="63" t="str">
        <f t="shared" si="42"/>
        <v/>
      </c>
      <c r="M309" s="64" t="str">
        <f>IF(L309="","",IF(OR(periods_per_year=26,periods_per_year=52),IF(periods_per_year=26,IF(L309=1,fpdate,M308+14),IF(periods_per_year=52,IF(L309=1,fpdate,M308+7),"n/a")),IF(periods_per_year=24,DATE(YEAR(fpdate),MONTH(fpdate)+(L309-1)/2+IF(AND(DAY(fpdate)&gt;=15,MOD(L309,2)=0),1,0),IF(MOD(L309,2)=0,IF(DAY(fpdate)&gt;=15,DAY(fpdate)-14,DAY(fpdate)+14),DAY(fpdate))),IF(DAY(DATE(YEAR(fpdate),MONTH(fpdate)+L309-1,DAY(fpdate)))&lt;&gt;DAY(fpdate),DATE(YEAR(fpdate),MONTH(fpdate)+L309,0),DATE(YEAR(fpdate),MONTH(fpdate)+L309-1,DAY(fpdate))))))</f>
        <v/>
      </c>
      <c r="N309" s="70" t="str">
        <f>IF(L309="","",IF(D309&lt;&gt;"",D309,IF(L309=1,start_rate,IF(variable,IF(OR(L309=1,L309&lt;$K$20*periods_per_year),N308,MIN($K$21,IF(MOD(L309-1,$J$23)=0,MAX($K$22,N308+$J$24),N308))),N308))))</f>
        <v/>
      </c>
      <c r="O309" s="67" t="str">
        <f>IF(L309="","",ROUND((((1+N309/CP)^(CP/periods_per_year))-1)*R308,2))</f>
        <v/>
      </c>
      <c r="P309" s="67" t="str">
        <f>IF(L309="","",IF(L309=nper,R308+O309,MIN(R308+O309,IF(N309=N308,P308,ROUND(-PMT(((1+N309/CP)^(CP/periods_per_year))-1,nper-L309+1,R308),2)))))</f>
        <v/>
      </c>
      <c r="Q309" s="67" t="str">
        <f t="shared" si="43"/>
        <v/>
      </c>
      <c r="R309" s="67" t="str">
        <f t="shared" si="44"/>
        <v/>
      </c>
    </row>
    <row r="310" spans="1:18" x14ac:dyDescent="0.25">
      <c r="A310" s="63" t="str">
        <f t="shared" si="36"/>
        <v/>
      </c>
      <c r="B310" s="64" t="str">
        <f t="shared" si="37"/>
        <v/>
      </c>
      <c r="C310" s="65" t="str">
        <f t="shared" si="38"/>
        <v/>
      </c>
      <c r="D310" s="66" t="str">
        <f>IF(A310="","",IF(A310=1,start_rate,IF(variable,IF(OR(A310=1,A310&lt;$K$20*periods_per_year),D309,MIN($K$21,IF(MOD(A310-1,$J$23)=0,MAX($K$22,D309+$J$24),D309))),D309)))</f>
        <v/>
      </c>
      <c r="E310" s="67" t="str">
        <f t="shared" si="39"/>
        <v/>
      </c>
      <c r="F310" s="67" t="str">
        <f>IF(A310="","",IF(A310=nper,J309+E310,MIN(J309+E310,IF(D310=D309,F309,IF($E$10="Acc Bi-Weekly",ROUND((-PMT(((1+D310/CP)^(CP/12))-1,(nper-A310+1)*12/26,J309))/2,2),IF($E$10="Acc Weekly",ROUND((-PMT(((1+D310/CP)^(CP/12))-1,(nper-A310+1)*12/52,J309))/4,2),ROUND(-PMT(((1+D310/CP)^(CP/periods_per_year))-1,nper-A310+1,J309),2)))))))</f>
        <v/>
      </c>
      <c r="G310" s="67" t="str">
        <f>IF(OR(A310="",A310&lt;$E$14),"",IF(J309&lt;=F310,0,IF(IF(AND(A310&gt;=$E$14,MOD(A310-$E$14,int)=0),$E$15,0)+F310&gt;=J309+E310,J309+E310-F310,IF(AND(A310&gt;=$E$14,MOD(A310-$E$14,int)=0),$E$15,0)+IF(IF(AND(A310&gt;=$E$14,MOD(A310-$E$14,int)=0),$E$15,0)+IF(MOD(A310-$E$18,periods_per_year)=0,$E$17,0)+F310&lt;J309+E310,IF(MOD(A310-$E$18,periods_per_year)=0,$E$17,0),J309+E310-IF(AND(A310&gt;=$E$14,MOD(A310-$E$14,int)=0),$E$15,0)-F310))))</f>
        <v/>
      </c>
      <c r="H310" s="68"/>
      <c r="I310" s="67" t="str">
        <f t="shared" si="40"/>
        <v/>
      </c>
      <c r="J310" s="67" t="str">
        <f t="shared" si="41"/>
        <v/>
      </c>
      <c r="K310" s="50"/>
      <c r="L310" s="63" t="str">
        <f t="shared" si="42"/>
        <v/>
      </c>
      <c r="M310" s="64" t="str">
        <f>IF(L310="","",IF(OR(periods_per_year=26,periods_per_year=52),IF(periods_per_year=26,IF(L310=1,fpdate,M309+14),IF(periods_per_year=52,IF(L310=1,fpdate,M309+7),"n/a")),IF(periods_per_year=24,DATE(YEAR(fpdate),MONTH(fpdate)+(L310-1)/2+IF(AND(DAY(fpdate)&gt;=15,MOD(L310,2)=0),1,0),IF(MOD(L310,2)=0,IF(DAY(fpdate)&gt;=15,DAY(fpdate)-14,DAY(fpdate)+14),DAY(fpdate))),IF(DAY(DATE(YEAR(fpdate),MONTH(fpdate)+L310-1,DAY(fpdate)))&lt;&gt;DAY(fpdate),DATE(YEAR(fpdate),MONTH(fpdate)+L310,0),DATE(YEAR(fpdate),MONTH(fpdate)+L310-1,DAY(fpdate))))))</f>
        <v/>
      </c>
      <c r="N310" s="70" t="str">
        <f>IF(L310="","",IF(D310&lt;&gt;"",D310,IF(L310=1,start_rate,IF(variable,IF(OR(L310=1,L310&lt;$K$20*periods_per_year),N309,MIN($K$21,IF(MOD(L310-1,$J$23)=0,MAX($K$22,N309+$J$24),N309))),N309))))</f>
        <v/>
      </c>
      <c r="O310" s="67" t="str">
        <f>IF(L310="","",ROUND((((1+N310/CP)^(CP/periods_per_year))-1)*R309,2))</f>
        <v/>
      </c>
      <c r="P310" s="67" t="str">
        <f>IF(L310="","",IF(L310=nper,R309+O310,MIN(R309+O310,IF(N310=N309,P309,ROUND(-PMT(((1+N310/CP)^(CP/periods_per_year))-1,nper-L310+1,R309),2)))))</f>
        <v/>
      </c>
      <c r="Q310" s="67" t="str">
        <f t="shared" si="43"/>
        <v/>
      </c>
      <c r="R310" s="67" t="str">
        <f t="shared" si="44"/>
        <v/>
      </c>
    </row>
    <row r="311" spans="1:18" x14ac:dyDescent="0.25">
      <c r="A311" s="63" t="str">
        <f t="shared" si="36"/>
        <v/>
      </c>
      <c r="B311" s="64" t="str">
        <f t="shared" si="37"/>
        <v/>
      </c>
      <c r="C311" s="65" t="str">
        <f t="shared" si="38"/>
        <v/>
      </c>
      <c r="D311" s="66" t="str">
        <f>IF(A311="","",IF(A311=1,start_rate,IF(variable,IF(OR(A311=1,A311&lt;$K$20*periods_per_year),D310,MIN($K$21,IF(MOD(A311-1,$J$23)=0,MAX($K$22,D310+$J$24),D310))),D310)))</f>
        <v/>
      </c>
      <c r="E311" s="67" t="str">
        <f t="shared" si="39"/>
        <v/>
      </c>
      <c r="F311" s="67" t="str">
        <f>IF(A311="","",IF(A311=nper,J310+E311,MIN(J310+E311,IF(D311=D310,F310,IF($E$10="Acc Bi-Weekly",ROUND((-PMT(((1+D311/CP)^(CP/12))-1,(nper-A311+1)*12/26,J310))/2,2),IF($E$10="Acc Weekly",ROUND((-PMT(((1+D311/CP)^(CP/12))-1,(nper-A311+1)*12/52,J310))/4,2),ROUND(-PMT(((1+D311/CP)^(CP/periods_per_year))-1,nper-A311+1,J310),2)))))))</f>
        <v/>
      </c>
      <c r="G311" s="67" t="str">
        <f>IF(OR(A311="",A311&lt;$E$14),"",IF(J310&lt;=F311,0,IF(IF(AND(A311&gt;=$E$14,MOD(A311-$E$14,int)=0),$E$15,0)+F311&gt;=J310+E311,J310+E311-F311,IF(AND(A311&gt;=$E$14,MOD(A311-$E$14,int)=0),$E$15,0)+IF(IF(AND(A311&gt;=$E$14,MOD(A311-$E$14,int)=0),$E$15,0)+IF(MOD(A311-$E$18,periods_per_year)=0,$E$17,0)+F311&lt;J310+E311,IF(MOD(A311-$E$18,periods_per_year)=0,$E$17,0),J310+E311-IF(AND(A311&gt;=$E$14,MOD(A311-$E$14,int)=0),$E$15,0)-F311))))</f>
        <v/>
      </c>
      <c r="H311" s="68"/>
      <c r="I311" s="67" t="str">
        <f t="shared" si="40"/>
        <v/>
      </c>
      <c r="J311" s="67" t="str">
        <f t="shared" si="41"/>
        <v/>
      </c>
      <c r="K311" s="50"/>
      <c r="L311" s="63" t="str">
        <f t="shared" si="42"/>
        <v/>
      </c>
      <c r="M311" s="64" t="str">
        <f>IF(L311="","",IF(OR(periods_per_year=26,periods_per_year=52),IF(periods_per_year=26,IF(L311=1,fpdate,M310+14),IF(periods_per_year=52,IF(L311=1,fpdate,M310+7),"n/a")),IF(periods_per_year=24,DATE(YEAR(fpdate),MONTH(fpdate)+(L311-1)/2+IF(AND(DAY(fpdate)&gt;=15,MOD(L311,2)=0),1,0),IF(MOD(L311,2)=0,IF(DAY(fpdate)&gt;=15,DAY(fpdate)-14,DAY(fpdate)+14),DAY(fpdate))),IF(DAY(DATE(YEAR(fpdate),MONTH(fpdate)+L311-1,DAY(fpdate)))&lt;&gt;DAY(fpdate),DATE(YEAR(fpdate),MONTH(fpdate)+L311,0),DATE(YEAR(fpdate),MONTH(fpdate)+L311-1,DAY(fpdate))))))</f>
        <v/>
      </c>
      <c r="N311" s="70" t="str">
        <f>IF(L311="","",IF(D311&lt;&gt;"",D311,IF(L311=1,start_rate,IF(variable,IF(OR(L311=1,L311&lt;$K$20*periods_per_year),N310,MIN($K$21,IF(MOD(L311-1,$J$23)=0,MAX($K$22,N310+$J$24),N310))),N310))))</f>
        <v/>
      </c>
      <c r="O311" s="67" t="str">
        <f>IF(L311="","",ROUND((((1+N311/CP)^(CP/periods_per_year))-1)*R310,2))</f>
        <v/>
      </c>
      <c r="P311" s="67" t="str">
        <f>IF(L311="","",IF(L311=nper,R310+O311,MIN(R310+O311,IF(N311=N310,P310,ROUND(-PMT(((1+N311/CP)^(CP/periods_per_year))-1,nper-L311+1,R310),2)))))</f>
        <v/>
      </c>
      <c r="Q311" s="67" t="str">
        <f t="shared" si="43"/>
        <v/>
      </c>
      <c r="R311" s="67" t="str">
        <f t="shared" si="44"/>
        <v/>
      </c>
    </row>
    <row r="312" spans="1:18" x14ac:dyDescent="0.25">
      <c r="A312" s="63" t="str">
        <f t="shared" si="36"/>
        <v/>
      </c>
      <c r="B312" s="64" t="str">
        <f t="shared" si="37"/>
        <v/>
      </c>
      <c r="C312" s="65" t="str">
        <f t="shared" si="38"/>
        <v/>
      </c>
      <c r="D312" s="66" t="str">
        <f>IF(A312="","",IF(A312=1,start_rate,IF(variable,IF(OR(A312=1,A312&lt;$K$20*periods_per_year),D311,MIN($K$21,IF(MOD(A312-1,$J$23)=0,MAX($K$22,D311+$J$24),D311))),D311)))</f>
        <v/>
      </c>
      <c r="E312" s="67" t="str">
        <f t="shared" si="39"/>
        <v/>
      </c>
      <c r="F312" s="67" t="str">
        <f>IF(A312="","",IF(A312=nper,J311+E312,MIN(J311+E312,IF(D312=D311,F311,IF($E$10="Acc Bi-Weekly",ROUND((-PMT(((1+D312/CP)^(CP/12))-1,(nper-A312+1)*12/26,J311))/2,2),IF($E$10="Acc Weekly",ROUND((-PMT(((1+D312/CP)^(CP/12))-1,(nper-A312+1)*12/52,J311))/4,2),ROUND(-PMT(((1+D312/CP)^(CP/periods_per_year))-1,nper-A312+1,J311),2)))))))</f>
        <v/>
      </c>
      <c r="G312" s="67" t="str">
        <f>IF(OR(A312="",A312&lt;$E$14),"",IF(J311&lt;=F312,0,IF(IF(AND(A312&gt;=$E$14,MOD(A312-$E$14,int)=0),$E$15,0)+F312&gt;=J311+E312,J311+E312-F312,IF(AND(A312&gt;=$E$14,MOD(A312-$E$14,int)=0),$E$15,0)+IF(IF(AND(A312&gt;=$E$14,MOD(A312-$E$14,int)=0),$E$15,0)+IF(MOD(A312-$E$18,periods_per_year)=0,$E$17,0)+F312&lt;J311+E312,IF(MOD(A312-$E$18,periods_per_year)=0,$E$17,0),J311+E312-IF(AND(A312&gt;=$E$14,MOD(A312-$E$14,int)=0),$E$15,0)-F312))))</f>
        <v/>
      </c>
      <c r="H312" s="68"/>
      <c r="I312" s="67" t="str">
        <f t="shared" si="40"/>
        <v/>
      </c>
      <c r="J312" s="67" t="str">
        <f t="shared" si="41"/>
        <v/>
      </c>
      <c r="K312" s="50"/>
      <c r="L312" s="63" t="str">
        <f t="shared" si="42"/>
        <v/>
      </c>
      <c r="M312" s="64" t="str">
        <f>IF(L312="","",IF(OR(periods_per_year=26,periods_per_year=52),IF(periods_per_year=26,IF(L312=1,fpdate,M311+14),IF(periods_per_year=52,IF(L312=1,fpdate,M311+7),"n/a")),IF(periods_per_year=24,DATE(YEAR(fpdate),MONTH(fpdate)+(L312-1)/2+IF(AND(DAY(fpdate)&gt;=15,MOD(L312,2)=0),1,0),IF(MOD(L312,2)=0,IF(DAY(fpdate)&gt;=15,DAY(fpdate)-14,DAY(fpdate)+14),DAY(fpdate))),IF(DAY(DATE(YEAR(fpdate),MONTH(fpdate)+L312-1,DAY(fpdate)))&lt;&gt;DAY(fpdate),DATE(YEAR(fpdate),MONTH(fpdate)+L312,0),DATE(YEAR(fpdate),MONTH(fpdate)+L312-1,DAY(fpdate))))))</f>
        <v/>
      </c>
      <c r="N312" s="70" t="str">
        <f>IF(L312="","",IF(D312&lt;&gt;"",D312,IF(L312=1,start_rate,IF(variable,IF(OR(L312=1,L312&lt;$K$20*periods_per_year),N311,MIN($K$21,IF(MOD(L312-1,$J$23)=0,MAX($K$22,N311+$J$24),N311))),N311))))</f>
        <v/>
      </c>
      <c r="O312" s="67" t="str">
        <f>IF(L312="","",ROUND((((1+N312/CP)^(CP/periods_per_year))-1)*R311,2))</f>
        <v/>
      </c>
      <c r="P312" s="67" t="str">
        <f>IF(L312="","",IF(L312=nper,R311+O312,MIN(R311+O312,IF(N312=N311,P311,ROUND(-PMT(((1+N312/CP)^(CP/periods_per_year))-1,nper-L312+1,R311),2)))))</f>
        <v/>
      </c>
      <c r="Q312" s="67" t="str">
        <f t="shared" si="43"/>
        <v/>
      </c>
      <c r="R312" s="67" t="str">
        <f t="shared" si="44"/>
        <v/>
      </c>
    </row>
    <row r="313" spans="1:18" x14ac:dyDescent="0.25">
      <c r="A313" s="63" t="str">
        <f t="shared" si="36"/>
        <v/>
      </c>
      <c r="B313" s="64" t="str">
        <f t="shared" si="37"/>
        <v/>
      </c>
      <c r="C313" s="65" t="str">
        <f t="shared" si="38"/>
        <v/>
      </c>
      <c r="D313" s="66" t="str">
        <f>IF(A313="","",IF(A313=1,start_rate,IF(variable,IF(OR(A313=1,A313&lt;$K$20*periods_per_year),D312,MIN($K$21,IF(MOD(A313-1,$J$23)=0,MAX($K$22,D312+$J$24),D312))),D312)))</f>
        <v/>
      </c>
      <c r="E313" s="67" t="str">
        <f t="shared" si="39"/>
        <v/>
      </c>
      <c r="F313" s="67" t="str">
        <f>IF(A313="","",IF(A313=nper,J312+E313,MIN(J312+E313,IF(D313=D312,F312,IF($E$10="Acc Bi-Weekly",ROUND((-PMT(((1+D313/CP)^(CP/12))-1,(nper-A313+1)*12/26,J312))/2,2),IF($E$10="Acc Weekly",ROUND((-PMT(((1+D313/CP)^(CP/12))-1,(nper-A313+1)*12/52,J312))/4,2),ROUND(-PMT(((1+D313/CP)^(CP/periods_per_year))-1,nper-A313+1,J312),2)))))))</f>
        <v/>
      </c>
      <c r="G313" s="67" t="str">
        <f>IF(OR(A313="",A313&lt;$E$14),"",IF(J312&lt;=F313,0,IF(IF(AND(A313&gt;=$E$14,MOD(A313-$E$14,int)=0),$E$15,0)+F313&gt;=J312+E313,J312+E313-F313,IF(AND(A313&gt;=$E$14,MOD(A313-$E$14,int)=0),$E$15,0)+IF(IF(AND(A313&gt;=$E$14,MOD(A313-$E$14,int)=0),$E$15,0)+IF(MOD(A313-$E$18,periods_per_year)=0,$E$17,0)+F313&lt;J312+E313,IF(MOD(A313-$E$18,periods_per_year)=0,$E$17,0),J312+E313-IF(AND(A313&gt;=$E$14,MOD(A313-$E$14,int)=0),$E$15,0)-F313))))</f>
        <v/>
      </c>
      <c r="H313" s="68"/>
      <c r="I313" s="67" t="str">
        <f t="shared" si="40"/>
        <v/>
      </c>
      <c r="J313" s="67" t="str">
        <f t="shared" si="41"/>
        <v/>
      </c>
      <c r="K313" s="50"/>
      <c r="L313" s="63" t="str">
        <f t="shared" si="42"/>
        <v/>
      </c>
      <c r="M313" s="64" t="str">
        <f>IF(L313="","",IF(OR(periods_per_year=26,periods_per_year=52),IF(periods_per_year=26,IF(L313=1,fpdate,M312+14),IF(periods_per_year=52,IF(L313=1,fpdate,M312+7),"n/a")),IF(periods_per_year=24,DATE(YEAR(fpdate),MONTH(fpdate)+(L313-1)/2+IF(AND(DAY(fpdate)&gt;=15,MOD(L313,2)=0),1,0),IF(MOD(L313,2)=0,IF(DAY(fpdate)&gt;=15,DAY(fpdate)-14,DAY(fpdate)+14),DAY(fpdate))),IF(DAY(DATE(YEAR(fpdate),MONTH(fpdate)+L313-1,DAY(fpdate)))&lt;&gt;DAY(fpdate),DATE(YEAR(fpdate),MONTH(fpdate)+L313,0),DATE(YEAR(fpdate),MONTH(fpdate)+L313-1,DAY(fpdate))))))</f>
        <v/>
      </c>
      <c r="N313" s="70" t="str">
        <f>IF(L313="","",IF(D313&lt;&gt;"",D313,IF(L313=1,start_rate,IF(variable,IF(OR(L313=1,L313&lt;$K$20*periods_per_year),N312,MIN($K$21,IF(MOD(L313-1,$J$23)=0,MAX($K$22,N312+$J$24),N312))),N312))))</f>
        <v/>
      </c>
      <c r="O313" s="67" t="str">
        <f>IF(L313="","",ROUND((((1+N313/CP)^(CP/periods_per_year))-1)*R312,2))</f>
        <v/>
      </c>
      <c r="P313" s="67" t="str">
        <f>IF(L313="","",IF(L313=nper,R312+O313,MIN(R312+O313,IF(N313=N312,P312,ROUND(-PMT(((1+N313/CP)^(CP/periods_per_year))-1,nper-L313+1,R312),2)))))</f>
        <v/>
      </c>
      <c r="Q313" s="67" t="str">
        <f t="shared" si="43"/>
        <v/>
      </c>
      <c r="R313" s="67" t="str">
        <f t="shared" si="44"/>
        <v/>
      </c>
    </row>
    <row r="314" spans="1:18" x14ac:dyDescent="0.25">
      <c r="A314" s="63" t="str">
        <f t="shared" si="36"/>
        <v/>
      </c>
      <c r="B314" s="64" t="str">
        <f t="shared" si="37"/>
        <v/>
      </c>
      <c r="C314" s="65" t="str">
        <f t="shared" si="38"/>
        <v/>
      </c>
      <c r="D314" s="66" t="str">
        <f>IF(A314="","",IF(A314=1,start_rate,IF(variable,IF(OR(A314=1,A314&lt;$K$20*periods_per_year),D313,MIN($K$21,IF(MOD(A314-1,$J$23)=0,MAX($K$22,D313+$J$24),D313))),D313)))</f>
        <v/>
      </c>
      <c r="E314" s="67" t="str">
        <f t="shared" si="39"/>
        <v/>
      </c>
      <c r="F314" s="67" t="str">
        <f>IF(A314="","",IF(A314=nper,J313+E314,MIN(J313+E314,IF(D314=D313,F313,IF($E$10="Acc Bi-Weekly",ROUND((-PMT(((1+D314/CP)^(CP/12))-1,(nper-A314+1)*12/26,J313))/2,2),IF($E$10="Acc Weekly",ROUND((-PMT(((1+D314/CP)^(CP/12))-1,(nper-A314+1)*12/52,J313))/4,2),ROUND(-PMT(((1+D314/CP)^(CP/periods_per_year))-1,nper-A314+1,J313),2)))))))</f>
        <v/>
      </c>
      <c r="G314" s="67" t="str">
        <f>IF(OR(A314="",A314&lt;$E$14),"",IF(J313&lt;=F314,0,IF(IF(AND(A314&gt;=$E$14,MOD(A314-$E$14,int)=0),$E$15,0)+F314&gt;=J313+E314,J313+E314-F314,IF(AND(A314&gt;=$E$14,MOD(A314-$E$14,int)=0),$E$15,0)+IF(IF(AND(A314&gt;=$E$14,MOD(A314-$E$14,int)=0),$E$15,0)+IF(MOD(A314-$E$18,periods_per_year)=0,$E$17,0)+F314&lt;J313+E314,IF(MOD(A314-$E$18,periods_per_year)=0,$E$17,0),J313+E314-IF(AND(A314&gt;=$E$14,MOD(A314-$E$14,int)=0),$E$15,0)-F314))))</f>
        <v/>
      </c>
      <c r="H314" s="68"/>
      <c r="I314" s="67" t="str">
        <f t="shared" si="40"/>
        <v/>
      </c>
      <c r="J314" s="67" t="str">
        <f t="shared" si="41"/>
        <v/>
      </c>
      <c r="K314" s="50"/>
      <c r="L314" s="63" t="str">
        <f t="shared" si="42"/>
        <v/>
      </c>
      <c r="M314" s="64" t="str">
        <f>IF(L314="","",IF(OR(periods_per_year=26,periods_per_year=52),IF(periods_per_year=26,IF(L314=1,fpdate,M313+14),IF(periods_per_year=52,IF(L314=1,fpdate,M313+7),"n/a")),IF(periods_per_year=24,DATE(YEAR(fpdate),MONTH(fpdate)+(L314-1)/2+IF(AND(DAY(fpdate)&gt;=15,MOD(L314,2)=0),1,0),IF(MOD(L314,2)=0,IF(DAY(fpdate)&gt;=15,DAY(fpdate)-14,DAY(fpdate)+14),DAY(fpdate))),IF(DAY(DATE(YEAR(fpdate),MONTH(fpdate)+L314-1,DAY(fpdate)))&lt;&gt;DAY(fpdate),DATE(YEAR(fpdate),MONTH(fpdate)+L314,0),DATE(YEAR(fpdate),MONTH(fpdate)+L314-1,DAY(fpdate))))))</f>
        <v/>
      </c>
      <c r="N314" s="70" t="str">
        <f>IF(L314="","",IF(D314&lt;&gt;"",D314,IF(L314=1,start_rate,IF(variable,IF(OR(L314=1,L314&lt;$K$20*periods_per_year),N313,MIN($K$21,IF(MOD(L314-1,$J$23)=0,MAX($K$22,N313+$J$24),N313))),N313))))</f>
        <v/>
      </c>
      <c r="O314" s="71" t="str">
        <f>IF(L314="","",ROUND((((1+N314/CP)^(CP/periods_per_year))-1)*R313,2))</f>
        <v/>
      </c>
      <c r="P314" s="71" t="str">
        <f>IF(L314="","",IF(L314=nper,R313+O314,MIN(R313+O314,IF(N314=N313,P313,ROUND(-PMT(((1+N314/CP)^(CP/periods_per_year))-1,nper-L314+1,R313),2)))))</f>
        <v/>
      </c>
      <c r="Q314" s="71" t="str">
        <f t="shared" si="43"/>
        <v/>
      </c>
      <c r="R314" s="71" t="str">
        <f t="shared" si="44"/>
        <v/>
      </c>
    </row>
    <row r="315" spans="1:18" x14ac:dyDescent="0.25">
      <c r="A315" s="63" t="str">
        <f t="shared" si="36"/>
        <v/>
      </c>
      <c r="B315" s="64" t="str">
        <f t="shared" si="37"/>
        <v/>
      </c>
      <c r="C315" s="65" t="str">
        <f t="shared" si="38"/>
        <v/>
      </c>
      <c r="D315" s="66" t="str">
        <f>IF(A315="","",IF(A315=1,start_rate,IF(variable,IF(OR(A315=1,A315&lt;$K$20*periods_per_year),D314,MIN($K$21,IF(MOD(A315-1,$J$23)=0,MAX($K$22,D314+$J$24),D314))),D314)))</f>
        <v/>
      </c>
      <c r="E315" s="67" t="str">
        <f t="shared" si="39"/>
        <v/>
      </c>
      <c r="F315" s="67" t="str">
        <f>IF(A315="","",IF(A315=nper,J314+E315,MIN(J314+E315,IF(D315=D314,F314,IF($E$10="Acc Bi-Weekly",ROUND((-PMT(((1+D315/CP)^(CP/12))-1,(nper-A315+1)*12/26,J314))/2,2),IF($E$10="Acc Weekly",ROUND((-PMT(((1+D315/CP)^(CP/12))-1,(nper-A315+1)*12/52,J314))/4,2),ROUND(-PMT(((1+D315/CP)^(CP/periods_per_year))-1,nper-A315+1,J314),2)))))))</f>
        <v/>
      </c>
      <c r="G315" s="67" t="str">
        <f>IF(OR(A315="",A315&lt;$E$14),"",IF(J314&lt;=F315,0,IF(IF(AND(A315&gt;=$E$14,MOD(A315-$E$14,int)=0),$E$15,0)+F315&gt;=J314+E315,J314+E315-F315,IF(AND(A315&gt;=$E$14,MOD(A315-$E$14,int)=0),$E$15,0)+IF(IF(AND(A315&gt;=$E$14,MOD(A315-$E$14,int)=0),$E$15,0)+IF(MOD(A315-$E$18,periods_per_year)=0,$E$17,0)+F315&lt;J314+E315,IF(MOD(A315-$E$18,periods_per_year)=0,$E$17,0),J314+E315-IF(AND(A315&gt;=$E$14,MOD(A315-$E$14,int)=0),$E$15,0)-F315))))</f>
        <v/>
      </c>
      <c r="H315" s="68"/>
      <c r="I315" s="67" t="str">
        <f t="shared" si="40"/>
        <v/>
      </c>
      <c r="J315" s="67" t="str">
        <f t="shared" si="41"/>
        <v/>
      </c>
      <c r="K315" s="50"/>
      <c r="L315" s="63" t="str">
        <f t="shared" si="42"/>
        <v/>
      </c>
      <c r="M315" s="64" t="str">
        <f>IF(L315="","",IF(OR(periods_per_year=26,periods_per_year=52),IF(periods_per_year=26,IF(L315=1,fpdate,M314+14),IF(periods_per_year=52,IF(L315=1,fpdate,M314+7),"n/a")),IF(periods_per_year=24,DATE(YEAR(fpdate),MONTH(fpdate)+(L315-1)/2+IF(AND(DAY(fpdate)&gt;=15,MOD(L315,2)=0),1,0),IF(MOD(L315,2)=0,IF(DAY(fpdate)&gt;=15,DAY(fpdate)-14,DAY(fpdate)+14),DAY(fpdate))),IF(DAY(DATE(YEAR(fpdate),MONTH(fpdate)+L315-1,DAY(fpdate)))&lt;&gt;DAY(fpdate),DATE(YEAR(fpdate),MONTH(fpdate)+L315,0),DATE(YEAR(fpdate),MONTH(fpdate)+L315-1,DAY(fpdate))))))</f>
        <v/>
      </c>
      <c r="N315" s="70" t="str">
        <f>IF(L315="","",IF(D315&lt;&gt;"",D315,IF(L315=1,start_rate,IF(variable,IF(OR(L315=1,L315&lt;$K$20*periods_per_year),N314,MIN($K$21,IF(MOD(L315-1,$J$23)=0,MAX($K$22,N314+$J$24),N314))),N314))))</f>
        <v/>
      </c>
      <c r="O315" s="71" t="str">
        <f>IF(L315="","",ROUND((((1+N315/CP)^(CP/periods_per_year))-1)*R314,2))</f>
        <v/>
      </c>
      <c r="P315" s="71" t="str">
        <f>IF(L315="","",IF(L315=nper,R314+O315,MIN(R314+O315,IF(N315=N314,P314,ROUND(-PMT(((1+N315/CP)^(CP/periods_per_year))-1,nper-L315+1,R314),2)))))</f>
        <v/>
      </c>
      <c r="Q315" s="71" t="str">
        <f t="shared" si="43"/>
        <v/>
      </c>
      <c r="R315" s="71" t="str">
        <f t="shared" si="44"/>
        <v/>
      </c>
    </row>
    <row r="316" spans="1:18" x14ac:dyDescent="0.25">
      <c r="A316" s="63" t="str">
        <f t="shared" si="36"/>
        <v/>
      </c>
      <c r="B316" s="64" t="str">
        <f t="shared" si="37"/>
        <v/>
      </c>
      <c r="C316" s="65" t="str">
        <f t="shared" si="38"/>
        <v/>
      </c>
      <c r="D316" s="66" t="str">
        <f>IF(A316="","",IF(A316=1,start_rate,IF(variable,IF(OR(A316=1,A316&lt;$K$20*periods_per_year),D315,MIN($K$21,IF(MOD(A316-1,$J$23)=0,MAX($K$22,D315+$J$24),D315))),D315)))</f>
        <v/>
      </c>
      <c r="E316" s="67" t="str">
        <f t="shared" si="39"/>
        <v/>
      </c>
      <c r="F316" s="67" t="str">
        <f>IF(A316="","",IF(A316=nper,J315+E316,MIN(J315+E316,IF(D316=D315,F315,IF($E$10="Acc Bi-Weekly",ROUND((-PMT(((1+D316/CP)^(CP/12))-1,(nper-A316+1)*12/26,J315))/2,2),IF($E$10="Acc Weekly",ROUND((-PMT(((1+D316/CP)^(CP/12))-1,(nper-A316+1)*12/52,J315))/4,2),ROUND(-PMT(((1+D316/CP)^(CP/periods_per_year))-1,nper-A316+1,J315),2)))))))</f>
        <v/>
      </c>
      <c r="G316" s="67" t="str">
        <f>IF(OR(A316="",A316&lt;$E$14),"",IF(J315&lt;=F316,0,IF(IF(AND(A316&gt;=$E$14,MOD(A316-$E$14,int)=0),$E$15,0)+F316&gt;=J315+E316,J315+E316-F316,IF(AND(A316&gt;=$E$14,MOD(A316-$E$14,int)=0),$E$15,0)+IF(IF(AND(A316&gt;=$E$14,MOD(A316-$E$14,int)=0),$E$15,0)+IF(MOD(A316-$E$18,periods_per_year)=0,$E$17,0)+F316&lt;J315+E316,IF(MOD(A316-$E$18,periods_per_year)=0,$E$17,0),J315+E316-IF(AND(A316&gt;=$E$14,MOD(A316-$E$14,int)=0),$E$15,0)-F316))))</f>
        <v/>
      </c>
      <c r="H316" s="68"/>
      <c r="I316" s="67" t="str">
        <f t="shared" si="40"/>
        <v/>
      </c>
      <c r="J316" s="67" t="str">
        <f t="shared" si="41"/>
        <v/>
      </c>
      <c r="K316" s="50"/>
      <c r="L316" s="63" t="str">
        <f t="shared" si="42"/>
        <v/>
      </c>
      <c r="M316" s="64" t="str">
        <f>IF(L316="","",IF(OR(periods_per_year=26,periods_per_year=52),IF(periods_per_year=26,IF(L316=1,fpdate,M315+14),IF(periods_per_year=52,IF(L316=1,fpdate,M315+7),"n/a")),IF(periods_per_year=24,DATE(YEAR(fpdate),MONTH(fpdate)+(L316-1)/2+IF(AND(DAY(fpdate)&gt;=15,MOD(L316,2)=0),1,0),IF(MOD(L316,2)=0,IF(DAY(fpdate)&gt;=15,DAY(fpdate)-14,DAY(fpdate)+14),DAY(fpdate))),IF(DAY(DATE(YEAR(fpdate),MONTH(fpdate)+L316-1,DAY(fpdate)))&lt;&gt;DAY(fpdate),DATE(YEAR(fpdate),MONTH(fpdate)+L316,0),DATE(YEAR(fpdate),MONTH(fpdate)+L316-1,DAY(fpdate))))))</f>
        <v/>
      </c>
      <c r="N316" s="70" t="str">
        <f>IF(L316="","",IF(D316&lt;&gt;"",D316,IF(L316=1,start_rate,IF(variable,IF(OR(L316=1,L316&lt;$K$20*periods_per_year),N315,MIN($K$21,IF(MOD(L316-1,$J$23)=0,MAX($K$22,N315+$J$24),N315))),N315))))</f>
        <v/>
      </c>
      <c r="O316" s="71" t="str">
        <f>IF(L316="","",ROUND((((1+N316/CP)^(CP/periods_per_year))-1)*R315,2))</f>
        <v/>
      </c>
      <c r="P316" s="71" t="str">
        <f>IF(L316="","",IF(L316=nper,R315+O316,MIN(R315+O316,IF(N316=N315,P315,ROUND(-PMT(((1+N316/CP)^(CP/periods_per_year))-1,nper-L316+1,R315),2)))))</f>
        <v/>
      </c>
      <c r="Q316" s="71" t="str">
        <f t="shared" si="43"/>
        <v/>
      </c>
      <c r="R316" s="71" t="str">
        <f t="shared" si="44"/>
        <v/>
      </c>
    </row>
    <row r="317" spans="1:18" x14ac:dyDescent="0.25">
      <c r="A317" s="63" t="str">
        <f t="shared" si="36"/>
        <v/>
      </c>
      <c r="B317" s="64" t="str">
        <f t="shared" si="37"/>
        <v/>
      </c>
      <c r="C317" s="65" t="str">
        <f t="shared" si="38"/>
        <v/>
      </c>
      <c r="D317" s="66" t="str">
        <f>IF(A317="","",IF(A317=1,start_rate,IF(variable,IF(OR(A317=1,A317&lt;$K$20*periods_per_year),D316,MIN($K$21,IF(MOD(A317-1,$J$23)=0,MAX($K$22,D316+$J$24),D316))),D316)))</f>
        <v/>
      </c>
      <c r="E317" s="67" t="str">
        <f t="shared" si="39"/>
        <v/>
      </c>
      <c r="F317" s="67" t="str">
        <f>IF(A317="","",IF(A317=nper,J316+E317,MIN(J316+E317,IF(D317=D316,F316,IF($E$10="Acc Bi-Weekly",ROUND((-PMT(((1+D317/CP)^(CP/12))-1,(nper-A317+1)*12/26,J316))/2,2),IF($E$10="Acc Weekly",ROUND((-PMT(((1+D317/CP)^(CP/12))-1,(nper-A317+1)*12/52,J316))/4,2),ROUND(-PMT(((1+D317/CP)^(CP/periods_per_year))-1,nper-A317+1,J316),2)))))))</f>
        <v/>
      </c>
      <c r="G317" s="67" t="str">
        <f>IF(OR(A317="",A317&lt;$E$14),"",IF(J316&lt;=F317,0,IF(IF(AND(A317&gt;=$E$14,MOD(A317-$E$14,int)=0),$E$15,0)+F317&gt;=J316+E317,J316+E317-F317,IF(AND(A317&gt;=$E$14,MOD(A317-$E$14,int)=0),$E$15,0)+IF(IF(AND(A317&gt;=$E$14,MOD(A317-$E$14,int)=0),$E$15,0)+IF(MOD(A317-$E$18,periods_per_year)=0,$E$17,0)+F317&lt;J316+E317,IF(MOD(A317-$E$18,periods_per_year)=0,$E$17,0),J316+E317-IF(AND(A317&gt;=$E$14,MOD(A317-$E$14,int)=0),$E$15,0)-F317))))</f>
        <v/>
      </c>
      <c r="H317" s="68"/>
      <c r="I317" s="67" t="str">
        <f t="shared" si="40"/>
        <v/>
      </c>
      <c r="J317" s="67" t="str">
        <f t="shared" si="41"/>
        <v/>
      </c>
      <c r="K317" s="50"/>
      <c r="L317" s="63" t="str">
        <f t="shared" si="42"/>
        <v/>
      </c>
      <c r="M317" s="64" t="str">
        <f>IF(L317="","",IF(OR(periods_per_year=26,periods_per_year=52),IF(periods_per_year=26,IF(L317=1,fpdate,M316+14),IF(periods_per_year=52,IF(L317=1,fpdate,M316+7),"n/a")),IF(periods_per_year=24,DATE(YEAR(fpdate),MONTH(fpdate)+(L317-1)/2+IF(AND(DAY(fpdate)&gt;=15,MOD(L317,2)=0),1,0),IF(MOD(L317,2)=0,IF(DAY(fpdate)&gt;=15,DAY(fpdate)-14,DAY(fpdate)+14),DAY(fpdate))),IF(DAY(DATE(YEAR(fpdate),MONTH(fpdate)+L317-1,DAY(fpdate)))&lt;&gt;DAY(fpdate),DATE(YEAR(fpdate),MONTH(fpdate)+L317,0),DATE(YEAR(fpdate),MONTH(fpdate)+L317-1,DAY(fpdate))))))</f>
        <v/>
      </c>
      <c r="N317" s="70" t="str">
        <f>IF(L317="","",IF(D317&lt;&gt;"",D317,IF(L317=1,start_rate,IF(variable,IF(OR(L317=1,L317&lt;$K$20*periods_per_year),N316,MIN($K$21,IF(MOD(L317-1,$J$23)=0,MAX($K$22,N316+$J$24),N316))),N316))))</f>
        <v/>
      </c>
      <c r="O317" s="71" t="str">
        <f>IF(L317="","",ROUND((((1+N317/CP)^(CP/periods_per_year))-1)*R316,2))</f>
        <v/>
      </c>
      <c r="P317" s="71" t="str">
        <f>IF(L317="","",IF(L317=nper,R316+O317,MIN(R316+O317,IF(N317=N316,P316,ROUND(-PMT(((1+N317/CP)^(CP/periods_per_year))-1,nper-L317+1,R316),2)))))</f>
        <v/>
      </c>
      <c r="Q317" s="71" t="str">
        <f t="shared" si="43"/>
        <v/>
      </c>
      <c r="R317" s="71" t="str">
        <f t="shared" si="44"/>
        <v/>
      </c>
    </row>
    <row r="318" spans="1:18" x14ac:dyDescent="0.25">
      <c r="A318" s="63" t="str">
        <f t="shared" si="36"/>
        <v/>
      </c>
      <c r="B318" s="64" t="str">
        <f t="shared" si="37"/>
        <v/>
      </c>
      <c r="C318" s="65" t="str">
        <f t="shared" si="38"/>
        <v/>
      </c>
      <c r="D318" s="66" t="str">
        <f>IF(A318="","",IF(A318=1,start_rate,IF(variable,IF(OR(A318=1,A318&lt;$K$20*periods_per_year),D317,MIN($K$21,IF(MOD(A318-1,$J$23)=0,MAX($K$22,D317+$J$24),D317))),D317)))</f>
        <v/>
      </c>
      <c r="E318" s="67" t="str">
        <f t="shared" si="39"/>
        <v/>
      </c>
      <c r="F318" s="67" t="str">
        <f>IF(A318="","",IF(A318=nper,J317+E318,MIN(J317+E318,IF(D318=D317,F317,IF($E$10="Acc Bi-Weekly",ROUND((-PMT(((1+D318/CP)^(CP/12))-1,(nper-A318+1)*12/26,J317))/2,2),IF($E$10="Acc Weekly",ROUND((-PMT(((1+D318/CP)^(CP/12))-1,(nper-A318+1)*12/52,J317))/4,2),ROUND(-PMT(((1+D318/CP)^(CP/periods_per_year))-1,nper-A318+1,J317),2)))))))</f>
        <v/>
      </c>
      <c r="G318" s="67" t="str">
        <f>IF(OR(A318="",A318&lt;$E$14),"",IF(J317&lt;=F318,0,IF(IF(AND(A318&gt;=$E$14,MOD(A318-$E$14,int)=0),$E$15,0)+F318&gt;=J317+E318,J317+E318-F318,IF(AND(A318&gt;=$E$14,MOD(A318-$E$14,int)=0),$E$15,0)+IF(IF(AND(A318&gt;=$E$14,MOD(A318-$E$14,int)=0),$E$15,0)+IF(MOD(A318-$E$18,periods_per_year)=0,$E$17,0)+F318&lt;J317+E318,IF(MOD(A318-$E$18,periods_per_year)=0,$E$17,0),J317+E318-IF(AND(A318&gt;=$E$14,MOD(A318-$E$14,int)=0),$E$15,0)-F318))))</f>
        <v/>
      </c>
      <c r="H318" s="68"/>
      <c r="I318" s="67" t="str">
        <f t="shared" si="40"/>
        <v/>
      </c>
      <c r="J318" s="67" t="str">
        <f t="shared" si="41"/>
        <v/>
      </c>
      <c r="K318" s="50"/>
      <c r="L318" s="63" t="str">
        <f t="shared" si="42"/>
        <v/>
      </c>
      <c r="M318" s="64" t="str">
        <f>IF(L318="","",IF(OR(periods_per_year=26,periods_per_year=52),IF(periods_per_year=26,IF(L318=1,fpdate,M317+14),IF(periods_per_year=52,IF(L318=1,fpdate,M317+7),"n/a")),IF(periods_per_year=24,DATE(YEAR(fpdate),MONTH(fpdate)+(L318-1)/2+IF(AND(DAY(fpdate)&gt;=15,MOD(L318,2)=0),1,0),IF(MOD(L318,2)=0,IF(DAY(fpdate)&gt;=15,DAY(fpdate)-14,DAY(fpdate)+14),DAY(fpdate))),IF(DAY(DATE(YEAR(fpdate),MONTH(fpdate)+L318-1,DAY(fpdate)))&lt;&gt;DAY(fpdate),DATE(YEAR(fpdate),MONTH(fpdate)+L318,0),DATE(YEAR(fpdate),MONTH(fpdate)+L318-1,DAY(fpdate))))))</f>
        <v/>
      </c>
      <c r="N318" s="70" t="str">
        <f>IF(L318="","",IF(D318&lt;&gt;"",D318,IF(L318=1,start_rate,IF(variable,IF(OR(L318=1,L318&lt;$K$20*periods_per_year),N317,MIN($K$21,IF(MOD(L318-1,$J$23)=0,MAX($K$22,N317+$J$24),N317))),N317))))</f>
        <v/>
      </c>
      <c r="O318" s="71" t="str">
        <f>IF(L318="","",ROUND((((1+N318/CP)^(CP/periods_per_year))-1)*R317,2))</f>
        <v/>
      </c>
      <c r="P318" s="71" t="str">
        <f>IF(L318="","",IF(L318=nper,R317+O318,MIN(R317+O318,IF(N318=N317,P317,ROUND(-PMT(((1+N318/CP)^(CP/periods_per_year))-1,nper-L318+1,R317),2)))))</f>
        <v/>
      </c>
      <c r="Q318" s="71" t="str">
        <f t="shared" si="43"/>
        <v/>
      </c>
      <c r="R318" s="71" t="str">
        <f t="shared" si="44"/>
        <v/>
      </c>
    </row>
    <row r="319" spans="1:18" x14ac:dyDescent="0.25">
      <c r="A319" s="63" t="str">
        <f t="shared" si="36"/>
        <v/>
      </c>
      <c r="B319" s="64" t="str">
        <f t="shared" si="37"/>
        <v/>
      </c>
      <c r="C319" s="65" t="str">
        <f t="shared" si="38"/>
        <v/>
      </c>
      <c r="D319" s="66" t="str">
        <f>IF(A319="","",IF(A319=1,start_rate,IF(variable,IF(OR(A319=1,A319&lt;$K$20*periods_per_year),D318,MIN($K$21,IF(MOD(A319-1,$J$23)=0,MAX($K$22,D318+$J$24),D318))),D318)))</f>
        <v/>
      </c>
      <c r="E319" s="67" t="str">
        <f t="shared" si="39"/>
        <v/>
      </c>
      <c r="F319" s="67" t="str">
        <f>IF(A319="","",IF(A319=nper,J318+E319,MIN(J318+E319,IF(D319=D318,F318,IF($E$10="Acc Bi-Weekly",ROUND((-PMT(((1+D319/CP)^(CP/12))-1,(nper-A319+1)*12/26,J318))/2,2),IF($E$10="Acc Weekly",ROUND((-PMT(((1+D319/CP)^(CP/12))-1,(nper-A319+1)*12/52,J318))/4,2),ROUND(-PMT(((1+D319/CP)^(CP/periods_per_year))-1,nper-A319+1,J318),2)))))))</f>
        <v/>
      </c>
      <c r="G319" s="67" t="str">
        <f>IF(OR(A319="",A319&lt;$E$14),"",IF(J318&lt;=F319,0,IF(IF(AND(A319&gt;=$E$14,MOD(A319-$E$14,int)=0),$E$15,0)+F319&gt;=J318+E319,J318+E319-F319,IF(AND(A319&gt;=$E$14,MOD(A319-$E$14,int)=0),$E$15,0)+IF(IF(AND(A319&gt;=$E$14,MOD(A319-$E$14,int)=0),$E$15,0)+IF(MOD(A319-$E$18,periods_per_year)=0,$E$17,0)+F319&lt;J318+E319,IF(MOD(A319-$E$18,periods_per_year)=0,$E$17,0),J318+E319-IF(AND(A319&gt;=$E$14,MOD(A319-$E$14,int)=0),$E$15,0)-F319))))</f>
        <v/>
      </c>
      <c r="H319" s="68"/>
      <c r="I319" s="67" t="str">
        <f t="shared" si="40"/>
        <v/>
      </c>
      <c r="J319" s="67" t="str">
        <f t="shared" si="41"/>
        <v/>
      </c>
      <c r="K319" s="50"/>
      <c r="L319" s="63" t="str">
        <f t="shared" si="42"/>
        <v/>
      </c>
      <c r="M319" s="64" t="str">
        <f>IF(L319="","",IF(OR(periods_per_year=26,periods_per_year=52),IF(periods_per_year=26,IF(L319=1,fpdate,M318+14),IF(periods_per_year=52,IF(L319=1,fpdate,M318+7),"n/a")),IF(periods_per_year=24,DATE(YEAR(fpdate),MONTH(fpdate)+(L319-1)/2+IF(AND(DAY(fpdate)&gt;=15,MOD(L319,2)=0),1,0),IF(MOD(L319,2)=0,IF(DAY(fpdate)&gt;=15,DAY(fpdate)-14,DAY(fpdate)+14),DAY(fpdate))),IF(DAY(DATE(YEAR(fpdate),MONTH(fpdate)+L319-1,DAY(fpdate)))&lt;&gt;DAY(fpdate),DATE(YEAR(fpdate),MONTH(fpdate)+L319,0),DATE(YEAR(fpdate),MONTH(fpdate)+L319-1,DAY(fpdate))))))</f>
        <v/>
      </c>
      <c r="N319" s="70" t="str">
        <f>IF(L319="","",IF(D319&lt;&gt;"",D319,IF(L319=1,start_rate,IF(variable,IF(OR(L319=1,L319&lt;$K$20*periods_per_year),N318,MIN($K$21,IF(MOD(L319-1,$J$23)=0,MAX($K$22,N318+$J$24),N318))),N318))))</f>
        <v/>
      </c>
      <c r="O319" s="71" t="str">
        <f>IF(L319="","",ROUND((((1+N319/CP)^(CP/periods_per_year))-1)*R318,2))</f>
        <v/>
      </c>
      <c r="P319" s="71" t="str">
        <f>IF(L319="","",IF(L319=nper,R318+O319,MIN(R318+O319,IF(N319=N318,P318,ROUND(-PMT(((1+N319/CP)^(CP/periods_per_year))-1,nper-L319+1,R318),2)))))</f>
        <v/>
      </c>
      <c r="Q319" s="71" t="str">
        <f t="shared" si="43"/>
        <v/>
      </c>
      <c r="R319" s="71" t="str">
        <f t="shared" si="44"/>
        <v/>
      </c>
    </row>
    <row r="320" spans="1:18" x14ac:dyDescent="0.25">
      <c r="A320" s="63" t="str">
        <f t="shared" si="36"/>
        <v/>
      </c>
      <c r="B320" s="64" t="str">
        <f t="shared" si="37"/>
        <v/>
      </c>
      <c r="C320" s="65" t="str">
        <f t="shared" si="38"/>
        <v/>
      </c>
      <c r="D320" s="66" t="str">
        <f>IF(A320="","",IF(A320=1,start_rate,IF(variable,IF(OR(A320=1,A320&lt;$K$20*periods_per_year),D319,MIN($K$21,IF(MOD(A320-1,$J$23)=0,MAX($K$22,D319+$J$24),D319))),D319)))</f>
        <v/>
      </c>
      <c r="E320" s="67" t="str">
        <f t="shared" si="39"/>
        <v/>
      </c>
      <c r="F320" s="67" t="str">
        <f>IF(A320="","",IF(A320=nper,J319+E320,MIN(J319+E320,IF(D320=D319,F319,IF($E$10="Acc Bi-Weekly",ROUND((-PMT(((1+D320/CP)^(CP/12))-1,(nper-A320+1)*12/26,J319))/2,2),IF($E$10="Acc Weekly",ROUND((-PMT(((1+D320/CP)^(CP/12))-1,(nper-A320+1)*12/52,J319))/4,2),ROUND(-PMT(((1+D320/CP)^(CP/periods_per_year))-1,nper-A320+1,J319),2)))))))</f>
        <v/>
      </c>
      <c r="G320" s="67" t="str">
        <f>IF(OR(A320="",A320&lt;$E$14),"",IF(J319&lt;=F320,0,IF(IF(AND(A320&gt;=$E$14,MOD(A320-$E$14,int)=0),$E$15,0)+F320&gt;=J319+E320,J319+E320-F320,IF(AND(A320&gt;=$E$14,MOD(A320-$E$14,int)=0),$E$15,0)+IF(IF(AND(A320&gt;=$E$14,MOD(A320-$E$14,int)=0),$E$15,0)+IF(MOD(A320-$E$18,periods_per_year)=0,$E$17,0)+F320&lt;J319+E320,IF(MOD(A320-$E$18,periods_per_year)=0,$E$17,0),J319+E320-IF(AND(A320&gt;=$E$14,MOD(A320-$E$14,int)=0),$E$15,0)-F320))))</f>
        <v/>
      </c>
      <c r="H320" s="68"/>
      <c r="I320" s="67" t="str">
        <f t="shared" si="40"/>
        <v/>
      </c>
      <c r="J320" s="67" t="str">
        <f t="shared" si="41"/>
        <v/>
      </c>
      <c r="K320" s="50"/>
      <c r="L320" s="63" t="str">
        <f t="shared" si="42"/>
        <v/>
      </c>
      <c r="M320" s="64" t="str">
        <f>IF(L320="","",IF(OR(periods_per_year=26,periods_per_year=52),IF(periods_per_year=26,IF(L320=1,fpdate,M319+14),IF(periods_per_year=52,IF(L320=1,fpdate,M319+7),"n/a")),IF(periods_per_year=24,DATE(YEAR(fpdate),MONTH(fpdate)+(L320-1)/2+IF(AND(DAY(fpdate)&gt;=15,MOD(L320,2)=0),1,0),IF(MOD(L320,2)=0,IF(DAY(fpdate)&gt;=15,DAY(fpdate)-14,DAY(fpdate)+14),DAY(fpdate))),IF(DAY(DATE(YEAR(fpdate),MONTH(fpdate)+L320-1,DAY(fpdate)))&lt;&gt;DAY(fpdate),DATE(YEAR(fpdate),MONTH(fpdate)+L320,0),DATE(YEAR(fpdate),MONTH(fpdate)+L320-1,DAY(fpdate))))))</f>
        <v/>
      </c>
      <c r="N320" s="70" t="str">
        <f>IF(L320="","",IF(D320&lt;&gt;"",D320,IF(L320=1,start_rate,IF(variable,IF(OR(L320=1,L320&lt;$K$20*periods_per_year),N319,MIN($K$21,IF(MOD(L320-1,$J$23)=0,MAX($K$22,N319+$J$24),N319))),N319))))</f>
        <v/>
      </c>
      <c r="O320" s="71" t="str">
        <f>IF(L320="","",ROUND((((1+N320/CP)^(CP/periods_per_year))-1)*R319,2))</f>
        <v/>
      </c>
      <c r="P320" s="71" t="str">
        <f>IF(L320="","",IF(L320=nper,R319+O320,MIN(R319+O320,IF(N320=N319,P319,ROUND(-PMT(((1+N320/CP)^(CP/periods_per_year))-1,nper-L320+1,R319),2)))))</f>
        <v/>
      </c>
      <c r="Q320" s="71" t="str">
        <f t="shared" si="43"/>
        <v/>
      </c>
      <c r="R320" s="71" t="str">
        <f t="shared" si="44"/>
        <v/>
      </c>
    </row>
    <row r="321" spans="1:18" x14ac:dyDescent="0.25">
      <c r="A321" s="63" t="str">
        <f t="shared" si="36"/>
        <v/>
      </c>
      <c r="B321" s="64" t="str">
        <f t="shared" si="37"/>
        <v/>
      </c>
      <c r="C321" s="65" t="str">
        <f t="shared" si="38"/>
        <v/>
      </c>
      <c r="D321" s="66" t="str">
        <f>IF(A321="","",IF(A321=1,start_rate,IF(variable,IF(OR(A321=1,A321&lt;$K$20*periods_per_year),D320,MIN($K$21,IF(MOD(A321-1,$J$23)=0,MAX($K$22,D320+$J$24),D320))),D320)))</f>
        <v/>
      </c>
      <c r="E321" s="67" t="str">
        <f t="shared" si="39"/>
        <v/>
      </c>
      <c r="F321" s="67" t="str">
        <f>IF(A321="","",IF(A321=nper,J320+E321,MIN(J320+E321,IF(D321=D320,F320,IF($E$10="Acc Bi-Weekly",ROUND((-PMT(((1+D321/CP)^(CP/12))-1,(nper-A321+1)*12/26,J320))/2,2),IF($E$10="Acc Weekly",ROUND((-PMT(((1+D321/CP)^(CP/12))-1,(nper-A321+1)*12/52,J320))/4,2),ROUND(-PMT(((1+D321/CP)^(CP/periods_per_year))-1,nper-A321+1,J320),2)))))))</f>
        <v/>
      </c>
      <c r="G321" s="67" t="str">
        <f>IF(OR(A321="",A321&lt;$E$14),"",IF(J320&lt;=F321,0,IF(IF(AND(A321&gt;=$E$14,MOD(A321-$E$14,int)=0),$E$15,0)+F321&gt;=J320+E321,J320+E321-F321,IF(AND(A321&gt;=$E$14,MOD(A321-$E$14,int)=0),$E$15,0)+IF(IF(AND(A321&gt;=$E$14,MOD(A321-$E$14,int)=0),$E$15,0)+IF(MOD(A321-$E$18,periods_per_year)=0,$E$17,0)+F321&lt;J320+E321,IF(MOD(A321-$E$18,periods_per_year)=0,$E$17,0),J320+E321-IF(AND(A321&gt;=$E$14,MOD(A321-$E$14,int)=0),$E$15,0)-F321))))</f>
        <v/>
      </c>
      <c r="H321" s="68"/>
      <c r="I321" s="67" t="str">
        <f t="shared" si="40"/>
        <v/>
      </c>
      <c r="J321" s="67" t="str">
        <f t="shared" si="41"/>
        <v/>
      </c>
      <c r="K321" s="50"/>
      <c r="L321" s="63" t="str">
        <f t="shared" si="42"/>
        <v/>
      </c>
      <c r="M321" s="64" t="str">
        <f>IF(L321="","",IF(OR(periods_per_year=26,periods_per_year=52),IF(periods_per_year=26,IF(L321=1,fpdate,M320+14),IF(periods_per_year=52,IF(L321=1,fpdate,M320+7),"n/a")),IF(periods_per_year=24,DATE(YEAR(fpdate),MONTH(fpdate)+(L321-1)/2+IF(AND(DAY(fpdate)&gt;=15,MOD(L321,2)=0),1,0),IF(MOD(L321,2)=0,IF(DAY(fpdate)&gt;=15,DAY(fpdate)-14,DAY(fpdate)+14),DAY(fpdate))),IF(DAY(DATE(YEAR(fpdate),MONTH(fpdate)+L321-1,DAY(fpdate)))&lt;&gt;DAY(fpdate),DATE(YEAR(fpdate),MONTH(fpdate)+L321,0),DATE(YEAR(fpdate),MONTH(fpdate)+L321-1,DAY(fpdate))))))</f>
        <v/>
      </c>
      <c r="N321" s="70" t="str">
        <f>IF(L321="","",IF(D321&lt;&gt;"",D321,IF(L321=1,start_rate,IF(variable,IF(OR(L321=1,L321&lt;$K$20*periods_per_year),N320,MIN($K$21,IF(MOD(L321-1,$J$23)=0,MAX($K$22,N320+$J$24),N320))),N320))))</f>
        <v/>
      </c>
      <c r="O321" s="71" t="str">
        <f>IF(L321="","",ROUND((((1+N321/CP)^(CP/periods_per_year))-1)*R320,2))</f>
        <v/>
      </c>
      <c r="P321" s="71" t="str">
        <f>IF(L321="","",IF(L321=nper,R320+O321,MIN(R320+O321,IF(N321=N320,P320,ROUND(-PMT(((1+N321/CP)^(CP/periods_per_year))-1,nper-L321+1,R320),2)))))</f>
        <v/>
      </c>
      <c r="Q321" s="71" t="str">
        <f t="shared" si="43"/>
        <v/>
      </c>
      <c r="R321" s="71" t="str">
        <f t="shared" si="44"/>
        <v/>
      </c>
    </row>
    <row r="322" spans="1:18" x14ac:dyDescent="0.25">
      <c r="A322" s="63" t="str">
        <f t="shared" si="36"/>
        <v/>
      </c>
      <c r="B322" s="64" t="str">
        <f t="shared" si="37"/>
        <v/>
      </c>
      <c r="C322" s="65" t="str">
        <f t="shared" si="38"/>
        <v/>
      </c>
      <c r="D322" s="66" t="str">
        <f>IF(A322="","",IF(A322=1,start_rate,IF(variable,IF(OR(A322=1,A322&lt;$K$20*periods_per_year),D321,MIN($K$21,IF(MOD(A322-1,$J$23)=0,MAX($K$22,D321+$J$24),D321))),D321)))</f>
        <v/>
      </c>
      <c r="E322" s="67" t="str">
        <f t="shared" si="39"/>
        <v/>
      </c>
      <c r="F322" s="67" t="str">
        <f>IF(A322="","",IF(A322=nper,J321+E322,MIN(J321+E322,IF(D322=D321,F321,IF($E$10="Acc Bi-Weekly",ROUND((-PMT(((1+D322/CP)^(CP/12))-1,(nper-A322+1)*12/26,J321))/2,2),IF($E$10="Acc Weekly",ROUND((-PMT(((1+D322/CP)^(CP/12))-1,(nper-A322+1)*12/52,J321))/4,2),ROUND(-PMT(((1+D322/CP)^(CP/periods_per_year))-1,nper-A322+1,J321),2)))))))</f>
        <v/>
      </c>
      <c r="G322" s="67" t="str">
        <f>IF(OR(A322="",A322&lt;$E$14),"",IF(J321&lt;=F322,0,IF(IF(AND(A322&gt;=$E$14,MOD(A322-$E$14,int)=0),$E$15,0)+F322&gt;=J321+E322,J321+E322-F322,IF(AND(A322&gt;=$E$14,MOD(A322-$E$14,int)=0),$E$15,0)+IF(IF(AND(A322&gt;=$E$14,MOD(A322-$E$14,int)=0),$E$15,0)+IF(MOD(A322-$E$18,periods_per_year)=0,$E$17,0)+F322&lt;J321+E322,IF(MOD(A322-$E$18,periods_per_year)=0,$E$17,0),J321+E322-IF(AND(A322&gt;=$E$14,MOD(A322-$E$14,int)=0),$E$15,0)-F322))))</f>
        <v/>
      </c>
      <c r="H322" s="68"/>
      <c r="I322" s="67" t="str">
        <f t="shared" si="40"/>
        <v/>
      </c>
      <c r="J322" s="67" t="str">
        <f t="shared" si="41"/>
        <v/>
      </c>
      <c r="K322" s="50"/>
      <c r="L322" s="63" t="str">
        <f t="shared" si="42"/>
        <v/>
      </c>
      <c r="M322" s="64" t="str">
        <f>IF(L322="","",IF(OR(periods_per_year=26,periods_per_year=52),IF(periods_per_year=26,IF(L322=1,fpdate,M321+14),IF(periods_per_year=52,IF(L322=1,fpdate,M321+7),"n/a")),IF(periods_per_year=24,DATE(YEAR(fpdate),MONTH(fpdate)+(L322-1)/2+IF(AND(DAY(fpdate)&gt;=15,MOD(L322,2)=0),1,0),IF(MOD(L322,2)=0,IF(DAY(fpdate)&gt;=15,DAY(fpdate)-14,DAY(fpdate)+14),DAY(fpdate))),IF(DAY(DATE(YEAR(fpdate),MONTH(fpdate)+L322-1,DAY(fpdate)))&lt;&gt;DAY(fpdate),DATE(YEAR(fpdate),MONTH(fpdate)+L322,0),DATE(YEAR(fpdate),MONTH(fpdate)+L322-1,DAY(fpdate))))))</f>
        <v/>
      </c>
      <c r="N322" s="70" t="str">
        <f>IF(L322="","",IF(D322&lt;&gt;"",D322,IF(L322=1,start_rate,IF(variable,IF(OR(L322=1,L322&lt;$K$20*periods_per_year),N321,MIN($K$21,IF(MOD(L322-1,$J$23)=0,MAX($K$22,N321+$J$24),N321))),N321))))</f>
        <v/>
      </c>
      <c r="O322" s="71" t="str">
        <f>IF(L322="","",ROUND((((1+N322/CP)^(CP/periods_per_year))-1)*R321,2))</f>
        <v/>
      </c>
      <c r="P322" s="71" t="str">
        <f>IF(L322="","",IF(L322=nper,R321+O322,MIN(R321+O322,IF(N322=N321,P321,ROUND(-PMT(((1+N322/CP)^(CP/periods_per_year))-1,nper-L322+1,R321),2)))))</f>
        <v/>
      </c>
      <c r="Q322" s="71" t="str">
        <f t="shared" si="43"/>
        <v/>
      </c>
      <c r="R322" s="71" t="str">
        <f t="shared" si="44"/>
        <v/>
      </c>
    </row>
    <row r="323" spans="1:18" x14ac:dyDescent="0.25">
      <c r="A323" s="63" t="str">
        <f t="shared" si="36"/>
        <v/>
      </c>
      <c r="B323" s="64" t="str">
        <f t="shared" si="37"/>
        <v/>
      </c>
      <c r="C323" s="65" t="str">
        <f t="shared" si="38"/>
        <v/>
      </c>
      <c r="D323" s="66" t="str">
        <f>IF(A323="","",IF(A323=1,start_rate,IF(variable,IF(OR(A323=1,A323&lt;$K$20*periods_per_year),D322,MIN($K$21,IF(MOD(A323-1,$J$23)=0,MAX($K$22,D322+$J$24),D322))),D322)))</f>
        <v/>
      </c>
      <c r="E323" s="67" t="str">
        <f t="shared" si="39"/>
        <v/>
      </c>
      <c r="F323" s="67" t="str">
        <f>IF(A323="","",IF(A323=nper,J322+E323,MIN(J322+E323,IF(D323=D322,F322,IF($E$10="Acc Bi-Weekly",ROUND((-PMT(((1+D323/CP)^(CP/12))-1,(nper-A323+1)*12/26,J322))/2,2),IF($E$10="Acc Weekly",ROUND((-PMT(((1+D323/CP)^(CP/12))-1,(nper-A323+1)*12/52,J322))/4,2),ROUND(-PMT(((1+D323/CP)^(CP/periods_per_year))-1,nper-A323+1,J322),2)))))))</f>
        <v/>
      </c>
      <c r="G323" s="67" t="str">
        <f>IF(OR(A323="",A323&lt;$E$14),"",IF(J322&lt;=F323,0,IF(IF(AND(A323&gt;=$E$14,MOD(A323-$E$14,int)=0),$E$15,0)+F323&gt;=J322+E323,J322+E323-F323,IF(AND(A323&gt;=$E$14,MOD(A323-$E$14,int)=0),$E$15,0)+IF(IF(AND(A323&gt;=$E$14,MOD(A323-$E$14,int)=0),$E$15,0)+IF(MOD(A323-$E$18,periods_per_year)=0,$E$17,0)+F323&lt;J322+E323,IF(MOD(A323-$E$18,periods_per_year)=0,$E$17,0),J322+E323-IF(AND(A323&gt;=$E$14,MOD(A323-$E$14,int)=0),$E$15,0)-F323))))</f>
        <v/>
      </c>
      <c r="H323" s="68"/>
      <c r="I323" s="67" t="str">
        <f t="shared" si="40"/>
        <v/>
      </c>
      <c r="J323" s="67" t="str">
        <f t="shared" si="41"/>
        <v/>
      </c>
      <c r="K323" s="50"/>
      <c r="L323" s="63" t="str">
        <f t="shared" si="42"/>
        <v/>
      </c>
      <c r="M323" s="64" t="str">
        <f>IF(L323="","",IF(OR(periods_per_year=26,periods_per_year=52),IF(periods_per_year=26,IF(L323=1,fpdate,M322+14),IF(periods_per_year=52,IF(L323=1,fpdate,M322+7),"n/a")),IF(periods_per_year=24,DATE(YEAR(fpdate),MONTH(fpdate)+(L323-1)/2+IF(AND(DAY(fpdate)&gt;=15,MOD(L323,2)=0),1,0),IF(MOD(L323,2)=0,IF(DAY(fpdate)&gt;=15,DAY(fpdate)-14,DAY(fpdate)+14),DAY(fpdate))),IF(DAY(DATE(YEAR(fpdate),MONTH(fpdate)+L323-1,DAY(fpdate)))&lt;&gt;DAY(fpdate),DATE(YEAR(fpdate),MONTH(fpdate)+L323,0),DATE(YEAR(fpdate),MONTH(fpdate)+L323-1,DAY(fpdate))))))</f>
        <v/>
      </c>
      <c r="N323" s="70" t="str">
        <f>IF(L323="","",IF(D323&lt;&gt;"",D323,IF(L323=1,start_rate,IF(variable,IF(OR(L323=1,L323&lt;$K$20*periods_per_year),N322,MIN($K$21,IF(MOD(L323-1,$J$23)=0,MAX($K$22,N322+$J$24),N322))),N322))))</f>
        <v/>
      </c>
      <c r="O323" s="71" t="str">
        <f>IF(L323="","",ROUND((((1+N323/CP)^(CP/periods_per_year))-1)*R322,2))</f>
        <v/>
      </c>
      <c r="P323" s="71" t="str">
        <f>IF(L323="","",IF(L323=nper,R322+O323,MIN(R322+O323,IF(N323=N322,P322,ROUND(-PMT(((1+N323/CP)^(CP/periods_per_year))-1,nper-L323+1,R322),2)))))</f>
        <v/>
      </c>
      <c r="Q323" s="71" t="str">
        <f t="shared" si="43"/>
        <v/>
      </c>
      <c r="R323" s="71" t="str">
        <f t="shared" si="44"/>
        <v/>
      </c>
    </row>
    <row r="324" spans="1:18" x14ac:dyDescent="0.25">
      <c r="A324" s="63" t="str">
        <f t="shared" si="36"/>
        <v/>
      </c>
      <c r="B324" s="64" t="str">
        <f t="shared" si="37"/>
        <v/>
      </c>
      <c r="C324" s="65" t="str">
        <f t="shared" si="38"/>
        <v/>
      </c>
      <c r="D324" s="66" t="str">
        <f>IF(A324="","",IF(A324=1,start_rate,IF(variable,IF(OR(A324=1,A324&lt;$K$20*periods_per_year),D323,MIN($K$21,IF(MOD(A324-1,$J$23)=0,MAX($K$22,D323+$J$24),D323))),D323)))</f>
        <v/>
      </c>
      <c r="E324" s="67" t="str">
        <f t="shared" si="39"/>
        <v/>
      </c>
      <c r="F324" s="67" t="str">
        <f>IF(A324="","",IF(A324=nper,J323+E324,MIN(J323+E324,IF(D324=D323,F323,IF($E$10="Acc Bi-Weekly",ROUND((-PMT(((1+D324/CP)^(CP/12))-1,(nper-A324+1)*12/26,J323))/2,2),IF($E$10="Acc Weekly",ROUND((-PMT(((1+D324/CP)^(CP/12))-1,(nper-A324+1)*12/52,J323))/4,2),ROUND(-PMT(((1+D324/CP)^(CP/periods_per_year))-1,nper-A324+1,J323),2)))))))</f>
        <v/>
      </c>
      <c r="G324" s="67" t="str">
        <f>IF(OR(A324="",A324&lt;$E$14),"",IF(J323&lt;=F324,0,IF(IF(AND(A324&gt;=$E$14,MOD(A324-$E$14,int)=0),$E$15,0)+F324&gt;=J323+E324,J323+E324-F324,IF(AND(A324&gt;=$E$14,MOD(A324-$E$14,int)=0),$E$15,0)+IF(IF(AND(A324&gt;=$E$14,MOD(A324-$E$14,int)=0),$E$15,0)+IF(MOD(A324-$E$18,periods_per_year)=0,$E$17,0)+F324&lt;J323+E324,IF(MOD(A324-$E$18,periods_per_year)=0,$E$17,0),J323+E324-IF(AND(A324&gt;=$E$14,MOD(A324-$E$14,int)=0),$E$15,0)-F324))))</f>
        <v/>
      </c>
      <c r="H324" s="68"/>
      <c r="I324" s="67" t="str">
        <f t="shared" si="40"/>
        <v/>
      </c>
      <c r="J324" s="67" t="str">
        <f t="shared" si="41"/>
        <v/>
      </c>
      <c r="K324" s="50"/>
      <c r="L324" s="63" t="str">
        <f t="shared" si="42"/>
        <v/>
      </c>
      <c r="M324" s="64" t="str">
        <f>IF(L324="","",IF(OR(periods_per_year=26,periods_per_year=52),IF(periods_per_year=26,IF(L324=1,fpdate,M323+14),IF(periods_per_year=52,IF(L324=1,fpdate,M323+7),"n/a")),IF(periods_per_year=24,DATE(YEAR(fpdate),MONTH(fpdate)+(L324-1)/2+IF(AND(DAY(fpdate)&gt;=15,MOD(L324,2)=0),1,0),IF(MOD(L324,2)=0,IF(DAY(fpdate)&gt;=15,DAY(fpdate)-14,DAY(fpdate)+14),DAY(fpdate))),IF(DAY(DATE(YEAR(fpdate),MONTH(fpdate)+L324-1,DAY(fpdate)))&lt;&gt;DAY(fpdate),DATE(YEAR(fpdate),MONTH(fpdate)+L324,0),DATE(YEAR(fpdate),MONTH(fpdate)+L324-1,DAY(fpdate))))))</f>
        <v/>
      </c>
      <c r="N324" s="70" t="str">
        <f>IF(L324="","",IF(D324&lt;&gt;"",D324,IF(L324=1,start_rate,IF(variable,IF(OR(L324=1,L324&lt;$K$20*periods_per_year),N323,MIN($K$21,IF(MOD(L324-1,$J$23)=0,MAX($K$22,N323+$J$24),N323))),N323))))</f>
        <v/>
      </c>
      <c r="O324" s="71" t="str">
        <f>IF(L324="","",ROUND((((1+N324/CP)^(CP/periods_per_year))-1)*R323,2))</f>
        <v/>
      </c>
      <c r="P324" s="71" t="str">
        <f>IF(L324="","",IF(L324=nper,R323+O324,MIN(R323+O324,IF(N324=N323,P323,ROUND(-PMT(((1+N324/CP)^(CP/periods_per_year))-1,nper-L324+1,R323),2)))))</f>
        <v/>
      </c>
      <c r="Q324" s="71" t="str">
        <f t="shared" si="43"/>
        <v/>
      </c>
      <c r="R324" s="71" t="str">
        <f t="shared" si="44"/>
        <v/>
      </c>
    </row>
    <row r="325" spans="1:18" x14ac:dyDescent="0.25">
      <c r="A325" s="63" t="str">
        <f t="shared" si="36"/>
        <v/>
      </c>
      <c r="B325" s="64" t="str">
        <f t="shared" si="37"/>
        <v/>
      </c>
      <c r="C325" s="65" t="str">
        <f t="shared" si="38"/>
        <v/>
      </c>
      <c r="D325" s="66" t="str">
        <f>IF(A325="","",IF(A325=1,start_rate,IF(variable,IF(OR(A325=1,A325&lt;$K$20*periods_per_year),D324,MIN($K$21,IF(MOD(A325-1,$J$23)=0,MAX($K$22,D324+$J$24),D324))),D324)))</f>
        <v/>
      </c>
      <c r="E325" s="67" t="str">
        <f t="shared" si="39"/>
        <v/>
      </c>
      <c r="F325" s="67" t="str">
        <f>IF(A325="","",IF(A325=nper,J324+E325,MIN(J324+E325,IF(D325=D324,F324,IF($E$10="Acc Bi-Weekly",ROUND((-PMT(((1+D325/CP)^(CP/12))-1,(nper-A325+1)*12/26,J324))/2,2),IF($E$10="Acc Weekly",ROUND((-PMT(((1+D325/CP)^(CP/12))-1,(nper-A325+1)*12/52,J324))/4,2),ROUND(-PMT(((1+D325/CP)^(CP/periods_per_year))-1,nper-A325+1,J324),2)))))))</f>
        <v/>
      </c>
      <c r="G325" s="67" t="str">
        <f>IF(OR(A325="",A325&lt;$E$14),"",IF(J324&lt;=F325,0,IF(IF(AND(A325&gt;=$E$14,MOD(A325-$E$14,int)=0),$E$15,0)+F325&gt;=J324+E325,J324+E325-F325,IF(AND(A325&gt;=$E$14,MOD(A325-$E$14,int)=0),$E$15,0)+IF(IF(AND(A325&gt;=$E$14,MOD(A325-$E$14,int)=0),$E$15,0)+IF(MOD(A325-$E$18,periods_per_year)=0,$E$17,0)+F325&lt;J324+E325,IF(MOD(A325-$E$18,periods_per_year)=0,$E$17,0),J324+E325-IF(AND(A325&gt;=$E$14,MOD(A325-$E$14,int)=0),$E$15,0)-F325))))</f>
        <v/>
      </c>
      <c r="H325" s="68"/>
      <c r="I325" s="67" t="str">
        <f t="shared" si="40"/>
        <v/>
      </c>
      <c r="J325" s="67" t="str">
        <f t="shared" si="41"/>
        <v/>
      </c>
      <c r="K325" s="50"/>
      <c r="L325" s="63" t="str">
        <f t="shared" si="42"/>
        <v/>
      </c>
      <c r="M325" s="64" t="str">
        <f>IF(L325="","",IF(OR(periods_per_year=26,periods_per_year=52),IF(periods_per_year=26,IF(L325=1,fpdate,M324+14),IF(periods_per_year=52,IF(L325=1,fpdate,M324+7),"n/a")),IF(periods_per_year=24,DATE(YEAR(fpdate),MONTH(fpdate)+(L325-1)/2+IF(AND(DAY(fpdate)&gt;=15,MOD(L325,2)=0),1,0),IF(MOD(L325,2)=0,IF(DAY(fpdate)&gt;=15,DAY(fpdate)-14,DAY(fpdate)+14),DAY(fpdate))),IF(DAY(DATE(YEAR(fpdate),MONTH(fpdate)+L325-1,DAY(fpdate)))&lt;&gt;DAY(fpdate),DATE(YEAR(fpdate),MONTH(fpdate)+L325,0),DATE(YEAR(fpdate),MONTH(fpdate)+L325-1,DAY(fpdate))))))</f>
        <v/>
      </c>
      <c r="N325" s="70" t="str">
        <f>IF(L325="","",IF(D325&lt;&gt;"",D325,IF(L325=1,start_rate,IF(variable,IF(OR(L325=1,L325&lt;$K$20*periods_per_year),N324,MIN($K$21,IF(MOD(L325-1,$J$23)=0,MAX($K$22,N324+$J$24),N324))),N324))))</f>
        <v/>
      </c>
      <c r="O325" s="71" t="str">
        <f>IF(L325="","",ROUND((((1+N325/CP)^(CP/periods_per_year))-1)*R324,2))</f>
        <v/>
      </c>
      <c r="P325" s="71" t="str">
        <f>IF(L325="","",IF(L325=nper,R324+O325,MIN(R324+O325,IF(N325=N324,P324,ROUND(-PMT(((1+N325/CP)^(CP/periods_per_year))-1,nper-L325+1,R324),2)))))</f>
        <v/>
      </c>
      <c r="Q325" s="71" t="str">
        <f t="shared" si="43"/>
        <v/>
      </c>
      <c r="R325" s="71" t="str">
        <f t="shared" si="44"/>
        <v/>
      </c>
    </row>
    <row r="326" spans="1:18" x14ac:dyDescent="0.25">
      <c r="A326" s="63" t="str">
        <f t="shared" si="36"/>
        <v/>
      </c>
      <c r="B326" s="64" t="str">
        <f t="shared" si="37"/>
        <v/>
      </c>
      <c r="C326" s="65" t="str">
        <f t="shared" si="38"/>
        <v/>
      </c>
      <c r="D326" s="66" t="str">
        <f>IF(A326="","",IF(A326=1,start_rate,IF(variable,IF(OR(A326=1,A326&lt;$K$20*periods_per_year),D325,MIN($K$21,IF(MOD(A326-1,$J$23)=0,MAX($K$22,D325+$J$24),D325))),D325)))</f>
        <v/>
      </c>
      <c r="E326" s="67" t="str">
        <f t="shared" si="39"/>
        <v/>
      </c>
      <c r="F326" s="67" t="str">
        <f>IF(A326="","",IF(A326=nper,J325+E326,MIN(J325+E326,IF(D326=D325,F325,IF($E$10="Acc Bi-Weekly",ROUND((-PMT(((1+D326/CP)^(CP/12))-1,(nper-A326+1)*12/26,J325))/2,2),IF($E$10="Acc Weekly",ROUND((-PMT(((1+D326/CP)^(CP/12))-1,(nper-A326+1)*12/52,J325))/4,2),ROUND(-PMT(((1+D326/CP)^(CP/periods_per_year))-1,nper-A326+1,J325),2)))))))</f>
        <v/>
      </c>
      <c r="G326" s="67" t="str">
        <f>IF(OR(A326="",A326&lt;$E$14),"",IF(J325&lt;=F326,0,IF(IF(AND(A326&gt;=$E$14,MOD(A326-$E$14,int)=0),$E$15,0)+F326&gt;=J325+E326,J325+E326-F326,IF(AND(A326&gt;=$E$14,MOD(A326-$E$14,int)=0),$E$15,0)+IF(IF(AND(A326&gt;=$E$14,MOD(A326-$E$14,int)=0),$E$15,0)+IF(MOD(A326-$E$18,periods_per_year)=0,$E$17,0)+F326&lt;J325+E326,IF(MOD(A326-$E$18,periods_per_year)=0,$E$17,0),J325+E326-IF(AND(A326&gt;=$E$14,MOD(A326-$E$14,int)=0),$E$15,0)-F326))))</f>
        <v/>
      </c>
      <c r="H326" s="68"/>
      <c r="I326" s="67" t="str">
        <f t="shared" si="40"/>
        <v/>
      </c>
      <c r="J326" s="67" t="str">
        <f t="shared" si="41"/>
        <v/>
      </c>
      <c r="K326" s="50"/>
      <c r="L326" s="63" t="str">
        <f t="shared" si="42"/>
        <v/>
      </c>
      <c r="M326" s="64" t="str">
        <f>IF(L326="","",IF(OR(periods_per_year=26,periods_per_year=52),IF(periods_per_year=26,IF(L326=1,fpdate,M325+14),IF(periods_per_year=52,IF(L326=1,fpdate,M325+7),"n/a")),IF(periods_per_year=24,DATE(YEAR(fpdate),MONTH(fpdate)+(L326-1)/2+IF(AND(DAY(fpdate)&gt;=15,MOD(L326,2)=0),1,0),IF(MOD(L326,2)=0,IF(DAY(fpdate)&gt;=15,DAY(fpdate)-14,DAY(fpdate)+14),DAY(fpdate))),IF(DAY(DATE(YEAR(fpdate),MONTH(fpdate)+L326-1,DAY(fpdate)))&lt;&gt;DAY(fpdate),DATE(YEAR(fpdate),MONTH(fpdate)+L326,0),DATE(YEAR(fpdate),MONTH(fpdate)+L326-1,DAY(fpdate))))))</f>
        <v/>
      </c>
      <c r="N326" s="70" t="str">
        <f>IF(L326="","",IF(D326&lt;&gt;"",D326,IF(L326=1,start_rate,IF(variable,IF(OR(L326=1,L326&lt;$K$20*periods_per_year),N325,MIN($K$21,IF(MOD(L326-1,$J$23)=0,MAX($K$22,N325+$J$24),N325))),N325))))</f>
        <v/>
      </c>
      <c r="O326" s="71" t="str">
        <f>IF(L326="","",ROUND((((1+N326/CP)^(CP/periods_per_year))-1)*R325,2))</f>
        <v/>
      </c>
      <c r="P326" s="71" t="str">
        <f>IF(L326="","",IF(L326=nper,R325+O326,MIN(R325+O326,IF(N326=N325,P325,ROUND(-PMT(((1+N326/CP)^(CP/periods_per_year))-1,nper-L326+1,R325),2)))))</f>
        <v/>
      </c>
      <c r="Q326" s="71" t="str">
        <f t="shared" si="43"/>
        <v/>
      </c>
      <c r="R326" s="71" t="str">
        <f t="shared" si="44"/>
        <v/>
      </c>
    </row>
    <row r="327" spans="1:18" x14ac:dyDescent="0.25">
      <c r="A327" s="63" t="str">
        <f t="shared" si="36"/>
        <v/>
      </c>
      <c r="B327" s="64" t="str">
        <f t="shared" si="37"/>
        <v/>
      </c>
      <c r="C327" s="65" t="str">
        <f t="shared" si="38"/>
        <v/>
      </c>
      <c r="D327" s="66" t="str">
        <f>IF(A327="","",IF(A327=1,start_rate,IF(variable,IF(OR(A327=1,A327&lt;$K$20*periods_per_year),D326,MIN($K$21,IF(MOD(A327-1,$J$23)=0,MAX($K$22,D326+$J$24),D326))),D326)))</f>
        <v/>
      </c>
      <c r="E327" s="67" t="str">
        <f t="shared" si="39"/>
        <v/>
      </c>
      <c r="F327" s="67" t="str">
        <f>IF(A327="","",IF(A327=nper,J326+E327,MIN(J326+E327,IF(D327=D326,F326,IF($E$10="Acc Bi-Weekly",ROUND((-PMT(((1+D327/CP)^(CP/12))-1,(nper-A327+1)*12/26,J326))/2,2),IF($E$10="Acc Weekly",ROUND((-PMT(((1+D327/CP)^(CP/12))-1,(nper-A327+1)*12/52,J326))/4,2),ROUND(-PMT(((1+D327/CP)^(CP/periods_per_year))-1,nper-A327+1,J326),2)))))))</f>
        <v/>
      </c>
      <c r="G327" s="67" t="str">
        <f>IF(OR(A327="",A327&lt;$E$14),"",IF(J326&lt;=F327,0,IF(IF(AND(A327&gt;=$E$14,MOD(A327-$E$14,int)=0),$E$15,0)+F327&gt;=J326+E327,J326+E327-F327,IF(AND(A327&gt;=$E$14,MOD(A327-$E$14,int)=0),$E$15,0)+IF(IF(AND(A327&gt;=$E$14,MOD(A327-$E$14,int)=0),$E$15,0)+IF(MOD(A327-$E$18,periods_per_year)=0,$E$17,0)+F327&lt;J326+E327,IF(MOD(A327-$E$18,periods_per_year)=0,$E$17,0),J326+E327-IF(AND(A327&gt;=$E$14,MOD(A327-$E$14,int)=0),$E$15,0)-F327))))</f>
        <v/>
      </c>
      <c r="H327" s="68"/>
      <c r="I327" s="67" t="str">
        <f t="shared" si="40"/>
        <v/>
      </c>
      <c r="J327" s="67" t="str">
        <f t="shared" si="41"/>
        <v/>
      </c>
      <c r="K327" s="50"/>
      <c r="L327" s="63" t="str">
        <f t="shared" si="42"/>
        <v/>
      </c>
      <c r="M327" s="64" t="str">
        <f>IF(L327="","",IF(OR(periods_per_year=26,periods_per_year=52),IF(periods_per_year=26,IF(L327=1,fpdate,M326+14),IF(periods_per_year=52,IF(L327=1,fpdate,M326+7),"n/a")),IF(periods_per_year=24,DATE(YEAR(fpdate),MONTH(fpdate)+(L327-1)/2+IF(AND(DAY(fpdate)&gt;=15,MOD(L327,2)=0),1,0),IF(MOD(L327,2)=0,IF(DAY(fpdate)&gt;=15,DAY(fpdate)-14,DAY(fpdate)+14),DAY(fpdate))),IF(DAY(DATE(YEAR(fpdate),MONTH(fpdate)+L327-1,DAY(fpdate)))&lt;&gt;DAY(fpdate),DATE(YEAR(fpdate),MONTH(fpdate)+L327,0),DATE(YEAR(fpdate),MONTH(fpdate)+L327-1,DAY(fpdate))))))</f>
        <v/>
      </c>
      <c r="N327" s="70" t="str">
        <f>IF(L327="","",IF(D327&lt;&gt;"",D327,IF(L327=1,start_rate,IF(variable,IF(OR(L327=1,L327&lt;$K$20*periods_per_year),N326,MIN($K$21,IF(MOD(L327-1,$J$23)=0,MAX($K$22,N326+$J$24),N326))),N326))))</f>
        <v/>
      </c>
      <c r="O327" s="71" t="str">
        <f>IF(L327="","",ROUND((((1+N327/CP)^(CP/periods_per_year))-1)*R326,2))</f>
        <v/>
      </c>
      <c r="P327" s="71" t="str">
        <f>IF(L327="","",IF(L327=nper,R326+O327,MIN(R326+O327,IF(N327=N326,P326,ROUND(-PMT(((1+N327/CP)^(CP/periods_per_year))-1,nper-L327+1,R326),2)))))</f>
        <v/>
      </c>
      <c r="Q327" s="71" t="str">
        <f t="shared" si="43"/>
        <v/>
      </c>
      <c r="R327" s="71" t="str">
        <f t="shared" si="44"/>
        <v/>
      </c>
    </row>
    <row r="328" spans="1:18" x14ac:dyDescent="0.25">
      <c r="A328" s="63" t="str">
        <f t="shared" si="36"/>
        <v/>
      </c>
      <c r="B328" s="64" t="str">
        <f t="shared" si="37"/>
        <v/>
      </c>
      <c r="C328" s="65" t="str">
        <f t="shared" si="38"/>
        <v/>
      </c>
      <c r="D328" s="66" t="str">
        <f>IF(A328="","",IF(A328=1,start_rate,IF(variable,IF(OR(A328=1,A328&lt;$K$20*periods_per_year),D327,MIN($K$21,IF(MOD(A328-1,$J$23)=0,MAX($K$22,D327+$J$24),D327))),D327)))</f>
        <v/>
      </c>
      <c r="E328" s="67" t="str">
        <f t="shared" si="39"/>
        <v/>
      </c>
      <c r="F328" s="67" t="str">
        <f>IF(A328="","",IF(A328=nper,J327+E328,MIN(J327+E328,IF(D328=D327,F327,IF($E$10="Acc Bi-Weekly",ROUND((-PMT(((1+D328/CP)^(CP/12))-1,(nper-A328+1)*12/26,J327))/2,2),IF($E$10="Acc Weekly",ROUND((-PMT(((1+D328/CP)^(CP/12))-1,(nper-A328+1)*12/52,J327))/4,2),ROUND(-PMT(((1+D328/CP)^(CP/periods_per_year))-1,nper-A328+1,J327),2)))))))</f>
        <v/>
      </c>
      <c r="G328" s="67" t="str">
        <f>IF(OR(A328="",A328&lt;$E$14),"",IF(J327&lt;=F328,0,IF(IF(AND(A328&gt;=$E$14,MOD(A328-$E$14,int)=0),$E$15,0)+F328&gt;=J327+E328,J327+E328-F328,IF(AND(A328&gt;=$E$14,MOD(A328-$E$14,int)=0),$E$15,0)+IF(IF(AND(A328&gt;=$E$14,MOD(A328-$E$14,int)=0),$E$15,0)+IF(MOD(A328-$E$18,periods_per_year)=0,$E$17,0)+F328&lt;J327+E328,IF(MOD(A328-$E$18,periods_per_year)=0,$E$17,0),J327+E328-IF(AND(A328&gt;=$E$14,MOD(A328-$E$14,int)=0),$E$15,0)-F328))))</f>
        <v/>
      </c>
      <c r="H328" s="68"/>
      <c r="I328" s="67" t="str">
        <f t="shared" si="40"/>
        <v/>
      </c>
      <c r="J328" s="67" t="str">
        <f t="shared" si="41"/>
        <v/>
      </c>
      <c r="K328" s="50"/>
      <c r="L328" s="63" t="str">
        <f t="shared" si="42"/>
        <v/>
      </c>
      <c r="M328" s="64" t="str">
        <f>IF(L328="","",IF(OR(periods_per_year=26,periods_per_year=52),IF(periods_per_year=26,IF(L328=1,fpdate,M327+14),IF(periods_per_year=52,IF(L328=1,fpdate,M327+7),"n/a")),IF(periods_per_year=24,DATE(YEAR(fpdate),MONTH(fpdate)+(L328-1)/2+IF(AND(DAY(fpdate)&gt;=15,MOD(L328,2)=0),1,0),IF(MOD(L328,2)=0,IF(DAY(fpdate)&gt;=15,DAY(fpdate)-14,DAY(fpdate)+14),DAY(fpdate))),IF(DAY(DATE(YEAR(fpdate),MONTH(fpdate)+L328-1,DAY(fpdate)))&lt;&gt;DAY(fpdate),DATE(YEAR(fpdate),MONTH(fpdate)+L328,0),DATE(YEAR(fpdate),MONTH(fpdate)+L328-1,DAY(fpdate))))))</f>
        <v/>
      </c>
      <c r="N328" s="70" t="str">
        <f>IF(L328="","",IF(D328&lt;&gt;"",D328,IF(L328=1,start_rate,IF(variable,IF(OR(L328=1,L328&lt;$K$20*periods_per_year),N327,MIN($K$21,IF(MOD(L328-1,$J$23)=0,MAX($K$22,N327+$J$24),N327))),N327))))</f>
        <v/>
      </c>
      <c r="O328" s="71" t="str">
        <f>IF(L328="","",ROUND((((1+N328/CP)^(CP/periods_per_year))-1)*R327,2))</f>
        <v/>
      </c>
      <c r="P328" s="71" t="str">
        <f>IF(L328="","",IF(L328=nper,R327+O328,MIN(R327+O328,IF(N328=N327,P327,ROUND(-PMT(((1+N328/CP)^(CP/periods_per_year))-1,nper-L328+1,R327),2)))))</f>
        <v/>
      </c>
      <c r="Q328" s="71" t="str">
        <f t="shared" si="43"/>
        <v/>
      </c>
      <c r="R328" s="71" t="str">
        <f t="shared" si="44"/>
        <v/>
      </c>
    </row>
    <row r="329" spans="1:18" x14ac:dyDescent="0.25">
      <c r="A329" s="63" t="str">
        <f t="shared" si="36"/>
        <v/>
      </c>
      <c r="B329" s="64" t="str">
        <f t="shared" si="37"/>
        <v/>
      </c>
      <c r="C329" s="65" t="str">
        <f t="shared" si="38"/>
        <v/>
      </c>
      <c r="D329" s="66" t="str">
        <f>IF(A329="","",IF(A329=1,start_rate,IF(variable,IF(OR(A329=1,A329&lt;$K$20*periods_per_year),D328,MIN($K$21,IF(MOD(A329-1,$J$23)=0,MAX($K$22,D328+$J$24),D328))),D328)))</f>
        <v/>
      </c>
      <c r="E329" s="67" t="str">
        <f t="shared" si="39"/>
        <v/>
      </c>
      <c r="F329" s="67" t="str">
        <f>IF(A329="","",IF(A329=nper,J328+E329,MIN(J328+E329,IF(D329=D328,F328,IF($E$10="Acc Bi-Weekly",ROUND((-PMT(((1+D329/CP)^(CP/12))-1,(nper-A329+1)*12/26,J328))/2,2),IF($E$10="Acc Weekly",ROUND((-PMT(((1+D329/CP)^(CP/12))-1,(nper-A329+1)*12/52,J328))/4,2),ROUND(-PMT(((1+D329/CP)^(CP/periods_per_year))-1,nper-A329+1,J328),2)))))))</f>
        <v/>
      </c>
      <c r="G329" s="67" t="str">
        <f>IF(OR(A329="",A329&lt;$E$14),"",IF(J328&lt;=F329,0,IF(IF(AND(A329&gt;=$E$14,MOD(A329-$E$14,int)=0),$E$15,0)+F329&gt;=J328+E329,J328+E329-F329,IF(AND(A329&gt;=$E$14,MOD(A329-$E$14,int)=0),$E$15,0)+IF(IF(AND(A329&gt;=$E$14,MOD(A329-$E$14,int)=0),$E$15,0)+IF(MOD(A329-$E$18,periods_per_year)=0,$E$17,0)+F329&lt;J328+E329,IF(MOD(A329-$E$18,periods_per_year)=0,$E$17,0),J328+E329-IF(AND(A329&gt;=$E$14,MOD(A329-$E$14,int)=0),$E$15,0)-F329))))</f>
        <v/>
      </c>
      <c r="H329" s="68"/>
      <c r="I329" s="67" t="str">
        <f t="shared" si="40"/>
        <v/>
      </c>
      <c r="J329" s="67" t="str">
        <f t="shared" si="41"/>
        <v/>
      </c>
      <c r="K329" s="50"/>
      <c r="L329" s="63" t="str">
        <f t="shared" si="42"/>
        <v/>
      </c>
      <c r="M329" s="64" t="str">
        <f>IF(L329="","",IF(OR(periods_per_year=26,periods_per_year=52),IF(periods_per_year=26,IF(L329=1,fpdate,M328+14),IF(periods_per_year=52,IF(L329=1,fpdate,M328+7),"n/a")),IF(periods_per_year=24,DATE(YEAR(fpdate),MONTH(fpdate)+(L329-1)/2+IF(AND(DAY(fpdate)&gt;=15,MOD(L329,2)=0),1,0),IF(MOD(L329,2)=0,IF(DAY(fpdate)&gt;=15,DAY(fpdate)-14,DAY(fpdate)+14),DAY(fpdate))),IF(DAY(DATE(YEAR(fpdate),MONTH(fpdate)+L329-1,DAY(fpdate)))&lt;&gt;DAY(fpdate),DATE(YEAR(fpdate),MONTH(fpdate)+L329,0),DATE(YEAR(fpdate),MONTH(fpdate)+L329-1,DAY(fpdate))))))</f>
        <v/>
      </c>
      <c r="N329" s="70" t="str">
        <f>IF(L329="","",IF(D329&lt;&gt;"",D329,IF(L329=1,start_rate,IF(variable,IF(OR(L329=1,L329&lt;$K$20*periods_per_year),N328,MIN($K$21,IF(MOD(L329-1,$J$23)=0,MAX($K$22,N328+$J$24),N328))),N328))))</f>
        <v/>
      </c>
      <c r="O329" s="71" t="str">
        <f>IF(L329="","",ROUND((((1+N329/CP)^(CP/periods_per_year))-1)*R328,2))</f>
        <v/>
      </c>
      <c r="P329" s="71" t="str">
        <f>IF(L329="","",IF(L329=nper,R328+O329,MIN(R328+O329,IF(N329=N328,P328,ROUND(-PMT(((1+N329/CP)^(CP/periods_per_year))-1,nper-L329+1,R328),2)))))</f>
        <v/>
      </c>
      <c r="Q329" s="71" t="str">
        <f t="shared" si="43"/>
        <v/>
      </c>
      <c r="R329" s="71" t="str">
        <f t="shared" si="44"/>
        <v/>
      </c>
    </row>
    <row r="330" spans="1:18" x14ac:dyDescent="0.25">
      <c r="A330" s="63" t="str">
        <f t="shared" si="36"/>
        <v/>
      </c>
      <c r="B330" s="64" t="str">
        <f t="shared" si="37"/>
        <v/>
      </c>
      <c r="C330" s="65" t="str">
        <f t="shared" si="38"/>
        <v/>
      </c>
      <c r="D330" s="66" t="str">
        <f>IF(A330="","",IF(A330=1,start_rate,IF(variable,IF(OR(A330=1,A330&lt;$K$20*periods_per_year),D329,MIN($K$21,IF(MOD(A330-1,$J$23)=0,MAX($K$22,D329+$J$24),D329))),D329)))</f>
        <v/>
      </c>
      <c r="E330" s="67" t="str">
        <f t="shared" si="39"/>
        <v/>
      </c>
      <c r="F330" s="67" t="str">
        <f>IF(A330="","",IF(A330=nper,J329+E330,MIN(J329+E330,IF(D330=D329,F329,IF($E$10="Acc Bi-Weekly",ROUND((-PMT(((1+D330/CP)^(CP/12))-1,(nper-A330+1)*12/26,J329))/2,2),IF($E$10="Acc Weekly",ROUND((-PMT(((1+D330/CP)^(CP/12))-1,(nper-A330+1)*12/52,J329))/4,2),ROUND(-PMT(((1+D330/CP)^(CP/periods_per_year))-1,nper-A330+1,J329),2)))))))</f>
        <v/>
      </c>
      <c r="G330" s="67" t="str">
        <f>IF(OR(A330="",A330&lt;$E$14),"",IF(J329&lt;=F330,0,IF(IF(AND(A330&gt;=$E$14,MOD(A330-$E$14,int)=0),$E$15,0)+F330&gt;=J329+E330,J329+E330-F330,IF(AND(A330&gt;=$E$14,MOD(A330-$E$14,int)=0),$E$15,0)+IF(IF(AND(A330&gt;=$E$14,MOD(A330-$E$14,int)=0),$E$15,0)+IF(MOD(A330-$E$18,periods_per_year)=0,$E$17,0)+F330&lt;J329+E330,IF(MOD(A330-$E$18,periods_per_year)=0,$E$17,0),J329+E330-IF(AND(A330&gt;=$E$14,MOD(A330-$E$14,int)=0),$E$15,0)-F330))))</f>
        <v/>
      </c>
      <c r="H330" s="68"/>
      <c r="I330" s="67" t="str">
        <f t="shared" si="40"/>
        <v/>
      </c>
      <c r="J330" s="67" t="str">
        <f t="shared" si="41"/>
        <v/>
      </c>
      <c r="K330" s="50"/>
      <c r="L330" s="63" t="str">
        <f t="shared" si="42"/>
        <v/>
      </c>
      <c r="M330" s="64" t="str">
        <f>IF(L330="","",IF(OR(periods_per_year=26,periods_per_year=52),IF(periods_per_year=26,IF(L330=1,fpdate,M329+14),IF(periods_per_year=52,IF(L330=1,fpdate,M329+7),"n/a")),IF(periods_per_year=24,DATE(YEAR(fpdate),MONTH(fpdate)+(L330-1)/2+IF(AND(DAY(fpdate)&gt;=15,MOD(L330,2)=0),1,0),IF(MOD(L330,2)=0,IF(DAY(fpdate)&gt;=15,DAY(fpdate)-14,DAY(fpdate)+14),DAY(fpdate))),IF(DAY(DATE(YEAR(fpdate),MONTH(fpdate)+L330-1,DAY(fpdate)))&lt;&gt;DAY(fpdate),DATE(YEAR(fpdate),MONTH(fpdate)+L330,0),DATE(YEAR(fpdate),MONTH(fpdate)+L330-1,DAY(fpdate))))))</f>
        <v/>
      </c>
      <c r="N330" s="70" t="str">
        <f>IF(L330="","",IF(D330&lt;&gt;"",D330,IF(L330=1,start_rate,IF(variable,IF(OR(L330=1,L330&lt;$K$20*periods_per_year),N329,MIN($K$21,IF(MOD(L330-1,$J$23)=0,MAX($K$22,N329+$J$24),N329))),N329))))</f>
        <v/>
      </c>
      <c r="O330" s="71" t="str">
        <f>IF(L330="","",ROUND((((1+N330/CP)^(CP/periods_per_year))-1)*R329,2))</f>
        <v/>
      </c>
      <c r="P330" s="71" t="str">
        <f>IF(L330="","",IF(L330=nper,R329+O330,MIN(R329+O330,IF(N330=N329,P329,ROUND(-PMT(((1+N330/CP)^(CP/periods_per_year))-1,nper-L330+1,R329),2)))))</f>
        <v/>
      </c>
      <c r="Q330" s="71" t="str">
        <f t="shared" si="43"/>
        <v/>
      </c>
      <c r="R330" s="71" t="str">
        <f t="shared" si="44"/>
        <v/>
      </c>
    </row>
    <row r="331" spans="1:18" x14ac:dyDescent="0.25">
      <c r="A331" s="63" t="str">
        <f t="shared" si="36"/>
        <v/>
      </c>
      <c r="B331" s="64" t="str">
        <f t="shared" si="37"/>
        <v/>
      </c>
      <c r="C331" s="65" t="str">
        <f t="shared" si="38"/>
        <v/>
      </c>
      <c r="D331" s="66" t="str">
        <f>IF(A331="","",IF(A331=1,start_rate,IF(variable,IF(OR(A331=1,A331&lt;$K$20*periods_per_year),D330,MIN($K$21,IF(MOD(A331-1,$J$23)=0,MAX($K$22,D330+$J$24),D330))),D330)))</f>
        <v/>
      </c>
      <c r="E331" s="67" t="str">
        <f t="shared" si="39"/>
        <v/>
      </c>
      <c r="F331" s="67" t="str">
        <f>IF(A331="","",IF(A331=nper,J330+E331,MIN(J330+E331,IF(D331=D330,F330,IF($E$10="Acc Bi-Weekly",ROUND((-PMT(((1+D331/CP)^(CP/12))-1,(nper-A331+1)*12/26,J330))/2,2),IF($E$10="Acc Weekly",ROUND((-PMT(((1+D331/CP)^(CP/12))-1,(nper-A331+1)*12/52,J330))/4,2),ROUND(-PMT(((1+D331/CP)^(CP/periods_per_year))-1,nper-A331+1,J330),2)))))))</f>
        <v/>
      </c>
      <c r="G331" s="67" t="str">
        <f>IF(OR(A331="",A331&lt;$E$14),"",IF(J330&lt;=F331,0,IF(IF(AND(A331&gt;=$E$14,MOD(A331-$E$14,int)=0),$E$15,0)+F331&gt;=J330+E331,J330+E331-F331,IF(AND(A331&gt;=$E$14,MOD(A331-$E$14,int)=0),$E$15,0)+IF(IF(AND(A331&gt;=$E$14,MOD(A331-$E$14,int)=0),$E$15,0)+IF(MOD(A331-$E$18,periods_per_year)=0,$E$17,0)+F331&lt;J330+E331,IF(MOD(A331-$E$18,periods_per_year)=0,$E$17,0),J330+E331-IF(AND(A331&gt;=$E$14,MOD(A331-$E$14,int)=0),$E$15,0)-F331))))</f>
        <v/>
      </c>
      <c r="H331" s="68"/>
      <c r="I331" s="67" t="str">
        <f t="shared" si="40"/>
        <v/>
      </c>
      <c r="J331" s="67" t="str">
        <f t="shared" si="41"/>
        <v/>
      </c>
      <c r="K331" s="50"/>
      <c r="L331" s="63" t="str">
        <f t="shared" si="42"/>
        <v/>
      </c>
      <c r="M331" s="64" t="str">
        <f>IF(L331="","",IF(OR(periods_per_year=26,periods_per_year=52),IF(periods_per_year=26,IF(L331=1,fpdate,M330+14),IF(periods_per_year=52,IF(L331=1,fpdate,M330+7),"n/a")),IF(periods_per_year=24,DATE(YEAR(fpdate),MONTH(fpdate)+(L331-1)/2+IF(AND(DAY(fpdate)&gt;=15,MOD(L331,2)=0),1,0),IF(MOD(L331,2)=0,IF(DAY(fpdate)&gt;=15,DAY(fpdate)-14,DAY(fpdate)+14),DAY(fpdate))),IF(DAY(DATE(YEAR(fpdate),MONTH(fpdate)+L331-1,DAY(fpdate)))&lt;&gt;DAY(fpdate),DATE(YEAR(fpdate),MONTH(fpdate)+L331,0),DATE(YEAR(fpdate),MONTH(fpdate)+L331-1,DAY(fpdate))))))</f>
        <v/>
      </c>
      <c r="N331" s="70" t="str">
        <f>IF(L331="","",IF(D331&lt;&gt;"",D331,IF(L331=1,start_rate,IF(variable,IF(OR(L331=1,L331&lt;$K$20*periods_per_year),N330,MIN($K$21,IF(MOD(L331-1,$J$23)=0,MAX($K$22,N330+$J$24),N330))),N330))))</f>
        <v/>
      </c>
      <c r="O331" s="71" t="str">
        <f>IF(L331="","",ROUND((((1+N331/CP)^(CP/periods_per_year))-1)*R330,2))</f>
        <v/>
      </c>
      <c r="P331" s="71" t="str">
        <f>IF(L331="","",IF(L331=nper,R330+O331,MIN(R330+O331,IF(N331=N330,P330,ROUND(-PMT(((1+N331/CP)^(CP/periods_per_year))-1,nper-L331+1,R330),2)))))</f>
        <v/>
      </c>
      <c r="Q331" s="71" t="str">
        <f t="shared" si="43"/>
        <v/>
      </c>
      <c r="R331" s="71" t="str">
        <f t="shared" si="44"/>
        <v/>
      </c>
    </row>
    <row r="332" spans="1:18" x14ac:dyDescent="0.25">
      <c r="A332" s="63" t="str">
        <f t="shared" si="36"/>
        <v/>
      </c>
      <c r="B332" s="64" t="str">
        <f t="shared" si="37"/>
        <v/>
      </c>
      <c r="C332" s="65" t="str">
        <f t="shared" si="38"/>
        <v/>
      </c>
      <c r="D332" s="66" t="str">
        <f>IF(A332="","",IF(A332=1,start_rate,IF(variable,IF(OR(A332=1,A332&lt;$K$20*periods_per_year),D331,MIN($K$21,IF(MOD(A332-1,$J$23)=0,MAX($K$22,D331+$J$24),D331))),D331)))</f>
        <v/>
      </c>
      <c r="E332" s="67" t="str">
        <f t="shared" si="39"/>
        <v/>
      </c>
      <c r="F332" s="67" t="str">
        <f>IF(A332="","",IF(A332=nper,J331+E332,MIN(J331+E332,IF(D332=D331,F331,IF($E$10="Acc Bi-Weekly",ROUND((-PMT(((1+D332/CP)^(CP/12))-1,(nper-A332+1)*12/26,J331))/2,2),IF($E$10="Acc Weekly",ROUND((-PMT(((1+D332/CP)^(CP/12))-1,(nper-A332+1)*12/52,J331))/4,2),ROUND(-PMT(((1+D332/CP)^(CP/periods_per_year))-1,nper-A332+1,J331),2)))))))</f>
        <v/>
      </c>
      <c r="G332" s="67" t="str">
        <f>IF(OR(A332="",A332&lt;$E$14),"",IF(J331&lt;=F332,0,IF(IF(AND(A332&gt;=$E$14,MOD(A332-$E$14,int)=0),$E$15,0)+F332&gt;=J331+E332,J331+E332-F332,IF(AND(A332&gt;=$E$14,MOD(A332-$E$14,int)=0),$E$15,0)+IF(IF(AND(A332&gt;=$E$14,MOD(A332-$E$14,int)=0),$E$15,0)+IF(MOD(A332-$E$18,periods_per_year)=0,$E$17,0)+F332&lt;J331+E332,IF(MOD(A332-$E$18,periods_per_year)=0,$E$17,0),J331+E332-IF(AND(A332&gt;=$E$14,MOD(A332-$E$14,int)=0),$E$15,0)-F332))))</f>
        <v/>
      </c>
      <c r="H332" s="68"/>
      <c r="I332" s="67" t="str">
        <f t="shared" si="40"/>
        <v/>
      </c>
      <c r="J332" s="67" t="str">
        <f t="shared" si="41"/>
        <v/>
      </c>
      <c r="K332" s="50"/>
      <c r="L332" s="63" t="str">
        <f t="shared" si="42"/>
        <v/>
      </c>
      <c r="M332" s="64" t="str">
        <f>IF(L332="","",IF(OR(periods_per_year=26,periods_per_year=52),IF(periods_per_year=26,IF(L332=1,fpdate,M331+14),IF(periods_per_year=52,IF(L332=1,fpdate,M331+7),"n/a")),IF(periods_per_year=24,DATE(YEAR(fpdate),MONTH(fpdate)+(L332-1)/2+IF(AND(DAY(fpdate)&gt;=15,MOD(L332,2)=0),1,0),IF(MOD(L332,2)=0,IF(DAY(fpdate)&gt;=15,DAY(fpdate)-14,DAY(fpdate)+14),DAY(fpdate))),IF(DAY(DATE(YEAR(fpdate),MONTH(fpdate)+L332-1,DAY(fpdate)))&lt;&gt;DAY(fpdate),DATE(YEAR(fpdate),MONTH(fpdate)+L332,0),DATE(YEAR(fpdate),MONTH(fpdate)+L332-1,DAY(fpdate))))))</f>
        <v/>
      </c>
      <c r="N332" s="70" t="str">
        <f>IF(L332="","",IF(D332&lt;&gt;"",D332,IF(L332=1,start_rate,IF(variable,IF(OR(L332=1,L332&lt;$K$20*periods_per_year),N331,MIN($K$21,IF(MOD(L332-1,$J$23)=0,MAX($K$22,N331+$J$24),N331))),N331))))</f>
        <v/>
      </c>
      <c r="O332" s="71" t="str">
        <f>IF(L332="","",ROUND((((1+N332/CP)^(CP/periods_per_year))-1)*R331,2))</f>
        <v/>
      </c>
      <c r="P332" s="71" t="str">
        <f>IF(L332="","",IF(L332=nper,R331+O332,MIN(R331+O332,IF(N332=N331,P331,ROUND(-PMT(((1+N332/CP)^(CP/periods_per_year))-1,nper-L332+1,R331),2)))))</f>
        <v/>
      </c>
      <c r="Q332" s="71" t="str">
        <f t="shared" si="43"/>
        <v/>
      </c>
      <c r="R332" s="71" t="str">
        <f t="shared" si="44"/>
        <v/>
      </c>
    </row>
    <row r="333" spans="1:18" x14ac:dyDescent="0.25">
      <c r="A333" s="63" t="str">
        <f t="shared" si="36"/>
        <v/>
      </c>
      <c r="B333" s="64" t="str">
        <f t="shared" si="37"/>
        <v/>
      </c>
      <c r="C333" s="65" t="str">
        <f t="shared" si="38"/>
        <v/>
      </c>
      <c r="D333" s="66" t="str">
        <f>IF(A333="","",IF(A333=1,start_rate,IF(variable,IF(OR(A333=1,A333&lt;$K$20*periods_per_year),D332,MIN($K$21,IF(MOD(A333-1,$J$23)=0,MAX($K$22,D332+$J$24),D332))),D332)))</f>
        <v/>
      </c>
      <c r="E333" s="67" t="str">
        <f t="shared" si="39"/>
        <v/>
      </c>
      <c r="F333" s="67" t="str">
        <f>IF(A333="","",IF(A333=nper,J332+E333,MIN(J332+E333,IF(D333=D332,F332,IF($E$10="Acc Bi-Weekly",ROUND((-PMT(((1+D333/CP)^(CP/12))-1,(nper-A333+1)*12/26,J332))/2,2),IF($E$10="Acc Weekly",ROUND((-PMT(((1+D333/CP)^(CP/12))-1,(nper-A333+1)*12/52,J332))/4,2),ROUND(-PMT(((1+D333/CP)^(CP/periods_per_year))-1,nper-A333+1,J332),2)))))))</f>
        <v/>
      </c>
      <c r="G333" s="67" t="str">
        <f>IF(OR(A333="",A333&lt;$E$14),"",IF(J332&lt;=F333,0,IF(IF(AND(A333&gt;=$E$14,MOD(A333-$E$14,int)=0),$E$15,0)+F333&gt;=J332+E333,J332+E333-F333,IF(AND(A333&gt;=$E$14,MOD(A333-$E$14,int)=0),$E$15,0)+IF(IF(AND(A333&gt;=$E$14,MOD(A333-$E$14,int)=0),$E$15,0)+IF(MOD(A333-$E$18,periods_per_year)=0,$E$17,0)+F333&lt;J332+E333,IF(MOD(A333-$E$18,periods_per_year)=0,$E$17,0),J332+E333-IF(AND(A333&gt;=$E$14,MOD(A333-$E$14,int)=0),$E$15,0)-F333))))</f>
        <v/>
      </c>
      <c r="H333" s="68"/>
      <c r="I333" s="67" t="str">
        <f t="shared" si="40"/>
        <v/>
      </c>
      <c r="J333" s="67" t="str">
        <f t="shared" si="41"/>
        <v/>
      </c>
      <c r="K333" s="50"/>
      <c r="L333" s="63" t="str">
        <f t="shared" si="42"/>
        <v/>
      </c>
      <c r="M333" s="64" t="str">
        <f>IF(L333="","",IF(OR(periods_per_year=26,periods_per_year=52),IF(periods_per_year=26,IF(L333=1,fpdate,M332+14),IF(periods_per_year=52,IF(L333=1,fpdate,M332+7),"n/a")),IF(periods_per_year=24,DATE(YEAR(fpdate),MONTH(fpdate)+(L333-1)/2+IF(AND(DAY(fpdate)&gt;=15,MOD(L333,2)=0),1,0),IF(MOD(L333,2)=0,IF(DAY(fpdate)&gt;=15,DAY(fpdate)-14,DAY(fpdate)+14),DAY(fpdate))),IF(DAY(DATE(YEAR(fpdate),MONTH(fpdate)+L333-1,DAY(fpdate)))&lt;&gt;DAY(fpdate),DATE(YEAR(fpdate),MONTH(fpdate)+L333,0),DATE(YEAR(fpdate),MONTH(fpdate)+L333-1,DAY(fpdate))))))</f>
        <v/>
      </c>
      <c r="N333" s="70" t="str">
        <f>IF(L333="","",IF(D333&lt;&gt;"",D333,IF(L333=1,start_rate,IF(variable,IF(OR(L333=1,L333&lt;$K$20*periods_per_year),N332,MIN($K$21,IF(MOD(L333-1,$J$23)=0,MAX($K$22,N332+$J$24),N332))),N332))))</f>
        <v/>
      </c>
      <c r="O333" s="71" t="str">
        <f>IF(L333="","",ROUND((((1+N333/CP)^(CP/periods_per_year))-1)*R332,2))</f>
        <v/>
      </c>
      <c r="P333" s="71" t="str">
        <f>IF(L333="","",IF(L333=nper,R332+O333,MIN(R332+O333,IF(N333=N332,P332,ROUND(-PMT(((1+N333/CP)^(CP/periods_per_year))-1,nper-L333+1,R332),2)))))</f>
        <v/>
      </c>
      <c r="Q333" s="71" t="str">
        <f t="shared" si="43"/>
        <v/>
      </c>
      <c r="R333" s="71" t="str">
        <f t="shared" si="44"/>
        <v/>
      </c>
    </row>
    <row r="334" spans="1:18" x14ac:dyDescent="0.25">
      <c r="A334" s="63" t="str">
        <f t="shared" si="36"/>
        <v/>
      </c>
      <c r="B334" s="64" t="str">
        <f t="shared" si="37"/>
        <v/>
      </c>
      <c r="C334" s="65" t="str">
        <f t="shared" si="38"/>
        <v/>
      </c>
      <c r="D334" s="66" t="str">
        <f>IF(A334="","",IF(A334=1,start_rate,IF(variable,IF(OR(A334=1,A334&lt;$K$20*periods_per_year),D333,MIN($K$21,IF(MOD(A334-1,$J$23)=0,MAX($K$22,D333+$J$24),D333))),D333)))</f>
        <v/>
      </c>
      <c r="E334" s="67" t="str">
        <f t="shared" si="39"/>
        <v/>
      </c>
      <c r="F334" s="67" t="str">
        <f>IF(A334="","",IF(A334=nper,J333+E334,MIN(J333+E334,IF(D334=D333,F333,IF($E$10="Acc Bi-Weekly",ROUND((-PMT(((1+D334/CP)^(CP/12))-1,(nper-A334+1)*12/26,J333))/2,2),IF($E$10="Acc Weekly",ROUND((-PMT(((1+D334/CP)^(CP/12))-1,(nper-A334+1)*12/52,J333))/4,2),ROUND(-PMT(((1+D334/CP)^(CP/periods_per_year))-1,nper-A334+1,J333),2)))))))</f>
        <v/>
      </c>
      <c r="G334" s="67" t="str">
        <f>IF(OR(A334="",A334&lt;$E$14),"",IF(J333&lt;=F334,0,IF(IF(AND(A334&gt;=$E$14,MOD(A334-$E$14,int)=0),$E$15,0)+F334&gt;=J333+E334,J333+E334-F334,IF(AND(A334&gt;=$E$14,MOD(A334-$E$14,int)=0),$E$15,0)+IF(IF(AND(A334&gt;=$E$14,MOD(A334-$E$14,int)=0),$E$15,0)+IF(MOD(A334-$E$18,periods_per_year)=0,$E$17,0)+F334&lt;J333+E334,IF(MOD(A334-$E$18,periods_per_year)=0,$E$17,0),J333+E334-IF(AND(A334&gt;=$E$14,MOD(A334-$E$14,int)=0),$E$15,0)-F334))))</f>
        <v/>
      </c>
      <c r="H334" s="68"/>
      <c r="I334" s="67" t="str">
        <f t="shared" si="40"/>
        <v/>
      </c>
      <c r="J334" s="67" t="str">
        <f t="shared" si="41"/>
        <v/>
      </c>
      <c r="K334" s="50"/>
      <c r="L334" s="63" t="str">
        <f t="shared" si="42"/>
        <v/>
      </c>
      <c r="M334" s="64" t="str">
        <f>IF(L334="","",IF(OR(periods_per_year=26,periods_per_year=52),IF(periods_per_year=26,IF(L334=1,fpdate,M333+14),IF(periods_per_year=52,IF(L334=1,fpdate,M333+7),"n/a")),IF(periods_per_year=24,DATE(YEAR(fpdate),MONTH(fpdate)+(L334-1)/2+IF(AND(DAY(fpdate)&gt;=15,MOD(L334,2)=0),1,0),IF(MOD(L334,2)=0,IF(DAY(fpdate)&gt;=15,DAY(fpdate)-14,DAY(fpdate)+14),DAY(fpdate))),IF(DAY(DATE(YEAR(fpdate),MONTH(fpdate)+L334-1,DAY(fpdate)))&lt;&gt;DAY(fpdate),DATE(YEAR(fpdate),MONTH(fpdate)+L334,0),DATE(YEAR(fpdate),MONTH(fpdate)+L334-1,DAY(fpdate))))))</f>
        <v/>
      </c>
      <c r="N334" s="70" t="str">
        <f>IF(L334="","",IF(D334&lt;&gt;"",D334,IF(L334=1,start_rate,IF(variable,IF(OR(L334=1,L334&lt;$K$20*periods_per_year),N333,MIN($K$21,IF(MOD(L334-1,$J$23)=0,MAX($K$22,N333+$J$24),N333))),N333))))</f>
        <v/>
      </c>
      <c r="O334" s="71" t="str">
        <f>IF(L334="","",ROUND((((1+N334/CP)^(CP/periods_per_year))-1)*R333,2))</f>
        <v/>
      </c>
      <c r="P334" s="71" t="str">
        <f>IF(L334="","",IF(L334=nper,R333+O334,MIN(R333+O334,IF(N334=N333,P333,ROUND(-PMT(((1+N334/CP)^(CP/periods_per_year))-1,nper-L334+1,R333),2)))))</f>
        <v/>
      </c>
      <c r="Q334" s="71" t="str">
        <f t="shared" si="43"/>
        <v/>
      </c>
      <c r="R334" s="71" t="str">
        <f t="shared" si="44"/>
        <v/>
      </c>
    </row>
    <row r="335" spans="1:18" x14ac:dyDescent="0.25">
      <c r="A335" s="63" t="str">
        <f t="shared" si="36"/>
        <v/>
      </c>
      <c r="B335" s="64" t="str">
        <f t="shared" si="37"/>
        <v/>
      </c>
      <c r="C335" s="65" t="str">
        <f t="shared" si="38"/>
        <v/>
      </c>
      <c r="D335" s="66" t="str">
        <f>IF(A335="","",IF(A335=1,start_rate,IF(variable,IF(OR(A335=1,A335&lt;$K$20*periods_per_year),D334,MIN($K$21,IF(MOD(A335-1,$J$23)=0,MAX($K$22,D334+$J$24),D334))),D334)))</f>
        <v/>
      </c>
      <c r="E335" s="67" t="str">
        <f t="shared" si="39"/>
        <v/>
      </c>
      <c r="F335" s="67" t="str">
        <f>IF(A335="","",IF(A335=nper,J334+E335,MIN(J334+E335,IF(D335=D334,F334,IF($E$10="Acc Bi-Weekly",ROUND((-PMT(((1+D335/CP)^(CP/12))-1,(nper-A335+1)*12/26,J334))/2,2),IF($E$10="Acc Weekly",ROUND((-PMT(((1+D335/CP)^(CP/12))-1,(nper-A335+1)*12/52,J334))/4,2),ROUND(-PMT(((1+D335/CP)^(CP/periods_per_year))-1,nper-A335+1,J334),2)))))))</f>
        <v/>
      </c>
      <c r="G335" s="67" t="str">
        <f>IF(OR(A335="",A335&lt;$E$14),"",IF(J334&lt;=F335,0,IF(IF(AND(A335&gt;=$E$14,MOD(A335-$E$14,int)=0),$E$15,0)+F335&gt;=J334+E335,J334+E335-F335,IF(AND(A335&gt;=$E$14,MOD(A335-$E$14,int)=0),$E$15,0)+IF(IF(AND(A335&gt;=$E$14,MOD(A335-$E$14,int)=0),$E$15,0)+IF(MOD(A335-$E$18,periods_per_year)=0,$E$17,0)+F335&lt;J334+E335,IF(MOD(A335-$E$18,periods_per_year)=0,$E$17,0),J334+E335-IF(AND(A335&gt;=$E$14,MOD(A335-$E$14,int)=0),$E$15,0)-F335))))</f>
        <v/>
      </c>
      <c r="H335" s="68"/>
      <c r="I335" s="67" t="str">
        <f t="shared" si="40"/>
        <v/>
      </c>
      <c r="J335" s="67" t="str">
        <f t="shared" si="41"/>
        <v/>
      </c>
      <c r="K335" s="50"/>
      <c r="L335" s="63" t="str">
        <f t="shared" si="42"/>
        <v/>
      </c>
      <c r="M335" s="64" t="str">
        <f>IF(L335="","",IF(OR(periods_per_year=26,periods_per_year=52),IF(periods_per_year=26,IF(L335=1,fpdate,M334+14),IF(periods_per_year=52,IF(L335=1,fpdate,M334+7),"n/a")),IF(periods_per_year=24,DATE(YEAR(fpdate),MONTH(fpdate)+(L335-1)/2+IF(AND(DAY(fpdate)&gt;=15,MOD(L335,2)=0),1,0),IF(MOD(L335,2)=0,IF(DAY(fpdate)&gt;=15,DAY(fpdate)-14,DAY(fpdate)+14),DAY(fpdate))),IF(DAY(DATE(YEAR(fpdate),MONTH(fpdate)+L335-1,DAY(fpdate)))&lt;&gt;DAY(fpdate),DATE(YEAR(fpdate),MONTH(fpdate)+L335,0),DATE(YEAR(fpdate),MONTH(fpdate)+L335-1,DAY(fpdate))))))</f>
        <v/>
      </c>
      <c r="N335" s="70" t="str">
        <f>IF(L335="","",IF(D335&lt;&gt;"",D335,IF(L335=1,start_rate,IF(variable,IF(OR(L335=1,L335&lt;$K$20*periods_per_year),N334,MIN($K$21,IF(MOD(L335-1,$J$23)=0,MAX($K$22,N334+$J$24),N334))),N334))))</f>
        <v/>
      </c>
      <c r="O335" s="71" t="str">
        <f>IF(L335="","",ROUND((((1+N335/CP)^(CP/periods_per_year))-1)*R334,2))</f>
        <v/>
      </c>
      <c r="P335" s="71" t="str">
        <f>IF(L335="","",IF(L335=nper,R334+O335,MIN(R334+O335,IF(N335=N334,P334,ROUND(-PMT(((1+N335/CP)^(CP/periods_per_year))-1,nper-L335+1,R334),2)))))</f>
        <v/>
      </c>
      <c r="Q335" s="71" t="str">
        <f t="shared" si="43"/>
        <v/>
      </c>
      <c r="R335" s="71" t="str">
        <f t="shared" si="44"/>
        <v/>
      </c>
    </row>
    <row r="336" spans="1:18" x14ac:dyDescent="0.25">
      <c r="A336" s="63" t="str">
        <f t="shared" si="36"/>
        <v/>
      </c>
      <c r="B336" s="64" t="str">
        <f t="shared" si="37"/>
        <v/>
      </c>
      <c r="C336" s="65" t="str">
        <f t="shared" si="38"/>
        <v/>
      </c>
      <c r="D336" s="66" t="str">
        <f>IF(A336="","",IF(A336=1,start_rate,IF(variable,IF(OR(A336=1,A336&lt;$K$20*periods_per_year),D335,MIN($K$21,IF(MOD(A336-1,$J$23)=0,MAX($K$22,D335+$J$24),D335))),D335)))</f>
        <v/>
      </c>
      <c r="E336" s="67" t="str">
        <f t="shared" si="39"/>
        <v/>
      </c>
      <c r="F336" s="67" t="str">
        <f>IF(A336="","",IF(A336=nper,J335+E336,MIN(J335+E336,IF(D336=D335,F335,IF($E$10="Acc Bi-Weekly",ROUND((-PMT(((1+D336/CP)^(CP/12))-1,(nper-A336+1)*12/26,J335))/2,2),IF($E$10="Acc Weekly",ROUND((-PMT(((1+D336/CP)^(CP/12))-1,(nper-A336+1)*12/52,J335))/4,2),ROUND(-PMT(((1+D336/CP)^(CP/periods_per_year))-1,nper-A336+1,J335),2)))))))</f>
        <v/>
      </c>
      <c r="G336" s="67" t="str">
        <f>IF(OR(A336="",A336&lt;$E$14),"",IF(J335&lt;=F336,0,IF(IF(AND(A336&gt;=$E$14,MOD(A336-$E$14,int)=0),$E$15,0)+F336&gt;=J335+E336,J335+E336-F336,IF(AND(A336&gt;=$E$14,MOD(A336-$E$14,int)=0),$E$15,0)+IF(IF(AND(A336&gt;=$E$14,MOD(A336-$E$14,int)=0),$E$15,0)+IF(MOD(A336-$E$18,periods_per_year)=0,$E$17,0)+F336&lt;J335+E336,IF(MOD(A336-$E$18,periods_per_year)=0,$E$17,0),J335+E336-IF(AND(A336&gt;=$E$14,MOD(A336-$E$14,int)=0),$E$15,0)-F336))))</f>
        <v/>
      </c>
      <c r="H336" s="68"/>
      <c r="I336" s="67" t="str">
        <f t="shared" si="40"/>
        <v/>
      </c>
      <c r="J336" s="67" t="str">
        <f t="shared" si="41"/>
        <v/>
      </c>
      <c r="K336" s="50"/>
      <c r="L336" s="63" t="str">
        <f t="shared" si="42"/>
        <v/>
      </c>
      <c r="M336" s="64" t="str">
        <f>IF(L336="","",IF(OR(periods_per_year=26,periods_per_year=52),IF(periods_per_year=26,IF(L336=1,fpdate,M335+14),IF(periods_per_year=52,IF(L336=1,fpdate,M335+7),"n/a")),IF(periods_per_year=24,DATE(YEAR(fpdate),MONTH(fpdate)+(L336-1)/2+IF(AND(DAY(fpdate)&gt;=15,MOD(L336,2)=0),1,0),IF(MOD(L336,2)=0,IF(DAY(fpdate)&gt;=15,DAY(fpdate)-14,DAY(fpdate)+14),DAY(fpdate))),IF(DAY(DATE(YEAR(fpdate),MONTH(fpdate)+L336-1,DAY(fpdate)))&lt;&gt;DAY(fpdate),DATE(YEAR(fpdate),MONTH(fpdate)+L336,0),DATE(YEAR(fpdate),MONTH(fpdate)+L336-1,DAY(fpdate))))))</f>
        <v/>
      </c>
      <c r="N336" s="70" t="str">
        <f>IF(L336="","",IF(D336&lt;&gt;"",D336,IF(L336=1,start_rate,IF(variable,IF(OR(L336=1,L336&lt;$K$20*periods_per_year),N335,MIN($K$21,IF(MOD(L336-1,$J$23)=0,MAX($K$22,N335+$J$24),N335))),N335))))</f>
        <v/>
      </c>
      <c r="O336" s="71" t="str">
        <f>IF(L336="","",ROUND((((1+N336/CP)^(CP/periods_per_year))-1)*R335,2))</f>
        <v/>
      </c>
      <c r="P336" s="71" t="str">
        <f>IF(L336="","",IF(L336=nper,R335+O336,MIN(R335+O336,IF(N336=N335,P335,ROUND(-PMT(((1+N336/CP)^(CP/periods_per_year))-1,nper-L336+1,R335),2)))))</f>
        <v/>
      </c>
      <c r="Q336" s="71" t="str">
        <f t="shared" si="43"/>
        <v/>
      </c>
      <c r="R336" s="71" t="str">
        <f t="shared" si="44"/>
        <v/>
      </c>
    </row>
    <row r="337" spans="1:18" x14ac:dyDescent="0.25">
      <c r="A337" s="63" t="str">
        <f t="shared" si="36"/>
        <v/>
      </c>
      <c r="B337" s="64" t="str">
        <f t="shared" si="37"/>
        <v/>
      </c>
      <c r="C337" s="65" t="str">
        <f t="shared" si="38"/>
        <v/>
      </c>
      <c r="D337" s="66" t="str">
        <f>IF(A337="","",IF(A337=1,start_rate,IF(variable,IF(OR(A337=1,A337&lt;$K$20*periods_per_year),D336,MIN($K$21,IF(MOD(A337-1,$J$23)=0,MAX($K$22,D336+$J$24),D336))),D336)))</f>
        <v/>
      </c>
      <c r="E337" s="67" t="str">
        <f t="shared" si="39"/>
        <v/>
      </c>
      <c r="F337" s="67" t="str">
        <f>IF(A337="","",IF(A337=nper,J336+E337,MIN(J336+E337,IF(D337=D336,F336,IF($E$10="Acc Bi-Weekly",ROUND((-PMT(((1+D337/CP)^(CP/12))-1,(nper-A337+1)*12/26,J336))/2,2),IF($E$10="Acc Weekly",ROUND((-PMT(((1+D337/CP)^(CP/12))-1,(nper-A337+1)*12/52,J336))/4,2),ROUND(-PMT(((1+D337/CP)^(CP/periods_per_year))-1,nper-A337+1,J336),2)))))))</f>
        <v/>
      </c>
      <c r="G337" s="67" t="str">
        <f>IF(OR(A337="",A337&lt;$E$14),"",IF(J336&lt;=F337,0,IF(IF(AND(A337&gt;=$E$14,MOD(A337-$E$14,int)=0),$E$15,0)+F337&gt;=J336+E337,J336+E337-F337,IF(AND(A337&gt;=$E$14,MOD(A337-$E$14,int)=0),$E$15,0)+IF(IF(AND(A337&gt;=$E$14,MOD(A337-$E$14,int)=0),$E$15,0)+IF(MOD(A337-$E$18,periods_per_year)=0,$E$17,0)+F337&lt;J336+E337,IF(MOD(A337-$E$18,periods_per_year)=0,$E$17,0),J336+E337-IF(AND(A337&gt;=$E$14,MOD(A337-$E$14,int)=0),$E$15,0)-F337))))</f>
        <v/>
      </c>
      <c r="H337" s="68"/>
      <c r="I337" s="67" t="str">
        <f t="shared" si="40"/>
        <v/>
      </c>
      <c r="J337" s="67" t="str">
        <f t="shared" si="41"/>
        <v/>
      </c>
      <c r="K337" s="50"/>
      <c r="L337" s="63" t="str">
        <f t="shared" si="42"/>
        <v/>
      </c>
      <c r="M337" s="64" t="str">
        <f>IF(L337="","",IF(OR(periods_per_year=26,periods_per_year=52),IF(periods_per_year=26,IF(L337=1,fpdate,M336+14),IF(periods_per_year=52,IF(L337=1,fpdate,M336+7),"n/a")),IF(periods_per_year=24,DATE(YEAR(fpdate),MONTH(fpdate)+(L337-1)/2+IF(AND(DAY(fpdate)&gt;=15,MOD(L337,2)=0),1,0),IF(MOD(L337,2)=0,IF(DAY(fpdate)&gt;=15,DAY(fpdate)-14,DAY(fpdate)+14),DAY(fpdate))),IF(DAY(DATE(YEAR(fpdate),MONTH(fpdate)+L337-1,DAY(fpdate)))&lt;&gt;DAY(fpdate),DATE(YEAR(fpdate),MONTH(fpdate)+L337,0),DATE(YEAR(fpdate),MONTH(fpdate)+L337-1,DAY(fpdate))))))</f>
        <v/>
      </c>
      <c r="N337" s="70" t="str">
        <f>IF(L337="","",IF(D337&lt;&gt;"",D337,IF(L337=1,start_rate,IF(variable,IF(OR(L337=1,L337&lt;$K$20*periods_per_year),N336,MIN($K$21,IF(MOD(L337-1,$J$23)=0,MAX($K$22,N336+$J$24),N336))),N336))))</f>
        <v/>
      </c>
      <c r="O337" s="71" t="str">
        <f>IF(L337="","",ROUND((((1+N337/CP)^(CP/periods_per_year))-1)*R336,2))</f>
        <v/>
      </c>
      <c r="P337" s="71" t="str">
        <f>IF(L337="","",IF(L337=nper,R336+O337,MIN(R336+O337,IF(N337=N336,P336,ROUND(-PMT(((1+N337/CP)^(CP/periods_per_year))-1,nper-L337+1,R336),2)))))</f>
        <v/>
      </c>
      <c r="Q337" s="71" t="str">
        <f t="shared" si="43"/>
        <v/>
      </c>
      <c r="R337" s="71" t="str">
        <f t="shared" si="44"/>
        <v/>
      </c>
    </row>
    <row r="338" spans="1:18" x14ac:dyDescent="0.25">
      <c r="A338" s="63" t="str">
        <f t="shared" si="36"/>
        <v/>
      </c>
      <c r="B338" s="64" t="str">
        <f t="shared" si="37"/>
        <v/>
      </c>
      <c r="C338" s="65" t="str">
        <f t="shared" si="38"/>
        <v/>
      </c>
      <c r="D338" s="66" t="str">
        <f>IF(A338="","",IF(A338=1,start_rate,IF(variable,IF(OR(A338=1,A338&lt;$K$20*periods_per_year),D337,MIN($K$21,IF(MOD(A338-1,$J$23)=0,MAX($K$22,D337+$J$24),D337))),D337)))</f>
        <v/>
      </c>
      <c r="E338" s="67" t="str">
        <f t="shared" si="39"/>
        <v/>
      </c>
      <c r="F338" s="67" t="str">
        <f>IF(A338="","",IF(A338=nper,J337+E338,MIN(J337+E338,IF(D338=D337,F337,IF($E$10="Acc Bi-Weekly",ROUND((-PMT(((1+D338/CP)^(CP/12))-1,(nper-A338+1)*12/26,J337))/2,2),IF($E$10="Acc Weekly",ROUND((-PMT(((1+D338/CP)^(CP/12))-1,(nper-A338+1)*12/52,J337))/4,2),ROUND(-PMT(((1+D338/CP)^(CP/periods_per_year))-1,nper-A338+1,J337),2)))))))</f>
        <v/>
      </c>
      <c r="G338" s="67" t="str">
        <f>IF(OR(A338="",A338&lt;$E$14),"",IF(J337&lt;=F338,0,IF(IF(AND(A338&gt;=$E$14,MOD(A338-$E$14,int)=0),$E$15,0)+F338&gt;=J337+E338,J337+E338-F338,IF(AND(A338&gt;=$E$14,MOD(A338-$E$14,int)=0),$E$15,0)+IF(IF(AND(A338&gt;=$E$14,MOD(A338-$E$14,int)=0),$E$15,0)+IF(MOD(A338-$E$18,periods_per_year)=0,$E$17,0)+F338&lt;J337+E338,IF(MOD(A338-$E$18,periods_per_year)=0,$E$17,0),J337+E338-IF(AND(A338&gt;=$E$14,MOD(A338-$E$14,int)=0),$E$15,0)-F338))))</f>
        <v/>
      </c>
      <c r="H338" s="68"/>
      <c r="I338" s="67" t="str">
        <f t="shared" si="40"/>
        <v/>
      </c>
      <c r="J338" s="67" t="str">
        <f t="shared" si="41"/>
        <v/>
      </c>
      <c r="K338" s="50"/>
      <c r="L338" s="63" t="str">
        <f t="shared" si="42"/>
        <v/>
      </c>
      <c r="M338" s="64" t="str">
        <f>IF(L338="","",IF(OR(periods_per_year=26,periods_per_year=52),IF(periods_per_year=26,IF(L338=1,fpdate,M337+14),IF(periods_per_year=52,IF(L338=1,fpdate,M337+7),"n/a")),IF(periods_per_year=24,DATE(YEAR(fpdate),MONTH(fpdate)+(L338-1)/2+IF(AND(DAY(fpdate)&gt;=15,MOD(L338,2)=0),1,0),IF(MOD(L338,2)=0,IF(DAY(fpdate)&gt;=15,DAY(fpdate)-14,DAY(fpdate)+14),DAY(fpdate))),IF(DAY(DATE(YEAR(fpdate),MONTH(fpdate)+L338-1,DAY(fpdate)))&lt;&gt;DAY(fpdate),DATE(YEAR(fpdate),MONTH(fpdate)+L338,0),DATE(YEAR(fpdate),MONTH(fpdate)+L338-1,DAY(fpdate))))))</f>
        <v/>
      </c>
      <c r="N338" s="70" t="str">
        <f>IF(L338="","",IF(D338&lt;&gt;"",D338,IF(L338=1,start_rate,IF(variable,IF(OR(L338=1,L338&lt;$K$20*periods_per_year),N337,MIN($K$21,IF(MOD(L338-1,$J$23)=0,MAX($K$22,N337+$J$24),N337))),N337))))</f>
        <v/>
      </c>
      <c r="O338" s="71" t="str">
        <f>IF(L338="","",ROUND((((1+N338/CP)^(CP/periods_per_year))-1)*R337,2))</f>
        <v/>
      </c>
      <c r="P338" s="71" t="str">
        <f>IF(L338="","",IF(L338=nper,R337+O338,MIN(R337+O338,IF(N338=N337,P337,ROUND(-PMT(((1+N338/CP)^(CP/periods_per_year))-1,nper-L338+1,R337),2)))))</f>
        <v/>
      </c>
      <c r="Q338" s="71" t="str">
        <f t="shared" si="43"/>
        <v/>
      </c>
      <c r="R338" s="71" t="str">
        <f t="shared" si="44"/>
        <v/>
      </c>
    </row>
    <row r="339" spans="1:18" x14ac:dyDescent="0.25">
      <c r="A339" s="63" t="str">
        <f t="shared" si="36"/>
        <v/>
      </c>
      <c r="B339" s="64" t="str">
        <f t="shared" si="37"/>
        <v/>
      </c>
      <c r="C339" s="65" t="str">
        <f t="shared" si="38"/>
        <v/>
      </c>
      <c r="D339" s="66" t="str">
        <f>IF(A339="","",IF(A339=1,start_rate,IF(variable,IF(OR(A339=1,A339&lt;$K$20*periods_per_year),D338,MIN($K$21,IF(MOD(A339-1,$J$23)=0,MAX($K$22,D338+$J$24),D338))),D338)))</f>
        <v/>
      </c>
      <c r="E339" s="71" t="str">
        <f t="shared" si="39"/>
        <v/>
      </c>
      <c r="F339" s="71" t="str">
        <f>IF(A339="","",IF(A339=nper,J338+E339,MIN(J338+E339,IF(D339=D338,F338,IF($E$10="Acc Bi-Weekly",ROUND((-PMT(((1+D339/CP)^(CP/12))-1,(nper-A339+1)*12/26,J338))/2,2),IF($E$10="Acc Weekly",ROUND((-PMT(((1+D339/CP)^(CP/12))-1,(nper-A339+1)*12/52,J338))/4,2),ROUND(-PMT(((1+D339/CP)^(CP/periods_per_year))-1,nper-A339+1,J338),2)))))))</f>
        <v/>
      </c>
      <c r="G339" s="71" t="str">
        <f>IF(OR(A339="",A339&lt;$E$14),"",IF(J338&lt;=F339,0,IF(IF(AND(A339&gt;=$E$14,MOD(A339-$E$14,int)=0),$E$15,0)+F339&gt;=J338+E339,J338+E339-F339,IF(AND(A339&gt;=$E$14,MOD(A339-$E$14,int)=0),$E$15,0)+IF(IF(AND(A339&gt;=$E$14,MOD(A339-$E$14,int)=0),$E$15,0)+IF(MOD(A339-$E$18,periods_per_year)=0,$E$17,0)+F339&lt;J338+E339,IF(MOD(A339-$E$18,periods_per_year)=0,$E$17,0),J338+E339-IF(AND(A339&gt;=$E$14,MOD(A339-$E$14,int)=0),$E$15,0)-F339))))</f>
        <v/>
      </c>
      <c r="H339" s="68"/>
      <c r="I339" s="67" t="str">
        <f t="shared" si="40"/>
        <v/>
      </c>
      <c r="J339" s="67" t="str">
        <f t="shared" si="41"/>
        <v/>
      </c>
      <c r="K339" s="50"/>
      <c r="L339" s="63" t="str">
        <f t="shared" si="42"/>
        <v/>
      </c>
      <c r="M339" s="64" t="str">
        <f>IF(L339="","",IF(OR(periods_per_year=26,periods_per_year=52),IF(periods_per_year=26,IF(L339=1,fpdate,M338+14),IF(periods_per_year=52,IF(L339=1,fpdate,M338+7),"n/a")),IF(periods_per_year=24,DATE(YEAR(fpdate),MONTH(fpdate)+(L339-1)/2+IF(AND(DAY(fpdate)&gt;=15,MOD(L339,2)=0),1,0),IF(MOD(L339,2)=0,IF(DAY(fpdate)&gt;=15,DAY(fpdate)-14,DAY(fpdate)+14),DAY(fpdate))),IF(DAY(DATE(YEAR(fpdate),MONTH(fpdate)+L339-1,DAY(fpdate)))&lt;&gt;DAY(fpdate),DATE(YEAR(fpdate),MONTH(fpdate)+L339,0),DATE(YEAR(fpdate),MONTH(fpdate)+L339-1,DAY(fpdate))))))</f>
        <v/>
      </c>
      <c r="N339" s="70" t="str">
        <f>IF(L339="","",IF(D339&lt;&gt;"",D339,IF(L339=1,start_rate,IF(variable,IF(OR(L339=1,L339&lt;$K$20*periods_per_year),N338,MIN($K$21,IF(MOD(L339-1,$J$23)=0,MAX($K$22,N338+$J$24),N338))),N338))))</f>
        <v/>
      </c>
      <c r="O339" s="71" t="str">
        <f>IF(L339="","",ROUND((((1+N339/CP)^(CP/periods_per_year))-1)*R338,2))</f>
        <v/>
      </c>
      <c r="P339" s="71" t="str">
        <f>IF(L339="","",IF(L339=nper,R338+O339,MIN(R338+O339,IF(N339=N338,P338,ROUND(-PMT(((1+N339/CP)^(CP/periods_per_year))-1,nper-L339+1,R338),2)))))</f>
        <v/>
      </c>
      <c r="Q339" s="71" t="str">
        <f t="shared" si="43"/>
        <v/>
      </c>
      <c r="R339" s="71" t="str">
        <f t="shared" si="44"/>
        <v/>
      </c>
    </row>
    <row r="340" spans="1:18" x14ac:dyDescent="0.25">
      <c r="A340" s="63" t="str">
        <f t="shared" si="36"/>
        <v/>
      </c>
      <c r="B340" s="64" t="str">
        <f t="shared" si="37"/>
        <v/>
      </c>
      <c r="C340" s="65" t="str">
        <f t="shared" si="38"/>
        <v/>
      </c>
      <c r="D340" s="66" t="str">
        <f>IF(A340="","",IF(A340=1,start_rate,IF(variable,IF(OR(A340=1,A340&lt;$K$20*periods_per_year),D339,MIN($K$21,IF(MOD(A340-1,$J$23)=0,MAX($K$22,D339+$J$24),D339))),D339)))</f>
        <v/>
      </c>
      <c r="E340" s="71" t="str">
        <f t="shared" si="39"/>
        <v/>
      </c>
      <c r="F340" s="71" t="str">
        <f>IF(A340="","",IF(A340=nper,J339+E340,MIN(J339+E340,IF(D340=D339,F339,IF($E$10="Acc Bi-Weekly",ROUND((-PMT(((1+D340/CP)^(CP/12))-1,(nper-A340+1)*12/26,J339))/2,2),IF($E$10="Acc Weekly",ROUND((-PMT(((1+D340/CP)^(CP/12))-1,(nper-A340+1)*12/52,J339))/4,2),ROUND(-PMT(((1+D340/CP)^(CP/periods_per_year))-1,nper-A340+1,J339),2)))))))</f>
        <v/>
      </c>
      <c r="G340" s="71" t="str">
        <f>IF(OR(A340="",A340&lt;$E$14),"",IF(J339&lt;=F340,0,IF(IF(AND(A340&gt;=$E$14,MOD(A340-$E$14,int)=0),$E$15,0)+F340&gt;=J339+E340,J339+E340-F340,IF(AND(A340&gt;=$E$14,MOD(A340-$E$14,int)=0),$E$15,0)+IF(IF(AND(A340&gt;=$E$14,MOD(A340-$E$14,int)=0),$E$15,0)+IF(MOD(A340-$E$18,periods_per_year)=0,$E$17,0)+F340&lt;J339+E340,IF(MOD(A340-$E$18,periods_per_year)=0,$E$17,0),J339+E340-IF(AND(A340&gt;=$E$14,MOD(A340-$E$14,int)=0),$E$15,0)-F340))))</f>
        <v/>
      </c>
      <c r="H340" s="68"/>
      <c r="I340" s="67" t="str">
        <f t="shared" si="40"/>
        <v/>
      </c>
      <c r="J340" s="67" t="str">
        <f t="shared" si="41"/>
        <v/>
      </c>
      <c r="K340" s="50"/>
      <c r="L340" s="63" t="str">
        <f t="shared" si="42"/>
        <v/>
      </c>
      <c r="M340" s="64" t="str">
        <f>IF(L340="","",IF(OR(periods_per_year=26,periods_per_year=52),IF(periods_per_year=26,IF(L340=1,fpdate,M339+14),IF(periods_per_year=52,IF(L340=1,fpdate,M339+7),"n/a")),IF(periods_per_year=24,DATE(YEAR(fpdate),MONTH(fpdate)+(L340-1)/2+IF(AND(DAY(fpdate)&gt;=15,MOD(L340,2)=0),1,0),IF(MOD(L340,2)=0,IF(DAY(fpdate)&gt;=15,DAY(fpdate)-14,DAY(fpdate)+14),DAY(fpdate))),IF(DAY(DATE(YEAR(fpdate),MONTH(fpdate)+L340-1,DAY(fpdate)))&lt;&gt;DAY(fpdate),DATE(YEAR(fpdate),MONTH(fpdate)+L340,0),DATE(YEAR(fpdate),MONTH(fpdate)+L340-1,DAY(fpdate))))))</f>
        <v/>
      </c>
      <c r="N340" s="70" t="str">
        <f>IF(L340="","",IF(D340&lt;&gt;"",D340,IF(L340=1,start_rate,IF(variable,IF(OR(L340=1,L340&lt;$K$20*periods_per_year),N339,MIN($K$21,IF(MOD(L340-1,$J$23)=0,MAX($K$22,N339+$J$24),N339))),N339))))</f>
        <v/>
      </c>
      <c r="O340" s="71" t="str">
        <f>IF(L340="","",ROUND((((1+N340/CP)^(CP/periods_per_year))-1)*R339,2))</f>
        <v/>
      </c>
      <c r="P340" s="71" t="str">
        <f>IF(L340="","",IF(L340=nper,R339+O340,MIN(R339+O340,IF(N340=N339,P339,ROUND(-PMT(((1+N340/CP)^(CP/periods_per_year))-1,nper-L340+1,R339),2)))))</f>
        <v/>
      </c>
      <c r="Q340" s="71" t="str">
        <f t="shared" si="43"/>
        <v/>
      </c>
      <c r="R340" s="71" t="str">
        <f t="shared" si="44"/>
        <v/>
      </c>
    </row>
    <row r="341" spans="1:18" x14ac:dyDescent="0.25">
      <c r="A341" s="63" t="str">
        <f t="shared" si="36"/>
        <v/>
      </c>
      <c r="B341" s="64" t="str">
        <f t="shared" si="37"/>
        <v/>
      </c>
      <c r="C341" s="65" t="str">
        <f t="shared" si="38"/>
        <v/>
      </c>
      <c r="D341" s="66" t="str">
        <f>IF(A341="","",IF(A341=1,start_rate,IF(variable,IF(OR(A341=1,A341&lt;$K$20*periods_per_year),D340,MIN($K$21,IF(MOD(A341-1,$J$23)=0,MAX($K$22,D340+$J$24),D340))),D340)))</f>
        <v/>
      </c>
      <c r="E341" s="71" t="str">
        <f t="shared" si="39"/>
        <v/>
      </c>
      <c r="F341" s="71" t="str">
        <f>IF(A341="","",IF(A341=nper,J340+E341,MIN(J340+E341,IF(D341=D340,F340,IF($E$10="Acc Bi-Weekly",ROUND((-PMT(((1+D341/CP)^(CP/12))-1,(nper-A341+1)*12/26,J340))/2,2),IF($E$10="Acc Weekly",ROUND((-PMT(((1+D341/CP)^(CP/12))-1,(nper-A341+1)*12/52,J340))/4,2),ROUND(-PMT(((1+D341/CP)^(CP/periods_per_year))-1,nper-A341+1,J340),2)))))))</f>
        <v/>
      </c>
      <c r="G341" s="71" t="str">
        <f>IF(OR(A341="",A341&lt;$E$14),"",IF(J340&lt;=F341,0,IF(IF(AND(A341&gt;=$E$14,MOD(A341-$E$14,int)=0),$E$15,0)+F341&gt;=J340+E341,J340+E341-F341,IF(AND(A341&gt;=$E$14,MOD(A341-$E$14,int)=0),$E$15,0)+IF(IF(AND(A341&gt;=$E$14,MOD(A341-$E$14,int)=0),$E$15,0)+IF(MOD(A341-$E$18,periods_per_year)=0,$E$17,0)+F341&lt;J340+E341,IF(MOD(A341-$E$18,periods_per_year)=0,$E$17,0),J340+E341-IF(AND(A341&gt;=$E$14,MOD(A341-$E$14,int)=0),$E$15,0)-F341))))</f>
        <v/>
      </c>
      <c r="H341" s="68"/>
      <c r="I341" s="67" t="str">
        <f t="shared" si="40"/>
        <v/>
      </c>
      <c r="J341" s="67" t="str">
        <f t="shared" si="41"/>
        <v/>
      </c>
      <c r="K341" s="50"/>
      <c r="L341" s="63" t="str">
        <f t="shared" si="42"/>
        <v/>
      </c>
      <c r="M341" s="64" t="str">
        <f>IF(L341="","",IF(OR(periods_per_year=26,periods_per_year=52),IF(periods_per_year=26,IF(L341=1,fpdate,M340+14),IF(periods_per_year=52,IF(L341=1,fpdate,M340+7),"n/a")),IF(periods_per_year=24,DATE(YEAR(fpdate),MONTH(fpdate)+(L341-1)/2+IF(AND(DAY(fpdate)&gt;=15,MOD(L341,2)=0),1,0),IF(MOD(L341,2)=0,IF(DAY(fpdate)&gt;=15,DAY(fpdate)-14,DAY(fpdate)+14),DAY(fpdate))),IF(DAY(DATE(YEAR(fpdate),MONTH(fpdate)+L341-1,DAY(fpdate)))&lt;&gt;DAY(fpdate),DATE(YEAR(fpdate),MONTH(fpdate)+L341,0),DATE(YEAR(fpdate),MONTH(fpdate)+L341-1,DAY(fpdate))))))</f>
        <v/>
      </c>
      <c r="N341" s="70" t="str">
        <f>IF(L341="","",IF(D341&lt;&gt;"",D341,IF(L341=1,start_rate,IF(variable,IF(OR(L341=1,L341&lt;$K$20*periods_per_year),N340,MIN($K$21,IF(MOD(L341-1,$J$23)=0,MAX($K$22,N340+$J$24),N340))),N340))))</f>
        <v/>
      </c>
      <c r="O341" s="71" t="str">
        <f>IF(L341="","",ROUND((((1+N341/CP)^(CP/periods_per_year))-1)*R340,2))</f>
        <v/>
      </c>
      <c r="P341" s="71" t="str">
        <f>IF(L341="","",IF(L341=nper,R340+O341,MIN(R340+O341,IF(N341=N340,P340,ROUND(-PMT(((1+N341/CP)^(CP/periods_per_year))-1,nper-L341+1,R340),2)))))</f>
        <v/>
      </c>
      <c r="Q341" s="71" t="str">
        <f t="shared" si="43"/>
        <v/>
      </c>
      <c r="R341" s="71" t="str">
        <f t="shared" si="44"/>
        <v/>
      </c>
    </row>
    <row r="342" spans="1:18" x14ac:dyDescent="0.25">
      <c r="A342" s="63" t="str">
        <f t="shared" si="36"/>
        <v/>
      </c>
      <c r="B342" s="64" t="str">
        <f t="shared" si="37"/>
        <v/>
      </c>
      <c r="C342" s="65" t="str">
        <f t="shared" si="38"/>
        <v/>
      </c>
      <c r="D342" s="66" t="str">
        <f>IF(A342="","",IF(A342=1,start_rate,IF(variable,IF(OR(A342=1,A342&lt;$K$20*periods_per_year),D341,MIN($K$21,IF(MOD(A342-1,$J$23)=0,MAX($K$22,D341+$J$24),D341))),D341)))</f>
        <v/>
      </c>
      <c r="E342" s="71" t="str">
        <f t="shared" si="39"/>
        <v/>
      </c>
      <c r="F342" s="71" t="str">
        <f>IF(A342="","",IF(A342=nper,J341+E342,MIN(J341+E342,IF(D342=D341,F341,IF($E$10="Acc Bi-Weekly",ROUND((-PMT(((1+D342/CP)^(CP/12))-1,(nper-A342+1)*12/26,J341))/2,2),IF($E$10="Acc Weekly",ROUND((-PMT(((1+D342/CP)^(CP/12))-1,(nper-A342+1)*12/52,J341))/4,2),ROUND(-PMT(((1+D342/CP)^(CP/periods_per_year))-1,nper-A342+1,J341),2)))))))</f>
        <v/>
      </c>
      <c r="G342" s="71" t="str">
        <f>IF(OR(A342="",A342&lt;$E$14),"",IF(J341&lt;=F342,0,IF(IF(AND(A342&gt;=$E$14,MOD(A342-$E$14,int)=0),$E$15,0)+F342&gt;=J341+E342,J341+E342-F342,IF(AND(A342&gt;=$E$14,MOD(A342-$E$14,int)=0),$E$15,0)+IF(IF(AND(A342&gt;=$E$14,MOD(A342-$E$14,int)=0),$E$15,0)+IF(MOD(A342-$E$18,periods_per_year)=0,$E$17,0)+F342&lt;J341+E342,IF(MOD(A342-$E$18,periods_per_year)=0,$E$17,0),J341+E342-IF(AND(A342&gt;=$E$14,MOD(A342-$E$14,int)=0),$E$15,0)-F342))))</f>
        <v/>
      </c>
      <c r="H342" s="68"/>
      <c r="I342" s="67" t="str">
        <f t="shared" si="40"/>
        <v/>
      </c>
      <c r="J342" s="67" t="str">
        <f t="shared" si="41"/>
        <v/>
      </c>
      <c r="K342" s="50"/>
      <c r="L342" s="63" t="str">
        <f t="shared" si="42"/>
        <v/>
      </c>
      <c r="M342" s="64" t="str">
        <f>IF(L342="","",IF(OR(periods_per_year=26,periods_per_year=52),IF(periods_per_year=26,IF(L342=1,fpdate,M341+14),IF(periods_per_year=52,IF(L342=1,fpdate,M341+7),"n/a")),IF(periods_per_year=24,DATE(YEAR(fpdate),MONTH(fpdate)+(L342-1)/2+IF(AND(DAY(fpdate)&gt;=15,MOD(L342,2)=0),1,0),IF(MOD(L342,2)=0,IF(DAY(fpdate)&gt;=15,DAY(fpdate)-14,DAY(fpdate)+14),DAY(fpdate))),IF(DAY(DATE(YEAR(fpdate),MONTH(fpdate)+L342-1,DAY(fpdate)))&lt;&gt;DAY(fpdate),DATE(YEAR(fpdate),MONTH(fpdate)+L342,0),DATE(YEAR(fpdate),MONTH(fpdate)+L342-1,DAY(fpdate))))))</f>
        <v/>
      </c>
      <c r="N342" s="70" t="str">
        <f>IF(L342="","",IF(D342&lt;&gt;"",D342,IF(L342=1,start_rate,IF(variable,IF(OR(L342=1,L342&lt;$K$20*periods_per_year),N341,MIN($K$21,IF(MOD(L342-1,$J$23)=0,MAX($K$22,N341+$J$24),N341))),N341))))</f>
        <v/>
      </c>
      <c r="O342" s="71" t="str">
        <f>IF(L342="","",ROUND((((1+N342/CP)^(CP/periods_per_year))-1)*R341,2))</f>
        <v/>
      </c>
      <c r="P342" s="71" t="str">
        <f>IF(L342="","",IF(L342=nper,R341+O342,MIN(R341+O342,IF(N342=N341,P341,ROUND(-PMT(((1+N342/CP)^(CP/periods_per_year))-1,nper-L342+1,R341),2)))))</f>
        <v/>
      </c>
      <c r="Q342" s="71" t="str">
        <f t="shared" si="43"/>
        <v/>
      </c>
      <c r="R342" s="71" t="str">
        <f t="shared" si="44"/>
        <v/>
      </c>
    </row>
    <row r="343" spans="1:18" x14ac:dyDescent="0.25">
      <c r="A343" s="63" t="str">
        <f t="shared" si="36"/>
        <v/>
      </c>
      <c r="B343" s="64" t="str">
        <f t="shared" si="37"/>
        <v/>
      </c>
      <c r="C343" s="65" t="str">
        <f t="shared" si="38"/>
        <v/>
      </c>
      <c r="D343" s="66" t="str">
        <f>IF(A343="","",IF(A343=1,start_rate,IF(variable,IF(OR(A343=1,A343&lt;$K$20*periods_per_year),D342,MIN($K$21,IF(MOD(A343-1,$J$23)=0,MAX($K$22,D342+$J$24),D342))),D342)))</f>
        <v/>
      </c>
      <c r="E343" s="71" t="str">
        <f t="shared" si="39"/>
        <v/>
      </c>
      <c r="F343" s="71" t="str">
        <f>IF(A343="","",IF(A343=nper,J342+E343,MIN(J342+E343,IF(D343=D342,F342,IF($E$10="Acc Bi-Weekly",ROUND((-PMT(((1+D343/CP)^(CP/12))-1,(nper-A343+1)*12/26,J342))/2,2),IF($E$10="Acc Weekly",ROUND((-PMT(((1+D343/CP)^(CP/12))-1,(nper-A343+1)*12/52,J342))/4,2),ROUND(-PMT(((1+D343/CP)^(CP/periods_per_year))-1,nper-A343+1,J342),2)))))))</f>
        <v/>
      </c>
      <c r="G343" s="71" t="str">
        <f>IF(OR(A343="",A343&lt;$E$14),"",IF(J342&lt;=F343,0,IF(IF(AND(A343&gt;=$E$14,MOD(A343-$E$14,int)=0),$E$15,0)+F343&gt;=J342+E343,J342+E343-F343,IF(AND(A343&gt;=$E$14,MOD(A343-$E$14,int)=0),$E$15,0)+IF(IF(AND(A343&gt;=$E$14,MOD(A343-$E$14,int)=0),$E$15,0)+IF(MOD(A343-$E$18,periods_per_year)=0,$E$17,0)+F343&lt;J342+E343,IF(MOD(A343-$E$18,periods_per_year)=0,$E$17,0),J342+E343-IF(AND(A343&gt;=$E$14,MOD(A343-$E$14,int)=0),$E$15,0)-F343))))</f>
        <v/>
      </c>
      <c r="H343" s="68"/>
      <c r="I343" s="67" t="str">
        <f t="shared" si="40"/>
        <v/>
      </c>
      <c r="J343" s="67" t="str">
        <f t="shared" si="41"/>
        <v/>
      </c>
      <c r="K343" s="50"/>
      <c r="L343" s="63" t="str">
        <f t="shared" si="42"/>
        <v/>
      </c>
      <c r="M343" s="64" t="str">
        <f>IF(L343="","",IF(OR(periods_per_year=26,periods_per_year=52),IF(periods_per_year=26,IF(L343=1,fpdate,M342+14),IF(periods_per_year=52,IF(L343=1,fpdate,M342+7),"n/a")),IF(periods_per_year=24,DATE(YEAR(fpdate),MONTH(fpdate)+(L343-1)/2+IF(AND(DAY(fpdate)&gt;=15,MOD(L343,2)=0),1,0),IF(MOD(L343,2)=0,IF(DAY(fpdate)&gt;=15,DAY(fpdate)-14,DAY(fpdate)+14),DAY(fpdate))),IF(DAY(DATE(YEAR(fpdate),MONTH(fpdate)+L343-1,DAY(fpdate)))&lt;&gt;DAY(fpdate),DATE(YEAR(fpdate),MONTH(fpdate)+L343,0),DATE(YEAR(fpdate),MONTH(fpdate)+L343-1,DAY(fpdate))))))</f>
        <v/>
      </c>
      <c r="N343" s="70" t="str">
        <f>IF(L343="","",IF(D343&lt;&gt;"",D343,IF(L343=1,start_rate,IF(variable,IF(OR(L343=1,L343&lt;$K$20*periods_per_year),N342,MIN($K$21,IF(MOD(L343-1,$J$23)=0,MAX($K$22,N342+$J$24),N342))),N342))))</f>
        <v/>
      </c>
      <c r="O343" s="71" t="str">
        <f>IF(L343="","",ROUND((((1+N343/CP)^(CP/periods_per_year))-1)*R342,2))</f>
        <v/>
      </c>
      <c r="P343" s="71" t="str">
        <f>IF(L343="","",IF(L343=nper,R342+O343,MIN(R342+O343,IF(N343=N342,P342,ROUND(-PMT(((1+N343/CP)^(CP/periods_per_year))-1,nper-L343+1,R342),2)))))</f>
        <v/>
      </c>
      <c r="Q343" s="71" t="str">
        <f t="shared" si="43"/>
        <v/>
      </c>
      <c r="R343" s="71" t="str">
        <f t="shared" si="44"/>
        <v/>
      </c>
    </row>
    <row r="344" spans="1:18" x14ac:dyDescent="0.25">
      <c r="A344" s="63" t="str">
        <f t="shared" si="36"/>
        <v/>
      </c>
      <c r="B344" s="64" t="str">
        <f t="shared" si="37"/>
        <v/>
      </c>
      <c r="C344" s="65" t="str">
        <f t="shared" si="38"/>
        <v/>
      </c>
      <c r="D344" s="66" t="str">
        <f>IF(A344="","",IF(A344=1,start_rate,IF(variable,IF(OR(A344=1,A344&lt;$K$20*periods_per_year),D343,MIN($K$21,IF(MOD(A344-1,$J$23)=0,MAX($K$22,D343+$J$24),D343))),D343)))</f>
        <v/>
      </c>
      <c r="E344" s="71" t="str">
        <f t="shared" si="39"/>
        <v/>
      </c>
      <c r="F344" s="71" t="str">
        <f>IF(A344="","",IF(A344=nper,J343+E344,MIN(J343+E344,IF(D344=D343,F343,IF($E$10="Acc Bi-Weekly",ROUND((-PMT(((1+D344/CP)^(CP/12))-1,(nper-A344+1)*12/26,J343))/2,2),IF($E$10="Acc Weekly",ROUND((-PMT(((1+D344/CP)^(CP/12))-1,(nper-A344+1)*12/52,J343))/4,2),ROUND(-PMT(((1+D344/CP)^(CP/periods_per_year))-1,nper-A344+1,J343),2)))))))</f>
        <v/>
      </c>
      <c r="G344" s="71" t="str">
        <f>IF(OR(A344="",A344&lt;$E$14),"",IF(J343&lt;=F344,0,IF(IF(AND(A344&gt;=$E$14,MOD(A344-$E$14,int)=0),$E$15,0)+F344&gt;=J343+E344,J343+E344-F344,IF(AND(A344&gt;=$E$14,MOD(A344-$E$14,int)=0),$E$15,0)+IF(IF(AND(A344&gt;=$E$14,MOD(A344-$E$14,int)=0),$E$15,0)+IF(MOD(A344-$E$18,periods_per_year)=0,$E$17,0)+F344&lt;J343+E344,IF(MOD(A344-$E$18,periods_per_year)=0,$E$17,0),J343+E344-IF(AND(A344&gt;=$E$14,MOD(A344-$E$14,int)=0),$E$15,0)-F344))))</f>
        <v/>
      </c>
      <c r="H344" s="68"/>
      <c r="I344" s="67" t="str">
        <f t="shared" si="40"/>
        <v/>
      </c>
      <c r="J344" s="67" t="str">
        <f t="shared" si="41"/>
        <v/>
      </c>
      <c r="K344" s="50"/>
      <c r="L344" s="63" t="str">
        <f t="shared" si="42"/>
        <v/>
      </c>
      <c r="M344" s="64" t="str">
        <f>IF(L344="","",IF(OR(periods_per_year=26,periods_per_year=52),IF(periods_per_year=26,IF(L344=1,fpdate,M343+14),IF(periods_per_year=52,IF(L344=1,fpdate,M343+7),"n/a")),IF(periods_per_year=24,DATE(YEAR(fpdate),MONTH(fpdate)+(L344-1)/2+IF(AND(DAY(fpdate)&gt;=15,MOD(L344,2)=0),1,0),IF(MOD(L344,2)=0,IF(DAY(fpdate)&gt;=15,DAY(fpdate)-14,DAY(fpdate)+14),DAY(fpdate))),IF(DAY(DATE(YEAR(fpdate),MONTH(fpdate)+L344-1,DAY(fpdate)))&lt;&gt;DAY(fpdate),DATE(YEAR(fpdate),MONTH(fpdate)+L344,0),DATE(YEAR(fpdate),MONTH(fpdate)+L344-1,DAY(fpdate))))))</f>
        <v/>
      </c>
      <c r="N344" s="70" t="str">
        <f>IF(L344="","",IF(D344&lt;&gt;"",D344,IF(L344=1,start_rate,IF(variable,IF(OR(L344=1,L344&lt;$K$20*periods_per_year),N343,MIN($K$21,IF(MOD(L344-1,$J$23)=0,MAX($K$22,N343+$J$24),N343))),N343))))</f>
        <v/>
      </c>
      <c r="O344" s="71" t="str">
        <f>IF(L344="","",ROUND((((1+N344/CP)^(CP/periods_per_year))-1)*R343,2))</f>
        <v/>
      </c>
      <c r="P344" s="71" t="str">
        <f>IF(L344="","",IF(L344=nper,R343+O344,MIN(R343+O344,IF(N344=N343,P343,ROUND(-PMT(((1+N344/CP)^(CP/periods_per_year))-1,nper-L344+1,R343),2)))))</f>
        <v/>
      </c>
      <c r="Q344" s="71" t="str">
        <f t="shared" si="43"/>
        <v/>
      </c>
      <c r="R344" s="71" t="str">
        <f t="shared" si="44"/>
        <v/>
      </c>
    </row>
    <row r="345" spans="1:18" x14ac:dyDescent="0.25">
      <c r="A345" s="63" t="str">
        <f t="shared" si="36"/>
        <v/>
      </c>
      <c r="B345" s="64" t="str">
        <f t="shared" si="37"/>
        <v/>
      </c>
      <c r="C345" s="65" t="str">
        <f t="shared" si="38"/>
        <v/>
      </c>
      <c r="D345" s="66" t="str">
        <f>IF(A345="","",IF(A345=1,start_rate,IF(variable,IF(OR(A345=1,A345&lt;$K$20*periods_per_year),D344,MIN($K$21,IF(MOD(A345-1,$J$23)=0,MAX($K$22,D344+$J$24),D344))),D344)))</f>
        <v/>
      </c>
      <c r="E345" s="71" t="str">
        <f t="shared" si="39"/>
        <v/>
      </c>
      <c r="F345" s="71" t="str">
        <f>IF(A345="","",IF(A345=nper,J344+E345,MIN(J344+E345,IF(D345=D344,F344,IF($E$10="Acc Bi-Weekly",ROUND((-PMT(((1+D345/CP)^(CP/12))-1,(nper-A345+1)*12/26,J344))/2,2),IF($E$10="Acc Weekly",ROUND((-PMT(((1+D345/CP)^(CP/12))-1,(nper-A345+1)*12/52,J344))/4,2),ROUND(-PMT(((1+D345/CP)^(CP/periods_per_year))-1,nper-A345+1,J344),2)))))))</f>
        <v/>
      </c>
      <c r="G345" s="71" t="str">
        <f>IF(OR(A345="",A345&lt;$E$14),"",IF(J344&lt;=F345,0,IF(IF(AND(A345&gt;=$E$14,MOD(A345-$E$14,int)=0),$E$15,0)+F345&gt;=J344+E345,J344+E345-F345,IF(AND(A345&gt;=$E$14,MOD(A345-$E$14,int)=0),$E$15,0)+IF(IF(AND(A345&gt;=$E$14,MOD(A345-$E$14,int)=0),$E$15,0)+IF(MOD(A345-$E$18,periods_per_year)=0,$E$17,0)+F345&lt;J344+E345,IF(MOD(A345-$E$18,periods_per_year)=0,$E$17,0),J344+E345-IF(AND(A345&gt;=$E$14,MOD(A345-$E$14,int)=0),$E$15,0)-F345))))</f>
        <v/>
      </c>
      <c r="H345" s="68"/>
      <c r="I345" s="67" t="str">
        <f t="shared" si="40"/>
        <v/>
      </c>
      <c r="J345" s="67" t="str">
        <f t="shared" si="41"/>
        <v/>
      </c>
      <c r="K345" s="50"/>
      <c r="L345" s="63" t="str">
        <f t="shared" si="42"/>
        <v/>
      </c>
      <c r="M345" s="64" t="str">
        <f>IF(L345="","",IF(OR(periods_per_year=26,periods_per_year=52),IF(periods_per_year=26,IF(L345=1,fpdate,M344+14),IF(periods_per_year=52,IF(L345=1,fpdate,M344+7),"n/a")),IF(periods_per_year=24,DATE(YEAR(fpdate),MONTH(fpdate)+(L345-1)/2+IF(AND(DAY(fpdate)&gt;=15,MOD(L345,2)=0),1,0),IF(MOD(L345,2)=0,IF(DAY(fpdate)&gt;=15,DAY(fpdate)-14,DAY(fpdate)+14),DAY(fpdate))),IF(DAY(DATE(YEAR(fpdate),MONTH(fpdate)+L345-1,DAY(fpdate)))&lt;&gt;DAY(fpdate),DATE(YEAR(fpdate),MONTH(fpdate)+L345,0),DATE(YEAR(fpdate),MONTH(fpdate)+L345-1,DAY(fpdate))))))</f>
        <v/>
      </c>
      <c r="N345" s="70" t="str">
        <f>IF(L345="","",IF(D345&lt;&gt;"",D345,IF(L345=1,start_rate,IF(variable,IF(OR(L345=1,L345&lt;$K$20*periods_per_year),N344,MIN($K$21,IF(MOD(L345-1,$J$23)=0,MAX($K$22,N344+$J$24),N344))),N344))))</f>
        <v/>
      </c>
      <c r="O345" s="71" t="str">
        <f>IF(L345="","",ROUND((((1+N345/CP)^(CP/periods_per_year))-1)*R344,2))</f>
        <v/>
      </c>
      <c r="P345" s="71" t="str">
        <f>IF(L345="","",IF(L345=nper,R344+O345,MIN(R344+O345,IF(N345=N344,P344,ROUND(-PMT(((1+N345/CP)^(CP/periods_per_year))-1,nper-L345+1,R344),2)))))</f>
        <v/>
      </c>
      <c r="Q345" s="71" t="str">
        <f t="shared" si="43"/>
        <v/>
      </c>
      <c r="R345" s="71" t="str">
        <f t="shared" si="44"/>
        <v/>
      </c>
    </row>
    <row r="346" spans="1:18" x14ac:dyDescent="0.25">
      <c r="A346" s="63" t="str">
        <f t="shared" si="36"/>
        <v/>
      </c>
      <c r="B346" s="64" t="str">
        <f t="shared" si="37"/>
        <v/>
      </c>
      <c r="C346" s="65" t="str">
        <f t="shared" si="38"/>
        <v/>
      </c>
      <c r="D346" s="66" t="str">
        <f>IF(A346="","",IF(A346=1,start_rate,IF(variable,IF(OR(A346=1,A346&lt;$K$20*periods_per_year),D345,MIN($K$21,IF(MOD(A346-1,$J$23)=0,MAX($K$22,D345+$J$24),D345))),D345)))</f>
        <v/>
      </c>
      <c r="E346" s="71" t="str">
        <f t="shared" si="39"/>
        <v/>
      </c>
      <c r="F346" s="71" t="str">
        <f>IF(A346="","",IF(A346=nper,J345+E346,MIN(J345+E346,IF(D346=D345,F345,IF($E$10="Acc Bi-Weekly",ROUND((-PMT(((1+D346/CP)^(CP/12))-1,(nper-A346+1)*12/26,J345))/2,2),IF($E$10="Acc Weekly",ROUND((-PMT(((1+D346/CP)^(CP/12))-1,(nper-A346+1)*12/52,J345))/4,2),ROUND(-PMT(((1+D346/CP)^(CP/periods_per_year))-1,nper-A346+1,J345),2)))))))</f>
        <v/>
      </c>
      <c r="G346" s="71" t="str">
        <f>IF(OR(A346="",A346&lt;$E$14),"",IF(J345&lt;=F346,0,IF(IF(AND(A346&gt;=$E$14,MOD(A346-$E$14,int)=0),$E$15,0)+F346&gt;=J345+E346,J345+E346-F346,IF(AND(A346&gt;=$E$14,MOD(A346-$E$14,int)=0),$E$15,0)+IF(IF(AND(A346&gt;=$E$14,MOD(A346-$E$14,int)=0),$E$15,0)+IF(MOD(A346-$E$18,periods_per_year)=0,$E$17,0)+F346&lt;J345+E346,IF(MOD(A346-$E$18,periods_per_year)=0,$E$17,0),J345+E346-IF(AND(A346&gt;=$E$14,MOD(A346-$E$14,int)=0),$E$15,0)-F346))))</f>
        <v/>
      </c>
      <c r="H346" s="68"/>
      <c r="I346" s="67" t="str">
        <f t="shared" si="40"/>
        <v/>
      </c>
      <c r="J346" s="67" t="str">
        <f t="shared" si="41"/>
        <v/>
      </c>
      <c r="K346" s="50"/>
      <c r="L346" s="63" t="str">
        <f t="shared" si="42"/>
        <v/>
      </c>
      <c r="M346" s="64" t="str">
        <f>IF(L346="","",IF(OR(periods_per_year=26,periods_per_year=52),IF(periods_per_year=26,IF(L346=1,fpdate,M345+14),IF(periods_per_year=52,IF(L346=1,fpdate,M345+7),"n/a")),IF(periods_per_year=24,DATE(YEAR(fpdate),MONTH(fpdate)+(L346-1)/2+IF(AND(DAY(fpdate)&gt;=15,MOD(L346,2)=0),1,0),IF(MOD(L346,2)=0,IF(DAY(fpdate)&gt;=15,DAY(fpdate)-14,DAY(fpdate)+14),DAY(fpdate))),IF(DAY(DATE(YEAR(fpdate),MONTH(fpdate)+L346-1,DAY(fpdate)))&lt;&gt;DAY(fpdate),DATE(YEAR(fpdate),MONTH(fpdate)+L346,0),DATE(YEAR(fpdate),MONTH(fpdate)+L346-1,DAY(fpdate))))))</f>
        <v/>
      </c>
      <c r="N346" s="70" t="str">
        <f>IF(L346="","",IF(D346&lt;&gt;"",D346,IF(L346=1,start_rate,IF(variable,IF(OR(L346=1,L346&lt;$K$20*periods_per_year),N345,MIN($K$21,IF(MOD(L346-1,$J$23)=0,MAX($K$22,N345+$J$24),N345))),N345))))</f>
        <v/>
      </c>
      <c r="O346" s="71" t="str">
        <f>IF(L346="","",ROUND((((1+N346/CP)^(CP/periods_per_year))-1)*R345,2))</f>
        <v/>
      </c>
      <c r="P346" s="71" t="str">
        <f>IF(L346="","",IF(L346=nper,R345+O346,MIN(R345+O346,IF(N346=N345,P345,ROUND(-PMT(((1+N346/CP)^(CP/periods_per_year))-1,nper-L346+1,R345),2)))))</f>
        <v/>
      </c>
      <c r="Q346" s="71" t="str">
        <f t="shared" si="43"/>
        <v/>
      </c>
      <c r="R346" s="71" t="str">
        <f t="shared" si="44"/>
        <v/>
      </c>
    </row>
    <row r="347" spans="1:18" x14ac:dyDescent="0.25">
      <c r="A347" s="63" t="str">
        <f t="shared" si="36"/>
        <v/>
      </c>
      <c r="B347" s="64" t="str">
        <f t="shared" si="37"/>
        <v/>
      </c>
      <c r="C347" s="65" t="str">
        <f t="shared" si="38"/>
        <v/>
      </c>
      <c r="D347" s="66" t="str">
        <f>IF(A347="","",IF(A347=1,start_rate,IF(variable,IF(OR(A347=1,A347&lt;$K$20*periods_per_year),D346,MIN($K$21,IF(MOD(A347-1,$J$23)=0,MAX($K$22,D346+$J$24),D346))),D346)))</f>
        <v/>
      </c>
      <c r="E347" s="71" t="str">
        <f t="shared" si="39"/>
        <v/>
      </c>
      <c r="F347" s="71" t="str">
        <f>IF(A347="","",IF(A347=nper,J346+E347,MIN(J346+E347,IF(D347=D346,F346,IF($E$10="Acc Bi-Weekly",ROUND((-PMT(((1+D347/CP)^(CP/12))-1,(nper-A347+1)*12/26,J346))/2,2),IF($E$10="Acc Weekly",ROUND((-PMT(((1+D347/CP)^(CP/12))-1,(nper-A347+1)*12/52,J346))/4,2),ROUND(-PMT(((1+D347/CP)^(CP/periods_per_year))-1,nper-A347+1,J346),2)))))))</f>
        <v/>
      </c>
      <c r="G347" s="71" t="str">
        <f>IF(OR(A347="",A347&lt;$E$14),"",IF(J346&lt;=F347,0,IF(IF(AND(A347&gt;=$E$14,MOD(A347-$E$14,int)=0),$E$15,0)+F347&gt;=J346+E347,J346+E347-F347,IF(AND(A347&gt;=$E$14,MOD(A347-$E$14,int)=0),$E$15,0)+IF(IF(AND(A347&gt;=$E$14,MOD(A347-$E$14,int)=0),$E$15,0)+IF(MOD(A347-$E$18,periods_per_year)=0,$E$17,0)+F347&lt;J346+E347,IF(MOD(A347-$E$18,periods_per_year)=0,$E$17,0),J346+E347-IF(AND(A347&gt;=$E$14,MOD(A347-$E$14,int)=0),$E$15,0)-F347))))</f>
        <v/>
      </c>
      <c r="H347" s="68"/>
      <c r="I347" s="67" t="str">
        <f t="shared" si="40"/>
        <v/>
      </c>
      <c r="J347" s="67" t="str">
        <f t="shared" si="41"/>
        <v/>
      </c>
      <c r="K347" s="50"/>
      <c r="L347" s="63" t="str">
        <f t="shared" si="42"/>
        <v/>
      </c>
      <c r="M347" s="64" t="str">
        <f>IF(L347="","",IF(OR(periods_per_year=26,periods_per_year=52),IF(periods_per_year=26,IF(L347=1,fpdate,M346+14),IF(periods_per_year=52,IF(L347=1,fpdate,M346+7),"n/a")),IF(periods_per_year=24,DATE(YEAR(fpdate),MONTH(fpdate)+(L347-1)/2+IF(AND(DAY(fpdate)&gt;=15,MOD(L347,2)=0),1,0),IF(MOD(L347,2)=0,IF(DAY(fpdate)&gt;=15,DAY(fpdate)-14,DAY(fpdate)+14),DAY(fpdate))),IF(DAY(DATE(YEAR(fpdate),MONTH(fpdate)+L347-1,DAY(fpdate)))&lt;&gt;DAY(fpdate),DATE(YEAR(fpdate),MONTH(fpdate)+L347,0),DATE(YEAR(fpdate),MONTH(fpdate)+L347-1,DAY(fpdate))))))</f>
        <v/>
      </c>
      <c r="N347" s="70" t="str">
        <f>IF(L347="","",IF(D347&lt;&gt;"",D347,IF(L347=1,start_rate,IF(variable,IF(OR(L347=1,L347&lt;$K$20*periods_per_year),N346,MIN($K$21,IF(MOD(L347-1,$J$23)=0,MAX($K$22,N346+$J$24),N346))),N346))))</f>
        <v/>
      </c>
      <c r="O347" s="71" t="str">
        <f>IF(L347="","",ROUND((((1+N347/CP)^(CP/periods_per_year))-1)*R346,2))</f>
        <v/>
      </c>
      <c r="P347" s="71" t="str">
        <f>IF(L347="","",IF(L347=nper,R346+O347,MIN(R346+O347,IF(N347=N346,P346,ROUND(-PMT(((1+N347/CP)^(CP/periods_per_year))-1,nper-L347+1,R346),2)))))</f>
        <v/>
      </c>
      <c r="Q347" s="71" t="str">
        <f t="shared" si="43"/>
        <v/>
      </c>
      <c r="R347" s="71" t="str">
        <f t="shared" si="44"/>
        <v/>
      </c>
    </row>
    <row r="348" spans="1:18" x14ac:dyDescent="0.25">
      <c r="A348" s="63" t="str">
        <f t="shared" si="36"/>
        <v/>
      </c>
      <c r="B348" s="64" t="str">
        <f t="shared" si="37"/>
        <v/>
      </c>
      <c r="C348" s="65" t="str">
        <f t="shared" si="38"/>
        <v/>
      </c>
      <c r="D348" s="66" t="str">
        <f>IF(A348="","",IF(A348=1,start_rate,IF(variable,IF(OR(A348=1,A348&lt;$K$20*periods_per_year),D347,MIN($K$21,IF(MOD(A348-1,$J$23)=0,MAX($K$22,D347+$J$24),D347))),D347)))</f>
        <v/>
      </c>
      <c r="E348" s="71" t="str">
        <f t="shared" si="39"/>
        <v/>
      </c>
      <c r="F348" s="71" t="str">
        <f>IF(A348="","",IF(A348=nper,J347+E348,MIN(J347+E348,IF(D348=D347,F347,IF($E$10="Acc Bi-Weekly",ROUND((-PMT(((1+D348/CP)^(CP/12))-1,(nper-A348+1)*12/26,J347))/2,2),IF($E$10="Acc Weekly",ROUND((-PMT(((1+D348/CP)^(CP/12))-1,(nper-A348+1)*12/52,J347))/4,2),ROUND(-PMT(((1+D348/CP)^(CP/periods_per_year))-1,nper-A348+1,J347),2)))))))</f>
        <v/>
      </c>
      <c r="G348" s="71" t="str">
        <f>IF(OR(A348="",A348&lt;$E$14),"",IF(J347&lt;=F348,0,IF(IF(AND(A348&gt;=$E$14,MOD(A348-$E$14,int)=0),$E$15,0)+F348&gt;=J347+E348,J347+E348-F348,IF(AND(A348&gt;=$E$14,MOD(A348-$E$14,int)=0),$E$15,0)+IF(IF(AND(A348&gt;=$E$14,MOD(A348-$E$14,int)=0),$E$15,0)+IF(MOD(A348-$E$18,periods_per_year)=0,$E$17,0)+F348&lt;J347+E348,IF(MOD(A348-$E$18,periods_per_year)=0,$E$17,0),J347+E348-IF(AND(A348&gt;=$E$14,MOD(A348-$E$14,int)=0),$E$15,0)-F348))))</f>
        <v/>
      </c>
      <c r="H348" s="68"/>
      <c r="I348" s="67" t="str">
        <f t="shared" si="40"/>
        <v/>
      </c>
      <c r="J348" s="67" t="str">
        <f t="shared" si="41"/>
        <v/>
      </c>
      <c r="K348" s="50"/>
      <c r="L348" s="63" t="str">
        <f t="shared" si="42"/>
        <v/>
      </c>
      <c r="M348" s="64" t="str">
        <f>IF(L348="","",IF(OR(periods_per_year=26,periods_per_year=52),IF(periods_per_year=26,IF(L348=1,fpdate,M347+14),IF(periods_per_year=52,IF(L348=1,fpdate,M347+7),"n/a")),IF(periods_per_year=24,DATE(YEAR(fpdate),MONTH(fpdate)+(L348-1)/2+IF(AND(DAY(fpdate)&gt;=15,MOD(L348,2)=0),1,0),IF(MOD(L348,2)=0,IF(DAY(fpdate)&gt;=15,DAY(fpdate)-14,DAY(fpdate)+14),DAY(fpdate))),IF(DAY(DATE(YEAR(fpdate),MONTH(fpdate)+L348-1,DAY(fpdate)))&lt;&gt;DAY(fpdate),DATE(YEAR(fpdate),MONTH(fpdate)+L348,0),DATE(YEAR(fpdate),MONTH(fpdate)+L348-1,DAY(fpdate))))))</f>
        <v/>
      </c>
      <c r="N348" s="70" t="str">
        <f>IF(L348="","",IF(D348&lt;&gt;"",D348,IF(L348=1,start_rate,IF(variable,IF(OR(L348=1,L348&lt;$K$20*periods_per_year),N347,MIN($K$21,IF(MOD(L348-1,$J$23)=0,MAX($K$22,N347+$J$24),N347))),N347))))</f>
        <v/>
      </c>
      <c r="O348" s="71" t="str">
        <f>IF(L348="","",ROUND((((1+N348/CP)^(CP/periods_per_year))-1)*R347,2))</f>
        <v/>
      </c>
      <c r="P348" s="71" t="str">
        <f>IF(L348="","",IF(L348=nper,R347+O348,MIN(R347+O348,IF(N348=N347,P347,ROUND(-PMT(((1+N348/CP)^(CP/periods_per_year))-1,nper-L348+1,R347),2)))))</f>
        <v/>
      </c>
      <c r="Q348" s="71" t="str">
        <f t="shared" si="43"/>
        <v/>
      </c>
      <c r="R348" s="71" t="str">
        <f t="shared" si="44"/>
        <v/>
      </c>
    </row>
    <row r="349" spans="1:18" x14ac:dyDescent="0.25">
      <c r="A349" s="63" t="str">
        <f t="shared" si="36"/>
        <v/>
      </c>
      <c r="B349" s="64" t="str">
        <f t="shared" si="37"/>
        <v/>
      </c>
      <c r="C349" s="65" t="str">
        <f t="shared" si="38"/>
        <v/>
      </c>
      <c r="D349" s="66" t="str">
        <f>IF(A349="","",IF(A349=1,start_rate,IF(variable,IF(OR(A349=1,A349&lt;$K$20*periods_per_year),D348,MIN($K$21,IF(MOD(A349-1,$J$23)=0,MAX($K$22,D348+$J$24),D348))),D348)))</f>
        <v/>
      </c>
      <c r="E349" s="71" t="str">
        <f t="shared" si="39"/>
        <v/>
      </c>
      <c r="F349" s="71" t="str">
        <f>IF(A349="","",IF(A349=nper,J348+E349,MIN(J348+E349,IF(D349=D348,F348,IF($E$10="Acc Bi-Weekly",ROUND((-PMT(((1+D349/CP)^(CP/12))-1,(nper-A349+1)*12/26,J348))/2,2),IF($E$10="Acc Weekly",ROUND((-PMT(((1+D349/CP)^(CP/12))-1,(nper-A349+1)*12/52,J348))/4,2),ROUND(-PMT(((1+D349/CP)^(CP/periods_per_year))-1,nper-A349+1,J348),2)))))))</f>
        <v/>
      </c>
      <c r="G349" s="71" t="str">
        <f>IF(OR(A349="",A349&lt;$E$14),"",IF(J348&lt;=F349,0,IF(IF(AND(A349&gt;=$E$14,MOD(A349-$E$14,int)=0),$E$15,0)+F349&gt;=J348+E349,J348+E349-F349,IF(AND(A349&gt;=$E$14,MOD(A349-$E$14,int)=0),$E$15,0)+IF(IF(AND(A349&gt;=$E$14,MOD(A349-$E$14,int)=0),$E$15,0)+IF(MOD(A349-$E$18,periods_per_year)=0,$E$17,0)+F349&lt;J348+E349,IF(MOD(A349-$E$18,periods_per_year)=0,$E$17,0),J348+E349-IF(AND(A349&gt;=$E$14,MOD(A349-$E$14,int)=0),$E$15,0)-F349))))</f>
        <v/>
      </c>
      <c r="H349" s="68"/>
      <c r="I349" s="67" t="str">
        <f t="shared" si="40"/>
        <v/>
      </c>
      <c r="J349" s="67" t="str">
        <f t="shared" si="41"/>
        <v/>
      </c>
      <c r="K349" s="50"/>
      <c r="L349" s="63" t="str">
        <f t="shared" si="42"/>
        <v/>
      </c>
      <c r="M349" s="64" t="str">
        <f>IF(L349="","",IF(OR(periods_per_year=26,periods_per_year=52),IF(periods_per_year=26,IF(L349=1,fpdate,M348+14),IF(periods_per_year=52,IF(L349=1,fpdate,M348+7),"n/a")),IF(periods_per_year=24,DATE(YEAR(fpdate),MONTH(fpdate)+(L349-1)/2+IF(AND(DAY(fpdate)&gt;=15,MOD(L349,2)=0),1,0),IF(MOD(L349,2)=0,IF(DAY(fpdate)&gt;=15,DAY(fpdate)-14,DAY(fpdate)+14),DAY(fpdate))),IF(DAY(DATE(YEAR(fpdate),MONTH(fpdate)+L349-1,DAY(fpdate)))&lt;&gt;DAY(fpdate),DATE(YEAR(fpdate),MONTH(fpdate)+L349,0),DATE(YEAR(fpdate),MONTH(fpdate)+L349-1,DAY(fpdate))))))</f>
        <v/>
      </c>
      <c r="N349" s="70" t="str">
        <f>IF(L349="","",IF(D349&lt;&gt;"",D349,IF(L349=1,start_rate,IF(variable,IF(OR(L349=1,L349&lt;$K$20*periods_per_year),N348,MIN($K$21,IF(MOD(L349-1,$J$23)=0,MAX($K$22,N348+$J$24),N348))),N348))))</f>
        <v/>
      </c>
      <c r="O349" s="71" t="str">
        <f>IF(L349="","",ROUND((((1+N349/CP)^(CP/periods_per_year))-1)*R348,2))</f>
        <v/>
      </c>
      <c r="P349" s="71" t="str">
        <f>IF(L349="","",IF(L349=nper,R348+O349,MIN(R348+O349,IF(N349=N348,P348,ROUND(-PMT(((1+N349/CP)^(CP/periods_per_year))-1,nper-L349+1,R348),2)))))</f>
        <v/>
      </c>
      <c r="Q349" s="71" t="str">
        <f t="shared" si="43"/>
        <v/>
      </c>
      <c r="R349" s="71" t="str">
        <f t="shared" si="44"/>
        <v/>
      </c>
    </row>
    <row r="350" spans="1:18" x14ac:dyDescent="0.25">
      <c r="A350" s="63" t="str">
        <f t="shared" si="36"/>
        <v/>
      </c>
      <c r="B350" s="64" t="str">
        <f t="shared" si="37"/>
        <v/>
      </c>
      <c r="C350" s="65" t="str">
        <f t="shared" si="38"/>
        <v/>
      </c>
      <c r="D350" s="66" t="str">
        <f>IF(A350="","",IF(A350=1,start_rate,IF(variable,IF(OR(A350=1,A350&lt;$K$20*periods_per_year),D349,MIN($K$21,IF(MOD(A350-1,$J$23)=0,MAX($K$22,D349+$J$24),D349))),D349)))</f>
        <v/>
      </c>
      <c r="E350" s="71" t="str">
        <f t="shared" si="39"/>
        <v/>
      </c>
      <c r="F350" s="71" t="str">
        <f>IF(A350="","",IF(A350=nper,J349+E350,MIN(J349+E350,IF(D350=D349,F349,IF($E$10="Acc Bi-Weekly",ROUND((-PMT(((1+D350/CP)^(CP/12))-1,(nper-A350+1)*12/26,J349))/2,2),IF($E$10="Acc Weekly",ROUND((-PMT(((1+D350/CP)^(CP/12))-1,(nper-A350+1)*12/52,J349))/4,2),ROUND(-PMT(((1+D350/CP)^(CP/periods_per_year))-1,nper-A350+1,J349),2)))))))</f>
        <v/>
      </c>
      <c r="G350" s="71" t="str">
        <f>IF(OR(A350="",A350&lt;$E$14),"",IF(J349&lt;=F350,0,IF(IF(AND(A350&gt;=$E$14,MOD(A350-$E$14,int)=0),$E$15,0)+F350&gt;=J349+E350,J349+E350-F350,IF(AND(A350&gt;=$E$14,MOD(A350-$E$14,int)=0),$E$15,0)+IF(IF(AND(A350&gt;=$E$14,MOD(A350-$E$14,int)=0),$E$15,0)+IF(MOD(A350-$E$18,periods_per_year)=0,$E$17,0)+F350&lt;J349+E350,IF(MOD(A350-$E$18,periods_per_year)=0,$E$17,0),J349+E350-IF(AND(A350&gt;=$E$14,MOD(A350-$E$14,int)=0),$E$15,0)-F350))))</f>
        <v/>
      </c>
      <c r="H350" s="68"/>
      <c r="I350" s="67" t="str">
        <f t="shared" si="40"/>
        <v/>
      </c>
      <c r="J350" s="67" t="str">
        <f t="shared" si="41"/>
        <v/>
      </c>
      <c r="K350" s="50"/>
      <c r="L350" s="63" t="str">
        <f t="shared" si="42"/>
        <v/>
      </c>
      <c r="M350" s="64" t="str">
        <f>IF(L350="","",IF(OR(periods_per_year=26,periods_per_year=52),IF(periods_per_year=26,IF(L350=1,fpdate,M349+14),IF(periods_per_year=52,IF(L350=1,fpdate,M349+7),"n/a")),IF(periods_per_year=24,DATE(YEAR(fpdate),MONTH(fpdate)+(L350-1)/2+IF(AND(DAY(fpdate)&gt;=15,MOD(L350,2)=0),1,0),IF(MOD(L350,2)=0,IF(DAY(fpdate)&gt;=15,DAY(fpdate)-14,DAY(fpdate)+14),DAY(fpdate))),IF(DAY(DATE(YEAR(fpdate),MONTH(fpdate)+L350-1,DAY(fpdate)))&lt;&gt;DAY(fpdate),DATE(YEAR(fpdate),MONTH(fpdate)+L350,0),DATE(YEAR(fpdate),MONTH(fpdate)+L350-1,DAY(fpdate))))))</f>
        <v/>
      </c>
      <c r="N350" s="70" t="str">
        <f>IF(L350="","",IF(D350&lt;&gt;"",D350,IF(L350=1,start_rate,IF(variable,IF(OR(L350=1,L350&lt;$K$20*periods_per_year),N349,MIN($K$21,IF(MOD(L350-1,$J$23)=0,MAX($K$22,N349+$J$24),N349))),N349))))</f>
        <v/>
      </c>
      <c r="O350" s="71" t="str">
        <f>IF(L350="","",ROUND((((1+N350/CP)^(CP/periods_per_year))-1)*R349,2))</f>
        <v/>
      </c>
      <c r="P350" s="71" t="str">
        <f>IF(L350="","",IF(L350=nper,R349+O350,MIN(R349+O350,IF(N350=N349,P349,ROUND(-PMT(((1+N350/CP)^(CP/periods_per_year))-1,nper-L350+1,R349),2)))))</f>
        <v/>
      </c>
      <c r="Q350" s="71" t="str">
        <f t="shared" si="43"/>
        <v/>
      </c>
      <c r="R350" s="71" t="str">
        <f t="shared" si="44"/>
        <v/>
      </c>
    </row>
    <row r="351" spans="1:18" x14ac:dyDescent="0.25">
      <c r="A351" s="63" t="str">
        <f t="shared" si="36"/>
        <v/>
      </c>
      <c r="B351" s="64" t="str">
        <f t="shared" si="37"/>
        <v/>
      </c>
      <c r="C351" s="65" t="str">
        <f t="shared" si="38"/>
        <v/>
      </c>
      <c r="D351" s="66" t="str">
        <f>IF(A351="","",IF(A351=1,start_rate,IF(variable,IF(OR(A351=1,A351&lt;$K$20*periods_per_year),D350,MIN($K$21,IF(MOD(A351-1,$J$23)=0,MAX($K$22,D350+$J$24),D350))),D350)))</f>
        <v/>
      </c>
      <c r="E351" s="71" t="str">
        <f t="shared" si="39"/>
        <v/>
      </c>
      <c r="F351" s="71" t="str">
        <f>IF(A351="","",IF(A351=nper,J350+E351,MIN(J350+E351,IF(D351=D350,F350,IF($E$10="Acc Bi-Weekly",ROUND((-PMT(((1+D351/CP)^(CP/12))-1,(nper-A351+1)*12/26,J350))/2,2),IF($E$10="Acc Weekly",ROUND((-PMT(((1+D351/CP)^(CP/12))-1,(nper-A351+1)*12/52,J350))/4,2),ROUND(-PMT(((1+D351/CP)^(CP/periods_per_year))-1,nper-A351+1,J350),2)))))))</f>
        <v/>
      </c>
      <c r="G351" s="71" t="str">
        <f>IF(OR(A351="",A351&lt;$E$14),"",IF(J350&lt;=F351,0,IF(IF(AND(A351&gt;=$E$14,MOD(A351-$E$14,int)=0),$E$15,0)+F351&gt;=J350+E351,J350+E351-F351,IF(AND(A351&gt;=$E$14,MOD(A351-$E$14,int)=0),$E$15,0)+IF(IF(AND(A351&gt;=$E$14,MOD(A351-$E$14,int)=0),$E$15,0)+IF(MOD(A351-$E$18,periods_per_year)=0,$E$17,0)+F351&lt;J350+E351,IF(MOD(A351-$E$18,periods_per_year)=0,$E$17,0),J350+E351-IF(AND(A351&gt;=$E$14,MOD(A351-$E$14,int)=0),$E$15,0)-F351))))</f>
        <v/>
      </c>
      <c r="H351" s="68"/>
      <c r="I351" s="67" t="str">
        <f t="shared" si="40"/>
        <v/>
      </c>
      <c r="J351" s="67" t="str">
        <f t="shared" si="41"/>
        <v/>
      </c>
      <c r="K351" s="50"/>
      <c r="L351" s="63" t="str">
        <f t="shared" si="42"/>
        <v/>
      </c>
      <c r="M351" s="64" t="str">
        <f>IF(L351="","",IF(OR(periods_per_year=26,periods_per_year=52),IF(periods_per_year=26,IF(L351=1,fpdate,M350+14),IF(periods_per_year=52,IF(L351=1,fpdate,M350+7),"n/a")),IF(periods_per_year=24,DATE(YEAR(fpdate),MONTH(fpdate)+(L351-1)/2+IF(AND(DAY(fpdate)&gt;=15,MOD(L351,2)=0),1,0),IF(MOD(L351,2)=0,IF(DAY(fpdate)&gt;=15,DAY(fpdate)-14,DAY(fpdate)+14),DAY(fpdate))),IF(DAY(DATE(YEAR(fpdate),MONTH(fpdate)+L351-1,DAY(fpdate)))&lt;&gt;DAY(fpdate),DATE(YEAR(fpdate),MONTH(fpdate)+L351,0),DATE(YEAR(fpdate),MONTH(fpdate)+L351-1,DAY(fpdate))))))</f>
        <v/>
      </c>
      <c r="N351" s="70" t="str">
        <f>IF(L351="","",IF(D351&lt;&gt;"",D351,IF(L351=1,start_rate,IF(variable,IF(OR(L351=1,L351&lt;$K$20*periods_per_year),N350,MIN($K$21,IF(MOD(L351-1,$J$23)=0,MAX($K$22,N350+$J$24),N350))),N350))))</f>
        <v/>
      </c>
      <c r="O351" s="71" t="str">
        <f>IF(L351="","",ROUND((((1+N351/CP)^(CP/periods_per_year))-1)*R350,2))</f>
        <v/>
      </c>
      <c r="P351" s="71" t="str">
        <f>IF(L351="","",IF(L351=nper,R350+O351,MIN(R350+O351,IF(N351=N350,P350,ROUND(-PMT(((1+N351/CP)^(CP/periods_per_year))-1,nper-L351+1,R350),2)))))</f>
        <v/>
      </c>
      <c r="Q351" s="71" t="str">
        <f t="shared" si="43"/>
        <v/>
      </c>
      <c r="R351" s="71" t="str">
        <f t="shared" si="44"/>
        <v/>
      </c>
    </row>
    <row r="352" spans="1:18" x14ac:dyDescent="0.25">
      <c r="A352" s="63" t="str">
        <f t="shared" si="36"/>
        <v/>
      </c>
      <c r="B352" s="64" t="str">
        <f t="shared" si="37"/>
        <v/>
      </c>
      <c r="C352" s="65" t="str">
        <f t="shared" si="38"/>
        <v/>
      </c>
      <c r="D352" s="66" t="str">
        <f>IF(A352="","",IF(A352=1,start_rate,IF(variable,IF(OR(A352=1,A352&lt;$K$20*periods_per_year),D351,MIN($K$21,IF(MOD(A352-1,$J$23)=0,MAX($K$22,D351+$J$24),D351))),D351)))</f>
        <v/>
      </c>
      <c r="E352" s="71" t="str">
        <f t="shared" si="39"/>
        <v/>
      </c>
      <c r="F352" s="71" t="str">
        <f>IF(A352="","",IF(A352=nper,J351+E352,MIN(J351+E352,IF(D352=D351,F351,IF($E$10="Acc Bi-Weekly",ROUND((-PMT(((1+D352/CP)^(CP/12))-1,(nper-A352+1)*12/26,J351))/2,2),IF($E$10="Acc Weekly",ROUND((-PMT(((1+D352/CP)^(CP/12))-1,(nper-A352+1)*12/52,J351))/4,2),ROUND(-PMT(((1+D352/CP)^(CP/periods_per_year))-1,nper-A352+1,J351),2)))))))</f>
        <v/>
      </c>
      <c r="G352" s="71" t="str">
        <f>IF(OR(A352="",A352&lt;$E$14),"",IF(J351&lt;=F352,0,IF(IF(AND(A352&gt;=$E$14,MOD(A352-$E$14,int)=0),$E$15,0)+F352&gt;=J351+E352,J351+E352-F352,IF(AND(A352&gt;=$E$14,MOD(A352-$E$14,int)=0),$E$15,0)+IF(IF(AND(A352&gt;=$E$14,MOD(A352-$E$14,int)=0),$E$15,0)+IF(MOD(A352-$E$18,periods_per_year)=0,$E$17,0)+F352&lt;J351+E352,IF(MOD(A352-$E$18,periods_per_year)=0,$E$17,0),J351+E352-IF(AND(A352&gt;=$E$14,MOD(A352-$E$14,int)=0),$E$15,0)-F352))))</f>
        <v/>
      </c>
      <c r="H352" s="68"/>
      <c r="I352" s="67" t="str">
        <f t="shared" si="40"/>
        <v/>
      </c>
      <c r="J352" s="67" t="str">
        <f t="shared" si="41"/>
        <v/>
      </c>
      <c r="K352" s="50"/>
      <c r="L352" s="63" t="str">
        <f t="shared" si="42"/>
        <v/>
      </c>
      <c r="M352" s="64" t="str">
        <f>IF(L352="","",IF(OR(periods_per_year=26,periods_per_year=52),IF(periods_per_year=26,IF(L352=1,fpdate,M351+14),IF(periods_per_year=52,IF(L352=1,fpdate,M351+7),"n/a")),IF(periods_per_year=24,DATE(YEAR(fpdate),MONTH(fpdate)+(L352-1)/2+IF(AND(DAY(fpdate)&gt;=15,MOD(L352,2)=0),1,0),IF(MOD(L352,2)=0,IF(DAY(fpdate)&gt;=15,DAY(fpdate)-14,DAY(fpdate)+14),DAY(fpdate))),IF(DAY(DATE(YEAR(fpdate),MONTH(fpdate)+L352-1,DAY(fpdate)))&lt;&gt;DAY(fpdate),DATE(YEAR(fpdate),MONTH(fpdate)+L352,0),DATE(YEAR(fpdate),MONTH(fpdate)+L352-1,DAY(fpdate))))))</f>
        <v/>
      </c>
      <c r="N352" s="70" t="str">
        <f>IF(L352="","",IF(D352&lt;&gt;"",D352,IF(L352=1,start_rate,IF(variable,IF(OR(L352=1,L352&lt;$K$20*periods_per_year),N351,MIN($K$21,IF(MOD(L352-1,$J$23)=0,MAX($K$22,N351+$J$24),N351))),N351))))</f>
        <v/>
      </c>
      <c r="O352" s="71" t="str">
        <f>IF(L352="","",ROUND((((1+N352/CP)^(CP/periods_per_year))-1)*R351,2))</f>
        <v/>
      </c>
      <c r="P352" s="71" t="str">
        <f>IF(L352="","",IF(L352=nper,R351+O352,MIN(R351+O352,IF(N352=N351,P351,ROUND(-PMT(((1+N352/CP)^(CP/periods_per_year))-1,nper-L352+1,R351),2)))))</f>
        <v/>
      </c>
      <c r="Q352" s="71" t="str">
        <f t="shared" si="43"/>
        <v/>
      </c>
      <c r="R352" s="71" t="str">
        <f t="shared" si="44"/>
        <v/>
      </c>
    </row>
    <row r="353" spans="1:18" x14ac:dyDescent="0.25">
      <c r="A353" s="63" t="str">
        <f t="shared" si="36"/>
        <v/>
      </c>
      <c r="B353" s="64" t="str">
        <f t="shared" si="37"/>
        <v/>
      </c>
      <c r="C353" s="65" t="str">
        <f t="shared" si="38"/>
        <v/>
      </c>
      <c r="D353" s="66" t="str">
        <f>IF(A353="","",IF(A353=1,start_rate,IF(variable,IF(OR(A353=1,A353&lt;$K$20*periods_per_year),D352,MIN($K$21,IF(MOD(A353-1,$J$23)=0,MAX($K$22,D352+$J$24),D352))),D352)))</f>
        <v/>
      </c>
      <c r="E353" s="71" t="str">
        <f t="shared" si="39"/>
        <v/>
      </c>
      <c r="F353" s="71" t="str">
        <f>IF(A353="","",IF(A353=nper,J352+E353,MIN(J352+E353,IF(D353=D352,F352,IF($E$10="Acc Bi-Weekly",ROUND((-PMT(((1+D353/CP)^(CP/12))-1,(nper-A353+1)*12/26,J352))/2,2),IF($E$10="Acc Weekly",ROUND((-PMT(((1+D353/CP)^(CP/12))-1,(nper-A353+1)*12/52,J352))/4,2),ROUND(-PMT(((1+D353/CP)^(CP/periods_per_year))-1,nper-A353+1,J352),2)))))))</f>
        <v/>
      </c>
      <c r="G353" s="71" t="str">
        <f>IF(OR(A353="",A353&lt;$E$14),"",IF(J352&lt;=F353,0,IF(IF(AND(A353&gt;=$E$14,MOD(A353-$E$14,int)=0),$E$15,0)+F353&gt;=J352+E353,J352+E353-F353,IF(AND(A353&gt;=$E$14,MOD(A353-$E$14,int)=0),$E$15,0)+IF(IF(AND(A353&gt;=$E$14,MOD(A353-$E$14,int)=0),$E$15,0)+IF(MOD(A353-$E$18,periods_per_year)=0,$E$17,0)+F353&lt;J352+E353,IF(MOD(A353-$E$18,periods_per_year)=0,$E$17,0),J352+E353-IF(AND(A353&gt;=$E$14,MOD(A353-$E$14,int)=0),$E$15,0)-F353))))</f>
        <v/>
      </c>
      <c r="H353" s="68"/>
      <c r="I353" s="67" t="str">
        <f t="shared" si="40"/>
        <v/>
      </c>
      <c r="J353" s="67" t="str">
        <f t="shared" si="41"/>
        <v/>
      </c>
      <c r="K353" s="50"/>
      <c r="L353" s="63" t="str">
        <f t="shared" si="42"/>
        <v/>
      </c>
      <c r="M353" s="64" t="str">
        <f>IF(L353="","",IF(OR(periods_per_year=26,periods_per_year=52),IF(periods_per_year=26,IF(L353=1,fpdate,M352+14),IF(periods_per_year=52,IF(L353=1,fpdate,M352+7),"n/a")),IF(periods_per_year=24,DATE(YEAR(fpdate),MONTH(fpdate)+(L353-1)/2+IF(AND(DAY(fpdate)&gt;=15,MOD(L353,2)=0),1,0),IF(MOD(L353,2)=0,IF(DAY(fpdate)&gt;=15,DAY(fpdate)-14,DAY(fpdate)+14),DAY(fpdate))),IF(DAY(DATE(YEAR(fpdate),MONTH(fpdate)+L353-1,DAY(fpdate)))&lt;&gt;DAY(fpdate),DATE(YEAR(fpdate),MONTH(fpdate)+L353,0),DATE(YEAR(fpdate),MONTH(fpdate)+L353-1,DAY(fpdate))))))</f>
        <v/>
      </c>
      <c r="N353" s="70" t="str">
        <f>IF(L353="","",IF(D353&lt;&gt;"",D353,IF(L353=1,start_rate,IF(variable,IF(OR(L353=1,L353&lt;$K$20*periods_per_year),N352,MIN($K$21,IF(MOD(L353-1,$J$23)=0,MAX($K$22,N352+$J$24),N352))),N352))))</f>
        <v/>
      </c>
      <c r="O353" s="71" t="str">
        <f>IF(L353="","",ROUND((((1+N353/CP)^(CP/periods_per_year))-1)*R352,2))</f>
        <v/>
      </c>
      <c r="P353" s="71" t="str">
        <f>IF(L353="","",IF(L353=nper,R352+O353,MIN(R352+O353,IF(N353=N352,P352,ROUND(-PMT(((1+N353/CP)^(CP/periods_per_year))-1,nper-L353+1,R352),2)))))</f>
        <v/>
      </c>
      <c r="Q353" s="71" t="str">
        <f t="shared" si="43"/>
        <v/>
      </c>
      <c r="R353" s="71" t="str">
        <f t="shared" si="44"/>
        <v/>
      </c>
    </row>
    <row r="354" spans="1:18" x14ac:dyDescent="0.25">
      <c r="A354" s="63" t="str">
        <f t="shared" si="36"/>
        <v/>
      </c>
      <c r="B354" s="64" t="str">
        <f t="shared" si="37"/>
        <v/>
      </c>
      <c r="C354" s="65" t="str">
        <f t="shared" si="38"/>
        <v/>
      </c>
      <c r="D354" s="66" t="str">
        <f>IF(A354="","",IF(A354=1,start_rate,IF(variable,IF(OR(A354=1,A354&lt;$K$20*periods_per_year),D353,MIN($K$21,IF(MOD(A354-1,$J$23)=0,MAX($K$22,D353+$J$24),D353))),D353)))</f>
        <v/>
      </c>
      <c r="E354" s="71" t="str">
        <f t="shared" si="39"/>
        <v/>
      </c>
      <c r="F354" s="71" t="str">
        <f>IF(A354="","",IF(A354=nper,J353+E354,MIN(J353+E354,IF(D354=D353,F353,IF($E$10="Acc Bi-Weekly",ROUND((-PMT(((1+D354/CP)^(CP/12))-1,(nper-A354+1)*12/26,J353))/2,2),IF($E$10="Acc Weekly",ROUND((-PMT(((1+D354/CP)^(CP/12))-1,(nper-A354+1)*12/52,J353))/4,2),ROUND(-PMT(((1+D354/CP)^(CP/periods_per_year))-1,nper-A354+1,J353),2)))))))</f>
        <v/>
      </c>
      <c r="G354" s="71" t="str">
        <f>IF(OR(A354="",A354&lt;$E$14),"",IF(J353&lt;=F354,0,IF(IF(AND(A354&gt;=$E$14,MOD(A354-$E$14,int)=0),$E$15,0)+F354&gt;=J353+E354,J353+E354-F354,IF(AND(A354&gt;=$E$14,MOD(A354-$E$14,int)=0),$E$15,0)+IF(IF(AND(A354&gt;=$E$14,MOD(A354-$E$14,int)=0),$E$15,0)+IF(MOD(A354-$E$18,periods_per_year)=0,$E$17,0)+F354&lt;J353+E354,IF(MOD(A354-$E$18,periods_per_year)=0,$E$17,0),J353+E354-IF(AND(A354&gt;=$E$14,MOD(A354-$E$14,int)=0),$E$15,0)-F354))))</f>
        <v/>
      </c>
      <c r="H354" s="68"/>
      <c r="I354" s="67" t="str">
        <f t="shared" si="40"/>
        <v/>
      </c>
      <c r="J354" s="67" t="str">
        <f t="shared" si="41"/>
        <v/>
      </c>
      <c r="K354" s="50"/>
      <c r="L354" s="63" t="str">
        <f t="shared" si="42"/>
        <v/>
      </c>
      <c r="M354" s="64" t="str">
        <f>IF(L354="","",IF(OR(periods_per_year=26,periods_per_year=52),IF(periods_per_year=26,IF(L354=1,fpdate,M353+14),IF(periods_per_year=52,IF(L354=1,fpdate,M353+7),"n/a")),IF(periods_per_year=24,DATE(YEAR(fpdate),MONTH(fpdate)+(L354-1)/2+IF(AND(DAY(fpdate)&gt;=15,MOD(L354,2)=0),1,0),IF(MOD(L354,2)=0,IF(DAY(fpdate)&gt;=15,DAY(fpdate)-14,DAY(fpdate)+14),DAY(fpdate))),IF(DAY(DATE(YEAR(fpdate),MONTH(fpdate)+L354-1,DAY(fpdate)))&lt;&gt;DAY(fpdate),DATE(YEAR(fpdate),MONTH(fpdate)+L354,0),DATE(YEAR(fpdate),MONTH(fpdate)+L354-1,DAY(fpdate))))))</f>
        <v/>
      </c>
      <c r="N354" s="70" t="str">
        <f>IF(L354="","",IF(D354&lt;&gt;"",D354,IF(L354=1,start_rate,IF(variable,IF(OR(L354=1,L354&lt;$K$20*periods_per_year),N353,MIN($K$21,IF(MOD(L354-1,$J$23)=0,MAX($K$22,N353+$J$24),N353))),N353))))</f>
        <v/>
      </c>
      <c r="O354" s="71" t="str">
        <f>IF(L354="","",ROUND((((1+N354/CP)^(CP/periods_per_year))-1)*R353,2))</f>
        <v/>
      </c>
      <c r="P354" s="71" t="str">
        <f>IF(L354="","",IF(L354=nper,R353+O354,MIN(R353+O354,IF(N354=N353,P353,ROUND(-PMT(((1+N354/CP)^(CP/periods_per_year))-1,nper-L354+1,R353),2)))))</f>
        <v/>
      </c>
      <c r="Q354" s="71" t="str">
        <f t="shared" si="43"/>
        <v/>
      </c>
      <c r="R354" s="71" t="str">
        <f t="shared" si="44"/>
        <v/>
      </c>
    </row>
    <row r="355" spans="1:18" x14ac:dyDescent="0.25">
      <c r="A355" s="63" t="str">
        <f t="shared" si="36"/>
        <v/>
      </c>
      <c r="B355" s="64" t="str">
        <f t="shared" si="37"/>
        <v/>
      </c>
      <c r="C355" s="65" t="str">
        <f t="shared" si="38"/>
        <v/>
      </c>
      <c r="D355" s="66" t="str">
        <f>IF(A355="","",IF(A355=1,start_rate,IF(variable,IF(OR(A355=1,A355&lt;$K$20*periods_per_year),D354,MIN($K$21,IF(MOD(A355-1,$J$23)=0,MAX($K$22,D354+$J$24),D354))),D354)))</f>
        <v/>
      </c>
      <c r="E355" s="71" t="str">
        <f t="shared" si="39"/>
        <v/>
      </c>
      <c r="F355" s="71" t="str">
        <f>IF(A355="","",IF(A355=nper,J354+E355,MIN(J354+E355,IF(D355=D354,F354,IF($E$10="Acc Bi-Weekly",ROUND((-PMT(((1+D355/CP)^(CP/12))-1,(nper-A355+1)*12/26,J354))/2,2),IF($E$10="Acc Weekly",ROUND((-PMT(((1+D355/CP)^(CP/12))-1,(nper-A355+1)*12/52,J354))/4,2),ROUND(-PMT(((1+D355/CP)^(CP/periods_per_year))-1,nper-A355+1,J354),2)))))))</f>
        <v/>
      </c>
      <c r="G355" s="71" t="str">
        <f>IF(OR(A355="",A355&lt;$E$14),"",IF(J354&lt;=F355,0,IF(IF(AND(A355&gt;=$E$14,MOD(A355-$E$14,int)=0),$E$15,0)+F355&gt;=J354+E355,J354+E355-F355,IF(AND(A355&gt;=$E$14,MOD(A355-$E$14,int)=0),$E$15,0)+IF(IF(AND(A355&gt;=$E$14,MOD(A355-$E$14,int)=0),$E$15,0)+IF(MOD(A355-$E$18,periods_per_year)=0,$E$17,0)+F355&lt;J354+E355,IF(MOD(A355-$E$18,periods_per_year)=0,$E$17,0),J354+E355-IF(AND(A355&gt;=$E$14,MOD(A355-$E$14,int)=0),$E$15,0)-F355))))</f>
        <v/>
      </c>
      <c r="H355" s="68"/>
      <c r="I355" s="67" t="str">
        <f t="shared" si="40"/>
        <v/>
      </c>
      <c r="J355" s="67" t="str">
        <f t="shared" si="41"/>
        <v/>
      </c>
      <c r="K355" s="50"/>
      <c r="L355" s="63" t="str">
        <f t="shared" si="42"/>
        <v/>
      </c>
      <c r="M355" s="64" t="str">
        <f>IF(L355="","",IF(OR(periods_per_year=26,periods_per_year=52),IF(periods_per_year=26,IF(L355=1,fpdate,M354+14),IF(periods_per_year=52,IF(L355=1,fpdate,M354+7),"n/a")),IF(periods_per_year=24,DATE(YEAR(fpdate),MONTH(fpdate)+(L355-1)/2+IF(AND(DAY(fpdate)&gt;=15,MOD(L355,2)=0),1,0),IF(MOD(L355,2)=0,IF(DAY(fpdate)&gt;=15,DAY(fpdate)-14,DAY(fpdate)+14),DAY(fpdate))),IF(DAY(DATE(YEAR(fpdate),MONTH(fpdate)+L355-1,DAY(fpdate)))&lt;&gt;DAY(fpdate),DATE(YEAR(fpdate),MONTH(fpdate)+L355,0),DATE(YEAR(fpdate),MONTH(fpdate)+L355-1,DAY(fpdate))))))</f>
        <v/>
      </c>
      <c r="N355" s="70" t="str">
        <f>IF(L355="","",IF(D355&lt;&gt;"",D355,IF(L355=1,start_rate,IF(variable,IF(OR(L355=1,L355&lt;$K$20*periods_per_year),N354,MIN($K$21,IF(MOD(L355-1,$J$23)=0,MAX($K$22,N354+$J$24),N354))),N354))))</f>
        <v/>
      </c>
      <c r="O355" s="71" t="str">
        <f>IF(L355="","",ROUND((((1+N355/CP)^(CP/periods_per_year))-1)*R354,2))</f>
        <v/>
      </c>
      <c r="P355" s="71" t="str">
        <f>IF(L355="","",IF(L355=nper,R354+O355,MIN(R354+O355,IF(N355=N354,P354,ROUND(-PMT(((1+N355/CP)^(CP/periods_per_year))-1,nper-L355+1,R354),2)))))</f>
        <v/>
      </c>
      <c r="Q355" s="71" t="str">
        <f t="shared" si="43"/>
        <v/>
      </c>
      <c r="R355" s="71" t="str">
        <f t="shared" si="44"/>
        <v/>
      </c>
    </row>
    <row r="356" spans="1:18" x14ac:dyDescent="0.25">
      <c r="A356" s="63" t="str">
        <f t="shared" si="36"/>
        <v/>
      </c>
      <c r="B356" s="64" t="str">
        <f t="shared" si="37"/>
        <v/>
      </c>
      <c r="C356" s="65" t="str">
        <f t="shared" si="38"/>
        <v/>
      </c>
      <c r="D356" s="66" t="str">
        <f>IF(A356="","",IF(A356=1,start_rate,IF(variable,IF(OR(A356=1,A356&lt;$K$20*periods_per_year),D355,MIN($K$21,IF(MOD(A356-1,$J$23)=0,MAX($K$22,D355+$J$24),D355))),D355)))</f>
        <v/>
      </c>
      <c r="E356" s="71" t="str">
        <f t="shared" si="39"/>
        <v/>
      </c>
      <c r="F356" s="71" t="str">
        <f>IF(A356="","",IF(A356=nper,J355+E356,MIN(J355+E356,IF(D356=D355,F355,IF($E$10="Acc Bi-Weekly",ROUND((-PMT(((1+D356/CP)^(CP/12))-1,(nper-A356+1)*12/26,J355))/2,2),IF($E$10="Acc Weekly",ROUND((-PMT(((1+D356/CP)^(CP/12))-1,(nper-A356+1)*12/52,J355))/4,2),ROUND(-PMT(((1+D356/CP)^(CP/periods_per_year))-1,nper-A356+1,J355),2)))))))</f>
        <v/>
      </c>
      <c r="G356" s="71" t="str">
        <f>IF(OR(A356="",A356&lt;$E$14),"",IF(J355&lt;=F356,0,IF(IF(AND(A356&gt;=$E$14,MOD(A356-$E$14,int)=0),$E$15,0)+F356&gt;=J355+E356,J355+E356-F356,IF(AND(A356&gt;=$E$14,MOD(A356-$E$14,int)=0),$E$15,0)+IF(IF(AND(A356&gt;=$E$14,MOD(A356-$E$14,int)=0),$E$15,0)+IF(MOD(A356-$E$18,periods_per_year)=0,$E$17,0)+F356&lt;J355+E356,IF(MOD(A356-$E$18,periods_per_year)=0,$E$17,0),J355+E356-IF(AND(A356&gt;=$E$14,MOD(A356-$E$14,int)=0),$E$15,0)-F356))))</f>
        <v/>
      </c>
      <c r="H356" s="68"/>
      <c r="I356" s="67" t="str">
        <f t="shared" si="40"/>
        <v/>
      </c>
      <c r="J356" s="67" t="str">
        <f t="shared" si="41"/>
        <v/>
      </c>
      <c r="K356" s="50"/>
      <c r="L356" s="63" t="str">
        <f t="shared" si="42"/>
        <v/>
      </c>
      <c r="M356" s="64" t="str">
        <f>IF(L356="","",IF(OR(periods_per_year=26,periods_per_year=52),IF(periods_per_year=26,IF(L356=1,fpdate,M355+14),IF(periods_per_year=52,IF(L356=1,fpdate,M355+7),"n/a")),IF(periods_per_year=24,DATE(YEAR(fpdate),MONTH(fpdate)+(L356-1)/2+IF(AND(DAY(fpdate)&gt;=15,MOD(L356,2)=0),1,0),IF(MOD(L356,2)=0,IF(DAY(fpdate)&gt;=15,DAY(fpdate)-14,DAY(fpdate)+14),DAY(fpdate))),IF(DAY(DATE(YEAR(fpdate),MONTH(fpdate)+L356-1,DAY(fpdate)))&lt;&gt;DAY(fpdate),DATE(YEAR(fpdate),MONTH(fpdate)+L356,0),DATE(YEAR(fpdate),MONTH(fpdate)+L356-1,DAY(fpdate))))))</f>
        <v/>
      </c>
      <c r="N356" s="70" t="str">
        <f>IF(L356="","",IF(D356&lt;&gt;"",D356,IF(L356=1,start_rate,IF(variable,IF(OR(L356=1,L356&lt;$K$20*periods_per_year),N355,MIN($K$21,IF(MOD(L356-1,$J$23)=0,MAX($K$22,N355+$J$24),N355))),N355))))</f>
        <v/>
      </c>
      <c r="O356" s="71" t="str">
        <f>IF(L356="","",ROUND((((1+N356/CP)^(CP/periods_per_year))-1)*R355,2))</f>
        <v/>
      </c>
      <c r="P356" s="71" t="str">
        <f>IF(L356="","",IF(L356=nper,R355+O356,MIN(R355+O356,IF(N356=N355,P355,ROUND(-PMT(((1+N356/CP)^(CP/periods_per_year))-1,nper-L356+1,R355),2)))))</f>
        <v/>
      </c>
      <c r="Q356" s="71" t="str">
        <f t="shared" si="43"/>
        <v/>
      </c>
      <c r="R356" s="71" t="str">
        <f t="shared" si="44"/>
        <v/>
      </c>
    </row>
    <row r="357" spans="1:18" x14ac:dyDescent="0.25">
      <c r="A357" s="63" t="str">
        <f t="shared" si="36"/>
        <v/>
      </c>
      <c r="B357" s="64" t="str">
        <f t="shared" si="37"/>
        <v/>
      </c>
      <c r="C357" s="65" t="str">
        <f t="shared" si="38"/>
        <v/>
      </c>
      <c r="D357" s="66" t="str">
        <f>IF(A357="","",IF(A357=1,start_rate,IF(variable,IF(OR(A357=1,A357&lt;$K$20*periods_per_year),D356,MIN($K$21,IF(MOD(A357-1,$J$23)=0,MAX($K$22,D356+$J$24),D356))),D356)))</f>
        <v/>
      </c>
      <c r="E357" s="71" t="str">
        <f t="shared" si="39"/>
        <v/>
      </c>
      <c r="F357" s="71" t="str">
        <f>IF(A357="","",IF(A357=nper,J356+E357,MIN(J356+E357,IF(D357=D356,F356,IF($E$10="Acc Bi-Weekly",ROUND((-PMT(((1+D357/CP)^(CP/12))-1,(nper-A357+1)*12/26,J356))/2,2),IF($E$10="Acc Weekly",ROUND((-PMT(((1+D357/CP)^(CP/12))-1,(nper-A357+1)*12/52,J356))/4,2),ROUND(-PMT(((1+D357/CP)^(CP/periods_per_year))-1,nper-A357+1,J356),2)))))))</f>
        <v/>
      </c>
      <c r="G357" s="71" t="str">
        <f>IF(OR(A357="",A357&lt;$E$14),"",IF(J356&lt;=F357,0,IF(IF(AND(A357&gt;=$E$14,MOD(A357-$E$14,int)=0),$E$15,0)+F357&gt;=J356+E357,J356+E357-F357,IF(AND(A357&gt;=$E$14,MOD(A357-$E$14,int)=0),$E$15,0)+IF(IF(AND(A357&gt;=$E$14,MOD(A357-$E$14,int)=0),$E$15,0)+IF(MOD(A357-$E$18,periods_per_year)=0,$E$17,0)+F357&lt;J356+E357,IF(MOD(A357-$E$18,periods_per_year)=0,$E$17,0),J356+E357-IF(AND(A357&gt;=$E$14,MOD(A357-$E$14,int)=0),$E$15,0)-F357))))</f>
        <v/>
      </c>
      <c r="H357" s="68"/>
      <c r="I357" s="67" t="str">
        <f t="shared" si="40"/>
        <v/>
      </c>
      <c r="J357" s="67" t="str">
        <f t="shared" si="41"/>
        <v/>
      </c>
      <c r="K357" s="50"/>
      <c r="L357" s="63" t="str">
        <f t="shared" si="42"/>
        <v/>
      </c>
      <c r="M357" s="64" t="str">
        <f>IF(L357="","",IF(OR(periods_per_year=26,periods_per_year=52),IF(periods_per_year=26,IF(L357=1,fpdate,M356+14),IF(periods_per_year=52,IF(L357=1,fpdate,M356+7),"n/a")),IF(periods_per_year=24,DATE(YEAR(fpdate),MONTH(fpdate)+(L357-1)/2+IF(AND(DAY(fpdate)&gt;=15,MOD(L357,2)=0),1,0),IF(MOD(L357,2)=0,IF(DAY(fpdate)&gt;=15,DAY(fpdate)-14,DAY(fpdate)+14),DAY(fpdate))),IF(DAY(DATE(YEAR(fpdate),MONTH(fpdate)+L357-1,DAY(fpdate)))&lt;&gt;DAY(fpdate),DATE(YEAR(fpdate),MONTH(fpdate)+L357,0),DATE(YEAR(fpdate),MONTH(fpdate)+L357-1,DAY(fpdate))))))</f>
        <v/>
      </c>
      <c r="N357" s="70" t="str">
        <f>IF(L357="","",IF(D357&lt;&gt;"",D357,IF(L357=1,start_rate,IF(variable,IF(OR(L357=1,L357&lt;$K$20*periods_per_year),N356,MIN($K$21,IF(MOD(L357-1,$J$23)=0,MAX($K$22,N356+$J$24),N356))),N356))))</f>
        <v/>
      </c>
      <c r="O357" s="71" t="str">
        <f>IF(L357="","",ROUND((((1+N357/CP)^(CP/periods_per_year))-1)*R356,2))</f>
        <v/>
      </c>
      <c r="P357" s="71" t="str">
        <f>IF(L357="","",IF(L357=nper,R356+O357,MIN(R356+O357,IF(N357=N356,P356,ROUND(-PMT(((1+N357/CP)^(CP/periods_per_year))-1,nper-L357+1,R356),2)))))</f>
        <v/>
      </c>
      <c r="Q357" s="71" t="str">
        <f t="shared" si="43"/>
        <v/>
      </c>
      <c r="R357" s="71" t="str">
        <f t="shared" si="44"/>
        <v/>
      </c>
    </row>
    <row r="358" spans="1:18" x14ac:dyDescent="0.25">
      <c r="A358" s="63" t="str">
        <f t="shared" si="36"/>
        <v/>
      </c>
      <c r="B358" s="64" t="str">
        <f t="shared" si="37"/>
        <v/>
      </c>
      <c r="C358" s="65" t="str">
        <f t="shared" si="38"/>
        <v/>
      </c>
      <c r="D358" s="66" t="str">
        <f>IF(A358="","",IF(A358=1,start_rate,IF(variable,IF(OR(A358=1,A358&lt;$K$20*periods_per_year),D357,MIN($K$21,IF(MOD(A358-1,$J$23)=0,MAX($K$22,D357+$J$24),D357))),D357)))</f>
        <v/>
      </c>
      <c r="E358" s="71" t="str">
        <f t="shared" si="39"/>
        <v/>
      </c>
      <c r="F358" s="71" t="str">
        <f>IF(A358="","",IF(A358=nper,J357+E358,MIN(J357+E358,IF(D358=D357,F357,IF($E$10="Acc Bi-Weekly",ROUND((-PMT(((1+D358/CP)^(CP/12))-1,(nper-A358+1)*12/26,J357))/2,2),IF($E$10="Acc Weekly",ROUND((-PMT(((1+D358/CP)^(CP/12))-1,(nper-A358+1)*12/52,J357))/4,2),ROUND(-PMT(((1+D358/CP)^(CP/periods_per_year))-1,nper-A358+1,J357),2)))))))</f>
        <v/>
      </c>
      <c r="G358" s="71" t="str">
        <f>IF(OR(A358="",A358&lt;$E$14),"",IF(J357&lt;=F358,0,IF(IF(AND(A358&gt;=$E$14,MOD(A358-$E$14,int)=0),$E$15,0)+F358&gt;=J357+E358,J357+E358-F358,IF(AND(A358&gt;=$E$14,MOD(A358-$E$14,int)=0),$E$15,0)+IF(IF(AND(A358&gt;=$E$14,MOD(A358-$E$14,int)=0),$E$15,0)+IF(MOD(A358-$E$18,periods_per_year)=0,$E$17,0)+F358&lt;J357+E358,IF(MOD(A358-$E$18,periods_per_year)=0,$E$17,0),J357+E358-IF(AND(A358&gt;=$E$14,MOD(A358-$E$14,int)=0),$E$15,0)-F358))))</f>
        <v/>
      </c>
      <c r="H358" s="68"/>
      <c r="I358" s="67" t="str">
        <f t="shared" si="40"/>
        <v/>
      </c>
      <c r="J358" s="67" t="str">
        <f t="shared" si="41"/>
        <v/>
      </c>
      <c r="K358" s="50"/>
      <c r="L358" s="63" t="str">
        <f t="shared" si="42"/>
        <v/>
      </c>
      <c r="M358" s="64" t="str">
        <f>IF(L358="","",IF(OR(periods_per_year=26,periods_per_year=52),IF(periods_per_year=26,IF(L358=1,fpdate,M357+14),IF(periods_per_year=52,IF(L358=1,fpdate,M357+7),"n/a")),IF(periods_per_year=24,DATE(YEAR(fpdate),MONTH(fpdate)+(L358-1)/2+IF(AND(DAY(fpdate)&gt;=15,MOD(L358,2)=0),1,0),IF(MOD(L358,2)=0,IF(DAY(fpdate)&gt;=15,DAY(fpdate)-14,DAY(fpdate)+14),DAY(fpdate))),IF(DAY(DATE(YEAR(fpdate),MONTH(fpdate)+L358-1,DAY(fpdate)))&lt;&gt;DAY(fpdate),DATE(YEAR(fpdate),MONTH(fpdate)+L358,0),DATE(YEAR(fpdate),MONTH(fpdate)+L358-1,DAY(fpdate))))))</f>
        <v/>
      </c>
      <c r="N358" s="70" t="str">
        <f>IF(L358="","",IF(D358&lt;&gt;"",D358,IF(L358=1,start_rate,IF(variable,IF(OR(L358=1,L358&lt;$K$20*periods_per_year),N357,MIN($K$21,IF(MOD(L358-1,$J$23)=0,MAX($K$22,N357+$J$24),N357))),N357))))</f>
        <v/>
      </c>
      <c r="O358" s="71" t="str">
        <f>IF(L358="","",ROUND((((1+N358/CP)^(CP/periods_per_year))-1)*R357,2))</f>
        <v/>
      </c>
      <c r="P358" s="71" t="str">
        <f>IF(L358="","",IF(L358=nper,R357+O358,MIN(R357+O358,IF(N358=N357,P357,ROUND(-PMT(((1+N358/CP)^(CP/periods_per_year))-1,nper-L358+1,R357),2)))))</f>
        <v/>
      </c>
      <c r="Q358" s="71" t="str">
        <f t="shared" si="43"/>
        <v/>
      </c>
      <c r="R358" s="71" t="str">
        <f t="shared" si="44"/>
        <v/>
      </c>
    </row>
    <row r="359" spans="1:18" x14ac:dyDescent="0.25">
      <c r="A359" s="63" t="str">
        <f t="shared" si="36"/>
        <v/>
      </c>
      <c r="B359" s="64" t="str">
        <f t="shared" si="37"/>
        <v/>
      </c>
      <c r="C359" s="65" t="str">
        <f t="shared" si="38"/>
        <v/>
      </c>
      <c r="D359" s="66" t="str">
        <f>IF(A359="","",IF(A359=1,start_rate,IF(variable,IF(OR(A359=1,A359&lt;$K$20*periods_per_year),D358,MIN($K$21,IF(MOD(A359-1,$J$23)=0,MAX($K$22,D358+$J$24),D358))),D358)))</f>
        <v/>
      </c>
      <c r="E359" s="71" t="str">
        <f t="shared" si="39"/>
        <v/>
      </c>
      <c r="F359" s="71" t="str">
        <f>IF(A359="","",IF(A359=nper,J358+E359,MIN(J358+E359,IF(D359=D358,F358,IF($E$10="Acc Bi-Weekly",ROUND((-PMT(((1+D359/CP)^(CP/12))-1,(nper-A359+1)*12/26,J358))/2,2),IF($E$10="Acc Weekly",ROUND((-PMT(((1+D359/CP)^(CP/12))-1,(nper-A359+1)*12/52,J358))/4,2),ROUND(-PMT(((1+D359/CP)^(CP/periods_per_year))-1,nper-A359+1,J358),2)))))))</f>
        <v/>
      </c>
      <c r="G359" s="71" t="str">
        <f>IF(OR(A359="",A359&lt;$E$14),"",IF(J358&lt;=F359,0,IF(IF(AND(A359&gt;=$E$14,MOD(A359-$E$14,int)=0),$E$15,0)+F359&gt;=J358+E359,J358+E359-F359,IF(AND(A359&gt;=$E$14,MOD(A359-$E$14,int)=0),$E$15,0)+IF(IF(AND(A359&gt;=$E$14,MOD(A359-$E$14,int)=0),$E$15,0)+IF(MOD(A359-$E$18,periods_per_year)=0,$E$17,0)+F359&lt;J358+E359,IF(MOD(A359-$E$18,periods_per_year)=0,$E$17,0),J358+E359-IF(AND(A359&gt;=$E$14,MOD(A359-$E$14,int)=0),$E$15,0)-F359))))</f>
        <v/>
      </c>
      <c r="H359" s="68"/>
      <c r="I359" s="67" t="str">
        <f t="shared" si="40"/>
        <v/>
      </c>
      <c r="J359" s="67" t="str">
        <f t="shared" si="41"/>
        <v/>
      </c>
      <c r="K359" s="50"/>
      <c r="L359" s="63" t="str">
        <f t="shared" si="42"/>
        <v/>
      </c>
      <c r="M359" s="64" t="str">
        <f>IF(L359="","",IF(OR(periods_per_year=26,periods_per_year=52),IF(periods_per_year=26,IF(L359=1,fpdate,M358+14),IF(periods_per_year=52,IF(L359=1,fpdate,M358+7),"n/a")),IF(periods_per_year=24,DATE(YEAR(fpdate),MONTH(fpdate)+(L359-1)/2+IF(AND(DAY(fpdate)&gt;=15,MOD(L359,2)=0),1,0),IF(MOD(L359,2)=0,IF(DAY(fpdate)&gt;=15,DAY(fpdate)-14,DAY(fpdate)+14),DAY(fpdate))),IF(DAY(DATE(YEAR(fpdate),MONTH(fpdate)+L359-1,DAY(fpdate)))&lt;&gt;DAY(fpdate),DATE(YEAR(fpdate),MONTH(fpdate)+L359,0),DATE(YEAR(fpdate),MONTH(fpdate)+L359-1,DAY(fpdate))))))</f>
        <v/>
      </c>
      <c r="N359" s="70" t="str">
        <f>IF(L359="","",IF(D359&lt;&gt;"",D359,IF(L359=1,start_rate,IF(variable,IF(OR(L359=1,L359&lt;$K$20*periods_per_year),N358,MIN($K$21,IF(MOD(L359-1,$J$23)=0,MAX($K$22,N358+$J$24),N358))),N358))))</f>
        <v/>
      </c>
      <c r="O359" s="71" t="str">
        <f>IF(L359="","",ROUND((((1+N359/CP)^(CP/periods_per_year))-1)*R358,2))</f>
        <v/>
      </c>
      <c r="P359" s="71" t="str">
        <f>IF(L359="","",IF(L359=nper,R358+O359,MIN(R358+O359,IF(N359=N358,P358,ROUND(-PMT(((1+N359/CP)^(CP/periods_per_year))-1,nper-L359+1,R358),2)))))</f>
        <v/>
      </c>
      <c r="Q359" s="71" t="str">
        <f t="shared" si="43"/>
        <v/>
      </c>
      <c r="R359" s="71" t="str">
        <f t="shared" si="44"/>
        <v/>
      </c>
    </row>
    <row r="360" spans="1:18" x14ac:dyDescent="0.25">
      <c r="A360" s="63" t="str">
        <f t="shared" si="36"/>
        <v/>
      </c>
      <c r="B360" s="64" t="str">
        <f t="shared" si="37"/>
        <v/>
      </c>
      <c r="C360" s="65" t="str">
        <f t="shared" si="38"/>
        <v/>
      </c>
      <c r="D360" s="66" t="str">
        <f>IF(A360="","",IF(A360=1,start_rate,IF(variable,IF(OR(A360=1,A360&lt;$K$20*periods_per_year),D359,MIN($K$21,IF(MOD(A360-1,$J$23)=0,MAX($K$22,D359+$J$24),D359))),D359)))</f>
        <v/>
      </c>
      <c r="E360" s="71" t="str">
        <f t="shared" si="39"/>
        <v/>
      </c>
      <c r="F360" s="71" t="str">
        <f>IF(A360="","",IF(A360=nper,J359+E360,MIN(J359+E360,IF(D360=D359,F359,IF($E$10="Acc Bi-Weekly",ROUND((-PMT(((1+D360/CP)^(CP/12))-1,(nper-A360+1)*12/26,J359))/2,2),IF($E$10="Acc Weekly",ROUND((-PMT(((1+D360/CP)^(CP/12))-1,(nper-A360+1)*12/52,J359))/4,2),ROUND(-PMT(((1+D360/CP)^(CP/periods_per_year))-1,nper-A360+1,J359),2)))))))</f>
        <v/>
      </c>
      <c r="G360" s="71" t="str">
        <f>IF(OR(A360="",A360&lt;$E$14),"",IF(J359&lt;=F360,0,IF(IF(AND(A360&gt;=$E$14,MOD(A360-$E$14,int)=0),$E$15,0)+F360&gt;=J359+E360,J359+E360-F360,IF(AND(A360&gt;=$E$14,MOD(A360-$E$14,int)=0),$E$15,0)+IF(IF(AND(A360&gt;=$E$14,MOD(A360-$E$14,int)=0),$E$15,0)+IF(MOD(A360-$E$18,periods_per_year)=0,$E$17,0)+F360&lt;J359+E360,IF(MOD(A360-$E$18,periods_per_year)=0,$E$17,0),J359+E360-IF(AND(A360&gt;=$E$14,MOD(A360-$E$14,int)=0),$E$15,0)-F360))))</f>
        <v/>
      </c>
      <c r="H360" s="68"/>
      <c r="I360" s="67" t="str">
        <f t="shared" si="40"/>
        <v/>
      </c>
      <c r="J360" s="67" t="str">
        <f t="shared" si="41"/>
        <v/>
      </c>
      <c r="K360" s="50"/>
      <c r="L360" s="63" t="str">
        <f t="shared" si="42"/>
        <v/>
      </c>
      <c r="M360" s="64" t="str">
        <f>IF(L360="","",IF(OR(periods_per_year=26,periods_per_year=52),IF(periods_per_year=26,IF(L360=1,fpdate,M359+14),IF(periods_per_year=52,IF(L360=1,fpdate,M359+7),"n/a")),IF(periods_per_year=24,DATE(YEAR(fpdate),MONTH(fpdate)+(L360-1)/2+IF(AND(DAY(fpdate)&gt;=15,MOD(L360,2)=0),1,0),IF(MOD(L360,2)=0,IF(DAY(fpdate)&gt;=15,DAY(fpdate)-14,DAY(fpdate)+14),DAY(fpdate))),IF(DAY(DATE(YEAR(fpdate),MONTH(fpdate)+L360-1,DAY(fpdate)))&lt;&gt;DAY(fpdate),DATE(YEAR(fpdate),MONTH(fpdate)+L360,0),DATE(YEAR(fpdate),MONTH(fpdate)+L360-1,DAY(fpdate))))))</f>
        <v/>
      </c>
      <c r="N360" s="70" t="str">
        <f>IF(L360="","",IF(D360&lt;&gt;"",D360,IF(L360=1,start_rate,IF(variable,IF(OR(L360=1,L360&lt;$K$20*periods_per_year),N359,MIN($K$21,IF(MOD(L360-1,$J$23)=0,MAX($K$22,N359+$J$24),N359))),N359))))</f>
        <v/>
      </c>
      <c r="O360" s="71" t="str">
        <f>IF(L360="","",ROUND((((1+N360/CP)^(CP/periods_per_year))-1)*R359,2))</f>
        <v/>
      </c>
      <c r="P360" s="71" t="str">
        <f>IF(L360="","",IF(L360=nper,R359+O360,MIN(R359+O360,IF(N360=N359,P359,ROUND(-PMT(((1+N360/CP)^(CP/periods_per_year))-1,nper-L360+1,R359),2)))))</f>
        <v/>
      </c>
      <c r="Q360" s="71" t="str">
        <f t="shared" si="43"/>
        <v/>
      </c>
      <c r="R360" s="71" t="str">
        <f t="shared" si="44"/>
        <v/>
      </c>
    </row>
    <row r="361" spans="1:18" x14ac:dyDescent="0.25">
      <c r="A361" s="63" t="str">
        <f t="shared" si="36"/>
        <v/>
      </c>
      <c r="B361" s="64" t="str">
        <f t="shared" si="37"/>
        <v/>
      </c>
      <c r="C361" s="65" t="str">
        <f t="shared" si="38"/>
        <v/>
      </c>
      <c r="D361" s="66" t="str">
        <f>IF(A361="","",IF(A361=1,start_rate,IF(variable,IF(OR(A361=1,A361&lt;$K$20*periods_per_year),D360,MIN($K$21,IF(MOD(A361-1,$J$23)=0,MAX($K$22,D360+$J$24),D360))),D360)))</f>
        <v/>
      </c>
      <c r="E361" s="71" t="str">
        <f t="shared" si="39"/>
        <v/>
      </c>
      <c r="F361" s="71" t="str">
        <f>IF(A361="","",IF(A361=nper,J360+E361,MIN(J360+E361,IF(D361=D360,F360,IF($E$10="Acc Bi-Weekly",ROUND((-PMT(((1+D361/CP)^(CP/12))-1,(nper-A361+1)*12/26,J360))/2,2),IF($E$10="Acc Weekly",ROUND((-PMT(((1+D361/CP)^(CP/12))-1,(nper-A361+1)*12/52,J360))/4,2),ROUND(-PMT(((1+D361/CP)^(CP/periods_per_year))-1,nper-A361+1,J360),2)))))))</f>
        <v/>
      </c>
      <c r="G361" s="71" t="str">
        <f>IF(OR(A361="",A361&lt;$E$14),"",IF(J360&lt;=F361,0,IF(IF(AND(A361&gt;=$E$14,MOD(A361-$E$14,int)=0),$E$15,0)+F361&gt;=J360+E361,J360+E361-F361,IF(AND(A361&gt;=$E$14,MOD(A361-$E$14,int)=0),$E$15,0)+IF(IF(AND(A361&gt;=$E$14,MOD(A361-$E$14,int)=0),$E$15,0)+IF(MOD(A361-$E$18,periods_per_year)=0,$E$17,0)+F361&lt;J360+E361,IF(MOD(A361-$E$18,periods_per_year)=0,$E$17,0),J360+E361-IF(AND(A361&gt;=$E$14,MOD(A361-$E$14,int)=0),$E$15,0)-F361))))</f>
        <v/>
      </c>
      <c r="H361" s="68"/>
      <c r="I361" s="67" t="str">
        <f t="shared" si="40"/>
        <v/>
      </c>
      <c r="J361" s="67" t="str">
        <f t="shared" si="41"/>
        <v/>
      </c>
      <c r="K361" s="50"/>
      <c r="L361" s="63" t="str">
        <f t="shared" si="42"/>
        <v/>
      </c>
      <c r="M361" s="64" t="str">
        <f>IF(L361="","",IF(OR(periods_per_year=26,periods_per_year=52),IF(periods_per_year=26,IF(L361=1,fpdate,M360+14),IF(periods_per_year=52,IF(L361=1,fpdate,M360+7),"n/a")),IF(periods_per_year=24,DATE(YEAR(fpdate),MONTH(fpdate)+(L361-1)/2+IF(AND(DAY(fpdate)&gt;=15,MOD(L361,2)=0),1,0),IF(MOD(L361,2)=0,IF(DAY(fpdate)&gt;=15,DAY(fpdate)-14,DAY(fpdate)+14),DAY(fpdate))),IF(DAY(DATE(YEAR(fpdate),MONTH(fpdate)+L361-1,DAY(fpdate)))&lt;&gt;DAY(fpdate),DATE(YEAR(fpdate),MONTH(fpdate)+L361,0),DATE(YEAR(fpdate),MONTH(fpdate)+L361-1,DAY(fpdate))))))</f>
        <v/>
      </c>
      <c r="N361" s="70" t="str">
        <f>IF(L361="","",IF(D361&lt;&gt;"",D361,IF(L361=1,start_rate,IF(variable,IF(OR(L361=1,L361&lt;$K$20*periods_per_year),N360,MIN($K$21,IF(MOD(L361-1,$J$23)=0,MAX($K$22,N360+$J$24),N360))),N360))))</f>
        <v/>
      </c>
      <c r="O361" s="71" t="str">
        <f>IF(L361="","",ROUND((((1+N361/CP)^(CP/periods_per_year))-1)*R360,2))</f>
        <v/>
      </c>
      <c r="P361" s="71" t="str">
        <f>IF(L361="","",IF(L361=nper,R360+O361,MIN(R360+O361,IF(N361=N360,P360,ROUND(-PMT(((1+N361/CP)^(CP/periods_per_year))-1,nper-L361+1,R360),2)))))</f>
        <v/>
      </c>
      <c r="Q361" s="71" t="str">
        <f t="shared" si="43"/>
        <v/>
      </c>
      <c r="R361" s="71" t="str">
        <f t="shared" si="44"/>
        <v/>
      </c>
    </row>
    <row r="362" spans="1:18" x14ac:dyDescent="0.25">
      <c r="A362" s="63" t="str">
        <f t="shared" si="36"/>
        <v/>
      </c>
      <c r="B362" s="64" t="str">
        <f t="shared" si="37"/>
        <v/>
      </c>
      <c r="C362" s="65" t="str">
        <f t="shared" si="38"/>
        <v/>
      </c>
      <c r="D362" s="66" t="str">
        <f>IF(A362="","",IF(A362=1,start_rate,IF(variable,IF(OR(A362=1,A362&lt;$K$20*periods_per_year),D361,MIN($K$21,IF(MOD(A362-1,$J$23)=0,MAX($K$22,D361+$J$24),D361))),D361)))</f>
        <v/>
      </c>
      <c r="E362" s="71" t="str">
        <f t="shared" si="39"/>
        <v/>
      </c>
      <c r="F362" s="71" t="str">
        <f>IF(A362="","",IF(A362=nper,J361+E362,MIN(J361+E362,IF(D362=D361,F361,IF($E$10="Acc Bi-Weekly",ROUND((-PMT(((1+D362/CP)^(CP/12))-1,(nper-A362+1)*12/26,J361))/2,2),IF($E$10="Acc Weekly",ROUND((-PMT(((1+D362/CP)^(CP/12))-1,(nper-A362+1)*12/52,J361))/4,2),ROUND(-PMT(((1+D362/CP)^(CP/periods_per_year))-1,nper-A362+1,J361),2)))))))</f>
        <v/>
      </c>
      <c r="G362" s="71" t="str">
        <f>IF(OR(A362="",A362&lt;$E$14),"",IF(J361&lt;=F362,0,IF(IF(AND(A362&gt;=$E$14,MOD(A362-$E$14,int)=0),$E$15,0)+F362&gt;=J361+E362,J361+E362-F362,IF(AND(A362&gt;=$E$14,MOD(A362-$E$14,int)=0),$E$15,0)+IF(IF(AND(A362&gt;=$E$14,MOD(A362-$E$14,int)=0),$E$15,0)+IF(MOD(A362-$E$18,periods_per_year)=0,$E$17,0)+F362&lt;J361+E362,IF(MOD(A362-$E$18,periods_per_year)=0,$E$17,0),J361+E362-IF(AND(A362&gt;=$E$14,MOD(A362-$E$14,int)=0),$E$15,0)-F362))))</f>
        <v/>
      </c>
      <c r="H362" s="68"/>
      <c r="I362" s="67" t="str">
        <f t="shared" si="40"/>
        <v/>
      </c>
      <c r="J362" s="67" t="str">
        <f t="shared" si="41"/>
        <v/>
      </c>
      <c r="K362" s="50"/>
      <c r="L362" s="63" t="str">
        <f t="shared" si="42"/>
        <v/>
      </c>
      <c r="M362" s="64" t="str">
        <f>IF(L362="","",IF(OR(periods_per_year=26,periods_per_year=52),IF(periods_per_year=26,IF(L362=1,fpdate,M361+14),IF(periods_per_year=52,IF(L362=1,fpdate,M361+7),"n/a")),IF(periods_per_year=24,DATE(YEAR(fpdate),MONTH(fpdate)+(L362-1)/2+IF(AND(DAY(fpdate)&gt;=15,MOD(L362,2)=0),1,0),IF(MOD(L362,2)=0,IF(DAY(fpdate)&gt;=15,DAY(fpdate)-14,DAY(fpdate)+14),DAY(fpdate))),IF(DAY(DATE(YEAR(fpdate),MONTH(fpdate)+L362-1,DAY(fpdate)))&lt;&gt;DAY(fpdate),DATE(YEAR(fpdate),MONTH(fpdate)+L362,0),DATE(YEAR(fpdate),MONTH(fpdate)+L362-1,DAY(fpdate))))))</f>
        <v/>
      </c>
      <c r="N362" s="70" t="str">
        <f>IF(L362="","",IF(D362&lt;&gt;"",D362,IF(L362=1,start_rate,IF(variable,IF(OR(L362=1,L362&lt;$K$20*periods_per_year),N361,MIN($K$21,IF(MOD(L362-1,$J$23)=0,MAX($K$22,N361+$J$24),N361))),N361))))</f>
        <v/>
      </c>
      <c r="O362" s="71" t="str">
        <f>IF(L362="","",ROUND((((1+N362/CP)^(CP/periods_per_year))-1)*R361,2))</f>
        <v/>
      </c>
      <c r="P362" s="71" t="str">
        <f>IF(L362="","",IF(L362=nper,R361+O362,MIN(R361+O362,IF(N362=N361,P361,ROUND(-PMT(((1+N362/CP)^(CP/periods_per_year))-1,nper-L362+1,R361),2)))))</f>
        <v/>
      </c>
      <c r="Q362" s="71" t="str">
        <f t="shared" si="43"/>
        <v/>
      </c>
      <c r="R362" s="71" t="str">
        <f t="shared" si="44"/>
        <v/>
      </c>
    </row>
    <row r="363" spans="1:18" x14ac:dyDescent="0.25">
      <c r="A363" s="63" t="str">
        <f t="shared" ref="A363:A426" si="45">IF(J362="","",IF(OR(A362&gt;=nper,ROUND(J362,2)&lt;=0),"",A362+1))</f>
        <v/>
      </c>
      <c r="B363" s="64" t="str">
        <f t="shared" ref="B363:B426" si="46">IF(A363="","",IF(OR(periods_per_year=26,periods_per_year=52),IF(periods_per_year=26,IF(A363=1,fpdate,B362+14),IF(periods_per_year=52,IF(A363=1,fpdate,B362+7),"n/a")),IF(periods_per_year=24,DATE(YEAR(fpdate),MONTH(fpdate)+(A363-1)/2+IF(AND(DAY(fpdate)&gt;=15,MOD(A363,2)=0),1,0),IF(MOD(A363,2)=0,IF(DAY(fpdate)&gt;=15,DAY(fpdate)-14,DAY(fpdate)+14),DAY(fpdate))),IF(DAY(DATE(YEAR(fpdate),MONTH(fpdate)+A363-1,DAY(fpdate)))&lt;&gt;DAY(fpdate),DATE(YEAR(fpdate),MONTH(fpdate)+A363,0),DATE(YEAR(fpdate),MONTH(fpdate)+A363-1,DAY(fpdate))))))</f>
        <v/>
      </c>
      <c r="C363" s="65" t="str">
        <f t="shared" ref="C363:C426" si="47">IF(A363="","",IF(MOD(A363,periods_per_year)=0,A363/periods_per_year,""))</f>
        <v/>
      </c>
      <c r="D363" s="66" t="str">
        <f>IF(A363="","",IF(A363=1,start_rate,IF(variable,IF(OR(A363=1,A363&lt;$K$20*periods_per_year),D362,MIN($K$21,IF(MOD(A363-1,$J$23)=0,MAX($K$22,D362+$J$24),D362))),D362)))</f>
        <v/>
      </c>
      <c r="E363" s="71" t="str">
        <f t="shared" ref="E363:E426" si="48">IF(A363="","",ROUND((((1+D363/CP)^(CP/periods_per_year))-1)*J362,2))</f>
        <v/>
      </c>
      <c r="F363" s="71" t="str">
        <f>IF(A363="","",IF(A363=nper,J362+E363,MIN(J362+E363,IF(D363=D362,F362,IF($E$10="Acc Bi-Weekly",ROUND((-PMT(((1+D363/CP)^(CP/12))-1,(nper-A363+1)*12/26,J362))/2,2),IF($E$10="Acc Weekly",ROUND((-PMT(((1+D363/CP)^(CP/12))-1,(nper-A363+1)*12/52,J362))/4,2),ROUND(-PMT(((1+D363/CP)^(CP/periods_per_year))-1,nper-A363+1,J362),2)))))))</f>
        <v/>
      </c>
      <c r="G363" s="71" t="str">
        <f>IF(OR(A363="",A363&lt;$E$14),"",IF(J362&lt;=F363,0,IF(IF(AND(A363&gt;=$E$14,MOD(A363-$E$14,int)=0),$E$15,0)+F363&gt;=J362+E363,J362+E363-F363,IF(AND(A363&gt;=$E$14,MOD(A363-$E$14,int)=0),$E$15,0)+IF(IF(AND(A363&gt;=$E$14,MOD(A363-$E$14,int)=0),$E$15,0)+IF(MOD(A363-$E$18,periods_per_year)=0,$E$17,0)+F363&lt;J362+E363,IF(MOD(A363-$E$18,periods_per_year)=0,$E$17,0),J362+E363-IF(AND(A363&gt;=$E$14,MOD(A363-$E$14,int)=0),$E$15,0)-F363))))</f>
        <v/>
      </c>
      <c r="H363" s="68"/>
      <c r="I363" s="67" t="str">
        <f t="shared" ref="I363:I426" si="49">IF(A363="","",F363-E363+H363+IF(G363="",0,G363))</f>
        <v/>
      </c>
      <c r="J363" s="67" t="str">
        <f t="shared" ref="J363:J426" si="50">IF(A363="","",J362-I363)</f>
        <v/>
      </c>
      <c r="K363" s="50"/>
      <c r="L363" s="63" t="str">
        <f t="shared" ref="L363:L426" si="51">IF(R362="","",IF(OR(L362&gt;=nper,ROUND(R362,2)&lt;=0),"",L362+1))</f>
        <v/>
      </c>
      <c r="M363" s="64" t="str">
        <f>IF(L363="","",IF(OR(periods_per_year=26,periods_per_year=52),IF(periods_per_year=26,IF(L363=1,fpdate,M362+14),IF(periods_per_year=52,IF(L363=1,fpdate,M362+7),"n/a")),IF(periods_per_year=24,DATE(YEAR(fpdate),MONTH(fpdate)+(L363-1)/2+IF(AND(DAY(fpdate)&gt;=15,MOD(L363,2)=0),1,0),IF(MOD(L363,2)=0,IF(DAY(fpdate)&gt;=15,DAY(fpdate)-14,DAY(fpdate)+14),DAY(fpdate))),IF(DAY(DATE(YEAR(fpdate),MONTH(fpdate)+L363-1,DAY(fpdate)))&lt;&gt;DAY(fpdate),DATE(YEAR(fpdate),MONTH(fpdate)+L363,0),DATE(YEAR(fpdate),MONTH(fpdate)+L363-1,DAY(fpdate))))))</f>
        <v/>
      </c>
      <c r="N363" s="70" t="str">
        <f>IF(L363="","",IF(D363&lt;&gt;"",D363,IF(L363=1,start_rate,IF(variable,IF(OR(L363=1,L363&lt;$K$20*periods_per_year),N362,MIN($K$21,IF(MOD(L363-1,$J$23)=0,MAX($K$22,N362+$J$24),N362))),N362))))</f>
        <v/>
      </c>
      <c r="O363" s="71" t="str">
        <f>IF(L363="","",ROUND((((1+N363/CP)^(CP/periods_per_year))-1)*R362,2))</f>
        <v/>
      </c>
      <c r="P363" s="71" t="str">
        <f>IF(L363="","",IF(L363=nper,R362+O363,MIN(R362+O363,IF(N363=N362,P362,ROUND(-PMT(((1+N363/CP)^(CP/periods_per_year))-1,nper-L363+1,R362),2)))))</f>
        <v/>
      </c>
      <c r="Q363" s="71" t="str">
        <f t="shared" ref="Q363:Q426" si="52">IF(L363="","",P363-O363)</f>
        <v/>
      </c>
      <c r="R363" s="71" t="str">
        <f t="shared" ref="R363:R426" si="53">IF(L363="","",R362-Q363)</f>
        <v/>
      </c>
    </row>
    <row r="364" spans="1:18" x14ac:dyDescent="0.25">
      <c r="A364" s="63" t="str">
        <f t="shared" si="45"/>
        <v/>
      </c>
      <c r="B364" s="64" t="str">
        <f t="shared" si="46"/>
        <v/>
      </c>
      <c r="C364" s="65" t="str">
        <f t="shared" si="47"/>
        <v/>
      </c>
      <c r="D364" s="66" t="str">
        <f>IF(A364="","",IF(A364=1,start_rate,IF(variable,IF(OR(A364=1,A364&lt;$K$20*periods_per_year),D363,MIN($K$21,IF(MOD(A364-1,$J$23)=0,MAX($K$22,D363+$J$24),D363))),D363)))</f>
        <v/>
      </c>
      <c r="E364" s="71" t="str">
        <f t="shared" si="48"/>
        <v/>
      </c>
      <c r="F364" s="71" t="str">
        <f>IF(A364="","",IF(A364=nper,J363+E364,MIN(J363+E364,IF(D364=D363,F363,IF($E$10="Acc Bi-Weekly",ROUND((-PMT(((1+D364/CP)^(CP/12))-1,(nper-A364+1)*12/26,J363))/2,2),IF($E$10="Acc Weekly",ROUND((-PMT(((1+D364/CP)^(CP/12))-1,(nper-A364+1)*12/52,J363))/4,2),ROUND(-PMT(((1+D364/CP)^(CP/periods_per_year))-1,nper-A364+1,J363),2)))))))</f>
        <v/>
      </c>
      <c r="G364" s="71" t="str">
        <f>IF(OR(A364="",A364&lt;$E$14),"",IF(J363&lt;=F364,0,IF(IF(AND(A364&gt;=$E$14,MOD(A364-$E$14,int)=0),$E$15,0)+F364&gt;=J363+E364,J363+E364-F364,IF(AND(A364&gt;=$E$14,MOD(A364-$E$14,int)=0),$E$15,0)+IF(IF(AND(A364&gt;=$E$14,MOD(A364-$E$14,int)=0),$E$15,0)+IF(MOD(A364-$E$18,periods_per_year)=0,$E$17,0)+F364&lt;J363+E364,IF(MOD(A364-$E$18,periods_per_year)=0,$E$17,0),J363+E364-IF(AND(A364&gt;=$E$14,MOD(A364-$E$14,int)=0),$E$15,0)-F364))))</f>
        <v/>
      </c>
      <c r="H364" s="68"/>
      <c r="I364" s="67" t="str">
        <f t="shared" si="49"/>
        <v/>
      </c>
      <c r="J364" s="67" t="str">
        <f t="shared" si="50"/>
        <v/>
      </c>
      <c r="K364" s="50"/>
      <c r="L364" s="63" t="str">
        <f t="shared" si="51"/>
        <v/>
      </c>
      <c r="M364" s="64" t="str">
        <f>IF(L364="","",IF(OR(periods_per_year=26,periods_per_year=52),IF(periods_per_year=26,IF(L364=1,fpdate,M363+14),IF(periods_per_year=52,IF(L364=1,fpdate,M363+7),"n/a")),IF(periods_per_year=24,DATE(YEAR(fpdate),MONTH(fpdate)+(L364-1)/2+IF(AND(DAY(fpdate)&gt;=15,MOD(L364,2)=0),1,0),IF(MOD(L364,2)=0,IF(DAY(fpdate)&gt;=15,DAY(fpdate)-14,DAY(fpdate)+14),DAY(fpdate))),IF(DAY(DATE(YEAR(fpdate),MONTH(fpdate)+L364-1,DAY(fpdate)))&lt;&gt;DAY(fpdate),DATE(YEAR(fpdate),MONTH(fpdate)+L364,0),DATE(YEAR(fpdate),MONTH(fpdate)+L364-1,DAY(fpdate))))))</f>
        <v/>
      </c>
      <c r="N364" s="70" t="str">
        <f>IF(L364="","",IF(D364&lt;&gt;"",D364,IF(L364=1,start_rate,IF(variable,IF(OR(L364=1,L364&lt;$K$20*periods_per_year),N363,MIN($K$21,IF(MOD(L364-1,$J$23)=0,MAX($K$22,N363+$J$24),N363))),N363))))</f>
        <v/>
      </c>
      <c r="O364" s="71" t="str">
        <f>IF(L364="","",ROUND((((1+N364/CP)^(CP/periods_per_year))-1)*R363,2))</f>
        <v/>
      </c>
      <c r="P364" s="71" t="str">
        <f>IF(L364="","",IF(L364=nper,R363+O364,MIN(R363+O364,IF(N364=N363,P363,ROUND(-PMT(((1+N364/CP)^(CP/periods_per_year))-1,nper-L364+1,R363),2)))))</f>
        <v/>
      </c>
      <c r="Q364" s="71" t="str">
        <f t="shared" si="52"/>
        <v/>
      </c>
      <c r="R364" s="71" t="str">
        <f t="shared" si="53"/>
        <v/>
      </c>
    </row>
    <row r="365" spans="1:18" x14ac:dyDescent="0.25">
      <c r="A365" s="63" t="str">
        <f t="shared" si="45"/>
        <v/>
      </c>
      <c r="B365" s="64" t="str">
        <f t="shared" si="46"/>
        <v/>
      </c>
      <c r="C365" s="65" t="str">
        <f t="shared" si="47"/>
        <v/>
      </c>
      <c r="D365" s="66" t="str">
        <f>IF(A365="","",IF(A365=1,start_rate,IF(variable,IF(OR(A365=1,A365&lt;$K$20*periods_per_year),D364,MIN($K$21,IF(MOD(A365-1,$J$23)=0,MAX($K$22,D364+$J$24),D364))),D364)))</f>
        <v/>
      </c>
      <c r="E365" s="71" t="str">
        <f t="shared" si="48"/>
        <v/>
      </c>
      <c r="F365" s="71" t="str">
        <f>IF(A365="","",IF(A365=nper,J364+E365,MIN(J364+E365,IF(D365=D364,F364,IF($E$10="Acc Bi-Weekly",ROUND((-PMT(((1+D365/CP)^(CP/12))-1,(nper-A365+1)*12/26,J364))/2,2),IF($E$10="Acc Weekly",ROUND((-PMT(((1+D365/CP)^(CP/12))-1,(nper-A365+1)*12/52,J364))/4,2),ROUND(-PMT(((1+D365/CP)^(CP/periods_per_year))-1,nper-A365+1,J364),2)))))))</f>
        <v/>
      </c>
      <c r="G365" s="71" t="str">
        <f>IF(OR(A365="",A365&lt;$E$14),"",IF(J364&lt;=F365,0,IF(IF(AND(A365&gt;=$E$14,MOD(A365-$E$14,int)=0),$E$15,0)+F365&gt;=J364+E365,J364+E365-F365,IF(AND(A365&gt;=$E$14,MOD(A365-$E$14,int)=0),$E$15,0)+IF(IF(AND(A365&gt;=$E$14,MOD(A365-$E$14,int)=0),$E$15,0)+IF(MOD(A365-$E$18,periods_per_year)=0,$E$17,0)+F365&lt;J364+E365,IF(MOD(A365-$E$18,periods_per_year)=0,$E$17,0),J364+E365-IF(AND(A365&gt;=$E$14,MOD(A365-$E$14,int)=0),$E$15,0)-F365))))</f>
        <v/>
      </c>
      <c r="H365" s="68"/>
      <c r="I365" s="67" t="str">
        <f t="shared" si="49"/>
        <v/>
      </c>
      <c r="J365" s="67" t="str">
        <f t="shared" si="50"/>
        <v/>
      </c>
      <c r="K365" s="50"/>
      <c r="L365" s="63" t="str">
        <f t="shared" si="51"/>
        <v/>
      </c>
      <c r="M365" s="64" t="str">
        <f>IF(L365="","",IF(OR(periods_per_year=26,periods_per_year=52),IF(periods_per_year=26,IF(L365=1,fpdate,M364+14),IF(periods_per_year=52,IF(L365=1,fpdate,M364+7),"n/a")),IF(periods_per_year=24,DATE(YEAR(fpdate),MONTH(fpdate)+(L365-1)/2+IF(AND(DAY(fpdate)&gt;=15,MOD(L365,2)=0),1,0),IF(MOD(L365,2)=0,IF(DAY(fpdate)&gt;=15,DAY(fpdate)-14,DAY(fpdate)+14),DAY(fpdate))),IF(DAY(DATE(YEAR(fpdate),MONTH(fpdate)+L365-1,DAY(fpdate)))&lt;&gt;DAY(fpdate),DATE(YEAR(fpdate),MONTH(fpdate)+L365,0),DATE(YEAR(fpdate),MONTH(fpdate)+L365-1,DAY(fpdate))))))</f>
        <v/>
      </c>
      <c r="N365" s="70" t="str">
        <f>IF(L365="","",IF(D365&lt;&gt;"",D365,IF(L365=1,start_rate,IF(variable,IF(OR(L365=1,L365&lt;$K$20*periods_per_year),N364,MIN($K$21,IF(MOD(L365-1,$J$23)=0,MAX($K$22,N364+$J$24),N364))),N364))))</f>
        <v/>
      </c>
      <c r="O365" s="71" t="str">
        <f>IF(L365="","",ROUND((((1+N365/CP)^(CP/periods_per_year))-1)*R364,2))</f>
        <v/>
      </c>
      <c r="P365" s="71" t="str">
        <f>IF(L365="","",IF(L365=nper,R364+O365,MIN(R364+O365,IF(N365=N364,P364,ROUND(-PMT(((1+N365/CP)^(CP/periods_per_year))-1,nper-L365+1,R364),2)))))</f>
        <v/>
      </c>
      <c r="Q365" s="71" t="str">
        <f t="shared" si="52"/>
        <v/>
      </c>
      <c r="R365" s="71" t="str">
        <f t="shared" si="53"/>
        <v/>
      </c>
    </row>
    <row r="366" spans="1:18" x14ac:dyDescent="0.25">
      <c r="A366" s="63" t="str">
        <f t="shared" si="45"/>
        <v/>
      </c>
      <c r="B366" s="64" t="str">
        <f t="shared" si="46"/>
        <v/>
      </c>
      <c r="C366" s="65" t="str">
        <f t="shared" si="47"/>
        <v/>
      </c>
      <c r="D366" s="66" t="str">
        <f>IF(A366="","",IF(A366=1,start_rate,IF(variable,IF(OR(A366=1,A366&lt;$K$20*periods_per_year),D365,MIN($K$21,IF(MOD(A366-1,$J$23)=0,MAX($K$22,D365+$J$24),D365))),D365)))</f>
        <v/>
      </c>
      <c r="E366" s="71" t="str">
        <f t="shared" si="48"/>
        <v/>
      </c>
      <c r="F366" s="71" t="str">
        <f>IF(A366="","",IF(A366=nper,J365+E366,MIN(J365+E366,IF(D366=D365,F365,IF($E$10="Acc Bi-Weekly",ROUND((-PMT(((1+D366/CP)^(CP/12))-1,(nper-A366+1)*12/26,J365))/2,2),IF($E$10="Acc Weekly",ROUND((-PMT(((1+D366/CP)^(CP/12))-1,(nper-A366+1)*12/52,J365))/4,2),ROUND(-PMT(((1+D366/CP)^(CP/periods_per_year))-1,nper-A366+1,J365),2)))))))</f>
        <v/>
      </c>
      <c r="G366" s="71" t="str">
        <f>IF(OR(A366="",A366&lt;$E$14),"",IF(J365&lt;=F366,0,IF(IF(AND(A366&gt;=$E$14,MOD(A366-$E$14,int)=0),$E$15,0)+F366&gt;=J365+E366,J365+E366-F366,IF(AND(A366&gt;=$E$14,MOD(A366-$E$14,int)=0),$E$15,0)+IF(IF(AND(A366&gt;=$E$14,MOD(A366-$E$14,int)=0),$E$15,0)+IF(MOD(A366-$E$18,periods_per_year)=0,$E$17,0)+F366&lt;J365+E366,IF(MOD(A366-$E$18,periods_per_year)=0,$E$17,0),J365+E366-IF(AND(A366&gt;=$E$14,MOD(A366-$E$14,int)=0),$E$15,0)-F366))))</f>
        <v/>
      </c>
      <c r="H366" s="68"/>
      <c r="I366" s="67" t="str">
        <f t="shared" si="49"/>
        <v/>
      </c>
      <c r="J366" s="67" t="str">
        <f t="shared" si="50"/>
        <v/>
      </c>
      <c r="K366" s="50"/>
      <c r="L366" s="63" t="str">
        <f t="shared" si="51"/>
        <v/>
      </c>
      <c r="M366" s="64" t="str">
        <f>IF(L366="","",IF(OR(periods_per_year=26,periods_per_year=52),IF(periods_per_year=26,IF(L366=1,fpdate,M365+14),IF(periods_per_year=52,IF(L366=1,fpdate,M365+7),"n/a")),IF(periods_per_year=24,DATE(YEAR(fpdate),MONTH(fpdate)+(L366-1)/2+IF(AND(DAY(fpdate)&gt;=15,MOD(L366,2)=0),1,0),IF(MOD(L366,2)=0,IF(DAY(fpdate)&gt;=15,DAY(fpdate)-14,DAY(fpdate)+14),DAY(fpdate))),IF(DAY(DATE(YEAR(fpdate),MONTH(fpdate)+L366-1,DAY(fpdate)))&lt;&gt;DAY(fpdate),DATE(YEAR(fpdate),MONTH(fpdate)+L366,0),DATE(YEAR(fpdate),MONTH(fpdate)+L366-1,DAY(fpdate))))))</f>
        <v/>
      </c>
      <c r="N366" s="70" t="str">
        <f>IF(L366="","",IF(D366&lt;&gt;"",D366,IF(L366=1,start_rate,IF(variable,IF(OR(L366=1,L366&lt;$K$20*periods_per_year),N365,MIN($K$21,IF(MOD(L366-1,$J$23)=0,MAX($K$22,N365+$J$24),N365))),N365))))</f>
        <v/>
      </c>
      <c r="O366" s="71" t="str">
        <f>IF(L366="","",ROUND((((1+N366/CP)^(CP/periods_per_year))-1)*R365,2))</f>
        <v/>
      </c>
      <c r="P366" s="71" t="str">
        <f>IF(L366="","",IF(L366=nper,R365+O366,MIN(R365+O366,IF(N366=N365,P365,ROUND(-PMT(((1+N366/CP)^(CP/periods_per_year))-1,nper-L366+1,R365),2)))))</f>
        <v/>
      </c>
      <c r="Q366" s="71" t="str">
        <f t="shared" si="52"/>
        <v/>
      </c>
      <c r="R366" s="71" t="str">
        <f t="shared" si="53"/>
        <v/>
      </c>
    </row>
    <row r="367" spans="1:18" x14ac:dyDescent="0.25">
      <c r="A367" s="63" t="str">
        <f t="shared" si="45"/>
        <v/>
      </c>
      <c r="B367" s="64" t="str">
        <f t="shared" si="46"/>
        <v/>
      </c>
      <c r="C367" s="65" t="str">
        <f t="shared" si="47"/>
        <v/>
      </c>
      <c r="D367" s="66" t="str">
        <f>IF(A367="","",IF(A367=1,start_rate,IF(variable,IF(OR(A367=1,A367&lt;$K$20*periods_per_year),D366,MIN($K$21,IF(MOD(A367-1,$J$23)=0,MAX($K$22,D366+$J$24),D366))),D366)))</f>
        <v/>
      </c>
      <c r="E367" s="71" t="str">
        <f t="shared" si="48"/>
        <v/>
      </c>
      <c r="F367" s="71" t="str">
        <f>IF(A367="","",IF(A367=nper,J366+E367,MIN(J366+E367,IF(D367=D366,F366,IF($E$10="Acc Bi-Weekly",ROUND((-PMT(((1+D367/CP)^(CP/12))-1,(nper-A367+1)*12/26,J366))/2,2),IF($E$10="Acc Weekly",ROUND((-PMT(((1+D367/CP)^(CP/12))-1,(nper-A367+1)*12/52,J366))/4,2),ROUND(-PMT(((1+D367/CP)^(CP/periods_per_year))-1,nper-A367+1,J366),2)))))))</f>
        <v/>
      </c>
      <c r="G367" s="71" t="str">
        <f>IF(OR(A367="",A367&lt;$E$14),"",IF(J366&lt;=F367,0,IF(IF(AND(A367&gt;=$E$14,MOD(A367-$E$14,int)=0),$E$15,0)+F367&gt;=J366+E367,J366+E367-F367,IF(AND(A367&gt;=$E$14,MOD(A367-$E$14,int)=0),$E$15,0)+IF(IF(AND(A367&gt;=$E$14,MOD(A367-$E$14,int)=0),$E$15,0)+IF(MOD(A367-$E$18,periods_per_year)=0,$E$17,0)+F367&lt;J366+E367,IF(MOD(A367-$E$18,periods_per_year)=0,$E$17,0),J366+E367-IF(AND(A367&gt;=$E$14,MOD(A367-$E$14,int)=0),$E$15,0)-F367))))</f>
        <v/>
      </c>
      <c r="H367" s="68"/>
      <c r="I367" s="67" t="str">
        <f t="shared" si="49"/>
        <v/>
      </c>
      <c r="J367" s="67" t="str">
        <f t="shared" si="50"/>
        <v/>
      </c>
      <c r="K367" s="50"/>
      <c r="L367" s="63" t="str">
        <f t="shared" si="51"/>
        <v/>
      </c>
      <c r="M367" s="64" t="str">
        <f>IF(L367="","",IF(OR(periods_per_year=26,periods_per_year=52),IF(periods_per_year=26,IF(L367=1,fpdate,M366+14),IF(periods_per_year=52,IF(L367=1,fpdate,M366+7),"n/a")),IF(periods_per_year=24,DATE(YEAR(fpdate),MONTH(fpdate)+(L367-1)/2+IF(AND(DAY(fpdate)&gt;=15,MOD(L367,2)=0),1,0),IF(MOD(L367,2)=0,IF(DAY(fpdate)&gt;=15,DAY(fpdate)-14,DAY(fpdate)+14),DAY(fpdate))),IF(DAY(DATE(YEAR(fpdate),MONTH(fpdate)+L367-1,DAY(fpdate)))&lt;&gt;DAY(fpdate),DATE(YEAR(fpdate),MONTH(fpdate)+L367,0),DATE(YEAR(fpdate),MONTH(fpdate)+L367-1,DAY(fpdate))))))</f>
        <v/>
      </c>
      <c r="N367" s="70" t="str">
        <f>IF(L367="","",IF(D367&lt;&gt;"",D367,IF(L367=1,start_rate,IF(variable,IF(OR(L367=1,L367&lt;$K$20*periods_per_year),N366,MIN($K$21,IF(MOD(L367-1,$J$23)=0,MAX($K$22,N366+$J$24),N366))),N366))))</f>
        <v/>
      </c>
      <c r="O367" s="71" t="str">
        <f>IF(L367="","",ROUND((((1+N367/CP)^(CP/periods_per_year))-1)*R366,2))</f>
        <v/>
      </c>
      <c r="P367" s="71" t="str">
        <f>IF(L367="","",IF(L367=nper,R366+O367,MIN(R366+O367,IF(N367=N366,P366,ROUND(-PMT(((1+N367/CP)^(CP/periods_per_year))-1,nper-L367+1,R366),2)))))</f>
        <v/>
      </c>
      <c r="Q367" s="71" t="str">
        <f t="shared" si="52"/>
        <v/>
      </c>
      <c r="R367" s="71" t="str">
        <f t="shared" si="53"/>
        <v/>
      </c>
    </row>
    <row r="368" spans="1:18" x14ac:dyDescent="0.25">
      <c r="A368" s="63" t="str">
        <f t="shared" si="45"/>
        <v/>
      </c>
      <c r="B368" s="64" t="str">
        <f t="shared" si="46"/>
        <v/>
      </c>
      <c r="C368" s="65" t="str">
        <f t="shared" si="47"/>
        <v/>
      </c>
      <c r="D368" s="66" t="str">
        <f>IF(A368="","",IF(A368=1,start_rate,IF(variable,IF(OR(A368=1,A368&lt;$K$20*periods_per_year),D367,MIN($K$21,IF(MOD(A368-1,$J$23)=0,MAX($K$22,D367+$J$24),D367))),D367)))</f>
        <v/>
      </c>
      <c r="E368" s="71" t="str">
        <f t="shared" si="48"/>
        <v/>
      </c>
      <c r="F368" s="71" t="str">
        <f>IF(A368="","",IF(A368=nper,J367+E368,MIN(J367+E368,IF(D368=D367,F367,IF($E$10="Acc Bi-Weekly",ROUND((-PMT(((1+D368/CP)^(CP/12))-1,(nper-A368+1)*12/26,J367))/2,2),IF($E$10="Acc Weekly",ROUND((-PMT(((1+D368/CP)^(CP/12))-1,(nper-A368+1)*12/52,J367))/4,2),ROUND(-PMT(((1+D368/CP)^(CP/periods_per_year))-1,nper-A368+1,J367),2)))))))</f>
        <v/>
      </c>
      <c r="G368" s="71" t="str">
        <f>IF(OR(A368="",A368&lt;$E$14),"",IF(J367&lt;=F368,0,IF(IF(AND(A368&gt;=$E$14,MOD(A368-$E$14,int)=0),$E$15,0)+F368&gt;=J367+E368,J367+E368-F368,IF(AND(A368&gt;=$E$14,MOD(A368-$E$14,int)=0),$E$15,0)+IF(IF(AND(A368&gt;=$E$14,MOD(A368-$E$14,int)=0),$E$15,0)+IF(MOD(A368-$E$18,periods_per_year)=0,$E$17,0)+F368&lt;J367+E368,IF(MOD(A368-$E$18,periods_per_year)=0,$E$17,0),J367+E368-IF(AND(A368&gt;=$E$14,MOD(A368-$E$14,int)=0),$E$15,0)-F368))))</f>
        <v/>
      </c>
      <c r="H368" s="68"/>
      <c r="I368" s="67" t="str">
        <f t="shared" si="49"/>
        <v/>
      </c>
      <c r="J368" s="67" t="str">
        <f t="shared" si="50"/>
        <v/>
      </c>
      <c r="K368" s="50"/>
      <c r="L368" s="63" t="str">
        <f t="shared" si="51"/>
        <v/>
      </c>
      <c r="M368" s="64" t="str">
        <f>IF(L368="","",IF(OR(periods_per_year=26,periods_per_year=52),IF(periods_per_year=26,IF(L368=1,fpdate,M367+14),IF(periods_per_year=52,IF(L368=1,fpdate,M367+7),"n/a")),IF(periods_per_year=24,DATE(YEAR(fpdate),MONTH(fpdate)+(L368-1)/2+IF(AND(DAY(fpdate)&gt;=15,MOD(L368,2)=0),1,0),IF(MOD(L368,2)=0,IF(DAY(fpdate)&gt;=15,DAY(fpdate)-14,DAY(fpdate)+14),DAY(fpdate))),IF(DAY(DATE(YEAR(fpdate),MONTH(fpdate)+L368-1,DAY(fpdate)))&lt;&gt;DAY(fpdate),DATE(YEAR(fpdate),MONTH(fpdate)+L368,0),DATE(YEAR(fpdate),MONTH(fpdate)+L368-1,DAY(fpdate))))))</f>
        <v/>
      </c>
      <c r="N368" s="70" t="str">
        <f>IF(L368="","",IF(D368&lt;&gt;"",D368,IF(L368=1,start_rate,IF(variable,IF(OR(L368=1,L368&lt;$K$20*periods_per_year),N367,MIN($K$21,IF(MOD(L368-1,$J$23)=0,MAX($K$22,N367+$J$24),N367))),N367))))</f>
        <v/>
      </c>
      <c r="O368" s="71" t="str">
        <f>IF(L368="","",ROUND((((1+N368/CP)^(CP/periods_per_year))-1)*R367,2))</f>
        <v/>
      </c>
      <c r="P368" s="71" t="str">
        <f>IF(L368="","",IF(L368=nper,R367+O368,MIN(R367+O368,IF(N368=N367,P367,ROUND(-PMT(((1+N368/CP)^(CP/periods_per_year))-1,nper-L368+1,R367),2)))))</f>
        <v/>
      </c>
      <c r="Q368" s="71" t="str">
        <f t="shared" si="52"/>
        <v/>
      </c>
      <c r="R368" s="71" t="str">
        <f t="shared" si="53"/>
        <v/>
      </c>
    </row>
    <row r="369" spans="1:18" x14ac:dyDescent="0.25">
      <c r="A369" s="63" t="str">
        <f t="shared" si="45"/>
        <v/>
      </c>
      <c r="B369" s="64" t="str">
        <f t="shared" si="46"/>
        <v/>
      </c>
      <c r="C369" s="65" t="str">
        <f t="shared" si="47"/>
        <v/>
      </c>
      <c r="D369" s="66" t="str">
        <f>IF(A369="","",IF(A369=1,start_rate,IF(variable,IF(OR(A369=1,A369&lt;$K$20*periods_per_year),D368,MIN($K$21,IF(MOD(A369-1,$J$23)=0,MAX($K$22,D368+$J$24),D368))),D368)))</f>
        <v/>
      </c>
      <c r="E369" s="71" t="str">
        <f t="shared" si="48"/>
        <v/>
      </c>
      <c r="F369" s="71" t="str">
        <f>IF(A369="","",IF(A369=nper,J368+E369,MIN(J368+E369,IF(D369=D368,F368,IF($E$10="Acc Bi-Weekly",ROUND((-PMT(((1+D369/CP)^(CP/12))-1,(nper-A369+1)*12/26,J368))/2,2),IF($E$10="Acc Weekly",ROUND((-PMT(((1+D369/CP)^(CP/12))-1,(nper-A369+1)*12/52,J368))/4,2),ROUND(-PMT(((1+D369/CP)^(CP/periods_per_year))-1,nper-A369+1,J368),2)))))))</f>
        <v/>
      </c>
      <c r="G369" s="71" t="str">
        <f>IF(OR(A369="",A369&lt;$E$14),"",IF(J368&lt;=F369,0,IF(IF(AND(A369&gt;=$E$14,MOD(A369-$E$14,int)=0),$E$15,0)+F369&gt;=J368+E369,J368+E369-F369,IF(AND(A369&gt;=$E$14,MOD(A369-$E$14,int)=0),$E$15,0)+IF(IF(AND(A369&gt;=$E$14,MOD(A369-$E$14,int)=0),$E$15,0)+IF(MOD(A369-$E$18,periods_per_year)=0,$E$17,0)+F369&lt;J368+E369,IF(MOD(A369-$E$18,periods_per_year)=0,$E$17,0),J368+E369-IF(AND(A369&gt;=$E$14,MOD(A369-$E$14,int)=0),$E$15,0)-F369))))</f>
        <v/>
      </c>
      <c r="H369" s="68"/>
      <c r="I369" s="67" t="str">
        <f t="shared" si="49"/>
        <v/>
      </c>
      <c r="J369" s="67" t="str">
        <f t="shared" si="50"/>
        <v/>
      </c>
      <c r="K369" s="50"/>
      <c r="L369" s="63" t="str">
        <f t="shared" si="51"/>
        <v/>
      </c>
      <c r="M369" s="64" t="str">
        <f>IF(L369="","",IF(OR(periods_per_year=26,periods_per_year=52),IF(periods_per_year=26,IF(L369=1,fpdate,M368+14),IF(periods_per_year=52,IF(L369=1,fpdate,M368+7),"n/a")),IF(periods_per_year=24,DATE(YEAR(fpdate),MONTH(fpdate)+(L369-1)/2+IF(AND(DAY(fpdate)&gt;=15,MOD(L369,2)=0),1,0),IF(MOD(L369,2)=0,IF(DAY(fpdate)&gt;=15,DAY(fpdate)-14,DAY(fpdate)+14),DAY(fpdate))),IF(DAY(DATE(YEAR(fpdate),MONTH(fpdate)+L369-1,DAY(fpdate)))&lt;&gt;DAY(fpdate),DATE(YEAR(fpdate),MONTH(fpdate)+L369,0),DATE(YEAR(fpdate),MONTH(fpdate)+L369-1,DAY(fpdate))))))</f>
        <v/>
      </c>
      <c r="N369" s="70" t="str">
        <f>IF(L369="","",IF(D369&lt;&gt;"",D369,IF(L369=1,start_rate,IF(variable,IF(OR(L369=1,L369&lt;$K$20*periods_per_year),N368,MIN($K$21,IF(MOD(L369-1,$J$23)=0,MAX($K$22,N368+$J$24),N368))),N368))))</f>
        <v/>
      </c>
      <c r="O369" s="71" t="str">
        <f>IF(L369="","",ROUND((((1+N369/CP)^(CP/periods_per_year))-1)*R368,2))</f>
        <v/>
      </c>
      <c r="P369" s="71" t="str">
        <f>IF(L369="","",IF(L369=nper,R368+O369,MIN(R368+O369,IF(N369=N368,P368,ROUND(-PMT(((1+N369/CP)^(CP/periods_per_year))-1,nper-L369+1,R368),2)))))</f>
        <v/>
      </c>
      <c r="Q369" s="71" t="str">
        <f t="shared" si="52"/>
        <v/>
      </c>
      <c r="R369" s="71" t="str">
        <f t="shared" si="53"/>
        <v/>
      </c>
    </row>
    <row r="370" spans="1:18" x14ac:dyDescent="0.25">
      <c r="A370" s="63" t="str">
        <f t="shared" si="45"/>
        <v/>
      </c>
      <c r="B370" s="64" t="str">
        <f t="shared" si="46"/>
        <v/>
      </c>
      <c r="C370" s="65" t="str">
        <f t="shared" si="47"/>
        <v/>
      </c>
      <c r="D370" s="66" t="str">
        <f>IF(A370="","",IF(A370=1,start_rate,IF(variable,IF(OR(A370=1,A370&lt;$K$20*periods_per_year),D369,MIN($K$21,IF(MOD(A370-1,$J$23)=0,MAX($K$22,D369+$J$24),D369))),D369)))</f>
        <v/>
      </c>
      <c r="E370" s="71" t="str">
        <f t="shared" si="48"/>
        <v/>
      </c>
      <c r="F370" s="71" t="str">
        <f>IF(A370="","",IF(A370=nper,J369+E370,MIN(J369+E370,IF(D370=D369,F369,IF($E$10="Acc Bi-Weekly",ROUND((-PMT(((1+D370/CP)^(CP/12))-1,(nper-A370+1)*12/26,J369))/2,2),IF($E$10="Acc Weekly",ROUND((-PMT(((1+D370/CP)^(CP/12))-1,(nper-A370+1)*12/52,J369))/4,2),ROUND(-PMT(((1+D370/CP)^(CP/periods_per_year))-1,nper-A370+1,J369),2)))))))</f>
        <v/>
      </c>
      <c r="G370" s="71" t="str">
        <f>IF(OR(A370="",A370&lt;$E$14),"",IF(J369&lt;=F370,0,IF(IF(AND(A370&gt;=$E$14,MOD(A370-$E$14,int)=0),$E$15,0)+F370&gt;=J369+E370,J369+E370-F370,IF(AND(A370&gt;=$E$14,MOD(A370-$E$14,int)=0),$E$15,0)+IF(IF(AND(A370&gt;=$E$14,MOD(A370-$E$14,int)=0),$E$15,0)+IF(MOD(A370-$E$18,periods_per_year)=0,$E$17,0)+F370&lt;J369+E370,IF(MOD(A370-$E$18,periods_per_year)=0,$E$17,0),J369+E370-IF(AND(A370&gt;=$E$14,MOD(A370-$E$14,int)=0),$E$15,0)-F370))))</f>
        <v/>
      </c>
      <c r="H370" s="68"/>
      <c r="I370" s="67" t="str">
        <f t="shared" si="49"/>
        <v/>
      </c>
      <c r="J370" s="67" t="str">
        <f t="shared" si="50"/>
        <v/>
      </c>
      <c r="K370" s="50"/>
      <c r="L370" s="63" t="str">
        <f t="shared" si="51"/>
        <v/>
      </c>
      <c r="M370" s="64" t="str">
        <f>IF(L370="","",IF(OR(periods_per_year=26,periods_per_year=52),IF(periods_per_year=26,IF(L370=1,fpdate,M369+14),IF(periods_per_year=52,IF(L370=1,fpdate,M369+7),"n/a")),IF(periods_per_year=24,DATE(YEAR(fpdate),MONTH(fpdate)+(L370-1)/2+IF(AND(DAY(fpdate)&gt;=15,MOD(L370,2)=0),1,0),IF(MOD(L370,2)=0,IF(DAY(fpdate)&gt;=15,DAY(fpdate)-14,DAY(fpdate)+14),DAY(fpdate))),IF(DAY(DATE(YEAR(fpdate),MONTH(fpdate)+L370-1,DAY(fpdate)))&lt;&gt;DAY(fpdate),DATE(YEAR(fpdate),MONTH(fpdate)+L370,0),DATE(YEAR(fpdate),MONTH(fpdate)+L370-1,DAY(fpdate))))))</f>
        <v/>
      </c>
      <c r="N370" s="70" t="str">
        <f>IF(L370="","",IF(D370&lt;&gt;"",D370,IF(L370=1,start_rate,IF(variable,IF(OR(L370=1,L370&lt;$K$20*periods_per_year),N369,MIN($K$21,IF(MOD(L370-1,$J$23)=0,MAX($K$22,N369+$J$24),N369))),N369))))</f>
        <v/>
      </c>
      <c r="O370" s="71" t="str">
        <f>IF(L370="","",ROUND((((1+N370/CP)^(CP/periods_per_year))-1)*R369,2))</f>
        <v/>
      </c>
      <c r="P370" s="71" t="str">
        <f>IF(L370="","",IF(L370=nper,R369+O370,MIN(R369+O370,IF(N370=N369,P369,ROUND(-PMT(((1+N370/CP)^(CP/periods_per_year))-1,nper-L370+1,R369),2)))))</f>
        <v/>
      </c>
      <c r="Q370" s="71" t="str">
        <f t="shared" si="52"/>
        <v/>
      </c>
      <c r="R370" s="71" t="str">
        <f t="shared" si="53"/>
        <v/>
      </c>
    </row>
    <row r="371" spans="1:18" x14ac:dyDescent="0.25">
      <c r="A371" s="63" t="str">
        <f t="shared" si="45"/>
        <v/>
      </c>
      <c r="B371" s="64" t="str">
        <f t="shared" si="46"/>
        <v/>
      </c>
      <c r="C371" s="65" t="str">
        <f t="shared" si="47"/>
        <v/>
      </c>
      <c r="D371" s="66" t="str">
        <f>IF(A371="","",IF(A371=1,start_rate,IF(variable,IF(OR(A371=1,A371&lt;$K$20*periods_per_year),D370,MIN($K$21,IF(MOD(A371-1,$J$23)=0,MAX($K$22,D370+$J$24),D370))),D370)))</f>
        <v/>
      </c>
      <c r="E371" s="71" t="str">
        <f t="shared" si="48"/>
        <v/>
      </c>
      <c r="F371" s="71" t="str">
        <f>IF(A371="","",IF(A371=nper,J370+E371,MIN(J370+E371,IF(D371=D370,F370,IF($E$10="Acc Bi-Weekly",ROUND((-PMT(((1+D371/CP)^(CP/12))-1,(nper-A371+1)*12/26,J370))/2,2),IF($E$10="Acc Weekly",ROUND((-PMT(((1+D371/CP)^(CP/12))-1,(nper-A371+1)*12/52,J370))/4,2),ROUND(-PMT(((1+D371/CP)^(CP/periods_per_year))-1,nper-A371+1,J370),2)))))))</f>
        <v/>
      </c>
      <c r="G371" s="71" t="str">
        <f>IF(OR(A371="",A371&lt;$E$14),"",IF(J370&lt;=F371,0,IF(IF(AND(A371&gt;=$E$14,MOD(A371-$E$14,int)=0),$E$15,0)+F371&gt;=J370+E371,J370+E371-F371,IF(AND(A371&gt;=$E$14,MOD(A371-$E$14,int)=0),$E$15,0)+IF(IF(AND(A371&gt;=$E$14,MOD(A371-$E$14,int)=0),$E$15,0)+IF(MOD(A371-$E$18,periods_per_year)=0,$E$17,0)+F371&lt;J370+E371,IF(MOD(A371-$E$18,periods_per_year)=0,$E$17,0),J370+E371-IF(AND(A371&gt;=$E$14,MOD(A371-$E$14,int)=0),$E$15,0)-F371))))</f>
        <v/>
      </c>
      <c r="H371" s="68"/>
      <c r="I371" s="67" t="str">
        <f t="shared" si="49"/>
        <v/>
      </c>
      <c r="J371" s="67" t="str">
        <f t="shared" si="50"/>
        <v/>
      </c>
      <c r="K371" s="50"/>
      <c r="L371" s="63" t="str">
        <f t="shared" si="51"/>
        <v/>
      </c>
      <c r="M371" s="64" t="str">
        <f>IF(L371="","",IF(OR(periods_per_year=26,periods_per_year=52),IF(periods_per_year=26,IF(L371=1,fpdate,M370+14),IF(periods_per_year=52,IF(L371=1,fpdate,M370+7),"n/a")),IF(periods_per_year=24,DATE(YEAR(fpdate),MONTH(fpdate)+(L371-1)/2+IF(AND(DAY(fpdate)&gt;=15,MOD(L371,2)=0),1,0),IF(MOD(L371,2)=0,IF(DAY(fpdate)&gt;=15,DAY(fpdate)-14,DAY(fpdate)+14),DAY(fpdate))),IF(DAY(DATE(YEAR(fpdate),MONTH(fpdate)+L371-1,DAY(fpdate)))&lt;&gt;DAY(fpdate),DATE(YEAR(fpdate),MONTH(fpdate)+L371,0),DATE(YEAR(fpdate),MONTH(fpdate)+L371-1,DAY(fpdate))))))</f>
        <v/>
      </c>
      <c r="N371" s="70" t="str">
        <f>IF(L371="","",IF(D371&lt;&gt;"",D371,IF(L371=1,start_rate,IF(variable,IF(OR(L371=1,L371&lt;$K$20*periods_per_year),N370,MIN($K$21,IF(MOD(L371-1,$J$23)=0,MAX($K$22,N370+$J$24),N370))),N370))))</f>
        <v/>
      </c>
      <c r="O371" s="71" t="str">
        <f>IF(L371="","",ROUND((((1+N371/CP)^(CP/periods_per_year))-1)*R370,2))</f>
        <v/>
      </c>
      <c r="P371" s="71" t="str">
        <f>IF(L371="","",IF(L371=nper,R370+O371,MIN(R370+O371,IF(N371=N370,P370,ROUND(-PMT(((1+N371/CP)^(CP/periods_per_year))-1,nper-L371+1,R370),2)))))</f>
        <v/>
      </c>
      <c r="Q371" s="71" t="str">
        <f t="shared" si="52"/>
        <v/>
      </c>
      <c r="R371" s="71" t="str">
        <f t="shared" si="53"/>
        <v/>
      </c>
    </row>
    <row r="372" spans="1:18" x14ac:dyDescent="0.25">
      <c r="A372" s="63" t="str">
        <f t="shared" si="45"/>
        <v/>
      </c>
      <c r="B372" s="64" t="str">
        <f t="shared" si="46"/>
        <v/>
      </c>
      <c r="C372" s="65" t="str">
        <f t="shared" si="47"/>
        <v/>
      </c>
      <c r="D372" s="66" t="str">
        <f>IF(A372="","",IF(A372=1,start_rate,IF(variable,IF(OR(A372=1,A372&lt;$K$20*periods_per_year),D371,MIN($K$21,IF(MOD(A372-1,$J$23)=0,MAX($K$22,D371+$J$24),D371))),D371)))</f>
        <v/>
      </c>
      <c r="E372" s="71" t="str">
        <f t="shared" si="48"/>
        <v/>
      </c>
      <c r="F372" s="71" t="str">
        <f>IF(A372="","",IF(A372=nper,J371+E372,MIN(J371+E372,IF(D372=D371,F371,IF($E$10="Acc Bi-Weekly",ROUND((-PMT(((1+D372/CP)^(CP/12))-1,(nper-A372+1)*12/26,J371))/2,2),IF($E$10="Acc Weekly",ROUND((-PMT(((1+D372/CP)^(CP/12))-1,(nper-A372+1)*12/52,J371))/4,2),ROUND(-PMT(((1+D372/CP)^(CP/periods_per_year))-1,nper-A372+1,J371),2)))))))</f>
        <v/>
      </c>
      <c r="G372" s="71" t="str">
        <f>IF(OR(A372="",A372&lt;$E$14),"",IF(J371&lt;=F372,0,IF(IF(AND(A372&gt;=$E$14,MOD(A372-$E$14,int)=0),$E$15,0)+F372&gt;=J371+E372,J371+E372-F372,IF(AND(A372&gt;=$E$14,MOD(A372-$E$14,int)=0),$E$15,0)+IF(IF(AND(A372&gt;=$E$14,MOD(A372-$E$14,int)=0),$E$15,0)+IF(MOD(A372-$E$18,periods_per_year)=0,$E$17,0)+F372&lt;J371+E372,IF(MOD(A372-$E$18,periods_per_year)=0,$E$17,0),J371+E372-IF(AND(A372&gt;=$E$14,MOD(A372-$E$14,int)=0),$E$15,0)-F372))))</f>
        <v/>
      </c>
      <c r="H372" s="68"/>
      <c r="I372" s="67" t="str">
        <f t="shared" si="49"/>
        <v/>
      </c>
      <c r="J372" s="67" t="str">
        <f t="shared" si="50"/>
        <v/>
      </c>
      <c r="K372" s="50"/>
      <c r="L372" s="63" t="str">
        <f t="shared" si="51"/>
        <v/>
      </c>
      <c r="M372" s="64" t="str">
        <f>IF(L372="","",IF(OR(periods_per_year=26,periods_per_year=52),IF(periods_per_year=26,IF(L372=1,fpdate,M371+14),IF(periods_per_year=52,IF(L372=1,fpdate,M371+7),"n/a")),IF(periods_per_year=24,DATE(YEAR(fpdate),MONTH(fpdate)+(L372-1)/2+IF(AND(DAY(fpdate)&gt;=15,MOD(L372,2)=0),1,0),IF(MOD(L372,2)=0,IF(DAY(fpdate)&gt;=15,DAY(fpdate)-14,DAY(fpdate)+14),DAY(fpdate))),IF(DAY(DATE(YEAR(fpdate),MONTH(fpdate)+L372-1,DAY(fpdate)))&lt;&gt;DAY(fpdate),DATE(YEAR(fpdate),MONTH(fpdate)+L372,0),DATE(YEAR(fpdate),MONTH(fpdate)+L372-1,DAY(fpdate))))))</f>
        <v/>
      </c>
      <c r="N372" s="70" t="str">
        <f>IF(L372="","",IF(D372&lt;&gt;"",D372,IF(L372=1,start_rate,IF(variable,IF(OR(L372=1,L372&lt;$K$20*periods_per_year),N371,MIN($K$21,IF(MOD(L372-1,$J$23)=0,MAX($K$22,N371+$J$24),N371))),N371))))</f>
        <v/>
      </c>
      <c r="O372" s="71" t="str">
        <f>IF(L372="","",ROUND((((1+N372/CP)^(CP/periods_per_year))-1)*R371,2))</f>
        <v/>
      </c>
      <c r="P372" s="71" t="str">
        <f>IF(L372="","",IF(L372=nper,R371+O372,MIN(R371+O372,IF(N372=N371,P371,ROUND(-PMT(((1+N372/CP)^(CP/periods_per_year))-1,nper-L372+1,R371),2)))))</f>
        <v/>
      </c>
      <c r="Q372" s="71" t="str">
        <f t="shared" si="52"/>
        <v/>
      </c>
      <c r="R372" s="71" t="str">
        <f t="shared" si="53"/>
        <v/>
      </c>
    </row>
    <row r="373" spans="1:18" x14ac:dyDescent="0.25">
      <c r="A373" s="63" t="str">
        <f t="shared" si="45"/>
        <v/>
      </c>
      <c r="B373" s="64" t="str">
        <f t="shared" si="46"/>
        <v/>
      </c>
      <c r="C373" s="65" t="str">
        <f t="shared" si="47"/>
        <v/>
      </c>
      <c r="D373" s="66" t="str">
        <f>IF(A373="","",IF(A373=1,start_rate,IF(variable,IF(OR(A373=1,A373&lt;$K$20*periods_per_year),D372,MIN($K$21,IF(MOD(A373-1,$J$23)=0,MAX($K$22,D372+$J$24),D372))),D372)))</f>
        <v/>
      </c>
      <c r="E373" s="71" t="str">
        <f t="shared" si="48"/>
        <v/>
      </c>
      <c r="F373" s="71" t="str">
        <f>IF(A373="","",IF(A373=nper,J372+E373,MIN(J372+E373,IF(D373=D372,F372,IF($E$10="Acc Bi-Weekly",ROUND((-PMT(((1+D373/CP)^(CP/12))-1,(nper-A373+1)*12/26,J372))/2,2),IF($E$10="Acc Weekly",ROUND((-PMT(((1+D373/CP)^(CP/12))-1,(nper-A373+1)*12/52,J372))/4,2),ROUND(-PMT(((1+D373/CP)^(CP/periods_per_year))-1,nper-A373+1,J372),2)))))))</f>
        <v/>
      </c>
      <c r="G373" s="71" t="str">
        <f>IF(OR(A373="",A373&lt;$E$14),"",IF(J372&lt;=F373,0,IF(IF(AND(A373&gt;=$E$14,MOD(A373-$E$14,int)=0),$E$15,0)+F373&gt;=J372+E373,J372+E373-F373,IF(AND(A373&gt;=$E$14,MOD(A373-$E$14,int)=0),$E$15,0)+IF(IF(AND(A373&gt;=$E$14,MOD(A373-$E$14,int)=0),$E$15,0)+IF(MOD(A373-$E$18,periods_per_year)=0,$E$17,0)+F373&lt;J372+E373,IF(MOD(A373-$E$18,periods_per_year)=0,$E$17,0),J372+E373-IF(AND(A373&gt;=$E$14,MOD(A373-$E$14,int)=0),$E$15,0)-F373))))</f>
        <v/>
      </c>
      <c r="H373" s="68"/>
      <c r="I373" s="67" t="str">
        <f t="shared" si="49"/>
        <v/>
      </c>
      <c r="J373" s="67" t="str">
        <f t="shared" si="50"/>
        <v/>
      </c>
      <c r="K373" s="50"/>
      <c r="L373" s="63" t="str">
        <f t="shared" si="51"/>
        <v/>
      </c>
      <c r="M373" s="64" t="str">
        <f>IF(L373="","",IF(OR(periods_per_year=26,periods_per_year=52),IF(periods_per_year=26,IF(L373=1,fpdate,M372+14),IF(periods_per_year=52,IF(L373=1,fpdate,M372+7),"n/a")),IF(periods_per_year=24,DATE(YEAR(fpdate),MONTH(fpdate)+(L373-1)/2+IF(AND(DAY(fpdate)&gt;=15,MOD(L373,2)=0),1,0),IF(MOD(L373,2)=0,IF(DAY(fpdate)&gt;=15,DAY(fpdate)-14,DAY(fpdate)+14),DAY(fpdate))),IF(DAY(DATE(YEAR(fpdate),MONTH(fpdate)+L373-1,DAY(fpdate)))&lt;&gt;DAY(fpdate),DATE(YEAR(fpdate),MONTH(fpdate)+L373,0),DATE(YEAR(fpdate),MONTH(fpdate)+L373-1,DAY(fpdate))))))</f>
        <v/>
      </c>
      <c r="N373" s="70" t="str">
        <f>IF(L373="","",IF(D373&lt;&gt;"",D373,IF(L373=1,start_rate,IF(variable,IF(OR(L373=1,L373&lt;$K$20*periods_per_year),N372,MIN($K$21,IF(MOD(L373-1,$J$23)=0,MAX($K$22,N372+$J$24),N372))),N372))))</f>
        <v/>
      </c>
      <c r="O373" s="71" t="str">
        <f>IF(L373="","",ROUND((((1+N373/CP)^(CP/periods_per_year))-1)*R372,2))</f>
        <v/>
      </c>
      <c r="P373" s="71" t="str">
        <f>IF(L373="","",IF(L373=nper,R372+O373,MIN(R372+O373,IF(N373=N372,P372,ROUND(-PMT(((1+N373/CP)^(CP/periods_per_year))-1,nper-L373+1,R372),2)))))</f>
        <v/>
      </c>
      <c r="Q373" s="71" t="str">
        <f t="shared" si="52"/>
        <v/>
      </c>
      <c r="R373" s="71" t="str">
        <f t="shared" si="53"/>
        <v/>
      </c>
    </row>
    <row r="374" spans="1:18" x14ac:dyDescent="0.25">
      <c r="A374" s="63" t="str">
        <f t="shared" si="45"/>
        <v/>
      </c>
      <c r="B374" s="64" t="str">
        <f t="shared" si="46"/>
        <v/>
      </c>
      <c r="C374" s="65" t="str">
        <f t="shared" si="47"/>
        <v/>
      </c>
      <c r="D374" s="66" t="str">
        <f>IF(A374="","",IF(A374=1,start_rate,IF(variable,IF(OR(A374=1,A374&lt;$K$20*periods_per_year),D373,MIN($K$21,IF(MOD(A374-1,$J$23)=0,MAX($K$22,D373+$J$24),D373))),D373)))</f>
        <v/>
      </c>
      <c r="E374" s="71" t="str">
        <f t="shared" si="48"/>
        <v/>
      </c>
      <c r="F374" s="71" t="str">
        <f>IF(A374="","",IF(A374=nper,J373+E374,MIN(J373+E374,IF(D374=D373,F373,IF($E$10="Acc Bi-Weekly",ROUND((-PMT(((1+D374/CP)^(CP/12))-1,(nper-A374+1)*12/26,J373))/2,2),IF($E$10="Acc Weekly",ROUND((-PMT(((1+D374/CP)^(CP/12))-1,(nper-A374+1)*12/52,J373))/4,2),ROUND(-PMT(((1+D374/CP)^(CP/periods_per_year))-1,nper-A374+1,J373),2)))))))</f>
        <v/>
      </c>
      <c r="G374" s="71" t="str">
        <f>IF(OR(A374="",A374&lt;$E$14),"",IF(J373&lt;=F374,0,IF(IF(AND(A374&gt;=$E$14,MOD(A374-$E$14,int)=0),$E$15,0)+F374&gt;=J373+E374,J373+E374-F374,IF(AND(A374&gt;=$E$14,MOD(A374-$E$14,int)=0),$E$15,0)+IF(IF(AND(A374&gt;=$E$14,MOD(A374-$E$14,int)=0),$E$15,0)+IF(MOD(A374-$E$18,periods_per_year)=0,$E$17,0)+F374&lt;J373+E374,IF(MOD(A374-$E$18,periods_per_year)=0,$E$17,0),J373+E374-IF(AND(A374&gt;=$E$14,MOD(A374-$E$14,int)=0),$E$15,0)-F374))))</f>
        <v/>
      </c>
      <c r="H374" s="68"/>
      <c r="I374" s="67" t="str">
        <f t="shared" si="49"/>
        <v/>
      </c>
      <c r="J374" s="67" t="str">
        <f t="shared" si="50"/>
        <v/>
      </c>
      <c r="K374" s="50"/>
      <c r="L374" s="63" t="str">
        <f t="shared" si="51"/>
        <v/>
      </c>
      <c r="M374" s="64" t="str">
        <f>IF(L374="","",IF(OR(periods_per_year=26,periods_per_year=52),IF(periods_per_year=26,IF(L374=1,fpdate,M373+14),IF(periods_per_year=52,IF(L374=1,fpdate,M373+7),"n/a")),IF(periods_per_year=24,DATE(YEAR(fpdate),MONTH(fpdate)+(L374-1)/2+IF(AND(DAY(fpdate)&gt;=15,MOD(L374,2)=0),1,0),IF(MOD(L374,2)=0,IF(DAY(fpdate)&gt;=15,DAY(fpdate)-14,DAY(fpdate)+14),DAY(fpdate))),IF(DAY(DATE(YEAR(fpdate),MONTH(fpdate)+L374-1,DAY(fpdate)))&lt;&gt;DAY(fpdate),DATE(YEAR(fpdate),MONTH(fpdate)+L374,0),DATE(YEAR(fpdate),MONTH(fpdate)+L374-1,DAY(fpdate))))))</f>
        <v/>
      </c>
      <c r="N374" s="70" t="str">
        <f>IF(L374="","",IF(D374&lt;&gt;"",D374,IF(L374=1,start_rate,IF(variable,IF(OR(L374=1,L374&lt;$K$20*periods_per_year),N373,MIN($K$21,IF(MOD(L374-1,$J$23)=0,MAX($K$22,N373+$J$24),N373))),N373))))</f>
        <v/>
      </c>
      <c r="O374" s="71" t="str">
        <f>IF(L374="","",ROUND((((1+N374/CP)^(CP/periods_per_year))-1)*R373,2))</f>
        <v/>
      </c>
      <c r="P374" s="71" t="str">
        <f>IF(L374="","",IF(L374=nper,R373+O374,MIN(R373+O374,IF(N374=N373,P373,ROUND(-PMT(((1+N374/CP)^(CP/periods_per_year))-1,nper-L374+1,R373),2)))))</f>
        <v/>
      </c>
      <c r="Q374" s="71" t="str">
        <f t="shared" si="52"/>
        <v/>
      </c>
      <c r="R374" s="71" t="str">
        <f t="shared" si="53"/>
        <v/>
      </c>
    </row>
    <row r="375" spans="1:18" x14ac:dyDescent="0.25">
      <c r="A375" s="63" t="str">
        <f t="shared" si="45"/>
        <v/>
      </c>
      <c r="B375" s="64" t="str">
        <f t="shared" si="46"/>
        <v/>
      </c>
      <c r="C375" s="65" t="str">
        <f t="shared" si="47"/>
        <v/>
      </c>
      <c r="D375" s="66" t="str">
        <f>IF(A375="","",IF(A375=1,start_rate,IF(variable,IF(OR(A375=1,A375&lt;$K$20*periods_per_year),D374,MIN($K$21,IF(MOD(A375-1,$J$23)=0,MAX($K$22,D374+$J$24),D374))),D374)))</f>
        <v/>
      </c>
      <c r="E375" s="71" t="str">
        <f t="shared" si="48"/>
        <v/>
      </c>
      <c r="F375" s="71" t="str">
        <f>IF(A375="","",IF(A375=nper,J374+E375,MIN(J374+E375,IF(D375=D374,F374,IF($E$10="Acc Bi-Weekly",ROUND((-PMT(((1+D375/CP)^(CP/12))-1,(nper-A375+1)*12/26,J374))/2,2),IF($E$10="Acc Weekly",ROUND((-PMT(((1+D375/CP)^(CP/12))-1,(nper-A375+1)*12/52,J374))/4,2),ROUND(-PMT(((1+D375/CP)^(CP/periods_per_year))-1,nper-A375+1,J374),2)))))))</f>
        <v/>
      </c>
      <c r="G375" s="71" t="str">
        <f>IF(OR(A375="",A375&lt;$E$14),"",IF(J374&lt;=F375,0,IF(IF(AND(A375&gt;=$E$14,MOD(A375-$E$14,int)=0),$E$15,0)+F375&gt;=J374+E375,J374+E375-F375,IF(AND(A375&gt;=$E$14,MOD(A375-$E$14,int)=0),$E$15,0)+IF(IF(AND(A375&gt;=$E$14,MOD(A375-$E$14,int)=0),$E$15,0)+IF(MOD(A375-$E$18,periods_per_year)=0,$E$17,0)+F375&lt;J374+E375,IF(MOD(A375-$E$18,periods_per_year)=0,$E$17,0),J374+E375-IF(AND(A375&gt;=$E$14,MOD(A375-$E$14,int)=0),$E$15,0)-F375))))</f>
        <v/>
      </c>
      <c r="H375" s="68"/>
      <c r="I375" s="67" t="str">
        <f t="shared" si="49"/>
        <v/>
      </c>
      <c r="J375" s="67" t="str">
        <f t="shared" si="50"/>
        <v/>
      </c>
      <c r="K375" s="50"/>
      <c r="L375" s="63" t="str">
        <f t="shared" si="51"/>
        <v/>
      </c>
      <c r="M375" s="64" t="str">
        <f>IF(L375="","",IF(OR(periods_per_year=26,periods_per_year=52),IF(periods_per_year=26,IF(L375=1,fpdate,M374+14),IF(periods_per_year=52,IF(L375=1,fpdate,M374+7),"n/a")),IF(periods_per_year=24,DATE(YEAR(fpdate),MONTH(fpdate)+(L375-1)/2+IF(AND(DAY(fpdate)&gt;=15,MOD(L375,2)=0),1,0),IF(MOD(L375,2)=0,IF(DAY(fpdate)&gt;=15,DAY(fpdate)-14,DAY(fpdate)+14),DAY(fpdate))),IF(DAY(DATE(YEAR(fpdate),MONTH(fpdate)+L375-1,DAY(fpdate)))&lt;&gt;DAY(fpdate),DATE(YEAR(fpdate),MONTH(fpdate)+L375,0),DATE(YEAR(fpdate),MONTH(fpdate)+L375-1,DAY(fpdate))))))</f>
        <v/>
      </c>
      <c r="N375" s="70" t="str">
        <f>IF(L375="","",IF(D375&lt;&gt;"",D375,IF(L375=1,start_rate,IF(variable,IF(OR(L375=1,L375&lt;$K$20*periods_per_year),N374,MIN($K$21,IF(MOD(L375-1,$J$23)=0,MAX($K$22,N374+$J$24),N374))),N374))))</f>
        <v/>
      </c>
      <c r="O375" s="71" t="str">
        <f>IF(L375="","",ROUND((((1+N375/CP)^(CP/periods_per_year))-1)*R374,2))</f>
        <v/>
      </c>
      <c r="P375" s="71" t="str">
        <f>IF(L375="","",IF(L375=nper,R374+O375,MIN(R374+O375,IF(N375=N374,P374,ROUND(-PMT(((1+N375/CP)^(CP/periods_per_year))-1,nper-L375+1,R374),2)))))</f>
        <v/>
      </c>
      <c r="Q375" s="71" t="str">
        <f t="shared" si="52"/>
        <v/>
      </c>
      <c r="R375" s="71" t="str">
        <f t="shared" si="53"/>
        <v/>
      </c>
    </row>
    <row r="376" spans="1:18" x14ac:dyDescent="0.25">
      <c r="A376" s="63" t="str">
        <f t="shared" si="45"/>
        <v/>
      </c>
      <c r="B376" s="64" t="str">
        <f t="shared" si="46"/>
        <v/>
      </c>
      <c r="C376" s="65" t="str">
        <f t="shared" si="47"/>
        <v/>
      </c>
      <c r="D376" s="66" t="str">
        <f>IF(A376="","",IF(A376=1,start_rate,IF(variable,IF(OR(A376=1,A376&lt;$K$20*periods_per_year),D375,MIN($K$21,IF(MOD(A376-1,$J$23)=0,MAX($K$22,D375+$J$24),D375))),D375)))</f>
        <v/>
      </c>
      <c r="E376" s="71" t="str">
        <f t="shared" si="48"/>
        <v/>
      </c>
      <c r="F376" s="71" t="str">
        <f>IF(A376="","",IF(A376=nper,J375+E376,MIN(J375+E376,IF(D376=D375,F375,IF($E$10="Acc Bi-Weekly",ROUND((-PMT(((1+D376/CP)^(CP/12))-1,(nper-A376+1)*12/26,J375))/2,2),IF($E$10="Acc Weekly",ROUND((-PMT(((1+D376/CP)^(CP/12))-1,(nper-A376+1)*12/52,J375))/4,2),ROUND(-PMT(((1+D376/CP)^(CP/periods_per_year))-1,nper-A376+1,J375),2)))))))</f>
        <v/>
      </c>
      <c r="G376" s="71" t="str">
        <f>IF(OR(A376="",A376&lt;$E$14),"",IF(J375&lt;=F376,0,IF(IF(AND(A376&gt;=$E$14,MOD(A376-$E$14,int)=0),$E$15,0)+F376&gt;=J375+E376,J375+E376-F376,IF(AND(A376&gt;=$E$14,MOD(A376-$E$14,int)=0),$E$15,0)+IF(IF(AND(A376&gt;=$E$14,MOD(A376-$E$14,int)=0),$E$15,0)+IF(MOD(A376-$E$18,periods_per_year)=0,$E$17,0)+F376&lt;J375+E376,IF(MOD(A376-$E$18,periods_per_year)=0,$E$17,0),J375+E376-IF(AND(A376&gt;=$E$14,MOD(A376-$E$14,int)=0),$E$15,0)-F376))))</f>
        <v/>
      </c>
      <c r="H376" s="68"/>
      <c r="I376" s="67" t="str">
        <f t="shared" si="49"/>
        <v/>
      </c>
      <c r="J376" s="67" t="str">
        <f t="shared" si="50"/>
        <v/>
      </c>
      <c r="K376" s="50"/>
      <c r="L376" s="63" t="str">
        <f t="shared" si="51"/>
        <v/>
      </c>
      <c r="M376" s="64" t="str">
        <f>IF(L376="","",IF(OR(periods_per_year=26,periods_per_year=52),IF(periods_per_year=26,IF(L376=1,fpdate,M375+14),IF(periods_per_year=52,IF(L376=1,fpdate,M375+7),"n/a")),IF(periods_per_year=24,DATE(YEAR(fpdate),MONTH(fpdate)+(L376-1)/2+IF(AND(DAY(fpdate)&gt;=15,MOD(L376,2)=0),1,0),IF(MOD(L376,2)=0,IF(DAY(fpdate)&gt;=15,DAY(fpdate)-14,DAY(fpdate)+14),DAY(fpdate))),IF(DAY(DATE(YEAR(fpdate),MONTH(fpdate)+L376-1,DAY(fpdate)))&lt;&gt;DAY(fpdate),DATE(YEAR(fpdate),MONTH(fpdate)+L376,0),DATE(YEAR(fpdate),MONTH(fpdate)+L376-1,DAY(fpdate))))))</f>
        <v/>
      </c>
      <c r="N376" s="70" t="str">
        <f>IF(L376="","",IF(D376&lt;&gt;"",D376,IF(L376=1,start_rate,IF(variable,IF(OR(L376=1,L376&lt;$K$20*periods_per_year),N375,MIN($K$21,IF(MOD(L376-1,$J$23)=0,MAX($K$22,N375+$J$24),N375))),N375))))</f>
        <v/>
      </c>
      <c r="O376" s="71" t="str">
        <f>IF(L376="","",ROUND((((1+N376/CP)^(CP/periods_per_year))-1)*R375,2))</f>
        <v/>
      </c>
      <c r="P376" s="71" t="str">
        <f>IF(L376="","",IF(L376=nper,R375+O376,MIN(R375+O376,IF(N376=N375,P375,ROUND(-PMT(((1+N376/CP)^(CP/periods_per_year))-1,nper-L376+1,R375),2)))))</f>
        <v/>
      </c>
      <c r="Q376" s="71" t="str">
        <f t="shared" si="52"/>
        <v/>
      </c>
      <c r="R376" s="71" t="str">
        <f t="shared" si="53"/>
        <v/>
      </c>
    </row>
    <row r="377" spans="1:18" x14ac:dyDescent="0.25">
      <c r="A377" s="63" t="str">
        <f t="shared" si="45"/>
        <v/>
      </c>
      <c r="B377" s="64" t="str">
        <f t="shared" si="46"/>
        <v/>
      </c>
      <c r="C377" s="65" t="str">
        <f t="shared" si="47"/>
        <v/>
      </c>
      <c r="D377" s="66" t="str">
        <f>IF(A377="","",IF(A377=1,start_rate,IF(variable,IF(OR(A377=1,A377&lt;$K$20*periods_per_year),D376,MIN($K$21,IF(MOD(A377-1,$J$23)=0,MAX($K$22,D376+$J$24),D376))),D376)))</f>
        <v/>
      </c>
      <c r="E377" s="71" t="str">
        <f t="shared" si="48"/>
        <v/>
      </c>
      <c r="F377" s="71" t="str">
        <f>IF(A377="","",IF(A377=nper,J376+E377,MIN(J376+E377,IF(D377=D376,F376,IF($E$10="Acc Bi-Weekly",ROUND((-PMT(((1+D377/CP)^(CP/12))-1,(nper-A377+1)*12/26,J376))/2,2),IF($E$10="Acc Weekly",ROUND((-PMT(((1+D377/CP)^(CP/12))-1,(nper-A377+1)*12/52,J376))/4,2),ROUND(-PMT(((1+D377/CP)^(CP/periods_per_year))-1,nper-A377+1,J376),2)))))))</f>
        <v/>
      </c>
      <c r="G377" s="71" t="str">
        <f>IF(OR(A377="",A377&lt;$E$14),"",IF(J376&lt;=F377,0,IF(IF(AND(A377&gt;=$E$14,MOD(A377-$E$14,int)=0),$E$15,0)+F377&gt;=J376+E377,J376+E377-F377,IF(AND(A377&gt;=$E$14,MOD(A377-$E$14,int)=0),$E$15,0)+IF(IF(AND(A377&gt;=$E$14,MOD(A377-$E$14,int)=0),$E$15,0)+IF(MOD(A377-$E$18,periods_per_year)=0,$E$17,0)+F377&lt;J376+E377,IF(MOD(A377-$E$18,periods_per_year)=0,$E$17,0),J376+E377-IF(AND(A377&gt;=$E$14,MOD(A377-$E$14,int)=0),$E$15,0)-F377))))</f>
        <v/>
      </c>
      <c r="H377" s="68"/>
      <c r="I377" s="67" t="str">
        <f t="shared" si="49"/>
        <v/>
      </c>
      <c r="J377" s="67" t="str">
        <f t="shared" si="50"/>
        <v/>
      </c>
      <c r="K377" s="50"/>
      <c r="L377" s="63" t="str">
        <f t="shared" si="51"/>
        <v/>
      </c>
      <c r="M377" s="64" t="str">
        <f>IF(L377="","",IF(OR(periods_per_year=26,periods_per_year=52),IF(periods_per_year=26,IF(L377=1,fpdate,M376+14),IF(periods_per_year=52,IF(L377=1,fpdate,M376+7),"n/a")),IF(periods_per_year=24,DATE(YEAR(fpdate),MONTH(fpdate)+(L377-1)/2+IF(AND(DAY(fpdate)&gt;=15,MOD(L377,2)=0),1,0),IF(MOD(L377,2)=0,IF(DAY(fpdate)&gt;=15,DAY(fpdate)-14,DAY(fpdate)+14),DAY(fpdate))),IF(DAY(DATE(YEAR(fpdate),MONTH(fpdate)+L377-1,DAY(fpdate)))&lt;&gt;DAY(fpdate),DATE(YEAR(fpdate),MONTH(fpdate)+L377,0),DATE(YEAR(fpdate),MONTH(fpdate)+L377-1,DAY(fpdate))))))</f>
        <v/>
      </c>
      <c r="N377" s="70" t="str">
        <f>IF(L377="","",IF(D377&lt;&gt;"",D377,IF(L377=1,start_rate,IF(variable,IF(OR(L377=1,L377&lt;$K$20*periods_per_year),N376,MIN($K$21,IF(MOD(L377-1,$J$23)=0,MAX($K$22,N376+$J$24),N376))),N376))))</f>
        <v/>
      </c>
      <c r="O377" s="71" t="str">
        <f>IF(L377="","",ROUND((((1+N377/CP)^(CP/periods_per_year))-1)*R376,2))</f>
        <v/>
      </c>
      <c r="P377" s="71" t="str">
        <f>IF(L377="","",IF(L377=nper,R376+O377,MIN(R376+O377,IF(N377=N376,P376,ROUND(-PMT(((1+N377/CP)^(CP/periods_per_year))-1,nper-L377+1,R376),2)))))</f>
        <v/>
      </c>
      <c r="Q377" s="71" t="str">
        <f t="shared" si="52"/>
        <v/>
      </c>
      <c r="R377" s="71" t="str">
        <f t="shared" si="53"/>
        <v/>
      </c>
    </row>
    <row r="378" spans="1:18" x14ac:dyDescent="0.25">
      <c r="A378" s="63" t="str">
        <f t="shared" si="45"/>
        <v/>
      </c>
      <c r="B378" s="64" t="str">
        <f t="shared" si="46"/>
        <v/>
      </c>
      <c r="C378" s="65" t="str">
        <f t="shared" si="47"/>
        <v/>
      </c>
      <c r="D378" s="66" t="str">
        <f>IF(A378="","",IF(A378=1,start_rate,IF(variable,IF(OR(A378=1,A378&lt;$K$20*periods_per_year),D377,MIN($K$21,IF(MOD(A378-1,$J$23)=0,MAX($K$22,D377+$J$24),D377))),D377)))</f>
        <v/>
      </c>
      <c r="E378" s="71" t="str">
        <f t="shared" si="48"/>
        <v/>
      </c>
      <c r="F378" s="71" t="str">
        <f>IF(A378="","",IF(A378=nper,J377+E378,MIN(J377+E378,IF(D378=D377,F377,IF($E$10="Acc Bi-Weekly",ROUND((-PMT(((1+D378/CP)^(CP/12))-1,(nper-A378+1)*12/26,J377))/2,2),IF($E$10="Acc Weekly",ROUND((-PMT(((1+D378/CP)^(CP/12))-1,(nper-A378+1)*12/52,J377))/4,2),ROUND(-PMT(((1+D378/CP)^(CP/periods_per_year))-1,nper-A378+1,J377),2)))))))</f>
        <v/>
      </c>
      <c r="G378" s="71" t="str">
        <f>IF(OR(A378="",A378&lt;$E$14),"",IF(J377&lt;=F378,0,IF(IF(AND(A378&gt;=$E$14,MOD(A378-$E$14,int)=0),$E$15,0)+F378&gt;=J377+E378,J377+E378-F378,IF(AND(A378&gt;=$E$14,MOD(A378-$E$14,int)=0),$E$15,0)+IF(IF(AND(A378&gt;=$E$14,MOD(A378-$E$14,int)=0),$E$15,0)+IF(MOD(A378-$E$18,periods_per_year)=0,$E$17,0)+F378&lt;J377+E378,IF(MOD(A378-$E$18,periods_per_year)=0,$E$17,0),J377+E378-IF(AND(A378&gt;=$E$14,MOD(A378-$E$14,int)=0),$E$15,0)-F378))))</f>
        <v/>
      </c>
      <c r="H378" s="68"/>
      <c r="I378" s="67" t="str">
        <f t="shared" si="49"/>
        <v/>
      </c>
      <c r="J378" s="67" t="str">
        <f t="shared" si="50"/>
        <v/>
      </c>
      <c r="K378" s="50"/>
      <c r="L378" s="63" t="str">
        <f t="shared" si="51"/>
        <v/>
      </c>
      <c r="M378" s="64" t="str">
        <f>IF(L378="","",IF(OR(periods_per_year=26,periods_per_year=52),IF(periods_per_year=26,IF(L378=1,fpdate,M377+14),IF(periods_per_year=52,IF(L378=1,fpdate,M377+7),"n/a")),IF(periods_per_year=24,DATE(YEAR(fpdate),MONTH(fpdate)+(L378-1)/2+IF(AND(DAY(fpdate)&gt;=15,MOD(L378,2)=0),1,0),IF(MOD(L378,2)=0,IF(DAY(fpdate)&gt;=15,DAY(fpdate)-14,DAY(fpdate)+14),DAY(fpdate))),IF(DAY(DATE(YEAR(fpdate),MONTH(fpdate)+L378-1,DAY(fpdate)))&lt;&gt;DAY(fpdate),DATE(YEAR(fpdate),MONTH(fpdate)+L378,0),DATE(YEAR(fpdate),MONTH(fpdate)+L378-1,DAY(fpdate))))))</f>
        <v/>
      </c>
      <c r="N378" s="70" t="str">
        <f>IF(L378="","",IF(D378&lt;&gt;"",D378,IF(L378=1,start_rate,IF(variable,IF(OR(L378=1,L378&lt;$K$20*periods_per_year),N377,MIN($K$21,IF(MOD(L378-1,$J$23)=0,MAX($K$22,N377+$J$24),N377))),N377))))</f>
        <v/>
      </c>
      <c r="O378" s="71" t="str">
        <f>IF(L378="","",ROUND((((1+N378/CP)^(CP/periods_per_year))-1)*R377,2))</f>
        <v/>
      </c>
      <c r="P378" s="71" t="str">
        <f>IF(L378="","",IF(L378=nper,R377+O378,MIN(R377+O378,IF(N378=N377,P377,ROUND(-PMT(((1+N378/CP)^(CP/periods_per_year))-1,nper-L378+1,R377),2)))))</f>
        <v/>
      </c>
      <c r="Q378" s="71" t="str">
        <f t="shared" si="52"/>
        <v/>
      </c>
      <c r="R378" s="71" t="str">
        <f t="shared" si="53"/>
        <v/>
      </c>
    </row>
    <row r="379" spans="1:18" x14ac:dyDescent="0.25">
      <c r="A379" s="63" t="str">
        <f t="shared" si="45"/>
        <v/>
      </c>
      <c r="B379" s="64" t="str">
        <f t="shared" si="46"/>
        <v/>
      </c>
      <c r="C379" s="65" t="str">
        <f t="shared" si="47"/>
        <v/>
      </c>
      <c r="D379" s="66" t="str">
        <f>IF(A379="","",IF(A379=1,start_rate,IF(variable,IF(OR(A379=1,A379&lt;$K$20*periods_per_year),D378,MIN($K$21,IF(MOD(A379-1,$J$23)=0,MAX($K$22,D378+$J$24),D378))),D378)))</f>
        <v/>
      </c>
      <c r="E379" s="71" t="str">
        <f t="shared" si="48"/>
        <v/>
      </c>
      <c r="F379" s="71" t="str">
        <f>IF(A379="","",IF(A379=nper,J378+E379,MIN(J378+E379,IF(D379=D378,F378,IF($E$10="Acc Bi-Weekly",ROUND((-PMT(((1+D379/CP)^(CP/12))-1,(nper-A379+1)*12/26,J378))/2,2),IF($E$10="Acc Weekly",ROUND((-PMT(((1+D379/CP)^(CP/12))-1,(nper-A379+1)*12/52,J378))/4,2),ROUND(-PMT(((1+D379/CP)^(CP/periods_per_year))-1,nper-A379+1,J378),2)))))))</f>
        <v/>
      </c>
      <c r="G379" s="71" t="str">
        <f>IF(OR(A379="",A379&lt;$E$14),"",IF(J378&lt;=F379,0,IF(IF(AND(A379&gt;=$E$14,MOD(A379-$E$14,int)=0),$E$15,0)+F379&gt;=J378+E379,J378+E379-F379,IF(AND(A379&gt;=$E$14,MOD(A379-$E$14,int)=0),$E$15,0)+IF(IF(AND(A379&gt;=$E$14,MOD(A379-$E$14,int)=0),$E$15,0)+IF(MOD(A379-$E$18,periods_per_year)=0,$E$17,0)+F379&lt;J378+E379,IF(MOD(A379-$E$18,periods_per_year)=0,$E$17,0),J378+E379-IF(AND(A379&gt;=$E$14,MOD(A379-$E$14,int)=0),$E$15,0)-F379))))</f>
        <v/>
      </c>
      <c r="H379" s="68"/>
      <c r="I379" s="67" t="str">
        <f t="shared" si="49"/>
        <v/>
      </c>
      <c r="J379" s="67" t="str">
        <f t="shared" si="50"/>
        <v/>
      </c>
      <c r="K379" s="50"/>
      <c r="L379" s="63" t="str">
        <f t="shared" si="51"/>
        <v/>
      </c>
      <c r="M379" s="64" t="str">
        <f>IF(L379="","",IF(OR(periods_per_year=26,periods_per_year=52),IF(periods_per_year=26,IF(L379=1,fpdate,M378+14),IF(periods_per_year=52,IF(L379=1,fpdate,M378+7),"n/a")),IF(periods_per_year=24,DATE(YEAR(fpdate),MONTH(fpdate)+(L379-1)/2+IF(AND(DAY(fpdate)&gt;=15,MOD(L379,2)=0),1,0),IF(MOD(L379,2)=0,IF(DAY(fpdate)&gt;=15,DAY(fpdate)-14,DAY(fpdate)+14),DAY(fpdate))),IF(DAY(DATE(YEAR(fpdate),MONTH(fpdate)+L379-1,DAY(fpdate)))&lt;&gt;DAY(fpdate),DATE(YEAR(fpdate),MONTH(fpdate)+L379,0),DATE(YEAR(fpdate),MONTH(fpdate)+L379-1,DAY(fpdate))))))</f>
        <v/>
      </c>
      <c r="N379" s="70" t="str">
        <f>IF(L379="","",IF(D379&lt;&gt;"",D379,IF(L379=1,start_rate,IF(variable,IF(OR(L379=1,L379&lt;$K$20*periods_per_year),N378,MIN($K$21,IF(MOD(L379-1,$J$23)=0,MAX($K$22,N378+$J$24),N378))),N378))))</f>
        <v/>
      </c>
      <c r="O379" s="71" t="str">
        <f>IF(L379="","",ROUND((((1+N379/CP)^(CP/periods_per_year))-1)*R378,2))</f>
        <v/>
      </c>
      <c r="P379" s="71" t="str">
        <f>IF(L379="","",IF(L379=nper,R378+O379,MIN(R378+O379,IF(N379=N378,P378,ROUND(-PMT(((1+N379/CP)^(CP/periods_per_year))-1,nper-L379+1,R378),2)))))</f>
        <v/>
      </c>
      <c r="Q379" s="71" t="str">
        <f t="shared" si="52"/>
        <v/>
      </c>
      <c r="R379" s="71" t="str">
        <f t="shared" si="53"/>
        <v/>
      </c>
    </row>
    <row r="380" spans="1:18" x14ac:dyDescent="0.25">
      <c r="A380" s="63" t="str">
        <f t="shared" si="45"/>
        <v/>
      </c>
      <c r="B380" s="64" t="str">
        <f t="shared" si="46"/>
        <v/>
      </c>
      <c r="C380" s="65" t="str">
        <f t="shared" si="47"/>
        <v/>
      </c>
      <c r="D380" s="66" t="str">
        <f>IF(A380="","",IF(A380=1,start_rate,IF(variable,IF(OR(A380=1,A380&lt;$K$20*periods_per_year),D379,MIN($K$21,IF(MOD(A380-1,$J$23)=0,MAX($K$22,D379+$J$24),D379))),D379)))</f>
        <v/>
      </c>
      <c r="E380" s="71" t="str">
        <f t="shared" si="48"/>
        <v/>
      </c>
      <c r="F380" s="71" t="str">
        <f>IF(A380="","",IF(A380=nper,J379+E380,MIN(J379+E380,IF(D380=D379,F379,IF($E$10="Acc Bi-Weekly",ROUND((-PMT(((1+D380/CP)^(CP/12))-1,(nper-A380+1)*12/26,J379))/2,2),IF($E$10="Acc Weekly",ROUND((-PMT(((1+D380/CP)^(CP/12))-1,(nper-A380+1)*12/52,J379))/4,2),ROUND(-PMT(((1+D380/CP)^(CP/periods_per_year))-1,nper-A380+1,J379),2)))))))</f>
        <v/>
      </c>
      <c r="G380" s="71" t="str">
        <f>IF(OR(A380="",A380&lt;$E$14),"",IF(J379&lt;=F380,0,IF(IF(AND(A380&gt;=$E$14,MOD(A380-$E$14,int)=0),$E$15,0)+F380&gt;=J379+E380,J379+E380-F380,IF(AND(A380&gt;=$E$14,MOD(A380-$E$14,int)=0),$E$15,0)+IF(IF(AND(A380&gt;=$E$14,MOD(A380-$E$14,int)=0),$E$15,0)+IF(MOD(A380-$E$18,periods_per_year)=0,$E$17,0)+F380&lt;J379+E380,IF(MOD(A380-$E$18,periods_per_year)=0,$E$17,0),J379+E380-IF(AND(A380&gt;=$E$14,MOD(A380-$E$14,int)=0),$E$15,0)-F380))))</f>
        <v/>
      </c>
      <c r="H380" s="68"/>
      <c r="I380" s="67" t="str">
        <f t="shared" si="49"/>
        <v/>
      </c>
      <c r="J380" s="67" t="str">
        <f t="shared" si="50"/>
        <v/>
      </c>
      <c r="K380" s="50"/>
      <c r="L380" s="63" t="str">
        <f t="shared" si="51"/>
        <v/>
      </c>
      <c r="M380" s="64" t="str">
        <f>IF(L380="","",IF(OR(periods_per_year=26,periods_per_year=52),IF(periods_per_year=26,IF(L380=1,fpdate,M379+14),IF(periods_per_year=52,IF(L380=1,fpdate,M379+7),"n/a")),IF(periods_per_year=24,DATE(YEAR(fpdate),MONTH(fpdate)+(L380-1)/2+IF(AND(DAY(fpdate)&gt;=15,MOD(L380,2)=0),1,0),IF(MOD(L380,2)=0,IF(DAY(fpdate)&gt;=15,DAY(fpdate)-14,DAY(fpdate)+14),DAY(fpdate))),IF(DAY(DATE(YEAR(fpdate),MONTH(fpdate)+L380-1,DAY(fpdate)))&lt;&gt;DAY(fpdate),DATE(YEAR(fpdate),MONTH(fpdate)+L380,0),DATE(YEAR(fpdate),MONTH(fpdate)+L380-1,DAY(fpdate))))))</f>
        <v/>
      </c>
      <c r="N380" s="70" t="str">
        <f>IF(L380="","",IF(D380&lt;&gt;"",D380,IF(L380=1,start_rate,IF(variable,IF(OR(L380=1,L380&lt;$K$20*periods_per_year),N379,MIN($K$21,IF(MOD(L380-1,$J$23)=0,MAX($K$22,N379+$J$24),N379))),N379))))</f>
        <v/>
      </c>
      <c r="O380" s="71" t="str">
        <f>IF(L380="","",ROUND((((1+N380/CP)^(CP/periods_per_year))-1)*R379,2))</f>
        <v/>
      </c>
      <c r="P380" s="71" t="str">
        <f>IF(L380="","",IF(L380=nper,R379+O380,MIN(R379+O380,IF(N380=N379,P379,ROUND(-PMT(((1+N380/CP)^(CP/periods_per_year))-1,nper-L380+1,R379),2)))))</f>
        <v/>
      </c>
      <c r="Q380" s="71" t="str">
        <f t="shared" si="52"/>
        <v/>
      </c>
      <c r="R380" s="71" t="str">
        <f t="shared" si="53"/>
        <v/>
      </c>
    </row>
    <row r="381" spans="1:18" x14ac:dyDescent="0.25">
      <c r="A381" s="63" t="str">
        <f t="shared" si="45"/>
        <v/>
      </c>
      <c r="B381" s="64" t="str">
        <f t="shared" si="46"/>
        <v/>
      </c>
      <c r="C381" s="65" t="str">
        <f t="shared" si="47"/>
        <v/>
      </c>
      <c r="D381" s="66" t="str">
        <f>IF(A381="","",IF(A381=1,start_rate,IF(variable,IF(OR(A381=1,A381&lt;$K$20*periods_per_year),D380,MIN($K$21,IF(MOD(A381-1,$J$23)=0,MAX($K$22,D380+$J$24),D380))),D380)))</f>
        <v/>
      </c>
      <c r="E381" s="71" t="str">
        <f t="shared" si="48"/>
        <v/>
      </c>
      <c r="F381" s="71" t="str">
        <f>IF(A381="","",IF(A381=nper,J380+E381,MIN(J380+E381,IF(D381=D380,F380,IF($E$10="Acc Bi-Weekly",ROUND((-PMT(((1+D381/CP)^(CP/12))-1,(nper-A381+1)*12/26,J380))/2,2),IF($E$10="Acc Weekly",ROUND((-PMT(((1+D381/CP)^(CP/12))-1,(nper-A381+1)*12/52,J380))/4,2),ROUND(-PMT(((1+D381/CP)^(CP/periods_per_year))-1,nper-A381+1,J380),2)))))))</f>
        <v/>
      </c>
      <c r="G381" s="71" t="str">
        <f>IF(OR(A381="",A381&lt;$E$14),"",IF(J380&lt;=F381,0,IF(IF(AND(A381&gt;=$E$14,MOD(A381-$E$14,int)=0),$E$15,0)+F381&gt;=J380+E381,J380+E381-F381,IF(AND(A381&gt;=$E$14,MOD(A381-$E$14,int)=0),$E$15,0)+IF(IF(AND(A381&gt;=$E$14,MOD(A381-$E$14,int)=0),$E$15,0)+IF(MOD(A381-$E$18,periods_per_year)=0,$E$17,0)+F381&lt;J380+E381,IF(MOD(A381-$E$18,periods_per_year)=0,$E$17,0),J380+E381-IF(AND(A381&gt;=$E$14,MOD(A381-$E$14,int)=0),$E$15,0)-F381))))</f>
        <v/>
      </c>
      <c r="H381" s="68"/>
      <c r="I381" s="67" t="str">
        <f t="shared" si="49"/>
        <v/>
      </c>
      <c r="J381" s="67" t="str">
        <f t="shared" si="50"/>
        <v/>
      </c>
      <c r="K381" s="50"/>
      <c r="L381" s="63" t="str">
        <f t="shared" si="51"/>
        <v/>
      </c>
      <c r="M381" s="64" t="str">
        <f>IF(L381="","",IF(OR(periods_per_year=26,periods_per_year=52),IF(periods_per_year=26,IF(L381=1,fpdate,M380+14),IF(periods_per_year=52,IF(L381=1,fpdate,M380+7),"n/a")),IF(periods_per_year=24,DATE(YEAR(fpdate),MONTH(fpdate)+(L381-1)/2+IF(AND(DAY(fpdate)&gt;=15,MOD(L381,2)=0),1,0),IF(MOD(L381,2)=0,IF(DAY(fpdate)&gt;=15,DAY(fpdate)-14,DAY(fpdate)+14),DAY(fpdate))),IF(DAY(DATE(YEAR(fpdate),MONTH(fpdate)+L381-1,DAY(fpdate)))&lt;&gt;DAY(fpdate),DATE(YEAR(fpdate),MONTH(fpdate)+L381,0),DATE(YEAR(fpdate),MONTH(fpdate)+L381-1,DAY(fpdate))))))</f>
        <v/>
      </c>
      <c r="N381" s="70" t="str">
        <f>IF(L381="","",IF(D381&lt;&gt;"",D381,IF(L381=1,start_rate,IF(variable,IF(OR(L381=1,L381&lt;$K$20*periods_per_year),N380,MIN($K$21,IF(MOD(L381-1,$J$23)=0,MAX($K$22,N380+$J$24),N380))),N380))))</f>
        <v/>
      </c>
      <c r="O381" s="71" t="str">
        <f>IF(L381="","",ROUND((((1+N381/CP)^(CP/periods_per_year))-1)*R380,2))</f>
        <v/>
      </c>
      <c r="P381" s="71" t="str">
        <f>IF(L381="","",IF(L381=nper,R380+O381,MIN(R380+O381,IF(N381=N380,P380,ROUND(-PMT(((1+N381/CP)^(CP/periods_per_year))-1,nper-L381+1,R380),2)))))</f>
        <v/>
      </c>
      <c r="Q381" s="71" t="str">
        <f t="shared" si="52"/>
        <v/>
      </c>
      <c r="R381" s="71" t="str">
        <f t="shared" si="53"/>
        <v/>
      </c>
    </row>
    <row r="382" spans="1:18" x14ac:dyDescent="0.25">
      <c r="A382" s="63" t="str">
        <f t="shared" si="45"/>
        <v/>
      </c>
      <c r="B382" s="64" t="str">
        <f t="shared" si="46"/>
        <v/>
      </c>
      <c r="C382" s="65" t="str">
        <f t="shared" si="47"/>
        <v/>
      </c>
      <c r="D382" s="66" t="str">
        <f>IF(A382="","",IF(A382=1,start_rate,IF(variable,IF(OR(A382=1,A382&lt;$K$20*periods_per_year),D381,MIN($K$21,IF(MOD(A382-1,$J$23)=0,MAX($K$22,D381+$J$24),D381))),D381)))</f>
        <v/>
      </c>
      <c r="E382" s="71" t="str">
        <f t="shared" si="48"/>
        <v/>
      </c>
      <c r="F382" s="71" t="str">
        <f>IF(A382="","",IF(A382=nper,J381+E382,MIN(J381+E382,IF(D382=D381,F381,IF($E$10="Acc Bi-Weekly",ROUND((-PMT(((1+D382/CP)^(CP/12))-1,(nper-A382+1)*12/26,J381))/2,2),IF($E$10="Acc Weekly",ROUND((-PMT(((1+D382/CP)^(CP/12))-1,(nper-A382+1)*12/52,J381))/4,2),ROUND(-PMT(((1+D382/CP)^(CP/periods_per_year))-1,nper-A382+1,J381),2)))))))</f>
        <v/>
      </c>
      <c r="G382" s="71" t="str">
        <f>IF(OR(A382="",A382&lt;$E$14),"",IF(J381&lt;=F382,0,IF(IF(AND(A382&gt;=$E$14,MOD(A382-$E$14,int)=0),$E$15,0)+F382&gt;=J381+E382,J381+E382-F382,IF(AND(A382&gt;=$E$14,MOD(A382-$E$14,int)=0),$E$15,0)+IF(IF(AND(A382&gt;=$E$14,MOD(A382-$E$14,int)=0),$E$15,0)+IF(MOD(A382-$E$18,periods_per_year)=0,$E$17,0)+F382&lt;J381+E382,IF(MOD(A382-$E$18,periods_per_year)=0,$E$17,0),J381+E382-IF(AND(A382&gt;=$E$14,MOD(A382-$E$14,int)=0),$E$15,0)-F382))))</f>
        <v/>
      </c>
      <c r="H382" s="68"/>
      <c r="I382" s="67" t="str">
        <f t="shared" si="49"/>
        <v/>
      </c>
      <c r="J382" s="67" t="str">
        <f t="shared" si="50"/>
        <v/>
      </c>
      <c r="K382" s="50"/>
      <c r="L382" s="63" t="str">
        <f t="shared" si="51"/>
        <v/>
      </c>
      <c r="M382" s="64" t="str">
        <f>IF(L382="","",IF(OR(periods_per_year=26,periods_per_year=52),IF(periods_per_year=26,IF(L382=1,fpdate,M381+14),IF(periods_per_year=52,IF(L382=1,fpdate,M381+7),"n/a")),IF(periods_per_year=24,DATE(YEAR(fpdate),MONTH(fpdate)+(L382-1)/2+IF(AND(DAY(fpdate)&gt;=15,MOD(L382,2)=0),1,0),IF(MOD(L382,2)=0,IF(DAY(fpdate)&gt;=15,DAY(fpdate)-14,DAY(fpdate)+14),DAY(fpdate))),IF(DAY(DATE(YEAR(fpdate),MONTH(fpdate)+L382-1,DAY(fpdate)))&lt;&gt;DAY(fpdate),DATE(YEAR(fpdate),MONTH(fpdate)+L382,0),DATE(YEAR(fpdate),MONTH(fpdate)+L382-1,DAY(fpdate))))))</f>
        <v/>
      </c>
      <c r="N382" s="70" t="str">
        <f>IF(L382="","",IF(D382&lt;&gt;"",D382,IF(L382=1,start_rate,IF(variable,IF(OR(L382=1,L382&lt;$K$20*periods_per_year),N381,MIN($K$21,IF(MOD(L382-1,$J$23)=0,MAX($K$22,N381+$J$24),N381))),N381))))</f>
        <v/>
      </c>
      <c r="O382" s="71" t="str">
        <f>IF(L382="","",ROUND((((1+N382/CP)^(CP/periods_per_year))-1)*R381,2))</f>
        <v/>
      </c>
      <c r="P382" s="71" t="str">
        <f>IF(L382="","",IF(L382=nper,R381+O382,MIN(R381+O382,IF(N382=N381,P381,ROUND(-PMT(((1+N382/CP)^(CP/periods_per_year))-1,nper-L382+1,R381),2)))))</f>
        <v/>
      </c>
      <c r="Q382" s="71" t="str">
        <f t="shared" si="52"/>
        <v/>
      </c>
      <c r="R382" s="71" t="str">
        <f t="shared" si="53"/>
        <v/>
      </c>
    </row>
    <row r="383" spans="1:18" x14ac:dyDescent="0.25">
      <c r="A383" s="63" t="str">
        <f t="shared" si="45"/>
        <v/>
      </c>
      <c r="B383" s="64" t="str">
        <f t="shared" si="46"/>
        <v/>
      </c>
      <c r="C383" s="65" t="str">
        <f t="shared" si="47"/>
        <v/>
      </c>
      <c r="D383" s="66" t="str">
        <f>IF(A383="","",IF(A383=1,start_rate,IF(variable,IF(OR(A383=1,A383&lt;$K$20*periods_per_year),D382,MIN($K$21,IF(MOD(A383-1,$J$23)=0,MAX($K$22,D382+$J$24),D382))),D382)))</f>
        <v/>
      </c>
      <c r="E383" s="71" t="str">
        <f t="shared" si="48"/>
        <v/>
      </c>
      <c r="F383" s="71" t="str">
        <f>IF(A383="","",IF(A383=nper,J382+E383,MIN(J382+E383,IF(D383=D382,F382,IF($E$10="Acc Bi-Weekly",ROUND((-PMT(((1+D383/CP)^(CP/12))-1,(nper-A383+1)*12/26,J382))/2,2),IF($E$10="Acc Weekly",ROUND((-PMT(((1+D383/CP)^(CP/12))-1,(nper-A383+1)*12/52,J382))/4,2),ROUND(-PMT(((1+D383/CP)^(CP/periods_per_year))-1,nper-A383+1,J382),2)))))))</f>
        <v/>
      </c>
      <c r="G383" s="71" t="str">
        <f>IF(OR(A383="",A383&lt;$E$14),"",IF(J382&lt;=F383,0,IF(IF(AND(A383&gt;=$E$14,MOD(A383-$E$14,int)=0),$E$15,0)+F383&gt;=J382+E383,J382+E383-F383,IF(AND(A383&gt;=$E$14,MOD(A383-$E$14,int)=0),$E$15,0)+IF(IF(AND(A383&gt;=$E$14,MOD(A383-$E$14,int)=0),$E$15,0)+IF(MOD(A383-$E$18,periods_per_year)=0,$E$17,0)+F383&lt;J382+E383,IF(MOD(A383-$E$18,periods_per_year)=0,$E$17,0),J382+E383-IF(AND(A383&gt;=$E$14,MOD(A383-$E$14,int)=0),$E$15,0)-F383))))</f>
        <v/>
      </c>
      <c r="H383" s="68"/>
      <c r="I383" s="67" t="str">
        <f t="shared" si="49"/>
        <v/>
      </c>
      <c r="J383" s="67" t="str">
        <f t="shared" si="50"/>
        <v/>
      </c>
      <c r="K383" s="50"/>
      <c r="L383" s="63" t="str">
        <f t="shared" si="51"/>
        <v/>
      </c>
      <c r="M383" s="64" t="str">
        <f>IF(L383="","",IF(OR(periods_per_year=26,periods_per_year=52),IF(periods_per_year=26,IF(L383=1,fpdate,M382+14),IF(periods_per_year=52,IF(L383=1,fpdate,M382+7),"n/a")),IF(periods_per_year=24,DATE(YEAR(fpdate),MONTH(fpdate)+(L383-1)/2+IF(AND(DAY(fpdate)&gt;=15,MOD(L383,2)=0),1,0),IF(MOD(L383,2)=0,IF(DAY(fpdate)&gt;=15,DAY(fpdate)-14,DAY(fpdate)+14),DAY(fpdate))),IF(DAY(DATE(YEAR(fpdate),MONTH(fpdate)+L383-1,DAY(fpdate)))&lt;&gt;DAY(fpdate),DATE(YEAR(fpdate),MONTH(fpdate)+L383,0),DATE(YEAR(fpdate),MONTH(fpdate)+L383-1,DAY(fpdate))))))</f>
        <v/>
      </c>
      <c r="N383" s="70" t="str">
        <f>IF(L383="","",IF(D383&lt;&gt;"",D383,IF(L383=1,start_rate,IF(variable,IF(OR(L383=1,L383&lt;$K$20*periods_per_year),N382,MIN($K$21,IF(MOD(L383-1,$J$23)=0,MAX($K$22,N382+$J$24),N382))),N382))))</f>
        <v/>
      </c>
      <c r="O383" s="71" t="str">
        <f>IF(L383="","",ROUND((((1+N383/CP)^(CP/periods_per_year))-1)*R382,2))</f>
        <v/>
      </c>
      <c r="P383" s="71" t="str">
        <f>IF(L383="","",IF(L383=nper,R382+O383,MIN(R382+O383,IF(N383=N382,P382,ROUND(-PMT(((1+N383/CP)^(CP/periods_per_year))-1,nper-L383+1,R382),2)))))</f>
        <v/>
      </c>
      <c r="Q383" s="71" t="str">
        <f t="shared" si="52"/>
        <v/>
      </c>
      <c r="R383" s="71" t="str">
        <f t="shared" si="53"/>
        <v/>
      </c>
    </row>
    <row r="384" spans="1:18" x14ac:dyDescent="0.25">
      <c r="A384" s="63" t="str">
        <f t="shared" si="45"/>
        <v/>
      </c>
      <c r="B384" s="64" t="str">
        <f t="shared" si="46"/>
        <v/>
      </c>
      <c r="C384" s="65" t="str">
        <f t="shared" si="47"/>
        <v/>
      </c>
      <c r="D384" s="66" t="str">
        <f>IF(A384="","",IF(A384=1,start_rate,IF(variable,IF(OR(A384=1,A384&lt;$K$20*periods_per_year),D383,MIN($K$21,IF(MOD(A384-1,$J$23)=0,MAX($K$22,D383+$J$24),D383))),D383)))</f>
        <v/>
      </c>
      <c r="E384" s="71" t="str">
        <f t="shared" si="48"/>
        <v/>
      </c>
      <c r="F384" s="71" t="str">
        <f>IF(A384="","",IF(A384=nper,J383+E384,MIN(J383+E384,IF(D384=D383,F383,IF($E$10="Acc Bi-Weekly",ROUND((-PMT(((1+D384/CP)^(CP/12))-1,(nper-A384+1)*12/26,J383))/2,2),IF($E$10="Acc Weekly",ROUND((-PMT(((1+D384/CP)^(CP/12))-1,(nper-A384+1)*12/52,J383))/4,2),ROUND(-PMT(((1+D384/CP)^(CP/periods_per_year))-1,nper-A384+1,J383),2)))))))</f>
        <v/>
      </c>
      <c r="G384" s="71" t="str">
        <f>IF(OR(A384="",A384&lt;$E$14),"",IF(J383&lt;=F384,0,IF(IF(AND(A384&gt;=$E$14,MOD(A384-$E$14,int)=0),$E$15,0)+F384&gt;=J383+E384,J383+E384-F384,IF(AND(A384&gt;=$E$14,MOD(A384-$E$14,int)=0),$E$15,0)+IF(IF(AND(A384&gt;=$E$14,MOD(A384-$E$14,int)=0),$E$15,0)+IF(MOD(A384-$E$18,periods_per_year)=0,$E$17,0)+F384&lt;J383+E384,IF(MOD(A384-$E$18,periods_per_year)=0,$E$17,0),J383+E384-IF(AND(A384&gt;=$E$14,MOD(A384-$E$14,int)=0),$E$15,0)-F384))))</f>
        <v/>
      </c>
      <c r="H384" s="68"/>
      <c r="I384" s="67" t="str">
        <f t="shared" si="49"/>
        <v/>
      </c>
      <c r="J384" s="67" t="str">
        <f t="shared" si="50"/>
        <v/>
      </c>
      <c r="K384" s="50"/>
      <c r="L384" s="63" t="str">
        <f t="shared" si="51"/>
        <v/>
      </c>
      <c r="M384" s="64" t="str">
        <f>IF(L384="","",IF(OR(periods_per_year=26,periods_per_year=52),IF(periods_per_year=26,IF(L384=1,fpdate,M383+14),IF(periods_per_year=52,IF(L384=1,fpdate,M383+7),"n/a")),IF(periods_per_year=24,DATE(YEAR(fpdate),MONTH(fpdate)+(L384-1)/2+IF(AND(DAY(fpdate)&gt;=15,MOD(L384,2)=0),1,0),IF(MOD(L384,2)=0,IF(DAY(fpdate)&gt;=15,DAY(fpdate)-14,DAY(fpdate)+14),DAY(fpdate))),IF(DAY(DATE(YEAR(fpdate),MONTH(fpdate)+L384-1,DAY(fpdate)))&lt;&gt;DAY(fpdate),DATE(YEAR(fpdate),MONTH(fpdate)+L384,0),DATE(YEAR(fpdate),MONTH(fpdate)+L384-1,DAY(fpdate))))))</f>
        <v/>
      </c>
      <c r="N384" s="70" t="str">
        <f>IF(L384="","",IF(D384&lt;&gt;"",D384,IF(L384=1,start_rate,IF(variable,IF(OR(L384=1,L384&lt;$K$20*periods_per_year),N383,MIN($K$21,IF(MOD(L384-1,$J$23)=0,MAX($K$22,N383+$J$24),N383))),N383))))</f>
        <v/>
      </c>
      <c r="O384" s="71" t="str">
        <f>IF(L384="","",ROUND((((1+N384/CP)^(CP/periods_per_year))-1)*R383,2))</f>
        <v/>
      </c>
      <c r="P384" s="71" t="str">
        <f>IF(L384="","",IF(L384=nper,R383+O384,MIN(R383+O384,IF(N384=N383,P383,ROUND(-PMT(((1+N384/CP)^(CP/periods_per_year))-1,nper-L384+1,R383),2)))))</f>
        <v/>
      </c>
      <c r="Q384" s="71" t="str">
        <f t="shared" si="52"/>
        <v/>
      </c>
      <c r="R384" s="71" t="str">
        <f t="shared" si="53"/>
        <v/>
      </c>
    </row>
    <row r="385" spans="1:18" x14ac:dyDescent="0.25">
      <c r="A385" s="63" t="str">
        <f t="shared" si="45"/>
        <v/>
      </c>
      <c r="B385" s="64" t="str">
        <f t="shared" si="46"/>
        <v/>
      </c>
      <c r="C385" s="65" t="str">
        <f t="shared" si="47"/>
        <v/>
      </c>
      <c r="D385" s="66" t="str">
        <f>IF(A385="","",IF(A385=1,start_rate,IF(variable,IF(OR(A385=1,A385&lt;$K$20*periods_per_year),D384,MIN($K$21,IF(MOD(A385-1,$J$23)=0,MAX($K$22,D384+$J$24),D384))),D384)))</f>
        <v/>
      </c>
      <c r="E385" s="71" t="str">
        <f t="shared" si="48"/>
        <v/>
      </c>
      <c r="F385" s="71" t="str">
        <f>IF(A385="","",IF(A385=nper,J384+E385,MIN(J384+E385,IF(D385=D384,F384,IF($E$10="Acc Bi-Weekly",ROUND((-PMT(((1+D385/CP)^(CP/12))-1,(nper-A385+1)*12/26,J384))/2,2),IF($E$10="Acc Weekly",ROUND((-PMT(((1+D385/CP)^(CP/12))-1,(nper-A385+1)*12/52,J384))/4,2),ROUND(-PMT(((1+D385/CP)^(CP/periods_per_year))-1,nper-A385+1,J384),2)))))))</f>
        <v/>
      </c>
      <c r="G385" s="71" t="str">
        <f>IF(OR(A385="",A385&lt;$E$14),"",IF(J384&lt;=F385,0,IF(IF(AND(A385&gt;=$E$14,MOD(A385-$E$14,int)=0),$E$15,0)+F385&gt;=J384+E385,J384+E385-F385,IF(AND(A385&gt;=$E$14,MOD(A385-$E$14,int)=0),$E$15,0)+IF(IF(AND(A385&gt;=$E$14,MOD(A385-$E$14,int)=0),$E$15,0)+IF(MOD(A385-$E$18,periods_per_year)=0,$E$17,0)+F385&lt;J384+E385,IF(MOD(A385-$E$18,periods_per_year)=0,$E$17,0),J384+E385-IF(AND(A385&gt;=$E$14,MOD(A385-$E$14,int)=0),$E$15,0)-F385))))</f>
        <v/>
      </c>
      <c r="H385" s="68"/>
      <c r="I385" s="67" t="str">
        <f t="shared" si="49"/>
        <v/>
      </c>
      <c r="J385" s="67" t="str">
        <f t="shared" si="50"/>
        <v/>
      </c>
      <c r="K385" s="50"/>
      <c r="L385" s="63" t="str">
        <f t="shared" si="51"/>
        <v/>
      </c>
      <c r="M385" s="64" t="str">
        <f>IF(L385="","",IF(OR(periods_per_year=26,periods_per_year=52),IF(periods_per_year=26,IF(L385=1,fpdate,M384+14),IF(periods_per_year=52,IF(L385=1,fpdate,M384+7),"n/a")),IF(periods_per_year=24,DATE(YEAR(fpdate),MONTH(fpdate)+(L385-1)/2+IF(AND(DAY(fpdate)&gt;=15,MOD(L385,2)=0),1,0),IF(MOD(L385,2)=0,IF(DAY(fpdate)&gt;=15,DAY(fpdate)-14,DAY(fpdate)+14),DAY(fpdate))),IF(DAY(DATE(YEAR(fpdate),MONTH(fpdate)+L385-1,DAY(fpdate)))&lt;&gt;DAY(fpdate),DATE(YEAR(fpdate),MONTH(fpdate)+L385,0),DATE(YEAR(fpdate),MONTH(fpdate)+L385-1,DAY(fpdate))))))</f>
        <v/>
      </c>
      <c r="N385" s="70" t="str">
        <f>IF(L385="","",IF(D385&lt;&gt;"",D385,IF(L385=1,start_rate,IF(variable,IF(OR(L385=1,L385&lt;$K$20*periods_per_year),N384,MIN($K$21,IF(MOD(L385-1,$J$23)=0,MAX($K$22,N384+$J$24),N384))),N384))))</f>
        <v/>
      </c>
      <c r="O385" s="71" t="str">
        <f>IF(L385="","",ROUND((((1+N385/CP)^(CP/periods_per_year))-1)*R384,2))</f>
        <v/>
      </c>
      <c r="P385" s="71" t="str">
        <f>IF(L385="","",IF(L385=nper,R384+O385,MIN(R384+O385,IF(N385=N384,P384,ROUND(-PMT(((1+N385/CP)^(CP/periods_per_year))-1,nper-L385+1,R384),2)))))</f>
        <v/>
      </c>
      <c r="Q385" s="71" t="str">
        <f t="shared" si="52"/>
        <v/>
      </c>
      <c r="R385" s="71" t="str">
        <f t="shared" si="53"/>
        <v/>
      </c>
    </row>
    <row r="386" spans="1:18" x14ac:dyDescent="0.25">
      <c r="A386" s="63" t="str">
        <f t="shared" si="45"/>
        <v/>
      </c>
      <c r="B386" s="64" t="str">
        <f t="shared" si="46"/>
        <v/>
      </c>
      <c r="C386" s="65" t="str">
        <f t="shared" si="47"/>
        <v/>
      </c>
      <c r="D386" s="66" t="str">
        <f>IF(A386="","",IF(A386=1,start_rate,IF(variable,IF(OR(A386=1,A386&lt;$K$20*periods_per_year),D385,MIN($K$21,IF(MOD(A386-1,$J$23)=0,MAX($K$22,D385+$J$24),D385))),D385)))</f>
        <v/>
      </c>
      <c r="E386" s="71" t="str">
        <f t="shared" si="48"/>
        <v/>
      </c>
      <c r="F386" s="71" t="str">
        <f>IF(A386="","",IF(A386=nper,J385+E386,MIN(J385+E386,IF(D386=D385,F385,IF($E$10="Acc Bi-Weekly",ROUND((-PMT(((1+D386/CP)^(CP/12))-1,(nper-A386+1)*12/26,J385))/2,2),IF($E$10="Acc Weekly",ROUND((-PMT(((1+D386/CP)^(CP/12))-1,(nper-A386+1)*12/52,J385))/4,2),ROUND(-PMT(((1+D386/CP)^(CP/periods_per_year))-1,nper-A386+1,J385),2)))))))</f>
        <v/>
      </c>
      <c r="G386" s="71" t="str">
        <f>IF(OR(A386="",A386&lt;$E$14),"",IF(J385&lt;=F386,0,IF(IF(AND(A386&gt;=$E$14,MOD(A386-$E$14,int)=0),$E$15,0)+F386&gt;=J385+E386,J385+E386-F386,IF(AND(A386&gt;=$E$14,MOD(A386-$E$14,int)=0),$E$15,0)+IF(IF(AND(A386&gt;=$E$14,MOD(A386-$E$14,int)=0),$E$15,0)+IF(MOD(A386-$E$18,periods_per_year)=0,$E$17,0)+F386&lt;J385+E386,IF(MOD(A386-$E$18,periods_per_year)=0,$E$17,0),J385+E386-IF(AND(A386&gt;=$E$14,MOD(A386-$E$14,int)=0),$E$15,0)-F386))))</f>
        <v/>
      </c>
      <c r="H386" s="68"/>
      <c r="I386" s="67" t="str">
        <f t="shared" si="49"/>
        <v/>
      </c>
      <c r="J386" s="67" t="str">
        <f t="shared" si="50"/>
        <v/>
      </c>
      <c r="K386" s="50"/>
      <c r="L386" s="63" t="str">
        <f t="shared" si="51"/>
        <v/>
      </c>
      <c r="M386" s="64" t="str">
        <f>IF(L386="","",IF(OR(periods_per_year=26,periods_per_year=52),IF(periods_per_year=26,IF(L386=1,fpdate,M385+14),IF(periods_per_year=52,IF(L386=1,fpdate,M385+7),"n/a")),IF(periods_per_year=24,DATE(YEAR(fpdate),MONTH(fpdate)+(L386-1)/2+IF(AND(DAY(fpdate)&gt;=15,MOD(L386,2)=0),1,0),IF(MOD(L386,2)=0,IF(DAY(fpdate)&gt;=15,DAY(fpdate)-14,DAY(fpdate)+14),DAY(fpdate))),IF(DAY(DATE(YEAR(fpdate),MONTH(fpdate)+L386-1,DAY(fpdate)))&lt;&gt;DAY(fpdate),DATE(YEAR(fpdate),MONTH(fpdate)+L386,0),DATE(YEAR(fpdate),MONTH(fpdate)+L386-1,DAY(fpdate))))))</f>
        <v/>
      </c>
      <c r="N386" s="70" t="str">
        <f>IF(L386="","",IF(D386&lt;&gt;"",D386,IF(L386=1,start_rate,IF(variable,IF(OR(L386=1,L386&lt;$K$20*periods_per_year),N385,MIN($K$21,IF(MOD(L386-1,$J$23)=0,MAX($K$22,N385+$J$24),N385))),N385))))</f>
        <v/>
      </c>
      <c r="O386" s="71" t="str">
        <f>IF(L386="","",ROUND((((1+N386/CP)^(CP/periods_per_year))-1)*R385,2))</f>
        <v/>
      </c>
      <c r="P386" s="71" t="str">
        <f>IF(L386="","",IF(L386=nper,R385+O386,MIN(R385+O386,IF(N386=N385,P385,ROUND(-PMT(((1+N386/CP)^(CP/periods_per_year))-1,nper-L386+1,R385),2)))))</f>
        <v/>
      </c>
      <c r="Q386" s="71" t="str">
        <f t="shared" si="52"/>
        <v/>
      </c>
      <c r="R386" s="71" t="str">
        <f t="shared" si="53"/>
        <v/>
      </c>
    </row>
    <row r="387" spans="1:18" x14ac:dyDescent="0.25">
      <c r="A387" s="63" t="str">
        <f t="shared" si="45"/>
        <v/>
      </c>
      <c r="B387" s="64" t="str">
        <f t="shared" si="46"/>
        <v/>
      </c>
      <c r="C387" s="65" t="str">
        <f t="shared" si="47"/>
        <v/>
      </c>
      <c r="D387" s="66" t="str">
        <f>IF(A387="","",IF(A387=1,start_rate,IF(variable,IF(OR(A387=1,A387&lt;$K$20*periods_per_year),D386,MIN($K$21,IF(MOD(A387-1,$J$23)=0,MAX($K$22,D386+$J$24),D386))),D386)))</f>
        <v/>
      </c>
      <c r="E387" s="71" t="str">
        <f t="shared" si="48"/>
        <v/>
      </c>
      <c r="F387" s="71" t="str">
        <f>IF(A387="","",IF(A387=nper,J386+E387,MIN(J386+E387,IF(D387=D386,F386,IF($E$10="Acc Bi-Weekly",ROUND((-PMT(((1+D387/CP)^(CP/12))-1,(nper-A387+1)*12/26,J386))/2,2),IF($E$10="Acc Weekly",ROUND((-PMT(((1+D387/CP)^(CP/12))-1,(nper-A387+1)*12/52,J386))/4,2),ROUND(-PMT(((1+D387/CP)^(CP/periods_per_year))-1,nper-A387+1,J386),2)))))))</f>
        <v/>
      </c>
      <c r="G387" s="71" t="str">
        <f>IF(OR(A387="",A387&lt;$E$14),"",IF(J386&lt;=F387,0,IF(IF(AND(A387&gt;=$E$14,MOD(A387-$E$14,int)=0),$E$15,0)+F387&gt;=J386+E387,J386+E387-F387,IF(AND(A387&gt;=$E$14,MOD(A387-$E$14,int)=0),$E$15,0)+IF(IF(AND(A387&gt;=$E$14,MOD(A387-$E$14,int)=0),$E$15,0)+IF(MOD(A387-$E$18,periods_per_year)=0,$E$17,0)+F387&lt;J386+E387,IF(MOD(A387-$E$18,periods_per_year)=0,$E$17,0),J386+E387-IF(AND(A387&gt;=$E$14,MOD(A387-$E$14,int)=0),$E$15,0)-F387))))</f>
        <v/>
      </c>
      <c r="H387" s="68"/>
      <c r="I387" s="67" t="str">
        <f t="shared" si="49"/>
        <v/>
      </c>
      <c r="J387" s="67" t="str">
        <f t="shared" si="50"/>
        <v/>
      </c>
      <c r="K387" s="50"/>
      <c r="L387" s="63" t="str">
        <f t="shared" si="51"/>
        <v/>
      </c>
      <c r="M387" s="64" t="str">
        <f>IF(L387="","",IF(OR(periods_per_year=26,periods_per_year=52),IF(periods_per_year=26,IF(L387=1,fpdate,M386+14),IF(periods_per_year=52,IF(L387=1,fpdate,M386+7),"n/a")),IF(periods_per_year=24,DATE(YEAR(fpdate),MONTH(fpdate)+(L387-1)/2+IF(AND(DAY(fpdate)&gt;=15,MOD(L387,2)=0),1,0),IF(MOD(L387,2)=0,IF(DAY(fpdate)&gt;=15,DAY(fpdate)-14,DAY(fpdate)+14),DAY(fpdate))),IF(DAY(DATE(YEAR(fpdate),MONTH(fpdate)+L387-1,DAY(fpdate)))&lt;&gt;DAY(fpdate),DATE(YEAR(fpdate),MONTH(fpdate)+L387,0),DATE(YEAR(fpdate),MONTH(fpdate)+L387-1,DAY(fpdate))))))</f>
        <v/>
      </c>
      <c r="N387" s="70" t="str">
        <f>IF(L387="","",IF(D387&lt;&gt;"",D387,IF(L387=1,start_rate,IF(variable,IF(OR(L387=1,L387&lt;$K$20*periods_per_year),N386,MIN($K$21,IF(MOD(L387-1,$J$23)=0,MAX($K$22,N386+$J$24),N386))),N386))))</f>
        <v/>
      </c>
      <c r="O387" s="71" t="str">
        <f>IF(L387="","",ROUND((((1+N387/CP)^(CP/periods_per_year))-1)*R386,2))</f>
        <v/>
      </c>
      <c r="P387" s="71" t="str">
        <f>IF(L387="","",IF(L387=nper,R386+O387,MIN(R386+O387,IF(N387=N386,P386,ROUND(-PMT(((1+N387/CP)^(CP/periods_per_year))-1,nper-L387+1,R386),2)))))</f>
        <v/>
      </c>
      <c r="Q387" s="71" t="str">
        <f t="shared" si="52"/>
        <v/>
      </c>
      <c r="R387" s="71" t="str">
        <f t="shared" si="53"/>
        <v/>
      </c>
    </row>
    <row r="388" spans="1:18" x14ac:dyDescent="0.25">
      <c r="A388" s="63" t="str">
        <f t="shared" si="45"/>
        <v/>
      </c>
      <c r="B388" s="64" t="str">
        <f t="shared" si="46"/>
        <v/>
      </c>
      <c r="C388" s="65" t="str">
        <f t="shared" si="47"/>
        <v/>
      </c>
      <c r="D388" s="66" t="str">
        <f>IF(A388="","",IF(A388=1,start_rate,IF(variable,IF(OR(A388=1,A388&lt;$K$20*periods_per_year),D387,MIN($K$21,IF(MOD(A388-1,$J$23)=0,MAX($K$22,D387+$J$24),D387))),D387)))</f>
        <v/>
      </c>
      <c r="E388" s="71" t="str">
        <f t="shared" si="48"/>
        <v/>
      </c>
      <c r="F388" s="71" t="str">
        <f>IF(A388="","",IF(A388=nper,J387+E388,MIN(J387+E388,IF(D388=D387,F387,IF($E$10="Acc Bi-Weekly",ROUND((-PMT(((1+D388/CP)^(CP/12))-1,(nper-A388+1)*12/26,J387))/2,2),IF($E$10="Acc Weekly",ROUND((-PMT(((1+D388/CP)^(CP/12))-1,(nper-A388+1)*12/52,J387))/4,2),ROUND(-PMT(((1+D388/CP)^(CP/periods_per_year))-1,nper-A388+1,J387),2)))))))</f>
        <v/>
      </c>
      <c r="G388" s="71" t="str">
        <f>IF(OR(A388="",A388&lt;$E$14),"",IF(J387&lt;=F388,0,IF(IF(AND(A388&gt;=$E$14,MOD(A388-$E$14,int)=0),$E$15,0)+F388&gt;=J387+E388,J387+E388-F388,IF(AND(A388&gt;=$E$14,MOD(A388-$E$14,int)=0),$E$15,0)+IF(IF(AND(A388&gt;=$E$14,MOD(A388-$E$14,int)=0),$E$15,0)+IF(MOD(A388-$E$18,periods_per_year)=0,$E$17,0)+F388&lt;J387+E388,IF(MOD(A388-$E$18,periods_per_year)=0,$E$17,0),J387+E388-IF(AND(A388&gt;=$E$14,MOD(A388-$E$14,int)=0),$E$15,0)-F388))))</f>
        <v/>
      </c>
      <c r="H388" s="68"/>
      <c r="I388" s="67" t="str">
        <f t="shared" si="49"/>
        <v/>
      </c>
      <c r="J388" s="67" t="str">
        <f t="shared" si="50"/>
        <v/>
      </c>
      <c r="K388" s="50"/>
      <c r="L388" s="63" t="str">
        <f t="shared" si="51"/>
        <v/>
      </c>
      <c r="M388" s="64" t="str">
        <f>IF(L388="","",IF(OR(periods_per_year=26,periods_per_year=52),IF(periods_per_year=26,IF(L388=1,fpdate,M387+14),IF(periods_per_year=52,IF(L388=1,fpdate,M387+7),"n/a")),IF(periods_per_year=24,DATE(YEAR(fpdate),MONTH(fpdate)+(L388-1)/2+IF(AND(DAY(fpdate)&gt;=15,MOD(L388,2)=0),1,0),IF(MOD(L388,2)=0,IF(DAY(fpdate)&gt;=15,DAY(fpdate)-14,DAY(fpdate)+14),DAY(fpdate))),IF(DAY(DATE(YEAR(fpdate),MONTH(fpdate)+L388-1,DAY(fpdate)))&lt;&gt;DAY(fpdate),DATE(YEAR(fpdate),MONTH(fpdate)+L388,0),DATE(YEAR(fpdate),MONTH(fpdate)+L388-1,DAY(fpdate))))))</f>
        <v/>
      </c>
      <c r="N388" s="70" t="str">
        <f>IF(L388="","",IF(D388&lt;&gt;"",D388,IF(L388=1,start_rate,IF(variable,IF(OR(L388=1,L388&lt;$K$20*periods_per_year),N387,MIN($K$21,IF(MOD(L388-1,$J$23)=0,MAX($K$22,N387+$J$24),N387))),N387))))</f>
        <v/>
      </c>
      <c r="O388" s="71" t="str">
        <f>IF(L388="","",ROUND((((1+N388/CP)^(CP/periods_per_year))-1)*R387,2))</f>
        <v/>
      </c>
      <c r="P388" s="71" t="str">
        <f>IF(L388="","",IF(L388=nper,R387+O388,MIN(R387+O388,IF(N388=N387,P387,ROUND(-PMT(((1+N388/CP)^(CP/periods_per_year))-1,nper-L388+1,R387),2)))))</f>
        <v/>
      </c>
      <c r="Q388" s="71" t="str">
        <f t="shared" si="52"/>
        <v/>
      </c>
      <c r="R388" s="71" t="str">
        <f t="shared" si="53"/>
        <v/>
      </c>
    </row>
    <row r="389" spans="1:18" x14ac:dyDescent="0.25">
      <c r="A389" s="63" t="str">
        <f t="shared" si="45"/>
        <v/>
      </c>
      <c r="B389" s="64" t="str">
        <f t="shared" si="46"/>
        <v/>
      </c>
      <c r="C389" s="65" t="str">
        <f t="shared" si="47"/>
        <v/>
      </c>
      <c r="D389" s="66" t="str">
        <f>IF(A389="","",IF(A389=1,start_rate,IF(variable,IF(OR(A389=1,A389&lt;$K$20*periods_per_year),D388,MIN($K$21,IF(MOD(A389-1,$J$23)=0,MAX($K$22,D388+$J$24),D388))),D388)))</f>
        <v/>
      </c>
      <c r="E389" s="71" t="str">
        <f t="shared" si="48"/>
        <v/>
      </c>
      <c r="F389" s="71" t="str">
        <f>IF(A389="","",IF(A389=nper,J388+E389,MIN(J388+E389,IF(D389=D388,F388,IF($E$10="Acc Bi-Weekly",ROUND((-PMT(((1+D389/CP)^(CP/12))-1,(nper-A389+1)*12/26,J388))/2,2),IF($E$10="Acc Weekly",ROUND((-PMT(((1+D389/CP)^(CP/12))-1,(nper-A389+1)*12/52,J388))/4,2),ROUND(-PMT(((1+D389/CP)^(CP/periods_per_year))-1,nper-A389+1,J388),2)))))))</f>
        <v/>
      </c>
      <c r="G389" s="71" t="str">
        <f>IF(OR(A389="",A389&lt;$E$14),"",IF(J388&lt;=F389,0,IF(IF(AND(A389&gt;=$E$14,MOD(A389-$E$14,int)=0),$E$15,0)+F389&gt;=J388+E389,J388+E389-F389,IF(AND(A389&gt;=$E$14,MOD(A389-$E$14,int)=0),$E$15,0)+IF(IF(AND(A389&gt;=$E$14,MOD(A389-$E$14,int)=0),$E$15,0)+IF(MOD(A389-$E$18,periods_per_year)=0,$E$17,0)+F389&lt;J388+E389,IF(MOD(A389-$E$18,periods_per_year)=0,$E$17,0),J388+E389-IF(AND(A389&gt;=$E$14,MOD(A389-$E$14,int)=0),$E$15,0)-F389))))</f>
        <v/>
      </c>
      <c r="H389" s="68"/>
      <c r="I389" s="67" t="str">
        <f t="shared" si="49"/>
        <v/>
      </c>
      <c r="J389" s="67" t="str">
        <f t="shared" si="50"/>
        <v/>
      </c>
      <c r="K389" s="50"/>
      <c r="L389" s="63" t="str">
        <f t="shared" si="51"/>
        <v/>
      </c>
      <c r="M389" s="64" t="str">
        <f>IF(L389="","",IF(OR(periods_per_year=26,periods_per_year=52),IF(periods_per_year=26,IF(L389=1,fpdate,M388+14),IF(periods_per_year=52,IF(L389=1,fpdate,M388+7),"n/a")),IF(periods_per_year=24,DATE(YEAR(fpdate),MONTH(fpdate)+(L389-1)/2+IF(AND(DAY(fpdate)&gt;=15,MOD(L389,2)=0),1,0),IF(MOD(L389,2)=0,IF(DAY(fpdate)&gt;=15,DAY(fpdate)-14,DAY(fpdate)+14),DAY(fpdate))),IF(DAY(DATE(YEAR(fpdate),MONTH(fpdate)+L389-1,DAY(fpdate)))&lt;&gt;DAY(fpdate),DATE(YEAR(fpdate),MONTH(fpdate)+L389,0),DATE(YEAR(fpdate),MONTH(fpdate)+L389-1,DAY(fpdate))))))</f>
        <v/>
      </c>
      <c r="N389" s="70" t="str">
        <f>IF(L389="","",IF(D389&lt;&gt;"",D389,IF(L389=1,start_rate,IF(variable,IF(OR(L389=1,L389&lt;$K$20*periods_per_year),N388,MIN($K$21,IF(MOD(L389-1,$J$23)=0,MAX($K$22,N388+$J$24),N388))),N388))))</f>
        <v/>
      </c>
      <c r="O389" s="71" t="str">
        <f>IF(L389="","",ROUND((((1+N389/CP)^(CP/periods_per_year))-1)*R388,2))</f>
        <v/>
      </c>
      <c r="P389" s="71" t="str">
        <f>IF(L389="","",IF(L389=nper,R388+O389,MIN(R388+O389,IF(N389=N388,P388,ROUND(-PMT(((1+N389/CP)^(CP/periods_per_year))-1,nper-L389+1,R388),2)))))</f>
        <v/>
      </c>
      <c r="Q389" s="71" t="str">
        <f t="shared" si="52"/>
        <v/>
      </c>
      <c r="R389" s="71" t="str">
        <f t="shared" si="53"/>
        <v/>
      </c>
    </row>
    <row r="390" spans="1:18" x14ac:dyDescent="0.25">
      <c r="A390" s="63" t="str">
        <f t="shared" si="45"/>
        <v/>
      </c>
      <c r="B390" s="64" t="str">
        <f t="shared" si="46"/>
        <v/>
      </c>
      <c r="C390" s="65" t="str">
        <f t="shared" si="47"/>
        <v/>
      </c>
      <c r="D390" s="66" t="str">
        <f>IF(A390="","",IF(A390=1,start_rate,IF(variable,IF(OR(A390=1,A390&lt;$K$20*periods_per_year),D389,MIN($K$21,IF(MOD(A390-1,$J$23)=0,MAX($K$22,D389+$J$24),D389))),D389)))</f>
        <v/>
      </c>
      <c r="E390" s="71" t="str">
        <f t="shared" si="48"/>
        <v/>
      </c>
      <c r="F390" s="71" t="str">
        <f>IF(A390="","",IF(A390=nper,J389+E390,MIN(J389+E390,IF(D390=D389,F389,IF($E$10="Acc Bi-Weekly",ROUND((-PMT(((1+D390/CP)^(CP/12))-1,(nper-A390+1)*12/26,J389))/2,2),IF($E$10="Acc Weekly",ROUND((-PMT(((1+D390/CP)^(CP/12))-1,(nper-A390+1)*12/52,J389))/4,2),ROUND(-PMT(((1+D390/CP)^(CP/periods_per_year))-1,nper-A390+1,J389),2)))))))</f>
        <v/>
      </c>
      <c r="G390" s="71" t="str">
        <f>IF(OR(A390="",A390&lt;$E$14),"",IF(J389&lt;=F390,0,IF(IF(AND(A390&gt;=$E$14,MOD(A390-$E$14,int)=0),$E$15,0)+F390&gt;=J389+E390,J389+E390-F390,IF(AND(A390&gt;=$E$14,MOD(A390-$E$14,int)=0),$E$15,0)+IF(IF(AND(A390&gt;=$E$14,MOD(A390-$E$14,int)=0),$E$15,0)+IF(MOD(A390-$E$18,periods_per_year)=0,$E$17,0)+F390&lt;J389+E390,IF(MOD(A390-$E$18,periods_per_year)=0,$E$17,0),J389+E390-IF(AND(A390&gt;=$E$14,MOD(A390-$E$14,int)=0),$E$15,0)-F390))))</f>
        <v/>
      </c>
      <c r="H390" s="68"/>
      <c r="I390" s="67" t="str">
        <f t="shared" si="49"/>
        <v/>
      </c>
      <c r="J390" s="67" t="str">
        <f t="shared" si="50"/>
        <v/>
      </c>
      <c r="K390" s="50"/>
      <c r="L390" s="63" t="str">
        <f t="shared" si="51"/>
        <v/>
      </c>
      <c r="M390" s="64" t="str">
        <f>IF(L390="","",IF(OR(periods_per_year=26,periods_per_year=52),IF(periods_per_year=26,IF(L390=1,fpdate,M389+14),IF(periods_per_year=52,IF(L390=1,fpdate,M389+7),"n/a")),IF(periods_per_year=24,DATE(YEAR(fpdate),MONTH(fpdate)+(L390-1)/2+IF(AND(DAY(fpdate)&gt;=15,MOD(L390,2)=0),1,0),IF(MOD(L390,2)=0,IF(DAY(fpdate)&gt;=15,DAY(fpdate)-14,DAY(fpdate)+14),DAY(fpdate))),IF(DAY(DATE(YEAR(fpdate),MONTH(fpdate)+L390-1,DAY(fpdate)))&lt;&gt;DAY(fpdate),DATE(YEAR(fpdate),MONTH(fpdate)+L390,0),DATE(YEAR(fpdate),MONTH(fpdate)+L390-1,DAY(fpdate))))))</f>
        <v/>
      </c>
      <c r="N390" s="70" t="str">
        <f>IF(L390="","",IF(D390&lt;&gt;"",D390,IF(L390=1,start_rate,IF(variable,IF(OR(L390=1,L390&lt;$K$20*periods_per_year),N389,MIN($K$21,IF(MOD(L390-1,$J$23)=0,MAX($K$22,N389+$J$24),N389))),N389))))</f>
        <v/>
      </c>
      <c r="O390" s="71" t="str">
        <f>IF(L390="","",ROUND((((1+N390/CP)^(CP/periods_per_year))-1)*R389,2))</f>
        <v/>
      </c>
      <c r="P390" s="71" t="str">
        <f>IF(L390="","",IF(L390=nper,R389+O390,MIN(R389+O390,IF(N390=N389,P389,ROUND(-PMT(((1+N390/CP)^(CP/periods_per_year))-1,nper-L390+1,R389),2)))))</f>
        <v/>
      </c>
      <c r="Q390" s="71" t="str">
        <f t="shared" si="52"/>
        <v/>
      </c>
      <c r="R390" s="71" t="str">
        <f t="shared" si="53"/>
        <v/>
      </c>
    </row>
    <row r="391" spans="1:18" x14ac:dyDescent="0.25">
      <c r="A391" s="63" t="str">
        <f t="shared" si="45"/>
        <v/>
      </c>
      <c r="B391" s="64" t="str">
        <f t="shared" si="46"/>
        <v/>
      </c>
      <c r="C391" s="65" t="str">
        <f t="shared" si="47"/>
        <v/>
      </c>
      <c r="D391" s="66" t="str">
        <f>IF(A391="","",IF(A391=1,start_rate,IF(variable,IF(OR(A391=1,A391&lt;$K$20*periods_per_year),D390,MIN($K$21,IF(MOD(A391-1,$J$23)=0,MAX($K$22,D390+$J$24),D390))),D390)))</f>
        <v/>
      </c>
      <c r="E391" s="71" t="str">
        <f t="shared" si="48"/>
        <v/>
      </c>
      <c r="F391" s="71" t="str">
        <f>IF(A391="","",IF(A391=nper,J390+E391,MIN(J390+E391,IF(D391=D390,F390,IF($E$10="Acc Bi-Weekly",ROUND((-PMT(((1+D391/CP)^(CP/12))-1,(nper-A391+1)*12/26,J390))/2,2),IF($E$10="Acc Weekly",ROUND((-PMT(((1+D391/CP)^(CP/12))-1,(nper-A391+1)*12/52,J390))/4,2),ROUND(-PMT(((1+D391/CP)^(CP/periods_per_year))-1,nper-A391+1,J390),2)))))))</f>
        <v/>
      </c>
      <c r="G391" s="71" t="str">
        <f>IF(OR(A391="",A391&lt;$E$14),"",IF(J390&lt;=F391,0,IF(IF(AND(A391&gt;=$E$14,MOD(A391-$E$14,int)=0),$E$15,0)+F391&gt;=J390+E391,J390+E391-F391,IF(AND(A391&gt;=$E$14,MOD(A391-$E$14,int)=0),$E$15,0)+IF(IF(AND(A391&gt;=$E$14,MOD(A391-$E$14,int)=0),$E$15,0)+IF(MOD(A391-$E$18,periods_per_year)=0,$E$17,0)+F391&lt;J390+E391,IF(MOD(A391-$E$18,periods_per_year)=0,$E$17,0),J390+E391-IF(AND(A391&gt;=$E$14,MOD(A391-$E$14,int)=0),$E$15,0)-F391))))</f>
        <v/>
      </c>
      <c r="H391" s="68"/>
      <c r="I391" s="67" t="str">
        <f t="shared" si="49"/>
        <v/>
      </c>
      <c r="J391" s="67" t="str">
        <f t="shared" si="50"/>
        <v/>
      </c>
      <c r="K391" s="50"/>
      <c r="L391" s="63" t="str">
        <f t="shared" si="51"/>
        <v/>
      </c>
      <c r="M391" s="64" t="str">
        <f>IF(L391="","",IF(OR(periods_per_year=26,periods_per_year=52),IF(periods_per_year=26,IF(L391=1,fpdate,M390+14),IF(periods_per_year=52,IF(L391=1,fpdate,M390+7),"n/a")),IF(periods_per_year=24,DATE(YEAR(fpdate),MONTH(fpdate)+(L391-1)/2+IF(AND(DAY(fpdate)&gt;=15,MOD(L391,2)=0),1,0),IF(MOD(L391,2)=0,IF(DAY(fpdate)&gt;=15,DAY(fpdate)-14,DAY(fpdate)+14),DAY(fpdate))),IF(DAY(DATE(YEAR(fpdate),MONTH(fpdate)+L391-1,DAY(fpdate)))&lt;&gt;DAY(fpdate),DATE(YEAR(fpdate),MONTH(fpdate)+L391,0),DATE(YEAR(fpdate),MONTH(fpdate)+L391-1,DAY(fpdate))))))</f>
        <v/>
      </c>
      <c r="N391" s="70" t="str">
        <f>IF(L391="","",IF(D391&lt;&gt;"",D391,IF(L391=1,start_rate,IF(variable,IF(OR(L391=1,L391&lt;$K$20*periods_per_year),N390,MIN($K$21,IF(MOD(L391-1,$J$23)=0,MAX($K$22,N390+$J$24),N390))),N390))))</f>
        <v/>
      </c>
      <c r="O391" s="71" t="str">
        <f>IF(L391="","",ROUND((((1+N391/CP)^(CP/periods_per_year))-1)*R390,2))</f>
        <v/>
      </c>
      <c r="P391" s="71" t="str">
        <f>IF(L391="","",IF(L391=nper,R390+O391,MIN(R390+O391,IF(N391=N390,P390,ROUND(-PMT(((1+N391/CP)^(CP/periods_per_year))-1,nper-L391+1,R390),2)))))</f>
        <v/>
      </c>
      <c r="Q391" s="71" t="str">
        <f t="shared" si="52"/>
        <v/>
      </c>
      <c r="R391" s="71" t="str">
        <f t="shared" si="53"/>
        <v/>
      </c>
    </row>
    <row r="392" spans="1:18" x14ac:dyDescent="0.25">
      <c r="A392" s="63" t="str">
        <f t="shared" si="45"/>
        <v/>
      </c>
      <c r="B392" s="64" t="str">
        <f t="shared" si="46"/>
        <v/>
      </c>
      <c r="C392" s="65" t="str">
        <f t="shared" si="47"/>
        <v/>
      </c>
      <c r="D392" s="66" t="str">
        <f>IF(A392="","",IF(A392=1,start_rate,IF(variable,IF(OR(A392=1,A392&lt;$K$20*periods_per_year),D391,MIN($K$21,IF(MOD(A392-1,$J$23)=0,MAX($K$22,D391+$J$24),D391))),D391)))</f>
        <v/>
      </c>
      <c r="E392" s="71" t="str">
        <f t="shared" si="48"/>
        <v/>
      </c>
      <c r="F392" s="71" t="str">
        <f>IF(A392="","",IF(A392=nper,J391+E392,MIN(J391+E392,IF(D392=D391,F391,IF($E$10="Acc Bi-Weekly",ROUND((-PMT(((1+D392/CP)^(CP/12))-1,(nper-A392+1)*12/26,J391))/2,2),IF($E$10="Acc Weekly",ROUND((-PMT(((1+D392/CP)^(CP/12))-1,(nper-A392+1)*12/52,J391))/4,2),ROUND(-PMT(((1+D392/CP)^(CP/periods_per_year))-1,nper-A392+1,J391),2)))))))</f>
        <v/>
      </c>
      <c r="G392" s="71" t="str">
        <f>IF(OR(A392="",A392&lt;$E$14),"",IF(J391&lt;=F392,0,IF(IF(AND(A392&gt;=$E$14,MOD(A392-$E$14,int)=0),$E$15,0)+F392&gt;=J391+E392,J391+E392-F392,IF(AND(A392&gt;=$E$14,MOD(A392-$E$14,int)=0),$E$15,0)+IF(IF(AND(A392&gt;=$E$14,MOD(A392-$E$14,int)=0),$E$15,0)+IF(MOD(A392-$E$18,periods_per_year)=0,$E$17,0)+F392&lt;J391+E392,IF(MOD(A392-$E$18,periods_per_year)=0,$E$17,0),J391+E392-IF(AND(A392&gt;=$E$14,MOD(A392-$E$14,int)=0),$E$15,0)-F392))))</f>
        <v/>
      </c>
      <c r="H392" s="68"/>
      <c r="I392" s="67" t="str">
        <f t="shared" si="49"/>
        <v/>
      </c>
      <c r="J392" s="67" t="str">
        <f t="shared" si="50"/>
        <v/>
      </c>
      <c r="K392" s="50"/>
      <c r="L392" s="63" t="str">
        <f t="shared" si="51"/>
        <v/>
      </c>
      <c r="M392" s="64" t="str">
        <f>IF(L392="","",IF(OR(periods_per_year=26,periods_per_year=52),IF(periods_per_year=26,IF(L392=1,fpdate,M391+14),IF(periods_per_year=52,IF(L392=1,fpdate,M391+7),"n/a")),IF(periods_per_year=24,DATE(YEAR(fpdate),MONTH(fpdate)+(L392-1)/2+IF(AND(DAY(fpdate)&gt;=15,MOD(L392,2)=0),1,0),IF(MOD(L392,2)=0,IF(DAY(fpdate)&gt;=15,DAY(fpdate)-14,DAY(fpdate)+14),DAY(fpdate))),IF(DAY(DATE(YEAR(fpdate),MONTH(fpdate)+L392-1,DAY(fpdate)))&lt;&gt;DAY(fpdate),DATE(YEAR(fpdate),MONTH(fpdate)+L392,0),DATE(YEAR(fpdate),MONTH(fpdate)+L392-1,DAY(fpdate))))))</f>
        <v/>
      </c>
      <c r="N392" s="70" t="str">
        <f>IF(L392="","",IF(D392&lt;&gt;"",D392,IF(L392=1,start_rate,IF(variable,IF(OR(L392=1,L392&lt;$K$20*periods_per_year),N391,MIN($K$21,IF(MOD(L392-1,$J$23)=0,MAX($K$22,N391+$J$24),N391))),N391))))</f>
        <v/>
      </c>
      <c r="O392" s="71" t="str">
        <f>IF(L392="","",ROUND((((1+N392/CP)^(CP/periods_per_year))-1)*R391,2))</f>
        <v/>
      </c>
      <c r="P392" s="71" t="str">
        <f>IF(L392="","",IF(L392=nper,R391+O392,MIN(R391+O392,IF(N392=N391,P391,ROUND(-PMT(((1+N392/CP)^(CP/periods_per_year))-1,nper-L392+1,R391),2)))))</f>
        <v/>
      </c>
      <c r="Q392" s="71" t="str">
        <f t="shared" si="52"/>
        <v/>
      </c>
      <c r="R392" s="71" t="str">
        <f t="shared" si="53"/>
        <v/>
      </c>
    </row>
    <row r="393" spans="1:18" x14ac:dyDescent="0.25">
      <c r="A393" s="63" t="str">
        <f t="shared" si="45"/>
        <v/>
      </c>
      <c r="B393" s="64" t="str">
        <f t="shared" si="46"/>
        <v/>
      </c>
      <c r="C393" s="65" t="str">
        <f t="shared" si="47"/>
        <v/>
      </c>
      <c r="D393" s="66" t="str">
        <f>IF(A393="","",IF(A393=1,start_rate,IF(variable,IF(OR(A393=1,A393&lt;$K$20*periods_per_year),D392,MIN($K$21,IF(MOD(A393-1,$J$23)=0,MAX($K$22,D392+$J$24),D392))),D392)))</f>
        <v/>
      </c>
      <c r="E393" s="71" t="str">
        <f t="shared" si="48"/>
        <v/>
      </c>
      <c r="F393" s="71" t="str">
        <f>IF(A393="","",IF(A393=nper,J392+E393,MIN(J392+E393,IF(D393=D392,F392,IF($E$10="Acc Bi-Weekly",ROUND((-PMT(((1+D393/CP)^(CP/12))-1,(nper-A393+1)*12/26,J392))/2,2),IF($E$10="Acc Weekly",ROUND((-PMT(((1+D393/CP)^(CP/12))-1,(nper-A393+1)*12/52,J392))/4,2),ROUND(-PMT(((1+D393/CP)^(CP/periods_per_year))-1,nper-A393+1,J392),2)))))))</f>
        <v/>
      </c>
      <c r="G393" s="71" t="str">
        <f>IF(OR(A393="",A393&lt;$E$14),"",IF(J392&lt;=F393,0,IF(IF(AND(A393&gt;=$E$14,MOD(A393-$E$14,int)=0),$E$15,0)+F393&gt;=J392+E393,J392+E393-F393,IF(AND(A393&gt;=$E$14,MOD(A393-$E$14,int)=0),$E$15,0)+IF(IF(AND(A393&gt;=$E$14,MOD(A393-$E$14,int)=0),$E$15,0)+IF(MOD(A393-$E$18,periods_per_year)=0,$E$17,0)+F393&lt;J392+E393,IF(MOD(A393-$E$18,periods_per_year)=0,$E$17,0),J392+E393-IF(AND(A393&gt;=$E$14,MOD(A393-$E$14,int)=0),$E$15,0)-F393))))</f>
        <v/>
      </c>
      <c r="H393" s="68"/>
      <c r="I393" s="67" t="str">
        <f t="shared" si="49"/>
        <v/>
      </c>
      <c r="J393" s="67" t="str">
        <f t="shared" si="50"/>
        <v/>
      </c>
      <c r="K393" s="50"/>
      <c r="L393" s="63" t="str">
        <f t="shared" si="51"/>
        <v/>
      </c>
      <c r="M393" s="64" t="str">
        <f>IF(L393="","",IF(OR(periods_per_year=26,periods_per_year=52),IF(periods_per_year=26,IF(L393=1,fpdate,M392+14),IF(periods_per_year=52,IF(L393=1,fpdate,M392+7),"n/a")),IF(periods_per_year=24,DATE(YEAR(fpdate),MONTH(fpdate)+(L393-1)/2+IF(AND(DAY(fpdate)&gt;=15,MOD(L393,2)=0),1,0),IF(MOD(L393,2)=0,IF(DAY(fpdate)&gt;=15,DAY(fpdate)-14,DAY(fpdate)+14),DAY(fpdate))),IF(DAY(DATE(YEAR(fpdate),MONTH(fpdate)+L393-1,DAY(fpdate)))&lt;&gt;DAY(fpdate),DATE(YEAR(fpdate),MONTH(fpdate)+L393,0),DATE(YEAR(fpdate),MONTH(fpdate)+L393-1,DAY(fpdate))))))</f>
        <v/>
      </c>
      <c r="N393" s="70" t="str">
        <f>IF(L393="","",IF(D393&lt;&gt;"",D393,IF(L393=1,start_rate,IF(variable,IF(OR(L393=1,L393&lt;$K$20*periods_per_year),N392,MIN($K$21,IF(MOD(L393-1,$J$23)=0,MAX($K$22,N392+$J$24),N392))),N392))))</f>
        <v/>
      </c>
      <c r="O393" s="71" t="str">
        <f>IF(L393="","",ROUND((((1+N393/CP)^(CP/periods_per_year))-1)*R392,2))</f>
        <v/>
      </c>
      <c r="P393" s="71" t="str">
        <f>IF(L393="","",IF(L393=nper,R392+O393,MIN(R392+O393,IF(N393=N392,P392,ROUND(-PMT(((1+N393/CP)^(CP/periods_per_year))-1,nper-L393+1,R392),2)))))</f>
        <v/>
      </c>
      <c r="Q393" s="71" t="str">
        <f t="shared" si="52"/>
        <v/>
      </c>
      <c r="R393" s="71" t="str">
        <f t="shared" si="53"/>
        <v/>
      </c>
    </row>
    <row r="394" spans="1:18" x14ac:dyDescent="0.25">
      <c r="A394" s="63" t="str">
        <f t="shared" si="45"/>
        <v/>
      </c>
      <c r="B394" s="64" t="str">
        <f t="shared" si="46"/>
        <v/>
      </c>
      <c r="C394" s="65" t="str">
        <f t="shared" si="47"/>
        <v/>
      </c>
      <c r="D394" s="66" t="str">
        <f>IF(A394="","",IF(A394=1,start_rate,IF(variable,IF(OR(A394=1,A394&lt;$K$20*periods_per_year),D393,MIN($K$21,IF(MOD(A394-1,$J$23)=0,MAX($K$22,D393+$J$24),D393))),D393)))</f>
        <v/>
      </c>
      <c r="E394" s="71" t="str">
        <f t="shared" si="48"/>
        <v/>
      </c>
      <c r="F394" s="71" t="str">
        <f>IF(A394="","",IF(A394=nper,J393+E394,MIN(J393+E394,IF(D394=D393,F393,IF($E$10="Acc Bi-Weekly",ROUND((-PMT(((1+D394/CP)^(CP/12))-1,(nper-A394+1)*12/26,J393))/2,2),IF($E$10="Acc Weekly",ROUND((-PMT(((1+D394/CP)^(CP/12))-1,(nper-A394+1)*12/52,J393))/4,2),ROUND(-PMT(((1+D394/CP)^(CP/periods_per_year))-1,nper-A394+1,J393),2)))))))</f>
        <v/>
      </c>
      <c r="G394" s="71" t="str">
        <f>IF(OR(A394="",A394&lt;$E$14),"",IF(J393&lt;=F394,0,IF(IF(AND(A394&gt;=$E$14,MOD(A394-$E$14,int)=0),$E$15,0)+F394&gt;=J393+E394,J393+E394-F394,IF(AND(A394&gt;=$E$14,MOD(A394-$E$14,int)=0),$E$15,0)+IF(IF(AND(A394&gt;=$E$14,MOD(A394-$E$14,int)=0),$E$15,0)+IF(MOD(A394-$E$18,periods_per_year)=0,$E$17,0)+F394&lt;J393+E394,IF(MOD(A394-$E$18,periods_per_year)=0,$E$17,0),J393+E394-IF(AND(A394&gt;=$E$14,MOD(A394-$E$14,int)=0),$E$15,0)-F394))))</f>
        <v/>
      </c>
      <c r="H394" s="68"/>
      <c r="I394" s="67" t="str">
        <f t="shared" si="49"/>
        <v/>
      </c>
      <c r="J394" s="67" t="str">
        <f t="shared" si="50"/>
        <v/>
      </c>
      <c r="K394" s="50"/>
      <c r="L394" s="63" t="str">
        <f t="shared" si="51"/>
        <v/>
      </c>
      <c r="M394" s="64" t="str">
        <f>IF(L394="","",IF(OR(periods_per_year=26,periods_per_year=52),IF(periods_per_year=26,IF(L394=1,fpdate,M393+14),IF(periods_per_year=52,IF(L394=1,fpdate,M393+7),"n/a")),IF(periods_per_year=24,DATE(YEAR(fpdate),MONTH(fpdate)+(L394-1)/2+IF(AND(DAY(fpdate)&gt;=15,MOD(L394,2)=0),1,0),IF(MOD(L394,2)=0,IF(DAY(fpdate)&gt;=15,DAY(fpdate)-14,DAY(fpdate)+14),DAY(fpdate))),IF(DAY(DATE(YEAR(fpdate),MONTH(fpdate)+L394-1,DAY(fpdate)))&lt;&gt;DAY(fpdate),DATE(YEAR(fpdate),MONTH(fpdate)+L394,0),DATE(YEAR(fpdate),MONTH(fpdate)+L394-1,DAY(fpdate))))))</f>
        <v/>
      </c>
      <c r="N394" s="70" t="str">
        <f>IF(L394="","",IF(D394&lt;&gt;"",D394,IF(L394=1,start_rate,IF(variable,IF(OR(L394=1,L394&lt;$K$20*periods_per_year),N393,MIN($K$21,IF(MOD(L394-1,$J$23)=0,MAX($K$22,N393+$J$24),N393))),N393))))</f>
        <v/>
      </c>
      <c r="O394" s="71" t="str">
        <f>IF(L394="","",ROUND((((1+N394/CP)^(CP/periods_per_year))-1)*R393,2))</f>
        <v/>
      </c>
      <c r="P394" s="71" t="str">
        <f>IF(L394="","",IF(L394=nper,R393+O394,MIN(R393+O394,IF(N394=N393,P393,ROUND(-PMT(((1+N394/CP)^(CP/periods_per_year))-1,nper-L394+1,R393),2)))))</f>
        <v/>
      </c>
      <c r="Q394" s="71" t="str">
        <f t="shared" si="52"/>
        <v/>
      </c>
      <c r="R394" s="71" t="str">
        <f t="shared" si="53"/>
        <v/>
      </c>
    </row>
    <row r="395" spans="1:18" x14ac:dyDescent="0.25">
      <c r="A395" s="63" t="str">
        <f t="shared" si="45"/>
        <v/>
      </c>
      <c r="B395" s="64" t="str">
        <f t="shared" si="46"/>
        <v/>
      </c>
      <c r="C395" s="65" t="str">
        <f t="shared" si="47"/>
        <v/>
      </c>
      <c r="D395" s="66" t="str">
        <f>IF(A395="","",IF(A395=1,start_rate,IF(variable,IF(OR(A395=1,A395&lt;$K$20*periods_per_year),D394,MIN($K$21,IF(MOD(A395-1,$J$23)=0,MAX($K$22,D394+$J$24),D394))),D394)))</f>
        <v/>
      </c>
      <c r="E395" s="71" t="str">
        <f t="shared" si="48"/>
        <v/>
      </c>
      <c r="F395" s="71" t="str">
        <f>IF(A395="","",IF(A395=nper,J394+E395,MIN(J394+E395,IF(D395=D394,F394,IF($E$10="Acc Bi-Weekly",ROUND((-PMT(((1+D395/CP)^(CP/12))-1,(nper-A395+1)*12/26,J394))/2,2),IF($E$10="Acc Weekly",ROUND((-PMT(((1+D395/CP)^(CP/12))-1,(nper-A395+1)*12/52,J394))/4,2),ROUND(-PMT(((1+D395/CP)^(CP/periods_per_year))-1,nper-A395+1,J394),2)))))))</f>
        <v/>
      </c>
      <c r="G395" s="71" t="str">
        <f>IF(OR(A395="",A395&lt;$E$14),"",IF(J394&lt;=F395,0,IF(IF(AND(A395&gt;=$E$14,MOD(A395-$E$14,int)=0),$E$15,0)+F395&gt;=J394+E395,J394+E395-F395,IF(AND(A395&gt;=$E$14,MOD(A395-$E$14,int)=0),$E$15,0)+IF(IF(AND(A395&gt;=$E$14,MOD(A395-$E$14,int)=0),$E$15,0)+IF(MOD(A395-$E$18,periods_per_year)=0,$E$17,0)+F395&lt;J394+E395,IF(MOD(A395-$E$18,periods_per_year)=0,$E$17,0),J394+E395-IF(AND(A395&gt;=$E$14,MOD(A395-$E$14,int)=0),$E$15,0)-F395))))</f>
        <v/>
      </c>
      <c r="H395" s="68"/>
      <c r="I395" s="67" t="str">
        <f t="shared" si="49"/>
        <v/>
      </c>
      <c r="J395" s="67" t="str">
        <f t="shared" si="50"/>
        <v/>
      </c>
      <c r="K395" s="50"/>
      <c r="L395" s="63" t="str">
        <f t="shared" si="51"/>
        <v/>
      </c>
      <c r="M395" s="64" t="str">
        <f>IF(L395="","",IF(OR(periods_per_year=26,periods_per_year=52),IF(periods_per_year=26,IF(L395=1,fpdate,M394+14),IF(periods_per_year=52,IF(L395=1,fpdate,M394+7),"n/a")),IF(periods_per_year=24,DATE(YEAR(fpdate),MONTH(fpdate)+(L395-1)/2+IF(AND(DAY(fpdate)&gt;=15,MOD(L395,2)=0),1,0),IF(MOD(L395,2)=0,IF(DAY(fpdate)&gt;=15,DAY(fpdate)-14,DAY(fpdate)+14),DAY(fpdate))),IF(DAY(DATE(YEAR(fpdate),MONTH(fpdate)+L395-1,DAY(fpdate)))&lt;&gt;DAY(fpdate),DATE(YEAR(fpdate),MONTH(fpdate)+L395,0),DATE(YEAR(fpdate),MONTH(fpdate)+L395-1,DAY(fpdate))))))</f>
        <v/>
      </c>
      <c r="N395" s="70" t="str">
        <f>IF(L395="","",IF(D395&lt;&gt;"",D395,IF(L395=1,start_rate,IF(variable,IF(OR(L395=1,L395&lt;$K$20*periods_per_year),N394,MIN($K$21,IF(MOD(L395-1,$J$23)=0,MAX($K$22,N394+$J$24),N394))),N394))))</f>
        <v/>
      </c>
      <c r="O395" s="71" t="str">
        <f>IF(L395="","",ROUND((((1+N395/CP)^(CP/periods_per_year))-1)*R394,2))</f>
        <v/>
      </c>
      <c r="P395" s="71" t="str">
        <f>IF(L395="","",IF(L395=nper,R394+O395,MIN(R394+O395,IF(N395=N394,P394,ROUND(-PMT(((1+N395/CP)^(CP/periods_per_year))-1,nper-L395+1,R394),2)))))</f>
        <v/>
      </c>
      <c r="Q395" s="71" t="str">
        <f t="shared" si="52"/>
        <v/>
      </c>
      <c r="R395" s="71" t="str">
        <f t="shared" si="53"/>
        <v/>
      </c>
    </row>
    <row r="396" spans="1:18" x14ac:dyDescent="0.25">
      <c r="A396" s="63" t="str">
        <f t="shared" si="45"/>
        <v/>
      </c>
      <c r="B396" s="64" t="str">
        <f t="shared" si="46"/>
        <v/>
      </c>
      <c r="C396" s="65" t="str">
        <f t="shared" si="47"/>
        <v/>
      </c>
      <c r="D396" s="66" t="str">
        <f>IF(A396="","",IF(A396=1,start_rate,IF(variable,IF(OR(A396=1,A396&lt;$K$20*periods_per_year),D395,MIN($K$21,IF(MOD(A396-1,$J$23)=0,MAX($K$22,D395+$J$24),D395))),D395)))</f>
        <v/>
      </c>
      <c r="E396" s="71" t="str">
        <f t="shared" si="48"/>
        <v/>
      </c>
      <c r="F396" s="71" t="str">
        <f>IF(A396="","",IF(A396=nper,J395+E396,MIN(J395+E396,IF(D396=D395,F395,IF($E$10="Acc Bi-Weekly",ROUND((-PMT(((1+D396/CP)^(CP/12))-1,(nper-A396+1)*12/26,J395))/2,2),IF($E$10="Acc Weekly",ROUND((-PMT(((1+D396/CP)^(CP/12))-1,(nper-A396+1)*12/52,J395))/4,2),ROUND(-PMT(((1+D396/CP)^(CP/periods_per_year))-1,nper-A396+1,J395),2)))))))</f>
        <v/>
      </c>
      <c r="G396" s="71" t="str">
        <f>IF(OR(A396="",A396&lt;$E$14),"",IF(J395&lt;=F396,0,IF(IF(AND(A396&gt;=$E$14,MOD(A396-$E$14,int)=0),$E$15,0)+F396&gt;=J395+E396,J395+E396-F396,IF(AND(A396&gt;=$E$14,MOD(A396-$E$14,int)=0),$E$15,0)+IF(IF(AND(A396&gt;=$E$14,MOD(A396-$E$14,int)=0),$E$15,0)+IF(MOD(A396-$E$18,periods_per_year)=0,$E$17,0)+F396&lt;J395+E396,IF(MOD(A396-$E$18,periods_per_year)=0,$E$17,0),J395+E396-IF(AND(A396&gt;=$E$14,MOD(A396-$E$14,int)=0),$E$15,0)-F396))))</f>
        <v/>
      </c>
      <c r="H396" s="68"/>
      <c r="I396" s="67" t="str">
        <f t="shared" si="49"/>
        <v/>
      </c>
      <c r="J396" s="67" t="str">
        <f t="shared" si="50"/>
        <v/>
      </c>
      <c r="K396" s="50"/>
      <c r="L396" s="63" t="str">
        <f t="shared" si="51"/>
        <v/>
      </c>
      <c r="M396" s="64" t="str">
        <f>IF(L396="","",IF(OR(periods_per_year=26,periods_per_year=52),IF(periods_per_year=26,IF(L396=1,fpdate,M395+14),IF(periods_per_year=52,IF(L396=1,fpdate,M395+7),"n/a")),IF(periods_per_year=24,DATE(YEAR(fpdate),MONTH(fpdate)+(L396-1)/2+IF(AND(DAY(fpdate)&gt;=15,MOD(L396,2)=0),1,0),IF(MOD(L396,2)=0,IF(DAY(fpdate)&gt;=15,DAY(fpdate)-14,DAY(fpdate)+14),DAY(fpdate))),IF(DAY(DATE(YEAR(fpdate),MONTH(fpdate)+L396-1,DAY(fpdate)))&lt;&gt;DAY(fpdate),DATE(YEAR(fpdate),MONTH(fpdate)+L396,0),DATE(YEAR(fpdate),MONTH(fpdate)+L396-1,DAY(fpdate))))))</f>
        <v/>
      </c>
      <c r="N396" s="70" t="str">
        <f>IF(L396="","",IF(D396&lt;&gt;"",D396,IF(L396=1,start_rate,IF(variable,IF(OR(L396=1,L396&lt;$K$20*periods_per_year),N395,MIN($K$21,IF(MOD(L396-1,$J$23)=0,MAX($K$22,N395+$J$24),N395))),N395))))</f>
        <v/>
      </c>
      <c r="O396" s="71" t="str">
        <f>IF(L396="","",ROUND((((1+N396/CP)^(CP/periods_per_year))-1)*R395,2))</f>
        <v/>
      </c>
      <c r="P396" s="71" t="str">
        <f>IF(L396="","",IF(L396=nper,R395+O396,MIN(R395+O396,IF(N396=N395,P395,ROUND(-PMT(((1+N396/CP)^(CP/periods_per_year))-1,nper-L396+1,R395),2)))))</f>
        <v/>
      </c>
      <c r="Q396" s="71" t="str">
        <f t="shared" si="52"/>
        <v/>
      </c>
      <c r="R396" s="71" t="str">
        <f t="shared" si="53"/>
        <v/>
      </c>
    </row>
    <row r="397" spans="1:18" x14ac:dyDescent="0.25">
      <c r="A397" s="63" t="str">
        <f t="shared" si="45"/>
        <v/>
      </c>
      <c r="B397" s="64" t="str">
        <f t="shared" si="46"/>
        <v/>
      </c>
      <c r="C397" s="65" t="str">
        <f t="shared" si="47"/>
        <v/>
      </c>
      <c r="D397" s="66" t="str">
        <f>IF(A397="","",IF(A397=1,start_rate,IF(variable,IF(OR(A397=1,A397&lt;$K$20*periods_per_year),D396,MIN($K$21,IF(MOD(A397-1,$J$23)=0,MAX($K$22,D396+$J$24),D396))),D396)))</f>
        <v/>
      </c>
      <c r="E397" s="71" t="str">
        <f t="shared" si="48"/>
        <v/>
      </c>
      <c r="F397" s="71" t="str">
        <f>IF(A397="","",IF(A397=nper,J396+E397,MIN(J396+E397,IF(D397=D396,F396,IF($E$10="Acc Bi-Weekly",ROUND((-PMT(((1+D397/CP)^(CP/12))-1,(nper-A397+1)*12/26,J396))/2,2),IF($E$10="Acc Weekly",ROUND((-PMT(((1+D397/CP)^(CP/12))-1,(nper-A397+1)*12/52,J396))/4,2),ROUND(-PMT(((1+D397/CP)^(CP/periods_per_year))-1,nper-A397+1,J396),2)))))))</f>
        <v/>
      </c>
      <c r="G397" s="71" t="str">
        <f>IF(OR(A397="",A397&lt;$E$14),"",IF(J396&lt;=F397,0,IF(IF(AND(A397&gt;=$E$14,MOD(A397-$E$14,int)=0),$E$15,0)+F397&gt;=J396+E397,J396+E397-F397,IF(AND(A397&gt;=$E$14,MOD(A397-$E$14,int)=0),$E$15,0)+IF(IF(AND(A397&gt;=$E$14,MOD(A397-$E$14,int)=0),$E$15,0)+IF(MOD(A397-$E$18,periods_per_year)=0,$E$17,0)+F397&lt;J396+E397,IF(MOD(A397-$E$18,periods_per_year)=0,$E$17,0),J396+E397-IF(AND(A397&gt;=$E$14,MOD(A397-$E$14,int)=0),$E$15,0)-F397))))</f>
        <v/>
      </c>
      <c r="H397" s="68"/>
      <c r="I397" s="67" t="str">
        <f t="shared" si="49"/>
        <v/>
      </c>
      <c r="J397" s="67" t="str">
        <f t="shared" si="50"/>
        <v/>
      </c>
      <c r="K397" s="50"/>
      <c r="L397" s="63" t="str">
        <f t="shared" si="51"/>
        <v/>
      </c>
      <c r="M397" s="64" t="str">
        <f>IF(L397="","",IF(OR(periods_per_year=26,periods_per_year=52),IF(periods_per_year=26,IF(L397=1,fpdate,M396+14),IF(periods_per_year=52,IF(L397=1,fpdate,M396+7),"n/a")),IF(periods_per_year=24,DATE(YEAR(fpdate),MONTH(fpdate)+(L397-1)/2+IF(AND(DAY(fpdate)&gt;=15,MOD(L397,2)=0),1,0),IF(MOD(L397,2)=0,IF(DAY(fpdate)&gt;=15,DAY(fpdate)-14,DAY(fpdate)+14),DAY(fpdate))),IF(DAY(DATE(YEAR(fpdate),MONTH(fpdate)+L397-1,DAY(fpdate)))&lt;&gt;DAY(fpdate),DATE(YEAR(fpdate),MONTH(fpdate)+L397,0),DATE(YEAR(fpdate),MONTH(fpdate)+L397-1,DAY(fpdate))))))</f>
        <v/>
      </c>
      <c r="N397" s="70" t="str">
        <f>IF(L397="","",IF(D397&lt;&gt;"",D397,IF(L397=1,start_rate,IF(variable,IF(OR(L397=1,L397&lt;$K$20*periods_per_year),N396,MIN($K$21,IF(MOD(L397-1,$J$23)=0,MAX($K$22,N396+$J$24),N396))),N396))))</f>
        <v/>
      </c>
      <c r="O397" s="71" t="str">
        <f>IF(L397="","",ROUND((((1+N397/CP)^(CP/periods_per_year))-1)*R396,2))</f>
        <v/>
      </c>
      <c r="P397" s="71" t="str">
        <f>IF(L397="","",IF(L397=nper,R396+O397,MIN(R396+O397,IF(N397=N396,P396,ROUND(-PMT(((1+N397/CP)^(CP/periods_per_year))-1,nper-L397+1,R396),2)))))</f>
        <v/>
      </c>
      <c r="Q397" s="71" t="str">
        <f t="shared" si="52"/>
        <v/>
      </c>
      <c r="R397" s="71" t="str">
        <f t="shared" si="53"/>
        <v/>
      </c>
    </row>
    <row r="398" spans="1:18" x14ac:dyDescent="0.25">
      <c r="A398" s="63" t="str">
        <f t="shared" si="45"/>
        <v/>
      </c>
      <c r="B398" s="64" t="str">
        <f t="shared" si="46"/>
        <v/>
      </c>
      <c r="C398" s="65" t="str">
        <f t="shared" si="47"/>
        <v/>
      </c>
      <c r="D398" s="66" t="str">
        <f>IF(A398="","",IF(A398=1,start_rate,IF(variable,IF(OR(A398=1,A398&lt;$K$20*periods_per_year),D397,MIN($K$21,IF(MOD(A398-1,$J$23)=0,MAX($K$22,D397+$J$24),D397))),D397)))</f>
        <v/>
      </c>
      <c r="E398" s="71" t="str">
        <f t="shared" si="48"/>
        <v/>
      </c>
      <c r="F398" s="71" t="str">
        <f>IF(A398="","",IF(A398=nper,J397+E398,MIN(J397+E398,IF(D398=D397,F397,IF($E$10="Acc Bi-Weekly",ROUND((-PMT(((1+D398/CP)^(CP/12))-1,(nper-A398+1)*12/26,J397))/2,2),IF($E$10="Acc Weekly",ROUND((-PMT(((1+D398/CP)^(CP/12))-1,(nper-A398+1)*12/52,J397))/4,2),ROUND(-PMT(((1+D398/CP)^(CP/periods_per_year))-1,nper-A398+1,J397),2)))))))</f>
        <v/>
      </c>
      <c r="G398" s="71" t="str">
        <f>IF(OR(A398="",A398&lt;$E$14),"",IF(J397&lt;=F398,0,IF(IF(AND(A398&gt;=$E$14,MOD(A398-$E$14,int)=0),$E$15,0)+F398&gt;=J397+E398,J397+E398-F398,IF(AND(A398&gt;=$E$14,MOD(A398-$E$14,int)=0),$E$15,0)+IF(IF(AND(A398&gt;=$E$14,MOD(A398-$E$14,int)=0),$E$15,0)+IF(MOD(A398-$E$18,periods_per_year)=0,$E$17,0)+F398&lt;J397+E398,IF(MOD(A398-$E$18,periods_per_year)=0,$E$17,0),J397+E398-IF(AND(A398&gt;=$E$14,MOD(A398-$E$14,int)=0),$E$15,0)-F398))))</f>
        <v/>
      </c>
      <c r="H398" s="68"/>
      <c r="I398" s="67" t="str">
        <f t="shared" si="49"/>
        <v/>
      </c>
      <c r="J398" s="67" t="str">
        <f t="shared" si="50"/>
        <v/>
      </c>
      <c r="K398" s="50"/>
      <c r="L398" s="63" t="str">
        <f t="shared" si="51"/>
        <v/>
      </c>
      <c r="M398" s="64" t="str">
        <f>IF(L398="","",IF(OR(periods_per_year=26,periods_per_year=52),IF(periods_per_year=26,IF(L398=1,fpdate,M397+14),IF(periods_per_year=52,IF(L398=1,fpdate,M397+7),"n/a")),IF(periods_per_year=24,DATE(YEAR(fpdate),MONTH(fpdate)+(L398-1)/2+IF(AND(DAY(fpdate)&gt;=15,MOD(L398,2)=0),1,0),IF(MOD(L398,2)=0,IF(DAY(fpdate)&gt;=15,DAY(fpdate)-14,DAY(fpdate)+14),DAY(fpdate))),IF(DAY(DATE(YEAR(fpdate),MONTH(fpdate)+L398-1,DAY(fpdate)))&lt;&gt;DAY(fpdate),DATE(YEAR(fpdate),MONTH(fpdate)+L398,0),DATE(YEAR(fpdate),MONTH(fpdate)+L398-1,DAY(fpdate))))))</f>
        <v/>
      </c>
      <c r="N398" s="70" t="str">
        <f>IF(L398="","",IF(D398&lt;&gt;"",D398,IF(L398=1,start_rate,IF(variable,IF(OR(L398=1,L398&lt;$K$20*periods_per_year),N397,MIN($K$21,IF(MOD(L398-1,$J$23)=0,MAX($K$22,N397+$J$24),N397))),N397))))</f>
        <v/>
      </c>
      <c r="O398" s="71" t="str">
        <f>IF(L398="","",ROUND((((1+N398/CP)^(CP/periods_per_year))-1)*R397,2))</f>
        <v/>
      </c>
      <c r="P398" s="71" t="str">
        <f>IF(L398="","",IF(L398=nper,R397+O398,MIN(R397+O398,IF(N398=N397,P397,ROUND(-PMT(((1+N398/CP)^(CP/periods_per_year))-1,nper-L398+1,R397),2)))))</f>
        <v/>
      </c>
      <c r="Q398" s="71" t="str">
        <f t="shared" si="52"/>
        <v/>
      </c>
      <c r="R398" s="71" t="str">
        <f t="shared" si="53"/>
        <v/>
      </c>
    </row>
    <row r="399" spans="1:18" x14ac:dyDescent="0.25">
      <c r="A399" s="63" t="str">
        <f t="shared" si="45"/>
        <v/>
      </c>
      <c r="B399" s="64" t="str">
        <f t="shared" si="46"/>
        <v/>
      </c>
      <c r="C399" s="65" t="str">
        <f t="shared" si="47"/>
        <v/>
      </c>
      <c r="D399" s="66" t="str">
        <f>IF(A399="","",IF(A399=1,start_rate,IF(variable,IF(OR(A399=1,A399&lt;$K$20*periods_per_year),D398,MIN($K$21,IF(MOD(A399-1,$J$23)=0,MAX($K$22,D398+$J$24),D398))),D398)))</f>
        <v/>
      </c>
      <c r="E399" s="71" t="str">
        <f t="shared" si="48"/>
        <v/>
      </c>
      <c r="F399" s="71" t="str">
        <f>IF(A399="","",IF(A399=nper,J398+E399,MIN(J398+E399,IF(D399=D398,F398,IF($E$10="Acc Bi-Weekly",ROUND((-PMT(((1+D399/CP)^(CP/12))-1,(nper-A399+1)*12/26,J398))/2,2),IF($E$10="Acc Weekly",ROUND((-PMT(((1+D399/CP)^(CP/12))-1,(nper-A399+1)*12/52,J398))/4,2),ROUND(-PMT(((1+D399/CP)^(CP/periods_per_year))-1,nper-A399+1,J398),2)))))))</f>
        <v/>
      </c>
      <c r="G399" s="71" t="str">
        <f>IF(OR(A399="",A399&lt;$E$14),"",IF(J398&lt;=F399,0,IF(IF(AND(A399&gt;=$E$14,MOD(A399-$E$14,int)=0),$E$15,0)+F399&gt;=J398+E399,J398+E399-F399,IF(AND(A399&gt;=$E$14,MOD(A399-$E$14,int)=0),$E$15,0)+IF(IF(AND(A399&gt;=$E$14,MOD(A399-$E$14,int)=0),$E$15,0)+IF(MOD(A399-$E$18,periods_per_year)=0,$E$17,0)+F399&lt;J398+E399,IF(MOD(A399-$E$18,periods_per_year)=0,$E$17,0),J398+E399-IF(AND(A399&gt;=$E$14,MOD(A399-$E$14,int)=0),$E$15,0)-F399))))</f>
        <v/>
      </c>
      <c r="H399" s="68"/>
      <c r="I399" s="67" t="str">
        <f t="shared" si="49"/>
        <v/>
      </c>
      <c r="J399" s="67" t="str">
        <f t="shared" si="50"/>
        <v/>
      </c>
      <c r="K399" s="50"/>
      <c r="L399" s="63" t="str">
        <f t="shared" si="51"/>
        <v/>
      </c>
      <c r="M399" s="64" t="str">
        <f>IF(L399="","",IF(OR(periods_per_year=26,periods_per_year=52),IF(periods_per_year=26,IF(L399=1,fpdate,M398+14),IF(periods_per_year=52,IF(L399=1,fpdate,M398+7),"n/a")),IF(periods_per_year=24,DATE(YEAR(fpdate),MONTH(fpdate)+(L399-1)/2+IF(AND(DAY(fpdate)&gt;=15,MOD(L399,2)=0),1,0),IF(MOD(L399,2)=0,IF(DAY(fpdate)&gt;=15,DAY(fpdate)-14,DAY(fpdate)+14),DAY(fpdate))),IF(DAY(DATE(YEAR(fpdate),MONTH(fpdate)+L399-1,DAY(fpdate)))&lt;&gt;DAY(fpdate),DATE(YEAR(fpdate),MONTH(fpdate)+L399,0),DATE(YEAR(fpdate),MONTH(fpdate)+L399-1,DAY(fpdate))))))</f>
        <v/>
      </c>
      <c r="N399" s="70" t="str">
        <f>IF(L399="","",IF(D399&lt;&gt;"",D399,IF(L399=1,start_rate,IF(variable,IF(OR(L399=1,L399&lt;$K$20*periods_per_year),N398,MIN($K$21,IF(MOD(L399-1,$J$23)=0,MAX($K$22,N398+$J$24),N398))),N398))))</f>
        <v/>
      </c>
      <c r="O399" s="71" t="str">
        <f>IF(L399="","",ROUND((((1+N399/CP)^(CP/periods_per_year))-1)*R398,2))</f>
        <v/>
      </c>
      <c r="P399" s="71" t="str">
        <f>IF(L399="","",IF(L399=nper,R398+O399,MIN(R398+O399,IF(N399=N398,P398,ROUND(-PMT(((1+N399/CP)^(CP/periods_per_year))-1,nper-L399+1,R398),2)))))</f>
        <v/>
      </c>
      <c r="Q399" s="71" t="str">
        <f t="shared" si="52"/>
        <v/>
      </c>
      <c r="R399" s="71" t="str">
        <f t="shared" si="53"/>
        <v/>
      </c>
    </row>
    <row r="400" spans="1:18" x14ac:dyDescent="0.25">
      <c r="A400" s="63" t="str">
        <f t="shared" si="45"/>
        <v/>
      </c>
      <c r="B400" s="64" t="str">
        <f t="shared" si="46"/>
        <v/>
      </c>
      <c r="C400" s="65" t="str">
        <f t="shared" si="47"/>
        <v/>
      </c>
      <c r="D400" s="66" t="str">
        <f>IF(A400="","",IF(A400=1,start_rate,IF(variable,IF(OR(A400=1,A400&lt;$K$20*periods_per_year),D399,MIN($K$21,IF(MOD(A400-1,$J$23)=0,MAX($K$22,D399+$J$24),D399))),D399)))</f>
        <v/>
      </c>
      <c r="E400" s="71" t="str">
        <f t="shared" si="48"/>
        <v/>
      </c>
      <c r="F400" s="71" t="str">
        <f>IF(A400="","",IF(A400=nper,J399+E400,MIN(J399+E400,IF(D400=D399,F399,IF($E$10="Acc Bi-Weekly",ROUND((-PMT(((1+D400/CP)^(CP/12))-1,(nper-A400+1)*12/26,J399))/2,2),IF($E$10="Acc Weekly",ROUND((-PMT(((1+D400/CP)^(CP/12))-1,(nper-A400+1)*12/52,J399))/4,2),ROUND(-PMT(((1+D400/CP)^(CP/periods_per_year))-1,nper-A400+1,J399),2)))))))</f>
        <v/>
      </c>
      <c r="G400" s="71" t="str">
        <f>IF(OR(A400="",A400&lt;$E$14),"",IF(J399&lt;=F400,0,IF(IF(AND(A400&gt;=$E$14,MOD(A400-$E$14,int)=0),$E$15,0)+F400&gt;=J399+E400,J399+E400-F400,IF(AND(A400&gt;=$E$14,MOD(A400-$E$14,int)=0),$E$15,0)+IF(IF(AND(A400&gt;=$E$14,MOD(A400-$E$14,int)=0),$E$15,0)+IF(MOD(A400-$E$18,periods_per_year)=0,$E$17,0)+F400&lt;J399+E400,IF(MOD(A400-$E$18,periods_per_year)=0,$E$17,0),J399+E400-IF(AND(A400&gt;=$E$14,MOD(A400-$E$14,int)=0),$E$15,0)-F400))))</f>
        <v/>
      </c>
      <c r="H400" s="68"/>
      <c r="I400" s="67" t="str">
        <f t="shared" si="49"/>
        <v/>
      </c>
      <c r="J400" s="67" t="str">
        <f t="shared" si="50"/>
        <v/>
      </c>
      <c r="K400" s="50"/>
      <c r="L400" s="63" t="str">
        <f t="shared" si="51"/>
        <v/>
      </c>
      <c r="M400" s="64" t="str">
        <f>IF(L400="","",IF(OR(periods_per_year=26,periods_per_year=52),IF(periods_per_year=26,IF(L400=1,fpdate,M399+14),IF(periods_per_year=52,IF(L400=1,fpdate,M399+7),"n/a")),IF(periods_per_year=24,DATE(YEAR(fpdate),MONTH(fpdate)+(L400-1)/2+IF(AND(DAY(fpdate)&gt;=15,MOD(L400,2)=0),1,0),IF(MOD(L400,2)=0,IF(DAY(fpdate)&gt;=15,DAY(fpdate)-14,DAY(fpdate)+14),DAY(fpdate))),IF(DAY(DATE(YEAR(fpdate),MONTH(fpdate)+L400-1,DAY(fpdate)))&lt;&gt;DAY(fpdate),DATE(YEAR(fpdate),MONTH(fpdate)+L400,0),DATE(YEAR(fpdate),MONTH(fpdate)+L400-1,DAY(fpdate))))))</f>
        <v/>
      </c>
      <c r="N400" s="70" t="str">
        <f>IF(L400="","",IF(D400&lt;&gt;"",D400,IF(L400=1,start_rate,IF(variable,IF(OR(L400=1,L400&lt;$K$20*periods_per_year),N399,MIN($K$21,IF(MOD(L400-1,$J$23)=0,MAX($K$22,N399+$J$24),N399))),N399))))</f>
        <v/>
      </c>
      <c r="O400" s="71" t="str">
        <f>IF(L400="","",ROUND((((1+N400/CP)^(CP/periods_per_year))-1)*R399,2))</f>
        <v/>
      </c>
      <c r="P400" s="71" t="str">
        <f>IF(L400="","",IF(L400=nper,R399+O400,MIN(R399+O400,IF(N400=N399,P399,ROUND(-PMT(((1+N400/CP)^(CP/periods_per_year))-1,nper-L400+1,R399),2)))))</f>
        <v/>
      </c>
      <c r="Q400" s="71" t="str">
        <f t="shared" si="52"/>
        <v/>
      </c>
      <c r="R400" s="71" t="str">
        <f t="shared" si="53"/>
        <v/>
      </c>
    </row>
    <row r="401" spans="1:18" x14ac:dyDescent="0.25">
      <c r="A401" s="63" t="str">
        <f t="shared" si="45"/>
        <v/>
      </c>
      <c r="B401" s="64" t="str">
        <f t="shared" si="46"/>
        <v/>
      </c>
      <c r="C401" s="65" t="str">
        <f t="shared" si="47"/>
        <v/>
      </c>
      <c r="D401" s="66" t="str">
        <f>IF(A401="","",IF(A401=1,start_rate,IF(variable,IF(OR(A401=1,A401&lt;$K$20*periods_per_year),D400,MIN($K$21,IF(MOD(A401-1,$J$23)=0,MAX($K$22,D400+$J$24),D400))),D400)))</f>
        <v/>
      </c>
      <c r="E401" s="71" t="str">
        <f t="shared" si="48"/>
        <v/>
      </c>
      <c r="F401" s="71" t="str">
        <f>IF(A401="","",IF(A401=nper,J400+E401,MIN(J400+E401,IF(D401=D400,F400,IF($E$10="Acc Bi-Weekly",ROUND((-PMT(((1+D401/CP)^(CP/12))-1,(nper-A401+1)*12/26,J400))/2,2),IF($E$10="Acc Weekly",ROUND((-PMT(((1+D401/CP)^(CP/12))-1,(nper-A401+1)*12/52,J400))/4,2),ROUND(-PMT(((1+D401/CP)^(CP/periods_per_year))-1,nper-A401+1,J400),2)))))))</f>
        <v/>
      </c>
      <c r="G401" s="71" t="str">
        <f>IF(OR(A401="",A401&lt;$E$14),"",IF(J400&lt;=F401,0,IF(IF(AND(A401&gt;=$E$14,MOD(A401-$E$14,int)=0),$E$15,0)+F401&gt;=J400+E401,J400+E401-F401,IF(AND(A401&gt;=$E$14,MOD(A401-$E$14,int)=0),$E$15,0)+IF(IF(AND(A401&gt;=$E$14,MOD(A401-$E$14,int)=0),$E$15,0)+IF(MOD(A401-$E$18,periods_per_year)=0,$E$17,0)+F401&lt;J400+E401,IF(MOD(A401-$E$18,periods_per_year)=0,$E$17,0),J400+E401-IF(AND(A401&gt;=$E$14,MOD(A401-$E$14,int)=0),$E$15,0)-F401))))</f>
        <v/>
      </c>
      <c r="H401" s="68"/>
      <c r="I401" s="67" t="str">
        <f t="shared" si="49"/>
        <v/>
      </c>
      <c r="J401" s="67" t="str">
        <f t="shared" si="50"/>
        <v/>
      </c>
      <c r="K401" s="50"/>
      <c r="L401" s="63" t="str">
        <f t="shared" si="51"/>
        <v/>
      </c>
      <c r="M401" s="64" t="str">
        <f>IF(L401="","",IF(OR(periods_per_year=26,periods_per_year=52),IF(periods_per_year=26,IF(L401=1,fpdate,M400+14),IF(periods_per_year=52,IF(L401=1,fpdate,M400+7),"n/a")),IF(periods_per_year=24,DATE(YEAR(fpdate),MONTH(fpdate)+(L401-1)/2+IF(AND(DAY(fpdate)&gt;=15,MOD(L401,2)=0),1,0),IF(MOD(L401,2)=0,IF(DAY(fpdate)&gt;=15,DAY(fpdate)-14,DAY(fpdate)+14),DAY(fpdate))),IF(DAY(DATE(YEAR(fpdate),MONTH(fpdate)+L401-1,DAY(fpdate)))&lt;&gt;DAY(fpdate),DATE(YEAR(fpdate),MONTH(fpdate)+L401,0),DATE(YEAR(fpdate),MONTH(fpdate)+L401-1,DAY(fpdate))))))</f>
        <v/>
      </c>
      <c r="N401" s="70" t="str">
        <f>IF(L401="","",IF(D401&lt;&gt;"",D401,IF(L401=1,start_rate,IF(variable,IF(OR(L401=1,L401&lt;$K$20*periods_per_year),N400,MIN($K$21,IF(MOD(L401-1,$J$23)=0,MAX($K$22,N400+$J$24),N400))),N400))))</f>
        <v/>
      </c>
      <c r="O401" s="71" t="str">
        <f>IF(L401="","",ROUND((((1+N401/CP)^(CP/periods_per_year))-1)*R400,2))</f>
        <v/>
      </c>
      <c r="P401" s="71" t="str">
        <f>IF(L401="","",IF(L401=nper,R400+O401,MIN(R400+O401,IF(N401=N400,P400,ROUND(-PMT(((1+N401/CP)^(CP/periods_per_year))-1,nper-L401+1,R400),2)))))</f>
        <v/>
      </c>
      <c r="Q401" s="71" t="str">
        <f t="shared" si="52"/>
        <v/>
      </c>
      <c r="R401" s="71" t="str">
        <f t="shared" si="53"/>
        <v/>
      </c>
    </row>
    <row r="402" spans="1:18" x14ac:dyDescent="0.25">
      <c r="A402" s="63" t="str">
        <f t="shared" si="45"/>
        <v/>
      </c>
      <c r="B402" s="64" t="str">
        <f t="shared" si="46"/>
        <v/>
      </c>
      <c r="C402" s="65" t="str">
        <f t="shared" si="47"/>
        <v/>
      </c>
      <c r="D402" s="66" t="str">
        <f>IF(A402="","",IF(A402=1,start_rate,IF(variable,IF(OR(A402=1,A402&lt;$K$20*periods_per_year),D401,MIN($K$21,IF(MOD(A402-1,$J$23)=0,MAX($K$22,D401+$J$24),D401))),D401)))</f>
        <v/>
      </c>
      <c r="E402" s="71" t="str">
        <f t="shared" si="48"/>
        <v/>
      </c>
      <c r="F402" s="71" t="str">
        <f>IF(A402="","",IF(A402=nper,J401+E402,MIN(J401+E402,IF(D402=D401,F401,IF($E$10="Acc Bi-Weekly",ROUND((-PMT(((1+D402/CP)^(CP/12))-1,(nper-A402+1)*12/26,J401))/2,2),IF($E$10="Acc Weekly",ROUND((-PMT(((1+D402/CP)^(CP/12))-1,(nper-A402+1)*12/52,J401))/4,2),ROUND(-PMT(((1+D402/CP)^(CP/periods_per_year))-1,nper-A402+1,J401),2)))))))</f>
        <v/>
      </c>
      <c r="G402" s="71" t="str">
        <f>IF(OR(A402="",A402&lt;$E$14),"",IF(J401&lt;=F402,0,IF(IF(AND(A402&gt;=$E$14,MOD(A402-$E$14,int)=0),$E$15,0)+F402&gt;=J401+E402,J401+E402-F402,IF(AND(A402&gt;=$E$14,MOD(A402-$E$14,int)=0),$E$15,0)+IF(IF(AND(A402&gt;=$E$14,MOD(A402-$E$14,int)=0),$E$15,0)+IF(MOD(A402-$E$18,periods_per_year)=0,$E$17,0)+F402&lt;J401+E402,IF(MOD(A402-$E$18,periods_per_year)=0,$E$17,0),J401+E402-IF(AND(A402&gt;=$E$14,MOD(A402-$E$14,int)=0),$E$15,0)-F402))))</f>
        <v/>
      </c>
      <c r="H402" s="68"/>
      <c r="I402" s="67" t="str">
        <f t="shared" si="49"/>
        <v/>
      </c>
      <c r="J402" s="67" t="str">
        <f t="shared" si="50"/>
        <v/>
      </c>
      <c r="K402" s="50"/>
      <c r="L402" s="63" t="str">
        <f t="shared" si="51"/>
        <v/>
      </c>
      <c r="M402" s="64" t="str">
        <f>IF(L402="","",IF(OR(periods_per_year=26,periods_per_year=52),IF(periods_per_year=26,IF(L402=1,fpdate,M401+14),IF(periods_per_year=52,IF(L402=1,fpdate,M401+7),"n/a")),IF(periods_per_year=24,DATE(YEAR(fpdate),MONTH(fpdate)+(L402-1)/2+IF(AND(DAY(fpdate)&gt;=15,MOD(L402,2)=0),1,0),IF(MOD(L402,2)=0,IF(DAY(fpdate)&gt;=15,DAY(fpdate)-14,DAY(fpdate)+14),DAY(fpdate))),IF(DAY(DATE(YEAR(fpdate),MONTH(fpdate)+L402-1,DAY(fpdate)))&lt;&gt;DAY(fpdate),DATE(YEAR(fpdate),MONTH(fpdate)+L402,0),DATE(YEAR(fpdate),MONTH(fpdate)+L402-1,DAY(fpdate))))))</f>
        <v/>
      </c>
      <c r="N402" s="70" t="str">
        <f>IF(L402="","",IF(D402&lt;&gt;"",D402,IF(L402=1,start_rate,IF(variable,IF(OR(L402=1,L402&lt;$K$20*periods_per_year),N401,MIN($K$21,IF(MOD(L402-1,$J$23)=0,MAX($K$22,N401+$J$24),N401))),N401))))</f>
        <v/>
      </c>
      <c r="O402" s="71" t="str">
        <f>IF(L402="","",ROUND((((1+N402/CP)^(CP/periods_per_year))-1)*R401,2))</f>
        <v/>
      </c>
      <c r="P402" s="71" t="str">
        <f>IF(L402="","",IF(L402=nper,R401+O402,MIN(R401+O402,IF(N402=N401,P401,ROUND(-PMT(((1+N402/CP)^(CP/periods_per_year))-1,nper-L402+1,R401),2)))))</f>
        <v/>
      </c>
      <c r="Q402" s="71" t="str">
        <f t="shared" si="52"/>
        <v/>
      </c>
      <c r="R402" s="71" t="str">
        <f t="shared" si="53"/>
        <v/>
      </c>
    </row>
    <row r="403" spans="1:18" x14ac:dyDescent="0.25">
      <c r="A403" s="63" t="str">
        <f t="shared" si="45"/>
        <v/>
      </c>
      <c r="B403" s="64" t="str">
        <f t="shared" si="46"/>
        <v/>
      </c>
      <c r="C403" s="65" t="str">
        <f t="shared" si="47"/>
        <v/>
      </c>
      <c r="D403" s="66" t="str">
        <f>IF(A403="","",IF(A403=1,start_rate,IF(variable,IF(OR(A403=1,A403&lt;$K$20*periods_per_year),D402,MIN($K$21,IF(MOD(A403-1,$J$23)=0,MAX($K$22,D402+$J$24),D402))),D402)))</f>
        <v/>
      </c>
      <c r="E403" s="71" t="str">
        <f t="shared" si="48"/>
        <v/>
      </c>
      <c r="F403" s="71" t="str">
        <f>IF(A403="","",IF(A403=nper,J402+E403,MIN(J402+E403,IF(D403=D402,F402,IF($E$10="Acc Bi-Weekly",ROUND((-PMT(((1+D403/CP)^(CP/12))-1,(nper-A403+1)*12/26,J402))/2,2),IF($E$10="Acc Weekly",ROUND((-PMT(((1+D403/CP)^(CP/12))-1,(nper-A403+1)*12/52,J402))/4,2),ROUND(-PMT(((1+D403/CP)^(CP/periods_per_year))-1,nper-A403+1,J402),2)))))))</f>
        <v/>
      </c>
      <c r="G403" s="71" t="str">
        <f>IF(OR(A403="",A403&lt;$E$14),"",IF(J402&lt;=F403,0,IF(IF(AND(A403&gt;=$E$14,MOD(A403-$E$14,int)=0),$E$15,0)+F403&gt;=J402+E403,J402+E403-F403,IF(AND(A403&gt;=$E$14,MOD(A403-$E$14,int)=0),$E$15,0)+IF(IF(AND(A403&gt;=$E$14,MOD(A403-$E$14,int)=0),$E$15,0)+IF(MOD(A403-$E$18,periods_per_year)=0,$E$17,0)+F403&lt;J402+E403,IF(MOD(A403-$E$18,periods_per_year)=0,$E$17,0),J402+E403-IF(AND(A403&gt;=$E$14,MOD(A403-$E$14,int)=0),$E$15,0)-F403))))</f>
        <v/>
      </c>
      <c r="H403" s="68"/>
      <c r="I403" s="67" t="str">
        <f t="shared" si="49"/>
        <v/>
      </c>
      <c r="J403" s="67" t="str">
        <f t="shared" si="50"/>
        <v/>
      </c>
      <c r="K403" s="50"/>
      <c r="L403" s="63" t="str">
        <f t="shared" si="51"/>
        <v/>
      </c>
      <c r="M403" s="64" t="str">
        <f>IF(L403="","",IF(OR(periods_per_year=26,periods_per_year=52),IF(periods_per_year=26,IF(L403=1,fpdate,M402+14),IF(periods_per_year=52,IF(L403=1,fpdate,M402+7),"n/a")),IF(periods_per_year=24,DATE(YEAR(fpdate),MONTH(fpdate)+(L403-1)/2+IF(AND(DAY(fpdate)&gt;=15,MOD(L403,2)=0),1,0),IF(MOD(L403,2)=0,IF(DAY(fpdate)&gt;=15,DAY(fpdate)-14,DAY(fpdate)+14),DAY(fpdate))),IF(DAY(DATE(YEAR(fpdate),MONTH(fpdate)+L403-1,DAY(fpdate)))&lt;&gt;DAY(fpdate),DATE(YEAR(fpdate),MONTH(fpdate)+L403,0),DATE(YEAR(fpdate),MONTH(fpdate)+L403-1,DAY(fpdate))))))</f>
        <v/>
      </c>
      <c r="N403" s="70" t="str">
        <f>IF(L403="","",IF(D403&lt;&gt;"",D403,IF(L403=1,start_rate,IF(variable,IF(OR(L403=1,L403&lt;$K$20*periods_per_year),N402,MIN($K$21,IF(MOD(L403-1,$J$23)=0,MAX($K$22,N402+$J$24),N402))),N402))))</f>
        <v/>
      </c>
      <c r="O403" s="71" t="str">
        <f>IF(L403="","",ROUND((((1+N403/CP)^(CP/periods_per_year))-1)*R402,2))</f>
        <v/>
      </c>
      <c r="P403" s="71" t="str">
        <f>IF(L403="","",IF(L403=nper,R402+O403,MIN(R402+O403,IF(N403=N402,P402,ROUND(-PMT(((1+N403/CP)^(CP/periods_per_year))-1,nper-L403+1,R402),2)))))</f>
        <v/>
      </c>
      <c r="Q403" s="71" t="str">
        <f t="shared" si="52"/>
        <v/>
      </c>
      <c r="R403" s="71" t="str">
        <f t="shared" si="53"/>
        <v/>
      </c>
    </row>
    <row r="404" spans="1:18" x14ac:dyDescent="0.25">
      <c r="A404" s="63" t="str">
        <f t="shared" si="45"/>
        <v/>
      </c>
      <c r="B404" s="64" t="str">
        <f t="shared" si="46"/>
        <v/>
      </c>
      <c r="C404" s="65" t="str">
        <f t="shared" si="47"/>
        <v/>
      </c>
      <c r="D404" s="66" t="str">
        <f>IF(A404="","",IF(A404=1,start_rate,IF(variable,IF(OR(A404=1,A404&lt;$K$20*periods_per_year),D403,MIN($K$21,IF(MOD(A404-1,$J$23)=0,MAX($K$22,D403+$J$24),D403))),D403)))</f>
        <v/>
      </c>
      <c r="E404" s="71" t="str">
        <f t="shared" si="48"/>
        <v/>
      </c>
      <c r="F404" s="71" t="str">
        <f>IF(A404="","",IF(A404=nper,J403+E404,MIN(J403+E404,IF(D404=D403,F403,IF($E$10="Acc Bi-Weekly",ROUND((-PMT(((1+D404/CP)^(CP/12))-1,(nper-A404+1)*12/26,J403))/2,2),IF($E$10="Acc Weekly",ROUND((-PMT(((1+D404/CP)^(CP/12))-1,(nper-A404+1)*12/52,J403))/4,2),ROUND(-PMT(((1+D404/CP)^(CP/periods_per_year))-1,nper-A404+1,J403),2)))))))</f>
        <v/>
      </c>
      <c r="G404" s="71" t="str">
        <f>IF(OR(A404="",A404&lt;$E$14),"",IF(J403&lt;=F404,0,IF(IF(AND(A404&gt;=$E$14,MOD(A404-$E$14,int)=0),$E$15,0)+F404&gt;=J403+E404,J403+E404-F404,IF(AND(A404&gt;=$E$14,MOD(A404-$E$14,int)=0),$E$15,0)+IF(IF(AND(A404&gt;=$E$14,MOD(A404-$E$14,int)=0),$E$15,0)+IF(MOD(A404-$E$18,periods_per_year)=0,$E$17,0)+F404&lt;J403+E404,IF(MOD(A404-$E$18,periods_per_year)=0,$E$17,0),J403+E404-IF(AND(A404&gt;=$E$14,MOD(A404-$E$14,int)=0),$E$15,0)-F404))))</f>
        <v/>
      </c>
      <c r="H404" s="68"/>
      <c r="I404" s="67" t="str">
        <f t="shared" si="49"/>
        <v/>
      </c>
      <c r="J404" s="67" t="str">
        <f t="shared" si="50"/>
        <v/>
      </c>
      <c r="K404" s="50"/>
      <c r="L404" s="63" t="str">
        <f t="shared" si="51"/>
        <v/>
      </c>
      <c r="M404" s="64" t="str">
        <f>IF(L404="","",IF(OR(periods_per_year=26,periods_per_year=52),IF(periods_per_year=26,IF(L404=1,fpdate,M403+14),IF(periods_per_year=52,IF(L404=1,fpdate,M403+7),"n/a")),IF(periods_per_year=24,DATE(YEAR(fpdate),MONTH(fpdate)+(L404-1)/2+IF(AND(DAY(fpdate)&gt;=15,MOD(L404,2)=0),1,0),IF(MOD(L404,2)=0,IF(DAY(fpdate)&gt;=15,DAY(fpdate)-14,DAY(fpdate)+14),DAY(fpdate))),IF(DAY(DATE(YEAR(fpdate),MONTH(fpdate)+L404-1,DAY(fpdate)))&lt;&gt;DAY(fpdate),DATE(YEAR(fpdate),MONTH(fpdate)+L404,0),DATE(YEAR(fpdate),MONTH(fpdate)+L404-1,DAY(fpdate))))))</f>
        <v/>
      </c>
      <c r="N404" s="70" t="str">
        <f>IF(L404="","",IF(D404&lt;&gt;"",D404,IF(L404=1,start_rate,IF(variable,IF(OR(L404=1,L404&lt;$K$20*periods_per_year),N403,MIN($K$21,IF(MOD(L404-1,$J$23)=0,MAX($K$22,N403+$J$24),N403))),N403))))</f>
        <v/>
      </c>
      <c r="O404" s="71" t="str">
        <f>IF(L404="","",ROUND((((1+N404/CP)^(CP/periods_per_year))-1)*R403,2))</f>
        <v/>
      </c>
      <c r="P404" s="71" t="str">
        <f>IF(L404="","",IF(L404=nper,R403+O404,MIN(R403+O404,IF(N404=N403,P403,ROUND(-PMT(((1+N404/CP)^(CP/periods_per_year))-1,nper-L404+1,R403),2)))))</f>
        <v/>
      </c>
      <c r="Q404" s="71" t="str">
        <f t="shared" si="52"/>
        <v/>
      </c>
      <c r="R404" s="71" t="str">
        <f t="shared" si="53"/>
        <v/>
      </c>
    </row>
    <row r="405" spans="1:18" x14ac:dyDescent="0.25">
      <c r="A405" s="63" t="str">
        <f t="shared" si="45"/>
        <v/>
      </c>
      <c r="B405" s="64" t="str">
        <f t="shared" si="46"/>
        <v/>
      </c>
      <c r="C405" s="65" t="str">
        <f t="shared" si="47"/>
        <v/>
      </c>
      <c r="D405" s="66" t="str">
        <f>IF(A405="","",IF(A405=1,start_rate,IF(variable,IF(OR(A405=1,A405&lt;$K$20*periods_per_year),D404,MIN($K$21,IF(MOD(A405-1,$J$23)=0,MAX($K$22,D404+$J$24),D404))),D404)))</f>
        <v/>
      </c>
      <c r="E405" s="71" t="str">
        <f t="shared" si="48"/>
        <v/>
      </c>
      <c r="F405" s="71" t="str">
        <f>IF(A405="","",IF(A405=nper,J404+E405,MIN(J404+E405,IF(D405=D404,F404,IF($E$10="Acc Bi-Weekly",ROUND((-PMT(((1+D405/CP)^(CP/12))-1,(nper-A405+1)*12/26,J404))/2,2),IF($E$10="Acc Weekly",ROUND((-PMT(((1+D405/CP)^(CP/12))-1,(nper-A405+1)*12/52,J404))/4,2),ROUND(-PMT(((1+D405/CP)^(CP/periods_per_year))-1,nper-A405+1,J404),2)))))))</f>
        <v/>
      </c>
      <c r="G405" s="71" t="str">
        <f>IF(OR(A405="",A405&lt;$E$14),"",IF(J404&lt;=F405,0,IF(IF(AND(A405&gt;=$E$14,MOD(A405-$E$14,int)=0),$E$15,0)+F405&gt;=J404+E405,J404+E405-F405,IF(AND(A405&gt;=$E$14,MOD(A405-$E$14,int)=0),$E$15,0)+IF(IF(AND(A405&gt;=$E$14,MOD(A405-$E$14,int)=0),$E$15,0)+IF(MOD(A405-$E$18,periods_per_year)=0,$E$17,0)+F405&lt;J404+E405,IF(MOD(A405-$E$18,periods_per_year)=0,$E$17,0),J404+E405-IF(AND(A405&gt;=$E$14,MOD(A405-$E$14,int)=0),$E$15,0)-F405))))</f>
        <v/>
      </c>
      <c r="H405" s="68"/>
      <c r="I405" s="67" t="str">
        <f t="shared" si="49"/>
        <v/>
      </c>
      <c r="J405" s="67" t="str">
        <f t="shared" si="50"/>
        <v/>
      </c>
      <c r="K405" s="50"/>
      <c r="L405" s="63" t="str">
        <f t="shared" si="51"/>
        <v/>
      </c>
      <c r="M405" s="64" t="str">
        <f>IF(L405="","",IF(OR(periods_per_year=26,periods_per_year=52),IF(periods_per_year=26,IF(L405=1,fpdate,M404+14),IF(periods_per_year=52,IF(L405=1,fpdate,M404+7),"n/a")),IF(periods_per_year=24,DATE(YEAR(fpdate),MONTH(fpdate)+(L405-1)/2+IF(AND(DAY(fpdate)&gt;=15,MOD(L405,2)=0),1,0),IF(MOD(L405,2)=0,IF(DAY(fpdate)&gt;=15,DAY(fpdate)-14,DAY(fpdate)+14),DAY(fpdate))),IF(DAY(DATE(YEAR(fpdate),MONTH(fpdate)+L405-1,DAY(fpdate)))&lt;&gt;DAY(fpdate),DATE(YEAR(fpdate),MONTH(fpdate)+L405,0),DATE(YEAR(fpdate),MONTH(fpdate)+L405-1,DAY(fpdate))))))</f>
        <v/>
      </c>
      <c r="N405" s="70" t="str">
        <f>IF(L405="","",IF(D405&lt;&gt;"",D405,IF(L405=1,start_rate,IF(variable,IF(OR(L405=1,L405&lt;$K$20*periods_per_year),N404,MIN($K$21,IF(MOD(L405-1,$J$23)=0,MAX($K$22,N404+$J$24),N404))),N404))))</f>
        <v/>
      </c>
      <c r="O405" s="71" t="str">
        <f>IF(L405="","",ROUND((((1+N405/CP)^(CP/periods_per_year))-1)*R404,2))</f>
        <v/>
      </c>
      <c r="P405" s="71" t="str">
        <f>IF(L405="","",IF(L405=nper,R404+O405,MIN(R404+O405,IF(N405=N404,P404,ROUND(-PMT(((1+N405/CP)^(CP/periods_per_year))-1,nper-L405+1,R404),2)))))</f>
        <v/>
      </c>
      <c r="Q405" s="71" t="str">
        <f t="shared" si="52"/>
        <v/>
      </c>
      <c r="R405" s="71" t="str">
        <f t="shared" si="53"/>
        <v/>
      </c>
    </row>
    <row r="406" spans="1:18" x14ac:dyDescent="0.25">
      <c r="A406" s="63" t="str">
        <f t="shared" si="45"/>
        <v/>
      </c>
      <c r="B406" s="64" t="str">
        <f t="shared" si="46"/>
        <v/>
      </c>
      <c r="C406" s="65" t="str">
        <f t="shared" si="47"/>
        <v/>
      </c>
      <c r="D406" s="66" t="str">
        <f>IF(A406="","",IF(A406=1,start_rate,IF(variable,IF(OR(A406=1,A406&lt;$K$20*periods_per_year),D405,MIN($K$21,IF(MOD(A406-1,$J$23)=0,MAX($K$22,D405+$J$24),D405))),D405)))</f>
        <v/>
      </c>
      <c r="E406" s="71" t="str">
        <f t="shared" si="48"/>
        <v/>
      </c>
      <c r="F406" s="71" t="str">
        <f>IF(A406="","",IF(A406=nper,J405+E406,MIN(J405+E406,IF(D406=D405,F405,IF($E$10="Acc Bi-Weekly",ROUND((-PMT(((1+D406/CP)^(CP/12))-1,(nper-A406+1)*12/26,J405))/2,2),IF($E$10="Acc Weekly",ROUND((-PMT(((1+D406/CP)^(CP/12))-1,(nper-A406+1)*12/52,J405))/4,2),ROUND(-PMT(((1+D406/CP)^(CP/periods_per_year))-1,nper-A406+1,J405),2)))))))</f>
        <v/>
      </c>
      <c r="G406" s="71" t="str">
        <f>IF(OR(A406="",A406&lt;$E$14),"",IF(J405&lt;=F406,0,IF(IF(AND(A406&gt;=$E$14,MOD(A406-$E$14,int)=0),$E$15,0)+F406&gt;=J405+E406,J405+E406-F406,IF(AND(A406&gt;=$E$14,MOD(A406-$E$14,int)=0),$E$15,0)+IF(IF(AND(A406&gt;=$E$14,MOD(A406-$E$14,int)=0),$E$15,0)+IF(MOD(A406-$E$18,periods_per_year)=0,$E$17,0)+F406&lt;J405+E406,IF(MOD(A406-$E$18,periods_per_year)=0,$E$17,0),J405+E406-IF(AND(A406&gt;=$E$14,MOD(A406-$E$14,int)=0),$E$15,0)-F406))))</f>
        <v/>
      </c>
      <c r="H406" s="68"/>
      <c r="I406" s="67" t="str">
        <f t="shared" si="49"/>
        <v/>
      </c>
      <c r="J406" s="67" t="str">
        <f t="shared" si="50"/>
        <v/>
      </c>
      <c r="K406" s="50"/>
      <c r="L406" s="63" t="str">
        <f t="shared" si="51"/>
        <v/>
      </c>
      <c r="M406" s="64" t="str">
        <f>IF(L406="","",IF(OR(periods_per_year=26,periods_per_year=52),IF(periods_per_year=26,IF(L406=1,fpdate,M405+14),IF(periods_per_year=52,IF(L406=1,fpdate,M405+7),"n/a")),IF(periods_per_year=24,DATE(YEAR(fpdate),MONTH(fpdate)+(L406-1)/2+IF(AND(DAY(fpdate)&gt;=15,MOD(L406,2)=0),1,0),IF(MOD(L406,2)=0,IF(DAY(fpdate)&gt;=15,DAY(fpdate)-14,DAY(fpdate)+14),DAY(fpdate))),IF(DAY(DATE(YEAR(fpdate),MONTH(fpdate)+L406-1,DAY(fpdate)))&lt;&gt;DAY(fpdate),DATE(YEAR(fpdate),MONTH(fpdate)+L406,0),DATE(YEAR(fpdate),MONTH(fpdate)+L406-1,DAY(fpdate))))))</f>
        <v/>
      </c>
      <c r="N406" s="70" t="str">
        <f>IF(L406="","",IF(D406&lt;&gt;"",D406,IF(L406=1,start_rate,IF(variable,IF(OR(L406=1,L406&lt;$K$20*periods_per_year),N405,MIN($K$21,IF(MOD(L406-1,$J$23)=0,MAX($K$22,N405+$J$24),N405))),N405))))</f>
        <v/>
      </c>
      <c r="O406" s="71" t="str">
        <f>IF(L406="","",ROUND((((1+N406/CP)^(CP/periods_per_year))-1)*R405,2))</f>
        <v/>
      </c>
      <c r="P406" s="71" t="str">
        <f>IF(L406="","",IF(L406=nper,R405+O406,MIN(R405+O406,IF(N406=N405,P405,ROUND(-PMT(((1+N406/CP)^(CP/periods_per_year))-1,nper-L406+1,R405),2)))))</f>
        <v/>
      </c>
      <c r="Q406" s="71" t="str">
        <f t="shared" si="52"/>
        <v/>
      </c>
      <c r="R406" s="71" t="str">
        <f t="shared" si="53"/>
        <v/>
      </c>
    </row>
    <row r="407" spans="1:18" x14ac:dyDescent="0.25">
      <c r="A407" s="63" t="str">
        <f t="shared" si="45"/>
        <v/>
      </c>
      <c r="B407" s="64" t="str">
        <f t="shared" si="46"/>
        <v/>
      </c>
      <c r="C407" s="65" t="str">
        <f t="shared" si="47"/>
        <v/>
      </c>
      <c r="D407" s="66" t="str">
        <f>IF(A407="","",IF(A407=1,start_rate,IF(variable,IF(OR(A407=1,A407&lt;$K$20*periods_per_year),D406,MIN($K$21,IF(MOD(A407-1,$J$23)=0,MAX($K$22,D406+$J$24),D406))),D406)))</f>
        <v/>
      </c>
      <c r="E407" s="71" t="str">
        <f t="shared" si="48"/>
        <v/>
      </c>
      <c r="F407" s="71" t="str">
        <f>IF(A407="","",IF(A407=nper,J406+E407,MIN(J406+E407,IF(D407=D406,F406,IF($E$10="Acc Bi-Weekly",ROUND((-PMT(((1+D407/CP)^(CP/12))-1,(nper-A407+1)*12/26,J406))/2,2),IF($E$10="Acc Weekly",ROUND((-PMT(((1+D407/CP)^(CP/12))-1,(nper-A407+1)*12/52,J406))/4,2),ROUND(-PMT(((1+D407/CP)^(CP/periods_per_year))-1,nper-A407+1,J406),2)))))))</f>
        <v/>
      </c>
      <c r="G407" s="71" t="str">
        <f>IF(OR(A407="",A407&lt;$E$14),"",IF(J406&lt;=F407,0,IF(IF(AND(A407&gt;=$E$14,MOD(A407-$E$14,int)=0),$E$15,0)+F407&gt;=J406+E407,J406+E407-F407,IF(AND(A407&gt;=$E$14,MOD(A407-$E$14,int)=0),$E$15,0)+IF(IF(AND(A407&gt;=$E$14,MOD(A407-$E$14,int)=0),$E$15,0)+IF(MOD(A407-$E$18,periods_per_year)=0,$E$17,0)+F407&lt;J406+E407,IF(MOD(A407-$E$18,periods_per_year)=0,$E$17,0),J406+E407-IF(AND(A407&gt;=$E$14,MOD(A407-$E$14,int)=0),$E$15,0)-F407))))</f>
        <v/>
      </c>
      <c r="H407" s="68"/>
      <c r="I407" s="67" t="str">
        <f t="shared" si="49"/>
        <v/>
      </c>
      <c r="J407" s="67" t="str">
        <f t="shared" si="50"/>
        <v/>
      </c>
      <c r="K407" s="50"/>
      <c r="L407" s="63" t="str">
        <f t="shared" si="51"/>
        <v/>
      </c>
      <c r="M407" s="64" t="str">
        <f>IF(L407="","",IF(OR(periods_per_year=26,periods_per_year=52),IF(periods_per_year=26,IF(L407=1,fpdate,M406+14),IF(periods_per_year=52,IF(L407=1,fpdate,M406+7),"n/a")),IF(periods_per_year=24,DATE(YEAR(fpdate),MONTH(fpdate)+(L407-1)/2+IF(AND(DAY(fpdate)&gt;=15,MOD(L407,2)=0),1,0),IF(MOD(L407,2)=0,IF(DAY(fpdate)&gt;=15,DAY(fpdate)-14,DAY(fpdate)+14),DAY(fpdate))),IF(DAY(DATE(YEAR(fpdate),MONTH(fpdate)+L407-1,DAY(fpdate)))&lt;&gt;DAY(fpdate),DATE(YEAR(fpdate),MONTH(fpdate)+L407,0),DATE(YEAR(fpdate),MONTH(fpdate)+L407-1,DAY(fpdate))))))</f>
        <v/>
      </c>
      <c r="N407" s="70" t="str">
        <f>IF(L407="","",IF(D407&lt;&gt;"",D407,IF(L407=1,start_rate,IF(variable,IF(OR(L407=1,L407&lt;$K$20*periods_per_year),N406,MIN($K$21,IF(MOD(L407-1,$J$23)=0,MAX($K$22,N406+$J$24),N406))),N406))))</f>
        <v/>
      </c>
      <c r="O407" s="71" t="str">
        <f>IF(L407="","",ROUND((((1+N407/CP)^(CP/periods_per_year))-1)*R406,2))</f>
        <v/>
      </c>
      <c r="P407" s="71" t="str">
        <f>IF(L407="","",IF(L407=nper,R406+O407,MIN(R406+O407,IF(N407=N406,P406,ROUND(-PMT(((1+N407/CP)^(CP/periods_per_year))-1,nper-L407+1,R406),2)))))</f>
        <v/>
      </c>
      <c r="Q407" s="71" t="str">
        <f t="shared" si="52"/>
        <v/>
      </c>
      <c r="R407" s="71" t="str">
        <f t="shared" si="53"/>
        <v/>
      </c>
    </row>
    <row r="408" spans="1:18" x14ac:dyDescent="0.25">
      <c r="A408" s="63" t="str">
        <f t="shared" si="45"/>
        <v/>
      </c>
      <c r="B408" s="64" t="str">
        <f t="shared" si="46"/>
        <v/>
      </c>
      <c r="C408" s="65" t="str">
        <f t="shared" si="47"/>
        <v/>
      </c>
      <c r="D408" s="66" t="str">
        <f>IF(A408="","",IF(A408=1,start_rate,IF(variable,IF(OR(A408=1,A408&lt;$K$20*periods_per_year),D407,MIN($K$21,IF(MOD(A408-1,$J$23)=0,MAX($K$22,D407+$J$24),D407))),D407)))</f>
        <v/>
      </c>
      <c r="E408" s="71" t="str">
        <f t="shared" si="48"/>
        <v/>
      </c>
      <c r="F408" s="71" t="str">
        <f>IF(A408="","",IF(A408=nper,J407+E408,MIN(J407+E408,IF(D408=D407,F407,IF($E$10="Acc Bi-Weekly",ROUND((-PMT(((1+D408/CP)^(CP/12))-1,(nper-A408+1)*12/26,J407))/2,2),IF($E$10="Acc Weekly",ROUND((-PMT(((1+D408/CP)^(CP/12))-1,(nper-A408+1)*12/52,J407))/4,2),ROUND(-PMT(((1+D408/CP)^(CP/periods_per_year))-1,nper-A408+1,J407),2)))))))</f>
        <v/>
      </c>
      <c r="G408" s="71" t="str">
        <f>IF(OR(A408="",A408&lt;$E$14),"",IF(J407&lt;=F408,0,IF(IF(AND(A408&gt;=$E$14,MOD(A408-$E$14,int)=0),$E$15,0)+F408&gt;=J407+E408,J407+E408-F408,IF(AND(A408&gt;=$E$14,MOD(A408-$E$14,int)=0),$E$15,0)+IF(IF(AND(A408&gt;=$E$14,MOD(A408-$E$14,int)=0),$E$15,0)+IF(MOD(A408-$E$18,periods_per_year)=0,$E$17,0)+F408&lt;J407+E408,IF(MOD(A408-$E$18,periods_per_year)=0,$E$17,0),J407+E408-IF(AND(A408&gt;=$E$14,MOD(A408-$E$14,int)=0),$E$15,0)-F408))))</f>
        <v/>
      </c>
      <c r="H408" s="68"/>
      <c r="I408" s="67" t="str">
        <f t="shared" si="49"/>
        <v/>
      </c>
      <c r="J408" s="67" t="str">
        <f t="shared" si="50"/>
        <v/>
      </c>
      <c r="K408" s="50"/>
      <c r="L408" s="63" t="str">
        <f t="shared" si="51"/>
        <v/>
      </c>
      <c r="M408" s="64" t="str">
        <f>IF(L408="","",IF(OR(periods_per_year=26,periods_per_year=52),IF(periods_per_year=26,IF(L408=1,fpdate,M407+14),IF(periods_per_year=52,IF(L408=1,fpdate,M407+7),"n/a")),IF(periods_per_year=24,DATE(YEAR(fpdate),MONTH(fpdate)+(L408-1)/2+IF(AND(DAY(fpdate)&gt;=15,MOD(L408,2)=0),1,0),IF(MOD(L408,2)=0,IF(DAY(fpdate)&gt;=15,DAY(fpdate)-14,DAY(fpdate)+14),DAY(fpdate))),IF(DAY(DATE(YEAR(fpdate),MONTH(fpdate)+L408-1,DAY(fpdate)))&lt;&gt;DAY(fpdate),DATE(YEAR(fpdate),MONTH(fpdate)+L408,0),DATE(YEAR(fpdate),MONTH(fpdate)+L408-1,DAY(fpdate))))))</f>
        <v/>
      </c>
      <c r="N408" s="70" t="str">
        <f>IF(L408="","",IF(D408&lt;&gt;"",D408,IF(L408=1,start_rate,IF(variable,IF(OR(L408=1,L408&lt;$K$20*periods_per_year),N407,MIN($K$21,IF(MOD(L408-1,$J$23)=0,MAX($K$22,N407+$J$24),N407))),N407))))</f>
        <v/>
      </c>
      <c r="O408" s="71" t="str">
        <f>IF(L408="","",ROUND((((1+N408/CP)^(CP/periods_per_year))-1)*R407,2))</f>
        <v/>
      </c>
      <c r="P408" s="71" t="str">
        <f>IF(L408="","",IF(L408=nper,R407+O408,MIN(R407+O408,IF(N408=N407,P407,ROUND(-PMT(((1+N408/CP)^(CP/periods_per_year))-1,nper-L408+1,R407),2)))))</f>
        <v/>
      </c>
      <c r="Q408" s="71" t="str">
        <f t="shared" si="52"/>
        <v/>
      </c>
      <c r="R408" s="71" t="str">
        <f t="shared" si="53"/>
        <v/>
      </c>
    </row>
    <row r="409" spans="1:18" x14ac:dyDescent="0.25">
      <c r="A409" s="63" t="str">
        <f t="shared" si="45"/>
        <v/>
      </c>
      <c r="B409" s="64" t="str">
        <f t="shared" si="46"/>
        <v/>
      </c>
      <c r="C409" s="65" t="str">
        <f t="shared" si="47"/>
        <v/>
      </c>
      <c r="D409" s="66" t="str">
        <f>IF(A409="","",IF(A409=1,start_rate,IF(variable,IF(OR(A409=1,A409&lt;$K$20*periods_per_year),D408,MIN($K$21,IF(MOD(A409-1,$J$23)=0,MAX($K$22,D408+$J$24),D408))),D408)))</f>
        <v/>
      </c>
      <c r="E409" s="71" t="str">
        <f t="shared" si="48"/>
        <v/>
      </c>
      <c r="F409" s="71" t="str">
        <f>IF(A409="","",IF(A409=nper,J408+E409,MIN(J408+E409,IF(D409=D408,F408,IF($E$10="Acc Bi-Weekly",ROUND((-PMT(((1+D409/CP)^(CP/12))-1,(nper-A409+1)*12/26,J408))/2,2),IF($E$10="Acc Weekly",ROUND((-PMT(((1+D409/CP)^(CP/12))-1,(nper-A409+1)*12/52,J408))/4,2),ROUND(-PMT(((1+D409/CP)^(CP/periods_per_year))-1,nper-A409+1,J408),2)))))))</f>
        <v/>
      </c>
      <c r="G409" s="71" t="str">
        <f>IF(OR(A409="",A409&lt;$E$14),"",IF(J408&lt;=F409,0,IF(IF(AND(A409&gt;=$E$14,MOD(A409-$E$14,int)=0),$E$15,0)+F409&gt;=J408+E409,J408+E409-F409,IF(AND(A409&gt;=$E$14,MOD(A409-$E$14,int)=0),$E$15,0)+IF(IF(AND(A409&gt;=$E$14,MOD(A409-$E$14,int)=0),$E$15,0)+IF(MOD(A409-$E$18,periods_per_year)=0,$E$17,0)+F409&lt;J408+E409,IF(MOD(A409-$E$18,periods_per_year)=0,$E$17,0),J408+E409-IF(AND(A409&gt;=$E$14,MOD(A409-$E$14,int)=0),$E$15,0)-F409))))</f>
        <v/>
      </c>
      <c r="H409" s="68"/>
      <c r="I409" s="67" t="str">
        <f t="shared" si="49"/>
        <v/>
      </c>
      <c r="J409" s="67" t="str">
        <f t="shared" si="50"/>
        <v/>
      </c>
      <c r="K409" s="50"/>
      <c r="L409" s="63" t="str">
        <f t="shared" si="51"/>
        <v/>
      </c>
      <c r="M409" s="64" t="str">
        <f>IF(L409="","",IF(OR(periods_per_year=26,periods_per_year=52),IF(periods_per_year=26,IF(L409=1,fpdate,M408+14),IF(periods_per_year=52,IF(L409=1,fpdate,M408+7),"n/a")),IF(periods_per_year=24,DATE(YEAR(fpdate),MONTH(fpdate)+(L409-1)/2+IF(AND(DAY(fpdate)&gt;=15,MOD(L409,2)=0),1,0),IF(MOD(L409,2)=0,IF(DAY(fpdate)&gt;=15,DAY(fpdate)-14,DAY(fpdate)+14),DAY(fpdate))),IF(DAY(DATE(YEAR(fpdate),MONTH(fpdate)+L409-1,DAY(fpdate)))&lt;&gt;DAY(fpdate),DATE(YEAR(fpdate),MONTH(fpdate)+L409,0),DATE(YEAR(fpdate),MONTH(fpdate)+L409-1,DAY(fpdate))))))</f>
        <v/>
      </c>
      <c r="N409" s="70" t="str">
        <f>IF(L409="","",IF(D409&lt;&gt;"",D409,IF(L409=1,start_rate,IF(variable,IF(OR(L409=1,L409&lt;$K$20*periods_per_year),N408,MIN($K$21,IF(MOD(L409-1,$J$23)=0,MAX($K$22,N408+$J$24),N408))),N408))))</f>
        <v/>
      </c>
      <c r="O409" s="71" t="str">
        <f>IF(L409="","",ROUND((((1+N409/CP)^(CP/periods_per_year))-1)*R408,2))</f>
        <v/>
      </c>
      <c r="P409" s="71" t="str">
        <f>IF(L409="","",IF(L409=nper,R408+O409,MIN(R408+O409,IF(N409=N408,P408,ROUND(-PMT(((1+N409/CP)^(CP/periods_per_year))-1,nper-L409+1,R408),2)))))</f>
        <v/>
      </c>
      <c r="Q409" s="71" t="str">
        <f t="shared" si="52"/>
        <v/>
      </c>
      <c r="R409" s="71" t="str">
        <f t="shared" si="53"/>
        <v/>
      </c>
    </row>
    <row r="410" spans="1:18" x14ac:dyDescent="0.25">
      <c r="A410" s="63" t="str">
        <f t="shared" si="45"/>
        <v/>
      </c>
      <c r="B410" s="64" t="str">
        <f t="shared" si="46"/>
        <v/>
      </c>
      <c r="C410" s="65" t="str">
        <f t="shared" si="47"/>
        <v/>
      </c>
      <c r="D410" s="66" t="str">
        <f>IF(A410="","",IF(A410=1,start_rate,IF(variable,IF(OR(A410=1,A410&lt;$K$20*periods_per_year),D409,MIN($K$21,IF(MOD(A410-1,$J$23)=0,MAX($K$22,D409+$J$24),D409))),D409)))</f>
        <v/>
      </c>
      <c r="E410" s="71" t="str">
        <f t="shared" si="48"/>
        <v/>
      </c>
      <c r="F410" s="71" t="str">
        <f>IF(A410="","",IF(A410=nper,J409+E410,MIN(J409+E410,IF(D410=D409,F409,IF($E$10="Acc Bi-Weekly",ROUND((-PMT(((1+D410/CP)^(CP/12))-1,(nper-A410+1)*12/26,J409))/2,2),IF($E$10="Acc Weekly",ROUND((-PMT(((1+D410/CP)^(CP/12))-1,(nper-A410+1)*12/52,J409))/4,2),ROUND(-PMT(((1+D410/CP)^(CP/periods_per_year))-1,nper-A410+1,J409),2)))))))</f>
        <v/>
      </c>
      <c r="G410" s="71" t="str">
        <f>IF(OR(A410="",A410&lt;$E$14),"",IF(J409&lt;=F410,0,IF(IF(AND(A410&gt;=$E$14,MOD(A410-$E$14,int)=0),$E$15,0)+F410&gt;=J409+E410,J409+E410-F410,IF(AND(A410&gt;=$E$14,MOD(A410-$E$14,int)=0),$E$15,0)+IF(IF(AND(A410&gt;=$E$14,MOD(A410-$E$14,int)=0),$E$15,0)+IF(MOD(A410-$E$18,periods_per_year)=0,$E$17,0)+F410&lt;J409+E410,IF(MOD(A410-$E$18,periods_per_year)=0,$E$17,0),J409+E410-IF(AND(A410&gt;=$E$14,MOD(A410-$E$14,int)=0),$E$15,0)-F410))))</f>
        <v/>
      </c>
      <c r="H410" s="68"/>
      <c r="I410" s="67" t="str">
        <f t="shared" si="49"/>
        <v/>
      </c>
      <c r="J410" s="67" t="str">
        <f t="shared" si="50"/>
        <v/>
      </c>
      <c r="K410" s="50"/>
      <c r="L410" s="63" t="str">
        <f t="shared" si="51"/>
        <v/>
      </c>
      <c r="M410" s="64" t="str">
        <f>IF(L410="","",IF(OR(periods_per_year=26,periods_per_year=52),IF(periods_per_year=26,IF(L410=1,fpdate,M409+14),IF(periods_per_year=52,IF(L410=1,fpdate,M409+7),"n/a")),IF(periods_per_year=24,DATE(YEAR(fpdate),MONTH(fpdate)+(L410-1)/2+IF(AND(DAY(fpdate)&gt;=15,MOD(L410,2)=0),1,0),IF(MOD(L410,2)=0,IF(DAY(fpdate)&gt;=15,DAY(fpdate)-14,DAY(fpdate)+14),DAY(fpdate))),IF(DAY(DATE(YEAR(fpdate),MONTH(fpdate)+L410-1,DAY(fpdate)))&lt;&gt;DAY(fpdate),DATE(YEAR(fpdate),MONTH(fpdate)+L410,0),DATE(YEAR(fpdate),MONTH(fpdate)+L410-1,DAY(fpdate))))))</f>
        <v/>
      </c>
      <c r="N410" s="70" t="str">
        <f>IF(L410="","",IF(D410&lt;&gt;"",D410,IF(L410=1,start_rate,IF(variable,IF(OR(L410=1,L410&lt;$K$20*periods_per_year),N409,MIN($K$21,IF(MOD(L410-1,$J$23)=0,MAX($K$22,N409+$J$24),N409))),N409))))</f>
        <v/>
      </c>
      <c r="O410" s="71" t="str">
        <f>IF(L410="","",ROUND((((1+N410/CP)^(CP/periods_per_year))-1)*R409,2))</f>
        <v/>
      </c>
      <c r="P410" s="71" t="str">
        <f>IF(L410="","",IF(L410=nper,R409+O410,MIN(R409+O410,IF(N410=N409,P409,ROUND(-PMT(((1+N410/CP)^(CP/periods_per_year))-1,nper-L410+1,R409),2)))))</f>
        <v/>
      </c>
      <c r="Q410" s="71" t="str">
        <f t="shared" si="52"/>
        <v/>
      </c>
      <c r="R410" s="71" t="str">
        <f t="shared" si="53"/>
        <v/>
      </c>
    </row>
    <row r="411" spans="1:18" x14ac:dyDescent="0.25">
      <c r="A411" s="63" t="str">
        <f t="shared" si="45"/>
        <v/>
      </c>
      <c r="B411" s="64" t="str">
        <f t="shared" si="46"/>
        <v/>
      </c>
      <c r="C411" s="65" t="str">
        <f t="shared" si="47"/>
        <v/>
      </c>
      <c r="D411" s="66" t="str">
        <f>IF(A411="","",IF(A411=1,start_rate,IF(variable,IF(OR(A411=1,A411&lt;$K$20*periods_per_year),D410,MIN($K$21,IF(MOD(A411-1,$J$23)=0,MAX($K$22,D410+$J$24),D410))),D410)))</f>
        <v/>
      </c>
      <c r="E411" s="71" t="str">
        <f t="shared" si="48"/>
        <v/>
      </c>
      <c r="F411" s="71" t="str">
        <f>IF(A411="","",IF(A411=nper,J410+E411,MIN(J410+E411,IF(D411=D410,F410,IF($E$10="Acc Bi-Weekly",ROUND((-PMT(((1+D411/CP)^(CP/12))-1,(nper-A411+1)*12/26,J410))/2,2),IF($E$10="Acc Weekly",ROUND((-PMT(((1+D411/CP)^(CP/12))-1,(nper-A411+1)*12/52,J410))/4,2),ROUND(-PMT(((1+D411/CP)^(CP/periods_per_year))-1,nper-A411+1,J410),2)))))))</f>
        <v/>
      </c>
      <c r="G411" s="71" t="str">
        <f>IF(OR(A411="",A411&lt;$E$14),"",IF(J410&lt;=F411,0,IF(IF(AND(A411&gt;=$E$14,MOD(A411-$E$14,int)=0),$E$15,0)+F411&gt;=J410+E411,J410+E411-F411,IF(AND(A411&gt;=$E$14,MOD(A411-$E$14,int)=0),$E$15,0)+IF(IF(AND(A411&gt;=$E$14,MOD(A411-$E$14,int)=0),$E$15,0)+IF(MOD(A411-$E$18,periods_per_year)=0,$E$17,0)+F411&lt;J410+E411,IF(MOD(A411-$E$18,periods_per_year)=0,$E$17,0),J410+E411-IF(AND(A411&gt;=$E$14,MOD(A411-$E$14,int)=0),$E$15,0)-F411))))</f>
        <v/>
      </c>
      <c r="H411" s="68"/>
      <c r="I411" s="67" t="str">
        <f t="shared" si="49"/>
        <v/>
      </c>
      <c r="J411" s="67" t="str">
        <f t="shared" si="50"/>
        <v/>
      </c>
      <c r="K411" s="50"/>
      <c r="L411" s="63" t="str">
        <f t="shared" si="51"/>
        <v/>
      </c>
      <c r="M411" s="64" t="str">
        <f>IF(L411="","",IF(OR(periods_per_year=26,periods_per_year=52),IF(periods_per_year=26,IF(L411=1,fpdate,M410+14),IF(periods_per_year=52,IF(L411=1,fpdate,M410+7),"n/a")),IF(periods_per_year=24,DATE(YEAR(fpdate),MONTH(fpdate)+(L411-1)/2+IF(AND(DAY(fpdate)&gt;=15,MOD(L411,2)=0),1,0),IF(MOD(L411,2)=0,IF(DAY(fpdate)&gt;=15,DAY(fpdate)-14,DAY(fpdate)+14),DAY(fpdate))),IF(DAY(DATE(YEAR(fpdate),MONTH(fpdate)+L411-1,DAY(fpdate)))&lt;&gt;DAY(fpdate),DATE(YEAR(fpdate),MONTH(fpdate)+L411,0),DATE(YEAR(fpdate),MONTH(fpdate)+L411-1,DAY(fpdate))))))</f>
        <v/>
      </c>
      <c r="N411" s="70" t="str">
        <f>IF(L411="","",IF(D411&lt;&gt;"",D411,IF(L411=1,start_rate,IF(variable,IF(OR(L411=1,L411&lt;$K$20*periods_per_year),N410,MIN($K$21,IF(MOD(L411-1,$J$23)=0,MAX($K$22,N410+$J$24),N410))),N410))))</f>
        <v/>
      </c>
      <c r="O411" s="71" t="str">
        <f>IF(L411="","",ROUND((((1+N411/CP)^(CP/periods_per_year))-1)*R410,2))</f>
        <v/>
      </c>
      <c r="P411" s="71" t="str">
        <f>IF(L411="","",IF(L411=nper,R410+O411,MIN(R410+O411,IF(N411=N410,P410,ROUND(-PMT(((1+N411/CP)^(CP/periods_per_year))-1,nper-L411+1,R410),2)))))</f>
        <v/>
      </c>
      <c r="Q411" s="71" t="str">
        <f t="shared" si="52"/>
        <v/>
      </c>
      <c r="R411" s="71" t="str">
        <f t="shared" si="53"/>
        <v/>
      </c>
    </row>
    <row r="412" spans="1:18" x14ac:dyDescent="0.25">
      <c r="A412" s="63" t="str">
        <f t="shared" si="45"/>
        <v/>
      </c>
      <c r="B412" s="64" t="str">
        <f t="shared" si="46"/>
        <v/>
      </c>
      <c r="C412" s="65" t="str">
        <f t="shared" si="47"/>
        <v/>
      </c>
      <c r="D412" s="66" t="str">
        <f>IF(A412="","",IF(A412=1,start_rate,IF(variable,IF(OR(A412=1,A412&lt;$K$20*periods_per_year),D411,MIN($K$21,IF(MOD(A412-1,$J$23)=0,MAX($K$22,D411+$J$24),D411))),D411)))</f>
        <v/>
      </c>
      <c r="E412" s="71" t="str">
        <f t="shared" si="48"/>
        <v/>
      </c>
      <c r="F412" s="71" t="str">
        <f>IF(A412="","",IF(A412=nper,J411+E412,MIN(J411+E412,IF(D412=D411,F411,IF($E$10="Acc Bi-Weekly",ROUND((-PMT(((1+D412/CP)^(CP/12))-1,(nper-A412+1)*12/26,J411))/2,2),IF($E$10="Acc Weekly",ROUND((-PMT(((1+D412/CP)^(CP/12))-1,(nper-A412+1)*12/52,J411))/4,2),ROUND(-PMT(((1+D412/CP)^(CP/periods_per_year))-1,nper-A412+1,J411),2)))))))</f>
        <v/>
      </c>
      <c r="G412" s="71" t="str">
        <f>IF(OR(A412="",A412&lt;$E$14),"",IF(J411&lt;=F412,0,IF(IF(AND(A412&gt;=$E$14,MOD(A412-$E$14,int)=0),$E$15,0)+F412&gt;=J411+E412,J411+E412-F412,IF(AND(A412&gt;=$E$14,MOD(A412-$E$14,int)=0),$E$15,0)+IF(IF(AND(A412&gt;=$E$14,MOD(A412-$E$14,int)=0),$E$15,0)+IF(MOD(A412-$E$18,periods_per_year)=0,$E$17,0)+F412&lt;J411+E412,IF(MOD(A412-$E$18,periods_per_year)=0,$E$17,0),J411+E412-IF(AND(A412&gt;=$E$14,MOD(A412-$E$14,int)=0),$E$15,0)-F412))))</f>
        <v/>
      </c>
      <c r="H412" s="68"/>
      <c r="I412" s="67" t="str">
        <f t="shared" si="49"/>
        <v/>
      </c>
      <c r="J412" s="67" t="str">
        <f t="shared" si="50"/>
        <v/>
      </c>
      <c r="K412" s="50"/>
      <c r="L412" s="63" t="str">
        <f t="shared" si="51"/>
        <v/>
      </c>
      <c r="M412" s="64" t="str">
        <f>IF(L412="","",IF(OR(periods_per_year=26,periods_per_year=52),IF(periods_per_year=26,IF(L412=1,fpdate,M411+14),IF(periods_per_year=52,IF(L412=1,fpdate,M411+7),"n/a")),IF(periods_per_year=24,DATE(YEAR(fpdate),MONTH(fpdate)+(L412-1)/2+IF(AND(DAY(fpdate)&gt;=15,MOD(L412,2)=0),1,0),IF(MOD(L412,2)=0,IF(DAY(fpdate)&gt;=15,DAY(fpdate)-14,DAY(fpdate)+14),DAY(fpdate))),IF(DAY(DATE(YEAR(fpdate),MONTH(fpdate)+L412-1,DAY(fpdate)))&lt;&gt;DAY(fpdate),DATE(YEAR(fpdate),MONTH(fpdate)+L412,0),DATE(YEAR(fpdate),MONTH(fpdate)+L412-1,DAY(fpdate))))))</f>
        <v/>
      </c>
      <c r="N412" s="70" t="str">
        <f>IF(L412="","",IF(D412&lt;&gt;"",D412,IF(L412=1,start_rate,IF(variable,IF(OR(L412=1,L412&lt;$K$20*periods_per_year),N411,MIN($K$21,IF(MOD(L412-1,$J$23)=0,MAX($K$22,N411+$J$24),N411))),N411))))</f>
        <v/>
      </c>
      <c r="O412" s="71" t="str">
        <f>IF(L412="","",ROUND((((1+N412/CP)^(CP/periods_per_year))-1)*R411,2))</f>
        <v/>
      </c>
      <c r="P412" s="71" t="str">
        <f>IF(L412="","",IF(L412=nper,R411+O412,MIN(R411+O412,IF(N412=N411,P411,ROUND(-PMT(((1+N412/CP)^(CP/periods_per_year))-1,nper-L412+1,R411),2)))))</f>
        <v/>
      </c>
      <c r="Q412" s="71" t="str">
        <f t="shared" si="52"/>
        <v/>
      </c>
      <c r="R412" s="71" t="str">
        <f t="shared" si="53"/>
        <v/>
      </c>
    </row>
    <row r="413" spans="1:18" x14ac:dyDescent="0.25">
      <c r="A413" s="63" t="str">
        <f t="shared" si="45"/>
        <v/>
      </c>
      <c r="B413" s="64" t="str">
        <f t="shared" si="46"/>
        <v/>
      </c>
      <c r="C413" s="65" t="str">
        <f t="shared" si="47"/>
        <v/>
      </c>
      <c r="D413" s="66" t="str">
        <f>IF(A413="","",IF(A413=1,start_rate,IF(variable,IF(OR(A413=1,A413&lt;$K$20*periods_per_year),D412,MIN($K$21,IF(MOD(A413-1,$J$23)=0,MAX($K$22,D412+$J$24),D412))),D412)))</f>
        <v/>
      </c>
      <c r="E413" s="71" t="str">
        <f t="shared" si="48"/>
        <v/>
      </c>
      <c r="F413" s="71" t="str">
        <f>IF(A413="","",IF(A413=nper,J412+E413,MIN(J412+E413,IF(D413=D412,F412,IF($E$10="Acc Bi-Weekly",ROUND((-PMT(((1+D413/CP)^(CP/12))-1,(nper-A413+1)*12/26,J412))/2,2),IF($E$10="Acc Weekly",ROUND((-PMT(((1+D413/CP)^(CP/12))-1,(nper-A413+1)*12/52,J412))/4,2),ROUND(-PMT(((1+D413/CP)^(CP/periods_per_year))-1,nper-A413+1,J412),2)))))))</f>
        <v/>
      </c>
      <c r="G413" s="71" t="str">
        <f>IF(OR(A413="",A413&lt;$E$14),"",IF(J412&lt;=F413,0,IF(IF(AND(A413&gt;=$E$14,MOD(A413-$E$14,int)=0),$E$15,0)+F413&gt;=J412+E413,J412+E413-F413,IF(AND(A413&gt;=$E$14,MOD(A413-$E$14,int)=0),$E$15,0)+IF(IF(AND(A413&gt;=$E$14,MOD(A413-$E$14,int)=0),$E$15,0)+IF(MOD(A413-$E$18,periods_per_year)=0,$E$17,0)+F413&lt;J412+E413,IF(MOD(A413-$E$18,periods_per_year)=0,$E$17,0),J412+E413-IF(AND(A413&gt;=$E$14,MOD(A413-$E$14,int)=0),$E$15,0)-F413))))</f>
        <v/>
      </c>
      <c r="H413" s="68"/>
      <c r="I413" s="67" t="str">
        <f t="shared" si="49"/>
        <v/>
      </c>
      <c r="J413" s="67" t="str">
        <f t="shared" si="50"/>
        <v/>
      </c>
      <c r="K413" s="50"/>
      <c r="L413" s="63" t="str">
        <f t="shared" si="51"/>
        <v/>
      </c>
      <c r="M413" s="64" t="str">
        <f>IF(L413="","",IF(OR(periods_per_year=26,periods_per_year=52),IF(periods_per_year=26,IF(L413=1,fpdate,M412+14),IF(periods_per_year=52,IF(L413=1,fpdate,M412+7),"n/a")),IF(periods_per_year=24,DATE(YEAR(fpdate),MONTH(fpdate)+(L413-1)/2+IF(AND(DAY(fpdate)&gt;=15,MOD(L413,2)=0),1,0),IF(MOD(L413,2)=0,IF(DAY(fpdate)&gt;=15,DAY(fpdate)-14,DAY(fpdate)+14),DAY(fpdate))),IF(DAY(DATE(YEAR(fpdate),MONTH(fpdate)+L413-1,DAY(fpdate)))&lt;&gt;DAY(fpdate),DATE(YEAR(fpdate),MONTH(fpdate)+L413,0),DATE(YEAR(fpdate),MONTH(fpdate)+L413-1,DAY(fpdate))))))</f>
        <v/>
      </c>
      <c r="N413" s="70" t="str">
        <f>IF(L413="","",IF(D413&lt;&gt;"",D413,IF(L413=1,start_rate,IF(variable,IF(OR(L413=1,L413&lt;$K$20*periods_per_year),N412,MIN($K$21,IF(MOD(L413-1,$J$23)=0,MAX($K$22,N412+$J$24),N412))),N412))))</f>
        <v/>
      </c>
      <c r="O413" s="71" t="str">
        <f>IF(L413="","",ROUND((((1+N413/CP)^(CP/periods_per_year))-1)*R412,2))</f>
        <v/>
      </c>
      <c r="P413" s="71" t="str">
        <f>IF(L413="","",IF(L413=nper,R412+O413,MIN(R412+O413,IF(N413=N412,P412,ROUND(-PMT(((1+N413/CP)^(CP/periods_per_year))-1,nper-L413+1,R412),2)))))</f>
        <v/>
      </c>
      <c r="Q413" s="71" t="str">
        <f t="shared" si="52"/>
        <v/>
      </c>
      <c r="R413" s="71" t="str">
        <f t="shared" si="53"/>
        <v/>
      </c>
    </row>
    <row r="414" spans="1:18" x14ac:dyDescent="0.25">
      <c r="A414" s="63" t="str">
        <f t="shared" si="45"/>
        <v/>
      </c>
      <c r="B414" s="64" t="str">
        <f t="shared" si="46"/>
        <v/>
      </c>
      <c r="C414" s="65" t="str">
        <f t="shared" si="47"/>
        <v/>
      </c>
      <c r="D414" s="66" t="str">
        <f>IF(A414="","",IF(A414=1,start_rate,IF(variable,IF(OR(A414=1,A414&lt;$K$20*periods_per_year),D413,MIN($K$21,IF(MOD(A414-1,$J$23)=0,MAX($K$22,D413+$J$24),D413))),D413)))</f>
        <v/>
      </c>
      <c r="E414" s="71" t="str">
        <f t="shared" si="48"/>
        <v/>
      </c>
      <c r="F414" s="71" t="str">
        <f>IF(A414="","",IF(A414=nper,J413+E414,MIN(J413+E414,IF(D414=D413,F413,IF($E$10="Acc Bi-Weekly",ROUND((-PMT(((1+D414/CP)^(CP/12))-1,(nper-A414+1)*12/26,J413))/2,2),IF($E$10="Acc Weekly",ROUND((-PMT(((1+D414/CP)^(CP/12))-1,(nper-A414+1)*12/52,J413))/4,2),ROUND(-PMT(((1+D414/CP)^(CP/periods_per_year))-1,nper-A414+1,J413),2)))))))</f>
        <v/>
      </c>
      <c r="G414" s="71" t="str">
        <f>IF(OR(A414="",A414&lt;$E$14),"",IF(J413&lt;=F414,0,IF(IF(AND(A414&gt;=$E$14,MOD(A414-$E$14,int)=0),$E$15,0)+F414&gt;=J413+E414,J413+E414-F414,IF(AND(A414&gt;=$E$14,MOD(A414-$E$14,int)=0),$E$15,0)+IF(IF(AND(A414&gt;=$E$14,MOD(A414-$E$14,int)=0),$E$15,0)+IF(MOD(A414-$E$18,periods_per_year)=0,$E$17,0)+F414&lt;J413+E414,IF(MOD(A414-$E$18,periods_per_year)=0,$E$17,0),J413+E414-IF(AND(A414&gt;=$E$14,MOD(A414-$E$14,int)=0),$E$15,0)-F414))))</f>
        <v/>
      </c>
      <c r="H414" s="68"/>
      <c r="I414" s="67" t="str">
        <f t="shared" si="49"/>
        <v/>
      </c>
      <c r="J414" s="67" t="str">
        <f t="shared" si="50"/>
        <v/>
      </c>
      <c r="K414" s="50"/>
      <c r="L414" s="63" t="str">
        <f t="shared" si="51"/>
        <v/>
      </c>
      <c r="M414" s="64" t="str">
        <f>IF(L414="","",IF(OR(periods_per_year=26,periods_per_year=52),IF(periods_per_year=26,IF(L414=1,fpdate,M413+14),IF(periods_per_year=52,IF(L414=1,fpdate,M413+7),"n/a")),IF(periods_per_year=24,DATE(YEAR(fpdate),MONTH(fpdate)+(L414-1)/2+IF(AND(DAY(fpdate)&gt;=15,MOD(L414,2)=0),1,0),IF(MOD(L414,2)=0,IF(DAY(fpdate)&gt;=15,DAY(fpdate)-14,DAY(fpdate)+14),DAY(fpdate))),IF(DAY(DATE(YEAR(fpdate),MONTH(fpdate)+L414-1,DAY(fpdate)))&lt;&gt;DAY(fpdate),DATE(YEAR(fpdate),MONTH(fpdate)+L414,0),DATE(YEAR(fpdate),MONTH(fpdate)+L414-1,DAY(fpdate))))))</f>
        <v/>
      </c>
      <c r="N414" s="70" t="str">
        <f>IF(L414="","",IF(D414&lt;&gt;"",D414,IF(L414=1,start_rate,IF(variable,IF(OR(L414=1,L414&lt;$K$20*periods_per_year),N413,MIN($K$21,IF(MOD(L414-1,$J$23)=0,MAX($K$22,N413+$J$24),N413))),N413))))</f>
        <v/>
      </c>
      <c r="O414" s="71" t="str">
        <f>IF(L414="","",ROUND((((1+N414/CP)^(CP/periods_per_year))-1)*R413,2))</f>
        <v/>
      </c>
      <c r="P414" s="71" t="str">
        <f>IF(L414="","",IF(L414=nper,R413+O414,MIN(R413+O414,IF(N414=N413,P413,ROUND(-PMT(((1+N414/CP)^(CP/periods_per_year))-1,nper-L414+1,R413),2)))))</f>
        <v/>
      </c>
      <c r="Q414" s="71" t="str">
        <f t="shared" si="52"/>
        <v/>
      </c>
      <c r="R414" s="71" t="str">
        <f t="shared" si="53"/>
        <v/>
      </c>
    </row>
    <row r="415" spans="1:18" x14ac:dyDescent="0.25">
      <c r="A415" s="63" t="str">
        <f t="shared" si="45"/>
        <v/>
      </c>
      <c r="B415" s="64" t="str">
        <f t="shared" si="46"/>
        <v/>
      </c>
      <c r="C415" s="65" t="str">
        <f t="shared" si="47"/>
        <v/>
      </c>
      <c r="D415" s="66" t="str">
        <f>IF(A415="","",IF(A415=1,start_rate,IF(variable,IF(OR(A415=1,A415&lt;$K$20*periods_per_year),D414,MIN($K$21,IF(MOD(A415-1,$J$23)=0,MAX($K$22,D414+$J$24),D414))),D414)))</f>
        <v/>
      </c>
      <c r="E415" s="71" t="str">
        <f t="shared" si="48"/>
        <v/>
      </c>
      <c r="F415" s="71" t="str">
        <f>IF(A415="","",IF(A415=nper,J414+E415,MIN(J414+E415,IF(D415=D414,F414,IF($E$10="Acc Bi-Weekly",ROUND((-PMT(((1+D415/CP)^(CP/12))-1,(nper-A415+1)*12/26,J414))/2,2),IF($E$10="Acc Weekly",ROUND((-PMT(((1+D415/CP)^(CP/12))-1,(nper-A415+1)*12/52,J414))/4,2),ROUND(-PMT(((1+D415/CP)^(CP/periods_per_year))-1,nper-A415+1,J414),2)))))))</f>
        <v/>
      </c>
      <c r="G415" s="71" t="str">
        <f>IF(OR(A415="",A415&lt;$E$14),"",IF(J414&lt;=F415,0,IF(IF(AND(A415&gt;=$E$14,MOD(A415-$E$14,int)=0),$E$15,0)+F415&gt;=J414+E415,J414+E415-F415,IF(AND(A415&gt;=$E$14,MOD(A415-$E$14,int)=0),$E$15,0)+IF(IF(AND(A415&gt;=$E$14,MOD(A415-$E$14,int)=0),$E$15,0)+IF(MOD(A415-$E$18,periods_per_year)=0,$E$17,0)+F415&lt;J414+E415,IF(MOD(A415-$E$18,periods_per_year)=0,$E$17,0),J414+E415-IF(AND(A415&gt;=$E$14,MOD(A415-$E$14,int)=0),$E$15,0)-F415))))</f>
        <v/>
      </c>
      <c r="H415" s="68"/>
      <c r="I415" s="67" t="str">
        <f t="shared" si="49"/>
        <v/>
      </c>
      <c r="J415" s="67" t="str">
        <f t="shared" si="50"/>
        <v/>
      </c>
      <c r="K415" s="50"/>
      <c r="L415" s="63" t="str">
        <f t="shared" si="51"/>
        <v/>
      </c>
      <c r="M415" s="64" t="str">
        <f>IF(L415="","",IF(OR(periods_per_year=26,periods_per_year=52),IF(periods_per_year=26,IF(L415=1,fpdate,M414+14),IF(periods_per_year=52,IF(L415=1,fpdate,M414+7),"n/a")),IF(periods_per_year=24,DATE(YEAR(fpdate),MONTH(fpdate)+(L415-1)/2+IF(AND(DAY(fpdate)&gt;=15,MOD(L415,2)=0),1,0),IF(MOD(L415,2)=0,IF(DAY(fpdate)&gt;=15,DAY(fpdate)-14,DAY(fpdate)+14),DAY(fpdate))),IF(DAY(DATE(YEAR(fpdate),MONTH(fpdate)+L415-1,DAY(fpdate)))&lt;&gt;DAY(fpdate),DATE(YEAR(fpdate),MONTH(fpdate)+L415,0),DATE(YEAR(fpdate),MONTH(fpdate)+L415-1,DAY(fpdate))))))</f>
        <v/>
      </c>
      <c r="N415" s="70" t="str">
        <f>IF(L415="","",IF(D415&lt;&gt;"",D415,IF(L415=1,start_rate,IF(variable,IF(OR(L415=1,L415&lt;$K$20*periods_per_year),N414,MIN($K$21,IF(MOD(L415-1,$J$23)=0,MAX($K$22,N414+$J$24),N414))),N414))))</f>
        <v/>
      </c>
      <c r="O415" s="71" t="str">
        <f>IF(L415="","",ROUND((((1+N415/CP)^(CP/periods_per_year))-1)*R414,2))</f>
        <v/>
      </c>
      <c r="P415" s="71" t="str">
        <f>IF(L415="","",IF(L415=nper,R414+O415,MIN(R414+O415,IF(N415=N414,P414,ROUND(-PMT(((1+N415/CP)^(CP/periods_per_year))-1,nper-L415+1,R414),2)))))</f>
        <v/>
      </c>
      <c r="Q415" s="71" t="str">
        <f t="shared" si="52"/>
        <v/>
      </c>
      <c r="R415" s="71" t="str">
        <f t="shared" si="53"/>
        <v/>
      </c>
    </row>
    <row r="416" spans="1:18" x14ac:dyDescent="0.25">
      <c r="A416" s="63" t="str">
        <f t="shared" si="45"/>
        <v/>
      </c>
      <c r="B416" s="64" t="str">
        <f t="shared" si="46"/>
        <v/>
      </c>
      <c r="C416" s="65" t="str">
        <f t="shared" si="47"/>
        <v/>
      </c>
      <c r="D416" s="66" t="str">
        <f>IF(A416="","",IF(A416=1,start_rate,IF(variable,IF(OR(A416=1,A416&lt;$K$20*periods_per_year),D415,MIN($K$21,IF(MOD(A416-1,$J$23)=0,MAX($K$22,D415+$J$24),D415))),D415)))</f>
        <v/>
      </c>
      <c r="E416" s="71" t="str">
        <f t="shared" si="48"/>
        <v/>
      </c>
      <c r="F416" s="71" t="str">
        <f>IF(A416="","",IF(A416=nper,J415+E416,MIN(J415+E416,IF(D416=D415,F415,IF($E$10="Acc Bi-Weekly",ROUND((-PMT(((1+D416/CP)^(CP/12))-1,(nper-A416+1)*12/26,J415))/2,2),IF($E$10="Acc Weekly",ROUND((-PMT(((1+D416/CP)^(CP/12))-1,(nper-A416+1)*12/52,J415))/4,2),ROUND(-PMT(((1+D416/CP)^(CP/periods_per_year))-1,nper-A416+1,J415),2)))))))</f>
        <v/>
      </c>
      <c r="G416" s="71" t="str">
        <f>IF(OR(A416="",A416&lt;$E$14),"",IF(J415&lt;=F416,0,IF(IF(AND(A416&gt;=$E$14,MOD(A416-$E$14,int)=0),$E$15,0)+F416&gt;=J415+E416,J415+E416-F416,IF(AND(A416&gt;=$E$14,MOD(A416-$E$14,int)=0),$E$15,0)+IF(IF(AND(A416&gt;=$E$14,MOD(A416-$E$14,int)=0),$E$15,0)+IF(MOD(A416-$E$18,periods_per_year)=0,$E$17,0)+F416&lt;J415+E416,IF(MOD(A416-$E$18,periods_per_year)=0,$E$17,0),J415+E416-IF(AND(A416&gt;=$E$14,MOD(A416-$E$14,int)=0),$E$15,0)-F416))))</f>
        <v/>
      </c>
      <c r="H416" s="68"/>
      <c r="I416" s="67" t="str">
        <f t="shared" si="49"/>
        <v/>
      </c>
      <c r="J416" s="67" t="str">
        <f t="shared" si="50"/>
        <v/>
      </c>
      <c r="K416" s="50"/>
      <c r="L416" s="63" t="str">
        <f t="shared" si="51"/>
        <v/>
      </c>
      <c r="M416" s="64" t="str">
        <f>IF(L416="","",IF(OR(periods_per_year=26,periods_per_year=52),IF(periods_per_year=26,IF(L416=1,fpdate,M415+14),IF(periods_per_year=52,IF(L416=1,fpdate,M415+7),"n/a")),IF(periods_per_year=24,DATE(YEAR(fpdate),MONTH(fpdate)+(L416-1)/2+IF(AND(DAY(fpdate)&gt;=15,MOD(L416,2)=0),1,0),IF(MOD(L416,2)=0,IF(DAY(fpdate)&gt;=15,DAY(fpdate)-14,DAY(fpdate)+14),DAY(fpdate))),IF(DAY(DATE(YEAR(fpdate),MONTH(fpdate)+L416-1,DAY(fpdate)))&lt;&gt;DAY(fpdate),DATE(YEAR(fpdate),MONTH(fpdate)+L416,0),DATE(YEAR(fpdate),MONTH(fpdate)+L416-1,DAY(fpdate))))))</f>
        <v/>
      </c>
      <c r="N416" s="70" t="str">
        <f>IF(L416="","",IF(D416&lt;&gt;"",D416,IF(L416=1,start_rate,IF(variable,IF(OR(L416=1,L416&lt;$K$20*periods_per_year),N415,MIN($K$21,IF(MOD(L416-1,$J$23)=0,MAX($K$22,N415+$J$24),N415))),N415))))</f>
        <v/>
      </c>
      <c r="O416" s="71" t="str">
        <f>IF(L416="","",ROUND((((1+N416/CP)^(CP/periods_per_year))-1)*R415,2))</f>
        <v/>
      </c>
      <c r="P416" s="71" t="str">
        <f>IF(L416="","",IF(L416=nper,R415+O416,MIN(R415+O416,IF(N416=N415,P415,ROUND(-PMT(((1+N416/CP)^(CP/periods_per_year))-1,nper-L416+1,R415),2)))))</f>
        <v/>
      </c>
      <c r="Q416" s="71" t="str">
        <f t="shared" si="52"/>
        <v/>
      </c>
      <c r="R416" s="71" t="str">
        <f t="shared" si="53"/>
        <v/>
      </c>
    </row>
    <row r="417" spans="1:18" x14ac:dyDescent="0.25">
      <c r="A417" s="63" t="str">
        <f t="shared" si="45"/>
        <v/>
      </c>
      <c r="B417" s="64" t="str">
        <f t="shared" si="46"/>
        <v/>
      </c>
      <c r="C417" s="65" t="str">
        <f t="shared" si="47"/>
        <v/>
      </c>
      <c r="D417" s="66" t="str">
        <f>IF(A417="","",IF(A417=1,start_rate,IF(variable,IF(OR(A417=1,A417&lt;$K$20*periods_per_year),D416,MIN($K$21,IF(MOD(A417-1,$J$23)=0,MAX($K$22,D416+$J$24),D416))),D416)))</f>
        <v/>
      </c>
      <c r="E417" s="71" t="str">
        <f t="shared" si="48"/>
        <v/>
      </c>
      <c r="F417" s="71" t="str">
        <f>IF(A417="","",IF(A417=nper,J416+E417,MIN(J416+E417,IF(D417=D416,F416,IF($E$10="Acc Bi-Weekly",ROUND((-PMT(((1+D417/CP)^(CP/12))-1,(nper-A417+1)*12/26,J416))/2,2),IF($E$10="Acc Weekly",ROUND((-PMT(((1+D417/CP)^(CP/12))-1,(nper-A417+1)*12/52,J416))/4,2),ROUND(-PMT(((1+D417/CP)^(CP/periods_per_year))-1,nper-A417+1,J416),2)))))))</f>
        <v/>
      </c>
      <c r="G417" s="71" t="str">
        <f>IF(OR(A417="",A417&lt;$E$14),"",IF(J416&lt;=F417,0,IF(IF(AND(A417&gt;=$E$14,MOD(A417-$E$14,int)=0),$E$15,0)+F417&gt;=J416+E417,J416+E417-F417,IF(AND(A417&gt;=$E$14,MOD(A417-$E$14,int)=0),$E$15,0)+IF(IF(AND(A417&gt;=$E$14,MOD(A417-$E$14,int)=0),$E$15,0)+IF(MOD(A417-$E$18,periods_per_year)=0,$E$17,0)+F417&lt;J416+E417,IF(MOD(A417-$E$18,periods_per_year)=0,$E$17,0),J416+E417-IF(AND(A417&gt;=$E$14,MOD(A417-$E$14,int)=0),$E$15,0)-F417))))</f>
        <v/>
      </c>
      <c r="H417" s="68"/>
      <c r="I417" s="67" t="str">
        <f t="shared" si="49"/>
        <v/>
      </c>
      <c r="J417" s="67" t="str">
        <f t="shared" si="50"/>
        <v/>
      </c>
      <c r="K417" s="50"/>
      <c r="L417" s="63" t="str">
        <f t="shared" si="51"/>
        <v/>
      </c>
      <c r="M417" s="64" t="str">
        <f>IF(L417="","",IF(OR(periods_per_year=26,periods_per_year=52),IF(periods_per_year=26,IF(L417=1,fpdate,M416+14),IF(periods_per_year=52,IF(L417=1,fpdate,M416+7),"n/a")),IF(periods_per_year=24,DATE(YEAR(fpdate),MONTH(fpdate)+(L417-1)/2+IF(AND(DAY(fpdate)&gt;=15,MOD(L417,2)=0),1,0),IF(MOD(L417,2)=0,IF(DAY(fpdate)&gt;=15,DAY(fpdate)-14,DAY(fpdate)+14),DAY(fpdate))),IF(DAY(DATE(YEAR(fpdate),MONTH(fpdate)+L417-1,DAY(fpdate)))&lt;&gt;DAY(fpdate),DATE(YEAR(fpdate),MONTH(fpdate)+L417,0),DATE(YEAR(fpdate),MONTH(fpdate)+L417-1,DAY(fpdate))))))</f>
        <v/>
      </c>
      <c r="N417" s="70" t="str">
        <f>IF(L417="","",IF(D417&lt;&gt;"",D417,IF(L417=1,start_rate,IF(variable,IF(OR(L417=1,L417&lt;$K$20*periods_per_year),N416,MIN($K$21,IF(MOD(L417-1,$J$23)=0,MAX($K$22,N416+$J$24),N416))),N416))))</f>
        <v/>
      </c>
      <c r="O417" s="71" t="str">
        <f>IF(L417="","",ROUND((((1+N417/CP)^(CP/periods_per_year))-1)*R416,2))</f>
        <v/>
      </c>
      <c r="P417" s="71" t="str">
        <f>IF(L417="","",IF(L417=nper,R416+O417,MIN(R416+O417,IF(N417=N416,P416,ROUND(-PMT(((1+N417/CP)^(CP/periods_per_year))-1,nper-L417+1,R416),2)))))</f>
        <v/>
      </c>
      <c r="Q417" s="71" t="str">
        <f t="shared" si="52"/>
        <v/>
      </c>
      <c r="R417" s="71" t="str">
        <f t="shared" si="53"/>
        <v/>
      </c>
    </row>
    <row r="418" spans="1:18" x14ac:dyDescent="0.25">
      <c r="A418" s="63" t="str">
        <f t="shared" si="45"/>
        <v/>
      </c>
      <c r="B418" s="64" t="str">
        <f t="shared" si="46"/>
        <v/>
      </c>
      <c r="C418" s="65" t="str">
        <f t="shared" si="47"/>
        <v/>
      </c>
      <c r="D418" s="66" t="str">
        <f>IF(A418="","",IF(A418=1,start_rate,IF(variable,IF(OR(A418=1,A418&lt;$K$20*periods_per_year),D417,MIN($K$21,IF(MOD(A418-1,$J$23)=0,MAX($K$22,D417+$J$24),D417))),D417)))</f>
        <v/>
      </c>
      <c r="E418" s="71" t="str">
        <f t="shared" si="48"/>
        <v/>
      </c>
      <c r="F418" s="71" t="str">
        <f>IF(A418="","",IF(A418=nper,J417+E418,MIN(J417+E418,IF(D418=D417,F417,IF($E$10="Acc Bi-Weekly",ROUND((-PMT(((1+D418/CP)^(CP/12))-1,(nper-A418+1)*12/26,J417))/2,2),IF($E$10="Acc Weekly",ROUND((-PMT(((1+D418/CP)^(CP/12))-1,(nper-A418+1)*12/52,J417))/4,2),ROUND(-PMT(((1+D418/CP)^(CP/periods_per_year))-1,nper-A418+1,J417),2)))))))</f>
        <v/>
      </c>
      <c r="G418" s="71" t="str">
        <f>IF(OR(A418="",A418&lt;$E$14),"",IF(J417&lt;=F418,0,IF(IF(AND(A418&gt;=$E$14,MOD(A418-$E$14,int)=0),$E$15,0)+F418&gt;=J417+E418,J417+E418-F418,IF(AND(A418&gt;=$E$14,MOD(A418-$E$14,int)=0),$E$15,0)+IF(IF(AND(A418&gt;=$E$14,MOD(A418-$E$14,int)=0),$E$15,0)+IF(MOD(A418-$E$18,periods_per_year)=0,$E$17,0)+F418&lt;J417+E418,IF(MOD(A418-$E$18,periods_per_year)=0,$E$17,0),J417+E418-IF(AND(A418&gt;=$E$14,MOD(A418-$E$14,int)=0),$E$15,0)-F418))))</f>
        <v/>
      </c>
      <c r="H418" s="68"/>
      <c r="I418" s="67" t="str">
        <f t="shared" si="49"/>
        <v/>
      </c>
      <c r="J418" s="67" t="str">
        <f t="shared" si="50"/>
        <v/>
      </c>
      <c r="K418" s="50"/>
      <c r="L418" s="63" t="str">
        <f t="shared" si="51"/>
        <v/>
      </c>
      <c r="M418" s="64" t="str">
        <f>IF(L418="","",IF(OR(periods_per_year=26,periods_per_year=52),IF(periods_per_year=26,IF(L418=1,fpdate,M417+14),IF(periods_per_year=52,IF(L418=1,fpdate,M417+7),"n/a")),IF(periods_per_year=24,DATE(YEAR(fpdate),MONTH(fpdate)+(L418-1)/2+IF(AND(DAY(fpdate)&gt;=15,MOD(L418,2)=0),1,0),IF(MOD(L418,2)=0,IF(DAY(fpdate)&gt;=15,DAY(fpdate)-14,DAY(fpdate)+14),DAY(fpdate))),IF(DAY(DATE(YEAR(fpdate),MONTH(fpdate)+L418-1,DAY(fpdate)))&lt;&gt;DAY(fpdate),DATE(YEAR(fpdate),MONTH(fpdate)+L418,0),DATE(YEAR(fpdate),MONTH(fpdate)+L418-1,DAY(fpdate))))))</f>
        <v/>
      </c>
      <c r="N418" s="70" t="str">
        <f>IF(L418="","",IF(D418&lt;&gt;"",D418,IF(L418=1,start_rate,IF(variable,IF(OR(L418=1,L418&lt;$K$20*periods_per_year),N417,MIN($K$21,IF(MOD(L418-1,$J$23)=0,MAX($K$22,N417+$J$24),N417))),N417))))</f>
        <v/>
      </c>
      <c r="O418" s="71" t="str">
        <f>IF(L418="","",ROUND((((1+N418/CP)^(CP/periods_per_year))-1)*R417,2))</f>
        <v/>
      </c>
      <c r="P418" s="71" t="str">
        <f>IF(L418="","",IF(L418=nper,R417+O418,MIN(R417+O418,IF(N418=N417,P417,ROUND(-PMT(((1+N418/CP)^(CP/periods_per_year))-1,nper-L418+1,R417),2)))))</f>
        <v/>
      </c>
      <c r="Q418" s="71" t="str">
        <f t="shared" si="52"/>
        <v/>
      </c>
      <c r="R418" s="71" t="str">
        <f t="shared" si="53"/>
        <v/>
      </c>
    </row>
    <row r="419" spans="1:18" x14ac:dyDescent="0.25">
      <c r="A419" s="63" t="str">
        <f t="shared" si="45"/>
        <v/>
      </c>
      <c r="B419" s="64" t="str">
        <f t="shared" si="46"/>
        <v/>
      </c>
      <c r="C419" s="65" t="str">
        <f t="shared" si="47"/>
        <v/>
      </c>
      <c r="D419" s="66" t="str">
        <f>IF(A419="","",IF(A419=1,start_rate,IF(variable,IF(OR(A419=1,A419&lt;$K$20*periods_per_year),D418,MIN($K$21,IF(MOD(A419-1,$J$23)=0,MAX($K$22,D418+$J$24),D418))),D418)))</f>
        <v/>
      </c>
      <c r="E419" s="71" t="str">
        <f t="shared" si="48"/>
        <v/>
      </c>
      <c r="F419" s="71" t="str">
        <f>IF(A419="","",IF(A419=nper,J418+E419,MIN(J418+E419,IF(D419=D418,F418,IF($E$10="Acc Bi-Weekly",ROUND((-PMT(((1+D419/CP)^(CP/12))-1,(nper-A419+1)*12/26,J418))/2,2),IF($E$10="Acc Weekly",ROUND((-PMT(((1+D419/CP)^(CP/12))-1,(nper-A419+1)*12/52,J418))/4,2),ROUND(-PMT(((1+D419/CP)^(CP/periods_per_year))-1,nper-A419+1,J418),2)))))))</f>
        <v/>
      </c>
      <c r="G419" s="71" t="str">
        <f>IF(OR(A419="",A419&lt;$E$14),"",IF(J418&lt;=F419,0,IF(IF(AND(A419&gt;=$E$14,MOD(A419-$E$14,int)=0),$E$15,0)+F419&gt;=J418+E419,J418+E419-F419,IF(AND(A419&gt;=$E$14,MOD(A419-$E$14,int)=0),$E$15,0)+IF(IF(AND(A419&gt;=$E$14,MOD(A419-$E$14,int)=0),$E$15,0)+IF(MOD(A419-$E$18,periods_per_year)=0,$E$17,0)+F419&lt;J418+E419,IF(MOD(A419-$E$18,periods_per_year)=0,$E$17,0),J418+E419-IF(AND(A419&gt;=$E$14,MOD(A419-$E$14,int)=0),$E$15,0)-F419))))</f>
        <v/>
      </c>
      <c r="H419" s="68"/>
      <c r="I419" s="67" t="str">
        <f t="shared" si="49"/>
        <v/>
      </c>
      <c r="J419" s="67" t="str">
        <f t="shared" si="50"/>
        <v/>
      </c>
      <c r="K419" s="50"/>
      <c r="L419" s="63" t="str">
        <f t="shared" si="51"/>
        <v/>
      </c>
      <c r="M419" s="64" t="str">
        <f>IF(L419="","",IF(OR(periods_per_year=26,periods_per_year=52),IF(periods_per_year=26,IF(L419=1,fpdate,M418+14),IF(periods_per_year=52,IF(L419=1,fpdate,M418+7),"n/a")),IF(periods_per_year=24,DATE(YEAR(fpdate),MONTH(fpdate)+(L419-1)/2+IF(AND(DAY(fpdate)&gt;=15,MOD(L419,2)=0),1,0),IF(MOD(L419,2)=0,IF(DAY(fpdate)&gt;=15,DAY(fpdate)-14,DAY(fpdate)+14),DAY(fpdate))),IF(DAY(DATE(YEAR(fpdate),MONTH(fpdate)+L419-1,DAY(fpdate)))&lt;&gt;DAY(fpdate),DATE(YEAR(fpdate),MONTH(fpdate)+L419,0),DATE(YEAR(fpdate),MONTH(fpdate)+L419-1,DAY(fpdate))))))</f>
        <v/>
      </c>
      <c r="N419" s="70" t="str">
        <f>IF(L419="","",IF(D419&lt;&gt;"",D419,IF(L419=1,start_rate,IF(variable,IF(OR(L419=1,L419&lt;$K$20*periods_per_year),N418,MIN($K$21,IF(MOD(L419-1,$J$23)=0,MAX($K$22,N418+$J$24),N418))),N418))))</f>
        <v/>
      </c>
      <c r="O419" s="71" t="str">
        <f>IF(L419="","",ROUND((((1+N419/CP)^(CP/periods_per_year))-1)*R418,2))</f>
        <v/>
      </c>
      <c r="P419" s="71" t="str">
        <f>IF(L419="","",IF(L419=nper,R418+O419,MIN(R418+O419,IF(N419=N418,P418,ROUND(-PMT(((1+N419/CP)^(CP/periods_per_year))-1,nper-L419+1,R418),2)))))</f>
        <v/>
      </c>
      <c r="Q419" s="71" t="str">
        <f t="shared" si="52"/>
        <v/>
      </c>
      <c r="R419" s="71" t="str">
        <f t="shared" si="53"/>
        <v/>
      </c>
    </row>
    <row r="420" spans="1:18" x14ac:dyDescent="0.25">
      <c r="A420" s="63" t="str">
        <f t="shared" si="45"/>
        <v/>
      </c>
      <c r="B420" s="64" t="str">
        <f t="shared" si="46"/>
        <v/>
      </c>
      <c r="C420" s="65" t="str">
        <f t="shared" si="47"/>
        <v/>
      </c>
      <c r="D420" s="66" t="str">
        <f>IF(A420="","",IF(A420=1,start_rate,IF(variable,IF(OR(A420=1,A420&lt;$K$20*periods_per_year),D419,MIN($K$21,IF(MOD(A420-1,$J$23)=0,MAX($K$22,D419+$J$24),D419))),D419)))</f>
        <v/>
      </c>
      <c r="E420" s="71" t="str">
        <f t="shared" si="48"/>
        <v/>
      </c>
      <c r="F420" s="71" t="str">
        <f>IF(A420="","",IF(A420=nper,J419+E420,MIN(J419+E420,IF(D420=D419,F419,IF($E$10="Acc Bi-Weekly",ROUND((-PMT(((1+D420/CP)^(CP/12))-1,(nper-A420+1)*12/26,J419))/2,2),IF($E$10="Acc Weekly",ROUND((-PMT(((1+D420/CP)^(CP/12))-1,(nper-A420+1)*12/52,J419))/4,2),ROUND(-PMT(((1+D420/CP)^(CP/periods_per_year))-1,nper-A420+1,J419),2)))))))</f>
        <v/>
      </c>
      <c r="G420" s="71" t="str">
        <f>IF(OR(A420="",A420&lt;$E$14),"",IF(J419&lt;=F420,0,IF(IF(AND(A420&gt;=$E$14,MOD(A420-$E$14,int)=0),$E$15,0)+F420&gt;=J419+E420,J419+E420-F420,IF(AND(A420&gt;=$E$14,MOD(A420-$E$14,int)=0),$E$15,0)+IF(IF(AND(A420&gt;=$E$14,MOD(A420-$E$14,int)=0),$E$15,0)+IF(MOD(A420-$E$18,periods_per_year)=0,$E$17,0)+F420&lt;J419+E420,IF(MOD(A420-$E$18,periods_per_year)=0,$E$17,0),J419+E420-IF(AND(A420&gt;=$E$14,MOD(A420-$E$14,int)=0),$E$15,0)-F420))))</f>
        <v/>
      </c>
      <c r="H420" s="68"/>
      <c r="I420" s="67" t="str">
        <f t="shared" si="49"/>
        <v/>
      </c>
      <c r="J420" s="67" t="str">
        <f t="shared" si="50"/>
        <v/>
      </c>
      <c r="K420" s="50"/>
      <c r="L420" s="63" t="str">
        <f t="shared" si="51"/>
        <v/>
      </c>
      <c r="M420" s="64" t="str">
        <f>IF(L420="","",IF(OR(periods_per_year=26,periods_per_year=52),IF(periods_per_year=26,IF(L420=1,fpdate,M419+14),IF(periods_per_year=52,IF(L420=1,fpdate,M419+7),"n/a")),IF(periods_per_year=24,DATE(YEAR(fpdate),MONTH(fpdate)+(L420-1)/2+IF(AND(DAY(fpdate)&gt;=15,MOD(L420,2)=0),1,0),IF(MOD(L420,2)=0,IF(DAY(fpdate)&gt;=15,DAY(fpdate)-14,DAY(fpdate)+14),DAY(fpdate))),IF(DAY(DATE(YEAR(fpdate),MONTH(fpdate)+L420-1,DAY(fpdate)))&lt;&gt;DAY(fpdate),DATE(YEAR(fpdate),MONTH(fpdate)+L420,0),DATE(YEAR(fpdate),MONTH(fpdate)+L420-1,DAY(fpdate))))))</f>
        <v/>
      </c>
      <c r="N420" s="70" t="str">
        <f>IF(L420="","",IF(D420&lt;&gt;"",D420,IF(L420=1,start_rate,IF(variable,IF(OR(L420=1,L420&lt;$K$20*periods_per_year),N419,MIN($K$21,IF(MOD(L420-1,$J$23)=0,MAX($K$22,N419+$J$24),N419))),N419))))</f>
        <v/>
      </c>
      <c r="O420" s="71" t="str">
        <f>IF(L420="","",ROUND((((1+N420/CP)^(CP/periods_per_year))-1)*R419,2))</f>
        <v/>
      </c>
      <c r="P420" s="71" t="str">
        <f>IF(L420="","",IF(L420=nper,R419+O420,MIN(R419+O420,IF(N420=N419,P419,ROUND(-PMT(((1+N420/CP)^(CP/periods_per_year))-1,nper-L420+1,R419),2)))))</f>
        <v/>
      </c>
      <c r="Q420" s="71" t="str">
        <f t="shared" si="52"/>
        <v/>
      </c>
      <c r="R420" s="71" t="str">
        <f t="shared" si="53"/>
        <v/>
      </c>
    </row>
    <row r="421" spans="1:18" x14ac:dyDescent="0.25">
      <c r="A421" s="63" t="str">
        <f t="shared" si="45"/>
        <v/>
      </c>
      <c r="B421" s="64" t="str">
        <f t="shared" si="46"/>
        <v/>
      </c>
      <c r="C421" s="65" t="str">
        <f t="shared" si="47"/>
        <v/>
      </c>
      <c r="D421" s="66" t="str">
        <f>IF(A421="","",IF(A421=1,start_rate,IF(variable,IF(OR(A421=1,A421&lt;$K$20*periods_per_year),D420,MIN($K$21,IF(MOD(A421-1,$J$23)=0,MAX($K$22,D420+$J$24),D420))),D420)))</f>
        <v/>
      </c>
      <c r="E421" s="71" t="str">
        <f t="shared" si="48"/>
        <v/>
      </c>
      <c r="F421" s="71" t="str">
        <f>IF(A421="","",IF(A421=nper,J420+E421,MIN(J420+E421,IF(D421=D420,F420,IF($E$10="Acc Bi-Weekly",ROUND((-PMT(((1+D421/CP)^(CP/12))-1,(nper-A421+1)*12/26,J420))/2,2),IF($E$10="Acc Weekly",ROUND((-PMT(((1+D421/CP)^(CP/12))-1,(nper-A421+1)*12/52,J420))/4,2),ROUND(-PMT(((1+D421/CP)^(CP/periods_per_year))-1,nper-A421+1,J420),2)))))))</f>
        <v/>
      </c>
      <c r="G421" s="71" t="str">
        <f>IF(OR(A421="",A421&lt;$E$14),"",IF(J420&lt;=F421,0,IF(IF(AND(A421&gt;=$E$14,MOD(A421-$E$14,int)=0),$E$15,0)+F421&gt;=J420+E421,J420+E421-F421,IF(AND(A421&gt;=$E$14,MOD(A421-$E$14,int)=0),$E$15,0)+IF(IF(AND(A421&gt;=$E$14,MOD(A421-$E$14,int)=0),$E$15,0)+IF(MOD(A421-$E$18,periods_per_year)=0,$E$17,0)+F421&lt;J420+E421,IF(MOD(A421-$E$18,periods_per_year)=0,$E$17,0),J420+E421-IF(AND(A421&gt;=$E$14,MOD(A421-$E$14,int)=0),$E$15,0)-F421))))</f>
        <v/>
      </c>
      <c r="H421" s="68"/>
      <c r="I421" s="67" t="str">
        <f t="shared" si="49"/>
        <v/>
      </c>
      <c r="J421" s="67" t="str">
        <f t="shared" si="50"/>
        <v/>
      </c>
      <c r="K421" s="50"/>
      <c r="L421" s="63" t="str">
        <f t="shared" si="51"/>
        <v/>
      </c>
      <c r="M421" s="64" t="str">
        <f>IF(L421="","",IF(OR(periods_per_year=26,periods_per_year=52),IF(periods_per_year=26,IF(L421=1,fpdate,M420+14),IF(periods_per_year=52,IF(L421=1,fpdate,M420+7),"n/a")),IF(periods_per_year=24,DATE(YEAR(fpdate),MONTH(fpdate)+(L421-1)/2+IF(AND(DAY(fpdate)&gt;=15,MOD(L421,2)=0),1,0),IF(MOD(L421,2)=0,IF(DAY(fpdate)&gt;=15,DAY(fpdate)-14,DAY(fpdate)+14),DAY(fpdate))),IF(DAY(DATE(YEAR(fpdate),MONTH(fpdate)+L421-1,DAY(fpdate)))&lt;&gt;DAY(fpdate),DATE(YEAR(fpdate),MONTH(fpdate)+L421,0),DATE(YEAR(fpdate),MONTH(fpdate)+L421-1,DAY(fpdate))))))</f>
        <v/>
      </c>
      <c r="N421" s="70" t="str">
        <f>IF(L421="","",IF(D421&lt;&gt;"",D421,IF(L421=1,start_rate,IF(variable,IF(OR(L421=1,L421&lt;$K$20*periods_per_year),N420,MIN($K$21,IF(MOD(L421-1,$J$23)=0,MAX($K$22,N420+$J$24),N420))),N420))))</f>
        <v/>
      </c>
      <c r="O421" s="71" t="str">
        <f>IF(L421="","",ROUND((((1+N421/CP)^(CP/periods_per_year))-1)*R420,2))</f>
        <v/>
      </c>
      <c r="P421" s="71" t="str">
        <f>IF(L421="","",IF(L421=nper,R420+O421,MIN(R420+O421,IF(N421=N420,P420,ROUND(-PMT(((1+N421/CP)^(CP/periods_per_year))-1,nper-L421+1,R420),2)))))</f>
        <v/>
      </c>
      <c r="Q421" s="71" t="str">
        <f t="shared" si="52"/>
        <v/>
      </c>
      <c r="R421" s="71" t="str">
        <f t="shared" si="53"/>
        <v/>
      </c>
    </row>
    <row r="422" spans="1:18" x14ac:dyDescent="0.25">
      <c r="A422" s="63" t="str">
        <f t="shared" si="45"/>
        <v/>
      </c>
      <c r="B422" s="64" t="str">
        <f t="shared" si="46"/>
        <v/>
      </c>
      <c r="C422" s="65" t="str">
        <f t="shared" si="47"/>
        <v/>
      </c>
      <c r="D422" s="66" t="str">
        <f>IF(A422="","",IF(A422=1,start_rate,IF(variable,IF(OR(A422=1,A422&lt;$K$20*periods_per_year),D421,MIN($K$21,IF(MOD(A422-1,$J$23)=0,MAX($K$22,D421+$J$24),D421))),D421)))</f>
        <v/>
      </c>
      <c r="E422" s="71" t="str">
        <f t="shared" si="48"/>
        <v/>
      </c>
      <c r="F422" s="71" t="str">
        <f>IF(A422="","",IF(A422=nper,J421+E422,MIN(J421+E422,IF(D422=D421,F421,IF($E$10="Acc Bi-Weekly",ROUND((-PMT(((1+D422/CP)^(CP/12))-1,(nper-A422+1)*12/26,J421))/2,2),IF($E$10="Acc Weekly",ROUND((-PMT(((1+D422/CP)^(CP/12))-1,(nper-A422+1)*12/52,J421))/4,2),ROUND(-PMT(((1+D422/CP)^(CP/periods_per_year))-1,nper-A422+1,J421),2)))))))</f>
        <v/>
      </c>
      <c r="G422" s="71" t="str">
        <f>IF(OR(A422="",A422&lt;$E$14),"",IF(J421&lt;=F422,0,IF(IF(AND(A422&gt;=$E$14,MOD(A422-$E$14,int)=0),$E$15,0)+F422&gt;=J421+E422,J421+E422-F422,IF(AND(A422&gt;=$E$14,MOD(A422-$E$14,int)=0),$E$15,0)+IF(IF(AND(A422&gt;=$E$14,MOD(A422-$E$14,int)=0),$E$15,0)+IF(MOD(A422-$E$18,periods_per_year)=0,$E$17,0)+F422&lt;J421+E422,IF(MOD(A422-$E$18,periods_per_year)=0,$E$17,0),J421+E422-IF(AND(A422&gt;=$E$14,MOD(A422-$E$14,int)=0),$E$15,0)-F422))))</f>
        <v/>
      </c>
      <c r="H422" s="68"/>
      <c r="I422" s="67" t="str">
        <f t="shared" si="49"/>
        <v/>
      </c>
      <c r="J422" s="67" t="str">
        <f t="shared" si="50"/>
        <v/>
      </c>
      <c r="K422" s="50"/>
      <c r="L422" s="63" t="str">
        <f t="shared" si="51"/>
        <v/>
      </c>
      <c r="M422" s="64" t="str">
        <f>IF(L422="","",IF(OR(periods_per_year=26,periods_per_year=52),IF(periods_per_year=26,IF(L422=1,fpdate,M421+14),IF(periods_per_year=52,IF(L422=1,fpdate,M421+7),"n/a")),IF(periods_per_year=24,DATE(YEAR(fpdate),MONTH(fpdate)+(L422-1)/2+IF(AND(DAY(fpdate)&gt;=15,MOD(L422,2)=0),1,0),IF(MOD(L422,2)=0,IF(DAY(fpdate)&gt;=15,DAY(fpdate)-14,DAY(fpdate)+14),DAY(fpdate))),IF(DAY(DATE(YEAR(fpdate),MONTH(fpdate)+L422-1,DAY(fpdate)))&lt;&gt;DAY(fpdate),DATE(YEAR(fpdate),MONTH(fpdate)+L422,0),DATE(YEAR(fpdate),MONTH(fpdate)+L422-1,DAY(fpdate))))))</f>
        <v/>
      </c>
      <c r="N422" s="70" t="str">
        <f>IF(L422="","",IF(D422&lt;&gt;"",D422,IF(L422=1,start_rate,IF(variable,IF(OR(L422=1,L422&lt;$K$20*periods_per_year),N421,MIN($K$21,IF(MOD(L422-1,$J$23)=0,MAX($K$22,N421+$J$24),N421))),N421))))</f>
        <v/>
      </c>
      <c r="O422" s="71" t="str">
        <f>IF(L422="","",ROUND((((1+N422/CP)^(CP/periods_per_year))-1)*R421,2))</f>
        <v/>
      </c>
      <c r="P422" s="71" t="str">
        <f>IF(L422="","",IF(L422=nper,R421+O422,MIN(R421+O422,IF(N422=N421,P421,ROUND(-PMT(((1+N422/CP)^(CP/periods_per_year))-1,nper-L422+1,R421),2)))))</f>
        <v/>
      </c>
      <c r="Q422" s="71" t="str">
        <f t="shared" si="52"/>
        <v/>
      </c>
      <c r="R422" s="71" t="str">
        <f t="shared" si="53"/>
        <v/>
      </c>
    </row>
    <row r="423" spans="1:18" x14ac:dyDescent="0.25">
      <c r="A423" s="63" t="str">
        <f t="shared" si="45"/>
        <v/>
      </c>
      <c r="B423" s="64" t="str">
        <f t="shared" si="46"/>
        <v/>
      </c>
      <c r="C423" s="65" t="str">
        <f t="shared" si="47"/>
        <v/>
      </c>
      <c r="D423" s="66" t="str">
        <f>IF(A423="","",IF(A423=1,start_rate,IF(variable,IF(OR(A423=1,A423&lt;$K$20*periods_per_year),D422,MIN($K$21,IF(MOD(A423-1,$J$23)=0,MAX($K$22,D422+$J$24),D422))),D422)))</f>
        <v/>
      </c>
      <c r="E423" s="71" t="str">
        <f t="shared" si="48"/>
        <v/>
      </c>
      <c r="F423" s="71" t="str">
        <f>IF(A423="","",IF(A423=nper,J422+E423,MIN(J422+E423,IF(D423=D422,F422,IF($E$10="Acc Bi-Weekly",ROUND((-PMT(((1+D423/CP)^(CP/12))-1,(nper-A423+1)*12/26,J422))/2,2),IF($E$10="Acc Weekly",ROUND((-PMT(((1+D423/CP)^(CP/12))-1,(nper-A423+1)*12/52,J422))/4,2),ROUND(-PMT(((1+D423/CP)^(CP/periods_per_year))-1,nper-A423+1,J422),2)))))))</f>
        <v/>
      </c>
      <c r="G423" s="71" t="str">
        <f>IF(OR(A423="",A423&lt;$E$14),"",IF(J422&lt;=F423,0,IF(IF(AND(A423&gt;=$E$14,MOD(A423-$E$14,int)=0),$E$15,0)+F423&gt;=J422+E423,J422+E423-F423,IF(AND(A423&gt;=$E$14,MOD(A423-$E$14,int)=0),$E$15,0)+IF(IF(AND(A423&gt;=$E$14,MOD(A423-$E$14,int)=0),$E$15,0)+IF(MOD(A423-$E$18,periods_per_year)=0,$E$17,0)+F423&lt;J422+E423,IF(MOD(A423-$E$18,periods_per_year)=0,$E$17,0),J422+E423-IF(AND(A423&gt;=$E$14,MOD(A423-$E$14,int)=0),$E$15,0)-F423))))</f>
        <v/>
      </c>
      <c r="H423" s="68"/>
      <c r="I423" s="67" t="str">
        <f t="shared" si="49"/>
        <v/>
      </c>
      <c r="J423" s="67" t="str">
        <f t="shared" si="50"/>
        <v/>
      </c>
      <c r="K423" s="50"/>
      <c r="L423" s="63" t="str">
        <f t="shared" si="51"/>
        <v/>
      </c>
      <c r="M423" s="64" t="str">
        <f>IF(L423="","",IF(OR(periods_per_year=26,periods_per_year=52),IF(periods_per_year=26,IF(L423=1,fpdate,M422+14),IF(periods_per_year=52,IF(L423=1,fpdate,M422+7),"n/a")),IF(periods_per_year=24,DATE(YEAR(fpdate),MONTH(fpdate)+(L423-1)/2+IF(AND(DAY(fpdate)&gt;=15,MOD(L423,2)=0),1,0),IF(MOD(L423,2)=0,IF(DAY(fpdate)&gt;=15,DAY(fpdate)-14,DAY(fpdate)+14),DAY(fpdate))),IF(DAY(DATE(YEAR(fpdate),MONTH(fpdate)+L423-1,DAY(fpdate)))&lt;&gt;DAY(fpdate),DATE(YEAR(fpdate),MONTH(fpdate)+L423,0),DATE(YEAR(fpdate),MONTH(fpdate)+L423-1,DAY(fpdate))))))</f>
        <v/>
      </c>
      <c r="N423" s="70" t="str">
        <f>IF(L423="","",IF(D423&lt;&gt;"",D423,IF(L423=1,start_rate,IF(variable,IF(OR(L423=1,L423&lt;$K$20*periods_per_year),N422,MIN($K$21,IF(MOD(L423-1,$J$23)=0,MAX($K$22,N422+$J$24),N422))),N422))))</f>
        <v/>
      </c>
      <c r="O423" s="71" t="str">
        <f>IF(L423="","",ROUND((((1+N423/CP)^(CP/periods_per_year))-1)*R422,2))</f>
        <v/>
      </c>
      <c r="P423" s="71" t="str">
        <f>IF(L423="","",IF(L423=nper,R422+O423,MIN(R422+O423,IF(N423=N422,P422,ROUND(-PMT(((1+N423/CP)^(CP/periods_per_year))-1,nper-L423+1,R422),2)))))</f>
        <v/>
      </c>
      <c r="Q423" s="71" t="str">
        <f t="shared" si="52"/>
        <v/>
      </c>
      <c r="R423" s="71" t="str">
        <f t="shared" si="53"/>
        <v/>
      </c>
    </row>
    <row r="424" spans="1:18" x14ac:dyDescent="0.25">
      <c r="A424" s="63" t="str">
        <f t="shared" si="45"/>
        <v/>
      </c>
      <c r="B424" s="64" t="str">
        <f t="shared" si="46"/>
        <v/>
      </c>
      <c r="C424" s="65" t="str">
        <f t="shared" si="47"/>
        <v/>
      </c>
      <c r="D424" s="66" t="str">
        <f>IF(A424="","",IF(A424=1,start_rate,IF(variable,IF(OR(A424=1,A424&lt;$K$20*periods_per_year),D423,MIN($K$21,IF(MOD(A424-1,$J$23)=0,MAX($K$22,D423+$J$24),D423))),D423)))</f>
        <v/>
      </c>
      <c r="E424" s="71" t="str">
        <f t="shared" si="48"/>
        <v/>
      </c>
      <c r="F424" s="71" t="str">
        <f>IF(A424="","",IF(A424=nper,J423+E424,MIN(J423+E424,IF(D424=D423,F423,IF($E$10="Acc Bi-Weekly",ROUND((-PMT(((1+D424/CP)^(CP/12))-1,(nper-A424+1)*12/26,J423))/2,2),IF($E$10="Acc Weekly",ROUND((-PMT(((1+D424/CP)^(CP/12))-1,(nper-A424+1)*12/52,J423))/4,2),ROUND(-PMT(((1+D424/CP)^(CP/periods_per_year))-1,nper-A424+1,J423),2)))))))</f>
        <v/>
      </c>
      <c r="G424" s="71" t="str">
        <f>IF(OR(A424="",A424&lt;$E$14),"",IF(J423&lt;=F424,0,IF(IF(AND(A424&gt;=$E$14,MOD(A424-$E$14,int)=0),$E$15,0)+F424&gt;=J423+E424,J423+E424-F424,IF(AND(A424&gt;=$E$14,MOD(A424-$E$14,int)=0),$E$15,0)+IF(IF(AND(A424&gt;=$E$14,MOD(A424-$E$14,int)=0),$E$15,0)+IF(MOD(A424-$E$18,periods_per_year)=0,$E$17,0)+F424&lt;J423+E424,IF(MOD(A424-$E$18,periods_per_year)=0,$E$17,0),J423+E424-IF(AND(A424&gt;=$E$14,MOD(A424-$E$14,int)=0),$E$15,0)-F424))))</f>
        <v/>
      </c>
      <c r="H424" s="68"/>
      <c r="I424" s="67" t="str">
        <f t="shared" si="49"/>
        <v/>
      </c>
      <c r="J424" s="67" t="str">
        <f t="shared" si="50"/>
        <v/>
      </c>
      <c r="K424" s="50"/>
      <c r="L424" s="63" t="str">
        <f t="shared" si="51"/>
        <v/>
      </c>
      <c r="M424" s="64" t="str">
        <f>IF(L424="","",IF(OR(periods_per_year=26,periods_per_year=52),IF(periods_per_year=26,IF(L424=1,fpdate,M423+14),IF(periods_per_year=52,IF(L424=1,fpdate,M423+7),"n/a")),IF(periods_per_year=24,DATE(YEAR(fpdate),MONTH(fpdate)+(L424-1)/2+IF(AND(DAY(fpdate)&gt;=15,MOD(L424,2)=0),1,0),IF(MOD(L424,2)=0,IF(DAY(fpdate)&gt;=15,DAY(fpdate)-14,DAY(fpdate)+14),DAY(fpdate))),IF(DAY(DATE(YEAR(fpdate),MONTH(fpdate)+L424-1,DAY(fpdate)))&lt;&gt;DAY(fpdate),DATE(YEAR(fpdate),MONTH(fpdate)+L424,0),DATE(YEAR(fpdate),MONTH(fpdate)+L424-1,DAY(fpdate))))))</f>
        <v/>
      </c>
      <c r="N424" s="70" t="str">
        <f>IF(L424="","",IF(D424&lt;&gt;"",D424,IF(L424=1,start_rate,IF(variable,IF(OR(L424=1,L424&lt;$K$20*periods_per_year),N423,MIN($K$21,IF(MOD(L424-1,$J$23)=0,MAX($K$22,N423+$J$24),N423))),N423))))</f>
        <v/>
      </c>
      <c r="O424" s="71" t="str">
        <f>IF(L424="","",ROUND((((1+N424/CP)^(CP/periods_per_year))-1)*R423,2))</f>
        <v/>
      </c>
      <c r="P424" s="71" t="str">
        <f>IF(L424="","",IF(L424=nper,R423+O424,MIN(R423+O424,IF(N424=N423,P423,ROUND(-PMT(((1+N424/CP)^(CP/periods_per_year))-1,nper-L424+1,R423),2)))))</f>
        <v/>
      </c>
      <c r="Q424" s="71" t="str">
        <f t="shared" si="52"/>
        <v/>
      </c>
      <c r="R424" s="71" t="str">
        <f t="shared" si="53"/>
        <v/>
      </c>
    </row>
    <row r="425" spans="1:18" x14ac:dyDescent="0.25">
      <c r="A425" s="63" t="str">
        <f t="shared" si="45"/>
        <v/>
      </c>
      <c r="B425" s="64" t="str">
        <f t="shared" si="46"/>
        <v/>
      </c>
      <c r="C425" s="65" t="str">
        <f t="shared" si="47"/>
        <v/>
      </c>
      <c r="D425" s="66" t="str">
        <f>IF(A425="","",IF(A425=1,start_rate,IF(variable,IF(OR(A425=1,A425&lt;$K$20*periods_per_year),D424,MIN($K$21,IF(MOD(A425-1,$J$23)=0,MAX($K$22,D424+$J$24),D424))),D424)))</f>
        <v/>
      </c>
      <c r="E425" s="71" t="str">
        <f t="shared" si="48"/>
        <v/>
      </c>
      <c r="F425" s="71" t="str">
        <f>IF(A425="","",IF(A425=nper,J424+E425,MIN(J424+E425,IF(D425=D424,F424,IF($E$10="Acc Bi-Weekly",ROUND((-PMT(((1+D425/CP)^(CP/12))-1,(nper-A425+1)*12/26,J424))/2,2),IF($E$10="Acc Weekly",ROUND((-PMT(((1+D425/CP)^(CP/12))-1,(nper-A425+1)*12/52,J424))/4,2),ROUND(-PMT(((1+D425/CP)^(CP/periods_per_year))-1,nper-A425+1,J424),2)))))))</f>
        <v/>
      </c>
      <c r="G425" s="71" t="str">
        <f>IF(OR(A425="",A425&lt;$E$14),"",IF(J424&lt;=F425,0,IF(IF(AND(A425&gt;=$E$14,MOD(A425-$E$14,int)=0),$E$15,0)+F425&gt;=J424+E425,J424+E425-F425,IF(AND(A425&gt;=$E$14,MOD(A425-$E$14,int)=0),$E$15,0)+IF(IF(AND(A425&gt;=$E$14,MOD(A425-$E$14,int)=0),$E$15,0)+IF(MOD(A425-$E$18,periods_per_year)=0,$E$17,0)+F425&lt;J424+E425,IF(MOD(A425-$E$18,periods_per_year)=0,$E$17,0),J424+E425-IF(AND(A425&gt;=$E$14,MOD(A425-$E$14,int)=0),$E$15,0)-F425))))</f>
        <v/>
      </c>
      <c r="H425" s="68"/>
      <c r="I425" s="67" t="str">
        <f t="shared" si="49"/>
        <v/>
      </c>
      <c r="J425" s="67" t="str">
        <f t="shared" si="50"/>
        <v/>
      </c>
      <c r="K425" s="50"/>
      <c r="L425" s="63" t="str">
        <f t="shared" si="51"/>
        <v/>
      </c>
      <c r="M425" s="64" t="str">
        <f>IF(L425="","",IF(OR(periods_per_year=26,periods_per_year=52),IF(periods_per_year=26,IF(L425=1,fpdate,M424+14),IF(periods_per_year=52,IF(L425=1,fpdate,M424+7),"n/a")),IF(periods_per_year=24,DATE(YEAR(fpdate),MONTH(fpdate)+(L425-1)/2+IF(AND(DAY(fpdate)&gt;=15,MOD(L425,2)=0),1,0),IF(MOD(L425,2)=0,IF(DAY(fpdate)&gt;=15,DAY(fpdate)-14,DAY(fpdate)+14),DAY(fpdate))),IF(DAY(DATE(YEAR(fpdate),MONTH(fpdate)+L425-1,DAY(fpdate)))&lt;&gt;DAY(fpdate),DATE(YEAR(fpdate),MONTH(fpdate)+L425,0),DATE(YEAR(fpdate),MONTH(fpdate)+L425-1,DAY(fpdate))))))</f>
        <v/>
      </c>
      <c r="N425" s="70" t="str">
        <f>IF(L425="","",IF(D425&lt;&gt;"",D425,IF(L425=1,start_rate,IF(variable,IF(OR(L425=1,L425&lt;$K$20*periods_per_year),N424,MIN($K$21,IF(MOD(L425-1,$J$23)=0,MAX($K$22,N424+$J$24),N424))),N424))))</f>
        <v/>
      </c>
      <c r="O425" s="71" t="str">
        <f>IF(L425="","",ROUND((((1+N425/CP)^(CP/periods_per_year))-1)*R424,2))</f>
        <v/>
      </c>
      <c r="P425" s="71" t="str">
        <f>IF(L425="","",IF(L425=nper,R424+O425,MIN(R424+O425,IF(N425=N424,P424,ROUND(-PMT(((1+N425/CP)^(CP/periods_per_year))-1,nper-L425+1,R424),2)))))</f>
        <v/>
      </c>
      <c r="Q425" s="71" t="str">
        <f t="shared" si="52"/>
        <v/>
      </c>
      <c r="R425" s="71" t="str">
        <f t="shared" si="53"/>
        <v/>
      </c>
    </row>
    <row r="426" spans="1:18" x14ac:dyDescent="0.25">
      <c r="A426" s="63" t="str">
        <f t="shared" si="45"/>
        <v/>
      </c>
      <c r="B426" s="64" t="str">
        <f t="shared" si="46"/>
        <v/>
      </c>
      <c r="C426" s="65" t="str">
        <f t="shared" si="47"/>
        <v/>
      </c>
      <c r="D426" s="66" t="str">
        <f>IF(A426="","",IF(A426=1,start_rate,IF(variable,IF(OR(A426=1,A426&lt;$K$20*periods_per_year),D425,MIN($K$21,IF(MOD(A426-1,$J$23)=0,MAX($K$22,D425+$J$24),D425))),D425)))</f>
        <v/>
      </c>
      <c r="E426" s="71" t="str">
        <f t="shared" si="48"/>
        <v/>
      </c>
      <c r="F426" s="71" t="str">
        <f>IF(A426="","",IF(A426=nper,J425+E426,MIN(J425+E426,IF(D426=D425,F425,IF($E$10="Acc Bi-Weekly",ROUND((-PMT(((1+D426/CP)^(CP/12))-1,(nper-A426+1)*12/26,J425))/2,2),IF($E$10="Acc Weekly",ROUND((-PMT(((1+D426/CP)^(CP/12))-1,(nper-A426+1)*12/52,J425))/4,2),ROUND(-PMT(((1+D426/CP)^(CP/periods_per_year))-1,nper-A426+1,J425),2)))))))</f>
        <v/>
      </c>
      <c r="G426" s="71" t="str">
        <f>IF(OR(A426="",A426&lt;$E$14),"",IF(J425&lt;=F426,0,IF(IF(AND(A426&gt;=$E$14,MOD(A426-$E$14,int)=0),$E$15,0)+F426&gt;=J425+E426,J425+E426-F426,IF(AND(A426&gt;=$E$14,MOD(A426-$E$14,int)=0),$E$15,0)+IF(IF(AND(A426&gt;=$E$14,MOD(A426-$E$14,int)=0),$E$15,0)+IF(MOD(A426-$E$18,periods_per_year)=0,$E$17,0)+F426&lt;J425+E426,IF(MOD(A426-$E$18,periods_per_year)=0,$E$17,0),J425+E426-IF(AND(A426&gt;=$E$14,MOD(A426-$E$14,int)=0),$E$15,0)-F426))))</f>
        <v/>
      </c>
      <c r="H426" s="68"/>
      <c r="I426" s="67" t="str">
        <f t="shared" si="49"/>
        <v/>
      </c>
      <c r="J426" s="67" t="str">
        <f t="shared" si="50"/>
        <v/>
      </c>
      <c r="K426" s="50"/>
      <c r="L426" s="63" t="str">
        <f t="shared" si="51"/>
        <v/>
      </c>
      <c r="M426" s="64" t="str">
        <f>IF(L426="","",IF(OR(periods_per_year=26,periods_per_year=52),IF(periods_per_year=26,IF(L426=1,fpdate,M425+14),IF(periods_per_year=52,IF(L426=1,fpdate,M425+7),"n/a")),IF(periods_per_year=24,DATE(YEAR(fpdate),MONTH(fpdate)+(L426-1)/2+IF(AND(DAY(fpdate)&gt;=15,MOD(L426,2)=0),1,0),IF(MOD(L426,2)=0,IF(DAY(fpdate)&gt;=15,DAY(fpdate)-14,DAY(fpdate)+14),DAY(fpdate))),IF(DAY(DATE(YEAR(fpdate),MONTH(fpdate)+L426-1,DAY(fpdate)))&lt;&gt;DAY(fpdate),DATE(YEAR(fpdate),MONTH(fpdate)+L426,0),DATE(YEAR(fpdate),MONTH(fpdate)+L426-1,DAY(fpdate))))))</f>
        <v/>
      </c>
      <c r="N426" s="70" t="str">
        <f>IF(L426="","",IF(D426&lt;&gt;"",D426,IF(L426=1,start_rate,IF(variable,IF(OR(L426=1,L426&lt;$K$20*periods_per_year),N425,MIN($K$21,IF(MOD(L426-1,$J$23)=0,MAX($K$22,N425+$J$24),N425))),N425))))</f>
        <v/>
      </c>
      <c r="O426" s="71" t="str">
        <f>IF(L426="","",ROUND((((1+N426/CP)^(CP/periods_per_year))-1)*R425,2))</f>
        <v/>
      </c>
      <c r="P426" s="71" t="str">
        <f>IF(L426="","",IF(L426=nper,R425+O426,MIN(R425+O426,IF(N426=N425,P425,ROUND(-PMT(((1+N426/CP)^(CP/periods_per_year))-1,nper-L426+1,R425),2)))))</f>
        <v/>
      </c>
      <c r="Q426" s="71" t="str">
        <f t="shared" si="52"/>
        <v/>
      </c>
      <c r="R426" s="71" t="str">
        <f t="shared" si="53"/>
        <v/>
      </c>
    </row>
    <row r="427" spans="1:18" x14ac:dyDescent="0.25">
      <c r="A427" s="63" t="str">
        <f t="shared" ref="A427:A490" si="54">IF(J426="","",IF(OR(A426&gt;=nper,ROUND(J426,2)&lt;=0),"",A426+1))</f>
        <v/>
      </c>
      <c r="B427" s="64" t="str">
        <f t="shared" ref="B427:B490" si="55">IF(A427="","",IF(OR(periods_per_year=26,periods_per_year=52),IF(periods_per_year=26,IF(A427=1,fpdate,B426+14),IF(periods_per_year=52,IF(A427=1,fpdate,B426+7),"n/a")),IF(periods_per_year=24,DATE(YEAR(fpdate),MONTH(fpdate)+(A427-1)/2+IF(AND(DAY(fpdate)&gt;=15,MOD(A427,2)=0),1,0),IF(MOD(A427,2)=0,IF(DAY(fpdate)&gt;=15,DAY(fpdate)-14,DAY(fpdate)+14),DAY(fpdate))),IF(DAY(DATE(YEAR(fpdate),MONTH(fpdate)+A427-1,DAY(fpdate)))&lt;&gt;DAY(fpdate),DATE(YEAR(fpdate),MONTH(fpdate)+A427,0),DATE(YEAR(fpdate),MONTH(fpdate)+A427-1,DAY(fpdate))))))</f>
        <v/>
      </c>
      <c r="C427" s="65" t="str">
        <f t="shared" ref="C427:C490" si="56">IF(A427="","",IF(MOD(A427,periods_per_year)=0,A427/periods_per_year,""))</f>
        <v/>
      </c>
      <c r="D427" s="66" t="str">
        <f>IF(A427="","",IF(A427=1,start_rate,IF(variable,IF(OR(A427=1,A427&lt;$K$20*periods_per_year),D426,MIN($K$21,IF(MOD(A427-1,$J$23)=0,MAX($K$22,D426+$J$24),D426))),D426)))</f>
        <v/>
      </c>
      <c r="E427" s="71" t="str">
        <f t="shared" ref="E427:E490" si="57">IF(A427="","",ROUND((((1+D427/CP)^(CP/periods_per_year))-1)*J426,2))</f>
        <v/>
      </c>
      <c r="F427" s="71" t="str">
        <f>IF(A427="","",IF(A427=nper,J426+E427,MIN(J426+E427,IF(D427=D426,F426,IF($E$10="Acc Bi-Weekly",ROUND((-PMT(((1+D427/CP)^(CP/12))-1,(nper-A427+1)*12/26,J426))/2,2),IF($E$10="Acc Weekly",ROUND((-PMT(((1+D427/CP)^(CP/12))-1,(nper-A427+1)*12/52,J426))/4,2),ROUND(-PMT(((1+D427/CP)^(CP/periods_per_year))-1,nper-A427+1,J426),2)))))))</f>
        <v/>
      </c>
      <c r="G427" s="71" t="str">
        <f>IF(OR(A427="",A427&lt;$E$14),"",IF(J426&lt;=F427,0,IF(IF(AND(A427&gt;=$E$14,MOD(A427-$E$14,int)=0),$E$15,0)+F427&gt;=J426+E427,J426+E427-F427,IF(AND(A427&gt;=$E$14,MOD(A427-$E$14,int)=0),$E$15,0)+IF(IF(AND(A427&gt;=$E$14,MOD(A427-$E$14,int)=0),$E$15,0)+IF(MOD(A427-$E$18,periods_per_year)=0,$E$17,0)+F427&lt;J426+E427,IF(MOD(A427-$E$18,periods_per_year)=0,$E$17,0),J426+E427-IF(AND(A427&gt;=$E$14,MOD(A427-$E$14,int)=0),$E$15,0)-F427))))</f>
        <v/>
      </c>
      <c r="H427" s="68"/>
      <c r="I427" s="67" t="str">
        <f t="shared" ref="I427:I490" si="58">IF(A427="","",F427-E427+H427+IF(G427="",0,G427))</f>
        <v/>
      </c>
      <c r="J427" s="67" t="str">
        <f t="shared" ref="J427:J490" si="59">IF(A427="","",J426-I427)</f>
        <v/>
      </c>
      <c r="K427" s="50"/>
      <c r="L427" s="63" t="str">
        <f t="shared" ref="L427:L490" si="60">IF(R426="","",IF(OR(L426&gt;=nper,ROUND(R426,2)&lt;=0),"",L426+1))</f>
        <v/>
      </c>
      <c r="M427" s="64" t="str">
        <f>IF(L427="","",IF(OR(periods_per_year=26,periods_per_year=52),IF(periods_per_year=26,IF(L427=1,fpdate,M426+14),IF(periods_per_year=52,IF(L427=1,fpdate,M426+7),"n/a")),IF(periods_per_year=24,DATE(YEAR(fpdate),MONTH(fpdate)+(L427-1)/2+IF(AND(DAY(fpdate)&gt;=15,MOD(L427,2)=0),1,0),IF(MOD(L427,2)=0,IF(DAY(fpdate)&gt;=15,DAY(fpdate)-14,DAY(fpdate)+14),DAY(fpdate))),IF(DAY(DATE(YEAR(fpdate),MONTH(fpdate)+L427-1,DAY(fpdate)))&lt;&gt;DAY(fpdate),DATE(YEAR(fpdate),MONTH(fpdate)+L427,0),DATE(YEAR(fpdate),MONTH(fpdate)+L427-1,DAY(fpdate))))))</f>
        <v/>
      </c>
      <c r="N427" s="70" t="str">
        <f>IF(L427="","",IF(D427&lt;&gt;"",D427,IF(L427=1,start_rate,IF(variable,IF(OR(L427=1,L427&lt;$K$20*periods_per_year),N426,MIN($K$21,IF(MOD(L427-1,$J$23)=0,MAX($K$22,N426+$J$24),N426))),N426))))</f>
        <v/>
      </c>
      <c r="O427" s="71" t="str">
        <f>IF(L427="","",ROUND((((1+N427/CP)^(CP/periods_per_year))-1)*R426,2))</f>
        <v/>
      </c>
      <c r="P427" s="71" t="str">
        <f>IF(L427="","",IF(L427=nper,R426+O427,MIN(R426+O427,IF(N427=N426,P426,ROUND(-PMT(((1+N427/CP)^(CP/periods_per_year))-1,nper-L427+1,R426),2)))))</f>
        <v/>
      </c>
      <c r="Q427" s="71" t="str">
        <f t="shared" ref="Q427:Q490" si="61">IF(L427="","",P427-O427)</f>
        <v/>
      </c>
      <c r="R427" s="71" t="str">
        <f t="shared" ref="R427:R490" si="62">IF(L427="","",R426-Q427)</f>
        <v/>
      </c>
    </row>
    <row r="428" spans="1:18" x14ac:dyDescent="0.25">
      <c r="A428" s="63" t="str">
        <f t="shared" si="54"/>
        <v/>
      </c>
      <c r="B428" s="64" t="str">
        <f t="shared" si="55"/>
        <v/>
      </c>
      <c r="C428" s="65" t="str">
        <f t="shared" si="56"/>
        <v/>
      </c>
      <c r="D428" s="66" t="str">
        <f>IF(A428="","",IF(A428=1,start_rate,IF(variable,IF(OR(A428=1,A428&lt;$K$20*periods_per_year),D427,MIN($K$21,IF(MOD(A428-1,$J$23)=0,MAX($K$22,D427+$J$24),D427))),D427)))</f>
        <v/>
      </c>
      <c r="E428" s="71" t="str">
        <f t="shared" si="57"/>
        <v/>
      </c>
      <c r="F428" s="71" t="str">
        <f>IF(A428="","",IF(A428=nper,J427+E428,MIN(J427+E428,IF(D428=D427,F427,IF($E$10="Acc Bi-Weekly",ROUND((-PMT(((1+D428/CP)^(CP/12))-1,(nper-A428+1)*12/26,J427))/2,2),IF($E$10="Acc Weekly",ROUND((-PMT(((1+D428/CP)^(CP/12))-1,(nper-A428+1)*12/52,J427))/4,2),ROUND(-PMT(((1+D428/CP)^(CP/periods_per_year))-1,nper-A428+1,J427),2)))))))</f>
        <v/>
      </c>
      <c r="G428" s="71" t="str">
        <f>IF(OR(A428="",A428&lt;$E$14),"",IF(J427&lt;=F428,0,IF(IF(AND(A428&gt;=$E$14,MOD(A428-$E$14,int)=0),$E$15,0)+F428&gt;=J427+E428,J427+E428-F428,IF(AND(A428&gt;=$E$14,MOD(A428-$E$14,int)=0),$E$15,0)+IF(IF(AND(A428&gt;=$E$14,MOD(A428-$E$14,int)=0),$E$15,0)+IF(MOD(A428-$E$18,periods_per_year)=0,$E$17,0)+F428&lt;J427+E428,IF(MOD(A428-$E$18,periods_per_year)=0,$E$17,0),J427+E428-IF(AND(A428&gt;=$E$14,MOD(A428-$E$14,int)=0),$E$15,0)-F428))))</f>
        <v/>
      </c>
      <c r="H428" s="68"/>
      <c r="I428" s="67" t="str">
        <f t="shared" si="58"/>
        <v/>
      </c>
      <c r="J428" s="67" t="str">
        <f t="shared" si="59"/>
        <v/>
      </c>
      <c r="K428" s="50"/>
      <c r="L428" s="63" t="str">
        <f t="shared" si="60"/>
        <v/>
      </c>
      <c r="M428" s="64" t="str">
        <f>IF(L428="","",IF(OR(periods_per_year=26,periods_per_year=52),IF(periods_per_year=26,IF(L428=1,fpdate,M427+14),IF(periods_per_year=52,IF(L428=1,fpdate,M427+7),"n/a")),IF(periods_per_year=24,DATE(YEAR(fpdate),MONTH(fpdate)+(L428-1)/2+IF(AND(DAY(fpdate)&gt;=15,MOD(L428,2)=0),1,0),IF(MOD(L428,2)=0,IF(DAY(fpdate)&gt;=15,DAY(fpdate)-14,DAY(fpdate)+14),DAY(fpdate))),IF(DAY(DATE(YEAR(fpdate),MONTH(fpdate)+L428-1,DAY(fpdate)))&lt;&gt;DAY(fpdate),DATE(YEAR(fpdate),MONTH(fpdate)+L428,0),DATE(YEAR(fpdate),MONTH(fpdate)+L428-1,DAY(fpdate))))))</f>
        <v/>
      </c>
      <c r="N428" s="70" t="str">
        <f>IF(L428="","",IF(D428&lt;&gt;"",D428,IF(L428=1,start_rate,IF(variable,IF(OR(L428=1,L428&lt;$K$20*periods_per_year),N427,MIN($K$21,IF(MOD(L428-1,$J$23)=0,MAX($K$22,N427+$J$24),N427))),N427))))</f>
        <v/>
      </c>
      <c r="O428" s="71" t="str">
        <f>IF(L428="","",ROUND((((1+N428/CP)^(CP/periods_per_year))-1)*R427,2))</f>
        <v/>
      </c>
      <c r="P428" s="71" t="str">
        <f>IF(L428="","",IF(L428=nper,R427+O428,MIN(R427+O428,IF(N428=N427,P427,ROUND(-PMT(((1+N428/CP)^(CP/periods_per_year))-1,nper-L428+1,R427),2)))))</f>
        <v/>
      </c>
      <c r="Q428" s="71" t="str">
        <f t="shared" si="61"/>
        <v/>
      </c>
      <c r="R428" s="71" t="str">
        <f t="shared" si="62"/>
        <v/>
      </c>
    </row>
    <row r="429" spans="1:18" x14ac:dyDescent="0.25">
      <c r="A429" s="63" t="str">
        <f t="shared" si="54"/>
        <v/>
      </c>
      <c r="B429" s="64" t="str">
        <f t="shared" si="55"/>
        <v/>
      </c>
      <c r="C429" s="65" t="str">
        <f t="shared" si="56"/>
        <v/>
      </c>
      <c r="D429" s="66" t="str">
        <f>IF(A429="","",IF(A429=1,start_rate,IF(variable,IF(OR(A429=1,A429&lt;$K$20*periods_per_year),D428,MIN($K$21,IF(MOD(A429-1,$J$23)=0,MAX($K$22,D428+$J$24),D428))),D428)))</f>
        <v/>
      </c>
      <c r="E429" s="71" t="str">
        <f t="shared" si="57"/>
        <v/>
      </c>
      <c r="F429" s="71" t="str">
        <f>IF(A429="","",IF(A429=nper,J428+E429,MIN(J428+E429,IF(D429=D428,F428,IF($E$10="Acc Bi-Weekly",ROUND((-PMT(((1+D429/CP)^(CP/12))-1,(nper-A429+1)*12/26,J428))/2,2),IF($E$10="Acc Weekly",ROUND((-PMT(((1+D429/CP)^(CP/12))-1,(nper-A429+1)*12/52,J428))/4,2),ROUND(-PMT(((1+D429/CP)^(CP/periods_per_year))-1,nper-A429+1,J428),2)))))))</f>
        <v/>
      </c>
      <c r="G429" s="71" t="str">
        <f>IF(OR(A429="",A429&lt;$E$14),"",IF(J428&lt;=F429,0,IF(IF(AND(A429&gt;=$E$14,MOD(A429-$E$14,int)=0),$E$15,0)+F429&gt;=J428+E429,J428+E429-F429,IF(AND(A429&gt;=$E$14,MOD(A429-$E$14,int)=0),$E$15,0)+IF(IF(AND(A429&gt;=$E$14,MOD(A429-$E$14,int)=0),$E$15,0)+IF(MOD(A429-$E$18,periods_per_year)=0,$E$17,0)+F429&lt;J428+E429,IF(MOD(A429-$E$18,periods_per_year)=0,$E$17,0),J428+E429-IF(AND(A429&gt;=$E$14,MOD(A429-$E$14,int)=0),$E$15,0)-F429))))</f>
        <v/>
      </c>
      <c r="H429" s="68"/>
      <c r="I429" s="67" t="str">
        <f t="shared" si="58"/>
        <v/>
      </c>
      <c r="J429" s="67" t="str">
        <f t="shared" si="59"/>
        <v/>
      </c>
      <c r="K429" s="50"/>
      <c r="L429" s="63" t="str">
        <f t="shared" si="60"/>
        <v/>
      </c>
      <c r="M429" s="64" t="str">
        <f>IF(L429="","",IF(OR(periods_per_year=26,periods_per_year=52),IF(periods_per_year=26,IF(L429=1,fpdate,M428+14),IF(periods_per_year=52,IF(L429=1,fpdate,M428+7),"n/a")),IF(periods_per_year=24,DATE(YEAR(fpdate),MONTH(fpdate)+(L429-1)/2+IF(AND(DAY(fpdate)&gt;=15,MOD(L429,2)=0),1,0),IF(MOD(L429,2)=0,IF(DAY(fpdate)&gt;=15,DAY(fpdate)-14,DAY(fpdate)+14),DAY(fpdate))),IF(DAY(DATE(YEAR(fpdate),MONTH(fpdate)+L429-1,DAY(fpdate)))&lt;&gt;DAY(fpdate),DATE(YEAR(fpdate),MONTH(fpdate)+L429,0),DATE(YEAR(fpdate),MONTH(fpdate)+L429-1,DAY(fpdate))))))</f>
        <v/>
      </c>
      <c r="N429" s="70" t="str">
        <f>IF(L429="","",IF(D429&lt;&gt;"",D429,IF(L429=1,start_rate,IF(variable,IF(OR(L429=1,L429&lt;$K$20*periods_per_year),N428,MIN($K$21,IF(MOD(L429-1,$J$23)=0,MAX($K$22,N428+$J$24),N428))),N428))))</f>
        <v/>
      </c>
      <c r="O429" s="71" t="str">
        <f>IF(L429="","",ROUND((((1+N429/CP)^(CP/periods_per_year))-1)*R428,2))</f>
        <v/>
      </c>
      <c r="P429" s="71" t="str">
        <f>IF(L429="","",IF(L429=nper,R428+O429,MIN(R428+O429,IF(N429=N428,P428,ROUND(-PMT(((1+N429/CP)^(CP/periods_per_year))-1,nper-L429+1,R428),2)))))</f>
        <v/>
      </c>
      <c r="Q429" s="71" t="str">
        <f t="shared" si="61"/>
        <v/>
      </c>
      <c r="R429" s="71" t="str">
        <f t="shared" si="62"/>
        <v/>
      </c>
    </row>
    <row r="430" spans="1:18" x14ac:dyDescent="0.25">
      <c r="A430" s="63" t="str">
        <f t="shared" si="54"/>
        <v/>
      </c>
      <c r="B430" s="64" t="str">
        <f t="shared" si="55"/>
        <v/>
      </c>
      <c r="C430" s="65" t="str">
        <f t="shared" si="56"/>
        <v/>
      </c>
      <c r="D430" s="66" t="str">
        <f>IF(A430="","",IF(A430=1,start_rate,IF(variable,IF(OR(A430=1,A430&lt;$K$20*periods_per_year),D429,MIN($K$21,IF(MOD(A430-1,$J$23)=0,MAX($K$22,D429+$J$24),D429))),D429)))</f>
        <v/>
      </c>
      <c r="E430" s="71" t="str">
        <f t="shared" si="57"/>
        <v/>
      </c>
      <c r="F430" s="71" t="str">
        <f>IF(A430="","",IF(A430=nper,J429+E430,MIN(J429+E430,IF(D430=D429,F429,IF($E$10="Acc Bi-Weekly",ROUND((-PMT(((1+D430/CP)^(CP/12))-1,(nper-A430+1)*12/26,J429))/2,2),IF($E$10="Acc Weekly",ROUND((-PMT(((1+D430/CP)^(CP/12))-1,(nper-A430+1)*12/52,J429))/4,2),ROUND(-PMT(((1+D430/CP)^(CP/periods_per_year))-1,nper-A430+1,J429),2)))))))</f>
        <v/>
      </c>
      <c r="G430" s="71" t="str">
        <f>IF(OR(A430="",A430&lt;$E$14),"",IF(J429&lt;=F430,0,IF(IF(AND(A430&gt;=$E$14,MOD(A430-$E$14,int)=0),$E$15,0)+F430&gt;=J429+E430,J429+E430-F430,IF(AND(A430&gt;=$E$14,MOD(A430-$E$14,int)=0),$E$15,0)+IF(IF(AND(A430&gt;=$E$14,MOD(A430-$E$14,int)=0),$E$15,0)+IF(MOD(A430-$E$18,periods_per_year)=0,$E$17,0)+F430&lt;J429+E430,IF(MOD(A430-$E$18,periods_per_year)=0,$E$17,0),J429+E430-IF(AND(A430&gt;=$E$14,MOD(A430-$E$14,int)=0),$E$15,0)-F430))))</f>
        <v/>
      </c>
      <c r="H430" s="68"/>
      <c r="I430" s="67" t="str">
        <f t="shared" si="58"/>
        <v/>
      </c>
      <c r="J430" s="67" t="str">
        <f t="shared" si="59"/>
        <v/>
      </c>
      <c r="K430" s="50"/>
      <c r="L430" s="63" t="str">
        <f t="shared" si="60"/>
        <v/>
      </c>
      <c r="M430" s="64" t="str">
        <f>IF(L430="","",IF(OR(periods_per_year=26,periods_per_year=52),IF(periods_per_year=26,IF(L430=1,fpdate,M429+14),IF(periods_per_year=52,IF(L430=1,fpdate,M429+7),"n/a")),IF(periods_per_year=24,DATE(YEAR(fpdate),MONTH(fpdate)+(L430-1)/2+IF(AND(DAY(fpdate)&gt;=15,MOD(L430,2)=0),1,0),IF(MOD(L430,2)=0,IF(DAY(fpdate)&gt;=15,DAY(fpdate)-14,DAY(fpdate)+14),DAY(fpdate))),IF(DAY(DATE(YEAR(fpdate),MONTH(fpdate)+L430-1,DAY(fpdate)))&lt;&gt;DAY(fpdate),DATE(YEAR(fpdate),MONTH(fpdate)+L430,0),DATE(YEAR(fpdate),MONTH(fpdate)+L430-1,DAY(fpdate))))))</f>
        <v/>
      </c>
      <c r="N430" s="70" t="str">
        <f>IF(L430="","",IF(D430&lt;&gt;"",D430,IF(L430=1,start_rate,IF(variable,IF(OR(L430=1,L430&lt;$K$20*periods_per_year),N429,MIN($K$21,IF(MOD(L430-1,$J$23)=0,MAX($K$22,N429+$J$24),N429))),N429))))</f>
        <v/>
      </c>
      <c r="O430" s="71" t="str">
        <f>IF(L430="","",ROUND((((1+N430/CP)^(CP/periods_per_year))-1)*R429,2))</f>
        <v/>
      </c>
      <c r="P430" s="71" t="str">
        <f>IF(L430="","",IF(L430=nper,R429+O430,MIN(R429+O430,IF(N430=N429,P429,ROUND(-PMT(((1+N430/CP)^(CP/periods_per_year))-1,nper-L430+1,R429),2)))))</f>
        <v/>
      </c>
      <c r="Q430" s="71" t="str">
        <f t="shared" si="61"/>
        <v/>
      </c>
      <c r="R430" s="71" t="str">
        <f t="shared" si="62"/>
        <v/>
      </c>
    </row>
    <row r="431" spans="1:18" x14ac:dyDescent="0.25">
      <c r="A431" s="63" t="str">
        <f t="shared" si="54"/>
        <v/>
      </c>
      <c r="B431" s="64" t="str">
        <f t="shared" si="55"/>
        <v/>
      </c>
      <c r="C431" s="65" t="str">
        <f t="shared" si="56"/>
        <v/>
      </c>
      <c r="D431" s="66" t="str">
        <f>IF(A431="","",IF(A431=1,start_rate,IF(variable,IF(OR(A431=1,A431&lt;$K$20*periods_per_year),D430,MIN($K$21,IF(MOD(A431-1,$J$23)=0,MAX($K$22,D430+$J$24),D430))),D430)))</f>
        <v/>
      </c>
      <c r="E431" s="71" t="str">
        <f t="shared" si="57"/>
        <v/>
      </c>
      <c r="F431" s="71" t="str">
        <f>IF(A431="","",IF(A431=nper,J430+E431,MIN(J430+E431,IF(D431=D430,F430,IF($E$10="Acc Bi-Weekly",ROUND((-PMT(((1+D431/CP)^(CP/12))-1,(nper-A431+1)*12/26,J430))/2,2),IF($E$10="Acc Weekly",ROUND((-PMT(((1+D431/CP)^(CP/12))-1,(nper-A431+1)*12/52,J430))/4,2),ROUND(-PMT(((1+D431/CP)^(CP/periods_per_year))-1,nper-A431+1,J430),2)))))))</f>
        <v/>
      </c>
      <c r="G431" s="71" t="str">
        <f>IF(OR(A431="",A431&lt;$E$14),"",IF(J430&lt;=F431,0,IF(IF(AND(A431&gt;=$E$14,MOD(A431-$E$14,int)=0),$E$15,0)+F431&gt;=J430+E431,J430+E431-F431,IF(AND(A431&gt;=$E$14,MOD(A431-$E$14,int)=0),$E$15,0)+IF(IF(AND(A431&gt;=$E$14,MOD(A431-$E$14,int)=0),$E$15,0)+IF(MOD(A431-$E$18,periods_per_year)=0,$E$17,0)+F431&lt;J430+E431,IF(MOD(A431-$E$18,periods_per_year)=0,$E$17,0),J430+E431-IF(AND(A431&gt;=$E$14,MOD(A431-$E$14,int)=0),$E$15,0)-F431))))</f>
        <v/>
      </c>
      <c r="H431" s="68"/>
      <c r="I431" s="67" t="str">
        <f t="shared" si="58"/>
        <v/>
      </c>
      <c r="J431" s="67" t="str">
        <f t="shared" si="59"/>
        <v/>
      </c>
      <c r="K431" s="50"/>
      <c r="L431" s="63" t="str">
        <f t="shared" si="60"/>
        <v/>
      </c>
      <c r="M431" s="64" t="str">
        <f>IF(L431="","",IF(OR(periods_per_year=26,periods_per_year=52),IF(periods_per_year=26,IF(L431=1,fpdate,M430+14),IF(periods_per_year=52,IF(L431=1,fpdate,M430+7),"n/a")),IF(periods_per_year=24,DATE(YEAR(fpdate),MONTH(fpdate)+(L431-1)/2+IF(AND(DAY(fpdate)&gt;=15,MOD(L431,2)=0),1,0),IF(MOD(L431,2)=0,IF(DAY(fpdate)&gt;=15,DAY(fpdate)-14,DAY(fpdate)+14),DAY(fpdate))),IF(DAY(DATE(YEAR(fpdate),MONTH(fpdate)+L431-1,DAY(fpdate)))&lt;&gt;DAY(fpdate),DATE(YEAR(fpdate),MONTH(fpdate)+L431,0),DATE(YEAR(fpdate),MONTH(fpdate)+L431-1,DAY(fpdate))))))</f>
        <v/>
      </c>
      <c r="N431" s="70" t="str">
        <f>IF(L431="","",IF(D431&lt;&gt;"",D431,IF(L431=1,start_rate,IF(variable,IF(OR(L431=1,L431&lt;$K$20*periods_per_year),N430,MIN($K$21,IF(MOD(L431-1,$J$23)=0,MAX($K$22,N430+$J$24),N430))),N430))))</f>
        <v/>
      </c>
      <c r="O431" s="71" t="str">
        <f>IF(L431="","",ROUND((((1+N431/CP)^(CP/periods_per_year))-1)*R430,2))</f>
        <v/>
      </c>
      <c r="P431" s="71" t="str">
        <f>IF(L431="","",IF(L431=nper,R430+O431,MIN(R430+O431,IF(N431=N430,P430,ROUND(-PMT(((1+N431/CP)^(CP/periods_per_year))-1,nper-L431+1,R430),2)))))</f>
        <v/>
      </c>
      <c r="Q431" s="71" t="str">
        <f t="shared" si="61"/>
        <v/>
      </c>
      <c r="R431" s="71" t="str">
        <f t="shared" si="62"/>
        <v/>
      </c>
    </row>
    <row r="432" spans="1:18" x14ac:dyDescent="0.25">
      <c r="A432" s="63" t="str">
        <f t="shared" si="54"/>
        <v/>
      </c>
      <c r="B432" s="64" t="str">
        <f t="shared" si="55"/>
        <v/>
      </c>
      <c r="C432" s="65" t="str">
        <f t="shared" si="56"/>
        <v/>
      </c>
      <c r="D432" s="66" t="str">
        <f>IF(A432="","",IF(A432=1,start_rate,IF(variable,IF(OR(A432=1,A432&lt;$K$20*periods_per_year),D431,MIN($K$21,IF(MOD(A432-1,$J$23)=0,MAX($K$22,D431+$J$24),D431))),D431)))</f>
        <v/>
      </c>
      <c r="E432" s="71" t="str">
        <f t="shared" si="57"/>
        <v/>
      </c>
      <c r="F432" s="71" t="str">
        <f>IF(A432="","",IF(A432=nper,J431+E432,MIN(J431+E432,IF(D432=D431,F431,IF($E$10="Acc Bi-Weekly",ROUND((-PMT(((1+D432/CP)^(CP/12))-1,(nper-A432+1)*12/26,J431))/2,2),IF($E$10="Acc Weekly",ROUND((-PMT(((1+D432/CP)^(CP/12))-1,(nper-A432+1)*12/52,J431))/4,2),ROUND(-PMT(((1+D432/CP)^(CP/periods_per_year))-1,nper-A432+1,J431),2)))))))</f>
        <v/>
      </c>
      <c r="G432" s="71" t="str">
        <f>IF(OR(A432="",A432&lt;$E$14),"",IF(J431&lt;=F432,0,IF(IF(AND(A432&gt;=$E$14,MOD(A432-$E$14,int)=0),$E$15,0)+F432&gt;=J431+E432,J431+E432-F432,IF(AND(A432&gt;=$E$14,MOD(A432-$E$14,int)=0),$E$15,0)+IF(IF(AND(A432&gt;=$E$14,MOD(A432-$E$14,int)=0),$E$15,0)+IF(MOD(A432-$E$18,periods_per_year)=0,$E$17,0)+F432&lt;J431+E432,IF(MOD(A432-$E$18,periods_per_year)=0,$E$17,0),J431+E432-IF(AND(A432&gt;=$E$14,MOD(A432-$E$14,int)=0),$E$15,0)-F432))))</f>
        <v/>
      </c>
      <c r="H432" s="68"/>
      <c r="I432" s="67" t="str">
        <f t="shared" si="58"/>
        <v/>
      </c>
      <c r="J432" s="67" t="str">
        <f t="shared" si="59"/>
        <v/>
      </c>
      <c r="K432" s="50"/>
      <c r="L432" s="63" t="str">
        <f t="shared" si="60"/>
        <v/>
      </c>
      <c r="M432" s="64" t="str">
        <f>IF(L432="","",IF(OR(periods_per_year=26,periods_per_year=52),IF(periods_per_year=26,IF(L432=1,fpdate,M431+14),IF(periods_per_year=52,IF(L432=1,fpdate,M431+7),"n/a")),IF(periods_per_year=24,DATE(YEAR(fpdate),MONTH(fpdate)+(L432-1)/2+IF(AND(DAY(fpdate)&gt;=15,MOD(L432,2)=0),1,0),IF(MOD(L432,2)=0,IF(DAY(fpdate)&gt;=15,DAY(fpdate)-14,DAY(fpdate)+14),DAY(fpdate))),IF(DAY(DATE(YEAR(fpdate),MONTH(fpdate)+L432-1,DAY(fpdate)))&lt;&gt;DAY(fpdate),DATE(YEAR(fpdate),MONTH(fpdate)+L432,0),DATE(YEAR(fpdate),MONTH(fpdate)+L432-1,DAY(fpdate))))))</f>
        <v/>
      </c>
      <c r="N432" s="70" t="str">
        <f>IF(L432="","",IF(D432&lt;&gt;"",D432,IF(L432=1,start_rate,IF(variable,IF(OR(L432=1,L432&lt;$K$20*periods_per_year),N431,MIN($K$21,IF(MOD(L432-1,$J$23)=0,MAX($K$22,N431+$J$24),N431))),N431))))</f>
        <v/>
      </c>
      <c r="O432" s="71" t="str">
        <f>IF(L432="","",ROUND((((1+N432/CP)^(CP/periods_per_year))-1)*R431,2))</f>
        <v/>
      </c>
      <c r="P432" s="71" t="str">
        <f>IF(L432="","",IF(L432=nper,R431+O432,MIN(R431+O432,IF(N432=N431,P431,ROUND(-PMT(((1+N432/CP)^(CP/periods_per_year))-1,nper-L432+1,R431),2)))))</f>
        <v/>
      </c>
      <c r="Q432" s="71" t="str">
        <f t="shared" si="61"/>
        <v/>
      </c>
      <c r="R432" s="71" t="str">
        <f t="shared" si="62"/>
        <v/>
      </c>
    </row>
    <row r="433" spans="1:18" x14ac:dyDescent="0.25">
      <c r="A433" s="63" t="str">
        <f t="shared" si="54"/>
        <v/>
      </c>
      <c r="B433" s="64" t="str">
        <f t="shared" si="55"/>
        <v/>
      </c>
      <c r="C433" s="65" t="str">
        <f t="shared" si="56"/>
        <v/>
      </c>
      <c r="D433" s="66" t="str">
        <f>IF(A433="","",IF(A433=1,start_rate,IF(variable,IF(OR(A433=1,A433&lt;$K$20*periods_per_year),D432,MIN($K$21,IF(MOD(A433-1,$J$23)=0,MAX($K$22,D432+$J$24),D432))),D432)))</f>
        <v/>
      </c>
      <c r="E433" s="71" t="str">
        <f t="shared" si="57"/>
        <v/>
      </c>
      <c r="F433" s="71" t="str">
        <f>IF(A433="","",IF(A433=nper,J432+E433,MIN(J432+E433,IF(D433=D432,F432,IF($E$10="Acc Bi-Weekly",ROUND((-PMT(((1+D433/CP)^(CP/12))-1,(nper-A433+1)*12/26,J432))/2,2),IF($E$10="Acc Weekly",ROUND((-PMT(((1+D433/CP)^(CP/12))-1,(nper-A433+1)*12/52,J432))/4,2),ROUND(-PMT(((1+D433/CP)^(CP/periods_per_year))-1,nper-A433+1,J432),2)))))))</f>
        <v/>
      </c>
      <c r="G433" s="71" t="str">
        <f>IF(OR(A433="",A433&lt;$E$14),"",IF(J432&lt;=F433,0,IF(IF(AND(A433&gt;=$E$14,MOD(A433-$E$14,int)=0),$E$15,0)+F433&gt;=J432+E433,J432+E433-F433,IF(AND(A433&gt;=$E$14,MOD(A433-$E$14,int)=0),$E$15,0)+IF(IF(AND(A433&gt;=$E$14,MOD(A433-$E$14,int)=0),$E$15,0)+IF(MOD(A433-$E$18,periods_per_year)=0,$E$17,0)+F433&lt;J432+E433,IF(MOD(A433-$E$18,periods_per_year)=0,$E$17,0),J432+E433-IF(AND(A433&gt;=$E$14,MOD(A433-$E$14,int)=0),$E$15,0)-F433))))</f>
        <v/>
      </c>
      <c r="H433" s="68"/>
      <c r="I433" s="67" t="str">
        <f t="shared" si="58"/>
        <v/>
      </c>
      <c r="J433" s="67" t="str">
        <f t="shared" si="59"/>
        <v/>
      </c>
      <c r="K433" s="50"/>
      <c r="L433" s="63" t="str">
        <f t="shared" si="60"/>
        <v/>
      </c>
      <c r="M433" s="64" t="str">
        <f>IF(L433="","",IF(OR(periods_per_year=26,periods_per_year=52),IF(periods_per_year=26,IF(L433=1,fpdate,M432+14),IF(periods_per_year=52,IF(L433=1,fpdate,M432+7),"n/a")),IF(periods_per_year=24,DATE(YEAR(fpdate),MONTH(fpdate)+(L433-1)/2+IF(AND(DAY(fpdate)&gt;=15,MOD(L433,2)=0),1,0),IF(MOD(L433,2)=0,IF(DAY(fpdate)&gt;=15,DAY(fpdate)-14,DAY(fpdate)+14),DAY(fpdate))),IF(DAY(DATE(YEAR(fpdate),MONTH(fpdate)+L433-1,DAY(fpdate)))&lt;&gt;DAY(fpdate),DATE(YEAR(fpdate),MONTH(fpdate)+L433,0),DATE(YEAR(fpdate),MONTH(fpdate)+L433-1,DAY(fpdate))))))</f>
        <v/>
      </c>
      <c r="N433" s="70" t="str">
        <f>IF(L433="","",IF(D433&lt;&gt;"",D433,IF(L433=1,start_rate,IF(variable,IF(OR(L433=1,L433&lt;$K$20*periods_per_year),N432,MIN($K$21,IF(MOD(L433-1,$J$23)=0,MAX($K$22,N432+$J$24),N432))),N432))))</f>
        <v/>
      </c>
      <c r="O433" s="71" t="str">
        <f>IF(L433="","",ROUND((((1+N433/CP)^(CP/periods_per_year))-1)*R432,2))</f>
        <v/>
      </c>
      <c r="P433" s="71" t="str">
        <f>IF(L433="","",IF(L433=nper,R432+O433,MIN(R432+O433,IF(N433=N432,P432,ROUND(-PMT(((1+N433/CP)^(CP/periods_per_year))-1,nper-L433+1,R432),2)))))</f>
        <v/>
      </c>
      <c r="Q433" s="71" t="str">
        <f t="shared" si="61"/>
        <v/>
      </c>
      <c r="R433" s="71" t="str">
        <f t="shared" si="62"/>
        <v/>
      </c>
    </row>
    <row r="434" spans="1:18" x14ac:dyDescent="0.25">
      <c r="A434" s="63" t="str">
        <f t="shared" si="54"/>
        <v/>
      </c>
      <c r="B434" s="64" t="str">
        <f t="shared" si="55"/>
        <v/>
      </c>
      <c r="C434" s="65" t="str">
        <f t="shared" si="56"/>
        <v/>
      </c>
      <c r="D434" s="66" t="str">
        <f>IF(A434="","",IF(A434=1,start_rate,IF(variable,IF(OR(A434=1,A434&lt;$K$20*periods_per_year),D433,MIN($K$21,IF(MOD(A434-1,$J$23)=0,MAX($K$22,D433+$J$24),D433))),D433)))</f>
        <v/>
      </c>
      <c r="E434" s="71" t="str">
        <f t="shared" si="57"/>
        <v/>
      </c>
      <c r="F434" s="71" t="str">
        <f>IF(A434="","",IF(A434=nper,J433+E434,MIN(J433+E434,IF(D434=D433,F433,IF($E$10="Acc Bi-Weekly",ROUND((-PMT(((1+D434/CP)^(CP/12))-1,(nper-A434+1)*12/26,J433))/2,2),IF($E$10="Acc Weekly",ROUND((-PMT(((1+D434/CP)^(CP/12))-1,(nper-A434+1)*12/52,J433))/4,2),ROUND(-PMT(((1+D434/CP)^(CP/periods_per_year))-1,nper-A434+1,J433),2)))))))</f>
        <v/>
      </c>
      <c r="G434" s="71" t="str">
        <f>IF(OR(A434="",A434&lt;$E$14),"",IF(J433&lt;=F434,0,IF(IF(AND(A434&gt;=$E$14,MOD(A434-$E$14,int)=0),$E$15,0)+F434&gt;=J433+E434,J433+E434-F434,IF(AND(A434&gt;=$E$14,MOD(A434-$E$14,int)=0),$E$15,0)+IF(IF(AND(A434&gt;=$E$14,MOD(A434-$E$14,int)=0),$E$15,0)+IF(MOD(A434-$E$18,periods_per_year)=0,$E$17,0)+F434&lt;J433+E434,IF(MOD(A434-$E$18,periods_per_year)=0,$E$17,0),J433+E434-IF(AND(A434&gt;=$E$14,MOD(A434-$E$14,int)=0),$E$15,0)-F434))))</f>
        <v/>
      </c>
      <c r="H434" s="68"/>
      <c r="I434" s="67" t="str">
        <f t="shared" si="58"/>
        <v/>
      </c>
      <c r="J434" s="67" t="str">
        <f t="shared" si="59"/>
        <v/>
      </c>
      <c r="K434" s="50"/>
      <c r="L434" s="63" t="str">
        <f t="shared" si="60"/>
        <v/>
      </c>
      <c r="M434" s="64" t="str">
        <f>IF(L434="","",IF(OR(periods_per_year=26,periods_per_year=52),IF(periods_per_year=26,IF(L434=1,fpdate,M433+14),IF(periods_per_year=52,IF(L434=1,fpdate,M433+7),"n/a")),IF(periods_per_year=24,DATE(YEAR(fpdate),MONTH(fpdate)+(L434-1)/2+IF(AND(DAY(fpdate)&gt;=15,MOD(L434,2)=0),1,0),IF(MOD(L434,2)=0,IF(DAY(fpdate)&gt;=15,DAY(fpdate)-14,DAY(fpdate)+14),DAY(fpdate))),IF(DAY(DATE(YEAR(fpdate),MONTH(fpdate)+L434-1,DAY(fpdate)))&lt;&gt;DAY(fpdate),DATE(YEAR(fpdate),MONTH(fpdate)+L434,0),DATE(YEAR(fpdate),MONTH(fpdate)+L434-1,DAY(fpdate))))))</f>
        <v/>
      </c>
      <c r="N434" s="70" t="str">
        <f>IF(L434="","",IF(D434&lt;&gt;"",D434,IF(L434=1,start_rate,IF(variable,IF(OR(L434=1,L434&lt;$K$20*periods_per_year),N433,MIN($K$21,IF(MOD(L434-1,$J$23)=0,MAX($K$22,N433+$J$24),N433))),N433))))</f>
        <v/>
      </c>
      <c r="O434" s="71" t="str">
        <f>IF(L434="","",ROUND((((1+N434/CP)^(CP/periods_per_year))-1)*R433,2))</f>
        <v/>
      </c>
      <c r="P434" s="71" t="str">
        <f>IF(L434="","",IF(L434=nper,R433+O434,MIN(R433+O434,IF(N434=N433,P433,ROUND(-PMT(((1+N434/CP)^(CP/periods_per_year))-1,nper-L434+1,R433),2)))))</f>
        <v/>
      </c>
      <c r="Q434" s="71" t="str">
        <f t="shared" si="61"/>
        <v/>
      </c>
      <c r="R434" s="71" t="str">
        <f t="shared" si="62"/>
        <v/>
      </c>
    </row>
    <row r="435" spans="1:18" x14ac:dyDescent="0.25">
      <c r="A435" s="63" t="str">
        <f t="shared" si="54"/>
        <v/>
      </c>
      <c r="B435" s="64" t="str">
        <f t="shared" si="55"/>
        <v/>
      </c>
      <c r="C435" s="65" t="str">
        <f t="shared" si="56"/>
        <v/>
      </c>
      <c r="D435" s="66" t="str">
        <f>IF(A435="","",IF(A435=1,start_rate,IF(variable,IF(OR(A435=1,A435&lt;$K$20*periods_per_year),D434,MIN($K$21,IF(MOD(A435-1,$J$23)=0,MAX($K$22,D434+$J$24),D434))),D434)))</f>
        <v/>
      </c>
      <c r="E435" s="71" t="str">
        <f t="shared" si="57"/>
        <v/>
      </c>
      <c r="F435" s="71" t="str">
        <f>IF(A435="","",IF(A435=nper,J434+E435,MIN(J434+E435,IF(D435=D434,F434,IF($E$10="Acc Bi-Weekly",ROUND((-PMT(((1+D435/CP)^(CP/12))-1,(nper-A435+1)*12/26,J434))/2,2),IF($E$10="Acc Weekly",ROUND((-PMT(((1+D435/CP)^(CP/12))-1,(nper-A435+1)*12/52,J434))/4,2),ROUND(-PMT(((1+D435/CP)^(CP/periods_per_year))-1,nper-A435+1,J434),2)))))))</f>
        <v/>
      </c>
      <c r="G435" s="71" t="str">
        <f>IF(OR(A435="",A435&lt;$E$14),"",IF(J434&lt;=F435,0,IF(IF(AND(A435&gt;=$E$14,MOD(A435-$E$14,int)=0),$E$15,0)+F435&gt;=J434+E435,J434+E435-F435,IF(AND(A435&gt;=$E$14,MOD(A435-$E$14,int)=0),$E$15,0)+IF(IF(AND(A435&gt;=$E$14,MOD(A435-$E$14,int)=0),$E$15,0)+IF(MOD(A435-$E$18,periods_per_year)=0,$E$17,0)+F435&lt;J434+E435,IF(MOD(A435-$E$18,periods_per_year)=0,$E$17,0),J434+E435-IF(AND(A435&gt;=$E$14,MOD(A435-$E$14,int)=0),$E$15,0)-F435))))</f>
        <v/>
      </c>
      <c r="H435" s="68"/>
      <c r="I435" s="67" t="str">
        <f t="shared" si="58"/>
        <v/>
      </c>
      <c r="J435" s="67" t="str">
        <f t="shared" si="59"/>
        <v/>
      </c>
      <c r="K435" s="50"/>
      <c r="L435" s="63" t="str">
        <f t="shared" si="60"/>
        <v/>
      </c>
      <c r="M435" s="64" t="str">
        <f>IF(L435="","",IF(OR(periods_per_year=26,periods_per_year=52),IF(periods_per_year=26,IF(L435=1,fpdate,M434+14),IF(periods_per_year=52,IF(L435=1,fpdate,M434+7),"n/a")),IF(periods_per_year=24,DATE(YEAR(fpdate),MONTH(fpdate)+(L435-1)/2+IF(AND(DAY(fpdate)&gt;=15,MOD(L435,2)=0),1,0),IF(MOD(L435,2)=0,IF(DAY(fpdate)&gt;=15,DAY(fpdate)-14,DAY(fpdate)+14),DAY(fpdate))),IF(DAY(DATE(YEAR(fpdate),MONTH(fpdate)+L435-1,DAY(fpdate)))&lt;&gt;DAY(fpdate),DATE(YEAR(fpdate),MONTH(fpdate)+L435,0),DATE(YEAR(fpdate),MONTH(fpdate)+L435-1,DAY(fpdate))))))</f>
        <v/>
      </c>
      <c r="N435" s="70" t="str">
        <f>IF(L435="","",IF(D435&lt;&gt;"",D435,IF(L435=1,start_rate,IF(variable,IF(OR(L435=1,L435&lt;$K$20*periods_per_year),N434,MIN($K$21,IF(MOD(L435-1,$J$23)=0,MAX($K$22,N434+$J$24),N434))),N434))))</f>
        <v/>
      </c>
      <c r="O435" s="71" t="str">
        <f>IF(L435="","",ROUND((((1+N435/CP)^(CP/periods_per_year))-1)*R434,2))</f>
        <v/>
      </c>
      <c r="P435" s="71" t="str">
        <f>IF(L435="","",IF(L435=nper,R434+O435,MIN(R434+O435,IF(N435=N434,P434,ROUND(-PMT(((1+N435/CP)^(CP/periods_per_year))-1,nper-L435+1,R434),2)))))</f>
        <v/>
      </c>
      <c r="Q435" s="71" t="str">
        <f t="shared" si="61"/>
        <v/>
      </c>
      <c r="R435" s="71" t="str">
        <f t="shared" si="62"/>
        <v/>
      </c>
    </row>
    <row r="436" spans="1:18" x14ac:dyDescent="0.25">
      <c r="A436" s="63" t="str">
        <f t="shared" si="54"/>
        <v/>
      </c>
      <c r="B436" s="64" t="str">
        <f t="shared" si="55"/>
        <v/>
      </c>
      <c r="C436" s="65" t="str">
        <f t="shared" si="56"/>
        <v/>
      </c>
      <c r="D436" s="66" t="str">
        <f>IF(A436="","",IF(A436=1,start_rate,IF(variable,IF(OR(A436=1,A436&lt;$K$20*periods_per_year),D435,MIN($K$21,IF(MOD(A436-1,$J$23)=0,MAX($K$22,D435+$J$24),D435))),D435)))</f>
        <v/>
      </c>
      <c r="E436" s="71" t="str">
        <f t="shared" si="57"/>
        <v/>
      </c>
      <c r="F436" s="71" t="str">
        <f>IF(A436="","",IF(A436=nper,J435+E436,MIN(J435+E436,IF(D436=D435,F435,IF($E$10="Acc Bi-Weekly",ROUND((-PMT(((1+D436/CP)^(CP/12))-1,(nper-A436+1)*12/26,J435))/2,2),IF($E$10="Acc Weekly",ROUND((-PMT(((1+D436/CP)^(CP/12))-1,(nper-A436+1)*12/52,J435))/4,2),ROUND(-PMT(((1+D436/CP)^(CP/periods_per_year))-1,nper-A436+1,J435),2)))))))</f>
        <v/>
      </c>
      <c r="G436" s="71" t="str">
        <f>IF(OR(A436="",A436&lt;$E$14),"",IF(J435&lt;=F436,0,IF(IF(AND(A436&gt;=$E$14,MOD(A436-$E$14,int)=0),$E$15,0)+F436&gt;=J435+E436,J435+E436-F436,IF(AND(A436&gt;=$E$14,MOD(A436-$E$14,int)=0),$E$15,0)+IF(IF(AND(A436&gt;=$E$14,MOD(A436-$E$14,int)=0),$E$15,0)+IF(MOD(A436-$E$18,periods_per_year)=0,$E$17,0)+F436&lt;J435+E436,IF(MOD(A436-$E$18,periods_per_year)=0,$E$17,0),J435+E436-IF(AND(A436&gt;=$E$14,MOD(A436-$E$14,int)=0),$E$15,0)-F436))))</f>
        <v/>
      </c>
      <c r="H436" s="68"/>
      <c r="I436" s="67" t="str">
        <f t="shared" si="58"/>
        <v/>
      </c>
      <c r="J436" s="67" t="str">
        <f t="shared" si="59"/>
        <v/>
      </c>
      <c r="K436" s="50"/>
      <c r="L436" s="63" t="str">
        <f t="shared" si="60"/>
        <v/>
      </c>
      <c r="M436" s="64" t="str">
        <f>IF(L436="","",IF(OR(periods_per_year=26,periods_per_year=52),IF(periods_per_year=26,IF(L436=1,fpdate,M435+14),IF(periods_per_year=52,IF(L436=1,fpdate,M435+7),"n/a")),IF(periods_per_year=24,DATE(YEAR(fpdate),MONTH(fpdate)+(L436-1)/2+IF(AND(DAY(fpdate)&gt;=15,MOD(L436,2)=0),1,0),IF(MOD(L436,2)=0,IF(DAY(fpdate)&gt;=15,DAY(fpdate)-14,DAY(fpdate)+14),DAY(fpdate))),IF(DAY(DATE(YEAR(fpdate),MONTH(fpdate)+L436-1,DAY(fpdate)))&lt;&gt;DAY(fpdate),DATE(YEAR(fpdate),MONTH(fpdate)+L436,0),DATE(YEAR(fpdate),MONTH(fpdate)+L436-1,DAY(fpdate))))))</f>
        <v/>
      </c>
      <c r="N436" s="70" t="str">
        <f>IF(L436="","",IF(D436&lt;&gt;"",D436,IF(L436=1,start_rate,IF(variable,IF(OR(L436=1,L436&lt;$K$20*periods_per_year),N435,MIN($K$21,IF(MOD(L436-1,$J$23)=0,MAX($K$22,N435+$J$24),N435))),N435))))</f>
        <v/>
      </c>
      <c r="O436" s="71" t="str">
        <f>IF(L436="","",ROUND((((1+N436/CP)^(CP/periods_per_year))-1)*R435,2))</f>
        <v/>
      </c>
      <c r="P436" s="71" t="str">
        <f>IF(L436="","",IF(L436=nper,R435+O436,MIN(R435+O436,IF(N436=N435,P435,ROUND(-PMT(((1+N436/CP)^(CP/periods_per_year))-1,nper-L436+1,R435),2)))))</f>
        <v/>
      </c>
      <c r="Q436" s="71" t="str">
        <f t="shared" si="61"/>
        <v/>
      </c>
      <c r="R436" s="71" t="str">
        <f t="shared" si="62"/>
        <v/>
      </c>
    </row>
    <row r="437" spans="1:18" x14ac:dyDescent="0.25">
      <c r="A437" s="63" t="str">
        <f t="shared" si="54"/>
        <v/>
      </c>
      <c r="B437" s="64" t="str">
        <f t="shared" si="55"/>
        <v/>
      </c>
      <c r="C437" s="65" t="str">
        <f t="shared" si="56"/>
        <v/>
      </c>
      <c r="D437" s="66" t="str">
        <f>IF(A437="","",IF(A437=1,start_rate,IF(variable,IF(OR(A437=1,A437&lt;$K$20*periods_per_year),D436,MIN($K$21,IF(MOD(A437-1,$J$23)=0,MAX($K$22,D436+$J$24),D436))),D436)))</f>
        <v/>
      </c>
      <c r="E437" s="71" t="str">
        <f t="shared" si="57"/>
        <v/>
      </c>
      <c r="F437" s="71" t="str">
        <f>IF(A437="","",IF(A437=nper,J436+E437,MIN(J436+E437,IF(D437=D436,F436,IF($E$10="Acc Bi-Weekly",ROUND((-PMT(((1+D437/CP)^(CP/12))-1,(nper-A437+1)*12/26,J436))/2,2),IF($E$10="Acc Weekly",ROUND((-PMT(((1+D437/CP)^(CP/12))-1,(nper-A437+1)*12/52,J436))/4,2),ROUND(-PMT(((1+D437/CP)^(CP/periods_per_year))-1,nper-A437+1,J436),2)))))))</f>
        <v/>
      </c>
      <c r="G437" s="71" t="str">
        <f>IF(OR(A437="",A437&lt;$E$14),"",IF(J436&lt;=F437,0,IF(IF(AND(A437&gt;=$E$14,MOD(A437-$E$14,int)=0),$E$15,0)+F437&gt;=J436+E437,J436+E437-F437,IF(AND(A437&gt;=$E$14,MOD(A437-$E$14,int)=0),$E$15,0)+IF(IF(AND(A437&gt;=$E$14,MOD(A437-$E$14,int)=0),$E$15,0)+IF(MOD(A437-$E$18,periods_per_year)=0,$E$17,0)+F437&lt;J436+E437,IF(MOD(A437-$E$18,periods_per_year)=0,$E$17,0),J436+E437-IF(AND(A437&gt;=$E$14,MOD(A437-$E$14,int)=0),$E$15,0)-F437))))</f>
        <v/>
      </c>
      <c r="H437" s="68"/>
      <c r="I437" s="67" t="str">
        <f t="shared" si="58"/>
        <v/>
      </c>
      <c r="J437" s="67" t="str">
        <f t="shared" si="59"/>
        <v/>
      </c>
      <c r="K437" s="50"/>
      <c r="L437" s="63" t="str">
        <f t="shared" si="60"/>
        <v/>
      </c>
      <c r="M437" s="64" t="str">
        <f>IF(L437="","",IF(OR(periods_per_year=26,periods_per_year=52),IF(periods_per_year=26,IF(L437=1,fpdate,M436+14),IF(periods_per_year=52,IF(L437=1,fpdate,M436+7),"n/a")),IF(periods_per_year=24,DATE(YEAR(fpdate),MONTH(fpdate)+(L437-1)/2+IF(AND(DAY(fpdate)&gt;=15,MOD(L437,2)=0),1,0),IF(MOD(L437,2)=0,IF(DAY(fpdate)&gt;=15,DAY(fpdate)-14,DAY(fpdate)+14),DAY(fpdate))),IF(DAY(DATE(YEAR(fpdate),MONTH(fpdate)+L437-1,DAY(fpdate)))&lt;&gt;DAY(fpdate),DATE(YEAR(fpdate),MONTH(fpdate)+L437,0),DATE(YEAR(fpdate),MONTH(fpdate)+L437-1,DAY(fpdate))))))</f>
        <v/>
      </c>
      <c r="N437" s="70" t="str">
        <f>IF(L437="","",IF(D437&lt;&gt;"",D437,IF(L437=1,start_rate,IF(variable,IF(OR(L437=1,L437&lt;$K$20*periods_per_year),N436,MIN($K$21,IF(MOD(L437-1,$J$23)=0,MAX($K$22,N436+$J$24),N436))),N436))))</f>
        <v/>
      </c>
      <c r="O437" s="71" t="str">
        <f>IF(L437="","",ROUND((((1+N437/CP)^(CP/periods_per_year))-1)*R436,2))</f>
        <v/>
      </c>
      <c r="P437" s="71" t="str">
        <f>IF(L437="","",IF(L437=nper,R436+O437,MIN(R436+O437,IF(N437=N436,P436,ROUND(-PMT(((1+N437/CP)^(CP/periods_per_year))-1,nper-L437+1,R436),2)))))</f>
        <v/>
      </c>
      <c r="Q437" s="71" t="str">
        <f t="shared" si="61"/>
        <v/>
      </c>
      <c r="R437" s="71" t="str">
        <f t="shared" si="62"/>
        <v/>
      </c>
    </row>
    <row r="438" spans="1:18" x14ac:dyDescent="0.25">
      <c r="A438" s="63" t="str">
        <f t="shared" si="54"/>
        <v/>
      </c>
      <c r="B438" s="64" t="str">
        <f t="shared" si="55"/>
        <v/>
      </c>
      <c r="C438" s="65" t="str">
        <f t="shared" si="56"/>
        <v/>
      </c>
      <c r="D438" s="66" t="str">
        <f>IF(A438="","",IF(A438=1,start_rate,IF(variable,IF(OR(A438=1,A438&lt;$K$20*periods_per_year),D437,MIN($K$21,IF(MOD(A438-1,$J$23)=0,MAX($K$22,D437+$J$24),D437))),D437)))</f>
        <v/>
      </c>
      <c r="E438" s="71" t="str">
        <f t="shared" si="57"/>
        <v/>
      </c>
      <c r="F438" s="71" t="str">
        <f>IF(A438="","",IF(A438=nper,J437+E438,MIN(J437+E438,IF(D438=D437,F437,IF($E$10="Acc Bi-Weekly",ROUND((-PMT(((1+D438/CP)^(CP/12))-1,(nper-A438+1)*12/26,J437))/2,2),IF($E$10="Acc Weekly",ROUND((-PMT(((1+D438/CP)^(CP/12))-1,(nper-A438+1)*12/52,J437))/4,2),ROUND(-PMT(((1+D438/CP)^(CP/periods_per_year))-1,nper-A438+1,J437),2)))))))</f>
        <v/>
      </c>
      <c r="G438" s="71" t="str">
        <f>IF(OR(A438="",A438&lt;$E$14),"",IF(J437&lt;=F438,0,IF(IF(AND(A438&gt;=$E$14,MOD(A438-$E$14,int)=0),$E$15,0)+F438&gt;=J437+E438,J437+E438-F438,IF(AND(A438&gt;=$E$14,MOD(A438-$E$14,int)=0),$E$15,0)+IF(IF(AND(A438&gt;=$E$14,MOD(A438-$E$14,int)=0),$E$15,0)+IF(MOD(A438-$E$18,periods_per_year)=0,$E$17,0)+F438&lt;J437+E438,IF(MOD(A438-$E$18,periods_per_year)=0,$E$17,0),J437+E438-IF(AND(A438&gt;=$E$14,MOD(A438-$E$14,int)=0),$E$15,0)-F438))))</f>
        <v/>
      </c>
      <c r="H438" s="68"/>
      <c r="I438" s="67" t="str">
        <f t="shared" si="58"/>
        <v/>
      </c>
      <c r="J438" s="67" t="str">
        <f t="shared" si="59"/>
        <v/>
      </c>
      <c r="K438" s="50"/>
      <c r="L438" s="63" t="str">
        <f t="shared" si="60"/>
        <v/>
      </c>
      <c r="M438" s="64" t="str">
        <f>IF(L438="","",IF(OR(periods_per_year=26,periods_per_year=52),IF(periods_per_year=26,IF(L438=1,fpdate,M437+14),IF(periods_per_year=52,IF(L438=1,fpdate,M437+7),"n/a")),IF(periods_per_year=24,DATE(YEAR(fpdate),MONTH(fpdate)+(L438-1)/2+IF(AND(DAY(fpdate)&gt;=15,MOD(L438,2)=0),1,0),IF(MOD(L438,2)=0,IF(DAY(fpdate)&gt;=15,DAY(fpdate)-14,DAY(fpdate)+14),DAY(fpdate))),IF(DAY(DATE(YEAR(fpdate),MONTH(fpdate)+L438-1,DAY(fpdate)))&lt;&gt;DAY(fpdate),DATE(YEAR(fpdate),MONTH(fpdate)+L438,0),DATE(YEAR(fpdate),MONTH(fpdate)+L438-1,DAY(fpdate))))))</f>
        <v/>
      </c>
      <c r="N438" s="70" t="str">
        <f>IF(L438="","",IF(D438&lt;&gt;"",D438,IF(L438=1,start_rate,IF(variable,IF(OR(L438=1,L438&lt;$K$20*periods_per_year),N437,MIN($K$21,IF(MOD(L438-1,$J$23)=0,MAX($K$22,N437+$J$24),N437))),N437))))</f>
        <v/>
      </c>
      <c r="O438" s="71" t="str">
        <f>IF(L438="","",ROUND((((1+N438/CP)^(CP/periods_per_year))-1)*R437,2))</f>
        <v/>
      </c>
      <c r="P438" s="71" t="str">
        <f>IF(L438="","",IF(L438=nper,R437+O438,MIN(R437+O438,IF(N438=N437,P437,ROUND(-PMT(((1+N438/CP)^(CP/periods_per_year))-1,nper-L438+1,R437),2)))))</f>
        <v/>
      </c>
      <c r="Q438" s="71" t="str">
        <f t="shared" si="61"/>
        <v/>
      </c>
      <c r="R438" s="71" t="str">
        <f t="shared" si="62"/>
        <v/>
      </c>
    </row>
    <row r="439" spans="1:18" x14ac:dyDescent="0.25">
      <c r="A439" s="63" t="str">
        <f t="shared" si="54"/>
        <v/>
      </c>
      <c r="B439" s="64" t="str">
        <f t="shared" si="55"/>
        <v/>
      </c>
      <c r="C439" s="65" t="str">
        <f t="shared" si="56"/>
        <v/>
      </c>
      <c r="D439" s="66" t="str">
        <f>IF(A439="","",IF(A439=1,start_rate,IF(variable,IF(OR(A439=1,A439&lt;$K$20*periods_per_year),D438,MIN($K$21,IF(MOD(A439-1,$J$23)=0,MAX($K$22,D438+$J$24),D438))),D438)))</f>
        <v/>
      </c>
      <c r="E439" s="71" t="str">
        <f t="shared" si="57"/>
        <v/>
      </c>
      <c r="F439" s="71" t="str">
        <f>IF(A439="","",IF(A439=nper,J438+E439,MIN(J438+E439,IF(D439=D438,F438,IF($E$10="Acc Bi-Weekly",ROUND((-PMT(((1+D439/CP)^(CP/12))-1,(nper-A439+1)*12/26,J438))/2,2),IF($E$10="Acc Weekly",ROUND((-PMT(((1+D439/CP)^(CP/12))-1,(nper-A439+1)*12/52,J438))/4,2),ROUND(-PMT(((1+D439/CP)^(CP/periods_per_year))-1,nper-A439+1,J438),2)))))))</f>
        <v/>
      </c>
      <c r="G439" s="71" t="str">
        <f>IF(OR(A439="",A439&lt;$E$14),"",IF(J438&lt;=F439,0,IF(IF(AND(A439&gt;=$E$14,MOD(A439-$E$14,int)=0),$E$15,0)+F439&gt;=J438+E439,J438+E439-F439,IF(AND(A439&gt;=$E$14,MOD(A439-$E$14,int)=0),$E$15,0)+IF(IF(AND(A439&gt;=$E$14,MOD(A439-$E$14,int)=0),$E$15,0)+IF(MOD(A439-$E$18,periods_per_year)=0,$E$17,0)+F439&lt;J438+E439,IF(MOD(A439-$E$18,periods_per_year)=0,$E$17,0),J438+E439-IF(AND(A439&gt;=$E$14,MOD(A439-$E$14,int)=0),$E$15,0)-F439))))</f>
        <v/>
      </c>
      <c r="H439" s="68"/>
      <c r="I439" s="67" t="str">
        <f t="shared" si="58"/>
        <v/>
      </c>
      <c r="J439" s="67" t="str">
        <f t="shared" si="59"/>
        <v/>
      </c>
      <c r="K439" s="50"/>
      <c r="L439" s="63" t="str">
        <f t="shared" si="60"/>
        <v/>
      </c>
      <c r="M439" s="64" t="str">
        <f>IF(L439="","",IF(OR(periods_per_year=26,periods_per_year=52),IF(periods_per_year=26,IF(L439=1,fpdate,M438+14),IF(periods_per_year=52,IF(L439=1,fpdate,M438+7),"n/a")),IF(periods_per_year=24,DATE(YEAR(fpdate),MONTH(fpdate)+(L439-1)/2+IF(AND(DAY(fpdate)&gt;=15,MOD(L439,2)=0),1,0),IF(MOD(L439,2)=0,IF(DAY(fpdate)&gt;=15,DAY(fpdate)-14,DAY(fpdate)+14),DAY(fpdate))),IF(DAY(DATE(YEAR(fpdate),MONTH(fpdate)+L439-1,DAY(fpdate)))&lt;&gt;DAY(fpdate),DATE(YEAR(fpdate),MONTH(fpdate)+L439,0),DATE(YEAR(fpdate),MONTH(fpdate)+L439-1,DAY(fpdate))))))</f>
        <v/>
      </c>
      <c r="N439" s="70" t="str">
        <f>IF(L439="","",IF(D439&lt;&gt;"",D439,IF(L439=1,start_rate,IF(variable,IF(OR(L439=1,L439&lt;$K$20*periods_per_year),N438,MIN($K$21,IF(MOD(L439-1,$J$23)=0,MAX($K$22,N438+$J$24),N438))),N438))))</f>
        <v/>
      </c>
      <c r="O439" s="71" t="str">
        <f>IF(L439="","",ROUND((((1+N439/CP)^(CP/periods_per_year))-1)*R438,2))</f>
        <v/>
      </c>
      <c r="P439" s="71" t="str">
        <f>IF(L439="","",IF(L439=nper,R438+O439,MIN(R438+O439,IF(N439=N438,P438,ROUND(-PMT(((1+N439/CP)^(CP/periods_per_year))-1,nper-L439+1,R438),2)))))</f>
        <v/>
      </c>
      <c r="Q439" s="71" t="str">
        <f t="shared" si="61"/>
        <v/>
      </c>
      <c r="R439" s="71" t="str">
        <f t="shared" si="62"/>
        <v/>
      </c>
    </row>
    <row r="440" spans="1:18" x14ac:dyDescent="0.25">
      <c r="A440" s="63" t="str">
        <f t="shared" si="54"/>
        <v/>
      </c>
      <c r="B440" s="64" t="str">
        <f t="shared" si="55"/>
        <v/>
      </c>
      <c r="C440" s="65" t="str">
        <f t="shared" si="56"/>
        <v/>
      </c>
      <c r="D440" s="66" t="str">
        <f>IF(A440="","",IF(A440=1,start_rate,IF(variable,IF(OR(A440=1,A440&lt;$K$20*periods_per_year),D439,MIN($K$21,IF(MOD(A440-1,$J$23)=0,MAX($K$22,D439+$J$24),D439))),D439)))</f>
        <v/>
      </c>
      <c r="E440" s="71" t="str">
        <f t="shared" si="57"/>
        <v/>
      </c>
      <c r="F440" s="71" t="str">
        <f>IF(A440="","",IF(A440=nper,J439+E440,MIN(J439+E440,IF(D440=D439,F439,IF($E$10="Acc Bi-Weekly",ROUND((-PMT(((1+D440/CP)^(CP/12))-1,(nper-A440+1)*12/26,J439))/2,2),IF($E$10="Acc Weekly",ROUND((-PMT(((1+D440/CP)^(CP/12))-1,(nper-A440+1)*12/52,J439))/4,2),ROUND(-PMT(((1+D440/CP)^(CP/periods_per_year))-1,nper-A440+1,J439),2)))))))</f>
        <v/>
      </c>
      <c r="G440" s="71" t="str">
        <f>IF(OR(A440="",A440&lt;$E$14),"",IF(J439&lt;=F440,0,IF(IF(AND(A440&gt;=$E$14,MOD(A440-$E$14,int)=0),$E$15,0)+F440&gt;=J439+E440,J439+E440-F440,IF(AND(A440&gt;=$E$14,MOD(A440-$E$14,int)=0),$E$15,0)+IF(IF(AND(A440&gt;=$E$14,MOD(A440-$E$14,int)=0),$E$15,0)+IF(MOD(A440-$E$18,periods_per_year)=0,$E$17,0)+F440&lt;J439+E440,IF(MOD(A440-$E$18,periods_per_year)=0,$E$17,0),J439+E440-IF(AND(A440&gt;=$E$14,MOD(A440-$E$14,int)=0),$E$15,0)-F440))))</f>
        <v/>
      </c>
      <c r="H440" s="68"/>
      <c r="I440" s="67" t="str">
        <f t="shared" si="58"/>
        <v/>
      </c>
      <c r="J440" s="67" t="str">
        <f t="shared" si="59"/>
        <v/>
      </c>
      <c r="K440" s="50"/>
      <c r="L440" s="63" t="str">
        <f t="shared" si="60"/>
        <v/>
      </c>
      <c r="M440" s="64" t="str">
        <f>IF(L440="","",IF(OR(periods_per_year=26,periods_per_year=52),IF(periods_per_year=26,IF(L440=1,fpdate,M439+14),IF(periods_per_year=52,IF(L440=1,fpdate,M439+7),"n/a")),IF(periods_per_year=24,DATE(YEAR(fpdate),MONTH(fpdate)+(L440-1)/2+IF(AND(DAY(fpdate)&gt;=15,MOD(L440,2)=0),1,0),IF(MOD(L440,2)=0,IF(DAY(fpdate)&gt;=15,DAY(fpdate)-14,DAY(fpdate)+14),DAY(fpdate))),IF(DAY(DATE(YEAR(fpdate),MONTH(fpdate)+L440-1,DAY(fpdate)))&lt;&gt;DAY(fpdate),DATE(YEAR(fpdate),MONTH(fpdate)+L440,0),DATE(YEAR(fpdate),MONTH(fpdate)+L440-1,DAY(fpdate))))))</f>
        <v/>
      </c>
      <c r="N440" s="70" t="str">
        <f>IF(L440="","",IF(D440&lt;&gt;"",D440,IF(L440=1,start_rate,IF(variable,IF(OR(L440=1,L440&lt;$K$20*periods_per_year),N439,MIN($K$21,IF(MOD(L440-1,$J$23)=0,MAX($K$22,N439+$J$24),N439))),N439))))</f>
        <v/>
      </c>
      <c r="O440" s="71" t="str">
        <f>IF(L440="","",ROUND((((1+N440/CP)^(CP/periods_per_year))-1)*R439,2))</f>
        <v/>
      </c>
      <c r="P440" s="71" t="str">
        <f>IF(L440="","",IF(L440=nper,R439+O440,MIN(R439+O440,IF(N440=N439,P439,ROUND(-PMT(((1+N440/CP)^(CP/periods_per_year))-1,nper-L440+1,R439),2)))))</f>
        <v/>
      </c>
      <c r="Q440" s="71" t="str">
        <f t="shared" si="61"/>
        <v/>
      </c>
      <c r="R440" s="71" t="str">
        <f t="shared" si="62"/>
        <v/>
      </c>
    </row>
    <row r="441" spans="1:18" x14ac:dyDescent="0.25">
      <c r="A441" s="63" t="str">
        <f t="shared" si="54"/>
        <v/>
      </c>
      <c r="B441" s="64" t="str">
        <f t="shared" si="55"/>
        <v/>
      </c>
      <c r="C441" s="65" t="str">
        <f t="shared" si="56"/>
        <v/>
      </c>
      <c r="D441" s="66" t="str">
        <f>IF(A441="","",IF(A441=1,start_rate,IF(variable,IF(OR(A441=1,A441&lt;$K$20*periods_per_year),D440,MIN($K$21,IF(MOD(A441-1,$J$23)=0,MAX($K$22,D440+$J$24),D440))),D440)))</f>
        <v/>
      </c>
      <c r="E441" s="71" t="str">
        <f t="shared" si="57"/>
        <v/>
      </c>
      <c r="F441" s="71" t="str">
        <f>IF(A441="","",IF(A441=nper,J440+E441,MIN(J440+E441,IF(D441=D440,F440,IF($E$10="Acc Bi-Weekly",ROUND((-PMT(((1+D441/CP)^(CP/12))-1,(nper-A441+1)*12/26,J440))/2,2),IF($E$10="Acc Weekly",ROUND((-PMT(((1+D441/CP)^(CP/12))-1,(nper-A441+1)*12/52,J440))/4,2),ROUND(-PMT(((1+D441/CP)^(CP/periods_per_year))-1,nper-A441+1,J440),2)))))))</f>
        <v/>
      </c>
      <c r="G441" s="71" t="str">
        <f>IF(OR(A441="",A441&lt;$E$14),"",IF(J440&lt;=F441,0,IF(IF(AND(A441&gt;=$E$14,MOD(A441-$E$14,int)=0),$E$15,0)+F441&gt;=J440+E441,J440+E441-F441,IF(AND(A441&gt;=$E$14,MOD(A441-$E$14,int)=0),$E$15,0)+IF(IF(AND(A441&gt;=$E$14,MOD(A441-$E$14,int)=0),$E$15,0)+IF(MOD(A441-$E$18,periods_per_year)=0,$E$17,0)+F441&lt;J440+E441,IF(MOD(A441-$E$18,periods_per_year)=0,$E$17,0),J440+E441-IF(AND(A441&gt;=$E$14,MOD(A441-$E$14,int)=0),$E$15,0)-F441))))</f>
        <v/>
      </c>
      <c r="H441" s="68"/>
      <c r="I441" s="67" t="str">
        <f t="shared" si="58"/>
        <v/>
      </c>
      <c r="J441" s="67" t="str">
        <f t="shared" si="59"/>
        <v/>
      </c>
      <c r="K441" s="50"/>
      <c r="L441" s="63" t="str">
        <f t="shared" si="60"/>
        <v/>
      </c>
      <c r="M441" s="64" t="str">
        <f>IF(L441="","",IF(OR(periods_per_year=26,periods_per_year=52),IF(periods_per_year=26,IF(L441=1,fpdate,M440+14),IF(periods_per_year=52,IF(L441=1,fpdate,M440+7),"n/a")),IF(periods_per_year=24,DATE(YEAR(fpdate),MONTH(fpdate)+(L441-1)/2+IF(AND(DAY(fpdate)&gt;=15,MOD(L441,2)=0),1,0),IF(MOD(L441,2)=0,IF(DAY(fpdate)&gt;=15,DAY(fpdate)-14,DAY(fpdate)+14),DAY(fpdate))),IF(DAY(DATE(YEAR(fpdate),MONTH(fpdate)+L441-1,DAY(fpdate)))&lt;&gt;DAY(fpdate),DATE(YEAR(fpdate),MONTH(fpdate)+L441,0),DATE(YEAR(fpdate),MONTH(fpdate)+L441-1,DAY(fpdate))))))</f>
        <v/>
      </c>
      <c r="N441" s="70" t="str">
        <f>IF(L441="","",IF(D441&lt;&gt;"",D441,IF(L441=1,start_rate,IF(variable,IF(OR(L441=1,L441&lt;$K$20*periods_per_year),N440,MIN($K$21,IF(MOD(L441-1,$J$23)=0,MAX($K$22,N440+$J$24),N440))),N440))))</f>
        <v/>
      </c>
      <c r="O441" s="71" t="str">
        <f>IF(L441="","",ROUND((((1+N441/CP)^(CP/periods_per_year))-1)*R440,2))</f>
        <v/>
      </c>
      <c r="P441" s="71" t="str">
        <f>IF(L441="","",IF(L441=nper,R440+O441,MIN(R440+O441,IF(N441=N440,P440,ROUND(-PMT(((1+N441/CP)^(CP/periods_per_year))-1,nper-L441+1,R440),2)))))</f>
        <v/>
      </c>
      <c r="Q441" s="71" t="str">
        <f t="shared" si="61"/>
        <v/>
      </c>
      <c r="R441" s="71" t="str">
        <f t="shared" si="62"/>
        <v/>
      </c>
    </row>
    <row r="442" spans="1:18" x14ac:dyDescent="0.25">
      <c r="A442" s="63" t="str">
        <f t="shared" si="54"/>
        <v/>
      </c>
      <c r="B442" s="64" t="str">
        <f t="shared" si="55"/>
        <v/>
      </c>
      <c r="C442" s="65" t="str">
        <f t="shared" si="56"/>
        <v/>
      </c>
      <c r="D442" s="66" t="str">
        <f>IF(A442="","",IF(A442=1,start_rate,IF(variable,IF(OR(A442=1,A442&lt;$K$20*periods_per_year),D441,MIN($K$21,IF(MOD(A442-1,$J$23)=0,MAX($K$22,D441+$J$24),D441))),D441)))</f>
        <v/>
      </c>
      <c r="E442" s="71" t="str">
        <f t="shared" si="57"/>
        <v/>
      </c>
      <c r="F442" s="71" t="str">
        <f>IF(A442="","",IF(A442=nper,J441+E442,MIN(J441+E442,IF(D442=D441,F441,IF($E$10="Acc Bi-Weekly",ROUND((-PMT(((1+D442/CP)^(CP/12))-1,(nper-A442+1)*12/26,J441))/2,2),IF($E$10="Acc Weekly",ROUND((-PMT(((1+D442/CP)^(CP/12))-1,(nper-A442+1)*12/52,J441))/4,2),ROUND(-PMT(((1+D442/CP)^(CP/periods_per_year))-1,nper-A442+1,J441),2)))))))</f>
        <v/>
      </c>
      <c r="G442" s="71" t="str">
        <f>IF(OR(A442="",A442&lt;$E$14),"",IF(J441&lt;=F442,0,IF(IF(AND(A442&gt;=$E$14,MOD(A442-$E$14,int)=0),$E$15,0)+F442&gt;=J441+E442,J441+E442-F442,IF(AND(A442&gt;=$E$14,MOD(A442-$E$14,int)=0),$E$15,0)+IF(IF(AND(A442&gt;=$E$14,MOD(A442-$E$14,int)=0),$E$15,0)+IF(MOD(A442-$E$18,periods_per_year)=0,$E$17,0)+F442&lt;J441+E442,IF(MOD(A442-$E$18,periods_per_year)=0,$E$17,0),J441+E442-IF(AND(A442&gt;=$E$14,MOD(A442-$E$14,int)=0),$E$15,0)-F442))))</f>
        <v/>
      </c>
      <c r="H442" s="68"/>
      <c r="I442" s="67" t="str">
        <f t="shared" si="58"/>
        <v/>
      </c>
      <c r="J442" s="67" t="str">
        <f t="shared" si="59"/>
        <v/>
      </c>
      <c r="K442" s="50"/>
      <c r="L442" s="63" t="str">
        <f t="shared" si="60"/>
        <v/>
      </c>
      <c r="M442" s="64" t="str">
        <f>IF(L442="","",IF(OR(periods_per_year=26,periods_per_year=52),IF(periods_per_year=26,IF(L442=1,fpdate,M441+14),IF(periods_per_year=52,IF(L442=1,fpdate,M441+7),"n/a")),IF(periods_per_year=24,DATE(YEAR(fpdate),MONTH(fpdate)+(L442-1)/2+IF(AND(DAY(fpdate)&gt;=15,MOD(L442,2)=0),1,0),IF(MOD(L442,2)=0,IF(DAY(fpdate)&gt;=15,DAY(fpdate)-14,DAY(fpdate)+14),DAY(fpdate))),IF(DAY(DATE(YEAR(fpdate),MONTH(fpdate)+L442-1,DAY(fpdate)))&lt;&gt;DAY(fpdate),DATE(YEAR(fpdate),MONTH(fpdate)+L442,0),DATE(YEAR(fpdate),MONTH(fpdate)+L442-1,DAY(fpdate))))))</f>
        <v/>
      </c>
      <c r="N442" s="70" t="str">
        <f>IF(L442="","",IF(D442&lt;&gt;"",D442,IF(L442=1,start_rate,IF(variable,IF(OR(L442=1,L442&lt;$K$20*periods_per_year),N441,MIN($K$21,IF(MOD(L442-1,$J$23)=0,MAX($K$22,N441+$J$24),N441))),N441))))</f>
        <v/>
      </c>
      <c r="O442" s="71" t="str">
        <f>IF(L442="","",ROUND((((1+N442/CP)^(CP/periods_per_year))-1)*R441,2))</f>
        <v/>
      </c>
      <c r="P442" s="71" t="str">
        <f>IF(L442="","",IF(L442=nper,R441+O442,MIN(R441+O442,IF(N442=N441,P441,ROUND(-PMT(((1+N442/CP)^(CP/periods_per_year))-1,nper-L442+1,R441),2)))))</f>
        <v/>
      </c>
      <c r="Q442" s="71" t="str">
        <f t="shared" si="61"/>
        <v/>
      </c>
      <c r="R442" s="71" t="str">
        <f t="shared" si="62"/>
        <v/>
      </c>
    </row>
    <row r="443" spans="1:18" x14ac:dyDescent="0.25">
      <c r="A443" s="63" t="str">
        <f t="shared" si="54"/>
        <v/>
      </c>
      <c r="B443" s="64" t="str">
        <f t="shared" si="55"/>
        <v/>
      </c>
      <c r="C443" s="65" t="str">
        <f t="shared" si="56"/>
        <v/>
      </c>
      <c r="D443" s="66" t="str">
        <f>IF(A443="","",IF(A443=1,start_rate,IF(variable,IF(OR(A443=1,A443&lt;$K$20*periods_per_year),D442,MIN($K$21,IF(MOD(A443-1,$J$23)=0,MAX($K$22,D442+$J$24),D442))),D442)))</f>
        <v/>
      </c>
      <c r="E443" s="71" t="str">
        <f t="shared" si="57"/>
        <v/>
      </c>
      <c r="F443" s="71" t="str">
        <f>IF(A443="","",IF(A443=nper,J442+E443,MIN(J442+E443,IF(D443=D442,F442,IF($E$10="Acc Bi-Weekly",ROUND((-PMT(((1+D443/CP)^(CP/12))-1,(nper-A443+1)*12/26,J442))/2,2),IF($E$10="Acc Weekly",ROUND((-PMT(((1+D443/CP)^(CP/12))-1,(nper-A443+1)*12/52,J442))/4,2),ROUND(-PMT(((1+D443/CP)^(CP/periods_per_year))-1,nper-A443+1,J442),2)))))))</f>
        <v/>
      </c>
      <c r="G443" s="71" t="str">
        <f>IF(OR(A443="",A443&lt;$E$14),"",IF(J442&lt;=F443,0,IF(IF(AND(A443&gt;=$E$14,MOD(A443-$E$14,int)=0),$E$15,0)+F443&gt;=J442+E443,J442+E443-F443,IF(AND(A443&gt;=$E$14,MOD(A443-$E$14,int)=0),$E$15,0)+IF(IF(AND(A443&gt;=$E$14,MOD(A443-$E$14,int)=0),$E$15,0)+IF(MOD(A443-$E$18,periods_per_year)=0,$E$17,0)+F443&lt;J442+E443,IF(MOD(A443-$E$18,periods_per_year)=0,$E$17,0),J442+E443-IF(AND(A443&gt;=$E$14,MOD(A443-$E$14,int)=0),$E$15,0)-F443))))</f>
        <v/>
      </c>
      <c r="H443" s="68"/>
      <c r="I443" s="67" t="str">
        <f t="shared" si="58"/>
        <v/>
      </c>
      <c r="J443" s="67" t="str">
        <f t="shared" si="59"/>
        <v/>
      </c>
      <c r="K443" s="50"/>
      <c r="L443" s="63" t="str">
        <f t="shared" si="60"/>
        <v/>
      </c>
      <c r="M443" s="64" t="str">
        <f>IF(L443="","",IF(OR(periods_per_year=26,periods_per_year=52),IF(periods_per_year=26,IF(L443=1,fpdate,M442+14),IF(periods_per_year=52,IF(L443=1,fpdate,M442+7),"n/a")),IF(periods_per_year=24,DATE(YEAR(fpdate),MONTH(fpdate)+(L443-1)/2+IF(AND(DAY(fpdate)&gt;=15,MOD(L443,2)=0),1,0),IF(MOD(L443,2)=0,IF(DAY(fpdate)&gt;=15,DAY(fpdate)-14,DAY(fpdate)+14),DAY(fpdate))),IF(DAY(DATE(YEAR(fpdate),MONTH(fpdate)+L443-1,DAY(fpdate)))&lt;&gt;DAY(fpdate),DATE(YEAR(fpdate),MONTH(fpdate)+L443,0),DATE(YEAR(fpdate),MONTH(fpdate)+L443-1,DAY(fpdate))))))</f>
        <v/>
      </c>
      <c r="N443" s="70" t="str">
        <f>IF(L443="","",IF(D443&lt;&gt;"",D443,IF(L443=1,start_rate,IF(variable,IF(OR(L443=1,L443&lt;$K$20*periods_per_year),N442,MIN($K$21,IF(MOD(L443-1,$J$23)=0,MAX($K$22,N442+$J$24),N442))),N442))))</f>
        <v/>
      </c>
      <c r="O443" s="71" t="str">
        <f>IF(L443="","",ROUND((((1+N443/CP)^(CP/periods_per_year))-1)*R442,2))</f>
        <v/>
      </c>
      <c r="P443" s="71" t="str">
        <f>IF(L443="","",IF(L443=nper,R442+O443,MIN(R442+O443,IF(N443=N442,P442,ROUND(-PMT(((1+N443/CP)^(CP/periods_per_year))-1,nper-L443+1,R442),2)))))</f>
        <v/>
      </c>
      <c r="Q443" s="71" t="str">
        <f t="shared" si="61"/>
        <v/>
      </c>
      <c r="R443" s="71" t="str">
        <f t="shared" si="62"/>
        <v/>
      </c>
    </row>
    <row r="444" spans="1:18" x14ac:dyDescent="0.25">
      <c r="A444" s="63" t="str">
        <f t="shared" si="54"/>
        <v/>
      </c>
      <c r="B444" s="64" t="str">
        <f t="shared" si="55"/>
        <v/>
      </c>
      <c r="C444" s="65" t="str">
        <f t="shared" si="56"/>
        <v/>
      </c>
      <c r="D444" s="66" t="str">
        <f>IF(A444="","",IF(A444=1,start_rate,IF(variable,IF(OR(A444=1,A444&lt;$K$20*periods_per_year),D443,MIN($K$21,IF(MOD(A444-1,$J$23)=0,MAX($K$22,D443+$J$24),D443))),D443)))</f>
        <v/>
      </c>
      <c r="E444" s="71" t="str">
        <f t="shared" si="57"/>
        <v/>
      </c>
      <c r="F444" s="71" t="str">
        <f>IF(A444="","",IF(A444=nper,J443+E444,MIN(J443+E444,IF(D444=D443,F443,IF($E$10="Acc Bi-Weekly",ROUND((-PMT(((1+D444/CP)^(CP/12))-1,(nper-A444+1)*12/26,J443))/2,2),IF($E$10="Acc Weekly",ROUND((-PMT(((1+D444/CP)^(CP/12))-1,(nper-A444+1)*12/52,J443))/4,2),ROUND(-PMT(((1+D444/CP)^(CP/periods_per_year))-1,nper-A444+1,J443),2)))))))</f>
        <v/>
      </c>
      <c r="G444" s="71" t="str">
        <f>IF(OR(A444="",A444&lt;$E$14),"",IF(J443&lt;=F444,0,IF(IF(AND(A444&gt;=$E$14,MOD(A444-$E$14,int)=0),$E$15,0)+F444&gt;=J443+E444,J443+E444-F444,IF(AND(A444&gt;=$E$14,MOD(A444-$E$14,int)=0),$E$15,0)+IF(IF(AND(A444&gt;=$E$14,MOD(A444-$E$14,int)=0),$E$15,0)+IF(MOD(A444-$E$18,periods_per_year)=0,$E$17,0)+F444&lt;J443+E444,IF(MOD(A444-$E$18,periods_per_year)=0,$E$17,0),J443+E444-IF(AND(A444&gt;=$E$14,MOD(A444-$E$14,int)=0),$E$15,0)-F444))))</f>
        <v/>
      </c>
      <c r="H444" s="68"/>
      <c r="I444" s="67" t="str">
        <f t="shared" si="58"/>
        <v/>
      </c>
      <c r="J444" s="67" t="str">
        <f t="shared" si="59"/>
        <v/>
      </c>
      <c r="K444" s="50"/>
      <c r="L444" s="63" t="str">
        <f t="shared" si="60"/>
        <v/>
      </c>
      <c r="M444" s="64" t="str">
        <f>IF(L444="","",IF(OR(periods_per_year=26,periods_per_year=52),IF(periods_per_year=26,IF(L444=1,fpdate,M443+14),IF(periods_per_year=52,IF(L444=1,fpdate,M443+7),"n/a")),IF(periods_per_year=24,DATE(YEAR(fpdate),MONTH(fpdate)+(L444-1)/2+IF(AND(DAY(fpdate)&gt;=15,MOD(L444,2)=0),1,0),IF(MOD(L444,2)=0,IF(DAY(fpdate)&gt;=15,DAY(fpdate)-14,DAY(fpdate)+14),DAY(fpdate))),IF(DAY(DATE(YEAR(fpdate),MONTH(fpdate)+L444-1,DAY(fpdate)))&lt;&gt;DAY(fpdate),DATE(YEAR(fpdate),MONTH(fpdate)+L444,0),DATE(YEAR(fpdate),MONTH(fpdate)+L444-1,DAY(fpdate))))))</f>
        <v/>
      </c>
      <c r="N444" s="70" t="str">
        <f>IF(L444="","",IF(D444&lt;&gt;"",D444,IF(L444=1,start_rate,IF(variable,IF(OR(L444=1,L444&lt;$K$20*periods_per_year),N443,MIN($K$21,IF(MOD(L444-1,$J$23)=0,MAX($K$22,N443+$J$24),N443))),N443))))</f>
        <v/>
      </c>
      <c r="O444" s="71" t="str">
        <f>IF(L444="","",ROUND((((1+N444/CP)^(CP/periods_per_year))-1)*R443,2))</f>
        <v/>
      </c>
      <c r="P444" s="71" t="str">
        <f>IF(L444="","",IF(L444=nper,R443+O444,MIN(R443+O444,IF(N444=N443,P443,ROUND(-PMT(((1+N444/CP)^(CP/periods_per_year))-1,nper-L444+1,R443),2)))))</f>
        <v/>
      </c>
      <c r="Q444" s="71" t="str">
        <f t="shared" si="61"/>
        <v/>
      </c>
      <c r="R444" s="71" t="str">
        <f t="shared" si="62"/>
        <v/>
      </c>
    </row>
    <row r="445" spans="1:18" x14ac:dyDescent="0.25">
      <c r="A445" s="63" t="str">
        <f t="shared" si="54"/>
        <v/>
      </c>
      <c r="B445" s="64" t="str">
        <f t="shared" si="55"/>
        <v/>
      </c>
      <c r="C445" s="65" t="str">
        <f t="shared" si="56"/>
        <v/>
      </c>
      <c r="D445" s="66" t="str">
        <f>IF(A445="","",IF(A445=1,start_rate,IF(variable,IF(OR(A445=1,A445&lt;$K$20*periods_per_year),D444,MIN($K$21,IF(MOD(A445-1,$J$23)=0,MAX($K$22,D444+$J$24),D444))),D444)))</f>
        <v/>
      </c>
      <c r="E445" s="71" t="str">
        <f t="shared" si="57"/>
        <v/>
      </c>
      <c r="F445" s="71" t="str">
        <f>IF(A445="","",IF(A445=nper,J444+E445,MIN(J444+E445,IF(D445=D444,F444,IF($E$10="Acc Bi-Weekly",ROUND((-PMT(((1+D445/CP)^(CP/12))-1,(nper-A445+1)*12/26,J444))/2,2),IF($E$10="Acc Weekly",ROUND((-PMT(((1+D445/CP)^(CP/12))-1,(nper-A445+1)*12/52,J444))/4,2),ROUND(-PMT(((1+D445/CP)^(CP/periods_per_year))-1,nper-A445+1,J444),2)))))))</f>
        <v/>
      </c>
      <c r="G445" s="71" t="str">
        <f>IF(OR(A445="",A445&lt;$E$14),"",IF(J444&lt;=F445,0,IF(IF(AND(A445&gt;=$E$14,MOD(A445-$E$14,int)=0),$E$15,0)+F445&gt;=J444+E445,J444+E445-F445,IF(AND(A445&gt;=$E$14,MOD(A445-$E$14,int)=0),$E$15,0)+IF(IF(AND(A445&gt;=$E$14,MOD(A445-$E$14,int)=0),$E$15,0)+IF(MOD(A445-$E$18,periods_per_year)=0,$E$17,0)+F445&lt;J444+E445,IF(MOD(A445-$E$18,periods_per_year)=0,$E$17,0),J444+E445-IF(AND(A445&gt;=$E$14,MOD(A445-$E$14,int)=0),$E$15,0)-F445))))</f>
        <v/>
      </c>
      <c r="H445" s="68"/>
      <c r="I445" s="67" t="str">
        <f t="shared" si="58"/>
        <v/>
      </c>
      <c r="J445" s="67" t="str">
        <f t="shared" si="59"/>
        <v/>
      </c>
      <c r="K445" s="50"/>
      <c r="L445" s="63" t="str">
        <f t="shared" si="60"/>
        <v/>
      </c>
      <c r="M445" s="64" t="str">
        <f>IF(L445="","",IF(OR(periods_per_year=26,periods_per_year=52),IF(periods_per_year=26,IF(L445=1,fpdate,M444+14),IF(periods_per_year=52,IF(L445=1,fpdate,M444+7),"n/a")),IF(periods_per_year=24,DATE(YEAR(fpdate),MONTH(fpdate)+(L445-1)/2+IF(AND(DAY(fpdate)&gt;=15,MOD(L445,2)=0),1,0),IF(MOD(L445,2)=0,IF(DAY(fpdate)&gt;=15,DAY(fpdate)-14,DAY(fpdate)+14),DAY(fpdate))),IF(DAY(DATE(YEAR(fpdate),MONTH(fpdate)+L445-1,DAY(fpdate)))&lt;&gt;DAY(fpdate),DATE(YEAR(fpdate),MONTH(fpdate)+L445,0),DATE(YEAR(fpdate),MONTH(fpdate)+L445-1,DAY(fpdate))))))</f>
        <v/>
      </c>
      <c r="N445" s="70" t="str">
        <f>IF(L445="","",IF(D445&lt;&gt;"",D445,IF(L445=1,start_rate,IF(variable,IF(OR(L445=1,L445&lt;$K$20*periods_per_year),N444,MIN($K$21,IF(MOD(L445-1,$J$23)=0,MAX($K$22,N444+$J$24),N444))),N444))))</f>
        <v/>
      </c>
      <c r="O445" s="71" t="str">
        <f>IF(L445="","",ROUND((((1+N445/CP)^(CP/periods_per_year))-1)*R444,2))</f>
        <v/>
      </c>
      <c r="P445" s="71" t="str">
        <f>IF(L445="","",IF(L445=nper,R444+O445,MIN(R444+O445,IF(N445=N444,P444,ROUND(-PMT(((1+N445/CP)^(CP/periods_per_year))-1,nper-L445+1,R444),2)))))</f>
        <v/>
      </c>
      <c r="Q445" s="71" t="str">
        <f t="shared" si="61"/>
        <v/>
      </c>
      <c r="R445" s="71" t="str">
        <f t="shared" si="62"/>
        <v/>
      </c>
    </row>
    <row r="446" spans="1:18" x14ac:dyDescent="0.25">
      <c r="A446" s="63" t="str">
        <f t="shared" si="54"/>
        <v/>
      </c>
      <c r="B446" s="64" t="str">
        <f t="shared" si="55"/>
        <v/>
      </c>
      <c r="C446" s="65" t="str">
        <f t="shared" si="56"/>
        <v/>
      </c>
      <c r="D446" s="66" t="str">
        <f>IF(A446="","",IF(A446=1,start_rate,IF(variable,IF(OR(A446=1,A446&lt;$K$20*periods_per_year),D445,MIN($K$21,IF(MOD(A446-1,$J$23)=0,MAX($K$22,D445+$J$24),D445))),D445)))</f>
        <v/>
      </c>
      <c r="E446" s="71" t="str">
        <f t="shared" si="57"/>
        <v/>
      </c>
      <c r="F446" s="71" t="str">
        <f>IF(A446="","",IF(A446=nper,J445+E446,MIN(J445+E446,IF(D446=D445,F445,IF($E$10="Acc Bi-Weekly",ROUND((-PMT(((1+D446/CP)^(CP/12))-1,(nper-A446+1)*12/26,J445))/2,2),IF($E$10="Acc Weekly",ROUND((-PMT(((1+D446/CP)^(CP/12))-1,(nper-A446+1)*12/52,J445))/4,2),ROUND(-PMT(((1+D446/CP)^(CP/periods_per_year))-1,nper-A446+1,J445),2)))))))</f>
        <v/>
      </c>
      <c r="G446" s="71" t="str">
        <f>IF(OR(A446="",A446&lt;$E$14),"",IF(J445&lt;=F446,0,IF(IF(AND(A446&gt;=$E$14,MOD(A446-$E$14,int)=0),$E$15,0)+F446&gt;=J445+E446,J445+E446-F446,IF(AND(A446&gt;=$E$14,MOD(A446-$E$14,int)=0),$E$15,0)+IF(IF(AND(A446&gt;=$E$14,MOD(A446-$E$14,int)=0),$E$15,0)+IF(MOD(A446-$E$18,periods_per_year)=0,$E$17,0)+F446&lt;J445+E446,IF(MOD(A446-$E$18,periods_per_year)=0,$E$17,0),J445+E446-IF(AND(A446&gt;=$E$14,MOD(A446-$E$14,int)=0),$E$15,0)-F446))))</f>
        <v/>
      </c>
      <c r="H446" s="68"/>
      <c r="I446" s="67" t="str">
        <f t="shared" si="58"/>
        <v/>
      </c>
      <c r="J446" s="67" t="str">
        <f t="shared" si="59"/>
        <v/>
      </c>
      <c r="K446" s="50"/>
      <c r="L446" s="63" t="str">
        <f t="shared" si="60"/>
        <v/>
      </c>
      <c r="M446" s="64" t="str">
        <f>IF(L446="","",IF(OR(periods_per_year=26,periods_per_year=52),IF(periods_per_year=26,IF(L446=1,fpdate,M445+14),IF(periods_per_year=52,IF(L446=1,fpdate,M445+7),"n/a")),IF(periods_per_year=24,DATE(YEAR(fpdate),MONTH(fpdate)+(L446-1)/2+IF(AND(DAY(fpdate)&gt;=15,MOD(L446,2)=0),1,0),IF(MOD(L446,2)=0,IF(DAY(fpdate)&gt;=15,DAY(fpdate)-14,DAY(fpdate)+14),DAY(fpdate))),IF(DAY(DATE(YEAR(fpdate),MONTH(fpdate)+L446-1,DAY(fpdate)))&lt;&gt;DAY(fpdate),DATE(YEAR(fpdate),MONTH(fpdate)+L446,0),DATE(YEAR(fpdate),MONTH(fpdate)+L446-1,DAY(fpdate))))))</f>
        <v/>
      </c>
      <c r="N446" s="70" t="str">
        <f>IF(L446="","",IF(D446&lt;&gt;"",D446,IF(L446=1,start_rate,IF(variable,IF(OR(L446=1,L446&lt;$K$20*periods_per_year),N445,MIN($K$21,IF(MOD(L446-1,$J$23)=0,MAX($K$22,N445+$J$24),N445))),N445))))</f>
        <v/>
      </c>
      <c r="O446" s="71" t="str">
        <f>IF(L446="","",ROUND((((1+N446/CP)^(CP/periods_per_year))-1)*R445,2))</f>
        <v/>
      </c>
      <c r="P446" s="71" t="str">
        <f>IF(L446="","",IF(L446=nper,R445+O446,MIN(R445+O446,IF(N446=N445,P445,ROUND(-PMT(((1+N446/CP)^(CP/periods_per_year))-1,nper-L446+1,R445),2)))))</f>
        <v/>
      </c>
      <c r="Q446" s="71" t="str">
        <f t="shared" si="61"/>
        <v/>
      </c>
      <c r="R446" s="71" t="str">
        <f t="shared" si="62"/>
        <v/>
      </c>
    </row>
    <row r="447" spans="1:18" x14ac:dyDescent="0.25">
      <c r="A447" s="63" t="str">
        <f t="shared" si="54"/>
        <v/>
      </c>
      <c r="B447" s="64" t="str">
        <f t="shared" si="55"/>
        <v/>
      </c>
      <c r="C447" s="65" t="str">
        <f t="shared" si="56"/>
        <v/>
      </c>
      <c r="D447" s="66" t="str">
        <f>IF(A447="","",IF(A447=1,start_rate,IF(variable,IF(OR(A447=1,A447&lt;$K$20*periods_per_year),D446,MIN($K$21,IF(MOD(A447-1,$J$23)=0,MAX($K$22,D446+$J$24),D446))),D446)))</f>
        <v/>
      </c>
      <c r="E447" s="71" t="str">
        <f t="shared" si="57"/>
        <v/>
      </c>
      <c r="F447" s="71" t="str">
        <f>IF(A447="","",IF(A447=nper,J446+E447,MIN(J446+E447,IF(D447=D446,F446,IF($E$10="Acc Bi-Weekly",ROUND((-PMT(((1+D447/CP)^(CP/12))-1,(nper-A447+1)*12/26,J446))/2,2),IF($E$10="Acc Weekly",ROUND((-PMT(((1+D447/CP)^(CP/12))-1,(nper-A447+1)*12/52,J446))/4,2),ROUND(-PMT(((1+D447/CP)^(CP/periods_per_year))-1,nper-A447+1,J446),2)))))))</f>
        <v/>
      </c>
      <c r="G447" s="71" t="str">
        <f>IF(OR(A447="",A447&lt;$E$14),"",IF(J446&lt;=F447,0,IF(IF(AND(A447&gt;=$E$14,MOD(A447-$E$14,int)=0),$E$15,0)+F447&gt;=J446+E447,J446+E447-F447,IF(AND(A447&gt;=$E$14,MOD(A447-$E$14,int)=0),$E$15,0)+IF(IF(AND(A447&gt;=$E$14,MOD(A447-$E$14,int)=0),$E$15,0)+IF(MOD(A447-$E$18,periods_per_year)=0,$E$17,0)+F447&lt;J446+E447,IF(MOD(A447-$E$18,periods_per_year)=0,$E$17,0),J446+E447-IF(AND(A447&gt;=$E$14,MOD(A447-$E$14,int)=0),$E$15,0)-F447))))</f>
        <v/>
      </c>
      <c r="H447" s="68"/>
      <c r="I447" s="67" t="str">
        <f t="shared" si="58"/>
        <v/>
      </c>
      <c r="J447" s="67" t="str">
        <f t="shared" si="59"/>
        <v/>
      </c>
      <c r="K447" s="50"/>
      <c r="L447" s="63" t="str">
        <f t="shared" si="60"/>
        <v/>
      </c>
      <c r="M447" s="64" t="str">
        <f>IF(L447="","",IF(OR(periods_per_year=26,periods_per_year=52),IF(periods_per_year=26,IF(L447=1,fpdate,M446+14),IF(periods_per_year=52,IF(L447=1,fpdate,M446+7),"n/a")),IF(periods_per_year=24,DATE(YEAR(fpdate),MONTH(fpdate)+(L447-1)/2+IF(AND(DAY(fpdate)&gt;=15,MOD(L447,2)=0),1,0),IF(MOD(L447,2)=0,IF(DAY(fpdate)&gt;=15,DAY(fpdate)-14,DAY(fpdate)+14),DAY(fpdate))),IF(DAY(DATE(YEAR(fpdate),MONTH(fpdate)+L447-1,DAY(fpdate)))&lt;&gt;DAY(fpdate),DATE(YEAR(fpdate),MONTH(fpdate)+L447,0),DATE(YEAR(fpdate),MONTH(fpdate)+L447-1,DAY(fpdate))))))</f>
        <v/>
      </c>
      <c r="N447" s="70" t="str">
        <f>IF(L447="","",IF(D447&lt;&gt;"",D447,IF(L447=1,start_rate,IF(variable,IF(OR(L447=1,L447&lt;$K$20*periods_per_year),N446,MIN($K$21,IF(MOD(L447-1,$J$23)=0,MAX($K$22,N446+$J$24),N446))),N446))))</f>
        <v/>
      </c>
      <c r="O447" s="71" t="str">
        <f>IF(L447="","",ROUND((((1+N447/CP)^(CP/periods_per_year))-1)*R446,2))</f>
        <v/>
      </c>
      <c r="P447" s="71" t="str">
        <f>IF(L447="","",IF(L447=nper,R446+O447,MIN(R446+O447,IF(N447=N446,P446,ROUND(-PMT(((1+N447/CP)^(CP/periods_per_year))-1,nper-L447+1,R446),2)))))</f>
        <v/>
      </c>
      <c r="Q447" s="71" t="str">
        <f t="shared" si="61"/>
        <v/>
      </c>
      <c r="R447" s="71" t="str">
        <f t="shared" si="62"/>
        <v/>
      </c>
    </row>
    <row r="448" spans="1:18" x14ac:dyDescent="0.25">
      <c r="A448" s="63" t="str">
        <f t="shared" si="54"/>
        <v/>
      </c>
      <c r="B448" s="64" t="str">
        <f t="shared" si="55"/>
        <v/>
      </c>
      <c r="C448" s="65" t="str">
        <f t="shared" si="56"/>
        <v/>
      </c>
      <c r="D448" s="66" t="str">
        <f>IF(A448="","",IF(A448=1,start_rate,IF(variable,IF(OR(A448=1,A448&lt;$K$20*periods_per_year),D447,MIN($K$21,IF(MOD(A448-1,$J$23)=0,MAX($K$22,D447+$J$24),D447))),D447)))</f>
        <v/>
      </c>
      <c r="E448" s="71" t="str">
        <f t="shared" si="57"/>
        <v/>
      </c>
      <c r="F448" s="71" t="str">
        <f>IF(A448="","",IF(A448=nper,J447+E448,MIN(J447+E448,IF(D448=D447,F447,IF($E$10="Acc Bi-Weekly",ROUND((-PMT(((1+D448/CP)^(CP/12))-1,(nper-A448+1)*12/26,J447))/2,2),IF($E$10="Acc Weekly",ROUND((-PMT(((1+D448/CP)^(CP/12))-1,(nper-A448+1)*12/52,J447))/4,2),ROUND(-PMT(((1+D448/CP)^(CP/periods_per_year))-1,nper-A448+1,J447),2)))))))</f>
        <v/>
      </c>
      <c r="G448" s="71" t="str">
        <f>IF(OR(A448="",A448&lt;$E$14),"",IF(J447&lt;=F448,0,IF(IF(AND(A448&gt;=$E$14,MOD(A448-$E$14,int)=0),$E$15,0)+F448&gt;=J447+E448,J447+E448-F448,IF(AND(A448&gt;=$E$14,MOD(A448-$E$14,int)=0),$E$15,0)+IF(IF(AND(A448&gt;=$E$14,MOD(A448-$E$14,int)=0),$E$15,0)+IF(MOD(A448-$E$18,periods_per_year)=0,$E$17,0)+F448&lt;J447+E448,IF(MOD(A448-$E$18,periods_per_year)=0,$E$17,0),J447+E448-IF(AND(A448&gt;=$E$14,MOD(A448-$E$14,int)=0),$E$15,0)-F448))))</f>
        <v/>
      </c>
      <c r="H448" s="68"/>
      <c r="I448" s="67" t="str">
        <f t="shared" si="58"/>
        <v/>
      </c>
      <c r="J448" s="67" t="str">
        <f t="shared" si="59"/>
        <v/>
      </c>
      <c r="K448" s="50"/>
      <c r="L448" s="63" t="str">
        <f t="shared" si="60"/>
        <v/>
      </c>
      <c r="M448" s="64" t="str">
        <f>IF(L448="","",IF(OR(periods_per_year=26,periods_per_year=52),IF(periods_per_year=26,IF(L448=1,fpdate,M447+14),IF(periods_per_year=52,IF(L448=1,fpdate,M447+7),"n/a")),IF(periods_per_year=24,DATE(YEAR(fpdate),MONTH(fpdate)+(L448-1)/2+IF(AND(DAY(fpdate)&gt;=15,MOD(L448,2)=0),1,0),IF(MOD(L448,2)=0,IF(DAY(fpdate)&gt;=15,DAY(fpdate)-14,DAY(fpdate)+14),DAY(fpdate))),IF(DAY(DATE(YEAR(fpdate),MONTH(fpdate)+L448-1,DAY(fpdate)))&lt;&gt;DAY(fpdate),DATE(YEAR(fpdate),MONTH(fpdate)+L448,0),DATE(YEAR(fpdate),MONTH(fpdate)+L448-1,DAY(fpdate))))))</f>
        <v/>
      </c>
      <c r="N448" s="70" t="str">
        <f>IF(L448="","",IF(D448&lt;&gt;"",D448,IF(L448=1,start_rate,IF(variable,IF(OR(L448=1,L448&lt;$K$20*periods_per_year),N447,MIN($K$21,IF(MOD(L448-1,$J$23)=0,MAX($K$22,N447+$J$24),N447))),N447))))</f>
        <v/>
      </c>
      <c r="O448" s="71" t="str">
        <f>IF(L448="","",ROUND((((1+N448/CP)^(CP/periods_per_year))-1)*R447,2))</f>
        <v/>
      </c>
      <c r="P448" s="71" t="str">
        <f>IF(L448="","",IF(L448=nper,R447+O448,MIN(R447+O448,IF(N448=N447,P447,ROUND(-PMT(((1+N448/CP)^(CP/periods_per_year))-1,nper-L448+1,R447),2)))))</f>
        <v/>
      </c>
      <c r="Q448" s="71" t="str">
        <f t="shared" si="61"/>
        <v/>
      </c>
      <c r="R448" s="71" t="str">
        <f t="shared" si="62"/>
        <v/>
      </c>
    </row>
    <row r="449" spans="1:18" x14ac:dyDescent="0.25">
      <c r="A449" s="63" t="str">
        <f t="shared" si="54"/>
        <v/>
      </c>
      <c r="B449" s="64" t="str">
        <f t="shared" si="55"/>
        <v/>
      </c>
      <c r="C449" s="65" t="str">
        <f t="shared" si="56"/>
        <v/>
      </c>
      <c r="D449" s="66" t="str">
        <f>IF(A449="","",IF(A449=1,start_rate,IF(variable,IF(OR(A449=1,A449&lt;$K$20*periods_per_year),D448,MIN($K$21,IF(MOD(A449-1,$J$23)=0,MAX($K$22,D448+$J$24),D448))),D448)))</f>
        <v/>
      </c>
      <c r="E449" s="71" t="str">
        <f t="shared" si="57"/>
        <v/>
      </c>
      <c r="F449" s="71" t="str">
        <f>IF(A449="","",IF(A449=nper,J448+E449,MIN(J448+E449,IF(D449=D448,F448,IF($E$10="Acc Bi-Weekly",ROUND((-PMT(((1+D449/CP)^(CP/12))-1,(nper-A449+1)*12/26,J448))/2,2),IF($E$10="Acc Weekly",ROUND((-PMT(((1+D449/CP)^(CP/12))-1,(nper-A449+1)*12/52,J448))/4,2),ROUND(-PMT(((1+D449/CP)^(CP/periods_per_year))-1,nper-A449+1,J448),2)))))))</f>
        <v/>
      </c>
      <c r="G449" s="71" t="str">
        <f>IF(OR(A449="",A449&lt;$E$14),"",IF(J448&lt;=F449,0,IF(IF(AND(A449&gt;=$E$14,MOD(A449-$E$14,int)=0),$E$15,0)+F449&gt;=J448+E449,J448+E449-F449,IF(AND(A449&gt;=$E$14,MOD(A449-$E$14,int)=0),$E$15,0)+IF(IF(AND(A449&gt;=$E$14,MOD(A449-$E$14,int)=0),$E$15,0)+IF(MOD(A449-$E$18,periods_per_year)=0,$E$17,0)+F449&lt;J448+E449,IF(MOD(A449-$E$18,periods_per_year)=0,$E$17,0),J448+E449-IF(AND(A449&gt;=$E$14,MOD(A449-$E$14,int)=0),$E$15,0)-F449))))</f>
        <v/>
      </c>
      <c r="H449" s="68"/>
      <c r="I449" s="67" t="str">
        <f t="shared" si="58"/>
        <v/>
      </c>
      <c r="J449" s="67" t="str">
        <f t="shared" si="59"/>
        <v/>
      </c>
      <c r="K449" s="50"/>
      <c r="L449" s="63" t="str">
        <f t="shared" si="60"/>
        <v/>
      </c>
      <c r="M449" s="64" t="str">
        <f>IF(L449="","",IF(OR(periods_per_year=26,periods_per_year=52),IF(periods_per_year=26,IF(L449=1,fpdate,M448+14),IF(periods_per_year=52,IF(L449=1,fpdate,M448+7),"n/a")),IF(periods_per_year=24,DATE(YEAR(fpdate),MONTH(fpdate)+(L449-1)/2+IF(AND(DAY(fpdate)&gt;=15,MOD(L449,2)=0),1,0),IF(MOD(L449,2)=0,IF(DAY(fpdate)&gt;=15,DAY(fpdate)-14,DAY(fpdate)+14),DAY(fpdate))),IF(DAY(DATE(YEAR(fpdate),MONTH(fpdate)+L449-1,DAY(fpdate)))&lt;&gt;DAY(fpdate),DATE(YEAR(fpdate),MONTH(fpdate)+L449,0),DATE(YEAR(fpdate),MONTH(fpdate)+L449-1,DAY(fpdate))))))</f>
        <v/>
      </c>
      <c r="N449" s="70" t="str">
        <f>IF(L449="","",IF(D449&lt;&gt;"",D449,IF(L449=1,start_rate,IF(variable,IF(OR(L449=1,L449&lt;$K$20*periods_per_year),N448,MIN($K$21,IF(MOD(L449-1,$J$23)=0,MAX($K$22,N448+$J$24),N448))),N448))))</f>
        <v/>
      </c>
      <c r="O449" s="71" t="str">
        <f>IF(L449="","",ROUND((((1+N449/CP)^(CP/periods_per_year))-1)*R448,2))</f>
        <v/>
      </c>
      <c r="P449" s="71" t="str">
        <f>IF(L449="","",IF(L449=nper,R448+O449,MIN(R448+O449,IF(N449=N448,P448,ROUND(-PMT(((1+N449/CP)^(CP/periods_per_year))-1,nper-L449+1,R448),2)))))</f>
        <v/>
      </c>
      <c r="Q449" s="71" t="str">
        <f t="shared" si="61"/>
        <v/>
      </c>
      <c r="R449" s="71" t="str">
        <f t="shared" si="62"/>
        <v/>
      </c>
    </row>
    <row r="450" spans="1:18" x14ac:dyDescent="0.25">
      <c r="A450" s="63" t="str">
        <f t="shared" si="54"/>
        <v/>
      </c>
      <c r="B450" s="64" t="str">
        <f t="shared" si="55"/>
        <v/>
      </c>
      <c r="C450" s="65" t="str">
        <f t="shared" si="56"/>
        <v/>
      </c>
      <c r="D450" s="66" t="str">
        <f>IF(A450="","",IF(A450=1,start_rate,IF(variable,IF(OR(A450=1,A450&lt;$K$20*periods_per_year),D449,MIN($K$21,IF(MOD(A450-1,$J$23)=0,MAX($K$22,D449+$J$24),D449))),D449)))</f>
        <v/>
      </c>
      <c r="E450" s="71" t="str">
        <f t="shared" si="57"/>
        <v/>
      </c>
      <c r="F450" s="71" t="str">
        <f>IF(A450="","",IF(A450=nper,J449+E450,MIN(J449+E450,IF(D450=D449,F449,IF($E$10="Acc Bi-Weekly",ROUND((-PMT(((1+D450/CP)^(CP/12))-1,(nper-A450+1)*12/26,J449))/2,2),IF($E$10="Acc Weekly",ROUND((-PMT(((1+D450/CP)^(CP/12))-1,(nper-A450+1)*12/52,J449))/4,2),ROUND(-PMT(((1+D450/CP)^(CP/periods_per_year))-1,nper-A450+1,J449),2)))))))</f>
        <v/>
      </c>
      <c r="G450" s="71" t="str">
        <f>IF(OR(A450="",A450&lt;$E$14),"",IF(J449&lt;=F450,0,IF(IF(AND(A450&gt;=$E$14,MOD(A450-$E$14,int)=0),$E$15,0)+F450&gt;=J449+E450,J449+E450-F450,IF(AND(A450&gt;=$E$14,MOD(A450-$E$14,int)=0),$E$15,0)+IF(IF(AND(A450&gt;=$E$14,MOD(A450-$E$14,int)=0),$E$15,0)+IF(MOD(A450-$E$18,periods_per_year)=0,$E$17,0)+F450&lt;J449+E450,IF(MOD(A450-$E$18,periods_per_year)=0,$E$17,0),J449+E450-IF(AND(A450&gt;=$E$14,MOD(A450-$E$14,int)=0),$E$15,0)-F450))))</f>
        <v/>
      </c>
      <c r="H450" s="68"/>
      <c r="I450" s="67" t="str">
        <f t="shared" si="58"/>
        <v/>
      </c>
      <c r="J450" s="67" t="str">
        <f t="shared" si="59"/>
        <v/>
      </c>
      <c r="K450" s="50"/>
      <c r="L450" s="63" t="str">
        <f t="shared" si="60"/>
        <v/>
      </c>
      <c r="M450" s="64" t="str">
        <f>IF(L450="","",IF(OR(periods_per_year=26,periods_per_year=52),IF(periods_per_year=26,IF(L450=1,fpdate,M449+14),IF(periods_per_year=52,IF(L450=1,fpdate,M449+7),"n/a")),IF(periods_per_year=24,DATE(YEAR(fpdate),MONTH(fpdate)+(L450-1)/2+IF(AND(DAY(fpdate)&gt;=15,MOD(L450,2)=0),1,0),IF(MOD(L450,2)=0,IF(DAY(fpdate)&gt;=15,DAY(fpdate)-14,DAY(fpdate)+14),DAY(fpdate))),IF(DAY(DATE(YEAR(fpdate),MONTH(fpdate)+L450-1,DAY(fpdate)))&lt;&gt;DAY(fpdate),DATE(YEAR(fpdate),MONTH(fpdate)+L450,0),DATE(YEAR(fpdate),MONTH(fpdate)+L450-1,DAY(fpdate))))))</f>
        <v/>
      </c>
      <c r="N450" s="70" t="str">
        <f>IF(L450="","",IF(D450&lt;&gt;"",D450,IF(L450=1,start_rate,IF(variable,IF(OR(L450=1,L450&lt;$K$20*periods_per_year),N449,MIN($K$21,IF(MOD(L450-1,$J$23)=0,MAX($K$22,N449+$J$24),N449))),N449))))</f>
        <v/>
      </c>
      <c r="O450" s="71" t="str">
        <f>IF(L450="","",ROUND((((1+N450/CP)^(CP/periods_per_year))-1)*R449,2))</f>
        <v/>
      </c>
      <c r="P450" s="71" t="str">
        <f>IF(L450="","",IF(L450=nper,R449+O450,MIN(R449+O450,IF(N450=N449,P449,ROUND(-PMT(((1+N450/CP)^(CP/periods_per_year))-1,nper-L450+1,R449),2)))))</f>
        <v/>
      </c>
      <c r="Q450" s="71" t="str">
        <f t="shared" si="61"/>
        <v/>
      </c>
      <c r="R450" s="71" t="str">
        <f t="shared" si="62"/>
        <v/>
      </c>
    </row>
    <row r="451" spans="1:18" x14ac:dyDescent="0.25">
      <c r="A451" s="63" t="str">
        <f t="shared" si="54"/>
        <v/>
      </c>
      <c r="B451" s="64" t="str">
        <f t="shared" si="55"/>
        <v/>
      </c>
      <c r="C451" s="65" t="str">
        <f t="shared" si="56"/>
        <v/>
      </c>
      <c r="D451" s="66" t="str">
        <f>IF(A451="","",IF(A451=1,start_rate,IF(variable,IF(OR(A451=1,A451&lt;$K$20*periods_per_year),D450,MIN($K$21,IF(MOD(A451-1,$J$23)=0,MAX($K$22,D450+$J$24),D450))),D450)))</f>
        <v/>
      </c>
      <c r="E451" s="71" t="str">
        <f t="shared" si="57"/>
        <v/>
      </c>
      <c r="F451" s="71" t="str">
        <f>IF(A451="","",IF(A451=nper,J450+E451,MIN(J450+E451,IF(D451=D450,F450,IF($E$10="Acc Bi-Weekly",ROUND((-PMT(((1+D451/CP)^(CP/12))-1,(nper-A451+1)*12/26,J450))/2,2),IF($E$10="Acc Weekly",ROUND((-PMT(((1+D451/CP)^(CP/12))-1,(nper-A451+1)*12/52,J450))/4,2),ROUND(-PMT(((1+D451/CP)^(CP/periods_per_year))-1,nper-A451+1,J450),2)))))))</f>
        <v/>
      </c>
      <c r="G451" s="71" t="str">
        <f>IF(OR(A451="",A451&lt;$E$14),"",IF(J450&lt;=F451,0,IF(IF(AND(A451&gt;=$E$14,MOD(A451-$E$14,int)=0),$E$15,0)+F451&gt;=J450+E451,J450+E451-F451,IF(AND(A451&gt;=$E$14,MOD(A451-$E$14,int)=0),$E$15,0)+IF(IF(AND(A451&gt;=$E$14,MOD(A451-$E$14,int)=0),$E$15,0)+IF(MOD(A451-$E$18,periods_per_year)=0,$E$17,0)+F451&lt;J450+E451,IF(MOD(A451-$E$18,periods_per_year)=0,$E$17,0),J450+E451-IF(AND(A451&gt;=$E$14,MOD(A451-$E$14,int)=0),$E$15,0)-F451))))</f>
        <v/>
      </c>
      <c r="H451" s="68"/>
      <c r="I451" s="67" t="str">
        <f t="shared" si="58"/>
        <v/>
      </c>
      <c r="J451" s="67" t="str">
        <f t="shared" si="59"/>
        <v/>
      </c>
      <c r="K451" s="50"/>
      <c r="L451" s="63" t="str">
        <f t="shared" si="60"/>
        <v/>
      </c>
      <c r="M451" s="64" t="str">
        <f>IF(L451="","",IF(OR(periods_per_year=26,periods_per_year=52),IF(periods_per_year=26,IF(L451=1,fpdate,M450+14),IF(periods_per_year=52,IF(L451=1,fpdate,M450+7),"n/a")),IF(periods_per_year=24,DATE(YEAR(fpdate),MONTH(fpdate)+(L451-1)/2+IF(AND(DAY(fpdate)&gt;=15,MOD(L451,2)=0),1,0),IF(MOD(L451,2)=0,IF(DAY(fpdate)&gt;=15,DAY(fpdate)-14,DAY(fpdate)+14),DAY(fpdate))),IF(DAY(DATE(YEAR(fpdate),MONTH(fpdate)+L451-1,DAY(fpdate)))&lt;&gt;DAY(fpdate),DATE(YEAR(fpdate),MONTH(fpdate)+L451,0),DATE(YEAR(fpdate),MONTH(fpdate)+L451-1,DAY(fpdate))))))</f>
        <v/>
      </c>
      <c r="N451" s="70" t="str">
        <f>IF(L451="","",IF(D451&lt;&gt;"",D451,IF(L451=1,start_rate,IF(variable,IF(OR(L451=1,L451&lt;$K$20*periods_per_year),N450,MIN($K$21,IF(MOD(L451-1,$J$23)=0,MAX($K$22,N450+$J$24),N450))),N450))))</f>
        <v/>
      </c>
      <c r="O451" s="71" t="str">
        <f>IF(L451="","",ROUND((((1+N451/CP)^(CP/periods_per_year))-1)*R450,2))</f>
        <v/>
      </c>
      <c r="P451" s="71" t="str">
        <f>IF(L451="","",IF(L451=nper,R450+O451,MIN(R450+O451,IF(N451=N450,P450,ROUND(-PMT(((1+N451/CP)^(CP/periods_per_year))-1,nper-L451+1,R450),2)))))</f>
        <v/>
      </c>
      <c r="Q451" s="71" t="str">
        <f t="shared" si="61"/>
        <v/>
      </c>
      <c r="R451" s="71" t="str">
        <f t="shared" si="62"/>
        <v/>
      </c>
    </row>
    <row r="452" spans="1:18" x14ac:dyDescent="0.25">
      <c r="A452" s="63" t="str">
        <f t="shared" si="54"/>
        <v/>
      </c>
      <c r="B452" s="64" t="str">
        <f t="shared" si="55"/>
        <v/>
      </c>
      <c r="C452" s="65" t="str">
        <f t="shared" si="56"/>
        <v/>
      </c>
      <c r="D452" s="66" t="str">
        <f>IF(A452="","",IF(A452=1,start_rate,IF(variable,IF(OR(A452=1,A452&lt;$K$20*periods_per_year),D451,MIN($K$21,IF(MOD(A452-1,$J$23)=0,MAX($K$22,D451+$J$24),D451))),D451)))</f>
        <v/>
      </c>
      <c r="E452" s="71" t="str">
        <f t="shared" si="57"/>
        <v/>
      </c>
      <c r="F452" s="71" t="str">
        <f>IF(A452="","",IF(A452=nper,J451+E452,MIN(J451+E452,IF(D452=D451,F451,IF($E$10="Acc Bi-Weekly",ROUND((-PMT(((1+D452/CP)^(CP/12))-1,(nper-A452+1)*12/26,J451))/2,2),IF($E$10="Acc Weekly",ROUND((-PMT(((1+D452/CP)^(CP/12))-1,(nper-A452+1)*12/52,J451))/4,2),ROUND(-PMT(((1+D452/CP)^(CP/periods_per_year))-1,nper-A452+1,J451),2)))))))</f>
        <v/>
      </c>
      <c r="G452" s="71" t="str">
        <f>IF(OR(A452="",A452&lt;$E$14),"",IF(J451&lt;=F452,0,IF(IF(AND(A452&gt;=$E$14,MOD(A452-$E$14,int)=0),$E$15,0)+F452&gt;=J451+E452,J451+E452-F452,IF(AND(A452&gt;=$E$14,MOD(A452-$E$14,int)=0),$E$15,0)+IF(IF(AND(A452&gt;=$E$14,MOD(A452-$E$14,int)=0),$E$15,0)+IF(MOD(A452-$E$18,periods_per_year)=0,$E$17,0)+F452&lt;J451+E452,IF(MOD(A452-$E$18,periods_per_year)=0,$E$17,0),J451+E452-IF(AND(A452&gt;=$E$14,MOD(A452-$E$14,int)=0),$E$15,0)-F452))))</f>
        <v/>
      </c>
      <c r="H452" s="68"/>
      <c r="I452" s="67" t="str">
        <f t="shared" si="58"/>
        <v/>
      </c>
      <c r="J452" s="67" t="str">
        <f t="shared" si="59"/>
        <v/>
      </c>
      <c r="K452" s="50"/>
      <c r="L452" s="63" t="str">
        <f t="shared" si="60"/>
        <v/>
      </c>
      <c r="M452" s="64" t="str">
        <f>IF(L452="","",IF(OR(periods_per_year=26,periods_per_year=52),IF(periods_per_year=26,IF(L452=1,fpdate,M451+14),IF(periods_per_year=52,IF(L452=1,fpdate,M451+7),"n/a")),IF(periods_per_year=24,DATE(YEAR(fpdate),MONTH(fpdate)+(L452-1)/2+IF(AND(DAY(fpdate)&gt;=15,MOD(L452,2)=0),1,0),IF(MOD(L452,2)=0,IF(DAY(fpdate)&gt;=15,DAY(fpdate)-14,DAY(fpdate)+14),DAY(fpdate))),IF(DAY(DATE(YEAR(fpdate),MONTH(fpdate)+L452-1,DAY(fpdate)))&lt;&gt;DAY(fpdate),DATE(YEAR(fpdate),MONTH(fpdate)+L452,0),DATE(YEAR(fpdate),MONTH(fpdate)+L452-1,DAY(fpdate))))))</f>
        <v/>
      </c>
      <c r="N452" s="70" t="str">
        <f>IF(L452="","",IF(D452&lt;&gt;"",D452,IF(L452=1,start_rate,IF(variable,IF(OR(L452=1,L452&lt;$K$20*periods_per_year),N451,MIN($K$21,IF(MOD(L452-1,$J$23)=0,MAX($K$22,N451+$J$24),N451))),N451))))</f>
        <v/>
      </c>
      <c r="O452" s="71" t="str">
        <f>IF(L452="","",ROUND((((1+N452/CP)^(CP/periods_per_year))-1)*R451,2))</f>
        <v/>
      </c>
      <c r="P452" s="71" t="str">
        <f>IF(L452="","",IF(L452=nper,R451+O452,MIN(R451+O452,IF(N452=N451,P451,ROUND(-PMT(((1+N452/CP)^(CP/periods_per_year))-1,nper-L452+1,R451),2)))))</f>
        <v/>
      </c>
      <c r="Q452" s="71" t="str">
        <f t="shared" si="61"/>
        <v/>
      </c>
      <c r="R452" s="71" t="str">
        <f t="shared" si="62"/>
        <v/>
      </c>
    </row>
    <row r="453" spans="1:18" x14ac:dyDescent="0.25">
      <c r="A453" s="63" t="str">
        <f t="shared" si="54"/>
        <v/>
      </c>
      <c r="B453" s="64" t="str">
        <f t="shared" si="55"/>
        <v/>
      </c>
      <c r="C453" s="65" t="str">
        <f t="shared" si="56"/>
        <v/>
      </c>
      <c r="D453" s="66" t="str">
        <f>IF(A453="","",IF(A453=1,start_rate,IF(variable,IF(OR(A453=1,A453&lt;$K$20*periods_per_year),D452,MIN($K$21,IF(MOD(A453-1,$J$23)=0,MAX($K$22,D452+$J$24),D452))),D452)))</f>
        <v/>
      </c>
      <c r="E453" s="71" t="str">
        <f t="shared" si="57"/>
        <v/>
      </c>
      <c r="F453" s="71" t="str">
        <f>IF(A453="","",IF(A453=nper,J452+E453,MIN(J452+E453,IF(D453=D452,F452,IF($E$10="Acc Bi-Weekly",ROUND((-PMT(((1+D453/CP)^(CP/12))-1,(nper-A453+1)*12/26,J452))/2,2),IF($E$10="Acc Weekly",ROUND((-PMT(((1+D453/CP)^(CP/12))-1,(nper-A453+1)*12/52,J452))/4,2),ROUND(-PMT(((1+D453/CP)^(CP/periods_per_year))-1,nper-A453+1,J452),2)))))))</f>
        <v/>
      </c>
      <c r="G453" s="71" t="str">
        <f>IF(OR(A453="",A453&lt;$E$14),"",IF(J452&lt;=F453,0,IF(IF(AND(A453&gt;=$E$14,MOD(A453-$E$14,int)=0),$E$15,0)+F453&gt;=J452+E453,J452+E453-F453,IF(AND(A453&gt;=$E$14,MOD(A453-$E$14,int)=0),$E$15,0)+IF(IF(AND(A453&gt;=$E$14,MOD(A453-$E$14,int)=0),$E$15,0)+IF(MOD(A453-$E$18,periods_per_year)=0,$E$17,0)+F453&lt;J452+E453,IF(MOD(A453-$E$18,periods_per_year)=0,$E$17,0),J452+E453-IF(AND(A453&gt;=$E$14,MOD(A453-$E$14,int)=0),$E$15,0)-F453))))</f>
        <v/>
      </c>
      <c r="H453" s="68"/>
      <c r="I453" s="67" t="str">
        <f t="shared" si="58"/>
        <v/>
      </c>
      <c r="J453" s="67" t="str">
        <f t="shared" si="59"/>
        <v/>
      </c>
      <c r="K453" s="50"/>
      <c r="L453" s="63" t="str">
        <f t="shared" si="60"/>
        <v/>
      </c>
      <c r="M453" s="64" t="str">
        <f>IF(L453="","",IF(OR(periods_per_year=26,periods_per_year=52),IF(periods_per_year=26,IF(L453=1,fpdate,M452+14),IF(periods_per_year=52,IF(L453=1,fpdate,M452+7),"n/a")),IF(periods_per_year=24,DATE(YEAR(fpdate),MONTH(fpdate)+(L453-1)/2+IF(AND(DAY(fpdate)&gt;=15,MOD(L453,2)=0),1,0),IF(MOD(L453,2)=0,IF(DAY(fpdate)&gt;=15,DAY(fpdate)-14,DAY(fpdate)+14),DAY(fpdate))),IF(DAY(DATE(YEAR(fpdate),MONTH(fpdate)+L453-1,DAY(fpdate)))&lt;&gt;DAY(fpdate),DATE(YEAR(fpdate),MONTH(fpdate)+L453,0),DATE(YEAR(fpdate),MONTH(fpdate)+L453-1,DAY(fpdate))))))</f>
        <v/>
      </c>
      <c r="N453" s="70" t="str">
        <f>IF(L453="","",IF(D453&lt;&gt;"",D453,IF(L453=1,start_rate,IF(variable,IF(OR(L453=1,L453&lt;$K$20*periods_per_year),N452,MIN($K$21,IF(MOD(L453-1,$J$23)=0,MAX($K$22,N452+$J$24),N452))),N452))))</f>
        <v/>
      </c>
      <c r="O453" s="71" t="str">
        <f>IF(L453="","",ROUND((((1+N453/CP)^(CP/periods_per_year))-1)*R452,2))</f>
        <v/>
      </c>
      <c r="P453" s="71" t="str">
        <f>IF(L453="","",IF(L453=nper,R452+O453,MIN(R452+O453,IF(N453=N452,P452,ROUND(-PMT(((1+N453/CP)^(CP/periods_per_year))-1,nper-L453+1,R452),2)))))</f>
        <v/>
      </c>
      <c r="Q453" s="71" t="str">
        <f t="shared" si="61"/>
        <v/>
      </c>
      <c r="R453" s="71" t="str">
        <f t="shared" si="62"/>
        <v/>
      </c>
    </row>
    <row r="454" spans="1:18" x14ac:dyDescent="0.25">
      <c r="A454" s="63" t="str">
        <f t="shared" si="54"/>
        <v/>
      </c>
      <c r="B454" s="64" t="str">
        <f t="shared" si="55"/>
        <v/>
      </c>
      <c r="C454" s="65" t="str">
        <f t="shared" si="56"/>
        <v/>
      </c>
      <c r="D454" s="66" t="str">
        <f>IF(A454="","",IF(A454=1,start_rate,IF(variable,IF(OR(A454=1,A454&lt;$K$20*periods_per_year),D453,MIN($K$21,IF(MOD(A454-1,$J$23)=0,MAX($K$22,D453+$J$24),D453))),D453)))</f>
        <v/>
      </c>
      <c r="E454" s="71" t="str">
        <f t="shared" si="57"/>
        <v/>
      </c>
      <c r="F454" s="71" t="str">
        <f>IF(A454="","",IF(A454=nper,J453+E454,MIN(J453+E454,IF(D454=D453,F453,IF($E$10="Acc Bi-Weekly",ROUND((-PMT(((1+D454/CP)^(CP/12))-1,(nper-A454+1)*12/26,J453))/2,2),IF($E$10="Acc Weekly",ROUND((-PMT(((1+D454/CP)^(CP/12))-1,(nper-A454+1)*12/52,J453))/4,2),ROUND(-PMT(((1+D454/CP)^(CP/periods_per_year))-1,nper-A454+1,J453),2)))))))</f>
        <v/>
      </c>
      <c r="G454" s="71" t="str">
        <f>IF(OR(A454="",A454&lt;$E$14),"",IF(J453&lt;=F454,0,IF(IF(AND(A454&gt;=$E$14,MOD(A454-$E$14,int)=0),$E$15,0)+F454&gt;=J453+E454,J453+E454-F454,IF(AND(A454&gt;=$E$14,MOD(A454-$E$14,int)=0),$E$15,0)+IF(IF(AND(A454&gt;=$E$14,MOD(A454-$E$14,int)=0),$E$15,0)+IF(MOD(A454-$E$18,periods_per_year)=0,$E$17,0)+F454&lt;J453+E454,IF(MOD(A454-$E$18,periods_per_year)=0,$E$17,0),J453+E454-IF(AND(A454&gt;=$E$14,MOD(A454-$E$14,int)=0),$E$15,0)-F454))))</f>
        <v/>
      </c>
      <c r="H454" s="68"/>
      <c r="I454" s="67" t="str">
        <f t="shared" si="58"/>
        <v/>
      </c>
      <c r="J454" s="67" t="str">
        <f t="shared" si="59"/>
        <v/>
      </c>
      <c r="K454" s="50"/>
      <c r="L454" s="63" t="str">
        <f t="shared" si="60"/>
        <v/>
      </c>
      <c r="M454" s="64" t="str">
        <f>IF(L454="","",IF(OR(periods_per_year=26,periods_per_year=52),IF(periods_per_year=26,IF(L454=1,fpdate,M453+14),IF(periods_per_year=52,IF(L454=1,fpdate,M453+7),"n/a")),IF(periods_per_year=24,DATE(YEAR(fpdate),MONTH(fpdate)+(L454-1)/2+IF(AND(DAY(fpdate)&gt;=15,MOD(L454,2)=0),1,0),IF(MOD(L454,2)=0,IF(DAY(fpdate)&gt;=15,DAY(fpdate)-14,DAY(fpdate)+14),DAY(fpdate))),IF(DAY(DATE(YEAR(fpdate),MONTH(fpdate)+L454-1,DAY(fpdate)))&lt;&gt;DAY(fpdate),DATE(YEAR(fpdate),MONTH(fpdate)+L454,0),DATE(YEAR(fpdate),MONTH(fpdate)+L454-1,DAY(fpdate))))))</f>
        <v/>
      </c>
      <c r="N454" s="70" t="str">
        <f>IF(L454="","",IF(D454&lt;&gt;"",D454,IF(L454=1,start_rate,IF(variable,IF(OR(L454=1,L454&lt;$K$20*periods_per_year),N453,MIN($K$21,IF(MOD(L454-1,$J$23)=0,MAX($K$22,N453+$J$24),N453))),N453))))</f>
        <v/>
      </c>
      <c r="O454" s="71" t="str">
        <f>IF(L454="","",ROUND((((1+N454/CP)^(CP/periods_per_year))-1)*R453,2))</f>
        <v/>
      </c>
      <c r="P454" s="71" t="str">
        <f>IF(L454="","",IF(L454=nper,R453+O454,MIN(R453+O454,IF(N454=N453,P453,ROUND(-PMT(((1+N454/CP)^(CP/periods_per_year))-1,nper-L454+1,R453),2)))))</f>
        <v/>
      </c>
      <c r="Q454" s="71" t="str">
        <f t="shared" si="61"/>
        <v/>
      </c>
      <c r="R454" s="71" t="str">
        <f t="shared" si="62"/>
        <v/>
      </c>
    </row>
    <row r="455" spans="1:18" x14ac:dyDescent="0.25">
      <c r="A455" s="63" t="str">
        <f t="shared" si="54"/>
        <v/>
      </c>
      <c r="B455" s="64" t="str">
        <f t="shared" si="55"/>
        <v/>
      </c>
      <c r="C455" s="65" t="str">
        <f t="shared" si="56"/>
        <v/>
      </c>
      <c r="D455" s="66" t="str">
        <f>IF(A455="","",IF(A455=1,start_rate,IF(variable,IF(OR(A455=1,A455&lt;$K$20*periods_per_year),D454,MIN($K$21,IF(MOD(A455-1,$J$23)=0,MAX($K$22,D454+$J$24),D454))),D454)))</f>
        <v/>
      </c>
      <c r="E455" s="71" t="str">
        <f t="shared" si="57"/>
        <v/>
      </c>
      <c r="F455" s="71" t="str">
        <f>IF(A455="","",IF(A455=nper,J454+E455,MIN(J454+E455,IF(D455=D454,F454,IF($E$10="Acc Bi-Weekly",ROUND((-PMT(((1+D455/CP)^(CP/12))-1,(nper-A455+1)*12/26,J454))/2,2),IF($E$10="Acc Weekly",ROUND((-PMT(((1+D455/CP)^(CP/12))-1,(nper-A455+1)*12/52,J454))/4,2),ROUND(-PMT(((1+D455/CP)^(CP/periods_per_year))-1,nper-A455+1,J454),2)))))))</f>
        <v/>
      </c>
      <c r="G455" s="71" t="str">
        <f>IF(OR(A455="",A455&lt;$E$14),"",IF(J454&lt;=F455,0,IF(IF(AND(A455&gt;=$E$14,MOD(A455-$E$14,int)=0),$E$15,0)+F455&gt;=J454+E455,J454+E455-F455,IF(AND(A455&gt;=$E$14,MOD(A455-$E$14,int)=0),$E$15,0)+IF(IF(AND(A455&gt;=$E$14,MOD(A455-$E$14,int)=0),$E$15,0)+IF(MOD(A455-$E$18,periods_per_year)=0,$E$17,0)+F455&lt;J454+E455,IF(MOD(A455-$E$18,periods_per_year)=0,$E$17,0),J454+E455-IF(AND(A455&gt;=$E$14,MOD(A455-$E$14,int)=0),$E$15,0)-F455))))</f>
        <v/>
      </c>
      <c r="H455" s="68"/>
      <c r="I455" s="67" t="str">
        <f t="shared" si="58"/>
        <v/>
      </c>
      <c r="J455" s="67" t="str">
        <f t="shared" si="59"/>
        <v/>
      </c>
      <c r="K455" s="50"/>
      <c r="L455" s="63" t="str">
        <f t="shared" si="60"/>
        <v/>
      </c>
      <c r="M455" s="64" t="str">
        <f>IF(L455="","",IF(OR(periods_per_year=26,periods_per_year=52),IF(periods_per_year=26,IF(L455=1,fpdate,M454+14),IF(periods_per_year=52,IF(L455=1,fpdate,M454+7),"n/a")),IF(periods_per_year=24,DATE(YEAR(fpdate),MONTH(fpdate)+(L455-1)/2+IF(AND(DAY(fpdate)&gt;=15,MOD(L455,2)=0),1,0),IF(MOD(L455,2)=0,IF(DAY(fpdate)&gt;=15,DAY(fpdate)-14,DAY(fpdate)+14),DAY(fpdate))),IF(DAY(DATE(YEAR(fpdate),MONTH(fpdate)+L455-1,DAY(fpdate)))&lt;&gt;DAY(fpdate),DATE(YEAR(fpdate),MONTH(fpdate)+L455,0),DATE(YEAR(fpdate),MONTH(fpdate)+L455-1,DAY(fpdate))))))</f>
        <v/>
      </c>
      <c r="N455" s="70" t="str">
        <f>IF(L455="","",IF(D455&lt;&gt;"",D455,IF(L455=1,start_rate,IF(variable,IF(OR(L455=1,L455&lt;$K$20*periods_per_year),N454,MIN($K$21,IF(MOD(L455-1,$J$23)=0,MAX($K$22,N454+$J$24),N454))),N454))))</f>
        <v/>
      </c>
      <c r="O455" s="71" t="str">
        <f>IF(L455="","",ROUND((((1+N455/CP)^(CP/periods_per_year))-1)*R454,2))</f>
        <v/>
      </c>
      <c r="P455" s="71" t="str">
        <f>IF(L455="","",IF(L455=nper,R454+O455,MIN(R454+O455,IF(N455=N454,P454,ROUND(-PMT(((1+N455/CP)^(CP/periods_per_year))-1,nper-L455+1,R454),2)))))</f>
        <v/>
      </c>
      <c r="Q455" s="71" t="str">
        <f t="shared" si="61"/>
        <v/>
      </c>
      <c r="R455" s="71" t="str">
        <f t="shared" si="62"/>
        <v/>
      </c>
    </row>
    <row r="456" spans="1:18" x14ac:dyDescent="0.25">
      <c r="A456" s="63" t="str">
        <f t="shared" si="54"/>
        <v/>
      </c>
      <c r="B456" s="64" t="str">
        <f t="shared" si="55"/>
        <v/>
      </c>
      <c r="C456" s="65" t="str">
        <f t="shared" si="56"/>
        <v/>
      </c>
      <c r="D456" s="66" t="str">
        <f>IF(A456="","",IF(A456=1,start_rate,IF(variable,IF(OR(A456=1,A456&lt;$K$20*periods_per_year),D455,MIN($K$21,IF(MOD(A456-1,$J$23)=0,MAX($K$22,D455+$J$24),D455))),D455)))</f>
        <v/>
      </c>
      <c r="E456" s="71" t="str">
        <f t="shared" si="57"/>
        <v/>
      </c>
      <c r="F456" s="71" t="str">
        <f>IF(A456="","",IF(A456=nper,J455+E456,MIN(J455+E456,IF(D456=D455,F455,IF($E$10="Acc Bi-Weekly",ROUND((-PMT(((1+D456/CP)^(CP/12))-1,(nper-A456+1)*12/26,J455))/2,2),IF($E$10="Acc Weekly",ROUND((-PMT(((1+D456/CP)^(CP/12))-1,(nper-A456+1)*12/52,J455))/4,2),ROUND(-PMT(((1+D456/CP)^(CP/periods_per_year))-1,nper-A456+1,J455),2)))))))</f>
        <v/>
      </c>
      <c r="G456" s="71" t="str">
        <f>IF(OR(A456="",A456&lt;$E$14),"",IF(J455&lt;=F456,0,IF(IF(AND(A456&gt;=$E$14,MOD(A456-$E$14,int)=0),$E$15,0)+F456&gt;=J455+E456,J455+E456-F456,IF(AND(A456&gt;=$E$14,MOD(A456-$E$14,int)=0),$E$15,0)+IF(IF(AND(A456&gt;=$E$14,MOD(A456-$E$14,int)=0),$E$15,0)+IF(MOD(A456-$E$18,periods_per_year)=0,$E$17,0)+F456&lt;J455+E456,IF(MOD(A456-$E$18,periods_per_year)=0,$E$17,0),J455+E456-IF(AND(A456&gt;=$E$14,MOD(A456-$E$14,int)=0),$E$15,0)-F456))))</f>
        <v/>
      </c>
      <c r="H456" s="68"/>
      <c r="I456" s="67" t="str">
        <f t="shared" si="58"/>
        <v/>
      </c>
      <c r="J456" s="67" t="str">
        <f t="shared" si="59"/>
        <v/>
      </c>
      <c r="K456" s="50"/>
      <c r="L456" s="63" t="str">
        <f t="shared" si="60"/>
        <v/>
      </c>
      <c r="M456" s="64" t="str">
        <f>IF(L456="","",IF(OR(periods_per_year=26,periods_per_year=52),IF(periods_per_year=26,IF(L456=1,fpdate,M455+14),IF(periods_per_year=52,IF(L456=1,fpdate,M455+7),"n/a")),IF(periods_per_year=24,DATE(YEAR(fpdate),MONTH(fpdate)+(L456-1)/2+IF(AND(DAY(fpdate)&gt;=15,MOD(L456,2)=0),1,0),IF(MOD(L456,2)=0,IF(DAY(fpdate)&gt;=15,DAY(fpdate)-14,DAY(fpdate)+14),DAY(fpdate))),IF(DAY(DATE(YEAR(fpdate),MONTH(fpdate)+L456-1,DAY(fpdate)))&lt;&gt;DAY(fpdate),DATE(YEAR(fpdate),MONTH(fpdate)+L456,0),DATE(YEAR(fpdate),MONTH(fpdate)+L456-1,DAY(fpdate))))))</f>
        <v/>
      </c>
      <c r="N456" s="70" t="str">
        <f>IF(L456="","",IF(D456&lt;&gt;"",D456,IF(L456=1,start_rate,IF(variable,IF(OR(L456=1,L456&lt;$K$20*periods_per_year),N455,MIN($K$21,IF(MOD(L456-1,$J$23)=0,MAX($K$22,N455+$J$24),N455))),N455))))</f>
        <v/>
      </c>
      <c r="O456" s="71" t="str">
        <f>IF(L456="","",ROUND((((1+N456/CP)^(CP/periods_per_year))-1)*R455,2))</f>
        <v/>
      </c>
      <c r="P456" s="71" t="str">
        <f>IF(L456="","",IF(L456=nper,R455+O456,MIN(R455+O456,IF(N456=N455,P455,ROUND(-PMT(((1+N456/CP)^(CP/periods_per_year))-1,nper-L456+1,R455),2)))))</f>
        <v/>
      </c>
      <c r="Q456" s="71" t="str">
        <f t="shared" si="61"/>
        <v/>
      </c>
      <c r="R456" s="71" t="str">
        <f t="shared" si="62"/>
        <v/>
      </c>
    </row>
    <row r="457" spans="1:18" x14ac:dyDescent="0.25">
      <c r="A457" s="63" t="str">
        <f t="shared" si="54"/>
        <v/>
      </c>
      <c r="B457" s="64" t="str">
        <f t="shared" si="55"/>
        <v/>
      </c>
      <c r="C457" s="65" t="str">
        <f t="shared" si="56"/>
        <v/>
      </c>
      <c r="D457" s="66" t="str">
        <f>IF(A457="","",IF(A457=1,start_rate,IF(variable,IF(OR(A457=1,A457&lt;$K$20*periods_per_year),D456,MIN($K$21,IF(MOD(A457-1,$J$23)=0,MAX($K$22,D456+$J$24),D456))),D456)))</f>
        <v/>
      </c>
      <c r="E457" s="71" t="str">
        <f t="shared" si="57"/>
        <v/>
      </c>
      <c r="F457" s="71" t="str">
        <f>IF(A457="","",IF(A457=nper,J456+E457,MIN(J456+E457,IF(D457=D456,F456,IF($E$10="Acc Bi-Weekly",ROUND((-PMT(((1+D457/CP)^(CP/12))-1,(nper-A457+1)*12/26,J456))/2,2),IF($E$10="Acc Weekly",ROUND((-PMT(((1+D457/CP)^(CP/12))-1,(nper-A457+1)*12/52,J456))/4,2),ROUND(-PMT(((1+D457/CP)^(CP/periods_per_year))-1,nper-A457+1,J456),2)))))))</f>
        <v/>
      </c>
      <c r="G457" s="71" t="str">
        <f>IF(OR(A457="",A457&lt;$E$14),"",IF(J456&lt;=F457,0,IF(IF(AND(A457&gt;=$E$14,MOD(A457-$E$14,int)=0),$E$15,0)+F457&gt;=J456+E457,J456+E457-F457,IF(AND(A457&gt;=$E$14,MOD(A457-$E$14,int)=0),$E$15,0)+IF(IF(AND(A457&gt;=$E$14,MOD(A457-$E$14,int)=0),$E$15,0)+IF(MOD(A457-$E$18,periods_per_year)=0,$E$17,0)+F457&lt;J456+E457,IF(MOD(A457-$E$18,periods_per_year)=0,$E$17,0),J456+E457-IF(AND(A457&gt;=$E$14,MOD(A457-$E$14,int)=0),$E$15,0)-F457))))</f>
        <v/>
      </c>
      <c r="H457" s="68"/>
      <c r="I457" s="67" t="str">
        <f t="shared" si="58"/>
        <v/>
      </c>
      <c r="J457" s="67" t="str">
        <f t="shared" si="59"/>
        <v/>
      </c>
      <c r="K457" s="50"/>
      <c r="L457" s="63" t="str">
        <f t="shared" si="60"/>
        <v/>
      </c>
      <c r="M457" s="64" t="str">
        <f>IF(L457="","",IF(OR(periods_per_year=26,periods_per_year=52),IF(periods_per_year=26,IF(L457=1,fpdate,M456+14),IF(periods_per_year=52,IF(L457=1,fpdate,M456+7),"n/a")),IF(periods_per_year=24,DATE(YEAR(fpdate),MONTH(fpdate)+(L457-1)/2+IF(AND(DAY(fpdate)&gt;=15,MOD(L457,2)=0),1,0),IF(MOD(L457,2)=0,IF(DAY(fpdate)&gt;=15,DAY(fpdate)-14,DAY(fpdate)+14),DAY(fpdate))),IF(DAY(DATE(YEAR(fpdate),MONTH(fpdate)+L457-1,DAY(fpdate)))&lt;&gt;DAY(fpdate),DATE(YEAR(fpdate),MONTH(fpdate)+L457,0),DATE(YEAR(fpdate),MONTH(fpdate)+L457-1,DAY(fpdate))))))</f>
        <v/>
      </c>
      <c r="N457" s="70" t="str">
        <f>IF(L457="","",IF(D457&lt;&gt;"",D457,IF(L457=1,start_rate,IF(variable,IF(OR(L457=1,L457&lt;$K$20*periods_per_year),N456,MIN($K$21,IF(MOD(L457-1,$J$23)=0,MAX($K$22,N456+$J$24),N456))),N456))))</f>
        <v/>
      </c>
      <c r="O457" s="71" t="str">
        <f>IF(L457="","",ROUND((((1+N457/CP)^(CP/periods_per_year))-1)*R456,2))</f>
        <v/>
      </c>
      <c r="P457" s="71" t="str">
        <f>IF(L457="","",IF(L457=nper,R456+O457,MIN(R456+O457,IF(N457=N456,P456,ROUND(-PMT(((1+N457/CP)^(CP/periods_per_year))-1,nper-L457+1,R456),2)))))</f>
        <v/>
      </c>
      <c r="Q457" s="71" t="str">
        <f t="shared" si="61"/>
        <v/>
      </c>
      <c r="R457" s="71" t="str">
        <f t="shared" si="62"/>
        <v/>
      </c>
    </row>
    <row r="458" spans="1:18" x14ac:dyDescent="0.25">
      <c r="A458" s="63" t="str">
        <f t="shared" si="54"/>
        <v/>
      </c>
      <c r="B458" s="64" t="str">
        <f t="shared" si="55"/>
        <v/>
      </c>
      <c r="C458" s="65" t="str">
        <f t="shared" si="56"/>
        <v/>
      </c>
      <c r="D458" s="66" t="str">
        <f>IF(A458="","",IF(A458=1,start_rate,IF(variable,IF(OR(A458=1,A458&lt;$K$20*periods_per_year),D457,MIN($K$21,IF(MOD(A458-1,$J$23)=0,MAX($K$22,D457+$J$24),D457))),D457)))</f>
        <v/>
      </c>
      <c r="E458" s="71" t="str">
        <f t="shared" si="57"/>
        <v/>
      </c>
      <c r="F458" s="71" t="str">
        <f>IF(A458="","",IF(A458=nper,J457+E458,MIN(J457+E458,IF(D458=D457,F457,IF($E$10="Acc Bi-Weekly",ROUND((-PMT(((1+D458/CP)^(CP/12))-1,(nper-A458+1)*12/26,J457))/2,2),IF($E$10="Acc Weekly",ROUND((-PMT(((1+D458/CP)^(CP/12))-1,(nper-A458+1)*12/52,J457))/4,2),ROUND(-PMT(((1+D458/CP)^(CP/periods_per_year))-1,nper-A458+1,J457),2)))))))</f>
        <v/>
      </c>
      <c r="G458" s="71" t="str">
        <f>IF(OR(A458="",A458&lt;$E$14),"",IF(J457&lt;=F458,0,IF(IF(AND(A458&gt;=$E$14,MOD(A458-$E$14,int)=0),$E$15,0)+F458&gt;=J457+E458,J457+E458-F458,IF(AND(A458&gt;=$E$14,MOD(A458-$E$14,int)=0),$E$15,0)+IF(IF(AND(A458&gt;=$E$14,MOD(A458-$E$14,int)=0),$E$15,0)+IF(MOD(A458-$E$18,periods_per_year)=0,$E$17,0)+F458&lt;J457+E458,IF(MOD(A458-$E$18,periods_per_year)=0,$E$17,0),J457+E458-IF(AND(A458&gt;=$E$14,MOD(A458-$E$14,int)=0),$E$15,0)-F458))))</f>
        <v/>
      </c>
      <c r="H458" s="68"/>
      <c r="I458" s="67" t="str">
        <f t="shared" si="58"/>
        <v/>
      </c>
      <c r="J458" s="67" t="str">
        <f t="shared" si="59"/>
        <v/>
      </c>
      <c r="K458" s="50"/>
      <c r="L458" s="63" t="str">
        <f t="shared" si="60"/>
        <v/>
      </c>
      <c r="M458" s="64" t="str">
        <f>IF(L458="","",IF(OR(periods_per_year=26,periods_per_year=52),IF(periods_per_year=26,IF(L458=1,fpdate,M457+14),IF(periods_per_year=52,IF(L458=1,fpdate,M457+7),"n/a")),IF(periods_per_year=24,DATE(YEAR(fpdate),MONTH(fpdate)+(L458-1)/2+IF(AND(DAY(fpdate)&gt;=15,MOD(L458,2)=0),1,0),IF(MOD(L458,2)=0,IF(DAY(fpdate)&gt;=15,DAY(fpdate)-14,DAY(fpdate)+14),DAY(fpdate))),IF(DAY(DATE(YEAR(fpdate),MONTH(fpdate)+L458-1,DAY(fpdate)))&lt;&gt;DAY(fpdate),DATE(YEAR(fpdate),MONTH(fpdate)+L458,0),DATE(YEAR(fpdate),MONTH(fpdate)+L458-1,DAY(fpdate))))))</f>
        <v/>
      </c>
      <c r="N458" s="70" t="str">
        <f>IF(L458="","",IF(D458&lt;&gt;"",D458,IF(L458=1,start_rate,IF(variable,IF(OR(L458=1,L458&lt;$K$20*periods_per_year),N457,MIN($K$21,IF(MOD(L458-1,$J$23)=0,MAX($K$22,N457+$J$24),N457))),N457))))</f>
        <v/>
      </c>
      <c r="O458" s="71" t="str">
        <f>IF(L458="","",ROUND((((1+N458/CP)^(CP/periods_per_year))-1)*R457,2))</f>
        <v/>
      </c>
      <c r="P458" s="71" t="str">
        <f>IF(L458="","",IF(L458=nper,R457+O458,MIN(R457+O458,IF(N458=N457,P457,ROUND(-PMT(((1+N458/CP)^(CP/periods_per_year))-1,nper-L458+1,R457),2)))))</f>
        <v/>
      </c>
      <c r="Q458" s="71" t="str">
        <f t="shared" si="61"/>
        <v/>
      </c>
      <c r="R458" s="71" t="str">
        <f t="shared" si="62"/>
        <v/>
      </c>
    </row>
    <row r="459" spans="1:18" x14ac:dyDescent="0.25">
      <c r="A459" s="63" t="str">
        <f t="shared" si="54"/>
        <v/>
      </c>
      <c r="B459" s="64" t="str">
        <f t="shared" si="55"/>
        <v/>
      </c>
      <c r="C459" s="65" t="str">
        <f t="shared" si="56"/>
        <v/>
      </c>
      <c r="D459" s="66" t="str">
        <f>IF(A459="","",IF(A459=1,start_rate,IF(variable,IF(OR(A459=1,A459&lt;$K$20*periods_per_year),D458,MIN($K$21,IF(MOD(A459-1,$J$23)=0,MAX($K$22,D458+$J$24),D458))),D458)))</f>
        <v/>
      </c>
      <c r="E459" s="71" t="str">
        <f t="shared" si="57"/>
        <v/>
      </c>
      <c r="F459" s="71" t="str">
        <f>IF(A459="","",IF(A459=nper,J458+E459,MIN(J458+E459,IF(D459=D458,F458,IF($E$10="Acc Bi-Weekly",ROUND((-PMT(((1+D459/CP)^(CP/12))-1,(nper-A459+1)*12/26,J458))/2,2),IF($E$10="Acc Weekly",ROUND((-PMT(((1+D459/CP)^(CP/12))-1,(nper-A459+1)*12/52,J458))/4,2),ROUND(-PMT(((1+D459/CP)^(CP/periods_per_year))-1,nper-A459+1,J458),2)))))))</f>
        <v/>
      </c>
      <c r="G459" s="71" t="str">
        <f>IF(OR(A459="",A459&lt;$E$14),"",IF(J458&lt;=F459,0,IF(IF(AND(A459&gt;=$E$14,MOD(A459-$E$14,int)=0),$E$15,0)+F459&gt;=J458+E459,J458+E459-F459,IF(AND(A459&gt;=$E$14,MOD(A459-$E$14,int)=0),$E$15,0)+IF(IF(AND(A459&gt;=$E$14,MOD(A459-$E$14,int)=0),$E$15,0)+IF(MOD(A459-$E$18,periods_per_year)=0,$E$17,0)+F459&lt;J458+E459,IF(MOD(A459-$E$18,periods_per_year)=0,$E$17,0),J458+E459-IF(AND(A459&gt;=$E$14,MOD(A459-$E$14,int)=0),$E$15,0)-F459))))</f>
        <v/>
      </c>
      <c r="H459" s="68"/>
      <c r="I459" s="67" t="str">
        <f t="shared" si="58"/>
        <v/>
      </c>
      <c r="J459" s="67" t="str">
        <f t="shared" si="59"/>
        <v/>
      </c>
      <c r="K459" s="50"/>
      <c r="L459" s="63" t="str">
        <f t="shared" si="60"/>
        <v/>
      </c>
      <c r="M459" s="64" t="str">
        <f>IF(L459="","",IF(OR(periods_per_year=26,periods_per_year=52),IF(periods_per_year=26,IF(L459=1,fpdate,M458+14),IF(periods_per_year=52,IF(L459=1,fpdate,M458+7),"n/a")),IF(periods_per_year=24,DATE(YEAR(fpdate),MONTH(fpdate)+(L459-1)/2+IF(AND(DAY(fpdate)&gt;=15,MOD(L459,2)=0),1,0),IF(MOD(L459,2)=0,IF(DAY(fpdate)&gt;=15,DAY(fpdate)-14,DAY(fpdate)+14),DAY(fpdate))),IF(DAY(DATE(YEAR(fpdate),MONTH(fpdate)+L459-1,DAY(fpdate)))&lt;&gt;DAY(fpdate),DATE(YEAR(fpdate),MONTH(fpdate)+L459,0),DATE(YEAR(fpdate),MONTH(fpdate)+L459-1,DAY(fpdate))))))</f>
        <v/>
      </c>
      <c r="N459" s="70" t="str">
        <f>IF(L459="","",IF(D459&lt;&gt;"",D459,IF(L459=1,start_rate,IF(variable,IF(OR(L459=1,L459&lt;$K$20*periods_per_year),N458,MIN($K$21,IF(MOD(L459-1,$J$23)=0,MAX($K$22,N458+$J$24),N458))),N458))))</f>
        <v/>
      </c>
      <c r="O459" s="71" t="str">
        <f>IF(L459="","",ROUND((((1+N459/CP)^(CP/periods_per_year))-1)*R458,2))</f>
        <v/>
      </c>
      <c r="P459" s="71" t="str">
        <f>IF(L459="","",IF(L459=nper,R458+O459,MIN(R458+O459,IF(N459=N458,P458,ROUND(-PMT(((1+N459/CP)^(CP/periods_per_year))-1,nper-L459+1,R458),2)))))</f>
        <v/>
      </c>
      <c r="Q459" s="71" t="str">
        <f t="shared" si="61"/>
        <v/>
      </c>
      <c r="R459" s="71" t="str">
        <f t="shared" si="62"/>
        <v/>
      </c>
    </row>
    <row r="460" spans="1:18" x14ac:dyDescent="0.25">
      <c r="A460" s="63" t="str">
        <f t="shared" si="54"/>
        <v/>
      </c>
      <c r="B460" s="64" t="str">
        <f t="shared" si="55"/>
        <v/>
      </c>
      <c r="C460" s="65" t="str">
        <f t="shared" si="56"/>
        <v/>
      </c>
      <c r="D460" s="66" t="str">
        <f>IF(A460="","",IF(A460=1,start_rate,IF(variable,IF(OR(A460=1,A460&lt;$K$20*periods_per_year),D459,MIN($K$21,IF(MOD(A460-1,$J$23)=0,MAX($K$22,D459+$J$24),D459))),D459)))</f>
        <v/>
      </c>
      <c r="E460" s="71" t="str">
        <f t="shared" si="57"/>
        <v/>
      </c>
      <c r="F460" s="71" t="str">
        <f>IF(A460="","",IF(A460=nper,J459+E460,MIN(J459+E460,IF(D460=D459,F459,IF($E$10="Acc Bi-Weekly",ROUND((-PMT(((1+D460/CP)^(CP/12))-1,(nper-A460+1)*12/26,J459))/2,2),IF($E$10="Acc Weekly",ROUND((-PMT(((1+D460/CP)^(CP/12))-1,(nper-A460+1)*12/52,J459))/4,2),ROUND(-PMT(((1+D460/CP)^(CP/periods_per_year))-1,nper-A460+1,J459),2)))))))</f>
        <v/>
      </c>
      <c r="G460" s="71" t="str">
        <f>IF(OR(A460="",A460&lt;$E$14),"",IF(J459&lt;=F460,0,IF(IF(AND(A460&gt;=$E$14,MOD(A460-$E$14,int)=0),$E$15,0)+F460&gt;=J459+E460,J459+E460-F460,IF(AND(A460&gt;=$E$14,MOD(A460-$E$14,int)=0),$E$15,0)+IF(IF(AND(A460&gt;=$E$14,MOD(A460-$E$14,int)=0),$E$15,0)+IF(MOD(A460-$E$18,periods_per_year)=0,$E$17,0)+F460&lt;J459+E460,IF(MOD(A460-$E$18,periods_per_year)=0,$E$17,0),J459+E460-IF(AND(A460&gt;=$E$14,MOD(A460-$E$14,int)=0),$E$15,0)-F460))))</f>
        <v/>
      </c>
      <c r="H460" s="68"/>
      <c r="I460" s="67" t="str">
        <f t="shared" si="58"/>
        <v/>
      </c>
      <c r="J460" s="67" t="str">
        <f t="shared" si="59"/>
        <v/>
      </c>
      <c r="K460" s="50"/>
      <c r="L460" s="63" t="str">
        <f t="shared" si="60"/>
        <v/>
      </c>
      <c r="M460" s="64" t="str">
        <f>IF(L460="","",IF(OR(periods_per_year=26,periods_per_year=52),IF(periods_per_year=26,IF(L460=1,fpdate,M459+14),IF(periods_per_year=52,IF(L460=1,fpdate,M459+7),"n/a")),IF(periods_per_year=24,DATE(YEAR(fpdate),MONTH(fpdate)+(L460-1)/2+IF(AND(DAY(fpdate)&gt;=15,MOD(L460,2)=0),1,0),IF(MOD(L460,2)=0,IF(DAY(fpdate)&gt;=15,DAY(fpdate)-14,DAY(fpdate)+14),DAY(fpdate))),IF(DAY(DATE(YEAR(fpdate),MONTH(fpdate)+L460-1,DAY(fpdate)))&lt;&gt;DAY(fpdate),DATE(YEAR(fpdate),MONTH(fpdate)+L460,0),DATE(YEAR(fpdate),MONTH(fpdate)+L460-1,DAY(fpdate))))))</f>
        <v/>
      </c>
      <c r="N460" s="70" t="str">
        <f>IF(L460="","",IF(D460&lt;&gt;"",D460,IF(L460=1,start_rate,IF(variable,IF(OR(L460=1,L460&lt;$K$20*periods_per_year),N459,MIN($K$21,IF(MOD(L460-1,$J$23)=0,MAX($K$22,N459+$J$24),N459))),N459))))</f>
        <v/>
      </c>
      <c r="O460" s="71" t="str">
        <f>IF(L460="","",ROUND((((1+N460/CP)^(CP/periods_per_year))-1)*R459,2))</f>
        <v/>
      </c>
      <c r="P460" s="71" t="str">
        <f>IF(L460="","",IF(L460=nper,R459+O460,MIN(R459+O460,IF(N460=N459,P459,ROUND(-PMT(((1+N460/CP)^(CP/periods_per_year))-1,nper-L460+1,R459),2)))))</f>
        <v/>
      </c>
      <c r="Q460" s="71" t="str">
        <f t="shared" si="61"/>
        <v/>
      </c>
      <c r="R460" s="71" t="str">
        <f t="shared" si="62"/>
        <v/>
      </c>
    </row>
    <row r="461" spans="1:18" x14ac:dyDescent="0.25">
      <c r="A461" s="63" t="str">
        <f t="shared" si="54"/>
        <v/>
      </c>
      <c r="B461" s="64" t="str">
        <f t="shared" si="55"/>
        <v/>
      </c>
      <c r="C461" s="65" t="str">
        <f t="shared" si="56"/>
        <v/>
      </c>
      <c r="D461" s="66" t="str">
        <f>IF(A461="","",IF(A461=1,start_rate,IF(variable,IF(OR(A461=1,A461&lt;$K$20*periods_per_year),D460,MIN($K$21,IF(MOD(A461-1,$J$23)=0,MAX($K$22,D460+$J$24),D460))),D460)))</f>
        <v/>
      </c>
      <c r="E461" s="71" t="str">
        <f t="shared" si="57"/>
        <v/>
      </c>
      <c r="F461" s="71" t="str">
        <f>IF(A461="","",IF(A461=nper,J460+E461,MIN(J460+E461,IF(D461=D460,F460,IF($E$10="Acc Bi-Weekly",ROUND((-PMT(((1+D461/CP)^(CP/12))-1,(nper-A461+1)*12/26,J460))/2,2),IF($E$10="Acc Weekly",ROUND((-PMT(((1+D461/CP)^(CP/12))-1,(nper-A461+1)*12/52,J460))/4,2),ROUND(-PMT(((1+D461/CP)^(CP/periods_per_year))-1,nper-A461+1,J460),2)))))))</f>
        <v/>
      </c>
      <c r="G461" s="71" t="str">
        <f>IF(OR(A461="",A461&lt;$E$14),"",IF(J460&lt;=F461,0,IF(IF(AND(A461&gt;=$E$14,MOD(A461-$E$14,int)=0),$E$15,0)+F461&gt;=J460+E461,J460+E461-F461,IF(AND(A461&gt;=$E$14,MOD(A461-$E$14,int)=0),$E$15,0)+IF(IF(AND(A461&gt;=$E$14,MOD(A461-$E$14,int)=0),$E$15,0)+IF(MOD(A461-$E$18,periods_per_year)=0,$E$17,0)+F461&lt;J460+E461,IF(MOD(A461-$E$18,periods_per_year)=0,$E$17,0),J460+E461-IF(AND(A461&gt;=$E$14,MOD(A461-$E$14,int)=0),$E$15,0)-F461))))</f>
        <v/>
      </c>
      <c r="H461" s="68"/>
      <c r="I461" s="67" t="str">
        <f t="shared" si="58"/>
        <v/>
      </c>
      <c r="J461" s="67" t="str">
        <f t="shared" si="59"/>
        <v/>
      </c>
      <c r="K461" s="50"/>
      <c r="L461" s="63" t="str">
        <f t="shared" si="60"/>
        <v/>
      </c>
      <c r="M461" s="64" t="str">
        <f>IF(L461="","",IF(OR(periods_per_year=26,periods_per_year=52),IF(periods_per_year=26,IF(L461=1,fpdate,M460+14),IF(periods_per_year=52,IF(L461=1,fpdate,M460+7),"n/a")),IF(periods_per_year=24,DATE(YEAR(fpdate),MONTH(fpdate)+(L461-1)/2+IF(AND(DAY(fpdate)&gt;=15,MOD(L461,2)=0),1,0),IF(MOD(L461,2)=0,IF(DAY(fpdate)&gt;=15,DAY(fpdate)-14,DAY(fpdate)+14),DAY(fpdate))),IF(DAY(DATE(YEAR(fpdate),MONTH(fpdate)+L461-1,DAY(fpdate)))&lt;&gt;DAY(fpdate),DATE(YEAR(fpdate),MONTH(fpdate)+L461,0),DATE(YEAR(fpdate),MONTH(fpdate)+L461-1,DAY(fpdate))))))</f>
        <v/>
      </c>
      <c r="N461" s="70" t="str">
        <f>IF(L461="","",IF(D461&lt;&gt;"",D461,IF(L461=1,start_rate,IF(variable,IF(OR(L461=1,L461&lt;$K$20*periods_per_year),N460,MIN($K$21,IF(MOD(L461-1,$J$23)=0,MAX($K$22,N460+$J$24),N460))),N460))))</f>
        <v/>
      </c>
      <c r="O461" s="71" t="str">
        <f>IF(L461="","",ROUND((((1+N461/CP)^(CP/periods_per_year))-1)*R460,2))</f>
        <v/>
      </c>
      <c r="P461" s="71" t="str">
        <f>IF(L461="","",IF(L461=nper,R460+O461,MIN(R460+O461,IF(N461=N460,P460,ROUND(-PMT(((1+N461/CP)^(CP/periods_per_year))-1,nper-L461+1,R460),2)))))</f>
        <v/>
      </c>
      <c r="Q461" s="71" t="str">
        <f t="shared" si="61"/>
        <v/>
      </c>
      <c r="R461" s="71" t="str">
        <f t="shared" si="62"/>
        <v/>
      </c>
    </row>
    <row r="462" spans="1:18" x14ac:dyDescent="0.25">
      <c r="A462" s="63" t="str">
        <f t="shared" si="54"/>
        <v/>
      </c>
      <c r="B462" s="64" t="str">
        <f t="shared" si="55"/>
        <v/>
      </c>
      <c r="C462" s="65" t="str">
        <f t="shared" si="56"/>
        <v/>
      </c>
      <c r="D462" s="66" t="str">
        <f>IF(A462="","",IF(A462=1,start_rate,IF(variable,IF(OR(A462=1,A462&lt;$K$20*periods_per_year),D461,MIN($K$21,IF(MOD(A462-1,$J$23)=0,MAX($K$22,D461+$J$24),D461))),D461)))</f>
        <v/>
      </c>
      <c r="E462" s="71" t="str">
        <f t="shared" si="57"/>
        <v/>
      </c>
      <c r="F462" s="71" t="str">
        <f>IF(A462="","",IF(A462=nper,J461+E462,MIN(J461+E462,IF(D462=D461,F461,IF($E$10="Acc Bi-Weekly",ROUND((-PMT(((1+D462/CP)^(CP/12))-1,(nper-A462+1)*12/26,J461))/2,2),IF($E$10="Acc Weekly",ROUND((-PMT(((1+D462/CP)^(CP/12))-1,(nper-A462+1)*12/52,J461))/4,2),ROUND(-PMT(((1+D462/CP)^(CP/periods_per_year))-1,nper-A462+1,J461),2)))))))</f>
        <v/>
      </c>
      <c r="G462" s="71" t="str">
        <f>IF(OR(A462="",A462&lt;$E$14),"",IF(J461&lt;=F462,0,IF(IF(AND(A462&gt;=$E$14,MOD(A462-$E$14,int)=0),$E$15,0)+F462&gt;=J461+E462,J461+E462-F462,IF(AND(A462&gt;=$E$14,MOD(A462-$E$14,int)=0),$E$15,0)+IF(IF(AND(A462&gt;=$E$14,MOD(A462-$E$14,int)=0),$E$15,0)+IF(MOD(A462-$E$18,periods_per_year)=0,$E$17,0)+F462&lt;J461+E462,IF(MOD(A462-$E$18,periods_per_year)=0,$E$17,0),J461+E462-IF(AND(A462&gt;=$E$14,MOD(A462-$E$14,int)=0),$E$15,0)-F462))))</f>
        <v/>
      </c>
      <c r="H462" s="68"/>
      <c r="I462" s="67" t="str">
        <f t="shared" si="58"/>
        <v/>
      </c>
      <c r="J462" s="67" t="str">
        <f t="shared" si="59"/>
        <v/>
      </c>
      <c r="K462" s="50"/>
      <c r="L462" s="63" t="str">
        <f t="shared" si="60"/>
        <v/>
      </c>
      <c r="M462" s="64" t="str">
        <f>IF(L462="","",IF(OR(periods_per_year=26,periods_per_year=52),IF(periods_per_year=26,IF(L462=1,fpdate,M461+14),IF(periods_per_year=52,IF(L462=1,fpdate,M461+7),"n/a")),IF(periods_per_year=24,DATE(YEAR(fpdate),MONTH(fpdate)+(L462-1)/2+IF(AND(DAY(fpdate)&gt;=15,MOD(L462,2)=0),1,0),IF(MOD(L462,2)=0,IF(DAY(fpdate)&gt;=15,DAY(fpdate)-14,DAY(fpdate)+14),DAY(fpdate))),IF(DAY(DATE(YEAR(fpdate),MONTH(fpdate)+L462-1,DAY(fpdate)))&lt;&gt;DAY(fpdate),DATE(YEAR(fpdate),MONTH(fpdate)+L462,0),DATE(YEAR(fpdate),MONTH(fpdate)+L462-1,DAY(fpdate))))))</f>
        <v/>
      </c>
      <c r="N462" s="70" t="str">
        <f>IF(L462="","",IF(D462&lt;&gt;"",D462,IF(L462=1,start_rate,IF(variable,IF(OR(L462=1,L462&lt;$K$20*periods_per_year),N461,MIN($K$21,IF(MOD(L462-1,$J$23)=0,MAX($K$22,N461+$J$24),N461))),N461))))</f>
        <v/>
      </c>
      <c r="O462" s="71" t="str">
        <f>IF(L462="","",ROUND((((1+N462/CP)^(CP/periods_per_year))-1)*R461,2))</f>
        <v/>
      </c>
      <c r="P462" s="71" t="str">
        <f>IF(L462="","",IF(L462=nper,R461+O462,MIN(R461+O462,IF(N462=N461,P461,ROUND(-PMT(((1+N462/CP)^(CP/periods_per_year))-1,nper-L462+1,R461),2)))))</f>
        <v/>
      </c>
      <c r="Q462" s="71" t="str">
        <f t="shared" si="61"/>
        <v/>
      </c>
      <c r="R462" s="71" t="str">
        <f t="shared" si="62"/>
        <v/>
      </c>
    </row>
    <row r="463" spans="1:18" x14ac:dyDescent="0.25">
      <c r="A463" s="63" t="str">
        <f t="shared" si="54"/>
        <v/>
      </c>
      <c r="B463" s="64" t="str">
        <f t="shared" si="55"/>
        <v/>
      </c>
      <c r="C463" s="65" t="str">
        <f t="shared" si="56"/>
        <v/>
      </c>
      <c r="D463" s="66" t="str">
        <f>IF(A463="","",IF(A463=1,start_rate,IF(variable,IF(OR(A463=1,A463&lt;$K$20*periods_per_year),D462,MIN($K$21,IF(MOD(A463-1,$J$23)=0,MAX($K$22,D462+$J$24),D462))),D462)))</f>
        <v/>
      </c>
      <c r="E463" s="71" t="str">
        <f t="shared" si="57"/>
        <v/>
      </c>
      <c r="F463" s="71" t="str">
        <f>IF(A463="","",IF(A463=nper,J462+E463,MIN(J462+E463,IF(D463=D462,F462,IF($E$10="Acc Bi-Weekly",ROUND((-PMT(((1+D463/CP)^(CP/12))-1,(nper-A463+1)*12/26,J462))/2,2),IF($E$10="Acc Weekly",ROUND((-PMT(((1+D463/CP)^(CP/12))-1,(nper-A463+1)*12/52,J462))/4,2),ROUND(-PMT(((1+D463/CP)^(CP/periods_per_year))-1,nper-A463+1,J462),2)))))))</f>
        <v/>
      </c>
      <c r="G463" s="71" t="str">
        <f>IF(OR(A463="",A463&lt;$E$14),"",IF(J462&lt;=F463,0,IF(IF(AND(A463&gt;=$E$14,MOD(A463-$E$14,int)=0),$E$15,0)+F463&gt;=J462+E463,J462+E463-F463,IF(AND(A463&gt;=$E$14,MOD(A463-$E$14,int)=0),$E$15,0)+IF(IF(AND(A463&gt;=$E$14,MOD(A463-$E$14,int)=0),$E$15,0)+IF(MOD(A463-$E$18,periods_per_year)=0,$E$17,0)+F463&lt;J462+E463,IF(MOD(A463-$E$18,periods_per_year)=0,$E$17,0),J462+E463-IF(AND(A463&gt;=$E$14,MOD(A463-$E$14,int)=0),$E$15,0)-F463))))</f>
        <v/>
      </c>
      <c r="H463" s="68"/>
      <c r="I463" s="67" t="str">
        <f t="shared" si="58"/>
        <v/>
      </c>
      <c r="J463" s="67" t="str">
        <f t="shared" si="59"/>
        <v/>
      </c>
      <c r="K463" s="50"/>
      <c r="L463" s="63" t="str">
        <f t="shared" si="60"/>
        <v/>
      </c>
      <c r="M463" s="64" t="str">
        <f>IF(L463="","",IF(OR(periods_per_year=26,periods_per_year=52),IF(periods_per_year=26,IF(L463=1,fpdate,M462+14),IF(periods_per_year=52,IF(L463=1,fpdate,M462+7),"n/a")),IF(periods_per_year=24,DATE(YEAR(fpdate),MONTH(fpdate)+(L463-1)/2+IF(AND(DAY(fpdate)&gt;=15,MOD(L463,2)=0),1,0),IF(MOD(L463,2)=0,IF(DAY(fpdate)&gt;=15,DAY(fpdate)-14,DAY(fpdate)+14),DAY(fpdate))),IF(DAY(DATE(YEAR(fpdate),MONTH(fpdate)+L463-1,DAY(fpdate)))&lt;&gt;DAY(fpdate),DATE(YEAR(fpdate),MONTH(fpdate)+L463,0),DATE(YEAR(fpdate),MONTH(fpdate)+L463-1,DAY(fpdate))))))</f>
        <v/>
      </c>
      <c r="N463" s="70" t="str">
        <f>IF(L463="","",IF(D463&lt;&gt;"",D463,IF(L463=1,start_rate,IF(variable,IF(OR(L463=1,L463&lt;$K$20*periods_per_year),N462,MIN($K$21,IF(MOD(L463-1,$J$23)=0,MAX($K$22,N462+$J$24),N462))),N462))))</f>
        <v/>
      </c>
      <c r="O463" s="71" t="str">
        <f>IF(L463="","",ROUND((((1+N463/CP)^(CP/periods_per_year))-1)*R462,2))</f>
        <v/>
      </c>
      <c r="P463" s="71" t="str">
        <f>IF(L463="","",IF(L463=nper,R462+O463,MIN(R462+O463,IF(N463=N462,P462,ROUND(-PMT(((1+N463/CP)^(CP/periods_per_year))-1,nper-L463+1,R462),2)))))</f>
        <v/>
      </c>
      <c r="Q463" s="71" t="str">
        <f t="shared" si="61"/>
        <v/>
      </c>
      <c r="R463" s="71" t="str">
        <f t="shared" si="62"/>
        <v/>
      </c>
    </row>
    <row r="464" spans="1:18" x14ac:dyDescent="0.25">
      <c r="A464" s="63" t="str">
        <f t="shared" si="54"/>
        <v/>
      </c>
      <c r="B464" s="64" t="str">
        <f t="shared" si="55"/>
        <v/>
      </c>
      <c r="C464" s="65" t="str">
        <f t="shared" si="56"/>
        <v/>
      </c>
      <c r="D464" s="66" t="str">
        <f>IF(A464="","",IF(A464=1,start_rate,IF(variable,IF(OR(A464=1,A464&lt;$K$20*periods_per_year),D463,MIN($K$21,IF(MOD(A464-1,$J$23)=0,MAX($K$22,D463+$J$24),D463))),D463)))</f>
        <v/>
      </c>
      <c r="E464" s="71" t="str">
        <f t="shared" si="57"/>
        <v/>
      </c>
      <c r="F464" s="71" t="str">
        <f>IF(A464="","",IF(A464=nper,J463+E464,MIN(J463+E464,IF(D464=D463,F463,IF($E$10="Acc Bi-Weekly",ROUND((-PMT(((1+D464/CP)^(CP/12))-1,(nper-A464+1)*12/26,J463))/2,2),IF($E$10="Acc Weekly",ROUND((-PMT(((1+D464/CP)^(CP/12))-1,(nper-A464+1)*12/52,J463))/4,2),ROUND(-PMT(((1+D464/CP)^(CP/periods_per_year))-1,nper-A464+1,J463),2)))))))</f>
        <v/>
      </c>
      <c r="G464" s="71" t="str">
        <f>IF(OR(A464="",A464&lt;$E$14),"",IF(J463&lt;=F464,0,IF(IF(AND(A464&gt;=$E$14,MOD(A464-$E$14,int)=0),$E$15,0)+F464&gt;=J463+E464,J463+E464-F464,IF(AND(A464&gt;=$E$14,MOD(A464-$E$14,int)=0),$E$15,0)+IF(IF(AND(A464&gt;=$E$14,MOD(A464-$E$14,int)=0),$E$15,0)+IF(MOD(A464-$E$18,periods_per_year)=0,$E$17,0)+F464&lt;J463+E464,IF(MOD(A464-$E$18,periods_per_year)=0,$E$17,0),J463+E464-IF(AND(A464&gt;=$E$14,MOD(A464-$E$14,int)=0),$E$15,0)-F464))))</f>
        <v/>
      </c>
      <c r="H464" s="68"/>
      <c r="I464" s="67" t="str">
        <f t="shared" si="58"/>
        <v/>
      </c>
      <c r="J464" s="67" t="str">
        <f t="shared" si="59"/>
        <v/>
      </c>
      <c r="K464" s="50"/>
      <c r="L464" s="63" t="str">
        <f t="shared" si="60"/>
        <v/>
      </c>
      <c r="M464" s="64" t="str">
        <f>IF(L464="","",IF(OR(periods_per_year=26,periods_per_year=52),IF(periods_per_year=26,IF(L464=1,fpdate,M463+14),IF(periods_per_year=52,IF(L464=1,fpdate,M463+7),"n/a")),IF(periods_per_year=24,DATE(YEAR(fpdate),MONTH(fpdate)+(L464-1)/2+IF(AND(DAY(fpdate)&gt;=15,MOD(L464,2)=0),1,0),IF(MOD(L464,2)=0,IF(DAY(fpdate)&gt;=15,DAY(fpdate)-14,DAY(fpdate)+14),DAY(fpdate))),IF(DAY(DATE(YEAR(fpdate),MONTH(fpdate)+L464-1,DAY(fpdate)))&lt;&gt;DAY(fpdate),DATE(YEAR(fpdate),MONTH(fpdate)+L464,0),DATE(YEAR(fpdate),MONTH(fpdate)+L464-1,DAY(fpdate))))))</f>
        <v/>
      </c>
      <c r="N464" s="70" t="str">
        <f>IF(L464="","",IF(D464&lt;&gt;"",D464,IF(L464=1,start_rate,IF(variable,IF(OR(L464=1,L464&lt;$K$20*periods_per_year),N463,MIN($K$21,IF(MOD(L464-1,$J$23)=0,MAX($K$22,N463+$J$24),N463))),N463))))</f>
        <v/>
      </c>
      <c r="O464" s="71" t="str">
        <f>IF(L464="","",ROUND((((1+N464/CP)^(CP/periods_per_year))-1)*R463,2))</f>
        <v/>
      </c>
      <c r="P464" s="71" t="str">
        <f>IF(L464="","",IF(L464=nper,R463+O464,MIN(R463+O464,IF(N464=N463,P463,ROUND(-PMT(((1+N464/CP)^(CP/periods_per_year))-1,nper-L464+1,R463),2)))))</f>
        <v/>
      </c>
      <c r="Q464" s="71" t="str">
        <f t="shared" si="61"/>
        <v/>
      </c>
      <c r="R464" s="71" t="str">
        <f t="shared" si="62"/>
        <v/>
      </c>
    </row>
    <row r="465" spans="1:18" x14ac:dyDescent="0.25">
      <c r="A465" s="63" t="str">
        <f t="shared" si="54"/>
        <v/>
      </c>
      <c r="B465" s="64" t="str">
        <f t="shared" si="55"/>
        <v/>
      </c>
      <c r="C465" s="65" t="str">
        <f t="shared" si="56"/>
        <v/>
      </c>
      <c r="D465" s="66" t="str">
        <f>IF(A465="","",IF(A465=1,start_rate,IF(variable,IF(OR(A465=1,A465&lt;$K$20*periods_per_year),D464,MIN($K$21,IF(MOD(A465-1,$J$23)=0,MAX($K$22,D464+$J$24),D464))),D464)))</f>
        <v/>
      </c>
      <c r="E465" s="71" t="str">
        <f t="shared" si="57"/>
        <v/>
      </c>
      <c r="F465" s="71" t="str">
        <f>IF(A465="","",IF(A465=nper,J464+E465,MIN(J464+E465,IF(D465=D464,F464,IF($E$10="Acc Bi-Weekly",ROUND((-PMT(((1+D465/CP)^(CP/12))-1,(nper-A465+1)*12/26,J464))/2,2),IF($E$10="Acc Weekly",ROUND((-PMT(((1+D465/CP)^(CP/12))-1,(nper-A465+1)*12/52,J464))/4,2),ROUND(-PMT(((1+D465/CP)^(CP/periods_per_year))-1,nper-A465+1,J464),2)))))))</f>
        <v/>
      </c>
      <c r="G465" s="71" t="str">
        <f>IF(OR(A465="",A465&lt;$E$14),"",IF(J464&lt;=F465,0,IF(IF(AND(A465&gt;=$E$14,MOD(A465-$E$14,int)=0),$E$15,0)+F465&gt;=J464+E465,J464+E465-F465,IF(AND(A465&gt;=$E$14,MOD(A465-$E$14,int)=0),$E$15,0)+IF(IF(AND(A465&gt;=$E$14,MOD(A465-$E$14,int)=0),$E$15,0)+IF(MOD(A465-$E$18,periods_per_year)=0,$E$17,0)+F465&lt;J464+E465,IF(MOD(A465-$E$18,periods_per_year)=0,$E$17,0),J464+E465-IF(AND(A465&gt;=$E$14,MOD(A465-$E$14,int)=0),$E$15,0)-F465))))</f>
        <v/>
      </c>
      <c r="H465" s="68"/>
      <c r="I465" s="67" t="str">
        <f t="shared" si="58"/>
        <v/>
      </c>
      <c r="J465" s="67" t="str">
        <f t="shared" si="59"/>
        <v/>
      </c>
      <c r="K465" s="50"/>
      <c r="L465" s="63" t="str">
        <f t="shared" si="60"/>
        <v/>
      </c>
      <c r="M465" s="64" t="str">
        <f>IF(L465="","",IF(OR(periods_per_year=26,periods_per_year=52),IF(periods_per_year=26,IF(L465=1,fpdate,M464+14),IF(periods_per_year=52,IF(L465=1,fpdate,M464+7),"n/a")),IF(periods_per_year=24,DATE(YEAR(fpdate),MONTH(fpdate)+(L465-1)/2+IF(AND(DAY(fpdate)&gt;=15,MOD(L465,2)=0),1,0),IF(MOD(L465,2)=0,IF(DAY(fpdate)&gt;=15,DAY(fpdate)-14,DAY(fpdate)+14),DAY(fpdate))),IF(DAY(DATE(YEAR(fpdate),MONTH(fpdate)+L465-1,DAY(fpdate)))&lt;&gt;DAY(fpdate),DATE(YEAR(fpdate),MONTH(fpdate)+L465,0),DATE(YEAR(fpdate),MONTH(fpdate)+L465-1,DAY(fpdate))))))</f>
        <v/>
      </c>
      <c r="N465" s="70" t="str">
        <f>IF(L465="","",IF(D465&lt;&gt;"",D465,IF(L465=1,start_rate,IF(variable,IF(OR(L465=1,L465&lt;$K$20*periods_per_year),N464,MIN($K$21,IF(MOD(L465-1,$J$23)=0,MAX($K$22,N464+$J$24),N464))),N464))))</f>
        <v/>
      </c>
      <c r="O465" s="71" t="str">
        <f>IF(L465="","",ROUND((((1+N465/CP)^(CP/periods_per_year))-1)*R464,2))</f>
        <v/>
      </c>
      <c r="P465" s="71" t="str">
        <f>IF(L465="","",IF(L465=nper,R464+O465,MIN(R464+O465,IF(N465=N464,P464,ROUND(-PMT(((1+N465/CP)^(CP/periods_per_year))-1,nper-L465+1,R464),2)))))</f>
        <v/>
      </c>
      <c r="Q465" s="71" t="str">
        <f t="shared" si="61"/>
        <v/>
      </c>
      <c r="R465" s="71" t="str">
        <f t="shared" si="62"/>
        <v/>
      </c>
    </row>
    <row r="466" spans="1:18" x14ac:dyDescent="0.25">
      <c r="A466" s="63" t="str">
        <f t="shared" si="54"/>
        <v/>
      </c>
      <c r="B466" s="64" t="str">
        <f t="shared" si="55"/>
        <v/>
      </c>
      <c r="C466" s="65" t="str">
        <f t="shared" si="56"/>
        <v/>
      </c>
      <c r="D466" s="66" t="str">
        <f>IF(A466="","",IF(A466=1,start_rate,IF(variable,IF(OR(A466=1,A466&lt;$K$20*periods_per_year),D465,MIN($K$21,IF(MOD(A466-1,$J$23)=0,MAX($K$22,D465+$J$24),D465))),D465)))</f>
        <v/>
      </c>
      <c r="E466" s="71" t="str">
        <f t="shared" si="57"/>
        <v/>
      </c>
      <c r="F466" s="71" t="str">
        <f>IF(A466="","",IF(A466=nper,J465+E466,MIN(J465+E466,IF(D466=D465,F465,IF($E$10="Acc Bi-Weekly",ROUND((-PMT(((1+D466/CP)^(CP/12))-1,(nper-A466+1)*12/26,J465))/2,2),IF($E$10="Acc Weekly",ROUND((-PMT(((1+D466/CP)^(CP/12))-1,(nper-A466+1)*12/52,J465))/4,2),ROUND(-PMT(((1+D466/CP)^(CP/periods_per_year))-1,nper-A466+1,J465),2)))))))</f>
        <v/>
      </c>
      <c r="G466" s="71" t="str">
        <f>IF(OR(A466="",A466&lt;$E$14),"",IF(J465&lt;=F466,0,IF(IF(AND(A466&gt;=$E$14,MOD(A466-$E$14,int)=0),$E$15,0)+F466&gt;=J465+E466,J465+E466-F466,IF(AND(A466&gt;=$E$14,MOD(A466-$E$14,int)=0),$E$15,0)+IF(IF(AND(A466&gt;=$E$14,MOD(A466-$E$14,int)=0),$E$15,0)+IF(MOD(A466-$E$18,periods_per_year)=0,$E$17,0)+F466&lt;J465+E466,IF(MOD(A466-$E$18,periods_per_year)=0,$E$17,0),J465+E466-IF(AND(A466&gt;=$E$14,MOD(A466-$E$14,int)=0),$E$15,0)-F466))))</f>
        <v/>
      </c>
      <c r="H466" s="68"/>
      <c r="I466" s="67" t="str">
        <f t="shared" si="58"/>
        <v/>
      </c>
      <c r="J466" s="67" t="str">
        <f t="shared" si="59"/>
        <v/>
      </c>
      <c r="K466" s="50"/>
      <c r="L466" s="63" t="str">
        <f t="shared" si="60"/>
        <v/>
      </c>
      <c r="M466" s="64" t="str">
        <f>IF(L466="","",IF(OR(periods_per_year=26,periods_per_year=52),IF(periods_per_year=26,IF(L466=1,fpdate,M465+14),IF(periods_per_year=52,IF(L466=1,fpdate,M465+7),"n/a")),IF(periods_per_year=24,DATE(YEAR(fpdate),MONTH(fpdate)+(L466-1)/2+IF(AND(DAY(fpdate)&gt;=15,MOD(L466,2)=0),1,0),IF(MOD(L466,2)=0,IF(DAY(fpdate)&gt;=15,DAY(fpdate)-14,DAY(fpdate)+14),DAY(fpdate))),IF(DAY(DATE(YEAR(fpdate),MONTH(fpdate)+L466-1,DAY(fpdate)))&lt;&gt;DAY(fpdate),DATE(YEAR(fpdate),MONTH(fpdate)+L466,0),DATE(YEAR(fpdate),MONTH(fpdate)+L466-1,DAY(fpdate))))))</f>
        <v/>
      </c>
      <c r="N466" s="70" t="str">
        <f>IF(L466="","",IF(D466&lt;&gt;"",D466,IF(L466=1,start_rate,IF(variable,IF(OR(L466=1,L466&lt;$K$20*periods_per_year),N465,MIN($K$21,IF(MOD(L466-1,$J$23)=0,MAX($K$22,N465+$J$24),N465))),N465))))</f>
        <v/>
      </c>
      <c r="O466" s="71" t="str">
        <f>IF(L466="","",ROUND((((1+N466/CP)^(CP/periods_per_year))-1)*R465,2))</f>
        <v/>
      </c>
      <c r="P466" s="71" t="str">
        <f>IF(L466="","",IF(L466=nper,R465+O466,MIN(R465+O466,IF(N466=N465,P465,ROUND(-PMT(((1+N466/CP)^(CP/periods_per_year))-1,nper-L466+1,R465),2)))))</f>
        <v/>
      </c>
      <c r="Q466" s="71" t="str">
        <f t="shared" si="61"/>
        <v/>
      </c>
      <c r="R466" s="71" t="str">
        <f t="shared" si="62"/>
        <v/>
      </c>
    </row>
    <row r="467" spans="1:18" x14ac:dyDescent="0.25">
      <c r="A467" s="63" t="str">
        <f t="shared" si="54"/>
        <v/>
      </c>
      <c r="B467" s="64" t="str">
        <f t="shared" si="55"/>
        <v/>
      </c>
      <c r="C467" s="65" t="str">
        <f t="shared" si="56"/>
        <v/>
      </c>
      <c r="D467" s="66" t="str">
        <f>IF(A467="","",IF(A467=1,start_rate,IF(variable,IF(OR(A467=1,A467&lt;$K$20*periods_per_year),D466,MIN($K$21,IF(MOD(A467-1,$J$23)=0,MAX($K$22,D466+$J$24),D466))),D466)))</f>
        <v/>
      </c>
      <c r="E467" s="71" t="str">
        <f t="shared" si="57"/>
        <v/>
      </c>
      <c r="F467" s="71" t="str">
        <f>IF(A467="","",IF(A467=nper,J466+E467,MIN(J466+E467,IF(D467=D466,F466,IF($E$10="Acc Bi-Weekly",ROUND((-PMT(((1+D467/CP)^(CP/12))-1,(nper-A467+1)*12/26,J466))/2,2),IF($E$10="Acc Weekly",ROUND((-PMT(((1+D467/CP)^(CP/12))-1,(nper-A467+1)*12/52,J466))/4,2),ROUND(-PMT(((1+D467/CP)^(CP/periods_per_year))-1,nper-A467+1,J466),2)))))))</f>
        <v/>
      </c>
      <c r="G467" s="71" t="str">
        <f>IF(OR(A467="",A467&lt;$E$14),"",IF(J466&lt;=F467,0,IF(IF(AND(A467&gt;=$E$14,MOD(A467-$E$14,int)=0),$E$15,0)+F467&gt;=J466+E467,J466+E467-F467,IF(AND(A467&gt;=$E$14,MOD(A467-$E$14,int)=0),$E$15,0)+IF(IF(AND(A467&gt;=$E$14,MOD(A467-$E$14,int)=0),$E$15,0)+IF(MOD(A467-$E$18,periods_per_year)=0,$E$17,0)+F467&lt;J466+E467,IF(MOD(A467-$E$18,periods_per_year)=0,$E$17,0),J466+E467-IF(AND(A467&gt;=$E$14,MOD(A467-$E$14,int)=0),$E$15,0)-F467))))</f>
        <v/>
      </c>
      <c r="H467" s="68"/>
      <c r="I467" s="67" t="str">
        <f t="shared" si="58"/>
        <v/>
      </c>
      <c r="J467" s="67" t="str">
        <f t="shared" si="59"/>
        <v/>
      </c>
      <c r="K467" s="50"/>
      <c r="L467" s="63" t="str">
        <f t="shared" si="60"/>
        <v/>
      </c>
      <c r="M467" s="64" t="str">
        <f>IF(L467="","",IF(OR(periods_per_year=26,periods_per_year=52),IF(periods_per_year=26,IF(L467=1,fpdate,M466+14),IF(periods_per_year=52,IF(L467=1,fpdate,M466+7),"n/a")),IF(periods_per_year=24,DATE(YEAR(fpdate),MONTH(fpdate)+(L467-1)/2+IF(AND(DAY(fpdate)&gt;=15,MOD(L467,2)=0),1,0),IF(MOD(L467,2)=0,IF(DAY(fpdate)&gt;=15,DAY(fpdate)-14,DAY(fpdate)+14),DAY(fpdate))),IF(DAY(DATE(YEAR(fpdate),MONTH(fpdate)+L467-1,DAY(fpdate)))&lt;&gt;DAY(fpdate),DATE(YEAR(fpdate),MONTH(fpdate)+L467,0),DATE(YEAR(fpdate),MONTH(fpdate)+L467-1,DAY(fpdate))))))</f>
        <v/>
      </c>
      <c r="N467" s="70" t="str">
        <f>IF(L467="","",IF(D467&lt;&gt;"",D467,IF(L467=1,start_rate,IF(variable,IF(OR(L467=1,L467&lt;$K$20*periods_per_year),N466,MIN($K$21,IF(MOD(L467-1,$J$23)=0,MAX($K$22,N466+$J$24),N466))),N466))))</f>
        <v/>
      </c>
      <c r="O467" s="71" t="str">
        <f>IF(L467="","",ROUND((((1+N467/CP)^(CP/periods_per_year))-1)*R466,2))</f>
        <v/>
      </c>
      <c r="P467" s="71" t="str">
        <f>IF(L467="","",IF(L467=nper,R466+O467,MIN(R466+O467,IF(N467=N466,P466,ROUND(-PMT(((1+N467/CP)^(CP/periods_per_year))-1,nper-L467+1,R466),2)))))</f>
        <v/>
      </c>
      <c r="Q467" s="71" t="str">
        <f t="shared" si="61"/>
        <v/>
      </c>
      <c r="R467" s="71" t="str">
        <f t="shared" si="62"/>
        <v/>
      </c>
    </row>
    <row r="468" spans="1:18" x14ac:dyDescent="0.25">
      <c r="A468" s="63" t="str">
        <f t="shared" si="54"/>
        <v/>
      </c>
      <c r="B468" s="64" t="str">
        <f t="shared" si="55"/>
        <v/>
      </c>
      <c r="C468" s="65" t="str">
        <f t="shared" si="56"/>
        <v/>
      </c>
      <c r="D468" s="66" t="str">
        <f>IF(A468="","",IF(A468=1,start_rate,IF(variable,IF(OR(A468=1,A468&lt;$K$20*periods_per_year),D467,MIN($K$21,IF(MOD(A468-1,$J$23)=0,MAX($K$22,D467+$J$24),D467))),D467)))</f>
        <v/>
      </c>
      <c r="E468" s="71" t="str">
        <f t="shared" si="57"/>
        <v/>
      </c>
      <c r="F468" s="71" t="str">
        <f>IF(A468="","",IF(A468=nper,J467+E468,MIN(J467+E468,IF(D468=D467,F467,IF($E$10="Acc Bi-Weekly",ROUND((-PMT(((1+D468/CP)^(CP/12))-1,(nper-A468+1)*12/26,J467))/2,2),IF($E$10="Acc Weekly",ROUND((-PMT(((1+D468/CP)^(CP/12))-1,(nper-A468+1)*12/52,J467))/4,2),ROUND(-PMT(((1+D468/CP)^(CP/periods_per_year))-1,nper-A468+1,J467),2)))))))</f>
        <v/>
      </c>
      <c r="G468" s="71" t="str">
        <f>IF(OR(A468="",A468&lt;$E$14),"",IF(J467&lt;=F468,0,IF(IF(AND(A468&gt;=$E$14,MOD(A468-$E$14,int)=0),$E$15,0)+F468&gt;=J467+E468,J467+E468-F468,IF(AND(A468&gt;=$E$14,MOD(A468-$E$14,int)=0),$E$15,0)+IF(IF(AND(A468&gt;=$E$14,MOD(A468-$E$14,int)=0),$E$15,0)+IF(MOD(A468-$E$18,periods_per_year)=0,$E$17,0)+F468&lt;J467+E468,IF(MOD(A468-$E$18,periods_per_year)=0,$E$17,0),J467+E468-IF(AND(A468&gt;=$E$14,MOD(A468-$E$14,int)=0),$E$15,0)-F468))))</f>
        <v/>
      </c>
      <c r="H468" s="68"/>
      <c r="I468" s="67" t="str">
        <f t="shared" si="58"/>
        <v/>
      </c>
      <c r="J468" s="67" t="str">
        <f t="shared" si="59"/>
        <v/>
      </c>
      <c r="K468" s="50"/>
      <c r="L468" s="63" t="str">
        <f t="shared" si="60"/>
        <v/>
      </c>
      <c r="M468" s="64" t="str">
        <f>IF(L468="","",IF(OR(periods_per_year=26,periods_per_year=52),IF(periods_per_year=26,IF(L468=1,fpdate,M467+14),IF(periods_per_year=52,IF(L468=1,fpdate,M467+7),"n/a")),IF(periods_per_year=24,DATE(YEAR(fpdate),MONTH(fpdate)+(L468-1)/2+IF(AND(DAY(fpdate)&gt;=15,MOD(L468,2)=0),1,0),IF(MOD(L468,2)=0,IF(DAY(fpdate)&gt;=15,DAY(fpdate)-14,DAY(fpdate)+14),DAY(fpdate))),IF(DAY(DATE(YEAR(fpdate),MONTH(fpdate)+L468-1,DAY(fpdate)))&lt;&gt;DAY(fpdate),DATE(YEAR(fpdate),MONTH(fpdate)+L468,0),DATE(YEAR(fpdate),MONTH(fpdate)+L468-1,DAY(fpdate))))))</f>
        <v/>
      </c>
      <c r="N468" s="70" t="str">
        <f>IF(L468="","",IF(D468&lt;&gt;"",D468,IF(L468=1,start_rate,IF(variable,IF(OR(L468=1,L468&lt;$K$20*periods_per_year),N467,MIN($K$21,IF(MOD(L468-1,$J$23)=0,MAX($K$22,N467+$J$24),N467))),N467))))</f>
        <v/>
      </c>
      <c r="O468" s="71" t="str">
        <f>IF(L468="","",ROUND((((1+N468/CP)^(CP/periods_per_year))-1)*R467,2))</f>
        <v/>
      </c>
      <c r="P468" s="71" t="str">
        <f>IF(L468="","",IF(L468=nper,R467+O468,MIN(R467+O468,IF(N468=N467,P467,ROUND(-PMT(((1+N468/CP)^(CP/periods_per_year))-1,nper-L468+1,R467),2)))))</f>
        <v/>
      </c>
      <c r="Q468" s="71" t="str">
        <f t="shared" si="61"/>
        <v/>
      </c>
      <c r="R468" s="71" t="str">
        <f t="shared" si="62"/>
        <v/>
      </c>
    </row>
    <row r="469" spans="1:18" x14ac:dyDescent="0.25">
      <c r="A469" s="63" t="str">
        <f t="shared" si="54"/>
        <v/>
      </c>
      <c r="B469" s="64" t="str">
        <f t="shared" si="55"/>
        <v/>
      </c>
      <c r="C469" s="65" t="str">
        <f t="shared" si="56"/>
        <v/>
      </c>
      <c r="D469" s="66" t="str">
        <f>IF(A469="","",IF(A469=1,start_rate,IF(variable,IF(OR(A469=1,A469&lt;$K$20*periods_per_year),D468,MIN($K$21,IF(MOD(A469-1,$J$23)=0,MAX($K$22,D468+$J$24),D468))),D468)))</f>
        <v/>
      </c>
      <c r="E469" s="71" t="str">
        <f t="shared" si="57"/>
        <v/>
      </c>
      <c r="F469" s="71" t="str">
        <f>IF(A469="","",IF(A469=nper,J468+E469,MIN(J468+E469,IF(D469=D468,F468,IF($E$10="Acc Bi-Weekly",ROUND((-PMT(((1+D469/CP)^(CP/12))-1,(nper-A469+1)*12/26,J468))/2,2),IF($E$10="Acc Weekly",ROUND((-PMT(((1+D469/CP)^(CP/12))-1,(nper-A469+1)*12/52,J468))/4,2),ROUND(-PMT(((1+D469/CP)^(CP/periods_per_year))-1,nper-A469+1,J468),2)))))))</f>
        <v/>
      </c>
      <c r="G469" s="71" t="str">
        <f>IF(OR(A469="",A469&lt;$E$14),"",IF(J468&lt;=F469,0,IF(IF(AND(A469&gt;=$E$14,MOD(A469-$E$14,int)=0),$E$15,0)+F469&gt;=J468+E469,J468+E469-F469,IF(AND(A469&gt;=$E$14,MOD(A469-$E$14,int)=0),$E$15,0)+IF(IF(AND(A469&gt;=$E$14,MOD(A469-$E$14,int)=0),$E$15,0)+IF(MOD(A469-$E$18,periods_per_year)=0,$E$17,0)+F469&lt;J468+E469,IF(MOD(A469-$E$18,periods_per_year)=0,$E$17,0),J468+E469-IF(AND(A469&gt;=$E$14,MOD(A469-$E$14,int)=0),$E$15,0)-F469))))</f>
        <v/>
      </c>
      <c r="H469" s="68"/>
      <c r="I469" s="67" t="str">
        <f t="shared" si="58"/>
        <v/>
      </c>
      <c r="J469" s="67" t="str">
        <f t="shared" si="59"/>
        <v/>
      </c>
      <c r="K469" s="50"/>
      <c r="L469" s="63" t="str">
        <f t="shared" si="60"/>
        <v/>
      </c>
      <c r="M469" s="64" t="str">
        <f>IF(L469="","",IF(OR(periods_per_year=26,periods_per_year=52),IF(periods_per_year=26,IF(L469=1,fpdate,M468+14),IF(periods_per_year=52,IF(L469=1,fpdate,M468+7),"n/a")),IF(periods_per_year=24,DATE(YEAR(fpdate),MONTH(fpdate)+(L469-1)/2+IF(AND(DAY(fpdate)&gt;=15,MOD(L469,2)=0),1,0),IF(MOD(L469,2)=0,IF(DAY(fpdate)&gt;=15,DAY(fpdate)-14,DAY(fpdate)+14),DAY(fpdate))),IF(DAY(DATE(YEAR(fpdate),MONTH(fpdate)+L469-1,DAY(fpdate)))&lt;&gt;DAY(fpdate),DATE(YEAR(fpdate),MONTH(fpdate)+L469,0),DATE(YEAR(fpdate),MONTH(fpdate)+L469-1,DAY(fpdate))))))</f>
        <v/>
      </c>
      <c r="N469" s="70" t="str">
        <f>IF(L469="","",IF(D469&lt;&gt;"",D469,IF(L469=1,start_rate,IF(variable,IF(OR(L469=1,L469&lt;$K$20*periods_per_year),N468,MIN($K$21,IF(MOD(L469-1,$J$23)=0,MAX($K$22,N468+$J$24),N468))),N468))))</f>
        <v/>
      </c>
      <c r="O469" s="71" t="str">
        <f>IF(L469="","",ROUND((((1+N469/CP)^(CP/periods_per_year))-1)*R468,2))</f>
        <v/>
      </c>
      <c r="P469" s="71" t="str">
        <f>IF(L469="","",IF(L469=nper,R468+O469,MIN(R468+O469,IF(N469=N468,P468,ROUND(-PMT(((1+N469/CP)^(CP/periods_per_year))-1,nper-L469+1,R468),2)))))</f>
        <v/>
      </c>
      <c r="Q469" s="71" t="str">
        <f t="shared" si="61"/>
        <v/>
      </c>
      <c r="R469" s="71" t="str">
        <f t="shared" si="62"/>
        <v/>
      </c>
    </row>
    <row r="470" spans="1:18" x14ac:dyDescent="0.25">
      <c r="A470" s="63" t="str">
        <f t="shared" si="54"/>
        <v/>
      </c>
      <c r="B470" s="64" t="str">
        <f t="shared" si="55"/>
        <v/>
      </c>
      <c r="C470" s="65" t="str">
        <f t="shared" si="56"/>
        <v/>
      </c>
      <c r="D470" s="66" t="str">
        <f>IF(A470="","",IF(A470=1,start_rate,IF(variable,IF(OR(A470=1,A470&lt;$K$20*periods_per_year),D469,MIN($K$21,IF(MOD(A470-1,$J$23)=0,MAX($K$22,D469+$J$24),D469))),D469)))</f>
        <v/>
      </c>
      <c r="E470" s="71" t="str">
        <f t="shared" si="57"/>
        <v/>
      </c>
      <c r="F470" s="71" t="str">
        <f>IF(A470="","",IF(A470=nper,J469+E470,MIN(J469+E470,IF(D470=D469,F469,IF($E$10="Acc Bi-Weekly",ROUND((-PMT(((1+D470/CP)^(CP/12))-1,(nper-A470+1)*12/26,J469))/2,2),IF($E$10="Acc Weekly",ROUND((-PMT(((1+D470/CP)^(CP/12))-1,(nper-A470+1)*12/52,J469))/4,2),ROUND(-PMT(((1+D470/CP)^(CP/periods_per_year))-1,nper-A470+1,J469),2)))))))</f>
        <v/>
      </c>
      <c r="G470" s="71" t="str">
        <f>IF(OR(A470="",A470&lt;$E$14),"",IF(J469&lt;=F470,0,IF(IF(AND(A470&gt;=$E$14,MOD(A470-$E$14,int)=0),$E$15,0)+F470&gt;=J469+E470,J469+E470-F470,IF(AND(A470&gt;=$E$14,MOD(A470-$E$14,int)=0),$E$15,0)+IF(IF(AND(A470&gt;=$E$14,MOD(A470-$E$14,int)=0),$E$15,0)+IF(MOD(A470-$E$18,periods_per_year)=0,$E$17,0)+F470&lt;J469+E470,IF(MOD(A470-$E$18,periods_per_year)=0,$E$17,0),J469+E470-IF(AND(A470&gt;=$E$14,MOD(A470-$E$14,int)=0),$E$15,0)-F470))))</f>
        <v/>
      </c>
      <c r="H470" s="68"/>
      <c r="I470" s="67" t="str">
        <f t="shared" si="58"/>
        <v/>
      </c>
      <c r="J470" s="67" t="str">
        <f t="shared" si="59"/>
        <v/>
      </c>
      <c r="K470" s="50"/>
      <c r="L470" s="63" t="str">
        <f t="shared" si="60"/>
        <v/>
      </c>
      <c r="M470" s="64" t="str">
        <f>IF(L470="","",IF(OR(periods_per_year=26,periods_per_year=52),IF(periods_per_year=26,IF(L470=1,fpdate,M469+14),IF(periods_per_year=52,IF(L470=1,fpdate,M469+7),"n/a")),IF(periods_per_year=24,DATE(YEAR(fpdate),MONTH(fpdate)+(L470-1)/2+IF(AND(DAY(fpdate)&gt;=15,MOD(L470,2)=0),1,0),IF(MOD(L470,2)=0,IF(DAY(fpdate)&gt;=15,DAY(fpdate)-14,DAY(fpdate)+14),DAY(fpdate))),IF(DAY(DATE(YEAR(fpdate),MONTH(fpdate)+L470-1,DAY(fpdate)))&lt;&gt;DAY(fpdate),DATE(YEAR(fpdate),MONTH(fpdate)+L470,0),DATE(YEAR(fpdate),MONTH(fpdate)+L470-1,DAY(fpdate))))))</f>
        <v/>
      </c>
      <c r="N470" s="70" t="str">
        <f>IF(L470="","",IF(D470&lt;&gt;"",D470,IF(L470=1,start_rate,IF(variable,IF(OR(L470=1,L470&lt;$K$20*periods_per_year),N469,MIN($K$21,IF(MOD(L470-1,$J$23)=0,MAX($K$22,N469+$J$24),N469))),N469))))</f>
        <v/>
      </c>
      <c r="O470" s="71" t="str">
        <f>IF(L470="","",ROUND((((1+N470/CP)^(CP/periods_per_year))-1)*R469,2))</f>
        <v/>
      </c>
      <c r="P470" s="71" t="str">
        <f>IF(L470="","",IF(L470=nper,R469+O470,MIN(R469+O470,IF(N470=N469,P469,ROUND(-PMT(((1+N470/CP)^(CP/periods_per_year))-1,nper-L470+1,R469),2)))))</f>
        <v/>
      </c>
      <c r="Q470" s="71" t="str">
        <f t="shared" si="61"/>
        <v/>
      </c>
      <c r="R470" s="71" t="str">
        <f t="shared" si="62"/>
        <v/>
      </c>
    </row>
    <row r="471" spans="1:18" x14ac:dyDescent="0.25">
      <c r="A471" s="63" t="str">
        <f t="shared" si="54"/>
        <v/>
      </c>
      <c r="B471" s="64" t="str">
        <f t="shared" si="55"/>
        <v/>
      </c>
      <c r="C471" s="65" t="str">
        <f t="shared" si="56"/>
        <v/>
      </c>
      <c r="D471" s="66" t="str">
        <f>IF(A471="","",IF(A471=1,start_rate,IF(variable,IF(OR(A471=1,A471&lt;$K$20*periods_per_year),D470,MIN($K$21,IF(MOD(A471-1,$J$23)=0,MAX($K$22,D470+$J$24),D470))),D470)))</f>
        <v/>
      </c>
      <c r="E471" s="71" t="str">
        <f t="shared" si="57"/>
        <v/>
      </c>
      <c r="F471" s="71" t="str">
        <f>IF(A471="","",IF(A471=nper,J470+E471,MIN(J470+E471,IF(D471=D470,F470,IF($E$10="Acc Bi-Weekly",ROUND((-PMT(((1+D471/CP)^(CP/12))-1,(nper-A471+1)*12/26,J470))/2,2),IF($E$10="Acc Weekly",ROUND((-PMT(((1+D471/CP)^(CP/12))-1,(nper-A471+1)*12/52,J470))/4,2),ROUND(-PMT(((1+D471/CP)^(CP/periods_per_year))-1,nper-A471+1,J470),2)))))))</f>
        <v/>
      </c>
      <c r="G471" s="71" t="str">
        <f>IF(OR(A471="",A471&lt;$E$14),"",IF(J470&lt;=F471,0,IF(IF(AND(A471&gt;=$E$14,MOD(A471-$E$14,int)=0),$E$15,0)+F471&gt;=J470+E471,J470+E471-F471,IF(AND(A471&gt;=$E$14,MOD(A471-$E$14,int)=0),$E$15,0)+IF(IF(AND(A471&gt;=$E$14,MOD(A471-$E$14,int)=0),$E$15,0)+IF(MOD(A471-$E$18,periods_per_year)=0,$E$17,0)+F471&lt;J470+E471,IF(MOD(A471-$E$18,periods_per_year)=0,$E$17,0),J470+E471-IF(AND(A471&gt;=$E$14,MOD(A471-$E$14,int)=0),$E$15,0)-F471))))</f>
        <v/>
      </c>
      <c r="H471" s="68"/>
      <c r="I471" s="67" t="str">
        <f t="shared" si="58"/>
        <v/>
      </c>
      <c r="J471" s="67" t="str">
        <f t="shared" si="59"/>
        <v/>
      </c>
      <c r="K471" s="50"/>
      <c r="L471" s="63" t="str">
        <f t="shared" si="60"/>
        <v/>
      </c>
      <c r="M471" s="64" t="str">
        <f>IF(L471="","",IF(OR(periods_per_year=26,periods_per_year=52),IF(periods_per_year=26,IF(L471=1,fpdate,M470+14),IF(periods_per_year=52,IF(L471=1,fpdate,M470+7),"n/a")),IF(periods_per_year=24,DATE(YEAR(fpdate),MONTH(fpdate)+(L471-1)/2+IF(AND(DAY(fpdate)&gt;=15,MOD(L471,2)=0),1,0),IF(MOD(L471,2)=0,IF(DAY(fpdate)&gt;=15,DAY(fpdate)-14,DAY(fpdate)+14),DAY(fpdate))),IF(DAY(DATE(YEAR(fpdate),MONTH(fpdate)+L471-1,DAY(fpdate)))&lt;&gt;DAY(fpdate),DATE(YEAR(fpdate),MONTH(fpdate)+L471,0),DATE(YEAR(fpdate),MONTH(fpdate)+L471-1,DAY(fpdate))))))</f>
        <v/>
      </c>
      <c r="N471" s="70" t="str">
        <f>IF(L471="","",IF(D471&lt;&gt;"",D471,IF(L471=1,start_rate,IF(variable,IF(OR(L471=1,L471&lt;$K$20*periods_per_year),N470,MIN($K$21,IF(MOD(L471-1,$J$23)=0,MAX($K$22,N470+$J$24),N470))),N470))))</f>
        <v/>
      </c>
      <c r="O471" s="71" t="str">
        <f>IF(L471="","",ROUND((((1+N471/CP)^(CP/periods_per_year))-1)*R470,2))</f>
        <v/>
      </c>
      <c r="P471" s="71" t="str">
        <f>IF(L471="","",IF(L471=nper,R470+O471,MIN(R470+O471,IF(N471=N470,P470,ROUND(-PMT(((1+N471/CP)^(CP/periods_per_year))-1,nper-L471+1,R470),2)))))</f>
        <v/>
      </c>
      <c r="Q471" s="71" t="str">
        <f t="shared" si="61"/>
        <v/>
      </c>
      <c r="R471" s="71" t="str">
        <f t="shared" si="62"/>
        <v/>
      </c>
    </row>
    <row r="472" spans="1:18" x14ac:dyDescent="0.25">
      <c r="A472" s="63" t="str">
        <f t="shared" si="54"/>
        <v/>
      </c>
      <c r="B472" s="64" t="str">
        <f t="shared" si="55"/>
        <v/>
      </c>
      <c r="C472" s="65" t="str">
        <f t="shared" si="56"/>
        <v/>
      </c>
      <c r="D472" s="66" t="str">
        <f>IF(A472="","",IF(A472=1,start_rate,IF(variable,IF(OR(A472=1,A472&lt;$K$20*periods_per_year),D471,MIN($K$21,IF(MOD(A472-1,$J$23)=0,MAX($K$22,D471+$J$24),D471))),D471)))</f>
        <v/>
      </c>
      <c r="E472" s="71" t="str">
        <f t="shared" si="57"/>
        <v/>
      </c>
      <c r="F472" s="71" t="str">
        <f>IF(A472="","",IF(A472=nper,J471+E472,MIN(J471+E472,IF(D472=D471,F471,IF($E$10="Acc Bi-Weekly",ROUND((-PMT(((1+D472/CP)^(CP/12))-1,(nper-A472+1)*12/26,J471))/2,2),IF($E$10="Acc Weekly",ROUND((-PMT(((1+D472/CP)^(CP/12))-1,(nper-A472+1)*12/52,J471))/4,2),ROUND(-PMT(((1+D472/CP)^(CP/periods_per_year))-1,nper-A472+1,J471),2)))))))</f>
        <v/>
      </c>
      <c r="G472" s="71" t="str">
        <f>IF(OR(A472="",A472&lt;$E$14),"",IF(J471&lt;=F472,0,IF(IF(AND(A472&gt;=$E$14,MOD(A472-$E$14,int)=0),$E$15,0)+F472&gt;=J471+E472,J471+E472-F472,IF(AND(A472&gt;=$E$14,MOD(A472-$E$14,int)=0),$E$15,0)+IF(IF(AND(A472&gt;=$E$14,MOD(A472-$E$14,int)=0),$E$15,0)+IF(MOD(A472-$E$18,periods_per_year)=0,$E$17,0)+F472&lt;J471+E472,IF(MOD(A472-$E$18,periods_per_year)=0,$E$17,0),J471+E472-IF(AND(A472&gt;=$E$14,MOD(A472-$E$14,int)=0),$E$15,0)-F472))))</f>
        <v/>
      </c>
      <c r="H472" s="68"/>
      <c r="I472" s="67" t="str">
        <f t="shared" si="58"/>
        <v/>
      </c>
      <c r="J472" s="67" t="str">
        <f t="shared" si="59"/>
        <v/>
      </c>
      <c r="K472" s="50"/>
      <c r="L472" s="63" t="str">
        <f t="shared" si="60"/>
        <v/>
      </c>
      <c r="M472" s="64" t="str">
        <f>IF(L472="","",IF(OR(periods_per_year=26,periods_per_year=52),IF(periods_per_year=26,IF(L472=1,fpdate,M471+14),IF(periods_per_year=52,IF(L472=1,fpdate,M471+7),"n/a")),IF(periods_per_year=24,DATE(YEAR(fpdate),MONTH(fpdate)+(L472-1)/2+IF(AND(DAY(fpdate)&gt;=15,MOD(L472,2)=0),1,0),IF(MOD(L472,2)=0,IF(DAY(fpdate)&gt;=15,DAY(fpdate)-14,DAY(fpdate)+14),DAY(fpdate))),IF(DAY(DATE(YEAR(fpdate),MONTH(fpdate)+L472-1,DAY(fpdate)))&lt;&gt;DAY(fpdate),DATE(YEAR(fpdate),MONTH(fpdate)+L472,0),DATE(YEAR(fpdate),MONTH(fpdate)+L472-1,DAY(fpdate))))))</f>
        <v/>
      </c>
      <c r="N472" s="70" t="str">
        <f>IF(L472="","",IF(D472&lt;&gt;"",D472,IF(L472=1,start_rate,IF(variable,IF(OR(L472=1,L472&lt;$K$20*periods_per_year),N471,MIN($K$21,IF(MOD(L472-1,$J$23)=0,MAX($K$22,N471+$J$24),N471))),N471))))</f>
        <v/>
      </c>
      <c r="O472" s="71" t="str">
        <f>IF(L472="","",ROUND((((1+N472/CP)^(CP/periods_per_year))-1)*R471,2))</f>
        <v/>
      </c>
      <c r="P472" s="71" t="str">
        <f>IF(L472="","",IF(L472=nper,R471+O472,MIN(R471+O472,IF(N472=N471,P471,ROUND(-PMT(((1+N472/CP)^(CP/periods_per_year))-1,nper-L472+1,R471),2)))))</f>
        <v/>
      </c>
      <c r="Q472" s="71" t="str">
        <f t="shared" si="61"/>
        <v/>
      </c>
      <c r="R472" s="71" t="str">
        <f t="shared" si="62"/>
        <v/>
      </c>
    </row>
    <row r="473" spans="1:18" x14ac:dyDescent="0.25">
      <c r="A473" s="63" t="str">
        <f t="shared" si="54"/>
        <v/>
      </c>
      <c r="B473" s="64" t="str">
        <f t="shared" si="55"/>
        <v/>
      </c>
      <c r="C473" s="65" t="str">
        <f t="shared" si="56"/>
        <v/>
      </c>
      <c r="D473" s="66" t="str">
        <f>IF(A473="","",IF(A473=1,start_rate,IF(variable,IF(OR(A473=1,A473&lt;$K$20*periods_per_year),D472,MIN($K$21,IF(MOD(A473-1,$J$23)=0,MAX($K$22,D472+$J$24),D472))),D472)))</f>
        <v/>
      </c>
      <c r="E473" s="71" t="str">
        <f t="shared" si="57"/>
        <v/>
      </c>
      <c r="F473" s="71" t="str">
        <f>IF(A473="","",IF(A473=nper,J472+E473,MIN(J472+E473,IF(D473=D472,F472,IF($E$10="Acc Bi-Weekly",ROUND((-PMT(((1+D473/CP)^(CP/12))-1,(nper-A473+1)*12/26,J472))/2,2),IF($E$10="Acc Weekly",ROUND((-PMT(((1+D473/CP)^(CP/12))-1,(nper-A473+1)*12/52,J472))/4,2),ROUND(-PMT(((1+D473/CP)^(CP/periods_per_year))-1,nper-A473+1,J472),2)))))))</f>
        <v/>
      </c>
      <c r="G473" s="71" t="str">
        <f>IF(OR(A473="",A473&lt;$E$14),"",IF(J472&lt;=F473,0,IF(IF(AND(A473&gt;=$E$14,MOD(A473-$E$14,int)=0),$E$15,0)+F473&gt;=J472+E473,J472+E473-F473,IF(AND(A473&gt;=$E$14,MOD(A473-$E$14,int)=0),$E$15,0)+IF(IF(AND(A473&gt;=$E$14,MOD(A473-$E$14,int)=0),$E$15,0)+IF(MOD(A473-$E$18,periods_per_year)=0,$E$17,0)+F473&lt;J472+E473,IF(MOD(A473-$E$18,periods_per_year)=0,$E$17,0),J472+E473-IF(AND(A473&gt;=$E$14,MOD(A473-$E$14,int)=0),$E$15,0)-F473))))</f>
        <v/>
      </c>
      <c r="H473" s="68"/>
      <c r="I473" s="67" t="str">
        <f t="shared" si="58"/>
        <v/>
      </c>
      <c r="J473" s="67" t="str">
        <f t="shared" si="59"/>
        <v/>
      </c>
      <c r="K473" s="50"/>
      <c r="L473" s="63" t="str">
        <f t="shared" si="60"/>
        <v/>
      </c>
      <c r="M473" s="64" t="str">
        <f>IF(L473="","",IF(OR(periods_per_year=26,periods_per_year=52),IF(periods_per_year=26,IF(L473=1,fpdate,M472+14),IF(periods_per_year=52,IF(L473=1,fpdate,M472+7),"n/a")),IF(periods_per_year=24,DATE(YEAR(fpdate),MONTH(fpdate)+(L473-1)/2+IF(AND(DAY(fpdate)&gt;=15,MOD(L473,2)=0),1,0),IF(MOD(L473,2)=0,IF(DAY(fpdate)&gt;=15,DAY(fpdate)-14,DAY(fpdate)+14),DAY(fpdate))),IF(DAY(DATE(YEAR(fpdate),MONTH(fpdate)+L473-1,DAY(fpdate)))&lt;&gt;DAY(fpdate),DATE(YEAR(fpdate),MONTH(fpdate)+L473,0),DATE(YEAR(fpdate),MONTH(fpdate)+L473-1,DAY(fpdate))))))</f>
        <v/>
      </c>
      <c r="N473" s="70" t="str">
        <f>IF(L473="","",IF(D473&lt;&gt;"",D473,IF(L473=1,start_rate,IF(variable,IF(OR(L473=1,L473&lt;$K$20*periods_per_year),N472,MIN($K$21,IF(MOD(L473-1,$J$23)=0,MAX($K$22,N472+$J$24),N472))),N472))))</f>
        <v/>
      </c>
      <c r="O473" s="71" t="str">
        <f>IF(L473="","",ROUND((((1+N473/CP)^(CP/periods_per_year))-1)*R472,2))</f>
        <v/>
      </c>
      <c r="P473" s="71" t="str">
        <f>IF(L473="","",IF(L473=nper,R472+O473,MIN(R472+O473,IF(N473=N472,P472,ROUND(-PMT(((1+N473/CP)^(CP/periods_per_year))-1,nper-L473+1,R472),2)))))</f>
        <v/>
      </c>
      <c r="Q473" s="71" t="str">
        <f t="shared" si="61"/>
        <v/>
      </c>
      <c r="R473" s="71" t="str">
        <f t="shared" si="62"/>
        <v/>
      </c>
    </row>
    <row r="474" spans="1:18" x14ac:dyDescent="0.25">
      <c r="A474" s="63" t="str">
        <f t="shared" si="54"/>
        <v/>
      </c>
      <c r="B474" s="64" t="str">
        <f t="shared" si="55"/>
        <v/>
      </c>
      <c r="C474" s="65" t="str">
        <f t="shared" si="56"/>
        <v/>
      </c>
      <c r="D474" s="66" t="str">
        <f>IF(A474="","",IF(A474=1,start_rate,IF(variable,IF(OR(A474=1,A474&lt;$K$20*periods_per_year),D473,MIN($K$21,IF(MOD(A474-1,$J$23)=0,MAX($K$22,D473+$J$24),D473))),D473)))</f>
        <v/>
      </c>
      <c r="E474" s="71" t="str">
        <f t="shared" si="57"/>
        <v/>
      </c>
      <c r="F474" s="71" t="str">
        <f>IF(A474="","",IF(A474=nper,J473+E474,MIN(J473+E474,IF(D474=D473,F473,IF($E$10="Acc Bi-Weekly",ROUND((-PMT(((1+D474/CP)^(CP/12))-1,(nper-A474+1)*12/26,J473))/2,2),IF($E$10="Acc Weekly",ROUND((-PMT(((1+D474/CP)^(CP/12))-1,(nper-A474+1)*12/52,J473))/4,2),ROUND(-PMT(((1+D474/CP)^(CP/periods_per_year))-1,nper-A474+1,J473),2)))))))</f>
        <v/>
      </c>
      <c r="G474" s="71" t="str">
        <f>IF(OR(A474="",A474&lt;$E$14),"",IF(J473&lt;=F474,0,IF(IF(AND(A474&gt;=$E$14,MOD(A474-$E$14,int)=0),$E$15,0)+F474&gt;=J473+E474,J473+E474-F474,IF(AND(A474&gt;=$E$14,MOD(A474-$E$14,int)=0),$E$15,0)+IF(IF(AND(A474&gt;=$E$14,MOD(A474-$E$14,int)=0),$E$15,0)+IF(MOD(A474-$E$18,periods_per_year)=0,$E$17,0)+F474&lt;J473+E474,IF(MOD(A474-$E$18,periods_per_year)=0,$E$17,0),J473+E474-IF(AND(A474&gt;=$E$14,MOD(A474-$E$14,int)=0),$E$15,0)-F474))))</f>
        <v/>
      </c>
      <c r="H474" s="68"/>
      <c r="I474" s="67" t="str">
        <f t="shared" si="58"/>
        <v/>
      </c>
      <c r="J474" s="67" t="str">
        <f t="shared" si="59"/>
        <v/>
      </c>
      <c r="K474" s="50"/>
      <c r="L474" s="63" t="str">
        <f t="shared" si="60"/>
        <v/>
      </c>
      <c r="M474" s="64" t="str">
        <f>IF(L474="","",IF(OR(periods_per_year=26,periods_per_year=52),IF(periods_per_year=26,IF(L474=1,fpdate,M473+14),IF(periods_per_year=52,IF(L474=1,fpdate,M473+7),"n/a")),IF(periods_per_year=24,DATE(YEAR(fpdate),MONTH(fpdate)+(L474-1)/2+IF(AND(DAY(fpdate)&gt;=15,MOD(L474,2)=0),1,0),IF(MOD(L474,2)=0,IF(DAY(fpdate)&gt;=15,DAY(fpdate)-14,DAY(fpdate)+14),DAY(fpdate))),IF(DAY(DATE(YEAR(fpdate),MONTH(fpdate)+L474-1,DAY(fpdate)))&lt;&gt;DAY(fpdate),DATE(YEAR(fpdate),MONTH(fpdate)+L474,0),DATE(YEAR(fpdate),MONTH(fpdate)+L474-1,DAY(fpdate))))))</f>
        <v/>
      </c>
      <c r="N474" s="70" t="str">
        <f>IF(L474="","",IF(D474&lt;&gt;"",D474,IF(L474=1,start_rate,IF(variable,IF(OR(L474=1,L474&lt;$K$20*periods_per_year),N473,MIN($K$21,IF(MOD(L474-1,$J$23)=0,MAX($K$22,N473+$J$24),N473))),N473))))</f>
        <v/>
      </c>
      <c r="O474" s="71" t="str">
        <f>IF(L474="","",ROUND((((1+N474/CP)^(CP/periods_per_year))-1)*R473,2))</f>
        <v/>
      </c>
      <c r="P474" s="71" t="str">
        <f>IF(L474="","",IF(L474=nper,R473+O474,MIN(R473+O474,IF(N474=N473,P473,ROUND(-PMT(((1+N474/CP)^(CP/periods_per_year))-1,nper-L474+1,R473),2)))))</f>
        <v/>
      </c>
      <c r="Q474" s="71" t="str">
        <f t="shared" si="61"/>
        <v/>
      </c>
      <c r="R474" s="71" t="str">
        <f t="shared" si="62"/>
        <v/>
      </c>
    </row>
    <row r="475" spans="1:18" x14ac:dyDescent="0.25">
      <c r="A475" s="63" t="str">
        <f t="shared" si="54"/>
        <v/>
      </c>
      <c r="B475" s="64" t="str">
        <f t="shared" si="55"/>
        <v/>
      </c>
      <c r="C475" s="65" t="str">
        <f t="shared" si="56"/>
        <v/>
      </c>
      <c r="D475" s="66" t="str">
        <f>IF(A475="","",IF(A475=1,start_rate,IF(variable,IF(OR(A475=1,A475&lt;$K$20*periods_per_year),D474,MIN($K$21,IF(MOD(A475-1,$J$23)=0,MAX($K$22,D474+$J$24),D474))),D474)))</f>
        <v/>
      </c>
      <c r="E475" s="71" t="str">
        <f t="shared" si="57"/>
        <v/>
      </c>
      <c r="F475" s="71" t="str">
        <f>IF(A475="","",IF(A475=nper,J474+E475,MIN(J474+E475,IF(D475=D474,F474,IF($E$10="Acc Bi-Weekly",ROUND((-PMT(((1+D475/CP)^(CP/12))-1,(nper-A475+1)*12/26,J474))/2,2),IF($E$10="Acc Weekly",ROUND((-PMT(((1+D475/CP)^(CP/12))-1,(nper-A475+1)*12/52,J474))/4,2),ROUND(-PMT(((1+D475/CP)^(CP/periods_per_year))-1,nper-A475+1,J474),2)))))))</f>
        <v/>
      </c>
      <c r="G475" s="71" t="str">
        <f>IF(OR(A475="",A475&lt;$E$14),"",IF(J474&lt;=F475,0,IF(IF(AND(A475&gt;=$E$14,MOD(A475-$E$14,int)=0),$E$15,0)+F475&gt;=J474+E475,J474+E475-F475,IF(AND(A475&gt;=$E$14,MOD(A475-$E$14,int)=0),$E$15,0)+IF(IF(AND(A475&gt;=$E$14,MOD(A475-$E$14,int)=0),$E$15,0)+IF(MOD(A475-$E$18,periods_per_year)=0,$E$17,0)+F475&lt;J474+E475,IF(MOD(A475-$E$18,periods_per_year)=0,$E$17,0),J474+E475-IF(AND(A475&gt;=$E$14,MOD(A475-$E$14,int)=0),$E$15,0)-F475))))</f>
        <v/>
      </c>
      <c r="H475" s="68"/>
      <c r="I475" s="67" t="str">
        <f t="shared" si="58"/>
        <v/>
      </c>
      <c r="J475" s="67" t="str">
        <f t="shared" si="59"/>
        <v/>
      </c>
      <c r="K475" s="50"/>
      <c r="L475" s="63" t="str">
        <f t="shared" si="60"/>
        <v/>
      </c>
      <c r="M475" s="64" t="str">
        <f>IF(L475="","",IF(OR(periods_per_year=26,periods_per_year=52),IF(periods_per_year=26,IF(L475=1,fpdate,M474+14),IF(periods_per_year=52,IF(L475=1,fpdate,M474+7),"n/a")),IF(periods_per_year=24,DATE(YEAR(fpdate),MONTH(fpdate)+(L475-1)/2+IF(AND(DAY(fpdate)&gt;=15,MOD(L475,2)=0),1,0),IF(MOD(L475,2)=0,IF(DAY(fpdate)&gt;=15,DAY(fpdate)-14,DAY(fpdate)+14),DAY(fpdate))),IF(DAY(DATE(YEAR(fpdate),MONTH(fpdate)+L475-1,DAY(fpdate)))&lt;&gt;DAY(fpdate),DATE(YEAR(fpdate),MONTH(fpdate)+L475,0),DATE(YEAR(fpdate),MONTH(fpdate)+L475-1,DAY(fpdate))))))</f>
        <v/>
      </c>
      <c r="N475" s="70" t="str">
        <f>IF(L475="","",IF(D475&lt;&gt;"",D475,IF(L475=1,start_rate,IF(variable,IF(OR(L475=1,L475&lt;$K$20*periods_per_year),N474,MIN($K$21,IF(MOD(L475-1,$J$23)=0,MAX($K$22,N474+$J$24),N474))),N474))))</f>
        <v/>
      </c>
      <c r="O475" s="71" t="str">
        <f>IF(L475="","",ROUND((((1+N475/CP)^(CP/periods_per_year))-1)*R474,2))</f>
        <v/>
      </c>
      <c r="P475" s="71" t="str">
        <f>IF(L475="","",IF(L475=nper,R474+O475,MIN(R474+O475,IF(N475=N474,P474,ROUND(-PMT(((1+N475/CP)^(CP/periods_per_year))-1,nper-L475+1,R474),2)))))</f>
        <v/>
      </c>
      <c r="Q475" s="71" t="str">
        <f t="shared" si="61"/>
        <v/>
      </c>
      <c r="R475" s="71" t="str">
        <f t="shared" si="62"/>
        <v/>
      </c>
    </row>
    <row r="476" spans="1:18" x14ac:dyDescent="0.25">
      <c r="A476" s="63" t="str">
        <f t="shared" si="54"/>
        <v/>
      </c>
      <c r="B476" s="64" t="str">
        <f t="shared" si="55"/>
        <v/>
      </c>
      <c r="C476" s="65" t="str">
        <f t="shared" si="56"/>
        <v/>
      </c>
      <c r="D476" s="66" t="str">
        <f>IF(A476="","",IF(A476=1,start_rate,IF(variable,IF(OR(A476=1,A476&lt;$K$20*periods_per_year),D475,MIN($K$21,IF(MOD(A476-1,$J$23)=0,MAX($K$22,D475+$J$24),D475))),D475)))</f>
        <v/>
      </c>
      <c r="E476" s="71" t="str">
        <f t="shared" si="57"/>
        <v/>
      </c>
      <c r="F476" s="71" t="str">
        <f>IF(A476="","",IF(A476=nper,J475+E476,MIN(J475+E476,IF(D476=D475,F475,IF($E$10="Acc Bi-Weekly",ROUND((-PMT(((1+D476/CP)^(CP/12))-1,(nper-A476+1)*12/26,J475))/2,2),IF($E$10="Acc Weekly",ROUND((-PMT(((1+D476/CP)^(CP/12))-1,(nper-A476+1)*12/52,J475))/4,2),ROUND(-PMT(((1+D476/CP)^(CP/periods_per_year))-1,nper-A476+1,J475),2)))))))</f>
        <v/>
      </c>
      <c r="G476" s="71" t="str">
        <f>IF(OR(A476="",A476&lt;$E$14),"",IF(J475&lt;=F476,0,IF(IF(AND(A476&gt;=$E$14,MOD(A476-$E$14,int)=0),$E$15,0)+F476&gt;=J475+E476,J475+E476-F476,IF(AND(A476&gt;=$E$14,MOD(A476-$E$14,int)=0),$E$15,0)+IF(IF(AND(A476&gt;=$E$14,MOD(A476-$E$14,int)=0),$E$15,0)+IF(MOD(A476-$E$18,periods_per_year)=0,$E$17,0)+F476&lt;J475+E476,IF(MOD(A476-$E$18,periods_per_year)=0,$E$17,0),J475+E476-IF(AND(A476&gt;=$E$14,MOD(A476-$E$14,int)=0),$E$15,0)-F476))))</f>
        <v/>
      </c>
      <c r="H476" s="68"/>
      <c r="I476" s="67" t="str">
        <f t="shared" si="58"/>
        <v/>
      </c>
      <c r="J476" s="67" t="str">
        <f t="shared" si="59"/>
        <v/>
      </c>
      <c r="K476" s="50"/>
      <c r="L476" s="63" t="str">
        <f t="shared" si="60"/>
        <v/>
      </c>
      <c r="M476" s="64" t="str">
        <f>IF(L476="","",IF(OR(periods_per_year=26,periods_per_year=52),IF(periods_per_year=26,IF(L476=1,fpdate,M475+14),IF(periods_per_year=52,IF(L476=1,fpdate,M475+7),"n/a")),IF(periods_per_year=24,DATE(YEAR(fpdate),MONTH(fpdate)+(L476-1)/2+IF(AND(DAY(fpdate)&gt;=15,MOD(L476,2)=0),1,0),IF(MOD(L476,2)=0,IF(DAY(fpdate)&gt;=15,DAY(fpdate)-14,DAY(fpdate)+14),DAY(fpdate))),IF(DAY(DATE(YEAR(fpdate),MONTH(fpdate)+L476-1,DAY(fpdate)))&lt;&gt;DAY(fpdate),DATE(YEAR(fpdate),MONTH(fpdate)+L476,0),DATE(YEAR(fpdate),MONTH(fpdate)+L476-1,DAY(fpdate))))))</f>
        <v/>
      </c>
      <c r="N476" s="70" t="str">
        <f>IF(L476="","",IF(D476&lt;&gt;"",D476,IF(L476=1,start_rate,IF(variable,IF(OR(L476=1,L476&lt;$K$20*periods_per_year),N475,MIN($K$21,IF(MOD(L476-1,$J$23)=0,MAX($K$22,N475+$J$24),N475))),N475))))</f>
        <v/>
      </c>
      <c r="O476" s="71" t="str">
        <f>IF(L476="","",ROUND((((1+N476/CP)^(CP/periods_per_year))-1)*R475,2))</f>
        <v/>
      </c>
      <c r="P476" s="71" t="str">
        <f>IF(L476="","",IF(L476=nper,R475+O476,MIN(R475+O476,IF(N476=N475,P475,ROUND(-PMT(((1+N476/CP)^(CP/periods_per_year))-1,nper-L476+1,R475),2)))))</f>
        <v/>
      </c>
      <c r="Q476" s="71" t="str">
        <f t="shared" si="61"/>
        <v/>
      </c>
      <c r="R476" s="71" t="str">
        <f t="shared" si="62"/>
        <v/>
      </c>
    </row>
    <row r="477" spans="1:18" x14ac:dyDescent="0.25">
      <c r="A477" s="63" t="str">
        <f t="shared" si="54"/>
        <v/>
      </c>
      <c r="B477" s="64" t="str">
        <f t="shared" si="55"/>
        <v/>
      </c>
      <c r="C477" s="65" t="str">
        <f t="shared" si="56"/>
        <v/>
      </c>
      <c r="D477" s="66" t="str">
        <f>IF(A477="","",IF(A477=1,start_rate,IF(variable,IF(OR(A477=1,A477&lt;$K$20*periods_per_year),D476,MIN($K$21,IF(MOD(A477-1,$J$23)=0,MAX($K$22,D476+$J$24),D476))),D476)))</f>
        <v/>
      </c>
      <c r="E477" s="71" t="str">
        <f t="shared" si="57"/>
        <v/>
      </c>
      <c r="F477" s="71" t="str">
        <f>IF(A477="","",IF(A477=nper,J476+E477,MIN(J476+E477,IF(D477=D476,F476,IF($E$10="Acc Bi-Weekly",ROUND((-PMT(((1+D477/CP)^(CP/12))-1,(nper-A477+1)*12/26,J476))/2,2),IF($E$10="Acc Weekly",ROUND((-PMT(((1+D477/CP)^(CP/12))-1,(nper-A477+1)*12/52,J476))/4,2),ROUND(-PMT(((1+D477/CP)^(CP/periods_per_year))-1,nper-A477+1,J476),2)))))))</f>
        <v/>
      </c>
      <c r="G477" s="71" t="str">
        <f>IF(OR(A477="",A477&lt;$E$14),"",IF(J476&lt;=F477,0,IF(IF(AND(A477&gt;=$E$14,MOD(A477-$E$14,int)=0),$E$15,0)+F477&gt;=J476+E477,J476+E477-F477,IF(AND(A477&gt;=$E$14,MOD(A477-$E$14,int)=0),$E$15,0)+IF(IF(AND(A477&gt;=$E$14,MOD(A477-$E$14,int)=0),$E$15,0)+IF(MOD(A477-$E$18,periods_per_year)=0,$E$17,0)+F477&lt;J476+E477,IF(MOD(A477-$E$18,periods_per_year)=0,$E$17,0),J476+E477-IF(AND(A477&gt;=$E$14,MOD(A477-$E$14,int)=0),$E$15,0)-F477))))</f>
        <v/>
      </c>
      <c r="H477" s="68"/>
      <c r="I477" s="67" t="str">
        <f t="shared" si="58"/>
        <v/>
      </c>
      <c r="J477" s="67" t="str">
        <f t="shared" si="59"/>
        <v/>
      </c>
      <c r="K477" s="50"/>
      <c r="L477" s="63" t="str">
        <f t="shared" si="60"/>
        <v/>
      </c>
      <c r="M477" s="64" t="str">
        <f>IF(L477="","",IF(OR(periods_per_year=26,periods_per_year=52),IF(periods_per_year=26,IF(L477=1,fpdate,M476+14),IF(periods_per_year=52,IF(L477=1,fpdate,M476+7),"n/a")),IF(periods_per_year=24,DATE(YEAR(fpdate),MONTH(fpdate)+(L477-1)/2+IF(AND(DAY(fpdate)&gt;=15,MOD(L477,2)=0),1,0),IF(MOD(L477,2)=0,IF(DAY(fpdate)&gt;=15,DAY(fpdate)-14,DAY(fpdate)+14),DAY(fpdate))),IF(DAY(DATE(YEAR(fpdate),MONTH(fpdate)+L477-1,DAY(fpdate)))&lt;&gt;DAY(fpdate),DATE(YEAR(fpdate),MONTH(fpdate)+L477,0),DATE(YEAR(fpdate),MONTH(fpdate)+L477-1,DAY(fpdate))))))</f>
        <v/>
      </c>
      <c r="N477" s="70" t="str">
        <f>IF(L477="","",IF(D477&lt;&gt;"",D477,IF(L477=1,start_rate,IF(variable,IF(OR(L477=1,L477&lt;$K$20*periods_per_year),N476,MIN($K$21,IF(MOD(L477-1,$J$23)=0,MAX($K$22,N476+$J$24),N476))),N476))))</f>
        <v/>
      </c>
      <c r="O477" s="71" t="str">
        <f>IF(L477="","",ROUND((((1+N477/CP)^(CP/periods_per_year))-1)*R476,2))</f>
        <v/>
      </c>
      <c r="P477" s="71" t="str">
        <f>IF(L477="","",IF(L477=nper,R476+O477,MIN(R476+O477,IF(N477=N476,P476,ROUND(-PMT(((1+N477/CP)^(CP/periods_per_year))-1,nper-L477+1,R476),2)))))</f>
        <v/>
      </c>
      <c r="Q477" s="71" t="str">
        <f t="shared" si="61"/>
        <v/>
      </c>
      <c r="R477" s="71" t="str">
        <f t="shared" si="62"/>
        <v/>
      </c>
    </row>
    <row r="478" spans="1:18" x14ac:dyDescent="0.25">
      <c r="A478" s="63" t="str">
        <f t="shared" si="54"/>
        <v/>
      </c>
      <c r="B478" s="64" t="str">
        <f t="shared" si="55"/>
        <v/>
      </c>
      <c r="C478" s="65" t="str">
        <f t="shared" si="56"/>
        <v/>
      </c>
      <c r="D478" s="66" t="str">
        <f>IF(A478="","",IF(A478=1,start_rate,IF(variable,IF(OR(A478=1,A478&lt;$K$20*periods_per_year),D477,MIN($K$21,IF(MOD(A478-1,$J$23)=0,MAX($K$22,D477+$J$24),D477))),D477)))</f>
        <v/>
      </c>
      <c r="E478" s="71" t="str">
        <f t="shared" si="57"/>
        <v/>
      </c>
      <c r="F478" s="71" t="str">
        <f>IF(A478="","",IF(A478=nper,J477+E478,MIN(J477+E478,IF(D478=D477,F477,IF($E$10="Acc Bi-Weekly",ROUND((-PMT(((1+D478/CP)^(CP/12))-1,(nper-A478+1)*12/26,J477))/2,2),IF($E$10="Acc Weekly",ROUND((-PMT(((1+D478/CP)^(CP/12))-1,(nper-A478+1)*12/52,J477))/4,2),ROUND(-PMT(((1+D478/CP)^(CP/periods_per_year))-1,nper-A478+1,J477),2)))))))</f>
        <v/>
      </c>
      <c r="G478" s="71" t="str">
        <f>IF(OR(A478="",A478&lt;$E$14),"",IF(J477&lt;=F478,0,IF(IF(AND(A478&gt;=$E$14,MOD(A478-$E$14,int)=0),$E$15,0)+F478&gt;=J477+E478,J477+E478-F478,IF(AND(A478&gt;=$E$14,MOD(A478-$E$14,int)=0),$E$15,0)+IF(IF(AND(A478&gt;=$E$14,MOD(A478-$E$14,int)=0),$E$15,0)+IF(MOD(A478-$E$18,periods_per_year)=0,$E$17,0)+F478&lt;J477+E478,IF(MOD(A478-$E$18,periods_per_year)=0,$E$17,0),J477+E478-IF(AND(A478&gt;=$E$14,MOD(A478-$E$14,int)=0),$E$15,0)-F478))))</f>
        <v/>
      </c>
      <c r="H478" s="68"/>
      <c r="I478" s="67" t="str">
        <f t="shared" si="58"/>
        <v/>
      </c>
      <c r="J478" s="67" t="str">
        <f t="shared" si="59"/>
        <v/>
      </c>
      <c r="K478" s="50"/>
      <c r="L478" s="63" t="str">
        <f t="shared" si="60"/>
        <v/>
      </c>
      <c r="M478" s="64" t="str">
        <f>IF(L478="","",IF(OR(periods_per_year=26,periods_per_year=52),IF(periods_per_year=26,IF(L478=1,fpdate,M477+14),IF(periods_per_year=52,IF(L478=1,fpdate,M477+7),"n/a")),IF(periods_per_year=24,DATE(YEAR(fpdate),MONTH(fpdate)+(L478-1)/2+IF(AND(DAY(fpdate)&gt;=15,MOD(L478,2)=0),1,0),IF(MOD(L478,2)=0,IF(DAY(fpdate)&gt;=15,DAY(fpdate)-14,DAY(fpdate)+14),DAY(fpdate))),IF(DAY(DATE(YEAR(fpdate),MONTH(fpdate)+L478-1,DAY(fpdate)))&lt;&gt;DAY(fpdate),DATE(YEAR(fpdate),MONTH(fpdate)+L478,0),DATE(YEAR(fpdate),MONTH(fpdate)+L478-1,DAY(fpdate))))))</f>
        <v/>
      </c>
      <c r="N478" s="70" t="str">
        <f>IF(L478="","",IF(D478&lt;&gt;"",D478,IF(L478=1,start_rate,IF(variable,IF(OR(L478=1,L478&lt;$K$20*periods_per_year),N477,MIN($K$21,IF(MOD(L478-1,$J$23)=0,MAX($K$22,N477+$J$24),N477))),N477))))</f>
        <v/>
      </c>
      <c r="O478" s="71" t="str">
        <f>IF(L478="","",ROUND((((1+N478/CP)^(CP/periods_per_year))-1)*R477,2))</f>
        <v/>
      </c>
      <c r="P478" s="71" t="str">
        <f>IF(L478="","",IF(L478=nper,R477+O478,MIN(R477+O478,IF(N478=N477,P477,ROUND(-PMT(((1+N478/CP)^(CP/periods_per_year))-1,nper-L478+1,R477),2)))))</f>
        <v/>
      </c>
      <c r="Q478" s="71" t="str">
        <f t="shared" si="61"/>
        <v/>
      </c>
      <c r="R478" s="71" t="str">
        <f t="shared" si="62"/>
        <v/>
      </c>
    </row>
    <row r="479" spans="1:18" x14ac:dyDescent="0.25">
      <c r="A479" s="63" t="str">
        <f t="shared" si="54"/>
        <v/>
      </c>
      <c r="B479" s="64" t="str">
        <f t="shared" si="55"/>
        <v/>
      </c>
      <c r="C479" s="65" t="str">
        <f t="shared" si="56"/>
        <v/>
      </c>
      <c r="D479" s="66" t="str">
        <f>IF(A479="","",IF(A479=1,start_rate,IF(variable,IF(OR(A479=1,A479&lt;$K$20*periods_per_year),D478,MIN($K$21,IF(MOD(A479-1,$J$23)=0,MAX($K$22,D478+$J$24),D478))),D478)))</f>
        <v/>
      </c>
      <c r="E479" s="71" t="str">
        <f t="shared" si="57"/>
        <v/>
      </c>
      <c r="F479" s="71" t="str">
        <f>IF(A479="","",IF(A479=nper,J478+E479,MIN(J478+E479,IF(D479=D478,F478,IF($E$10="Acc Bi-Weekly",ROUND((-PMT(((1+D479/CP)^(CP/12))-1,(nper-A479+1)*12/26,J478))/2,2),IF($E$10="Acc Weekly",ROUND((-PMT(((1+D479/CP)^(CP/12))-1,(nper-A479+1)*12/52,J478))/4,2),ROUND(-PMT(((1+D479/CP)^(CP/periods_per_year))-1,nper-A479+1,J478),2)))))))</f>
        <v/>
      </c>
      <c r="G479" s="71" t="str">
        <f>IF(OR(A479="",A479&lt;$E$14),"",IF(J478&lt;=F479,0,IF(IF(AND(A479&gt;=$E$14,MOD(A479-$E$14,int)=0),$E$15,0)+F479&gt;=J478+E479,J478+E479-F479,IF(AND(A479&gt;=$E$14,MOD(A479-$E$14,int)=0),$E$15,0)+IF(IF(AND(A479&gt;=$E$14,MOD(A479-$E$14,int)=0),$E$15,0)+IF(MOD(A479-$E$18,periods_per_year)=0,$E$17,0)+F479&lt;J478+E479,IF(MOD(A479-$E$18,periods_per_year)=0,$E$17,0),J478+E479-IF(AND(A479&gt;=$E$14,MOD(A479-$E$14,int)=0),$E$15,0)-F479))))</f>
        <v/>
      </c>
      <c r="H479" s="68"/>
      <c r="I479" s="67" t="str">
        <f t="shared" si="58"/>
        <v/>
      </c>
      <c r="J479" s="67" t="str">
        <f t="shared" si="59"/>
        <v/>
      </c>
      <c r="K479" s="50"/>
      <c r="L479" s="63" t="str">
        <f t="shared" si="60"/>
        <v/>
      </c>
      <c r="M479" s="64" t="str">
        <f>IF(L479="","",IF(OR(periods_per_year=26,periods_per_year=52),IF(periods_per_year=26,IF(L479=1,fpdate,M478+14),IF(periods_per_year=52,IF(L479=1,fpdate,M478+7),"n/a")),IF(periods_per_year=24,DATE(YEAR(fpdate),MONTH(fpdate)+(L479-1)/2+IF(AND(DAY(fpdate)&gt;=15,MOD(L479,2)=0),1,0),IF(MOD(L479,2)=0,IF(DAY(fpdate)&gt;=15,DAY(fpdate)-14,DAY(fpdate)+14),DAY(fpdate))),IF(DAY(DATE(YEAR(fpdate),MONTH(fpdate)+L479-1,DAY(fpdate)))&lt;&gt;DAY(fpdate),DATE(YEAR(fpdate),MONTH(fpdate)+L479,0),DATE(YEAR(fpdate),MONTH(fpdate)+L479-1,DAY(fpdate))))))</f>
        <v/>
      </c>
      <c r="N479" s="70" t="str">
        <f>IF(L479="","",IF(D479&lt;&gt;"",D479,IF(L479=1,start_rate,IF(variable,IF(OR(L479=1,L479&lt;$K$20*periods_per_year),N478,MIN($K$21,IF(MOD(L479-1,$J$23)=0,MAX($K$22,N478+$J$24),N478))),N478))))</f>
        <v/>
      </c>
      <c r="O479" s="71" t="str">
        <f>IF(L479="","",ROUND((((1+N479/CP)^(CP/periods_per_year))-1)*R478,2))</f>
        <v/>
      </c>
      <c r="P479" s="71" t="str">
        <f>IF(L479="","",IF(L479=nper,R478+O479,MIN(R478+O479,IF(N479=N478,P478,ROUND(-PMT(((1+N479/CP)^(CP/periods_per_year))-1,nper-L479+1,R478),2)))))</f>
        <v/>
      </c>
      <c r="Q479" s="71" t="str">
        <f t="shared" si="61"/>
        <v/>
      </c>
      <c r="R479" s="71" t="str">
        <f t="shared" si="62"/>
        <v/>
      </c>
    </row>
    <row r="480" spans="1:18" x14ac:dyDescent="0.25">
      <c r="A480" s="63" t="str">
        <f t="shared" si="54"/>
        <v/>
      </c>
      <c r="B480" s="64" t="str">
        <f t="shared" si="55"/>
        <v/>
      </c>
      <c r="C480" s="65" t="str">
        <f t="shared" si="56"/>
        <v/>
      </c>
      <c r="D480" s="66" t="str">
        <f>IF(A480="","",IF(A480=1,start_rate,IF(variable,IF(OR(A480=1,A480&lt;$K$20*periods_per_year),D479,MIN($K$21,IF(MOD(A480-1,$J$23)=0,MAX($K$22,D479+$J$24),D479))),D479)))</f>
        <v/>
      </c>
      <c r="E480" s="71" t="str">
        <f t="shared" si="57"/>
        <v/>
      </c>
      <c r="F480" s="71" t="str">
        <f>IF(A480="","",IF(A480=nper,J479+E480,MIN(J479+E480,IF(D480=D479,F479,IF($E$10="Acc Bi-Weekly",ROUND((-PMT(((1+D480/CP)^(CP/12))-1,(nper-A480+1)*12/26,J479))/2,2),IF($E$10="Acc Weekly",ROUND((-PMT(((1+D480/CP)^(CP/12))-1,(nper-A480+1)*12/52,J479))/4,2),ROUND(-PMT(((1+D480/CP)^(CP/periods_per_year))-1,nper-A480+1,J479),2)))))))</f>
        <v/>
      </c>
      <c r="G480" s="71" t="str">
        <f>IF(OR(A480="",A480&lt;$E$14),"",IF(J479&lt;=F480,0,IF(IF(AND(A480&gt;=$E$14,MOD(A480-$E$14,int)=0),$E$15,0)+F480&gt;=J479+E480,J479+E480-F480,IF(AND(A480&gt;=$E$14,MOD(A480-$E$14,int)=0),$E$15,0)+IF(IF(AND(A480&gt;=$E$14,MOD(A480-$E$14,int)=0),$E$15,0)+IF(MOD(A480-$E$18,periods_per_year)=0,$E$17,0)+F480&lt;J479+E480,IF(MOD(A480-$E$18,periods_per_year)=0,$E$17,0),J479+E480-IF(AND(A480&gt;=$E$14,MOD(A480-$E$14,int)=0),$E$15,0)-F480))))</f>
        <v/>
      </c>
      <c r="H480" s="68"/>
      <c r="I480" s="67" t="str">
        <f t="shared" si="58"/>
        <v/>
      </c>
      <c r="J480" s="67" t="str">
        <f t="shared" si="59"/>
        <v/>
      </c>
      <c r="K480" s="50"/>
      <c r="L480" s="63" t="str">
        <f t="shared" si="60"/>
        <v/>
      </c>
      <c r="M480" s="64" t="str">
        <f>IF(L480="","",IF(OR(periods_per_year=26,periods_per_year=52),IF(periods_per_year=26,IF(L480=1,fpdate,M479+14),IF(periods_per_year=52,IF(L480=1,fpdate,M479+7),"n/a")),IF(periods_per_year=24,DATE(YEAR(fpdate),MONTH(fpdate)+(L480-1)/2+IF(AND(DAY(fpdate)&gt;=15,MOD(L480,2)=0),1,0),IF(MOD(L480,2)=0,IF(DAY(fpdate)&gt;=15,DAY(fpdate)-14,DAY(fpdate)+14),DAY(fpdate))),IF(DAY(DATE(YEAR(fpdate),MONTH(fpdate)+L480-1,DAY(fpdate)))&lt;&gt;DAY(fpdate),DATE(YEAR(fpdate),MONTH(fpdate)+L480,0),DATE(YEAR(fpdate),MONTH(fpdate)+L480-1,DAY(fpdate))))))</f>
        <v/>
      </c>
      <c r="N480" s="70" t="str">
        <f>IF(L480="","",IF(D480&lt;&gt;"",D480,IF(L480=1,start_rate,IF(variable,IF(OR(L480=1,L480&lt;$K$20*periods_per_year),N479,MIN($K$21,IF(MOD(L480-1,$J$23)=0,MAX($K$22,N479+$J$24),N479))),N479))))</f>
        <v/>
      </c>
      <c r="O480" s="71" t="str">
        <f>IF(L480="","",ROUND((((1+N480/CP)^(CP/periods_per_year))-1)*R479,2))</f>
        <v/>
      </c>
      <c r="P480" s="71" t="str">
        <f>IF(L480="","",IF(L480=nper,R479+O480,MIN(R479+O480,IF(N480=N479,P479,ROUND(-PMT(((1+N480/CP)^(CP/periods_per_year))-1,nper-L480+1,R479),2)))))</f>
        <v/>
      </c>
      <c r="Q480" s="71" t="str">
        <f t="shared" si="61"/>
        <v/>
      </c>
      <c r="R480" s="71" t="str">
        <f t="shared" si="62"/>
        <v/>
      </c>
    </row>
    <row r="481" spans="1:18" x14ac:dyDescent="0.25">
      <c r="A481" s="63" t="str">
        <f t="shared" si="54"/>
        <v/>
      </c>
      <c r="B481" s="64" t="str">
        <f t="shared" si="55"/>
        <v/>
      </c>
      <c r="C481" s="65" t="str">
        <f t="shared" si="56"/>
        <v/>
      </c>
      <c r="D481" s="66" t="str">
        <f>IF(A481="","",IF(A481=1,start_rate,IF(variable,IF(OR(A481=1,A481&lt;$K$20*periods_per_year),D480,MIN($K$21,IF(MOD(A481-1,$J$23)=0,MAX($K$22,D480+$J$24),D480))),D480)))</f>
        <v/>
      </c>
      <c r="E481" s="71" t="str">
        <f t="shared" si="57"/>
        <v/>
      </c>
      <c r="F481" s="71" t="str">
        <f>IF(A481="","",IF(A481=nper,J480+E481,MIN(J480+E481,IF(D481=D480,F480,IF($E$10="Acc Bi-Weekly",ROUND((-PMT(((1+D481/CP)^(CP/12))-1,(nper-A481+1)*12/26,J480))/2,2),IF($E$10="Acc Weekly",ROUND((-PMT(((1+D481/CP)^(CP/12))-1,(nper-A481+1)*12/52,J480))/4,2),ROUND(-PMT(((1+D481/CP)^(CP/periods_per_year))-1,nper-A481+1,J480),2)))))))</f>
        <v/>
      </c>
      <c r="G481" s="71" t="str">
        <f>IF(OR(A481="",A481&lt;$E$14),"",IF(J480&lt;=F481,0,IF(IF(AND(A481&gt;=$E$14,MOD(A481-$E$14,int)=0),$E$15,0)+F481&gt;=J480+E481,J480+E481-F481,IF(AND(A481&gt;=$E$14,MOD(A481-$E$14,int)=0),$E$15,0)+IF(IF(AND(A481&gt;=$E$14,MOD(A481-$E$14,int)=0),$E$15,0)+IF(MOD(A481-$E$18,periods_per_year)=0,$E$17,0)+F481&lt;J480+E481,IF(MOD(A481-$E$18,periods_per_year)=0,$E$17,0),J480+E481-IF(AND(A481&gt;=$E$14,MOD(A481-$E$14,int)=0),$E$15,0)-F481))))</f>
        <v/>
      </c>
      <c r="H481" s="68"/>
      <c r="I481" s="67" t="str">
        <f t="shared" si="58"/>
        <v/>
      </c>
      <c r="J481" s="67" t="str">
        <f t="shared" si="59"/>
        <v/>
      </c>
      <c r="K481" s="50"/>
      <c r="L481" s="63" t="str">
        <f t="shared" si="60"/>
        <v/>
      </c>
      <c r="M481" s="64" t="str">
        <f>IF(L481="","",IF(OR(periods_per_year=26,periods_per_year=52),IF(periods_per_year=26,IF(L481=1,fpdate,M480+14),IF(periods_per_year=52,IF(L481=1,fpdate,M480+7),"n/a")),IF(periods_per_year=24,DATE(YEAR(fpdate),MONTH(fpdate)+(L481-1)/2+IF(AND(DAY(fpdate)&gt;=15,MOD(L481,2)=0),1,0),IF(MOD(L481,2)=0,IF(DAY(fpdate)&gt;=15,DAY(fpdate)-14,DAY(fpdate)+14),DAY(fpdate))),IF(DAY(DATE(YEAR(fpdate),MONTH(fpdate)+L481-1,DAY(fpdate)))&lt;&gt;DAY(fpdate),DATE(YEAR(fpdate),MONTH(fpdate)+L481,0),DATE(YEAR(fpdate),MONTH(fpdate)+L481-1,DAY(fpdate))))))</f>
        <v/>
      </c>
      <c r="N481" s="70" t="str">
        <f>IF(L481="","",IF(D481&lt;&gt;"",D481,IF(L481=1,start_rate,IF(variable,IF(OR(L481=1,L481&lt;$K$20*periods_per_year),N480,MIN($K$21,IF(MOD(L481-1,$J$23)=0,MAX($K$22,N480+$J$24),N480))),N480))))</f>
        <v/>
      </c>
      <c r="O481" s="71" t="str">
        <f>IF(L481="","",ROUND((((1+N481/CP)^(CP/periods_per_year))-1)*R480,2))</f>
        <v/>
      </c>
      <c r="P481" s="71" t="str">
        <f>IF(L481="","",IF(L481=nper,R480+O481,MIN(R480+O481,IF(N481=N480,P480,ROUND(-PMT(((1+N481/CP)^(CP/periods_per_year))-1,nper-L481+1,R480),2)))))</f>
        <v/>
      </c>
      <c r="Q481" s="71" t="str">
        <f t="shared" si="61"/>
        <v/>
      </c>
      <c r="R481" s="71" t="str">
        <f t="shared" si="62"/>
        <v/>
      </c>
    </row>
    <row r="482" spans="1:18" x14ac:dyDescent="0.25">
      <c r="A482" s="63" t="str">
        <f t="shared" si="54"/>
        <v/>
      </c>
      <c r="B482" s="64" t="str">
        <f t="shared" si="55"/>
        <v/>
      </c>
      <c r="C482" s="65" t="str">
        <f t="shared" si="56"/>
        <v/>
      </c>
      <c r="D482" s="66" t="str">
        <f>IF(A482="","",IF(A482=1,start_rate,IF(variable,IF(OR(A482=1,A482&lt;$K$20*periods_per_year),D481,MIN($K$21,IF(MOD(A482-1,$J$23)=0,MAX($K$22,D481+$J$24),D481))),D481)))</f>
        <v/>
      </c>
      <c r="E482" s="71" t="str">
        <f t="shared" si="57"/>
        <v/>
      </c>
      <c r="F482" s="71" t="str">
        <f>IF(A482="","",IF(A482=nper,J481+E482,MIN(J481+E482,IF(D482=D481,F481,IF($E$10="Acc Bi-Weekly",ROUND((-PMT(((1+D482/CP)^(CP/12))-1,(nper-A482+1)*12/26,J481))/2,2),IF($E$10="Acc Weekly",ROUND((-PMT(((1+D482/CP)^(CP/12))-1,(nper-A482+1)*12/52,J481))/4,2),ROUND(-PMT(((1+D482/CP)^(CP/periods_per_year))-1,nper-A482+1,J481),2)))))))</f>
        <v/>
      </c>
      <c r="G482" s="71" t="str">
        <f>IF(OR(A482="",A482&lt;$E$14),"",IF(J481&lt;=F482,0,IF(IF(AND(A482&gt;=$E$14,MOD(A482-$E$14,int)=0),$E$15,0)+F482&gt;=J481+E482,J481+E482-F482,IF(AND(A482&gt;=$E$14,MOD(A482-$E$14,int)=0),$E$15,0)+IF(IF(AND(A482&gt;=$E$14,MOD(A482-$E$14,int)=0),$E$15,0)+IF(MOD(A482-$E$18,periods_per_year)=0,$E$17,0)+F482&lt;J481+E482,IF(MOD(A482-$E$18,periods_per_year)=0,$E$17,0),J481+E482-IF(AND(A482&gt;=$E$14,MOD(A482-$E$14,int)=0),$E$15,0)-F482))))</f>
        <v/>
      </c>
      <c r="H482" s="68"/>
      <c r="I482" s="67" t="str">
        <f t="shared" si="58"/>
        <v/>
      </c>
      <c r="J482" s="67" t="str">
        <f t="shared" si="59"/>
        <v/>
      </c>
      <c r="K482" s="50"/>
      <c r="L482" s="63" t="str">
        <f t="shared" si="60"/>
        <v/>
      </c>
      <c r="M482" s="64" t="str">
        <f>IF(L482="","",IF(OR(periods_per_year=26,periods_per_year=52),IF(periods_per_year=26,IF(L482=1,fpdate,M481+14),IF(periods_per_year=52,IF(L482=1,fpdate,M481+7),"n/a")),IF(periods_per_year=24,DATE(YEAR(fpdate),MONTH(fpdate)+(L482-1)/2+IF(AND(DAY(fpdate)&gt;=15,MOD(L482,2)=0),1,0),IF(MOD(L482,2)=0,IF(DAY(fpdate)&gt;=15,DAY(fpdate)-14,DAY(fpdate)+14),DAY(fpdate))),IF(DAY(DATE(YEAR(fpdate),MONTH(fpdate)+L482-1,DAY(fpdate)))&lt;&gt;DAY(fpdate),DATE(YEAR(fpdate),MONTH(fpdate)+L482,0),DATE(YEAR(fpdate),MONTH(fpdate)+L482-1,DAY(fpdate))))))</f>
        <v/>
      </c>
      <c r="N482" s="70" t="str">
        <f>IF(L482="","",IF(D482&lt;&gt;"",D482,IF(L482=1,start_rate,IF(variable,IF(OR(L482=1,L482&lt;$K$20*periods_per_year),N481,MIN($K$21,IF(MOD(L482-1,$J$23)=0,MAX($K$22,N481+$J$24),N481))),N481))))</f>
        <v/>
      </c>
      <c r="O482" s="71" t="str">
        <f>IF(L482="","",ROUND((((1+N482/CP)^(CP/periods_per_year))-1)*R481,2))</f>
        <v/>
      </c>
      <c r="P482" s="71" t="str">
        <f>IF(L482="","",IF(L482=nper,R481+O482,MIN(R481+O482,IF(N482=N481,P481,ROUND(-PMT(((1+N482/CP)^(CP/periods_per_year))-1,nper-L482+1,R481),2)))))</f>
        <v/>
      </c>
      <c r="Q482" s="71" t="str">
        <f t="shared" si="61"/>
        <v/>
      </c>
      <c r="R482" s="71" t="str">
        <f t="shared" si="62"/>
        <v/>
      </c>
    </row>
    <row r="483" spans="1:18" x14ac:dyDescent="0.25">
      <c r="A483" s="63" t="str">
        <f t="shared" si="54"/>
        <v/>
      </c>
      <c r="B483" s="64" t="str">
        <f t="shared" si="55"/>
        <v/>
      </c>
      <c r="C483" s="65" t="str">
        <f t="shared" si="56"/>
        <v/>
      </c>
      <c r="D483" s="66" t="str">
        <f>IF(A483="","",IF(A483=1,start_rate,IF(variable,IF(OR(A483=1,A483&lt;$K$20*periods_per_year),D482,MIN($K$21,IF(MOD(A483-1,$J$23)=0,MAX($K$22,D482+$J$24),D482))),D482)))</f>
        <v/>
      </c>
      <c r="E483" s="71" t="str">
        <f t="shared" si="57"/>
        <v/>
      </c>
      <c r="F483" s="71" t="str">
        <f>IF(A483="","",IF(A483=nper,J482+E483,MIN(J482+E483,IF(D483=D482,F482,IF($E$10="Acc Bi-Weekly",ROUND((-PMT(((1+D483/CP)^(CP/12))-1,(nper-A483+1)*12/26,J482))/2,2),IF($E$10="Acc Weekly",ROUND((-PMT(((1+D483/CP)^(CP/12))-1,(nper-A483+1)*12/52,J482))/4,2),ROUND(-PMT(((1+D483/CP)^(CP/periods_per_year))-1,nper-A483+1,J482),2)))))))</f>
        <v/>
      </c>
      <c r="G483" s="71" t="str">
        <f>IF(OR(A483="",A483&lt;$E$14),"",IF(J482&lt;=F483,0,IF(IF(AND(A483&gt;=$E$14,MOD(A483-$E$14,int)=0),$E$15,0)+F483&gt;=J482+E483,J482+E483-F483,IF(AND(A483&gt;=$E$14,MOD(A483-$E$14,int)=0),$E$15,0)+IF(IF(AND(A483&gt;=$E$14,MOD(A483-$E$14,int)=0),$E$15,0)+IF(MOD(A483-$E$18,periods_per_year)=0,$E$17,0)+F483&lt;J482+E483,IF(MOD(A483-$E$18,periods_per_year)=0,$E$17,0),J482+E483-IF(AND(A483&gt;=$E$14,MOD(A483-$E$14,int)=0),$E$15,0)-F483))))</f>
        <v/>
      </c>
      <c r="H483" s="68"/>
      <c r="I483" s="67" t="str">
        <f t="shared" si="58"/>
        <v/>
      </c>
      <c r="J483" s="67" t="str">
        <f t="shared" si="59"/>
        <v/>
      </c>
      <c r="K483" s="50"/>
      <c r="L483" s="63" t="str">
        <f t="shared" si="60"/>
        <v/>
      </c>
      <c r="M483" s="64" t="str">
        <f>IF(L483="","",IF(OR(periods_per_year=26,periods_per_year=52),IF(periods_per_year=26,IF(L483=1,fpdate,M482+14),IF(periods_per_year=52,IF(L483=1,fpdate,M482+7),"n/a")),IF(periods_per_year=24,DATE(YEAR(fpdate),MONTH(fpdate)+(L483-1)/2+IF(AND(DAY(fpdate)&gt;=15,MOD(L483,2)=0),1,0),IF(MOD(L483,2)=0,IF(DAY(fpdate)&gt;=15,DAY(fpdate)-14,DAY(fpdate)+14),DAY(fpdate))),IF(DAY(DATE(YEAR(fpdate),MONTH(fpdate)+L483-1,DAY(fpdate)))&lt;&gt;DAY(fpdate),DATE(YEAR(fpdate),MONTH(fpdate)+L483,0),DATE(YEAR(fpdate),MONTH(fpdate)+L483-1,DAY(fpdate))))))</f>
        <v/>
      </c>
      <c r="N483" s="70" t="str">
        <f>IF(L483="","",IF(D483&lt;&gt;"",D483,IF(L483=1,start_rate,IF(variable,IF(OR(L483=1,L483&lt;$K$20*periods_per_year),N482,MIN($K$21,IF(MOD(L483-1,$J$23)=0,MAX($K$22,N482+$J$24),N482))),N482))))</f>
        <v/>
      </c>
      <c r="O483" s="71" t="str">
        <f>IF(L483="","",ROUND((((1+N483/CP)^(CP/periods_per_year))-1)*R482,2))</f>
        <v/>
      </c>
      <c r="P483" s="71" t="str">
        <f>IF(L483="","",IF(L483=nper,R482+O483,MIN(R482+O483,IF(N483=N482,P482,ROUND(-PMT(((1+N483/CP)^(CP/periods_per_year))-1,nper-L483+1,R482),2)))))</f>
        <v/>
      </c>
      <c r="Q483" s="71" t="str">
        <f t="shared" si="61"/>
        <v/>
      </c>
      <c r="R483" s="71" t="str">
        <f t="shared" si="62"/>
        <v/>
      </c>
    </row>
    <row r="484" spans="1:18" x14ac:dyDescent="0.25">
      <c r="A484" s="63" t="str">
        <f t="shared" si="54"/>
        <v/>
      </c>
      <c r="B484" s="64" t="str">
        <f t="shared" si="55"/>
        <v/>
      </c>
      <c r="C484" s="65" t="str">
        <f t="shared" si="56"/>
        <v/>
      </c>
      <c r="D484" s="66" t="str">
        <f>IF(A484="","",IF(A484=1,start_rate,IF(variable,IF(OR(A484=1,A484&lt;$K$20*periods_per_year),D483,MIN($K$21,IF(MOD(A484-1,$J$23)=0,MAX($K$22,D483+$J$24),D483))),D483)))</f>
        <v/>
      </c>
      <c r="E484" s="71" t="str">
        <f t="shared" si="57"/>
        <v/>
      </c>
      <c r="F484" s="71" t="str">
        <f>IF(A484="","",IF(A484=nper,J483+E484,MIN(J483+E484,IF(D484=D483,F483,IF($E$10="Acc Bi-Weekly",ROUND((-PMT(((1+D484/CP)^(CP/12))-1,(nper-A484+1)*12/26,J483))/2,2),IF($E$10="Acc Weekly",ROUND((-PMT(((1+D484/CP)^(CP/12))-1,(nper-A484+1)*12/52,J483))/4,2),ROUND(-PMT(((1+D484/CP)^(CP/periods_per_year))-1,nper-A484+1,J483),2)))))))</f>
        <v/>
      </c>
      <c r="G484" s="71" t="str">
        <f>IF(OR(A484="",A484&lt;$E$14),"",IF(J483&lt;=F484,0,IF(IF(AND(A484&gt;=$E$14,MOD(A484-$E$14,int)=0),$E$15,0)+F484&gt;=J483+E484,J483+E484-F484,IF(AND(A484&gt;=$E$14,MOD(A484-$E$14,int)=0),$E$15,0)+IF(IF(AND(A484&gt;=$E$14,MOD(A484-$E$14,int)=0),$E$15,0)+IF(MOD(A484-$E$18,periods_per_year)=0,$E$17,0)+F484&lt;J483+E484,IF(MOD(A484-$E$18,periods_per_year)=0,$E$17,0),J483+E484-IF(AND(A484&gt;=$E$14,MOD(A484-$E$14,int)=0),$E$15,0)-F484))))</f>
        <v/>
      </c>
      <c r="H484" s="68"/>
      <c r="I484" s="67" t="str">
        <f t="shared" si="58"/>
        <v/>
      </c>
      <c r="J484" s="67" t="str">
        <f t="shared" si="59"/>
        <v/>
      </c>
      <c r="K484" s="50"/>
      <c r="L484" s="63" t="str">
        <f t="shared" si="60"/>
        <v/>
      </c>
      <c r="M484" s="64" t="str">
        <f>IF(L484="","",IF(OR(periods_per_year=26,periods_per_year=52),IF(periods_per_year=26,IF(L484=1,fpdate,M483+14),IF(periods_per_year=52,IF(L484=1,fpdate,M483+7),"n/a")),IF(periods_per_year=24,DATE(YEAR(fpdate),MONTH(fpdate)+(L484-1)/2+IF(AND(DAY(fpdate)&gt;=15,MOD(L484,2)=0),1,0),IF(MOD(L484,2)=0,IF(DAY(fpdate)&gt;=15,DAY(fpdate)-14,DAY(fpdate)+14),DAY(fpdate))),IF(DAY(DATE(YEAR(fpdate),MONTH(fpdate)+L484-1,DAY(fpdate)))&lt;&gt;DAY(fpdate),DATE(YEAR(fpdate),MONTH(fpdate)+L484,0),DATE(YEAR(fpdate),MONTH(fpdate)+L484-1,DAY(fpdate))))))</f>
        <v/>
      </c>
      <c r="N484" s="70" t="str">
        <f>IF(L484="","",IF(D484&lt;&gt;"",D484,IF(L484=1,start_rate,IF(variable,IF(OR(L484=1,L484&lt;$K$20*periods_per_year),N483,MIN($K$21,IF(MOD(L484-1,$J$23)=0,MAX($K$22,N483+$J$24),N483))),N483))))</f>
        <v/>
      </c>
      <c r="O484" s="71" t="str">
        <f>IF(L484="","",ROUND((((1+N484/CP)^(CP/periods_per_year))-1)*R483,2))</f>
        <v/>
      </c>
      <c r="P484" s="71" t="str">
        <f>IF(L484="","",IF(L484=nper,R483+O484,MIN(R483+O484,IF(N484=N483,P483,ROUND(-PMT(((1+N484/CP)^(CP/periods_per_year))-1,nper-L484+1,R483),2)))))</f>
        <v/>
      </c>
      <c r="Q484" s="71" t="str">
        <f t="shared" si="61"/>
        <v/>
      </c>
      <c r="R484" s="71" t="str">
        <f t="shared" si="62"/>
        <v/>
      </c>
    </row>
    <row r="485" spans="1:18" x14ac:dyDescent="0.25">
      <c r="A485" s="63" t="str">
        <f t="shared" si="54"/>
        <v/>
      </c>
      <c r="B485" s="64" t="str">
        <f t="shared" si="55"/>
        <v/>
      </c>
      <c r="C485" s="65" t="str">
        <f t="shared" si="56"/>
        <v/>
      </c>
      <c r="D485" s="66" t="str">
        <f>IF(A485="","",IF(A485=1,start_rate,IF(variable,IF(OR(A485=1,A485&lt;$K$20*periods_per_year),D484,MIN($K$21,IF(MOD(A485-1,$J$23)=0,MAX($K$22,D484+$J$24),D484))),D484)))</f>
        <v/>
      </c>
      <c r="E485" s="71" t="str">
        <f t="shared" si="57"/>
        <v/>
      </c>
      <c r="F485" s="71" t="str">
        <f>IF(A485="","",IF(A485=nper,J484+E485,MIN(J484+E485,IF(D485=D484,F484,IF($E$10="Acc Bi-Weekly",ROUND((-PMT(((1+D485/CP)^(CP/12))-1,(nper-A485+1)*12/26,J484))/2,2),IF($E$10="Acc Weekly",ROUND((-PMT(((1+D485/CP)^(CP/12))-1,(nper-A485+1)*12/52,J484))/4,2),ROUND(-PMT(((1+D485/CP)^(CP/periods_per_year))-1,nper-A485+1,J484),2)))))))</f>
        <v/>
      </c>
      <c r="G485" s="71" t="str">
        <f>IF(OR(A485="",A485&lt;$E$14),"",IF(J484&lt;=F485,0,IF(IF(AND(A485&gt;=$E$14,MOD(A485-$E$14,int)=0),$E$15,0)+F485&gt;=J484+E485,J484+E485-F485,IF(AND(A485&gt;=$E$14,MOD(A485-$E$14,int)=0),$E$15,0)+IF(IF(AND(A485&gt;=$E$14,MOD(A485-$E$14,int)=0),$E$15,0)+IF(MOD(A485-$E$18,periods_per_year)=0,$E$17,0)+F485&lt;J484+E485,IF(MOD(A485-$E$18,periods_per_year)=0,$E$17,0),J484+E485-IF(AND(A485&gt;=$E$14,MOD(A485-$E$14,int)=0),$E$15,0)-F485))))</f>
        <v/>
      </c>
      <c r="H485" s="68"/>
      <c r="I485" s="67" t="str">
        <f t="shared" si="58"/>
        <v/>
      </c>
      <c r="J485" s="67" t="str">
        <f t="shared" si="59"/>
        <v/>
      </c>
      <c r="K485" s="50"/>
      <c r="L485" s="63" t="str">
        <f t="shared" si="60"/>
        <v/>
      </c>
      <c r="M485" s="64" t="str">
        <f>IF(L485="","",IF(OR(periods_per_year=26,periods_per_year=52),IF(periods_per_year=26,IF(L485=1,fpdate,M484+14),IF(periods_per_year=52,IF(L485=1,fpdate,M484+7),"n/a")),IF(periods_per_year=24,DATE(YEAR(fpdate),MONTH(fpdate)+(L485-1)/2+IF(AND(DAY(fpdate)&gt;=15,MOD(L485,2)=0),1,0),IF(MOD(L485,2)=0,IF(DAY(fpdate)&gt;=15,DAY(fpdate)-14,DAY(fpdate)+14),DAY(fpdate))),IF(DAY(DATE(YEAR(fpdate),MONTH(fpdate)+L485-1,DAY(fpdate)))&lt;&gt;DAY(fpdate),DATE(YEAR(fpdate),MONTH(fpdate)+L485,0),DATE(YEAR(fpdate),MONTH(fpdate)+L485-1,DAY(fpdate))))))</f>
        <v/>
      </c>
      <c r="N485" s="70" t="str">
        <f>IF(L485="","",IF(D485&lt;&gt;"",D485,IF(L485=1,start_rate,IF(variable,IF(OR(L485=1,L485&lt;$K$20*periods_per_year),N484,MIN($K$21,IF(MOD(L485-1,$J$23)=0,MAX($K$22,N484+$J$24),N484))),N484))))</f>
        <v/>
      </c>
      <c r="O485" s="71" t="str">
        <f>IF(L485="","",ROUND((((1+N485/CP)^(CP/periods_per_year))-1)*R484,2))</f>
        <v/>
      </c>
      <c r="P485" s="71" t="str">
        <f>IF(L485="","",IF(L485=nper,R484+O485,MIN(R484+O485,IF(N485=N484,P484,ROUND(-PMT(((1+N485/CP)^(CP/periods_per_year))-1,nper-L485+1,R484),2)))))</f>
        <v/>
      </c>
      <c r="Q485" s="71" t="str">
        <f t="shared" si="61"/>
        <v/>
      </c>
      <c r="R485" s="71" t="str">
        <f t="shared" si="62"/>
        <v/>
      </c>
    </row>
    <row r="486" spans="1:18" x14ac:dyDescent="0.25">
      <c r="A486" s="63" t="str">
        <f t="shared" si="54"/>
        <v/>
      </c>
      <c r="B486" s="64" t="str">
        <f t="shared" si="55"/>
        <v/>
      </c>
      <c r="C486" s="65" t="str">
        <f t="shared" si="56"/>
        <v/>
      </c>
      <c r="D486" s="66" t="str">
        <f>IF(A486="","",IF(A486=1,start_rate,IF(variable,IF(OR(A486=1,A486&lt;$K$20*periods_per_year),D485,MIN($K$21,IF(MOD(A486-1,$J$23)=0,MAX($K$22,D485+$J$24),D485))),D485)))</f>
        <v/>
      </c>
      <c r="E486" s="71" t="str">
        <f t="shared" si="57"/>
        <v/>
      </c>
      <c r="F486" s="71" t="str">
        <f>IF(A486="","",IF(A486=nper,J485+E486,MIN(J485+E486,IF(D486=D485,F485,IF($E$10="Acc Bi-Weekly",ROUND((-PMT(((1+D486/CP)^(CP/12))-1,(nper-A486+1)*12/26,J485))/2,2),IF($E$10="Acc Weekly",ROUND((-PMT(((1+D486/CP)^(CP/12))-1,(nper-A486+1)*12/52,J485))/4,2),ROUND(-PMT(((1+D486/CP)^(CP/periods_per_year))-1,nper-A486+1,J485),2)))))))</f>
        <v/>
      </c>
      <c r="G486" s="71" t="str">
        <f>IF(OR(A486="",A486&lt;$E$14),"",IF(J485&lt;=F486,0,IF(IF(AND(A486&gt;=$E$14,MOD(A486-$E$14,int)=0),$E$15,0)+F486&gt;=J485+E486,J485+E486-F486,IF(AND(A486&gt;=$E$14,MOD(A486-$E$14,int)=0),$E$15,0)+IF(IF(AND(A486&gt;=$E$14,MOD(A486-$E$14,int)=0),$E$15,0)+IF(MOD(A486-$E$18,periods_per_year)=0,$E$17,0)+F486&lt;J485+E486,IF(MOD(A486-$E$18,periods_per_year)=0,$E$17,0),J485+E486-IF(AND(A486&gt;=$E$14,MOD(A486-$E$14,int)=0),$E$15,0)-F486))))</f>
        <v/>
      </c>
      <c r="H486" s="68"/>
      <c r="I486" s="67" t="str">
        <f t="shared" si="58"/>
        <v/>
      </c>
      <c r="J486" s="67" t="str">
        <f t="shared" si="59"/>
        <v/>
      </c>
      <c r="K486" s="50"/>
      <c r="L486" s="63" t="str">
        <f t="shared" si="60"/>
        <v/>
      </c>
      <c r="M486" s="64" t="str">
        <f>IF(L486="","",IF(OR(periods_per_year=26,periods_per_year=52),IF(periods_per_year=26,IF(L486=1,fpdate,M485+14),IF(periods_per_year=52,IF(L486=1,fpdate,M485+7),"n/a")),IF(periods_per_year=24,DATE(YEAR(fpdate),MONTH(fpdate)+(L486-1)/2+IF(AND(DAY(fpdate)&gt;=15,MOD(L486,2)=0),1,0),IF(MOD(L486,2)=0,IF(DAY(fpdate)&gt;=15,DAY(fpdate)-14,DAY(fpdate)+14),DAY(fpdate))),IF(DAY(DATE(YEAR(fpdate),MONTH(fpdate)+L486-1,DAY(fpdate)))&lt;&gt;DAY(fpdate),DATE(YEAR(fpdate),MONTH(fpdate)+L486,0),DATE(YEAR(fpdate),MONTH(fpdate)+L486-1,DAY(fpdate))))))</f>
        <v/>
      </c>
      <c r="N486" s="70" t="str">
        <f>IF(L486="","",IF(D486&lt;&gt;"",D486,IF(L486=1,start_rate,IF(variable,IF(OR(L486=1,L486&lt;$K$20*periods_per_year),N485,MIN($K$21,IF(MOD(L486-1,$J$23)=0,MAX($K$22,N485+$J$24),N485))),N485))))</f>
        <v/>
      </c>
      <c r="O486" s="71" t="str">
        <f>IF(L486="","",ROUND((((1+N486/CP)^(CP/periods_per_year))-1)*R485,2))</f>
        <v/>
      </c>
      <c r="P486" s="71" t="str">
        <f>IF(L486="","",IF(L486=nper,R485+O486,MIN(R485+O486,IF(N486=N485,P485,ROUND(-PMT(((1+N486/CP)^(CP/periods_per_year))-1,nper-L486+1,R485),2)))))</f>
        <v/>
      </c>
      <c r="Q486" s="71" t="str">
        <f t="shared" si="61"/>
        <v/>
      </c>
      <c r="R486" s="71" t="str">
        <f t="shared" si="62"/>
        <v/>
      </c>
    </row>
    <row r="487" spans="1:18" x14ac:dyDescent="0.25">
      <c r="A487" s="63" t="str">
        <f t="shared" si="54"/>
        <v/>
      </c>
      <c r="B487" s="64" t="str">
        <f t="shared" si="55"/>
        <v/>
      </c>
      <c r="C487" s="65" t="str">
        <f t="shared" si="56"/>
        <v/>
      </c>
      <c r="D487" s="66" t="str">
        <f>IF(A487="","",IF(A487=1,start_rate,IF(variable,IF(OR(A487=1,A487&lt;$K$20*periods_per_year),D486,MIN($K$21,IF(MOD(A487-1,$J$23)=0,MAX($K$22,D486+$J$24),D486))),D486)))</f>
        <v/>
      </c>
      <c r="E487" s="71" t="str">
        <f t="shared" si="57"/>
        <v/>
      </c>
      <c r="F487" s="71" t="str">
        <f>IF(A487="","",IF(A487=nper,J486+E487,MIN(J486+E487,IF(D487=D486,F486,IF($E$10="Acc Bi-Weekly",ROUND((-PMT(((1+D487/CP)^(CP/12))-1,(nper-A487+1)*12/26,J486))/2,2),IF($E$10="Acc Weekly",ROUND((-PMT(((1+D487/CP)^(CP/12))-1,(nper-A487+1)*12/52,J486))/4,2),ROUND(-PMT(((1+D487/CP)^(CP/periods_per_year))-1,nper-A487+1,J486),2)))))))</f>
        <v/>
      </c>
      <c r="G487" s="71" t="str">
        <f>IF(OR(A487="",A487&lt;$E$14),"",IF(J486&lt;=F487,0,IF(IF(AND(A487&gt;=$E$14,MOD(A487-$E$14,int)=0),$E$15,0)+F487&gt;=J486+E487,J486+E487-F487,IF(AND(A487&gt;=$E$14,MOD(A487-$E$14,int)=0),$E$15,0)+IF(IF(AND(A487&gt;=$E$14,MOD(A487-$E$14,int)=0),$E$15,0)+IF(MOD(A487-$E$18,periods_per_year)=0,$E$17,0)+F487&lt;J486+E487,IF(MOD(A487-$E$18,periods_per_year)=0,$E$17,0),J486+E487-IF(AND(A487&gt;=$E$14,MOD(A487-$E$14,int)=0),$E$15,0)-F487))))</f>
        <v/>
      </c>
      <c r="H487" s="68"/>
      <c r="I487" s="67" t="str">
        <f t="shared" si="58"/>
        <v/>
      </c>
      <c r="J487" s="67" t="str">
        <f t="shared" si="59"/>
        <v/>
      </c>
      <c r="K487" s="50"/>
      <c r="L487" s="63" t="str">
        <f t="shared" si="60"/>
        <v/>
      </c>
      <c r="M487" s="64" t="str">
        <f>IF(L487="","",IF(OR(periods_per_year=26,periods_per_year=52),IF(periods_per_year=26,IF(L487=1,fpdate,M486+14),IF(periods_per_year=52,IF(L487=1,fpdate,M486+7),"n/a")),IF(periods_per_year=24,DATE(YEAR(fpdate),MONTH(fpdate)+(L487-1)/2+IF(AND(DAY(fpdate)&gt;=15,MOD(L487,2)=0),1,0),IF(MOD(L487,2)=0,IF(DAY(fpdate)&gt;=15,DAY(fpdate)-14,DAY(fpdate)+14),DAY(fpdate))),IF(DAY(DATE(YEAR(fpdate),MONTH(fpdate)+L487-1,DAY(fpdate)))&lt;&gt;DAY(fpdate),DATE(YEAR(fpdate),MONTH(fpdate)+L487,0),DATE(YEAR(fpdate),MONTH(fpdate)+L487-1,DAY(fpdate))))))</f>
        <v/>
      </c>
      <c r="N487" s="70" t="str">
        <f>IF(L487="","",IF(D487&lt;&gt;"",D487,IF(L487=1,start_rate,IF(variable,IF(OR(L487=1,L487&lt;$K$20*periods_per_year),N486,MIN($K$21,IF(MOD(L487-1,$J$23)=0,MAX($K$22,N486+$J$24),N486))),N486))))</f>
        <v/>
      </c>
      <c r="O487" s="71" t="str">
        <f>IF(L487="","",ROUND((((1+N487/CP)^(CP/periods_per_year))-1)*R486,2))</f>
        <v/>
      </c>
      <c r="P487" s="71" t="str">
        <f>IF(L487="","",IF(L487=nper,R486+O487,MIN(R486+O487,IF(N487=N486,P486,ROUND(-PMT(((1+N487/CP)^(CP/periods_per_year))-1,nper-L487+1,R486),2)))))</f>
        <v/>
      </c>
      <c r="Q487" s="71" t="str">
        <f t="shared" si="61"/>
        <v/>
      </c>
      <c r="R487" s="71" t="str">
        <f t="shared" si="62"/>
        <v/>
      </c>
    </row>
    <row r="488" spans="1:18" x14ac:dyDescent="0.25">
      <c r="A488" s="63" t="str">
        <f t="shared" si="54"/>
        <v/>
      </c>
      <c r="B488" s="64" t="str">
        <f t="shared" si="55"/>
        <v/>
      </c>
      <c r="C488" s="65" t="str">
        <f t="shared" si="56"/>
        <v/>
      </c>
      <c r="D488" s="66" t="str">
        <f>IF(A488="","",IF(A488=1,start_rate,IF(variable,IF(OR(A488=1,A488&lt;$K$20*periods_per_year),D487,MIN($K$21,IF(MOD(A488-1,$J$23)=0,MAX($K$22,D487+$J$24),D487))),D487)))</f>
        <v/>
      </c>
      <c r="E488" s="71" t="str">
        <f t="shared" si="57"/>
        <v/>
      </c>
      <c r="F488" s="71" t="str">
        <f>IF(A488="","",IF(A488=nper,J487+E488,MIN(J487+E488,IF(D488=D487,F487,IF($E$10="Acc Bi-Weekly",ROUND((-PMT(((1+D488/CP)^(CP/12))-1,(nper-A488+1)*12/26,J487))/2,2),IF($E$10="Acc Weekly",ROUND((-PMT(((1+D488/CP)^(CP/12))-1,(nper-A488+1)*12/52,J487))/4,2),ROUND(-PMT(((1+D488/CP)^(CP/periods_per_year))-1,nper-A488+1,J487),2)))))))</f>
        <v/>
      </c>
      <c r="G488" s="71" t="str">
        <f>IF(OR(A488="",A488&lt;$E$14),"",IF(J487&lt;=F488,0,IF(IF(AND(A488&gt;=$E$14,MOD(A488-$E$14,int)=0),$E$15,0)+F488&gt;=J487+E488,J487+E488-F488,IF(AND(A488&gt;=$E$14,MOD(A488-$E$14,int)=0),$E$15,0)+IF(IF(AND(A488&gt;=$E$14,MOD(A488-$E$14,int)=0),$E$15,0)+IF(MOD(A488-$E$18,periods_per_year)=0,$E$17,0)+F488&lt;J487+E488,IF(MOD(A488-$E$18,periods_per_year)=0,$E$17,0),J487+E488-IF(AND(A488&gt;=$E$14,MOD(A488-$E$14,int)=0),$E$15,0)-F488))))</f>
        <v/>
      </c>
      <c r="H488" s="68"/>
      <c r="I488" s="67" t="str">
        <f t="shared" si="58"/>
        <v/>
      </c>
      <c r="J488" s="67" t="str">
        <f t="shared" si="59"/>
        <v/>
      </c>
      <c r="K488" s="50"/>
      <c r="L488" s="63" t="str">
        <f t="shared" si="60"/>
        <v/>
      </c>
      <c r="M488" s="64" t="str">
        <f>IF(L488="","",IF(OR(periods_per_year=26,periods_per_year=52),IF(periods_per_year=26,IF(L488=1,fpdate,M487+14),IF(periods_per_year=52,IF(L488=1,fpdate,M487+7),"n/a")),IF(periods_per_year=24,DATE(YEAR(fpdate),MONTH(fpdate)+(L488-1)/2+IF(AND(DAY(fpdate)&gt;=15,MOD(L488,2)=0),1,0),IF(MOD(L488,2)=0,IF(DAY(fpdate)&gt;=15,DAY(fpdate)-14,DAY(fpdate)+14),DAY(fpdate))),IF(DAY(DATE(YEAR(fpdate),MONTH(fpdate)+L488-1,DAY(fpdate)))&lt;&gt;DAY(fpdate),DATE(YEAR(fpdate),MONTH(fpdate)+L488,0),DATE(YEAR(fpdate),MONTH(fpdate)+L488-1,DAY(fpdate))))))</f>
        <v/>
      </c>
      <c r="N488" s="70" t="str">
        <f>IF(L488="","",IF(D488&lt;&gt;"",D488,IF(L488=1,start_rate,IF(variable,IF(OR(L488=1,L488&lt;$K$20*periods_per_year),N487,MIN($K$21,IF(MOD(L488-1,$J$23)=0,MAX($K$22,N487+$J$24),N487))),N487))))</f>
        <v/>
      </c>
      <c r="O488" s="71" t="str">
        <f>IF(L488="","",ROUND((((1+N488/CP)^(CP/periods_per_year))-1)*R487,2))</f>
        <v/>
      </c>
      <c r="P488" s="71" t="str">
        <f>IF(L488="","",IF(L488=nper,R487+O488,MIN(R487+O488,IF(N488=N487,P487,ROUND(-PMT(((1+N488/CP)^(CP/periods_per_year))-1,nper-L488+1,R487),2)))))</f>
        <v/>
      </c>
      <c r="Q488" s="71" t="str">
        <f t="shared" si="61"/>
        <v/>
      </c>
      <c r="R488" s="71" t="str">
        <f t="shared" si="62"/>
        <v/>
      </c>
    </row>
    <row r="489" spans="1:18" x14ac:dyDescent="0.25">
      <c r="A489" s="63" t="str">
        <f t="shared" si="54"/>
        <v/>
      </c>
      <c r="B489" s="64" t="str">
        <f t="shared" si="55"/>
        <v/>
      </c>
      <c r="C489" s="65" t="str">
        <f t="shared" si="56"/>
        <v/>
      </c>
      <c r="D489" s="66" t="str">
        <f>IF(A489="","",IF(A489=1,start_rate,IF(variable,IF(OR(A489=1,A489&lt;$K$20*periods_per_year),D488,MIN($K$21,IF(MOD(A489-1,$J$23)=0,MAX($K$22,D488+$J$24),D488))),D488)))</f>
        <v/>
      </c>
      <c r="E489" s="71" t="str">
        <f t="shared" si="57"/>
        <v/>
      </c>
      <c r="F489" s="71" t="str">
        <f>IF(A489="","",IF(A489=nper,J488+E489,MIN(J488+E489,IF(D489=D488,F488,IF($E$10="Acc Bi-Weekly",ROUND((-PMT(((1+D489/CP)^(CP/12))-1,(nper-A489+1)*12/26,J488))/2,2),IF($E$10="Acc Weekly",ROUND((-PMT(((1+D489/CP)^(CP/12))-1,(nper-A489+1)*12/52,J488))/4,2),ROUND(-PMT(((1+D489/CP)^(CP/periods_per_year))-1,nper-A489+1,J488),2)))))))</f>
        <v/>
      </c>
      <c r="G489" s="71" t="str">
        <f>IF(OR(A489="",A489&lt;$E$14),"",IF(J488&lt;=F489,0,IF(IF(AND(A489&gt;=$E$14,MOD(A489-$E$14,int)=0),$E$15,0)+F489&gt;=J488+E489,J488+E489-F489,IF(AND(A489&gt;=$E$14,MOD(A489-$E$14,int)=0),$E$15,0)+IF(IF(AND(A489&gt;=$E$14,MOD(A489-$E$14,int)=0),$E$15,0)+IF(MOD(A489-$E$18,periods_per_year)=0,$E$17,0)+F489&lt;J488+E489,IF(MOD(A489-$E$18,periods_per_year)=0,$E$17,0),J488+E489-IF(AND(A489&gt;=$E$14,MOD(A489-$E$14,int)=0),$E$15,0)-F489))))</f>
        <v/>
      </c>
      <c r="H489" s="68"/>
      <c r="I489" s="67" t="str">
        <f t="shared" si="58"/>
        <v/>
      </c>
      <c r="J489" s="67" t="str">
        <f t="shared" si="59"/>
        <v/>
      </c>
      <c r="K489" s="50"/>
      <c r="L489" s="63" t="str">
        <f t="shared" si="60"/>
        <v/>
      </c>
      <c r="M489" s="64" t="str">
        <f>IF(L489="","",IF(OR(periods_per_year=26,periods_per_year=52),IF(periods_per_year=26,IF(L489=1,fpdate,M488+14),IF(periods_per_year=52,IF(L489=1,fpdate,M488+7),"n/a")),IF(periods_per_year=24,DATE(YEAR(fpdate),MONTH(fpdate)+(L489-1)/2+IF(AND(DAY(fpdate)&gt;=15,MOD(L489,2)=0),1,0),IF(MOD(L489,2)=0,IF(DAY(fpdate)&gt;=15,DAY(fpdate)-14,DAY(fpdate)+14),DAY(fpdate))),IF(DAY(DATE(YEAR(fpdate),MONTH(fpdate)+L489-1,DAY(fpdate)))&lt;&gt;DAY(fpdate),DATE(YEAR(fpdate),MONTH(fpdate)+L489,0),DATE(YEAR(fpdate),MONTH(fpdate)+L489-1,DAY(fpdate))))))</f>
        <v/>
      </c>
      <c r="N489" s="70" t="str">
        <f>IF(L489="","",IF(D489&lt;&gt;"",D489,IF(L489=1,start_rate,IF(variable,IF(OR(L489=1,L489&lt;$K$20*periods_per_year),N488,MIN($K$21,IF(MOD(L489-1,$J$23)=0,MAX($K$22,N488+$J$24),N488))),N488))))</f>
        <v/>
      </c>
      <c r="O489" s="71" t="str">
        <f>IF(L489="","",ROUND((((1+N489/CP)^(CP/periods_per_year))-1)*R488,2))</f>
        <v/>
      </c>
      <c r="P489" s="71" t="str">
        <f>IF(L489="","",IF(L489=nper,R488+O489,MIN(R488+O489,IF(N489=N488,P488,ROUND(-PMT(((1+N489/CP)^(CP/periods_per_year))-1,nper-L489+1,R488),2)))))</f>
        <v/>
      </c>
      <c r="Q489" s="71" t="str">
        <f t="shared" si="61"/>
        <v/>
      </c>
      <c r="R489" s="71" t="str">
        <f t="shared" si="62"/>
        <v/>
      </c>
    </row>
    <row r="490" spans="1:18" x14ac:dyDescent="0.25">
      <c r="A490" s="63" t="str">
        <f t="shared" si="54"/>
        <v/>
      </c>
      <c r="B490" s="64" t="str">
        <f t="shared" si="55"/>
        <v/>
      </c>
      <c r="C490" s="65" t="str">
        <f t="shared" si="56"/>
        <v/>
      </c>
      <c r="D490" s="66" t="str">
        <f>IF(A490="","",IF(A490=1,start_rate,IF(variable,IF(OR(A490=1,A490&lt;$K$20*periods_per_year),D489,MIN($K$21,IF(MOD(A490-1,$J$23)=0,MAX($K$22,D489+$J$24),D489))),D489)))</f>
        <v/>
      </c>
      <c r="E490" s="71" t="str">
        <f t="shared" si="57"/>
        <v/>
      </c>
      <c r="F490" s="71" t="str">
        <f>IF(A490="","",IF(A490=nper,J489+E490,MIN(J489+E490,IF(D490=D489,F489,IF($E$10="Acc Bi-Weekly",ROUND((-PMT(((1+D490/CP)^(CP/12))-1,(nper-A490+1)*12/26,J489))/2,2),IF($E$10="Acc Weekly",ROUND((-PMT(((1+D490/CP)^(CP/12))-1,(nper-A490+1)*12/52,J489))/4,2),ROUND(-PMT(((1+D490/CP)^(CP/periods_per_year))-1,nper-A490+1,J489),2)))))))</f>
        <v/>
      </c>
      <c r="G490" s="71" t="str">
        <f>IF(OR(A490="",A490&lt;$E$14),"",IF(J489&lt;=F490,0,IF(IF(AND(A490&gt;=$E$14,MOD(A490-$E$14,int)=0),$E$15,0)+F490&gt;=J489+E490,J489+E490-F490,IF(AND(A490&gt;=$E$14,MOD(A490-$E$14,int)=0),$E$15,0)+IF(IF(AND(A490&gt;=$E$14,MOD(A490-$E$14,int)=0),$E$15,0)+IF(MOD(A490-$E$18,periods_per_year)=0,$E$17,0)+F490&lt;J489+E490,IF(MOD(A490-$E$18,periods_per_year)=0,$E$17,0),J489+E490-IF(AND(A490&gt;=$E$14,MOD(A490-$E$14,int)=0),$E$15,0)-F490))))</f>
        <v/>
      </c>
      <c r="H490" s="68"/>
      <c r="I490" s="67" t="str">
        <f t="shared" si="58"/>
        <v/>
      </c>
      <c r="J490" s="67" t="str">
        <f t="shared" si="59"/>
        <v/>
      </c>
      <c r="K490" s="50"/>
      <c r="L490" s="63" t="str">
        <f t="shared" si="60"/>
        <v/>
      </c>
      <c r="M490" s="64" t="str">
        <f>IF(L490="","",IF(OR(periods_per_year=26,periods_per_year=52),IF(periods_per_year=26,IF(L490=1,fpdate,M489+14),IF(periods_per_year=52,IF(L490=1,fpdate,M489+7),"n/a")),IF(periods_per_year=24,DATE(YEAR(fpdate),MONTH(fpdate)+(L490-1)/2+IF(AND(DAY(fpdate)&gt;=15,MOD(L490,2)=0),1,0),IF(MOD(L490,2)=0,IF(DAY(fpdate)&gt;=15,DAY(fpdate)-14,DAY(fpdate)+14),DAY(fpdate))),IF(DAY(DATE(YEAR(fpdate),MONTH(fpdate)+L490-1,DAY(fpdate)))&lt;&gt;DAY(fpdate),DATE(YEAR(fpdate),MONTH(fpdate)+L490,0),DATE(YEAR(fpdate),MONTH(fpdate)+L490-1,DAY(fpdate))))))</f>
        <v/>
      </c>
      <c r="N490" s="70" t="str">
        <f>IF(L490="","",IF(D490&lt;&gt;"",D490,IF(L490=1,start_rate,IF(variable,IF(OR(L490=1,L490&lt;$K$20*periods_per_year),N489,MIN($K$21,IF(MOD(L490-1,$J$23)=0,MAX($K$22,N489+$J$24),N489))),N489))))</f>
        <v/>
      </c>
      <c r="O490" s="71" t="str">
        <f>IF(L490="","",ROUND((((1+N490/CP)^(CP/periods_per_year))-1)*R489,2))</f>
        <v/>
      </c>
      <c r="P490" s="71" t="str">
        <f>IF(L490="","",IF(L490=nper,R489+O490,MIN(R489+O490,IF(N490=N489,P489,ROUND(-PMT(((1+N490/CP)^(CP/periods_per_year))-1,nper-L490+1,R489),2)))))</f>
        <v/>
      </c>
      <c r="Q490" s="71" t="str">
        <f t="shared" si="61"/>
        <v/>
      </c>
      <c r="R490" s="71" t="str">
        <f t="shared" si="62"/>
        <v/>
      </c>
    </row>
    <row r="491" spans="1:18" x14ac:dyDescent="0.25">
      <c r="A491" s="63" t="str">
        <f t="shared" ref="A491:A554" si="63">IF(J490="","",IF(OR(A490&gt;=nper,ROUND(J490,2)&lt;=0),"",A490+1))</f>
        <v/>
      </c>
      <c r="B491" s="64" t="str">
        <f t="shared" ref="B491:B554" si="64">IF(A491="","",IF(OR(periods_per_year=26,periods_per_year=52),IF(periods_per_year=26,IF(A491=1,fpdate,B490+14),IF(periods_per_year=52,IF(A491=1,fpdate,B490+7),"n/a")),IF(periods_per_year=24,DATE(YEAR(fpdate),MONTH(fpdate)+(A491-1)/2+IF(AND(DAY(fpdate)&gt;=15,MOD(A491,2)=0),1,0),IF(MOD(A491,2)=0,IF(DAY(fpdate)&gt;=15,DAY(fpdate)-14,DAY(fpdate)+14),DAY(fpdate))),IF(DAY(DATE(YEAR(fpdate),MONTH(fpdate)+A491-1,DAY(fpdate)))&lt;&gt;DAY(fpdate),DATE(YEAR(fpdate),MONTH(fpdate)+A491,0),DATE(YEAR(fpdate),MONTH(fpdate)+A491-1,DAY(fpdate))))))</f>
        <v/>
      </c>
      <c r="C491" s="65" t="str">
        <f t="shared" ref="C491:C554" si="65">IF(A491="","",IF(MOD(A491,periods_per_year)=0,A491/periods_per_year,""))</f>
        <v/>
      </c>
      <c r="D491" s="66" t="str">
        <f>IF(A491="","",IF(A491=1,start_rate,IF(variable,IF(OR(A491=1,A491&lt;$K$20*periods_per_year),D490,MIN($K$21,IF(MOD(A491-1,$J$23)=0,MAX($K$22,D490+$J$24),D490))),D490)))</f>
        <v/>
      </c>
      <c r="E491" s="71" t="str">
        <f t="shared" ref="E491:E554" si="66">IF(A491="","",ROUND((((1+D491/CP)^(CP/periods_per_year))-1)*J490,2))</f>
        <v/>
      </c>
      <c r="F491" s="71" t="str">
        <f>IF(A491="","",IF(A491=nper,J490+E491,MIN(J490+E491,IF(D491=D490,F490,IF($E$10="Acc Bi-Weekly",ROUND((-PMT(((1+D491/CP)^(CP/12))-1,(nper-A491+1)*12/26,J490))/2,2),IF($E$10="Acc Weekly",ROUND((-PMT(((1+D491/CP)^(CP/12))-1,(nper-A491+1)*12/52,J490))/4,2),ROUND(-PMT(((1+D491/CP)^(CP/periods_per_year))-1,nper-A491+1,J490),2)))))))</f>
        <v/>
      </c>
      <c r="G491" s="71" t="str">
        <f>IF(OR(A491="",A491&lt;$E$14),"",IF(J490&lt;=F491,0,IF(IF(AND(A491&gt;=$E$14,MOD(A491-$E$14,int)=0),$E$15,0)+F491&gt;=J490+E491,J490+E491-F491,IF(AND(A491&gt;=$E$14,MOD(A491-$E$14,int)=0),$E$15,0)+IF(IF(AND(A491&gt;=$E$14,MOD(A491-$E$14,int)=0),$E$15,0)+IF(MOD(A491-$E$18,periods_per_year)=0,$E$17,0)+F491&lt;J490+E491,IF(MOD(A491-$E$18,periods_per_year)=0,$E$17,0),J490+E491-IF(AND(A491&gt;=$E$14,MOD(A491-$E$14,int)=0),$E$15,0)-F491))))</f>
        <v/>
      </c>
      <c r="H491" s="68"/>
      <c r="I491" s="67" t="str">
        <f t="shared" ref="I491:I554" si="67">IF(A491="","",F491-E491+H491+IF(G491="",0,G491))</f>
        <v/>
      </c>
      <c r="J491" s="67" t="str">
        <f t="shared" ref="J491:J554" si="68">IF(A491="","",J490-I491)</f>
        <v/>
      </c>
      <c r="K491" s="50"/>
      <c r="L491" s="63" t="str">
        <f t="shared" ref="L491:L554" si="69">IF(R490="","",IF(OR(L490&gt;=nper,ROUND(R490,2)&lt;=0),"",L490+1))</f>
        <v/>
      </c>
      <c r="M491" s="64" t="str">
        <f>IF(L491="","",IF(OR(periods_per_year=26,periods_per_year=52),IF(periods_per_year=26,IF(L491=1,fpdate,M490+14),IF(periods_per_year=52,IF(L491=1,fpdate,M490+7),"n/a")),IF(periods_per_year=24,DATE(YEAR(fpdate),MONTH(fpdate)+(L491-1)/2+IF(AND(DAY(fpdate)&gt;=15,MOD(L491,2)=0),1,0),IF(MOD(L491,2)=0,IF(DAY(fpdate)&gt;=15,DAY(fpdate)-14,DAY(fpdate)+14),DAY(fpdate))),IF(DAY(DATE(YEAR(fpdate),MONTH(fpdate)+L491-1,DAY(fpdate)))&lt;&gt;DAY(fpdate),DATE(YEAR(fpdate),MONTH(fpdate)+L491,0),DATE(YEAR(fpdate),MONTH(fpdate)+L491-1,DAY(fpdate))))))</f>
        <v/>
      </c>
      <c r="N491" s="70" t="str">
        <f>IF(L491="","",IF(D491&lt;&gt;"",D491,IF(L491=1,start_rate,IF(variable,IF(OR(L491=1,L491&lt;$K$20*periods_per_year),N490,MIN($K$21,IF(MOD(L491-1,$J$23)=0,MAX($K$22,N490+$J$24),N490))),N490))))</f>
        <v/>
      </c>
      <c r="O491" s="71" t="str">
        <f>IF(L491="","",ROUND((((1+N491/CP)^(CP/periods_per_year))-1)*R490,2))</f>
        <v/>
      </c>
      <c r="P491" s="71" t="str">
        <f>IF(L491="","",IF(L491=nper,R490+O491,MIN(R490+O491,IF(N491=N490,P490,ROUND(-PMT(((1+N491/CP)^(CP/periods_per_year))-1,nper-L491+1,R490),2)))))</f>
        <v/>
      </c>
      <c r="Q491" s="71" t="str">
        <f t="shared" ref="Q491:Q554" si="70">IF(L491="","",P491-O491)</f>
        <v/>
      </c>
      <c r="R491" s="71" t="str">
        <f t="shared" ref="R491:R554" si="71">IF(L491="","",R490-Q491)</f>
        <v/>
      </c>
    </row>
    <row r="492" spans="1:18" x14ac:dyDescent="0.25">
      <c r="A492" s="63" t="str">
        <f t="shared" si="63"/>
        <v/>
      </c>
      <c r="B492" s="64" t="str">
        <f t="shared" si="64"/>
        <v/>
      </c>
      <c r="C492" s="65" t="str">
        <f t="shared" si="65"/>
        <v/>
      </c>
      <c r="D492" s="66" t="str">
        <f>IF(A492="","",IF(A492=1,start_rate,IF(variable,IF(OR(A492=1,A492&lt;$K$20*periods_per_year),D491,MIN($K$21,IF(MOD(A492-1,$J$23)=0,MAX($K$22,D491+$J$24),D491))),D491)))</f>
        <v/>
      </c>
      <c r="E492" s="71" t="str">
        <f t="shared" si="66"/>
        <v/>
      </c>
      <c r="F492" s="71" t="str">
        <f>IF(A492="","",IF(A492=nper,J491+E492,MIN(J491+E492,IF(D492=D491,F491,IF($E$10="Acc Bi-Weekly",ROUND((-PMT(((1+D492/CP)^(CP/12))-1,(nper-A492+1)*12/26,J491))/2,2),IF($E$10="Acc Weekly",ROUND((-PMT(((1+D492/CP)^(CP/12))-1,(nper-A492+1)*12/52,J491))/4,2),ROUND(-PMT(((1+D492/CP)^(CP/periods_per_year))-1,nper-A492+1,J491),2)))))))</f>
        <v/>
      </c>
      <c r="G492" s="71" t="str">
        <f>IF(OR(A492="",A492&lt;$E$14),"",IF(J491&lt;=F492,0,IF(IF(AND(A492&gt;=$E$14,MOD(A492-$E$14,int)=0),$E$15,0)+F492&gt;=J491+E492,J491+E492-F492,IF(AND(A492&gt;=$E$14,MOD(A492-$E$14,int)=0),$E$15,0)+IF(IF(AND(A492&gt;=$E$14,MOD(A492-$E$14,int)=0),$E$15,0)+IF(MOD(A492-$E$18,periods_per_year)=0,$E$17,0)+F492&lt;J491+E492,IF(MOD(A492-$E$18,periods_per_year)=0,$E$17,0),J491+E492-IF(AND(A492&gt;=$E$14,MOD(A492-$E$14,int)=0),$E$15,0)-F492))))</f>
        <v/>
      </c>
      <c r="H492" s="68"/>
      <c r="I492" s="67" t="str">
        <f t="shared" si="67"/>
        <v/>
      </c>
      <c r="J492" s="67" t="str">
        <f t="shared" si="68"/>
        <v/>
      </c>
      <c r="K492" s="50"/>
      <c r="L492" s="63" t="str">
        <f t="shared" si="69"/>
        <v/>
      </c>
      <c r="M492" s="64" t="str">
        <f>IF(L492="","",IF(OR(periods_per_year=26,periods_per_year=52),IF(periods_per_year=26,IF(L492=1,fpdate,M491+14),IF(periods_per_year=52,IF(L492=1,fpdate,M491+7),"n/a")),IF(periods_per_year=24,DATE(YEAR(fpdate),MONTH(fpdate)+(L492-1)/2+IF(AND(DAY(fpdate)&gt;=15,MOD(L492,2)=0),1,0),IF(MOD(L492,2)=0,IF(DAY(fpdate)&gt;=15,DAY(fpdate)-14,DAY(fpdate)+14),DAY(fpdate))),IF(DAY(DATE(YEAR(fpdate),MONTH(fpdate)+L492-1,DAY(fpdate)))&lt;&gt;DAY(fpdate),DATE(YEAR(fpdate),MONTH(fpdate)+L492,0),DATE(YEAR(fpdate),MONTH(fpdate)+L492-1,DAY(fpdate))))))</f>
        <v/>
      </c>
      <c r="N492" s="70" t="str">
        <f>IF(L492="","",IF(D492&lt;&gt;"",D492,IF(L492=1,start_rate,IF(variable,IF(OR(L492=1,L492&lt;$K$20*periods_per_year),N491,MIN($K$21,IF(MOD(L492-1,$J$23)=0,MAX($K$22,N491+$J$24),N491))),N491))))</f>
        <v/>
      </c>
      <c r="O492" s="71" t="str">
        <f>IF(L492="","",ROUND((((1+N492/CP)^(CP/periods_per_year))-1)*R491,2))</f>
        <v/>
      </c>
      <c r="P492" s="71" t="str">
        <f>IF(L492="","",IF(L492=nper,R491+O492,MIN(R491+O492,IF(N492=N491,P491,ROUND(-PMT(((1+N492/CP)^(CP/periods_per_year))-1,nper-L492+1,R491),2)))))</f>
        <v/>
      </c>
      <c r="Q492" s="71" t="str">
        <f t="shared" si="70"/>
        <v/>
      </c>
      <c r="R492" s="71" t="str">
        <f t="shared" si="71"/>
        <v/>
      </c>
    </row>
    <row r="493" spans="1:18" x14ac:dyDescent="0.25">
      <c r="A493" s="63" t="str">
        <f t="shared" si="63"/>
        <v/>
      </c>
      <c r="B493" s="64" t="str">
        <f t="shared" si="64"/>
        <v/>
      </c>
      <c r="C493" s="65" t="str">
        <f t="shared" si="65"/>
        <v/>
      </c>
      <c r="D493" s="66" t="str">
        <f>IF(A493="","",IF(A493=1,start_rate,IF(variable,IF(OR(A493=1,A493&lt;$K$20*periods_per_year),D492,MIN($K$21,IF(MOD(A493-1,$J$23)=0,MAX($K$22,D492+$J$24),D492))),D492)))</f>
        <v/>
      </c>
      <c r="E493" s="71" t="str">
        <f t="shared" si="66"/>
        <v/>
      </c>
      <c r="F493" s="71" t="str">
        <f>IF(A493="","",IF(A493=nper,J492+E493,MIN(J492+E493,IF(D493=D492,F492,IF($E$10="Acc Bi-Weekly",ROUND((-PMT(((1+D493/CP)^(CP/12))-1,(nper-A493+1)*12/26,J492))/2,2),IF($E$10="Acc Weekly",ROUND((-PMT(((1+D493/CP)^(CP/12))-1,(nper-A493+1)*12/52,J492))/4,2),ROUND(-PMT(((1+D493/CP)^(CP/periods_per_year))-1,nper-A493+1,J492),2)))))))</f>
        <v/>
      </c>
      <c r="G493" s="71" t="str">
        <f>IF(OR(A493="",A493&lt;$E$14),"",IF(J492&lt;=F493,0,IF(IF(AND(A493&gt;=$E$14,MOD(A493-$E$14,int)=0),$E$15,0)+F493&gt;=J492+E493,J492+E493-F493,IF(AND(A493&gt;=$E$14,MOD(A493-$E$14,int)=0),$E$15,0)+IF(IF(AND(A493&gt;=$E$14,MOD(A493-$E$14,int)=0),$E$15,0)+IF(MOD(A493-$E$18,periods_per_year)=0,$E$17,0)+F493&lt;J492+E493,IF(MOD(A493-$E$18,periods_per_year)=0,$E$17,0),J492+E493-IF(AND(A493&gt;=$E$14,MOD(A493-$E$14,int)=0),$E$15,0)-F493))))</f>
        <v/>
      </c>
      <c r="H493" s="68"/>
      <c r="I493" s="67" t="str">
        <f t="shared" si="67"/>
        <v/>
      </c>
      <c r="J493" s="67" t="str">
        <f t="shared" si="68"/>
        <v/>
      </c>
      <c r="K493" s="50"/>
      <c r="L493" s="63" t="str">
        <f t="shared" si="69"/>
        <v/>
      </c>
      <c r="M493" s="64" t="str">
        <f>IF(L493="","",IF(OR(periods_per_year=26,periods_per_year=52),IF(periods_per_year=26,IF(L493=1,fpdate,M492+14),IF(periods_per_year=52,IF(L493=1,fpdate,M492+7),"n/a")),IF(periods_per_year=24,DATE(YEAR(fpdate),MONTH(fpdate)+(L493-1)/2+IF(AND(DAY(fpdate)&gt;=15,MOD(L493,2)=0),1,0),IF(MOD(L493,2)=0,IF(DAY(fpdate)&gt;=15,DAY(fpdate)-14,DAY(fpdate)+14),DAY(fpdate))),IF(DAY(DATE(YEAR(fpdate),MONTH(fpdate)+L493-1,DAY(fpdate)))&lt;&gt;DAY(fpdate),DATE(YEAR(fpdate),MONTH(fpdate)+L493,0),DATE(YEAR(fpdate),MONTH(fpdate)+L493-1,DAY(fpdate))))))</f>
        <v/>
      </c>
      <c r="N493" s="70" t="str">
        <f>IF(L493="","",IF(D493&lt;&gt;"",D493,IF(L493=1,start_rate,IF(variable,IF(OR(L493=1,L493&lt;$K$20*periods_per_year),N492,MIN($K$21,IF(MOD(L493-1,$J$23)=0,MAX($K$22,N492+$J$24),N492))),N492))))</f>
        <v/>
      </c>
      <c r="O493" s="71" t="str">
        <f>IF(L493="","",ROUND((((1+N493/CP)^(CP/periods_per_year))-1)*R492,2))</f>
        <v/>
      </c>
      <c r="P493" s="71" t="str">
        <f>IF(L493="","",IF(L493=nper,R492+O493,MIN(R492+O493,IF(N493=N492,P492,ROUND(-PMT(((1+N493/CP)^(CP/periods_per_year))-1,nper-L493+1,R492),2)))))</f>
        <v/>
      </c>
      <c r="Q493" s="71" t="str">
        <f t="shared" si="70"/>
        <v/>
      </c>
      <c r="R493" s="71" t="str">
        <f t="shared" si="71"/>
        <v/>
      </c>
    </row>
    <row r="494" spans="1:18" x14ac:dyDescent="0.25">
      <c r="A494" s="63" t="str">
        <f t="shared" si="63"/>
        <v/>
      </c>
      <c r="B494" s="64" t="str">
        <f t="shared" si="64"/>
        <v/>
      </c>
      <c r="C494" s="65" t="str">
        <f t="shared" si="65"/>
        <v/>
      </c>
      <c r="D494" s="66" t="str">
        <f>IF(A494="","",IF(A494=1,start_rate,IF(variable,IF(OR(A494=1,A494&lt;$K$20*periods_per_year),D493,MIN($K$21,IF(MOD(A494-1,$J$23)=0,MAX($K$22,D493+$J$24),D493))),D493)))</f>
        <v/>
      </c>
      <c r="E494" s="71" t="str">
        <f t="shared" si="66"/>
        <v/>
      </c>
      <c r="F494" s="71" t="str">
        <f>IF(A494="","",IF(A494=nper,J493+E494,MIN(J493+E494,IF(D494=D493,F493,IF($E$10="Acc Bi-Weekly",ROUND((-PMT(((1+D494/CP)^(CP/12))-1,(nper-A494+1)*12/26,J493))/2,2),IF($E$10="Acc Weekly",ROUND((-PMT(((1+D494/CP)^(CP/12))-1,(nper-A494+1)*12/52,J493))/4,2),ROUND(-PMT(((1+D494/CP)^(CP/periods_per_year))-1,nper-A494+1,J493),2)))))))</f>
        <v/>
      </c>
      <c r="G494" s="71" t="str">
        <f>IF(OR(A494="",A494&lt;$E$14),"",IF(J493&lt;=F494,0,IF(IF(AND(A494&gt;=$E$14,MOD(A494-$E$14,int)=0),$E$15,0)+F494&gt;=J493+E494,J493+E494-F494,IF(AND(A494&gt;=$E$14,MOD(A494-$E$14,int)=0),$E$15,0)+IF(IF(AND(A494&gt;=$E$14,MOD(A494-$E$14,int)=0),$E$15,0)+IF(MOD(A494-$E$18,periods_per_year)=0,$E$17,0)+F494&lt;J493+E494,IF(MOD(A494-$E$18,periods_per_year)=0,$E$17,0),J493+E494-IF(AND(A494&gt;=$E$14,MOD(A494-$E$14,int)=0),$E$15,0)-F494))))</f>
        <v/>
      </c>
      <c r="H494" s="68"/>
      <c r="I494" s="67" t="str">
        <f t="shared" si="67"/>
        <v/>
      </c>
      <c r="J494" s="67" t="str">
        <f t="shared" si="68"/>
        <v/>
      </c>
      <c r="K494" s="50"/>
      <c r="L494" s="63" t="str">
        <f t="shared" si="69"/>
        <v/>
      </c>
      <c r="M494" s="64" t="str">
        <f>IF(L494="","",IF(OR(periods_per_year=26,periods_per_year=52),IF(periods_per_year=26,IF(L494=1,fpdate,M493+14),IF(periods_per_year=52,IF(L494=1,fpdate,M493+7),"n/a")),IF(periods_per_year=24,DATE(YEAR(fpdate),MONTH(fpdate)+(L494-1)/2+IF(AND(DAY(fpdate)&gt;=15,MOD(L494,2)=0),1,0),IF(MOD(L494,2)=0,IF(DAY(fpdate)&gt;=15,DAY(fpdate)-14,DAY(fpdate)+14),DAY(fpdate))),IF(DAY(DATE(YEAR(fpdate),MONTH(fpdate)+L494-1,DAY(fpdate)))&lt;&gt;DAY(fpdate),DATE(YEAR(fpdate),MONTH(fpdate)+L494,0),DATE(YEAR(fpdate),MONTH(fpdate)+L494-1,DAY(fpdate))))))</f>
        <v/>
      </c>
      <c r="N494" s="70" t="str">
        <f>IF(L494="","",IF(D494&lt;&gt;"",D494,IF(L494=1,start_rate,IF(variable,IF(OR(L494=1,L494&lt;$K$20*periods_per_year),N493,MIN($K$21,IF(MOD(L494-1,$J$23)=0,MAX($K$22,N493+$J$24),N493))),N493))))</f>
        <v/>
      </c>
      <c r="O494" s="71" t="str">
        <f>IF(L494="","",ROUND((((1+N494/CP)^(CP/periods_per_year))-1)*R493,2))</f>
        <v/>
      </c>
      <c r="P494" s="71" t="str">
        <f>IF(L494="","",IF(L494=nper,R493+O494,MIN(R493+O494,IF(N494=N493,P493,ROUND(-PMT(((1+N494/CP)^(CP/periods_per_year))-1,nper-L494+1,R493),2)))))</f>
        <v/>
      </c>
      <c r="Q494" s="71" t="str">
        <f t="shared" si="70"/>
        <v/>
      </c>
      <c r="R494" s="71" t="str">
        <f t="shared" si="71"/>
        <v/>
      </c>
    </row>
    <row r="495" spans="1:18" x14ac:dyDescent="0.25">
      <c r="A495" s="63" t="str">
        <f t="shared" si="63"/>
        <v/>
      </c>
      <c r="B495" s="64" t="str">
        <f t="shared" si="64"/>
        <v/>
      </c>
      <c r="C495" s="65" t="str">
        <f t="shared" si="65"/>
        <v/>
      </c>
      <c r="D495" s="66" t="str">
        <f>IF(A495="","",IF(A495=1,start_rate,IF(variable,IF(OR(A495=1,A495&lt;$K$20*periods_per_year),D494,MIN($K$21,IF(MOD(A495-1,$J$23)=0,MAX($K$22,D494+$J$24),D494))),D494)))</f>
        <v/>
      </c>
      <c r="E495" s="71" t="str">
        <f t="shared" si="66"/>
        <v/>
      </c>
      <c r="F495" s="71" t="str">
        <f>IF(A495="","",IF(A495=nper,J494+E495,MIN(J494+E495,IF(D495=D494,F494,IF($E$10="Acc Bi-Weekly",ROUND((-PMT(((1+D495/CP)^(CP/12))-1,(nper-A495+1)*12/26,J494))/2,2),IF($E$10="Acc Weekly",ROUND((-PMT(((1+D495/CP)^(CP/12))-1,(nper-A495+1)*12/52,J494))/4,2),ROUND(-PMT(((1+D495/CP)^(CP/periods_per_year))-1,nper-A495+1,J494),2)))))))</f>
        <v/>
      </c>
      <c r="G495" s="71" t="str">
        <f>IF(OR(A495="",A495&lt;$E$14),"",IF(J494&lt;=F495,0,IF(IF(AND(A495&gt;=$E$14,MOD(A495-$E$14,int)=0),$E$15,0)+F495&gt;=J494+E495,J494+E495-F495,IF(AND(A495&gt;=$E$14,MOD(A495-$E$14,int)=0),$E$15,0)+IF(IF(AND(A495&gt;=$E$14,MOD(A495-$E$14,int)=0),$E$15,0)+IF(MOD(A495-$E$18,periods_per_year)=0,$E$17,0)+F495&lt;J494+E495,IF(MOD(A495-$E$18,periods_per_year)=0,$E$17,0),J494+E495-IF(AND(A495&gt;=$E$14,MOD(A495-$E$14,int)=0),$E$15,0)-F495))))</f>
        <v/>
      </c>
      <c r="H495" s="68"/>
      <c r="I495" s="67" t="str">
        <f t="shared" si="67"/>
        <v/>
      </c>
      <c r="J495" s="67" t="str">
        <f t="shared" si="68"/>
        <v/>
      </c>
      <c r="K495" s="50"/>
      <c r="L495" s="63" t="str">
        <f t="shared" si="69"/>
        <v/>
      </c>
      <c r="M495" s="64" t="str">
        <f>IF(L495="","",IF(OR(periods_per_year=26,periods_per_year=52),IF(periods_per_year=26,IF(L495=1,fpdate,M494+14),IF(periods_per_year=52,IF(L495=1,fpdate,M494+7),"n/a")),IF(periods_per_year=24,DATE(YEAR(fpdate),MONTH(fpdate)+(L495-1)/2+IF(AND(DAY(fpdate)&gt;=15,MOD(L495,2)=0),1,0),IF(MOD(L495,2)=0,IF(DAY(fpdate)&gt;=15,DAY(fpdate)-14,DAY(fpdate)+14),DAY(fpdate))),IF(DAY(DATE(YEAR(fpdate),MONTH(fpdate)+L495-1,DAY(fpdate)))&lt;&gt;DAY(fpdate),DATE(YEAR(fpdate),MONTH(fpdate)+L495,0),DATE(YEAR(fpdate),MONTH(fpdate)+L495-1,DAY(fpdate))))))</f>
        <v/>
      </c>
      <c r="N495" s="70" t="str">
        <f>IF(L495="","",IF(D495&lt;&gt;"",D495,IF(L495=1,start_rate,IF(variable,IF(OR(L495=1,L495&lt;$K$20*periods_per_year),N494,MIN($K$21,IF(MOD(L495-1,$J$23)=0,MAX($K$22,N494+$J$24),N494))),N494))))</f>
        <v/>
      </c>
      <c r="O495" s="71" t="str">
        <f>IF(L495="","",ROUND((((1+N495/CP)^(CP/periods_per_year))-1)*R494,2))</f>
        <v/>
      </c>
      <c r="P495" s="71" t="str">
        <f>IF(L495="","",IF(L495=nper,R494+O495,MIN(R494+O495,IF(N495=N494,P494,ROUND(-PMT(((1+N495/CP)^(CP/periods_per_year))-1,nper-L495+1,R494),2)))))</f>
        <v/>
      </c>
      <c r="Q495" s="71" t="str">
        <f t="shared" si="70"/>
        <v/>
      </c>
      <c r="R495" s="71" t="str">
        <f t="shared" si="71"/>
        <v/>
      </c>
    </row>
    <row r="496" spans="1:18" x14ac:dyDescent="0.25">
      <c r="A496" s="63" t="str">
        <f t="shared" si="63"/>
        <v/>
      </c>
      <c r="B496" s="64" t="str">
        <f t="shared" si="64"/>
        <v/>
      </c>
      <c r="C496" s="65" t="str">
        <f t="shared" si="65"/>
        <v/>
      </c>
      <c r="D496" s="66" t="str">
        <f>IF(A496="","",IF(A496=1,start_rate,IF(variable,IF(OR(A496=1,A496&lt;$K$20*periods_per_year),D495,MIN($K$21,IF(MOD(A496-1,$J$23)=0,MAX($K$22,D495+$J$24),D495))),D495)))</f>
        <v/>
      </c>
      <c r="E496" s="71" t="str">
        <f t="shared" si="66"/>
        <v/>
      </c>
      <c r="F496" s="71" t="str">
        <f>IF(A496="","",IF(A496=nper,J495+E496,MIN(J495+E496,IF(D496=D495,F495,IF($E$10="Acc Bi-Weekly",ROUND((-PMT(((1+D496/CP)^(CP/12))-1,(nper-A496+1)*12/26,J495))/2,2),IF($E$10="Acc Weekly",ROUND((-PMT(((1+D496/CP)^(CP/12))-1,(nper-A496+1)*12/52,J495))/4,2),ROUND(-PMT(((1+D496/CP)^(CP/periods_per_year))-1,nper-A496+1,J495),2)))))))</f>
        <v/>
      </c>
      <c r="G496" s="71" t="str">
        <f>IF(OR(A496="",A496&lt;$E$14),"",IF(J495&lt;=F496,0,IF(IF(AND(A496&gt;=$E$14,MOD(A496-$E$14,int)=0),$E$15,0)+F496&gt;=J495+E496,J495+E496-F496,IF(AND(A496&gt;=$E$14,MOD(A496-$E$14,int)=0),$E$15,0)+IF(IF(AND(A496&gt;=$E$14,MOD(A496-$E$14,int)=0),$E$15,0)+IF(MOD(A496-$E$18,periods_per_year)=0,$E$17,0)+F496&lt;J495+E496,IF(MOD(A496-$E$18,periods_per_year)=0,$E$17,0),J495+E496-IF(AND(A496&gt;=$E$14,MOD(A496-$E$14,int)=0),$E$15,0)-F496))))</f>
        <v/>
      </c>
      <c r="H496" s="68"/>
      <c r="I496" s="67" t="str">
        <f t="shared" si="67"/>
        <v/>
      </c>
      <c r="J496" s="67" t="str">
        <f t="shared" si="68"/>
        <v/>
      </c>
      <c r="K496" s="50"/>
      <c r="L496" s="63" t="str">
        <f t="shared" si="69"/>
        <v/>
      </c>
      <c r="M496" s="64" t="str">
        <f>IF(L496="","",IF(OR(periods_per_year=26,periods_per_year=52),IF(periods_per_year=26,IF(L496=1,fpdate,M495+14),IF(periods_per_year=52,IF(L496=1,fpdate,M495+7),"n/a")),IF(periods_per_year=24,DATE(YEAR(fpdate),MONTH(fpdate)+(L496-1)/2+IF(AND(DAY(fpdate)&gt;=15,MOD(L496,2)=0),1,0),IF(MOD(L496,2)=0,IF(DAY(fpdate)&gt;=15,DAY(fpdate)-14,DAY(fpdate)+14),DAY(fpdate))),IF(DAY(DATE(YEAR(fpdate),MONTH(fpdate)+L496-1,DAY(fpdate)))&lt;&gt;DAY(fpdate),DATE(YEAR(fpdate),MONTH(fpdate)+L496,0),DATE(YEAR(fpdate),MONTH(fpdate)+L496-1,DAY(fpdate))))))</f>
        <v/>
      </c>
      <c r="N496" s="70" t="str">
        <f>IF(L496="","",IF(D496&lt;&gt;"",D496,IF(L496=1,start_rate,IF(variable,IF(OR(L496=1,L496&lt;$K$20*periods_per_year),N495,MIN($K$21,IF(MOD(L496-1,$J$23)=0,MAX($K$22,N495+$J$24),N495))),N495))))</f>
        <v/>
      </c>
      <c r="O496" s="71" t="str">
        <f>IF(L496="","",ROUND((((1+N496/CP)^(CP/periods_per_year))-1)*R495,2))</f>
        <v/>
      </c>
      <c r="P496" s="71" t="str">
        <f>IF(L496="","",IF(L496=nper,R495+O496,MIN(R495+O496,IF(N496=N495,P495,ROUND(-PMT(((1+N496/CP)^(CP/periods_per_year))-1,nper-L496+1,R495),2)))))</f>
        <v/>
      </c>
      <c r="Q496" s="71" t="str">
        <f t="shared" si="70"/>
        <v/>
      </c>
      <c r="R496" s="71" t="str">
        <f t="shared" si="71"/>
        <v/>
      </c>
    </row>
    <row r="497" spans="1:18" x14ac:dyDescent="0.25">
      <c r="A497" s="63" t="str">
        <f t="shared" si="63"/>
        <v/>
      </c>
      <c r="B497" s="64" t="str">
        <f t="shared" si="64"/>
        <v/>
      </c>
      <c r="C497" s="65" t="str">
        <f t="shared" si="65"/>
        <v/>
      </c>
      <c r="D497" s="66" t="str">
        <f>IF(A497="","",IF(A497=1,start_rate,IF(variable,IF(OR(A497=1,A497&lt;$K$20*periods_per_year),D496,MIN($K$21,IF(MOD(A497-1,$J$23)=0,MAX($K$22,D496+$J$24),D496))),D496)))</f>
        <v/>
      </c>
      <c r="E497" s="71" t="str">
        <f t="shared" si="66"/>
        <v/>
      </c>
      <c r="F497" s="71" t="str">
        <f>IF(A497="","",IF(A497=nper,J496+E497,MIN(J496+E497,IF(D497=D496,F496,IF($E$10="Acc Bi-Weekly",ROUND((-PMT(((1+D497/CP)^(CP/12))-1,(nper-A497+1)*12/26,J496))/2,2),IF($E$10="Acc Weekly",ROUND((-PMT(((1+D497/CP)^(CP/12))-1,(nper-A497+1)*12/52,J496))/4,2),ROUND(-PMT(((1+D497/CP)^(CP/periods_per_year))-1,nper-A497+1,J496),2)))))))</f>
        <v/>
      </c>
      <c r="G497" s="71" t="str">
        <f>IF(OR(A497="",A497&lt;$E$14),"",IF(J496&lt;=F497,0,IF(IF(AND(A497&gt;=$E$14,MOD(A497-$E$14,int)=0),$E$15,0)+F497&gt;=J496+E497,J496+E497-F497,IF(AND(A497&gt;=$E$14,MOD(A497-$E$14,int)=0),$E$15,0)+IF(IF(AND(A497&gt;=$E$14,MOD(A497-$E$14,int)=0),$E$15,0)+IF(MOD(A497-$E$18,periods_per_year)=0,$E$17,0)+F497&lt;J496+E497,IF(MOD(A497-$E$18,periods_per_year)=0,$E$17,0),J496+E497-IF(AND(A497&gt;=$E$14,MOD(A497-$E$14,int)=0),$E$15,0)-F497))))</f>
        <v/>
      </c>
      <c r="H497" s="68"/>
      <c r="I497" s="67" t="str">
        <f t="shared" si="67"/>
        <v/>
      </c>
      <c r="J497" s="67" t="str">
        <f t="shared" si="68"/>
        <v/>
      </c>
      <c r="K497" s="50"/>
      <c r="L497" s="63" t="str">
        <f t="shared" si="69"/>
        <v/>
      </c>
      <c r="M497" s="64" t="str">
        <f>IF(L497="","",IF(OR(periods_per_year=26,periods_per_year=52),IF(periods_per_year=26,IF(L497=1,fpdate,M496+14),IF(periods_per_year=52,IF(L497=1,fpdate,M496+7),"n/a")),IF(periods_per_year=24,DATE(YEAR(fpdate),MONTH(fpdate)+(L497-1)/2+IF(AND(DAY(fpdate)&gt;=15,MOD(L497,2)=0),1,0),IF(MOD(L497,2)=0,IF(DAY(fpdate)&gt;=15,DAY(fpdate)-14,DAY(fpdate)+14),DAY(fpdate))),IF(DAY(DATE(YEAR(fpdate),MONTH(fpdate)+L497-1,DAY(fpdate)))&lt;&gt;DAY(fpdate),DATE(YEAR(fpdate),MONTH(fpdate)+L497,0),DATE(YEAR(fpdate),MONTH(fpdate)+L497-1,DAY(fpdate))))))</f>
        <v/>
      </c>
      <c r="N497" s="70" t="str">
        <f>IF(L497="","",IF(D497&lt;&gt;"",D497,IF(L497=1,start_rate,IF(variable,IF(OR(L497=1,L497&lt;$K$20*periods_per_year),N496,MIN($K$21,IF(MOD(L497-1,$J$23)=0,MAX($K$22,N496+$J$24),N496))),N496))))</f>
        <v/>
      </c>
      <c r="O497" s="71" t="str">
        <f>IF(L497="","",ROUND((((1+N497/CP)^(CP/periods_per_year))-1)*R496,2))</f>
        <v/>
      </c>
      <c r="P497" s="71" t="str">
        <f>IF(L497="","",IF(L497=nper,R496+O497,MIN(R496+O497,IF(N497=N496,P496,ROUND(-PMT(((1+N497/CP)^(CP/periods_per_year))-1,nper-L497+1,R496),2)))))</f>
        <v/>
      </c>
      <c r="Q497" s="71" t="str">
        <f t="shared" si="70"/>
        <v/>
      </c>
      <c r="R497" s="71" t="str">
        <f t="shared" si="71"/>
        <v/>
      </c>
    </row>
    <row r="498" spans="1:18" x14ac:dyDescent="0.25">
      <c r="A498" s="63" t="str">
        <f t="shared" si="63"/>
        <v/>
      </c>
      <c r="B498" s="64" t="str">
        <f t="shared" si="64"/>
        <v/>
      </c>
      <c r="C498" s="65" t="str">
        <f t="shared" si="65"/>
        <v/>
      </c>
      <c r="D498" s="66" t="str">
        <f>IF(A498="","",IF(A498=1,start_rate,IF(variable,IF(OR(A498=1,A498&lt;$K$20*periods_per_year),D497,MIN($K$21,IF(MOD(A498-1,$J$23)=0,MAX($K$22,D497+$J$24),D497))),D497)))</f>
        <v/>
      </c>
      <c r="E498" s="71" t="str">
        <f t="shared" si="66"/>
        <v/>
      </c>
      <c r="F498" s="71" t="str">
        <f>IF(A498="","",IF(A498=nper,J497+E498,MIN(J497+E498,IF(D498=D497,F497,IF($E$10="Acc Bi-Weekly",ROUND((-PMT(((1+D498/CP)^(CP/12))-1,(nper-A498+1)*12/26,J497))/2,2),IF($E$10="Acc Weekly",ROUND((-PMT(((1+D498/CP)^(CP/12))-1,(nper-A498+1)*12/52,J497))/4,2),ROUND(-PMT(((1+D498/CP)^(CP/periods_per_year))-1,nper-A498+1,J497),2)))))))</f>
        <v/>
      </c>
      <c r="G498" s="71" t="str">
        <f>IF(OR(A498="",A498&lt;$E$14),"",IF(J497&lt;=F498,0,IF(IF(AND(A498&gt;=$E$14,MOD(A498-$E$14,int)=0),$E$15,0)+F498&gt;=J497+E498,J497+E498-F498,IF(AND(A498&gt;=$E$14,MOD(A498-$E$14,int)=0),$E$15,0)+IF(IF(AND(A498&gt;=$E$14,MOD(A498-$E$14,int)=0),$E$15,0)+IF(MOD(A498-$E$18,periods_per_year)=0,$E$17,0)+F498&lt;J497+E498,IF(MOD(A498-$E$18,periods_per_year)=0,$E$17,0),J497+E498-IF(AND(A498&gt;=$E$14,MOD(A498-$E$14,int)=0),$E$15,0)-F498))))</f>
        <v/>
      </c>
      <c r="H498" s="68"/>
      <c r="I498" s="67" t="str">
        <f t="shared" si="67"/>
        <v/>
      </c>
      <c r="J498" s="67" t="str">
        <f t="shared" si="68"/>
        <v/>
      </c>
      <c r="K498" s="50"/>
      <c r="L498" s="63" t="str">
        <f t="shared" si="69"/>
        <v/>
      </c>
      <c r="M498" s="64" t="str">
        <f>IF(L498="","",IF(OR(periods_per_year=26,periods_per_year=52),IF(periods_per_year=26,IF(L498=1,fpdate,M497+14),IF(periods_per_year=52,IF(L498=1,fpdate,M497+7),"n/a")),IF(periods_per_year=24,DATE(YEAR(fpdate),MONTH(fpdate)+(L498-1)/2+IF(AND(DAY(fpdate)&gt;=15,MOD(L498,2)=0),1,0),IF(MOD(L498,2)=0,IF(DAY(fpdate)&gt;=15,DAY(fpdate)-14,DAY(fpdate)+14),DAY(fpdate))),IF(DAY(DATE(YEAR(fpdate),MONTH(fpdate)+L498-1,DAY(fpdate)))&lt;&gt;DAY(fpdate),DATE(YEAR(fpdate),MONTH(fpdate)+L498,0),DATE(YEAR(fpdate),MONTH(fpdate)+L498-1,DAY(fpdate))))))</f>
        <v/>
      </c>
      <c r="N498" s="70" t="str">
        <f>IF(L498="","",IF(D498&lt;&gt;"",D498,IF(L498=1,start_rate,IF(variable,IF(OR(L498=1,L498&lt;$K$20*periods_per_year),N497,MIN($K$21,IF(MOD(L498-1,$J$23)=0,MAX($K$22,N497+$J$24),N497))),N497))))</f>
        <v/>
      </c>
      <c r="O498" s="71" t="str">
        <f>IF(L498="","",ROUND((((1+N498/CP)^(CP/periods_per_year))-1)*R497,2))</f>
        <v/>
      </c>
      <c r="P498" s="71" t="str">
        <f>IF(L498="","",IF(L498=nper,R497+O498,MIN(R497+O498,IF(N498=N497,P497,ROUND(-PMT(((1+N498/CP)^(CP/periods_per_year))-1,nper-L498+1,R497),2)))))</f>
        <v/>
      </c>
      <c r="Q498" s="71" t="str">
        <f t="shared" si="70"/>
        <v/>
      </c>
      <c r="R498" s="71" t="str">
        <f t="shared" si="71"/>
        <v/>
      </c>
    </row>
    <row r="499" spans="1:18" x14ac:dyDescent="0.25">
      <c r="A499" s="63" t="str">
        <f t="shared" si="63"/>
        <v/>
      </c>
      <c r="B499" s="64" t="str">
        <f t="shared" si="64"/>
        <v/>
      </c>
      <c r="C499" s="65" t="str">
        <f t="shared" si="65"/>
        <v/>
      </c>
      <c r="D499" s="66" t="str">
        <f>IF(A499="","",IF(A499=1,start_rate,IF(variable,IF(OR(A499=1,A499&lt;$K$20*periods_per_year),D498,MIN($K$21,IF(MOD(A499-1,$J$23)=0,MAX($K$22,D498+$J$24),D498))),D498)))</f>
        <v/>
      </c>
      <c r="E499" s="71" t="str">
        <f t="shared" si="66"/>
        <v/>
      </c>
      <c r="F499" s="71" t="str">
        <f>IF(A499="","",IF(A499=nper,J498+E499,MIN(J498+E499,IF(D499=D498,F498,IF($E$10="Acc Bi-Weekly",ROUND((-PMT(((1+D499/CP)^(CP/12))-1,(nper-A499+1)*12/26,J498))/2,2),IF($E$10="Acc Weekly",ROUND((-PMT(((1+D499/CP)^(CP/12))-1,(nper-A499+1)*12/52,J498))/4,2),ROUND(-PMT(((1+D499/CP)^(CP/periods_per_year))-1,nper-A499+1,J498),2)))))))</f>
        <v/>
      </c>
      <c r="G499" s="71" t="str">
        <f>IF(OR(A499="",A499&lt;$E$14),"",IF(J498&lt;=F499,0,IF(IF(AND(A499&gt;=$E$14,MOD(A499-$E$14,int)=0),$E$15,0)+F499&gt;=J498+E499,J498+E499-F499,IF(AND(A499&gt;=$E$14,MOD(A499-$E$14,int)=0),$E$15,0)+IF(IF(AND(A499&gt;=$E$14,MOD(A499-$E$14,int)=0),$E$15,0)+IF(MOD(A499-$E$18,periods_per_year)=0,$E$17,0)+F499&lt;J498+E499,IF(MOD(A499-$E$18,periods_per_year)=0,$E$17,0),J498+E499-IF(AND(A499&gt;=$E$14,MOD(A499-$E$14,int)=0),$E$15,0)-F499))))</f>
        <v/>
      </c>
      <c r="H499" s="68"/>
      <c r="I499" s="67" t="str">
        <f t="shared" si="67"/>
        <v/>
      </c>
      <c r="J499" s="67" t="str">
        <f t="shared" si="68"/>
        <v/>
      </c>
      <c r="K499" s="50"/>
      <c r="L499" s="63" t="str">
        <f t="shared" si="69"/>
        <v/>
      </c>
      <c r="M499" s="64" t="str">
        <f>IF(L499="","",IF(OR(periods_per_year=26,periods_per_year=52),IF(periods_per_year=26,IF(L499=1,fpdate,M498+14),IF(periods_per_year=52,IF(L499=1,fpdate,M498+7),"n/a")),IF(periods_per_year=24,DATE(YEAR(fpdate),MONTH(fpdate)+(L499-1)/2+IF(AND(DAY(fpdate)&gt;=15,MOD(L499,2)=0),1,0),IF(MOD(L499,2)=0,IF(DAY(fpdate)&gt;=15,DAY(fpdate)-14,DAY(fpdate)+14),DAY(fpdate))),IF(DAY(DATE(YEAR(fpdate),MONTH(fpdate)+L499-1,DAY(fpdate)))&lt;&gt;DAY(fpdate),DATE(YEAR(fpdate),MONTH(fpdate)+L499,0),DATE(YEAR(fpdate),MONTH(fpdate)+L499-1,DAY(fpdate))))))</f>
        <v/>
      </c>
      <c r="N499" s="70" t="str">
        <f>IF(L499="","",IF(D499&lt;&gt;"",D499,IF(L499=1,start_rate,IF(variable,IF(OR(L499=1,L499&lt;$K$20*periods_per_year),N498,MIN($K$21,IF(MOD(L499-1,$J$23)=0,MAX($K$22,N498+$J$24),N498))),N498))))</f>
        <v/>
      </c>
      <c r="O499" s="71" t="str">
        <f>IF(L499="","",ROUND((((1+N499/CP)^(CP/periods_per_year))-1)*R498,2))</f>
        <v/>
      </c>
      <c r="P499" s="71" t="str">
        <f>IF(L499="","",IF(L499=nper,R498+O499,MIN(R498+O499,IF(N499=N498,P498,ROUND(-PMT(((1+N499/CP)^(CP/periods_per_year))-1,nper-L499+1,R498),2)))))</f>
        <v/>
      </c>
      <c r="Q499" s="71" t="str">
        <f t="shared" si="70"/>
        <v/>
      </c>
      <c r="R499" s="71" t="str">
        <f t="shared" si="71"/>
        <v/>
      </c>
    </row>
    <row r="500" spans="1:18" x14ac:dyDescent="0.25">
      <c r="A500" s="63" t="str">
        <f t="shared" si="63"/>
        <v/>
      </c>
      <c r="B500" s="64" t="str">
        <f t="shared" si="64"/>
        <v/>
      </c>
      <c r="C500" s="65" t="str">
        <f t="shared" si="65"/>
        <v/>
      </c>
      <c r="D500" s="66" t="str">
        <f>IF(A500="","",IF(A500=1,start_rate,IF(variable,IF(OR(A500=1,A500&lt;$K$20*periods_per_year),D499,MIN($K$21,IF(MOD(A500-1,$J$23)=0,MAX($K$22,D499+$J$24),D499))),D499)))</f>
        <v/>
      </c>
      <c r="E500" s="71" t="str">
        <f t="shared" si="66"/>
        <v/>
      </c>
      <c r="F500" s="71" t="str">
        <f>IF(A500="","",IF(A500=nper,J499+E500,MIN(J499+E500,IF(D500=D499,F499,IF($E$10="Acc Bi-Weekly",ROUND((-PMT(((1+D500/CP)^(CP/12))-1,(nper-A500+1)*12/26,J499))/2,2),IF($E$10="Acc Weekly",ROUND((-PMT(((1+D500/CP)^(CP/12))-1,(nper-A500+1)*12/52,J499))/4,2),ROUND(-PMT(((1+D500/CP)^(CP/periods_per_year))-1,nper-A500+1,J499),2)))))))</f>
        <v/>
      </c>
      <c r="G500" s="71" t="str">
        <f>IF(OR(A500="",A500&lt;$E$14),"",IF(J499&lt;=F500,0,IF(IF(AND(A500&gt;=$E$14,MOD(A500-$E$14,int)=0),$E$15,0)+F500&gt;=J499+E500,J499+E500-F500,IF(AND(A500&gt;=$E$14,MOD(A500-$E$14,int)=0),$E$15,0)+IF(IF(AND(A500&gt;=$E$14,MOD(A500-$E$14,int)=0),$E$15,0)+IF(MOD(A500-$E$18,periods_per_year)=0,$E$17,0)+F500&lt;J499+E500,IF(MOD(A500-$E$18,periods_per_year)=0,$E$17,0),J499+E500-IF(AND(A500&gt;=$E$14,MOD(A500-$E$14,int)=0),$E$15,0)-F500))))</f>
        <v/>
      </c>
      <c r="H500" s="68"/>
      <c r="I500" s="67" t="str">
        <f t="shared" si="67"/>
        <v/>
      </c>
      <c r="J500" s="67" t="str">
        <f t="shared" si="68"/>
        <v/>
      </c>
      <c r="K500" s="50"/>
      <c r="L500" s="63" t="str">
        <f t="shared" si="69"/>
        <v/>
      </c>
      <c r="M500" s="64" t="str">
        <f>IF(L500="","",IF(OR(periods_per_year=26,periods_per_year=52),IF(periods_per_year=26,IF(L500=1,fpdate,M499+14),IF(periods_per_year=52,IF(L500=1,fpdate,M499+7),"n/a")),IF(periods_per_year=24,DATE(YEAR(fpdate),MONTH(fpdate)+(L500-1)/2+IF(AND(DAY(fpdate)&gt;=15,MOD(L500,2)=0),1,0),IF(MOD(L500,2)=0,IF(DAY(fpdate)&gt;=15,DAY(fpdate)-14,DAY(fpdate)+14),DAY(fpdate))),IF(DAY(DATE(YEAR(fpdate),MONTH(fpdate)+L500-1,DAY(fpdate)))&lt;&gt;DAY(fpdate),DATE(YEAR(fpdate),MONTH(fpdate)+L500,0),DATE(YEAR(fpdate),MONTH(fpdate)+L500-1,DAY(fpdate))))))</f>
        <v/>
      </c>
      <c r="N500" s="70" t="str">
        <f>IF(L500="","",IF(D500&lt;&gt;"",D500,IF(L500=1,start_rate,IF(variable,IF(OR(L500=1,L500&lt;$K$20*periods_per_year),N499,MIN($K$21,IF(MOD(L500-1,$J$23)=0,MAX($K$22,N499+$J$24),N499))),N499))))</f>
        <v/>
      </c>
      <c r="O500" s="71" t="str">
        <f>IF(L500="","",ROUND((((1+N500/CP)^(CP/periods_per_year))-1)*R499,2))</f>
        <v/>
      </c>
      <c r="P500" s="71" t="str">
        <f>IF(L500="","",IF(L500=nper,R499+O500,MIN(R499+O500,IF(N500=N499,P499,ROUND(-PMT(((1+N500/CP)^(CP/periods_per_year))-1,nper-L500+1,R499),2)))))</f>
        <v/>
      </c>
      <c r="Q500" s="71" t="str">
        <f t="shared" si="70"/>
        <v/>
      </c>
      <c r="R500" s="71" t="str">
        <f t="shared" si="71"/>
        <v/>
      </c>
    </row>
    <row r="501" spans="1:18" x14ac:dyDescent="0.25">
      <c r="A501" s="63" t="str">
        <f t="shared" si="63"/>
        <v/>
      </c>
      <c r="B501" s="64" t="str">
        <f t="shared" si="64"/>
        <v/>
      </c>
      <c r="C501" s="65" t="str">
        <f t="shared" si="65"/>
        <v/>
      </c>
      <c r="D501" s="66" t="str">
        <f>IF(A501="","",IF(A501=1,start_rate,IF(variable,IF(OR(A501=1,A501&lt;$K$20*periods_per_year),D500,MIN($K$21,IF(MOD(A501-1,$J$23)=0,MAX($K$22,D500+$J$24),D500))),D500)))</f>
        <v/>
      </c>
      <c r="E501" s="71" t="str">
        <f t="shared" si="66"/>
        <v/>
      </c>
      <c r="F501" s="71" t="str">
        <f>IF(A501="","",IF(A501=nper,J500+E501,MIN(J500+E501,IF(D501=D500,F500,IF($E$10="Acc Bi-Weekly",ROUND((-PMT(((1+D501/CP)^(CP/12))-1,(nper-A501+1)*12/26,J500))/2,2),IF($E$10="Acc Weekly",ROUND((-PMT(((1+D501/CP)^(CP/12))-1,(nper-A501+1)*12/52,J500))/4,2),ROUND(-PMT(((1+D501/CP)^(CP/periods_per_year))-1,nper-A501+1,J500),2)))))))</f>
        <v/>
      </c>
      <c r="G501" s="71" t="str">
        <f>IF(OR(A501="",A501&lt;$E$14),"",IF(J500&lt;=F501,0,IF(IF(AND(A501&gt;=$E$14,MOD(A501-$E$14,int)=0),$E$15,0)+F501&gt;=J500+E501,J500+E501-F501,IF(AND(A501&gt;=$E$14,MOD(A501-$E$14,int)=0),$E$15,0)+IF(IF(AND(A501&gt;=$E$14,MOD(A501-$E$14,int)=0),$E$15,0)+IF(MOD(A501-$E$18,periods_per_year)=0,$E$17,0)+F501&lt;J500+E501,IF(MOD(A501-$E$18,periods_per_year)=0,$E$17,0),J500+E501-IF(AND(A501&gt;=$E$14,MOD(A501-$E$14,int)=0),$E$15,0)-F501))))</f>
        <v/>
      </c>
      <c r="H501" s="68"/>
      <c r="I501" s="67" t="str">
        <f t="shared" si="67"/>
        <v/>
      </c>
      <c r="J501" s="67" t="str">
        <f t="shared" si="68"/>
        <v/>
      </c>
      <c r="K501" s="50"/>
      <c r="L501" s="63" t="str">
        <f t="shared" si="69"/>
        <v/>
      </c>
      <c r="M501" s="64" t="str">
        <f>IF(L501="","",IF(OR(periods_per_year=26,periods_per_year=52),IF(periods_per_year=26,IF(L501=1,fpdate,M500+14),IF(periods_per_year=52,IF(L501=1,fpdate,M500+7),"n/a")),IF(periods_per_year=24,DATE(YEAR(fpdate),MONTH(fpdate)+(L501-1)/2+IF(AND(DAY(fpdate)&gt;=15,MOD(L501,2)=0),1,0),IF(MOD(L501,2)=0,IF(DAY(fpdate)&gt;=15,DAY(fpdate)-14,DAY(fpdate)+14),DAY(fpdate))),IF(DAY(DATE(YEAR(fpdate),MONTH(fpdate)+L501-1,DAY(fpdate)))&lt;&gt;DAY(fpdate),DATE(YEAR(fpdate),MONTH(fpdate)+L501,0),DATE(YEAR(fpdate),MONTH(fpdate)+L501-1,DAY(fpdate))))))</f>
        <v/>
      </c>
      <c r="N501" s="70" t="str">
        <f>IF(L501="","",IF(D501&lt;&gt;"",D501,IF(L501=1,start_rate,IF(variable,IF(OR(L501=1,L501&lt;$K$20*periods_per_year),N500,MIN($K$21,IF(MOD(L501-1,$J$23)=0,MAX($K$22,N500+$J$24),N500))),N500))))</f>
        <v/>
      </c>
      <c r="O501" s="71" t="str">
        <f>IF(L501="","",ROUND((((1+N501/CP)^(CP/periods_per_year))-1)*R500,2))</f>
        <v/>
      </c>
      <c r="P501" s="71" t="str">
        <f>IF(L501="","",IF(L501=nper,R500+O501,MIN(R500+O501,IF(N501=N500,P500,ROUND(-PMT(((1+N501/CP)^(CP/periods_per_year))-1,nper-L501+1,R500),2)))))</f>
        <v/>
      </c>
      <c r="Q501" s="71" t="str">
        <f t="shared" si="70"/>
        <v/>
      </c>
      <c r="R501" s="71" t="str">
        <f t="shared" si="71"/>
        <v/>
      </c>
    </row>
    <row r="502" spans="1:18" x14ac:dyDescent="0.25">
      <c r="A502" s="63" t="str">
        <f t="shared" si="63"/>
        <v/>
      </c>
      <c r="B502" s="64" t="str">
        <f t="shared" si="64"/>
        <v/>
      </c>
      <c r="C502" s="65" t="str">
        <f t="shared" si="65"/>
        <v/>
      </c>
      <c r="D502" s="66" t="str">
        <f>IF(A502="","",IF(A502=1,start_rate,IF(variable,IF(OR(A502=1,A502&lt;$K$20*periods_per_year),D501,MIN($K$21,IF(MOD(A502-1,$J$23)=0,MAX($K$22,D501+$J$24),D501))),D501)))</f>
        <v/>
      </c>
      <c r="E502" s="71" t="str">
        <f t="shared" si="66"/>
        <v/>
      </c>
      <c r="F502" s="71" t="str">
        <f>IF(A502="","",IF(A502=nper,J501+E502,MIN(J501+E502,IF(D502=D501,F501,IF($E$10="Acc Bi-Weekly",ROUND((-PMT(((1+D502/CP)^(CP/12))-1,(nper-A502+1)*12/26,J501))/2,2),IF($E$10="Acc Weekly",ROUND((-PMT(((1+D502/CP)^(CP/12))-1,(nper-A502+1)*12/52,J501))/4,2),ROUND(-PMT(((1+D502/CP)^(CP/periods_per_year))-1,nper-A502+1,J501),2)))))))</f>
        <v/>
      </c>
      <c r="G502" s="71" t="str">
        <f>IF(OR(A502="",A502&lt;$E$14),"",IF(J501&lt;=F502,0,IF(IF(AND(A502&gt;=$E$14,MOD(A502-$E$14,int)=0),$E$15,0)+F502&gt;=J501+E502,J501+E502-F502,IF(AND(A502&gt;=$E$14,MOD(A502-$E$14,int)=0),$E$15,0)+IF(IF(AND(A502&gt;=$E$14,MOD(A502-$E$14,int)=0),$E$15,0)+IF(MOD(A502-$E$18,periods_per_year)=0,$E$17,0)+F502&lt;J501+E502,IF(MOD(A502-$E$18,periods_per_year)=0,$E$17,0),J501+E502-IF(AND(A502&gt;=$E$14,MOD(A502-$E$14,int)=0),$E$15,0)-F502))))</f>
        <v/>
      </c>
      <c r="H502" s="68"/>
      <c r="I502" s="67" t="str">
        <f t="shared" si="67"/>
        <v/>
      </c>
      <c r="J502" s="67" t="str">
        <f t="shared" si="68"/>
        <v/>
      </c>
      <c r="K502" s="50"/>
      <c r="L502" s="63" t="str">
        <f t="shared" si="69"/>
        <v/>
      </c>
      <c r="M502" s="64" t="str">
        <f>IF(L502="","",IF(OR(periods_per_year=26,periods_per_year=52),IF(periods_per_year=26,IF(L502=1,fpdate,M501+14),IF(periods_per_year=52,IF(L502=1,fpdate,M501+7),"n/a")),IF(periods_per_year=24,DATE(YEAR(fpdate),MONTH(fpdate)+(L502-1)/2+IF(AND(DAY(fpdate)&gt;=15,MOD(L502,2)=0),1,0),IF(MOD(L502,2)=0,IF(DAY(fpdate)&gt;=15,DAY(fpdate)-14,DAY(fpdate)+14),DAY(fpdate))),IF(DAY(DATE(YEAR(fpdate),MONTH(fpdate)+L502-1,DAY(fpdate)))&lt;&gt;DAY(fpdate),DATE(YEAR(fpdate),MONTH(fpdate)+L502,0),DATE(YEAR(fpdate),MONTH(fpdate)+L502-1,DAY(fpdate))))))</f>
        <v/>
      </c>
      <c r="N502" s="70" t="str">
        <f>IF(L502="","",IF(D502&lt;&gt;"",D502,IF(L502=1,start_rate,IF(variable,IF(OR(L502=1,L502&lt;$K$20*periods_per_year),N501,MIN($K$21,IF(MOD(L502-1,$J$23)=0,MAX($K$22,N501+$J$24),N501))),N501))))</f>
        <v/>
      </c>
      <c r="O502" s="71" t="str">
        <f>IF(L502="","",ROUND((((1+N502/CP)^(CP/periods_per_year))-1)*R501,2))</f>
        <v/>
      </c>
      <c r="P502" s="71" t="str">
        <f>IF(L502="","",IF(L502=nper,R501+O502,MIN(R501+O502,IF(N502=N501,P501,ROUND(-PMT(((1+N502/CP)^(CP/periods_per_year))-1,nper-L502+1,R501),2)))))</f>
        <v/>
      </c>
      <c r="Q502" s="71" t="str">
        <f t="shared" si="70"/>
        <v/>
      </c>
      <c r="R502" s="71" t="str">
        <f t="shared" si="71"/>
        <v/>
      </c>
    </row>
    <row r="503" spans="1:18" x14ac:dyDescent="0.25">
      <c r="A503" s="63" t="str">
        <f t="shared" si="63"/>
        <v/>
      </c>
      <c r="B503" s="64" t="str">
        <f t="shared" si="64"/>
        <v/>
      </c>
      <c r="C503" s="65" t="str">
        <f t="shared" si="65"/>
        <v/>
      </c>
      <c r="D503" s="66" t="str">
        <f>IF(A503="","",IF(A503=1,start_rate,IF(variable,IF(OR(A503=1,A503&lt;$K$20*periods_per_year),D502,MIN($K$21,IF(MOD(A503-1,$J$23)=0,MAX($K$22,D502+$J$24),D502))),D502)))</f>
        <v/>
      </c>
      <c r="E503" s="71" t="str">
        <f t="shared" si="66"/>
        <v/>
      </c>
      <c r="F503" s="71" t="str">
        <f>IF(A503="","",IF(A503=nper,J502+E503,MIN(J502+E503,IF(D503=D502,F502,IF($E$10="Acc Bi-Weekly",ROUND((-PMT(((1+D503/CP)^(CP/12))-1,(nper-A503+1)*12/26,J502))/2,2),IF($E$10="Acc Weekly",ROUND((-PMT(((1+D503/CP)^(CP/12))-1,(nper-A503+1)*12/52,J502))/4,2),ROUND(-PMT(((1+D503/CP)^(CP/periods_per_year))-1,nper-A503+1,J502),2)))))))</f>
        <v/>
      </c>
      <c r="G503" s="71" t="str">
        <f>IF(OR(A503="",A503&lt;$E$14),"",IF(J502&lt;=F503,0,IF(IF(AND(A503&gt;=$E$14,MOD(A503-$E$14,int)=0),$E$15,0)+F503&gt;=J502+E503,J502+E503-F503,IF(AND(A503&gt;=$E$14,MOD(A503-$E$14,int)=0),$E$15,0)+IF(IF(AND(A503&gt;=$E$14,MOD(A503-$E$14,int)=0),$E$15,0)+IF(MOD(A503-$E$18,periods_per_year)=0,$E$17,0)+F503&lt;J502+E503,IF(MOD(A503-$E$18,periods_per_year)=0,$E$17,0),J502+E503-IF(AND(A503&gt;=$E$14,MOD(A503-$E$14,int)=0),$E$15,0)-F503))))</f>
        <v/>
      </c>
      <c r="H503" s="68"/>
      <c r="I503" s="67" t="str">
        <f t="shared" si="67"/>
        <v/>
      </c>
      <c r="J503" s="67" t="str">
        <f t="shared" si="68"/>
        <v/>
      </c>
      <c r="K503" s="50"/>
      <c r="L503" s="63" t="str">
        <f t="shared" si="69"/>
        <v/>
      </c>
      <c r="M503" s="64" t="str">
        <f>IF(L503="","",IF(OR(periods_per_year=26,periods_per_year=52),IF(periods_per_year=26,IF(L503=1,fpdate,M502+14),IF(periods_per_year=52,IF(L503=1,fpdate,M502+7),"n/a")),IF(periods_per_year=24,DATE(YEAR(fpdate),MONTH(fpdate)+(L503-1)/2+IF(AND(DAY(fpdate)&gt;=15,MOD(L503,2)=0),1,0),IF(MOD(L503,2)=0,IF(DAY(fpdate)&gt;=15,DAY(fpdate)-14,DAY(fpdate)+14),DAY(fpdate))),IF(DAY(DATE(YEAR(fpdate),MONTH(fpdate)+L503-1,DAY(fpdate)))&lt;&gt;DAY(fpdate),DATE(YEAR(fpdate),MONTH(fpdate)+L503,0),DATE(YEAR(fpdate),MONTH(fpdate)+L503-1,DAY(fpdate))))))</f>
        <v/>
      </c>
      <c r="N503" s="70" t="str">
        <f>IF(L503="","",IF(D503&lt;&gt;"",D503,IF(L503=1,start_rate,IF(variable,IF(OR(L503=1,L503&lt;$K$20*periods_per_year),N502,MIN($K$21,IF(MOD(L503-1,$J$23)=0,MAX($K$22,N502+$J$24),N502))),N502))))</f>
        <v/>
      </c>
      <c r="O503" s="71" t="str">
        <f>IF(L503="","",ROUND((((1+N503/CP)^(CP/periods_per_year))-1)*R502,2))</f>
        <v/>
      </c>
      <c r="P503" s="71" t="str">
        <f>IF(L503="","",IF(L503=nper,R502+O503,MIN(R502+O503,IF(N503=N502,P502,ROUND(-PMT(((1+N503/CP)^(CP/periods_per_year))-1,nper-L503+1,R502),2)))))</f>
        <v/>
      </c>
      <c r="Q503" s="71" t="str">
        <f t="shared" si="70"/>
        <v/>
      </c>
      <c r="R503" s="71" t="str">
        <f t="shared" si="71"/>
        <v/>
      </c>
    </row>
    <row r="504" spans="1:18" x14ac:dyDescent="0.25">
      <c r="A504" s="63" t="str">
        <f t="shared" si="63"/>
        <v/>
      </c>
      <c r="B504" s="64" t="str">
        <f t="shared" si="64"/>
        <v/>
      </c>
      <c r="C504" s="65" t="str">
        <f t="shared" si="65"/>
        <v/>
      </c>
      <c r="D504" s="66" t="str">
        <f>IF(A504="","",IF(A504=1,start_rate,IF(variable,IF(OR(A504=1,A504&lt;$K$20*periods_per_year),D503,MIN($K$21,IF(MOD(A504-1,$J$23)=0,MAX($K$22,D503+$J$24),D503))),D503)))</f>
        <v/>
      </c>
      <c r="E504" s="71" t="str">
        <f t="shared" si="66"/>
        <v/>
      </c>
      <c r="F504" s="71" t="str">
        <f>IF(A504="","",IF(A504=nper,J503+E504,MIN(J503+E504,IF(D504=D503,F503,IF($E$10="Acc Bi-Weekly",ROUND((-PMT(((1+D504/CP)^(CP/12))-1,(nper-A504+1)*12/26,J503))/2,2),IF($E$10="Acc Weekly",ROUND((-PMT(((1+D504/CP)^(CP/12))-1,(nper-A504+1)*12/52,J503))/4,2),ROUND(-PMT(((1+D504/CP)^(CP/periods_per_year))-1,nper-A504+1,J503),2)))))))</f>
        <v/>
      </c>
      <c r="G504" s="71" t="str">
        <f>IF(OR(A504="",A504&lt;$E$14),"",IF(J503&lt;=F504,0,IF(IF(AND(A504&gt;=$E$14,MOD(A504-$E$14,int)=0),$E$15,0)+F504&gt;=J503+E504,J503+E504-F504,IF(AND(A504&gt;=$E$14,MOD(A504-$E$14,int)=0),$E$15,0)+IF(IF(AND(A504&gt;=$E$14,MOD(A504-$E$14,int)=0),$E$15,0)+IF(MOD(A504-$E$18,periods_per_year)=0,$E$17,0)+F504&lt;J503+E504,IF(MOD(A504-$E$18,periods_per_year)=0,$E$17,0),J503+E504-IF(AND(A504&gt;=$E$14,MOD(A504-$E$14,int)=0),$E$15,0)-F504))))</f>
        <v/>
      </c>
      <c r="H504" s="68"/>
      <c r="I504" s="67" t="str">
        <f t="shared" si="67"/>
        <v/>
      </c>
      <c r="J504" s="67" t="str">
        <f t="shared" si="68"/>
        <v/>
      </c>
      <c r="K504" s="50"/>
      <c r="L504" s="63" t="str">
        <f t="shared" si="69"/>
        <v/>
      </c>
      <c r="M504" s="64" t="str">
        <f>IF(L504="","",IF(OR(periods_per_year=26,periods_per_year=52),IF(periods_per_year=26,IF(L504=1,fpdate,M503+14),IF(periods_per_year=52,IF(L504=1,fpdate,M503+7),"n/a")),IF(periods_per_year=24,DATE(YEAR(fpdate),MONTH(fpdate)+(L504-1)/2+IF(AND(DAY(fpdate)&gt;=15,MOD(L504,2)=0),1,0),IF(MOD(L504,2)=0,IF(DAY(fpdate)&gt;=15,DAY(fpdate)-14,DAY(fpdate)+14),DAY(fpdate))),IF(DAY(DATE(YEAR(fpdate),MONTH(fpdate)+L504-1,DAY(fpdate)))&lt;&gt;DAY(fpdate),DATE(YEAR(fpdate),MONTH(fpdate)+L504,0),DATE(YEAR(fpdate),MONTH(fpdate)+L504-1,DAY(fpdate))))))</f>
        <v/>
      </c>
      <c r="N504" s="70" t="str">
        <f>IF(L504="","",IF(D504&lt;&gt;"",D504,IF(L504=1,start_rate,IF(variable,IF(OR(L504=1,L504&lt;$K$20*periods_per_year),N503,MIN($K$21,IF(MOD(L504-1,$J$23)=0,MAX($K$22,N503+$J$24),N503))),N503))))</f>
        <v/>
      </c>
      <c r="O504" s="71" t="str">
        <f>IF(L504="","",ROUND((((1+N504/CP)^(CP/periods_per_year))-1)*R503,2))</f>
        <v/>
      </c>
      <c r="P504" s="71" t="str">
        <f>IF(L504="","",IF(L504=nper,R503+O504,MIN(R503+O504,IF(N504=N503,P503,ROUND(-PMT(((1+N504/CP)^(CP/periods_per_year))-1,nper-L504+1,R503),2)))))</f>
        <v/>
      </c>
      <c r="Q504" s="71" t="str">
        <f t="shared" si="70"/>
        <v/>
      </c>
      <c r="R504" s="71" t="str">
        <f t="shared" si="71"/>
        <v/>
      </c>
    </row>
    <row r="505" spans="1:18" x14ac:dyDescent="0.25">
      <c r="A505" s="63" t="str">
        <f t="shared" si="63"/>
        <v/>
      </c>
      <c r="B505" s="64" t="str">
        <f t="shared" si="64"/>
        <v/>
      </c>
      <c r="C505" s="65" t="str">
        <f t="shared" si="65"/>
        <v/>
      </c>
      <c r="D505" s="66" t="str">
        <f>IF(A505="","",IF(A505=1,start_rate,IF(variable,IF(OR(A505=1,A505&lt;$K$20*periods_per_year),D504,MIN($K$21,IF(MOD(A505-1,$J$23)=0,MAX($K$22,D504+$J$24),D504))),D504)))</f>
        <v/>
      </c>
      <c r="E505" s="71" t="str">
        <f t="shared" si="66"/>
        <v/>
      </c>
      <c r="F505" s="71" t="str">
        <f>IF(A505="","",IF(A505=nper,J504+E505,MIN(J504+E505,IF(D505=D504,F504,IF($E$10="Acc Bi-Weekly",ROUND((-PMT(((1+D505/CP)^(CP/12))-1,(nper-A505+1)*12/26,J504))/2,2),IF($E$10="Acc Weekly",ROUND((-PMT(((1+D505/CP)^(CP/12))-1,(nper-A505+1)*12/52,J504))/4,2),ROUND(-PMT(((1+D505/CP)^(CP/periods_per_year))-1,nper-A505+1,J504),2)))))))</f>
        <v/>
      </c>
      <c r="G505" s="71" t="str">
        <f>IF(OR(A505="",A505&lt;$E$14),"",IF(J504&lt;=F505,0,IF(IF(AND(A505&gt;=$E$14,MOD(A505-$E$14,int)=0),$E$15,0)+F505&gt;=J504+E505,J504+E505-F505,IF(AND(A505&gt;=$E$14,MOD(A505-$E$14,int)=0),$E$15,0)+IF(IF(AND(A505&gt;=$E$14,MOD(A505-$E$14,int)=0),$E$15,0)+IF(MOD(A505-$E$18,periods_per_year)=0,$E$17,0)+F505&lt;J504+E505,IF(MOD(A505-$E$18,periods_per_year)=0,$E$17,0),J504+E505-IF(AND(A505&gt;=$E$14,MOD(A505-$E$14,int)=0),$E$15,0)-F505))))</f>
        <v/>
      </c>
      <c r="H505" s="68"/>
      <c r="I505" s="67" t="str">
        <f t="shared" si="67"/>
        <v/>
      </c>
      <c r="J505" s="67" t="str">
        <f t="shared" si="68"/>
        <v/>
      </c>
      <c r="K505" s="50"/>
      <c r="L505" s="63" t="str">
        <f t="shared" si="69"/>
        <v/>
      </c>
      <c r="M505" s="64" t="str">
        <f>IF(L505="","",IF(OR(periods_per_year=26,periods_per_year=52),IF(periods_per_year=26,IF(L505=1,fpdate,M504+14),IF(periods_per_year=52,IF(L505=1,fpdate,M504+7),"n/a")),IF(periods_per_year=24,DATE(YEAR(fpdate),MONTH(fpdate)+(L505-1)/2+IF(AND(DAY(fpdate)&gt;=15,MOD(L505,2)=0),1,0),IF(MOD(L505,2)=0,IF(DAY(fpdate)&gt;=15,DAY(fpdate)-14,DAY(fpdate)+14),DAY(fpdate))),IF(DAY(DATE(YEAR(fpdate),MONTH(fpdate)+L505-1,DAY(fpdate)))&lt;&gt;DAY(fpdate),DATE(YEAR(fpdate),MONTH(fpdate)+L505,0),DATE(YEAR(fpdate),MONTH(fpdate)+L505-1,DAY(fpdate))))))</f>
        <v/>
      </c>
      <c r="N505" s="70" t="str">
        <f>IF(L505="","",IF(D505&lt;&gt;"",D505,IF(L505=1,start_rate,IF(variable,IF(OR(L505=1,L505&lt;$K$20*periods_per_year),N504,MIN($K$21,IF(MOD(L505-1,$J$23)=0,MAX($K$22,N504+$J$24),N504))),N504))))</f>
        <v/>
      </c>
      <c r="O505" s="71" t="str">
        <f>IF(L505="","",ROUND((((1+N505/CP)^(CP/periods_per_year))-1)*R504,2))</f>
        <v/>
      </c>
      <c r="P505" s="71" t="str">
        <f>IF(L505="","",IF(L505=nper,R504+O505,MIN(R504+O505,IF(N505=N504,P504,ROUND(-PMT(((1+N505/CP)^(CP/periods_per_year))-1,nper-L505+1,R504),2)))))</f>
        <v/>
      </c>
      <c r="Q505" s="71" t="str">
        <f t="shared" si="70"/>
        <v/>
      </c>
      <c r="R505" s="71" t="str">
        <f t="shared" si="71"/>
        <v/>
      </c>
    </row>
    <row r="506" spans="1:18" x14ac:dyDescent="0.25">
      <c r="A506" s="63" t="str">
        <f t="shared" si="63"/>
        <v/>
      </c>
      <c r="B506" s="64" t="str">
        <f t="shared" si="64"/>
        <v/>
      </c>
      <c r="C506" s="65" t="str">
        <f t="shared" si="65"/>
        <v/>
      </c>
      <c r="D506" s="66" t="str">
        <f>IF(A506="","",IF(A506=1,start_rate,IF(variable,IF(OR(A506=1,A506&lt;$K$20*periods_per_year),D505,MIN($K$21,IF(MOD(A506-1,$J$23)=0,MAX($K$22,D505+$J$24),D505))),D505)))</f>
        <v/>
      </c>
      <c r="E506" s="71" t="str">
        <f t="shared" si="66"/>
        <v/>
      </c>
      <c r="F506" s="71" t="str">
        <f>IF(A506="","",IF(A506=nper,J505+E506,MIN(J505+E506,IF(D506=D505,F505,IF($E$10="Acc Bi-Weekly",ROUND((-PMT(((1+D506/CP)^(CP/12))-1,(nper-A506+1)*12/26,J505))/2,2),IF($E$10="Acc Weekly",ROUND((-PMT(((1+D506/CP)^(CP/12))-1,(nper-A506+1)*12/52,J505))/4,2),ROUND(-PMT(((1+D506/CP)^(CP/periods_per_year))-1,nper-A506+1,J505),2)))))))</f>
        <v/>
      </c>
      <c r="G506" s="71" t="str">
        <f>IF(OR(A506="",A506&lt;$E$14),"",IF(J505&lt;=F506,0,IF(IF(AND(A506&gt;=$E$14,MOD(A506-$E$14,int)=0),$E$15,0)+F506&gt;=J505+E506,J505+E506-F506,IF(AND(A506&gt;=$E$14,MOD(A506-$E$14,int)=0),$E$15,0)+IF(IF(AND(A506&gt;=$E$14,MOD(A506-$E$14,int)=0),$E$15,0)+IF(MOD(A506-$E$18,periods_per_year)=0,$E$17,0)+F506&lt;J505+E506,IF(MOD(A506-$E$18,periods_per_year)=0,$E$17,0),J505+E506-IF(AND(A506&gt;=$E$14,MOD(A506-$E$14,int)=0),$E$15,0)-F506))))</f>
        <v/>
      </c>
      <c r="H506" s="68"/>
      <c r="I506" s="67" t="str">
        <f t="shared" si="67"/>
        <v/>
      </c>
      <c r="J506" s="67" t="str">
        <f t="shared" si="68"/>
        <v/>
      </c>
      <c r="K506" s="50"/>
      <c r="L506" s="63" t="str">
        <f t="shared" si="69"/>
        <v/>
      </c>
      <c r="M506" s="64" t="str">
        <f>IF(L506="","",IF(OR(periods_per_year=26,periods_per_year=52),IF(periods_per_year=26,IF(L506=1,fpdate,M505+14),IF(periods_per_year=52,IF(L506=1,fpdate,M505+7),"n/a")),IF(periods_per_year=24,DATE(YEAR(fpdate),MONTH(fpdate)+(L506-1)/2+IF(AND(DAY(fpdate)&gt;=15,MOD(L506,2)=0),1,0),IF(MOD(L506,2)=0,IF(DAY(fpdate)&gt;=15,DAY(fpdate)-14,DAY(fpdate)+14),DAY(fpdate))),IF(DAY(DATE(YEAR(fpdate),MONTH(fpdate)+L506-1,DAY(fpdate)))&lt;&gt;DAY(fpdate),DATE(YEAR(fpdate),MONTH(fpdate)+L506,0),DATE(YEAR(fpdate),MONTH(fpdate)+L506-1,DAY(fpdate))))))</f>
        <v/>
      </c>
      <c r="N506" s="70" t="str">
        <f>IF(L506="","",IF(D506&lt;&gt;"",D506,IF(L506=1,start_rate,IF(variable,IF(OR(L506=1,L506&lt;$K$20*periods_per_year),N505,MIN($K$21,IF(MOD(L506-1,$J$23)=0,MAX($K$22,N505+$J$24),N505))),N505))))</f>
        <v/>
      </c>
      <c r="O506" s="71" t="str">
        <f>IF(L506="","",ROUND((((1+N506/CP)^(CP/periods_per_year))-1)*R505,2))</f>
        <v/>
      </c>
      <c r="P506" s="71" t="str">
        <f>IF(L506="","",IF(L506=nper,R505+O506,MIN(R505+O506,IF(N506=N505,P505,ROUND(-PMT(((1+N506/CP)^(CP/periods_per_year))-1,nper-L506+1,R505),2)))))</f>
        <v/>
      </c>
      <c r="Q506" s="71" t="str">
        <f t="shared" si="70"/>
        <v/>
      </c>
      <c r="R506" s="71" t="str">
        <f t="shared" si="71"/>
        <v/>
      </c>
    </row>
    <row r="507" spans="1:18" x14ac:dyDescent="0.25">
      <c r="A507" s="63" t="str">
        <f t="shared" si="63"/>
        <v/>
      </c>
      <c r="B507" s="64" t="str">
        <f t="shared" si="64"/>
        <v/>
      </c>
      <c r="C507" s="65" t="str">
        <f t="shared" si="65"/>
        <v/>
      </c>
      <c r="D507" s="66" t="str">
        <f>IF(A507="","",IF(A507=1,start_rate,IF(variable,IF(OR(A507=1,A507&lt;$K$20*periods_per_year),D506,MIN($K$21,IF(MOD(A507-1,$J$23)=0,MAX($K$22,D506+$J$24),D506))),D506)))</f>
        <v/>
      </c>
      <c r="E507" s="71" t="str">
        <f t="shared" si="66"/>
        <v/>
      </c>
      <c r="F507" s="71" t="str">
        <f>IF(A507="","",IF(A507=nper,J506+E507,MIN(J506+E507,IF(D507=D506,F506,IF($E$10="Acc Bi-Weekly",ROUND((-PMT(((1+D507/CP)^(CP/12))-1,(nper-A507+1)*12/26,J506))/2,2),IF($E$10="Acc Weekly",ROUND((-PMT(((1+D507/CP)^(CP/12))-1,(nper-A507+1)*12/52,J506))/4,2),ROUND(-PMT(((1+D507/CP)^(CP/periods_per_year))-1,nper-A507+1,J506),2)))))))</f>
        <v/>
      </c>
      <c r="G507" s="71" t="str">
        <f>IF(OR(A507="",A507&lt;$E$14),"",IF(J506&lt;=F507,0,IF(IF(AND(A507&gt;=$E$14,MOD(A507-$E$14,int)=0),$E$15,0)+F507&gt;=J506+E507,J506+E507-F507,IF(AND(A507&gt;=$E$14,MOD(A507-$E$14,int)=0),$E$15,0)+IF(IF(AND(A507&gt;=$E$14,MOD(A507-$E$14,int)=0),$E$15,0)+IF(MOD(A507-$E$18,periods_per_year)=0,$E$17,0)+F507&lt;J506+E507,IF(MOD(A507-$E$18,periods_per_year)=0,$E$17,0),J506+E507-IF(AND(A507&gt;=$E$14,MOD(A507-$E$14,int)=0),$E$15,0)-F507))))</f>
        <v/>
      </c>
      <c r="H507" s="68"/>
      <c r="I507" s="67" t="str">
        <f t="shared" si="67"/>
        <v/>
      </c>
      <c r="J507" s="67" t="str">
        <f t="shared" si="68"/>
        <v/>
      </c>
      <c r="K507" s="50"/>
      <c r="L507" s="63" t="str">
        <f t="shared" si="69"/>
        <v/>
      </c>
      <c r="M507" s="64" t="str">
        <f>IF(L507="","",IF(OR(periods_per_year=26,periods_per_year=52),IF(periods_per_year=26,IF(L507=1,fpdate,M506+14),IF(periods_per_year=52,IF(L507=1,fpdate,M506+7),"n/a")),IF(periods_per_year=24,DATE(YEAR(fpdate),MONTH(fpdate)+(L507-1)/2+IF(AND(DAY(fpdate)&gt;=15,MOD(L507,2)=0),1,0),IF(MOD(L507,2)=0,IF(DAY(fpdate)&gt;=15,DAY(fpdate)-14,DAY(fpdate)+14),DAY(fpdate))),IF(DAY(DATE(YEAR(fpdate),MONTH(fpdate)+L507-1,DAY(fpdate)))&lt;&gt;DAY(fpdate),DATE(YEAR(fpdate),MONTH(fpdate)+L507,0),DATE(YEAR(fpdate),MONTH(fpdate)+L507-1,DAY(fpdate))))))</f>
        <v/>
      </c>
      <c r="N507" s="70" t="str">
        <f>IF(L507="","",IF(D507&lt;&gt;"",D507,IF(L507=1,start_rate,IF(variable,IF(OR(L507=1,L507&lt;$K$20*periods_per_year),N506,MIN($K$21,IF(MOD(L507-1,$J$23)=0,MAX($K$22,N506+$J$24),N506))),N506))))</f>
        <v/>
      </c>
      <c r="O507" s="71" t="str">
        <f>IF(L507="","",ROUND((((1+N507/CP)^(CP/periods_per_year))-1)*R506,2))</f>
        <v/>
      </c>
      <c r="P507" s="71" t="str">
        <f>IF(L507="","",IF(L507=nper,R506+O507,MIN(R506+O507,IF(N507=N506,P506,ROUND(-PMT(((1+N507/CP)^(CP/periods_per_year))-1,nper-L507+1,R506),2)))))</f>
        <v/>
      </c>
      <c r="Q507" s="71" t="str">
        <f t="shared" si="70"/>
        <v/>
      </c>
      <c r="R507" s="71" t="str">
        <f t="shared" si="71"/>
        <v/>
      </c>
    </row>
    <row r="508" spans="1:18" x14ac:dyDescent="0.25">
      <c r="A508" s="63" t="str">
        <f t="shared" si="63"/>
        <v/>
      </c>
      <c r="B508" s="64" t="str">
        <f t="shared" si="64"/>
        <v/>
      </c>
      <c r="C508" s="65" t="str">
        <f t="shared" si="65"/>
        <v/>
      </c>
      <c r="D508" s="66" t="str">
        <f>IF(A508="","",IF(A508=1,start_rate,IF(variable,IF(OR(A508=1,A508&lt;$K$20*periods_per_year),D507,MIN($K$21,IF(MOD(A508-1,$J$23)=0,MAX($K$22,D507+$J$24),D507))),D507)))</f>
        <v/>
      </c>
      <c r="E508" s="71" t="str">
        <f t="shared" si="66"/>
        <v/>
      </c>
      <c r="F508" s="71" t="str">
        <f>IF(A508="","",IF(A508=nper,J507+E508,MIN(J507+E508,IF(D508=D507,F507,IF($E$10="Acc Bi-Weekly",ROUND((-PMT(((1+D508/CP)^(CP/12))-1,(nper-A508+1)*12/26,J507))/2,2),IF($E$10="Acc Weekly",ROUND((-PMT(((1+D508/CP)^(CP/12))-1,(nper-A508+1)*12/52,J507))/4,2),ROUND(-PMT(((1+D508/CP)^(CP/periods_per_year))-1,nper-A508+1,J507),2)))))))</f>
        <v/>
      </c>
      <c r="G508" s="71" t="str">
        <f>IF(OR(A508="",A508&lt;$E$14),"",IF(J507&lt;=F508,0,IF(IF(AND(A508&gt;=$E$14,MOD(A508-$E$14,int)=0),$E$15,0)+F508&gt;=J507+E508,J507+E508-F508,IF(AND(A508&gt;=$E$14,MOD(A508-$E$14,int)=0),$E$15,0)+IF(IF(AND(A508&gt;=$E$14,MOD(A508-$E$14,int)=0),$E$15,0)+IF(MOD(A508-$E$18,periods_per_year)=0,$E$17,0)+F508&lt;J507+E508,IF(MOD(A508-$E$18,periods_per_year)=0,$E$17,0),J507+E508-IF(AND(A508&gt;=$E$14,MOD(A508-$E$14,int)=0),$E$15,0)-F508))))</f>
        <v/>
      </c>
      <c r="H508" s="68"/>
      <c r="I508" s="67" t="str">
        <f t="shared" si="67"/>
        <v/>
      </c>
      <c r="J508" s="67" t="str">
        <f t="shared" si="68"/>
        <v/>
      </c>
      <c r="K508" s="50"/>
      <c r="L508" s="63" t="str">
        <f t="shared" si="69"/>
        <v/>
      </c>
      <c r="M508" s="64" t="str">
        <f>IF(L508="","",IF(OR(periods_per_year=26,periods_per_year=52),IF(periods_per_year=26,IF(L508=1,fpdate,M507+14),IF(periods_per_year=52,IF(L508=1,fpdate,M507+7),"n/a")),IF(periods_per_year=24,DATE(YEAR(fpdate),MONTH(fpdate)+(L508-1)/2+IF(AND(DAY(fpdate)&gt;=15,MOD(L508,2)=0),1,0),IF(MOD(L508,2)=0,IF(DAY(fpdate)&gt;=15,DAY(fpdate)-14,DAY(fpdate)+14),DAY(fpdate))),IF(DAY(DATE(YEAR(fpdate),MONTH(fpdate)+L508-1,DAY(fpdate)))&lt;&gt;DAY(fpdate),DATE(YEAR(fpdate),MONTH(fpdate)+L508,0),DATE(YEAR(fpdate),MONTH(fpdate)+L508-1,DAY(fpdate))))))</f>
        <v/>
      </c>
      <c r="N508" s="70" t="str">
        <f>IF(L508="","",IF(D508&lt;&gt;"",D508,IF(L508=1,start_rate,IF(variable,IF(OR(L508=1,L508&lt;$K$20*periods_per_year),N507,MIN($K$21,IF(MOD(L508-1,$J$23)=0,MAX($K$22,N507+$J$24),N507))),N507))))</f>
        <v/>
      </c>
      <c r="O508" s="71" t="str">
        <f>IF(L508="","",ROUND((((1+N508/CP)^(CP/periods_per_year))-1)*R507,2))</f>
        <v/>
      </c>
      <c r="P508" s="71" t="str">
        <f>IF(L508="","",IF(L508=nper,R507+O508,MIN(R507+O508,IF(N508=N507,P507,ROUND(-PMT(((1+N508/CP)^(CP/periods_per_year))-1,nper-L508+1,R507),2)))))</f>
        <v/>
      </c>
      <c r="Q508" s="71" t="str">
        <f t="shared" si="70"/>
        <v/>
      </c>
      <c r="R508" s="71" t="str">
        <f t="shared" si="71"/>
        <v/>
      </c>
    </row>
    <row r="509" spans="1:18" x14ac:dyDescent="0.25">
      <c r="A509" s="63" t="str">
        <f t="shared" si="63"/>
        <v/>
      </c>
      <c r="B509" s="64" t="str">
        <f t="shared" si="64"/>
        <v/>
      </c>
      <c r="C509" s="65" t="str">
        <f t="shared" si="65"/>
        <v/>
      </c>
      <c r="D509" s="66" t="str">
        <f>IF(A509="","",IF(A509=1,start_rate,IF(variable,IF(OR(A509=1,A509&lt;$K$20*periods_per_year),D508,MIN($K$21,IF(MOD(A509-1,$J$23)=0,MAX($K$22,D508+$J$24),D508))),D508)))</f>
        <v/>
      </c>
      <c r="E509" s="71" t="str">
        <f t="shared" si="66"/>
        <v/>
      </c>
      <c r="F509" s="71" t="str">
        <f>IF(A509="","",IF(A509=nper,J508+E509,MIN(J508+E509,IF(D509=D508,F508,IF($E$10="Acc Bi-Weekly",ROUND((-PMT(((1+D509/CP)^(CP/12))-1,(nper-A509+1)*12/26,J508))/2,2),IF($E$10="Acc Weekly",ROUND((-PMT(((1+D509/CP)^(CP/12))-1,(nper-A509+1)*12/52,J508))/4,2),ROUND(-PMT(((1+D509/CP)^(CP/periods_per_year))-1,nper-A509+1,J508),2)))))))</f>
        <v/>
      </c>
      <c r="G509" s="71" t="str">
        <f>IF(OR(A509="",A509&lt;$E$14),"",IF(J508&lt;=F509,0,IF(IF(AND(A509&gt;=$E$14,MOD(A509-$E$14,int)=0),$E$15,0)+F509&gt;=J508+E509,J508+E509-F509,IF(AND(A509&gt;=$E$14,MOD(A509-$E$14,int)=0),$E$15,0)+IF(IF(AND(A509&gt;=$E$14,MOD(A509-$E$14,int)=0),$E$15,0)+IF(MOD(A509-$E$18,periods_per_year)=0,$E$17,0)+F509&lt;J508+E509,IF(MOD(A509-$E$18,periods_per_year)=0,$E$17,0),J508+E509-IF(AND(A509&gt;=$E$14,MOD(A509-$E$14,int)=0),$E$15,0)-F509))))</f>
        <v/>
      </c>
      <c r="H509" s="68"/>
      <c r="I509" s="67" t="str">
        <f t="shared" si="67"/>
        <v/>
      </c>
      <c r="J509" s="67" t="str">
        <f t="shared" si="68"/>
        <v/>
      </c>
      <c r="K509" s="50"/>
      <c r="L509" s="63" t="str">
        <f t="shared" si="69"/>
        <v/>
      </c>
      <c r="M509" s="64" t="str">
        <f>IF(L509="","",IF(OR(periods_per_year=26,periods_per_year=52),IF(periods_per_year=26,IF(L509=1,fpdate,M508+14),IF(periods_per_year=52,IF(L509=1,fpdate,M508+7),"n/a")),IF(periods_per_year=24,DATE(YEAR(fpdate),MONTH(fpdate)+(L509-1)/2+IF(AND(DAY(fpdate)&gt;=15,MOD(L509,2)=0),1,0),IF(MOD(L509,2)=0,IF(DAY(fpdate)&gt;=15,DAY(fpdate)-14,DAY(fpdate)+14),DAY(fpdate))),IF(DAY(DATE(YEAR(fpdate),MONTH(fpdate)+L509-1,DAY(fpdate)))&lt;&gt;DAY(fpdate),DATE(YEAR(fpdate),MONTH(fpdate)+L509,0),DATE(YEAR(fpdate),MONTH(fpdate)+L509-1,DAY(fpdate))))))</f>
        <v/>
      </c>
      <c r="N509" s="70" t="str">
        <f>IF(L509="","",IF(D509&lt;&gt;"",D509,IF(L509=1,start_rate,IF(variable,IF(OR(L509=1,L509&lt;$K$20*periods_per_year),N508,MIN($K$21,IF(MOD(L509-1,$J$23)=0,MAX($K$22,N508+$J$24),N508))),N508))))</f>
        <v/>
      </c>
      <c r="O509" s="71" t="str">
        <f>IF(L509="","",ROUND((((1+N509/CP)^(CP/periods_per_year))-1)*R508,2))</f>
        <v/>
      </c>
      <c r="P509" s="71" t="str">
        <f>IF(L509="","",IF(L509=nper,R508+O509,MIN(R508+O509,IF(N509=N508,P508,ROUND(-PMT(((1+N509/CP)^(CP/periods_per_year))-1,nper-L509+1,R508),2)))))</f>
        <v/>
      </c>
      <c r="Q509" s="71" t="str">
        <f t="shared" si="70"/>
        <v/>
      </c>
      <c r="R509" s="71" t="str">
        <f t="shared" si="71"/>
        <v/>
      </c>
    </row>
    <row r="510" spans="1:18" x14ac:dyDescent="0.25">
      <c r="A510" s="63" t="str">
        <f t="shared" si="63"/>
        <v/>
      </c>
      <c r="B510" s="64" t="str">
        <f t="shared" si="64"/>
        <v/>
      </c>
      <c r="C510" s="65" t="str">
        <f t="shared" si="65"/>
        <v/>
      </c>
      <c r="D510" s="66" t="str">
        <f>IF(A510="","",IF(A510=1,start_rate,IF(variable,IF(OR(A510=1,A510&lt;$K$20*periods_per_year),D509,MIN($K$21,IF(MOD(A510-1,$J$23)=0,MAX($K$22,D509+$J$24),D509))),D509)))</f>
        <v/>
      </c>
      <c r="E510" s="71" t="str">
        <f t="shared" si="66"/>
        <v/>
      </c>
      <c r="F510" s="71" t="str">
        <f>IF(A510="","",IF(A510=nper,J509+E510,MIN(J509+E510,IF(D510=D509,F509,IF($E$10="Acc Bi-Weekly",ROUND((-PMT(((1+D510/CP)^(CP/12))-1,(nper-A510+1)*12/26,J509))/2,2),IF($E$10="Acc Weekly",ROUND((-PMT(((1+D510/CP)^(CP/12))-1,(nper-A510+1)*12/52,J509))/4,2),ROUND(-PMT(((1+D510/CP)^(CP/periods_per_year))-1,nper-A510+1,J509),2)))))))</f>
        <v/>
      </c>
      <c r="G510" s="71" t="str">
        <f>IF(OR(A510="",A510&lt;$E$14),"",IF(J509&lt;=F510,0,IF(IF(AND(A510&gt;=$E$14,MOD(A510-$E$14,int)=0),$E$15,0)+F510&gt;=J509+E510,J509+E510-F510,IF(AND(A510&gt;=$E$14,MOD(A510-$E$14,int)=0),$E$15,0)+IF(IF(AND(A510&gt;=$E$14,MOD(A510-$E$14,int)=0),$E$15,0)+IF(MOD(A510-$E$18,periods_per_year)=0,$E$17,0)+F510&lt;J509+E510,IF(MOD(A510-$E$18,periods_per_year)=0,$E$17,0),J509+E510-IF(AND(A510&gt;=$E$14,MOD(A510-$E$14,int)=0),$E$15,0)-F510))))</f>
        <v/>
      </c>
      <c r="H510" s="68"/>
      <c r="I510" s="67" t="str">
        <f t="shared" si="67"/>
        <v/>
      </c>
      <c r="J510" s="67" t="str">
        <f t="shared" si="68"/>
        <v/>
      </c>
      <c r="K510" s="50"/>
      <c r="L510" s="63" t="str">
        <f t="shared" si="69"/>
        <v/>
      </c>
      <c r="M510" s="64" t="str">
        <f>IF(L510="","",IF(OR(periods_per_year=26,periods_per_year=52),IF(periods_per_year=26,IF(L510=1,fpdate,M509+14),IF(periods_per_year=52,IF(L510=1,fpdate,M509+7),"n/a")),IF(periods_per_year=24,DATE(YEAR(fpdate),MONTH(fpdate)+(L510-1)/2+IF(AND(DAY(fpdate)&gt;=15,MOD(L510,2)=0),1,0),IF(MOD(L510,2)=0,IF(DAY(fpdate)&gt;=15,DAY(fpdate)-14,DAY(fpdate)+14),DAY(fpdate))),IF(DAY(DATE(YEAR(fpdate),MONTH(fpdate)+L510-1,DAY(fpdate)))&lt;&gt;DAY(fpdate),DATE(YEAR(fpdate),MONTH(fpdate)+L510,0),DATE(YEAR(fpdate),MONTH(fpdate)+L510-1,DAY(fpdate))))))</f>
        <v/>
      </c>
      <c r="N510" s="70" t="str">
        <f>IF(L510="","",IF(D510&lt;&gt;"",D510,IF(L510=1,start_rate,IF(variable,IF(OR(L510=1,L510&lt;$K$20*periods_per_year),N509,MIN($K$21,IF(MOD(L510-1,$J$23)=0,MAX($K$22,N509+$J$24),N509))),N509))))</f>
        <v/>
      </c>
      <c r="O510" s="71" t="str">
        <f>IF(L510="","",ROUND((((1+N510/CP)^(CP/periods_per_year))-1)*R509,2))</f>
        <v/>
      </c>
      <c r="P510" s="71" t="str">
        <f>IF(L510="","",IF(L510=nper,R509+O510,MIN(R509+O510,IF(N510=N509,P509,ROUND(-PMT(((1+N510/CP)^(CP/periods_per_year))-1,nper-L510+1,R509),2)))))</f>
        <v/>
      </c>
      <c r="Q510" s="71" t="str">
        <f t="shared" si="70"/>
        <v/>
      </c>
      <c r="R510" s="71" t="str">
        <f t="shared" si="71"/>
        <v/>
      </c>
    </row>
    <row r="511" spans="1:18" x14ac:dyDescent="0.25">
      <c r="A511" s="63" t="str">
        <f t="shared" si="63"/>
        <v/>
      </c>
      <c r="B511" s="64" t="str">
        <f t="shared" si="64"/>
        <v/>
      </c>
      <c r="C511" s="65" t="str">
        <f t="shared" si="65"/>
        <v/>
      </c>
      <c r="D511" s="66" t="str">
        <f>IF(A511="","",IF(A511=1,start_rate,IF(variable,IF(OR(A511=1,A511&lt;$K$20*periods_per_year),D510,MIN($K$21,IF(MOD(A511-1,$J$23)=0,MAX($K$22,D510+$J$24),D510))),D510)))</f>
        <v/>
      </c>
      <c r="E511" s="71" t="str">
        <f t="shared" si="66"/>
        <v/>
      </c>
      <c r="F511" s="71" t="str">
        <f>IF(A511="","",IF(A511=nper,J510+E511,MIN(J510+E511,IF(D511=D510,F510,IF($E$10="Acc Bi-Weekly",ROUND((-PMT(((1+D511/CP)^(CP/12))-1,(nper-A511+1)*12/26,J510))/2,2),IF($E$10="Acc Weekly",ROUND((-PMT(((1+D511/CP)^(CP/12))-1,(nper-A511+1)*12/52,J510))/4,2),ROUND(-PMT(((1+D511/CP)^(CP/periods_per_year))-1,nper-A511+1,J510),2)))))))</f>
        <v/>
      </c>
      <c r="G511" s="71" t="str">
        <f>IF(OR(A511="",A511&lt;$E$14),"",IF(J510&lt;=F511,0,IF(IF(AND(A511&gt;=$E$14,MOD(A511-$E$14,int)=0),$E$15,0)+F511&gt;=J510+E511,J510+E511-F511,IF(AND(A511&gt;=$E$14,MOD(A511-$E$14,int)=0),$E$15,0)+IF(IF(AND(A511&gt;=$E$14,MOD(A511-$E$14,int)=0),$E$15,0)+IF(MOD(A511-$E$18,periods_per_year)=0,$E$17,0)+F511&lt;J510+E511,IF(MOD(A511-$E$18,periods_per_year)=0,$E$17,0),J510+E511-IF(AND(A511&gt;=$E$14,MOD(A511-$E$14,int)=0),$E$15,0)-F511))))</f>
        <v/>
      </c>
      <c r="H511" s="68"/>
      <c r="I511" s="67" t="str">
        <f t="shared" si="67"/>
        <v/>
      </c>
      <c r="J511" s="67" t="str">
        <f t="shared" si="68"/>
        <v/>
      </c>
      <c r="K511" s="50"/>
      <c r="L511" s="63" t="str">
        <f t="shared" si="69"/>
        <v/>
      </c>
      <c r="M511" s="64" t="str">
        <f>IF(L511="","",IF(OR(periods_per_year=26,periods_per_year=52),IF(periods_per_year=26,IF(L511=1,fpdate,M510+14),IF(periods_per_year=52,IF(L511=1,fpdate,M510+7),"n/a")),IF(periods_per_year=24,DATE(YEAR(fpdate),MONTH(fpdate)+(L511-1)/2+IF(AND(DAY(fpdate)&gt;=15,MOD(L511,2)=0),1,0),IF(MOD(L511,2)=0,IF(DAY(fpdate)&gt;=15,DAY(fpdate)-14,DAY(fpdate)+14),DAY(fpdate))),IF(DAY(DATE(YEAR(fpdate),MONTH(fpdate)+L511-1,DAY(fpdate)))&lt;&gt;DAY(fpdate),DATE(YEAR(fpdate),MONTH(fpdate)+L511,0),DATE(YEAR(fpdate),MONTH(fpdate)+L511-1,DAY(fpdate))))))</f>
        <v/>
      </c>
      <c r="N511" s="70" t="str">
        <f>IF(L511="","",IF(D511&lt;&gt;"",D511,IF(L511=1,start_rate,IF(variable,IF(OR(L511=1,L511&lt;$K$20*periods_per_year),N510,MIN($K$21,IF(MOD(L511-1,$J$23)=0,MAX($K$22,N510+$J$24),N510))),N510))))</f>
        <v/>
      </c>
      <c r="O511" s="71" t="str">
        <f>IF(L511="","",ROUND((((1+N511/CP)^(CP/periods_per_year))-1)*R510,2))</f>
        <v/>
      </c>
      <c r="P511" s="71" t="str">
        <f>IF(L511="","",IF(L511=nper,R510+O511,MIN(R510+O511,IF(N511=N510,P510,ROUND(-PMT(((1+N511/CP)^(CP/periods_per_year))-1,nper-L511+1,R510),2)))))</f>
        <v/>
      </c>
      <c r="Q511" s="71" t="str">
        <f t="shared" si="70"/>
        <v/>
      </c>
      <c r="R511" s="71" t="str">
        <f t="shared" si="71"/>
        <v/>
      </c>
    </row>
    <row r="512" spans="1:18" x14ac:dyDescent="0.25">
      <c r="A512" s="63" t="str">
        <f t="shared" si="63"/>
        <v/>
      </c>
      <c r="B512" s="64" t="str">
        <f t="shared" si="64"/>
        <v/>
      </c>
      <c r="C512" s="65" t="str">
        <f t="shared" si="65"/>
        <v/>
      </c>
      <c r="D512" s="66" t="str">
        <f>IF(A512="","",IF(A512=1,start_rate,IF(variable,IF(OR(A512=1,A512&lt;$K$20*periods_per_year),D511,MIN($K$21,IF(MOD(A512-1,$J$23)=0,MAX($K$22,D511+$J$24),D511))),D511)))</f>
        <v/>
      </c>
      <c r="E512" s="71" t="str">
        <f t="shared" si="66"/>
        <v/>
      </c>
      <c r="F512" s="71" t="str">
        <f>IF(A512="","",IF(A512=nper,J511+E512,MIN(J511+E512,IF(D512=D511,F511,IF($E$10="Acc Bi-Weekly",ROUND((-PMT(((1+D512/CP)^(CP/12))-1,(nper-A512+1)*12/26,J511))/2,2),IF($E$10="Acc Weekly",ROUND((-PMT(((1+D512/CP)^(CP/12))-1,(nper-A512+1)*12/52,J511))/4,2),ROUND(-PMT(((1+D512/CP)^(CP/periods_per_year))-1,nper-A512+1,J511),2)))))))</f>
        <v/>
      </c>
      <c r="G512" s="71" t="str">
        <f>IF(OR(A512="",A512&lt;$E$14),"",IF(J511&lt;=F512,0,IF(IF(AND(A512&gt;=$E$14,MOD(A512-$E$14,int)=0),$E$15,0)+F512&gt;=J511+E512,J511+E512-F512,IF(AND(A512&gt;=$E$14,MOD(A512-$E$14,int)=0),$E$15,0)+IF(IF(AND(A512&gt;=$E$14,MOD(A512-$E$14,int)=0),$E$15,0)+IF(MOD(A512-$E$18,periods_per_year)=0,$E$17,0)+F512&lt;J511+E512,IF(MOD(A512-$E$18,periods_per_year)=0,$E$17,0),J511+E512-IF(AND(A512&gt;=$E$14,MOD(A512-$E$14,int)=0),$E$15,0)-F512))))</f>
        <v/>
      </c>
      <c r="H512" s="68"/>
      <c r="I512" s="67" t="str">
        <f t="shared" si="67"/>
        <v/>
      </c>
      <c r="J512" s="67" t="str">
        <f t="shared" si="68"/>
        <v/>
      </c>
      <c r="K512" s="50"/>
      <c r="L512" s="63" t="str">
        <f t="shared" si="69"/>
        <v/>
      </c>
      <c r="M512" s="64" t="str">
        <f>IF(L512="","",IF(OR(periods_per_year=26,periods_per_year=52),IF(periods_per_year=26,IF(L512=1,fpdate,M511+14),IF(periods_per_year=52,IF(L512=1,fpdate,M511+7),"n/a")),IF(periods_per_year=24,DATE(YEAR(fpdate),MONTH(fpdate)+(L512-1)/2+IF(AND(DAY(fpdate)&gt;=15,MOD(L512,2)=0),1,0),IF(MOD(L512,2)=0,IF(DAY(fpdate)&gt;=15,DAY(fpdate)-14,DAY(fpdate)+14),DAY(fpdate))),IF(DAY(DATE(YEAR(fpdate),MONTH(fpdate)+L512-1,DAY(fpdate)))&lt;&gt;DAY(fpdate),DATE(YEAR(fpdate),MONTH(fpdate)+L512,0),DATE(YEAR(fpdate),MONTH(fpdate)+L512-1,DAY(fpdate))))))</f>
        <v/>
      </c>
      <c r="N512" s="70" t="str">
        <f>IF(L512="","",IF(D512&lt;&gt;"",D512,IF(L512=1,start_rate,IF(variable,IF(OR(L512=1,L512&lt;$K$20*periods_per_year),N511,MIN($K$21,IF(MOD(L512-1,$J$23)=0,MAX($K$22,N511+$J$24),N511))),N511))))</f>
        <v/>
      </c>
      <c r="O512" s="71" t="str">
        <f>IF(L512="","",ROUND((((1+N512/CP)^(CP/periods_per_year))-1)*R511,2))</f>
        <v/>
      </c>
      <c r="P512" s="71" t="str">
        <f>IF(L512="","",IF(L512=nper,R511+O512,MIN(R511+O512,IF(N512=N511,P511,ROUND(-PMT(((1+N512/CP)^(CP/periods_per_year))-1,nper-L512+1,R511),2)))))</f>
        <v/>
      </c>
      <c r="Q512" s="71" t="str">
        <f t="shared" si="70"/>
        <v/>
      </c>
      <c r="R512" s="71" t="str">
        <f t="shared" si="71"/>
        <v/>
      </c>
    </row>
    <row r="513" spans="1:18" x14ac:dyDescent="0.25">
      <c r="A513" s="63" t="str">
        <f t="shared" si="63"/>
        <v/>
      </c>
      <c r="B513" s="64" t="str">
        <f t="shared" si="64"/>
        <v/>
      </c>
      <c r="C513" s="65" t="str">
        <f t="shared" si="65"/>
        <v/>
      </c>
      <c r="D513" s="66" t="str">
        <f>IF(A513="","",IF(A513=1,start_rate,IF(variable,IF(OR(A513=1,A513&lt;$K$20*periods_per_year),D512,MIN($K$21,IF(MOD(A513-1,$J$23)=0,MAX($K$22,D512+$J$24),D512))),D512)))</f>
        <v/>
      </c>
      <c r="E513" s="71" t="str">
        <f t="shared" si="66"/>
        <v/>
      </c>
      <c r="F513" s="71" t="str">
        <f>IF(A513="","",IF(A513=nper,J512+E513,MIN(J512+E513,IF(D513=D512,F512,IF($E$10="Acc Bi-Weekly",ROUND((-PMT(((1+D513/CP)^(CP/12))-1,(nper-A513+1)*12/26,J512))/2,2),IF($E$10="Acc Weekly",ROUND((-PMT(((1+D513/CP)^(CP/12))-1,(nper-A513+1)*12/52,J512))/4,2),ROUND(-PMT(((1+D513/CP)^(CP/periods_per_year))-1,nper-A513+1,J512),2)))))))</f>
        <v/>
      </c>
      <c r="G513" s="71" t="str">
        <f>IF(OR(A513="",A513&lt;$E$14),"",IF(J512&lt;=F513,0,IF(IF(AND(A513&gt;=$E$14,MOD(A513-$E$14,int)=0),$E$15,0)+F513&gt;=J512+E513,J512+E513-F513,IF(AND(A513&gt;=$E$14,MOD(A513-$E$14,int)=0),$E$15,0)+IF(IF(AND(A513&gt;=$E$14,MOD(A513-$E$14,int)=0),$E$15,0)+IF(MOD(A513-$E$18,periods_per_year)=0,$E$17,0)+F513&lt;J512+E513,IF(MOD(A513-$E$18,periods_per_year)=0,$E$17,0),J512+E513-IF(AND(A513&gt;=$E$14,MOD(A513-$E$14,int)=0),$E$15,0)-F513))))</f>
        <v/>
      </c>
      <c r="H513" s="68"/>
      <c r="I513" s="67" t="str">
        <f t="shared" si="67"/>
        <v/>
      </c>
      <c r="J513" s="67" t="str">
        <f t="shared" si="68"/>
        <v/>
      </c>
      <c r="K513" s="50"/>
      <c r="L513" s="63" t="str">
        <f t="shared" si="69"/>
        <v/>
      </c>
      <c r="M513" s="64" t="str">
        <f>IF(L513="","",IF(OR(periods_per_year=26,periods_per_year=52),IF(periods_per_year=26,IF(L513=1,fpdate,M512+14),IF(periods_per_year=52,IF(L513=1,fpdate,M512+7),"n/a")),IF(periods_per_year=24,DATE(YEAR(fpdate),MONTH(fpdate)+(L513-1)/2+IF(AND(DAY(fpdate)&gt;=15,MOD(L513,2)=0),1,0),IF(MOD(L513,2)=0,IF(DAY(fpdate)&gt;=15,DAY(fpdate)-14,DAY(fpdate)+14),DAY(fpdate))),IF(DAY(DATE(YEAR(fpdate),MONTH(fpdate)+L513-1,DAY(fpdate)))&lt;&gt;DAY(fpdate),DATE(YEAR(fpdate),MONTH(fpdate)+L513,0),DATE(YEAR(fpdate),MONTH(fpdate)+L513-1,DAY(fpdate))))))</f>
        <v/>
      </c>
      <c r="N513" s="70" t="str">
        <f>IF(L513="","",IF(D513&lt;&gt;"",D513,IF(L513=1,start_rate,IF(variable,IF(OR(L513=1,L513&lt;$K$20*periods_per_year),N512,MIN($K$21,IF(MOD(L513-1,$J$23)=0,MAX($K$22,N512+$J$24),N512))),N512))))</f>
        <v/>
      </c>
      <c r="O513" s="71" t="str">
        <f>IF(L513="","",ROUND((((1+N513/CP)^(CP/periods_per_year))-1)*R512,2))</f>
        <v/>
      </c>
      <c r="P513" s="71" t="str">
        <f>IF(L513="","",IF(L513=nper,R512+O513,MIN(R512+O513,IF(N513=N512,P512,ROUND(-PMT(((1+N513/CP)^(CP/periods_per_year))-1,nper-L513+1,R512),2)))))</f>
        <v/>
      </c>
      <c r="Q513" s="71" t="str">
        <f t="shared" si="70"/>
        <v/>
      </c>
      <c r="R513" s="71" t="str">
        <f t="shared" si="71"/>
        <v/>
      </c>
    </row>
    <row r="514" spans="1:18" x14ac:dyDescent="0.25">
      <c r="A514" s="63" t="str">
        <f t="shared" si="63"/>
        <v/>
      </c>
      <c r="B514" s="64" t="str">
        <f t="shared" si="64"/>
        <v/>
      </c>
      <c r="C514" s="65" t="str">
        <f t="shared" si="65"/>
        <v/>
      </c>
      <c r="D514" s="66" t="str">
        <f>IF(A514="","",IF(A514=1,start_rate,IF(variable,IF(OR(A514=1,A514&lt;$K$20*periods_per_year),D513,MIN($K$21,IF(MOD(A514-1,$J$23)=0,MAX($K$22,D513+$J$24),D513))),D513)))</f>
        <v/>
      </c>
      <c r="E514" s="71" t="str">
        <f t="shared" si="66"/>
        <v/>
      </c>
      <c r="F514" s="71" t="str">
        <f>IF(A514="","",IF(A514=nper,J513+E514,MIN(J513+E514,IF(D514=D513,F513,IF($E$10="Acc Bi-Weekly",ROUND((-PMT(((1+D514/CP)^(CP/12))-1,(nper-A514+1)*12/26,J513))/2,2),IF($E$10="Acc Weekly",ROUND((-PMT(((1+D514/CP)^(CP/12))-1,(nper-A514+1)*12/52,J513))/4,2),ROUND(-PMT(((1+D514/CP)^(CP/periods_per_year))-1,nper-A514+1,J513),2)))))))</f>
        <v/>
      </c>
      <c r="G514" s="71" t="str">
        <f>IF(OR(A514="",A514&lt;$E$14),"",IF(J513&lt;=F514,0,IF(IF(AND(A514&gt;=$E$14,MOD(A514-$E$14,int)=0),$E$15,0)+F514&gt;=J513+E514,J513+E514-F514,IF(AND(A514&gt;=$E$14,MOD(A514-$E$14,int)=0),$E$15,0)+IF(IF(AND(A514&gt;=$E$14,MOD(A514-$E$14,int)=0),$E$15,0)+IF(MOD(A514-$E$18,periods_per_year)=0,$E$17,0)+F514&lt;J513+E514,IF(MOD(A514-$E$18,periods_per_year)=0,$E$17,0),J513+E514-IF(AND(A514&gt;=$E$14,MOD(A514-$E$14,int)=0),$E$15,0)-F514))))</f>
        <v/>
      </c>
      <c r="H514" s="68"/>
      <c r="I514" s="67" t="str">
        <f t="shared" si="67"/>
        <v/>
      </c>
      <c r="J514" s="67" t="str">
        <f t="shared" si="68"/>
        <v/>
      </c>
      <c r="K514" s="50"/>
      <c r="L514" s="63" t="str">
        <f t="shared" si="69"/>
        <v/>
      </c>
      <c r="M514" s="64" t="str">
        <f>IF(L514="","",IF(OR(periods_per_year=26,periods_per_year=52),IF(periods_per_year=26,IF(L514=1,fpdate,M513+14),IF(periods_per_year=52,IF(L514=1,fpdate,M513+7),"n/a")),IF(periods_per_year=24,DATE(YEAR(fpdate),MONTH(fpdate)+(L514-1)/2+IF(AND(DAY(fpdate)&gt;=15,MOD(L514,2)=0),1,0),IF(MOD(L514,2)=0,IF(DAY(fpdate)&gt;=15,DAY(fpdate)-14,DAY(fpdate)+14),DAY(fpdate))),IF(DAY(DATE(YEAR(fpdate),MONTH(fpdate)+L514-1,DAY(fpdate)))&lt;&gt;DAY(fpdate),DATE(YEAR(fpdate),MONTH(fpdate)+L514,0),DATE(YEAR(fpdate),MONTH(fpdate)+L514-1,DAY(fpdate))))))</f>
        <v/>
      </c>
      <c r="N514" s="70" t="str">
        <f>IF(L514="","",IF(D514&lt;&gt;"",D514,IF(L514=1,start_rate,IF(variable,IF(OR(L514=1,L514&lt;$K$20*periods_per_year),N513,MIN($K$21,IF(MOD(L514-1,$J$23)=0,MAX($K$22,N513+$J$24),N513))),N513))))</f>
        <v/>
      </c>
      <c r="O514" s="71" t="str">
        <f>IF(L514="","",ROUND((((1+N514/CP)^(CP/periods_per_year))-1)*R513,2))</f>
        <v/>
      </c>
      <c r="P514" s="71" t="str">
        <f>IF(L514="","",IF(L514=nper,R513+O514,MIN(R513+O514,IF(N514=N513,P513,ROUND(-PMT(((1+N514/CP)^(CP/periods_per_year))-1,nper-L514+1,R513),2)))))</f>
        <v/>
      </c>
      <c r="Q514" s="71" t="str">
        <f t="shared" si="70"/>
        <v/>
      </c>
      <c r="R514" s="71" t="str">
        <f t="shared" si="71"/>
        <v/>
      </c>
    </row>
    <row r="515" spans="1:18" x14ac:dyDescent="0.25">
      <c r="A515" s="63" t="str">
        <f t="shared" si="63"/>
        <v/>
      </c>
      <c r="B515" s="64" t="str">
        <f t="shared" si="64"/>
        <v/>
      </c>
      <c r="C515" s="65" t="str">
        <f t="shared" si="65"/>
        <v/>
      </c>
      <c r="D515" s="66" t="str">
        <f>IF(A515="","",IF(A515=1,start_rate,IF(variable,IF(OR(A515=1,A515&lt;$K$20*periods_per_year),D514,MIN($K$21,IF(MOD(A515-1,$J$23)=0,MAX($K$22,D514+$J$24),D514))),D514)))</f>
        <v/>
      </c>
      <c r="E515" s="71" t="str">
        <f t="shared" si="66"/>
        <v/>
      </c>
      <c r="F515" s="71" t="str">
        <f>IF(A515="","",IF(A515=nper,J514+E515,MIN(J514+E515,IF(D515=D514,F514,IF($E$10="Acc Bi-Weekly",ROUND((-PMT(((1+D515/CP)^(CP/12))-1,(nper-A515+1)*12/26,J514))/2,2),IF($E$10="Acc Weekly",ROUND((-PMT(((1+D515/CP)^(CP/12))-1,(nper-A515+1)*12/52,J514))/4,2),ROUND(-PMT(((1+D515/CP)^(CP/periods_per_year))-1,nper-A515+1,J514),2)))))))</f>
        <v/>
      </c>
      <c r="G515" s="71" t="str">
        <f>IF(OR(A515="",A515&lt;$E$14),"",IF(J514&lt;=F515,0,IF(IF(AND(A515&gt;=$E$14,MOD(A515-$E$14,int)=0),$E$15,0)+F515&gt;=J514+E515,J514+E515-F515,IF(AND(A515&gt;=$E$14,MOD(A515-$E$14,int)=0),$E$15,0)+IF(IF(AND(A515&gt;=$E$14,MOD(A515-$E$14,int)=0),$E$15,0)+IF(MOD(A515-$E$18,periods_per_year)=0,$E$17,0)+F515&lt;J514+E515,IF(MOD(A515-$E$18,periods_per_year)=0,$E$17,0),J514+E515-IF(AND(A515&gt;=$E$14,MOD(A515-$E$14,int)=0),$E$15,0)-F515))))</f>
        <v/>
      </c>
      <c r="H515" s="68"/>
      <c r="I515" s="67" t="str">
        <f t="shared" si="67"/>
        <v/>
      </c>
      <c r="J515" s="67" t="str">
        <f t="shared" si="68"/>
        <v/>
      </c>
      <c r="K515" s="50"/>
      <c r="L515" s="63" t="str">
        <f t="shared" si="69"/>
        <v/>
      </c>
      <c r="M515" s="64" t="str">
        <f>IF(L515="","",IF(OR(periods_per_year=26,periods_per_year=52),IF(periods_per_year=26,IF(L515=1,fpdate,M514+14),IF(periods_per_year=52,IF(L515=1,fpdate,M514+7),"n/a")),IF(periods_per_year=24,DATE(YEAR(fpdate),MONTH(fpdate)+(L515-1)/2+IF(AND(DAY(fpdate)&gt;=15,MOD(L515,2)=0),1,0),IF(MOD(L515,2)=0,IF(DAY(fpdate)&gt;=15,DAY(fpdate)-14,DAY(fpdate)+14),DAY(fpdate))),IF(DAY(DATE(YEAR(fpdate),MONTH(fpdate)+L515-1,DAY(fpdate)))&lt;&gt;DAY(fpdate),DATE(YEAR(fpdate),MONTH(fpdate)+L515,0),DATE(YEAR(fpdate),MONTH(fpdate)+L515-1,DAY(fpdate))))))</f>
        <v/>
      </c>
      <c r="N515" s="70" t="str">
        <f>IF(L515="","",IF(D515&lt;&gt;"",D515,IF(L515=1,start_rate,IF(variable,IF(OR(L515=1,L515&lt;$K$20*periods_per_year),N514,MIN($K$21,IF(MOD(L515-1,$J$23)=0,MAX($K$22,N514+$J$24),N514))),N514))))</f>
        <v/>
      </c>
      <c r="O515" s="71" t="str">
        <f>IF(L515="","",ROUND((((1+N515/CP)^(CP/periods_per_year))-1)*R514,2))</f>
        <v/>
      </c>
      <c r="P515" s="71" t="str">
        <f>IF(L515="","",IF(L515=nper,R514+O515,MIN(R514+O515,IF(N515=N514,P514,ROUND(-PMT(((1+N515/CP)^(CP/periods_per_year))-1,nper-L515+1,R514),2)))))</f>
        <v/>
      </c>
      <c r="Q515" s="71" t="str">
        <f t="shared" si="70"/>
        <v/>
      </c>
      <c r="R515" s="71" t="str">
        <f t="shared" si="71"/>
        <v/>
      </c>
    </row>
    <row r="516" spans="1:18" x14ac:dyDescent="0.25">
      <c r="A516" s="63" t="str">
        <f t="shared" si="63"/>
        <v/>
      </c>
      <c r="B516" s="64" t="str">
        <f t="shared" si="64"/>
        <v/>
      </c>
      <c r="C516" s="65" t="str">
        <f t="shared" si="65"/>
        <v/>
      </c>
      <c r="D516" s="66" t="str">
        <f>IF(A516="","",IF(A516=1,start_rate,IF(variable,IF(OR(A516=1,A516&lt;$K$20*periods_per_year),D515,MIN($K$21,IF(MOD(A516-1,$J$23)=0,MAX($K$22,D515+$J$24),D515))),D515)))</f>
        <v/>
      </c>
      <c r="E516" s="71" t="str">
        <f t="shared" si="66"/>
        <v/>
      </c>
      <c r="F516" s="71" t="str">
        <f>IF(A516="","",IF(A516=nper,J515+E516,MIN(J515+E516,IF(D516=D515,F515,IF($E$10="Acc Bi-Weekly",ROUND((-PMT(((1+D516/CP)^(CP/12))-1,(nper-A516+1)*12/26,J515))/2,2),IF($E$10="Acc Weekly",ROUND((-PMT(((1+D516/CP)^(CP/12))-1,(nper-A516+1)*12/52,J515))/4,2),ROUND(-PMT(((1+D516/CP)^(CP/periods_per_year))-1,nper-A516+1,J515),2)))))))</f>
        <v/>
      </c>
      <c r="G516" s="71" t="str">
        <f>IF(OR(A516="",A516&lt;$E$14),"",IF(J515&lt;=F516,0,IF(IF(AND(A516&gt;=$E$14,MOD(A516-$E$14,int)=0),$E$15,0)+F516&gt;=J515+E516,J515+E516-F516,IF(AND(A516&gt;=$E$14,MOD(A516-$E$14,int)=0),$E$15,0)+IF(IF(AND(A516&gt;=$E$14,MOD(A516-$E$14,int)=0),$E$15,0)+IF(MOD(A516-$E$18,periods_per_year)=0,$E$17,0)+F516&lt;J515+E516,IF(MOD(A516-$E$18,periods_per_year)=0,$E$17,0),J515+E516-IF(AND(A516&gt;=$E$14,MOD(A516-$E$14,int)=0),$E$15,0)-F516))))</f>
        <v/>
      </c>
      <c r="H516" s="68"/>
      <c r="I516" s="67" t="str">
        <f t="shared" si="67"/>
        <v/>
      </c>
      <c r="J516" s="67" t="str">
        <f t="shared" si="68"/>
        <v/>
      </c>
      <c r="K516" s="50"/>
      <c r="L516" s="63" t="str">
        <f t="shared" si="69"/>
        <v/>
      </c>
      <c r="M516" s="64" t="str">
        <f>IF(L516="","",IF(OR(periods_per_year=26,periods_per_year=52),IF(periods_per_year=26,IF(L516=1,fpdate,M515+14),IF(periods_per_year=52,IF(L516=1,fpdate,M515+7),"n/a")),IF(periods_per_year=24,DATE(YEAR(fpdate),MONTH(fpdate)+(L516-1)/2+IF(AND(DAY(fpdate)&gt;=15,MOD(L516,2)=0),1,0),IF(MOD(L516,2)=0,IF(DAY(fpdate)&gt;=15,DAY(fpdate)-14,DAY(fpdate)+14),DAY(fpdate))),IF(DAY(DATE(YEAR(fpdate),MONTH(fpdate)+L516-1,DAY(fpdate)))&lt;&gt;DAY(fpdate),DATE(YEAR(fpdate),MONTH(fpdate)+L516,0),DATE(YEAR(fpdate),MONTH(fpdate)+L516-1,DAY(fpdate))))))</f>
        <v/>
      </c>
      <c r="N516" s="70" t="str">
        <f>IF(L516="","",IF(D516&lt;&gt;"",D516,IF(L516=1,start_rate,IF(variable,IF(OR(L516=1,L516&lt;$K$20*periods_per_year),N515,MIN($K$21,IF(MOD(L516-1,$J$23)=0,MAX($K$22,N515+$J$24),N515))),N515))))</f>
        <v/>
      </c>
      <c r="O516" s="71" t="str">
        <f>IF(L516="","",ROUND((((1+N516/CP)^(CP/periods_per_year))-1)*R515,2))</f>
        <v/>
      </c>
      <c r="P516" s="71" t="str">
        <f>IF(L516="","",IF(L516=nper,R515+O516,MIN(R515+O516,IF(N516=N515,P515,ROUND(-PMT(((1+N516/CP)^(CP/periods_per_year))-1,nper-L516+1,R515),2)))))</f>
        <v/>
      </c>
      <c r="Q516" s="71" t="str">
        <f t="shared" si="70"/>
        <v/>
      </c>
      <c r="R516" s="71" t="str">
        <f t="shared" si="71"/>
        <v/>
      </c>
    </row>
    <row r="517" spans="1:18" x14ac:dyDescent="0.25">
      <c r="A517" s="63" t="str">
        <f t="shared" si="63"/>
        <v/>
      </c>
      <c r="B517" s="64" t="str">
        <f t="shared" si="64"/>
        <v/>
      </c>
      <c r="C517" s="65" t="str">
        <f t="shared" si="65"/>
        <v/>
      </c>
      <c r="D517" s="66" t="str">
        <f>IF(A517="","",IF(A517=1,start_rate,IF(variable,IF(OR(A517=1,A517&lt;$K$20*periods_per_year),D516,MIN($K$21,IF(MOD(A517-1,$J$23)=0,MAX($K$22,D516+$J$24),D516))),D516)))</f>
        <v/>
      </c>
      <c r="E517" s="71" t="str">
        <f t="shared" si="66"/>
        <v/>
      </c>
      <c r="F517" s="71" t="str">
        <f>IF(A517="","",IF(A517=nper,J516+E517,MIN(J516+E517,IF(D517=D516,F516,IF($E$10="Acc Bi-Weekly",ROUND((-PMT(((1+D517/CP)^(CP/12))-1,(nper-A517+1)*12/26,J516))/2,2),IF($E$10="Acc Weekly",ROUND((-PMT(((1+D517/CP)^(CP/12))-1,(nper-A517+1)*12/52,J516))/4,2),ROUND(-PMT(((1+D517/CP)^(CP/periods_per_year))-1,nper-A517+1,J516),2)))))))</f>
        <v/>
      </c>
      <c r="G517" s="71" t="str">
        <f>IF(OR(A517="",A517&lt;$E$14),"",IF(J516&lt;=F517,0,IF(IF(AND(A517&gt;=$E$14,MOD(A517-$E$14,int)=0),$E$15,0)+F517&gt;=J516+E517,J516+E517-F517,IF(AND(A517&gt;=$E$14,MOD(A517-$E$14,int)=0),$E$15,0)+IF(IF(AND(A517&gt;=$E$14,MOD(A517-$E$14,int)=0),$E$15,0)+IF(MOD(A517-$E$18,periods_per_year)=0,$E$17,0)+F517&lt;J516+E517,IF(MOD(A517-$E$18,periods_per_year)=0,$E$17,0),J516+E517-IF(AND(A517&gt;=$E$14,MOD(A517-$E$14,int)=0),$E$15,0)-F517))))</f>
        <v/>
      </c>
      <c r="H517" s="68"/>
      <c r="I517" s="67" t="str">
        <f t="shared" si="67"/>
        <v/>
      </c>
      <c r="J517" s="67" t="str">
        <f t="shared" si="68"/>
        <v/>
      </c>
      <c r="K517" s="50"/>
      <c r="L517" s="63" t="str">
        <f t="shared" si="69"/>
        <v/>
      </c>
      <c r="M517" s="64" t="str">
        <f>IF(L517="","",IF(OR(periods_per_year=26,periods_per_year=52),IF(periods_per_year=26,IF(L517=1,fpdate,M516+14),IF(periods_per_year=52,IF(L517=1,fpdate,M516+7),"n/a")),IF(periods_per_year=24,DATE(YEAR(fpdate),MONTH(fpdate)+(L517-1)/2+IF(AND(DAY(fpdate)&gt;=15,MOD(L517,2)=0),1,0),IF(MOD(L517,2)=0,IF(DAY(fpdate)&gt;=15,DAY(fpdate)-14,DAY(fpdate)+14),DAY(fpdate))),IF(DAY(DATE(YEAR(fpdate),MONTH(fpdate)+L517-1,DAY(fpdate)))&lt;&gt;DAY(fpdate),DATE(YEAR(fpdate),MONTH(fpdate)+L517,0),DATE(YEAR(fpdate),MONTH(fpdate)+L517-1,DAY(fpdate))))))</f>
        <v/>
      </c>
      <c r="N517" s="70" t="str">
        <f>IF(L517="","",IF(D517&lt;&gt;"",D517,IF(L517=1,start_rate,IF(variable,IF(OR(L517=1,L517&lt;$K$20*periods_per_year),N516,MIN($K$21,IF(MOD(L517-1,$J$23)=0,MAX($K$22,N516+$J$24),N516))),N516))))</f>
        <v/>
      </c>
      <c r="O517" s="71" t="str">
        <f>IF(L517="","",ROUND((((1+N517/CP)^(CP/periods_per_year))-1)*R516,2))</f>
        <v/>
      </c>
      <c r="P517" s="71" t="str">
        <f>IF(L517="","",IF(L517=nper,R516+O517,MIN(R516+O517,IF(N517=N516,P516,ROUND(-PMT(((1+N517/CP)^(CP/periods_per_year))-1,nper-L517+1,R516),2)))))</f>
        <v/>
      </c>
      <c r="Q517" s="71" t="str">
        <f t="shared" si="70"/>
        <v/>
      </c>
      <c r="R517" s="71" t="str">
        <f t="shared" si="71"/>
        <v/>
      </c>
    </row>
    <row r="518" spans="1:18" x14ac:dyDescent="0.25">
      <c r="A518" s="63" t="str">
        <f t="shared" si="63"/>
        <v/>
      </c>
      <c r="B518" s="64" t="str">
        <f t="shared" si="64"/>
        <v/>
      </c>
      <c r="C518" s="65" t="str">
        <f t="shared" si="65"/>
        <v/>
      </c>
      <c r="D518" s="66" t="str">
        <f>IF(A518="","",IF(A518=1,start_rate,IF(variable,IF(OR(A518=1,A518&lt;$K$20*periods_per_year),D517,MIN($K$21,IF(MOD(A518-1,$J$23)=0,MAX($K$22,D517+$J$24),D517))),D517)))</f>
        <v/>
      </c>
      <c r="E518" s="71" t="str">
        <f t="shared" si="66"/>
        <v/>
      </c>
      <c r="F518" s="71" t="str">
        <f>IF(A518="","",IF(A518=nper,J517+E518,MIN(J517+E518,IF(D518=D517,F517,IF($E$10="Acc Bi-Weekly",ROUND((-PMT(((1+D518/CP)^(CP/12))-1,(nper-A518+1)*12/26,J517))/2,2),IF($E$10="Acc Weekly",ROUND((-PMT(((1+D518/CP)^(CP/12))-1,(nper-A518+1)*12/52,J517))/4,2),ROUND(-PMT(((1+D518/CP)^(CP/periods_per_year))-1,nper-A518+1,J517),2)))))))</f>
        <v/>
      </c>
      <c r="G518" s="71" t="str">
        <f>IF(OR(A518="",A518&lt;$E$14),"",IF(J517&lt;=F518,0,IF(IF(AND(A518&gt;=$E$14,MOD(A518-$E$14,int)=0),$E$15,0)+F518&gt;=J517+E518,J517+E518-F518,IF(AND(A518&gt;=$E$14,MOD(A518-$E$14,int)=0),$E$15,0)+IF(IF(AND(A518&gt;=$E$14,MOD(A518-$E$14,int)=0),$E$15,0)+IF(MOD(A518-$E$18,periods_per_year)=0,$E$17,0)+F518&lt;J517+E518,IF(MOD(A518-$E$18,periods_per_year)=0,$E$17,0),J517+E518-IF(AND(A518&gt;=$E$14,MOD(A518-$E$14,int)=0),$E$15,0)-F518))))</f>
        <v/>
      </c>
      <c r="H518" s="68"/>
      <c r="I518" s="67" t="str">
        <f t="shared" si="67"/>
        <v/>
      </c>
      <c r="J518" s="67" t="str">
        <f t="shared" si="68"/>
        <v/>
      </c>
      <c r="K518" s="50"/>
      <c r="L518" s="63" t="str">
        <f t="shared" si="69"/>
        <v/>
      </c>
      <c r="M518" s="64" t="str">
        <f>IF(L518="","",IF(OR(periods_per_year=26,periods_per_year=52),IF(periods_per_year=26,IF(L518=1,fpdate,M517+14),IF(periods_per_year=52,IF(L518=1,fpdate,M517+7),"n/a")),IF(periods_per_year=24,DATE(YEAR(fpdate),MONTH(fpdate)+(L518-1)/2+IF(AND(DAY(fpdate)&gt;=15,MOD(L518,2)=0),1,0),IF(MOD(L518,2)=0,IF(DAY(fpdate)&gt;=15,DAY(fpdate)-14,DAY(fpdate)+14),DAY(fpdate))),IF(DAY(DATE(YEAR(fpdate),MONTH(fpdate)+L518-1,DAY(fpdate)))&lt;&gt;DAY(fpdate),DATE(YEAR(fpdate),MONTH(fpdate)+L518,0),DATE(YEAR(fpdate),MONTH(fpdate)+L518-1,DAY(fpdate))))))</f>
        <v/>
      </c>
      <c r="N518" s="70" t="str">
        <f>IF(L518="","",IF(D518&lt;&gt;"",D518,IF(L518=1,start_rate,IF(variable,IF(OR(L518=1,L518&lt;$K$20*periods_per_year),N517,MIN($K$21,IF(MOD(L518-1,$J$23)=0,MAX($K$22,N517+$J$24),N517))),N517))))</f>
        <v/>
      </c>
      <c r="O518" s="71" t="str">
        <f>IF(L518="","",ROUND((((1+N518/CP)^(CP/periods_per_year))-1)*R517,2))</f>
        <v/>
      </c>
      <c r="P518" s="71" t="str">
        <f>IF(L518="","",IF(L518=nper,R517+O518,MIN(R517+O518,IF(N518=N517,P517,ROUND(-PMT(((1+N518/CP)^(CP/periods_per_year))-1,nper-L518+1,R517),2)))))</f>
        <v/>
      </c>
      <c r="Q518" s="71" t="str">
        <f t="shared" si="70"/>
        <v/>
      </c>
      <c r="R518" s="71" t="str">
        <f t="shared" si="71"/>
        <v/>
      </c>
    </row>
    <row r="519" spans="1:18" x14ac:dyDescent="0.25">
      <c r="A519" s="63" t="str">
        <f t="shared" si="63"/>
        <v/>
      </c>
      <c r="B519" s="64" t="str">
        <f t="shared" si="64"/>
        <v/>
      </c>
      <c r="C519" s="65" t="str">
        <f t="shared" si="65"/>
        <v/>
      </c>
      <c r="D519" s="66" t="str">
        <f>IF(A519="","",IF(A519=1,start_rate,IF(variable,IF(OR(A519=1,A519&lt;$K$20*periods_per_year),D518,MIN($K$21,IF(MOD(A519-1,$J$23)=0,MAX($K$22,D518+$J$24),D518))),D518)))</f>
        <v/>
      </c>
      <c r="E519" s="71" t="str">
        <f t="shared" si="66"/>
        <v/>
      </c>
      <c r="F519" s="71" t="str">
        <f>IF(A519="","",IF(A519=nper,J518+E519,MIN(J518+E519,IF(D519=D518,F518,IF($E$10="Acc Bi-Weekly",ROUND((-PMT(((1+D519/CP)^(CP/12))-1,(nper-A519+1)*12/26,J518))/2,2),IF($E$10="Acc Weekly",ROUND((-PMT(((1+D519/CP)^(CP/12))-1,(nper-A519+1)*12/52,J518))/4,2),ROUND(-PMT(((1+D519/CP)^(CP/periods_per_year))-1,nper-A519+1,J518),2)))))))</f>
        <v/>
      </c>
      <c r="G519" s="71" t="str">
        <f>IF(OR(A519="",A519&lt;$E$14),"",IF(J518&lt;=F519,0,IF(IF(AND(A519&gt;=$E$14,MOD(A519-$E$14,int)=0),$E$15,0)+F519&gt;=J518+E519,J518+E519-F519,IF(AND(A519&gt;=$E$14,MOD(A519-$E$14,int)=0),$E$15,0)+IF(IF(AND(A519&gt;=$E$14,MOD(A519-$E$14,int)=0),$E$15,0)+IF(MOD(A519-$E$18,periods_per_year)=0,$E$17,0)+F519&lt;J518+E519,IF(MOD(A519-$E$18,periods_per_year)=0,$E$17,0),J518+E519-IF(AND(A519&gt;=$E$14,MOD(A519-$E$14,int)=0),$E$15,0)-F519))))</f>
        <v/>
      </c>
      <c r="H519" s="68"/>
      <c r="I519" s="67" t="str">
        <f t="shared" si="67"/>
        <v/>
      </c>
      <c r="J519" s="67" t="str">
        <f t="shared" si="68"/>
        <v/>
      </c>
      <c r="K519" s="50"/>
      <c r="L519" s="63" t="str">
        <f t="shared" si="69"/>
        <v/>
      </c>
      <c r="M519" s="64" t="str">
        <f>IF(L519="","",IF(OR(periods_per_year=26,periods_per_year=52),IF(periods_per_year=26,IF(L519=1,fpdate,M518+14),IF(periods_per_year=52,IF(L519=1,fpdate,M518+7),"n/a")),IF(periods_per_year=24,DATE(YEAR(fpdate),MONTH(fpdate)+(L519-1)/2+IF(AND(DAY(fpdate)&gt;=15,MOD(L519,2)=0),1,0),IF(MOD(L519,2)=0,IF(DAY(fpdate)&gt;=15,DAY(fpdate)-14,DAY(fpdate)+14),DAY(fpdate))),IF(DAY(DATE(YEAR(fpdate),MONTH(fpdate)+L519-1,DAY(fpdate)))&lt;&gt;DAY(fpdate),DATE(YEAR(fpdate),MONTH(fpdate)+L519,0),DATE(YEAR(fpdate),MONTH(fpdate)+L519-1,DAY(fpdate))))))</f>
        <v/>
      </c>
      <c r="N519" s="70" t="str">
        <f>IF(L519="","",IF(D519&lt;&gt;"",D519,IF(L519=1,start_rate,IF(variable,IF(OR(L519=1,L519&lt;$K$20*periods_per_year),N518,MIN($K$21,IF(MOD(L519-1,$J$23)=0,MAX($K$22,N518+$J$24),N518))),N518))))</f>
        <v/>
      </c>
      <c r="O519" s="71" t="str">
        <f>IF(L519="","",ROUND((((1+N519/CP)^(CP/periods_per_year))-1)*R518,2))</f>
        <v/>
      </c>
      <c r="P519" s="71" t="str">
        <f>IF(L519="","",IF(L519=nper,R518+O519,MIN(R518+O519,IF(N519=N518,P518,ROUND(-PMT(((1+N519/CP)^(CP/periods_per_year))-1,nper-L519+1,R518),2)))))</f>
        <v/>
      </c>
      <c r="Q519" s="71" t="str">
        <f t="shared" si="70"/>
        <v/>
      </c>
      <c r="R519" s="71" t="str">
        <f t="shared" si="71"/>
        <v/>
      </c>
    </row>
    <row r="520" spans="1:18" x14ac:dyDescent="0.25">
      <c r="A520" s="63" t="str">
        <f t="shared" si="63"/>
        <v/>
      </c>
      <c r="B520" s="64" t="str">
        <f t="shared" si="64"/>
        <v/>
      </c>
      <c r="C520" s="65" t="str">
        <f t="shared" si="65"/>
        <v/>
      </c>
      <c r="D520" s="66" t="str">
        <f>IF(A520="","",IF(A520=1,start_rate,IF(variable,IF(OR(A520=1,A520&lt;$K$20*periods_per_year),D519,MIN($K$21,IF(MOD(A520-1,$J$23)=0,MAX($K$22,D519+$J$24),D519))),D519)))</f>
        <v/>
      </c>
      <c r="E520" s="71" t="str">
        <f t="shared" si="66"/>
        <v/>
      </c>
      <c r="F520" s="71" t="str">
        <f>IF(A520="","",IF(A520=nper,J519+E520,MIN(J519+E520,IF(D520=D519,F519,IF($E$10="Acc Bi-Weekly",ROUND((-PMT(((1+D520/CP)^(CP/12))-1,(nper-A520+1)*12/26,J519))/2,2),IF($E$10="Acc Weekly",ROUND((-PMT(((1+D520/CP)^(CP/12))-1,(nper-A520+1)*12/52,J519))/4,2),ROUND(-PMT(((1+D520/CP)^(CP/periods_per_year))-1,nper-A520+1,J519),2)))))))</f>
        <v/>
      </c>
      <c r="G520" s="71" t="str">
        <f>IF(OR(A520="",A520&lt;$E$14),"",IF(J519&lt;=F520,0,IF(IF(AND(A520&gt;=$E$14,MOD(A520-$E$14,int)=0),$E$15,0)+F520&gt;=J519+E520,J519+E520-F520,IF(AND(A520&gt;=$E$14,MOD(A520-$E$14,int)=0),$E$15,0)+IF(IF(AND(A520&gt;=$E$14,MOD(A520-$E$14,int)=0),$E$15,0)+IF(MOD(A520-$E$18,periods_per_year)=0,$E$17,0)+F520&lt;J519+E520,IF(MOD(A520-$E$18,periods_per_year)=0,$E$17,0),J519+E520-IF(AND(A520&gt;=$E$14,MOD(A520-$E$14,int)=0),$E$15,0)-F520))))</f>
        <v/>
      </c>
      <c r="H520" s="68"/>
      <c r="I520" s="67" t="str">
        <f t="shared" si="67"/>
        <v/>
      </c>
      <c r="J520" s="67" t="str">
        <f t="shared" si="68"/>
        <v/>
      </c>
      <c r="K520" s="50"/>
      <c r="L520" s="63" t="str">
        <f t="shared" si="69"/>
        <v/>
      </c>
      <c r="M520" s="64" t="str">
        <f>IF(L520="","",IF(OR(periods_per_year=26,periods_per_year=52),IF(periods_per_year=26,IF(L520=1,fpdate,M519+14),IF(periods_per_year=52,IF(L520=1,fpdate,M519+7),"n/a")),IF(periods_per_year=24,DATE(YEAR(fpdate),MONTH(fpdate)+(L520-1)/2+IF(AND(DAY(fpdate)&gt;=15,MOD(L520,2)=0),1,0),IF(MOD(L520,2)=0,IF(DAY(fpdate)&gt;=15,DAY(fpdate)-14,DAY(fpdate)+14),DAY(fpdate))),IF(DAY(DATE(YEAR(fpdate),MONTH(fpdate)+L520-1,DAY(fpdate)))&lt;&gt;DAY(fpdate),DATE(YEAR(fpdate),MONTH(fpdate)+L520,0),DATE(YEAR(fpdate),MONTH(fpdate)+L520-1,DAY(fpdate))))))</f>
        <v/>
      </c>
      <c r="N520" s="70" t="str">
        <f>IF(L520="","",IF(D520&lt;&gt;"",D520,IF(L520=1,start_rate,IF(variable,IF(OR(L520=1,L520&lt;$K$20*periods_per_year),N519,MIN($K$21,IF(MOD(L520-1,$J$23)=0,MAX($K$22,N519+$J$24),N519))),N519))))</f>
        <v/>
      </c>
      <c r="O520" s="71" t="str">
        <f>IF(L520="","",ROUND((((1+N520/CP)^(CP/periods_per_year))-1)*R519,2))</f>
        <v/>
      </c>
      <c r="P520" s="71" t="str">
        <f>IF(L520="","",IF(L520=nper,R519+O520,MIN(R519+O520,IF(N520=N519,P519,ROUND(-PMT(((1+N520/CP)^(CP/periods_per_year))-1,nper-L520+1,R519),2)))))</f>
        <v/>
      </c>
      <c r="Q520" s="71" t="str">
        <f t="shared" si="70"/>
        <v/>
      </c>
      <c r="R520" s="71" t="str">
        <f t="shared" si="71"/>
        <v/>
      </c>
    </row>
    <row r="521" spans="1:18" x14ac:dyDescent="0.25">
      <c r="A521" s="63" t="str">
        <f t="shared" si="63"/>
        <v/>
      </c>
      <c r="B521" s="64" t="str">
        <f t="shared" si="64"/>
        <v/>
      </c>
      <c r="C521" s="65" t="str">
        <f t="shared" si="65"/>
        <v/>
      </c>
      <c r="D521" s="66" t="str">
        <f>IF(A521="","",IF(A521=1,start_rate,IF(variable,IF(OR(A521=1,A521&lt;$K$20*periods_per_year),D520,MIN($K$21,IF(MOD(A521-1,$J$23)=0,MAX($K$22,D520+$J$24),D520))),D520)))</f>
        <v/>
      </c>
      <c r="E521" s="71" t="str">
        <f t="shared" si="66"/>
        <v/>
      </c>
      <c r="F521" s="71" t="str">
        <f>IF(A521="","",IF(A521=nper,J520+E521,MIN(J520+E521,IF(D521=D520,F520,IF($E$10="Acc Bi-Weekly",ROUND((-PMT(((1+D521/CP)^(CP/12))-1,(nper-A521+1)*12/26,J520))/2,2),IF($E$10="Acc Weekly",ROUND((-PMT(((1+D521/CP)^(CP/12))-1,(nper-A521+1)*12/52,J520))/4,2),ROUND(-PMT(((1+D521/CP)^(CP/periods_per_year))-1,nper-A521+1,J520),2)))))))</f>
        <v/>
      </c>
      <c r="G521" s="71" t="str">
        <f>IF(OR(A521="",A521&lt;$E$14),"",IF(J520&lt;=F521,0,IF(IF(AND(A521&gt;=$E$14,MOD(A521-$E$14,int)=0),$E$15,0)+F521&gt;=J520+E521,J520+E521-F521,IF(AND(A521&gt;=$E$14,MOD(A521-$E$14,int)=0),$E$15,0)+IF(IF(AND(A521&gt;=$E$14,MOD(A521-$E$14,int)=0),$E$15,0)+IF(MOD(A521-$E$18,periods_per_year)=0,$E$17,0)+F521&lt;J520+E521,IF(MOD(A521-$E$18,periods_per_year)=0,$E$17,0),J520+E521-IF(AND(A521&gt;=$E$14,MOD(A521-$E$14,int)=0),$E$15,0)-F521))))</f>
        <v/>
      </c>
      <c r="H521" s="68"/>
      <c r="I521" s="67" t="str">
        <f t="shared" si="67"/>
        <v/>
      </c>
      <c r="J521" s="67" t="str">
        <f t="shared" si="68"/>
        <v/>
      </c>
      <c r="K521" s="50"/>
      <c r="L521" s="63" t="str">
        <f t="shared" si="69"/>
        <v/>
      </c>
      <c r="M521" s="64" t="str">
        <f>IF(L521="","",IF(OR(periods_per_year=26,periods_per_year=52),IF(periods_per_year=26,IF(L521=1,fpdate,M520+14),IF(periods_per_year=52,IF(L521=1,fpdate,M520+7),"n/a")),IF(periods_per_year=24,DATE(YEAR(fpdate),MONTH(fpdate)+(L521-1)/2+IF(AND(DAY(fpdate)&gt;=15,MOD(L521,2)=0),1,0),IF(MOD(L521,2)=0,IF(DAY(fpdate)&gt;=15,DAY(fpdate)-14,DAY(fpdate)+14),DAY(fpdate))),IF(DAY(DATE(YEAR(fpdate),MONTH(fpdate)+L521-1,DAY(fpdate)))&lt;&gt;DAY(fpdate),DATE(YEAR(fpdate),MONTH(fpdate)+L521,0),DATE(YEAR(fpdate),MONTH(fpdate)+L521-1,DAY(fpdate))))))</f>
        <v/>
      </c>
      <c r="N521" s="70" t="str">
        <f>IF(L521="","",IF(D521&lt;&gt;"",D521,IF(L521=1,start_rate,IF(variable,IF(OR(L521=1,L521&lt;$K$20*periods_per_year),N520,MIN($K$21,IF(MOD(L521-1,$J$23)=0,MAX($K$22,N520+$J$24),N520))),N520))))</f>
        <v/>
      </c>
      <c r="O521" s="71" t="str">
        <f>IF(L521="","",ROUND((((1+N521/CP)^(CP/periods_per_year))-1)*R520,2))</f>
        <v/>
      </c>
      <c r="P521" s="71" t="str">
        <f>IF(L521="","",IF(L521=nper,R520+O521,MIN(R520+O521,IF(N521=N520,P520,ROUND(-PMT(((1+N521/CP)^(CP/periods_per_year))-1,nper-L521+1,R520),2)))))</f>
        <v/>
      </c>
      <c r="Q521" s="71" t="str">
        <f t="shared" si="70"/>
        <v/>
      </c>
      <c r="R521" s="71" t="str">
        <f t="shared" si="71"/>
        <v/>
      </c>
    </row>
    <row r="522" spans="1:18" x14ac:dyDescent="0.25">
      <c r="A522" s="63" t="str">
        <f t="shared" si="63"/>
        <v/>
      </c>
      <c r="B522" s="64" t="str">
        <f t="shared" si="64"/>
        <v/>
      </c>
      <c r="C522" s="65" t="str">
        <f t="shared" si="65"/>
        <v/>
      </c>
      <c r="D522" s="66" t="str">
        <f>IF(A522="","",IF(A522=1,start_rate,IF(variable,IF(OR(A522=1,A522&lt;$K$20*periods_per_year),D521,MIN($K$21,IF(MOD(A522-1,$J$23)=0,MAX($K$22,D521+$J$24),D521))),D521)))</f>
        <v/>
      </c>
      <c r="E522" s="71" t="str">
        <f t="shared" si="66"/>
        <v/>
      </c>
      <c r="F522" s="71" t="str">
        <f>IF(A522="","",IF(A522=nper,J521+E522,MIN(J521+E522,IF(D522=D521,F521,IF($E$10="Acc Bi-Weekly",ROUND((-PMT(((1+D522/CP)^(CP/12))-1,(nper-A522+1)*12/26,J521))/2,2),IF($E$10="Acc Weekly",ROUND((-PMT(((1+D522/CP)^(CP/12))-1,(nper-A522+1)*12/52,J521))/4,2),ROUND(-PMT(((1+D522/CP)^(CP/periods_per_year))-1,nper-A522+1,J521),2)))))))</f>
        <v/>
      </c>
      <c r="G522" s="71" t="str">
        <f>IF(OR(A522="",A522&lt;$E$14),"",IF(J521&lt;=F522,0,IF(IF(AND(A522&gt;=$E$14,MOD(A522-$E$14,int)=0),$E$15,0)+F522&gt;=J521+E522,J521+E522-F522,IF(AND(A522&gt;=$E$14,MOD(A522-$E$14,int)=0),$E$15,0)+IF(IF(AND(A522&gt;=$E$14,MOD(A522-$E$14,int)=0),$E$15,0)+IF(MOD(A522-$E$18,periods_per_year)=0,$E$17,0)+F522&lt;J521+E522,IF(MOD(A522-$E$18,periods_per_year)=0,$E$17,0),J521+E522-IF(AND(A522&gt;=$E$14,MOD(A522-$E$14,int)=0),$E$15,0)-F522))))</f>
        <v/>
      </c>
      <c r="H522" s="68"/>
      <c r="I522" s="67" t="str">
        <f t="shared" si="67"/>
        <v/>
      </c>
      <c r="J522" s="67" t="str">
        <f t="shared" si="68"/>
        <v/>
      </c>
      <c r="K522" s="50"/>
      <c r="L522" s="63" t="str">
        <f t="shared" si="69"/>
        <v/>
      </c>
      <c r="M522" s="64" t="str">
        <f>IF(L522="","",IF(OR(periods_per_year=26,periods_per_year=52),IF(periods_per_year=26,IF(L522=1,fpdate,M521+14),IF(periods_per_year=52,IF(L522=1,fpdate,M521+7),"n/a")),IF(periods_per_year=24,DATE(YEAR(fpdate),MONTH(fpdate)+(L522-1)/2+IF(AND(DAY(fpdate)&gt;=15,MOD(L522,2)=0),1,0),IF(MOD(L522,2)=0,IF(DAY(fpdate)&gt;=15,DAY(fpdate)-14,DAY(fpdate)+14),DAY(fpdate))),IF(DAY(DATE(YEAR(fpdate),MONTH(fpdate)+L522-1,DAY(fpdate)))&lt;&gt;DAY(fpdate),DATE(YEAR(fpdate),MONTH(fpdate)+L522,0),DATE(YEAR(fpdate),MONTH(fpdate)+L522-1,DAY(fpdate))))))</f>
        <v/>
      </c>
      <c r="N522" s="70" t="str">
        <f>IF(L522="","",IF(D522&lt;&gt;"",D522,IF(L522=1,start_rate,IF(variable,IF(OR(L522=1,L522&lt;$K$20*periods_per_year),N521,MIN($K$21,IF(MOD(L522-1,$J$23)=0,MAX($K$22,N521+$J$24),N521))),N521))))</f>
        <v/>
      </c>
      <c r="O522" s="71" t="str">
        <f>IF(L522="","",ROUND((((1+N522/CP)^(CP/periods_per_year))-1)*R521,2))</f>
        <v/>
      </c>
      <c r="P522" s="71" t="str">
        <f>IF(L522="","",IF(L522=nper,R521+O522,MIN(R521+O522,IF(N522=N521,P521,ROUND(-PMT(((1+N522/CP)^(CP/periods_per_year))-1,nper-L522+1,R521),2)))))</f>
        <v/>
      </c>
      <c r="Q522" s="71" t="str">
        <f t="shared" si="70"/>
        <v/>
      </c>
      <c r="R522" s="71" t="str">
        <f t="shared" si="71"/>
        <v/>
      </c>
    </row>
    <row r="523" spans="1:18" x14ac:dyDescent="0.25">
      <c r="A523" s="63" t="str">
        <f t="shared" si="63"/>
        <v/>
      </c>
      <c r="B523" s="64" t="str">
        <f t="shared" si="64"/>
        <v/>
      </c>
      <c r="C523" s="65" t="str">
        <f t="shared" si="65"/>
        <v/>
      </c>
      <c r="D523" s="66" t="str">
        <f>IF(A523="","",IF(A523=1,start_rate,IF(variable,IF(OR(A523=1,A523&lt;$K$20*periods_per_year),D522,MIN($K$21,IF(MOD(A523-1,$J$23)=0,MAX($K$22,D522+$J$24),D522))),D522)))</f>
        <v/>
      </c>
      <c r="E523" s="71" t="str">
        <f t="shared" si="66"/>
        <v/>
      </c>
      <c r="F523" s="71" t="str">
        <f>IF(A523="","",IF(A523=nper,J522+E523,MIN(J522+E523,IF(D523=D522,F522,IF($E$10="Acc Bi-Weekly",ROUND((-PMT(((1+D523/CP)^(CP/12))-1,(nper-A523+1)*12/26,J522))/2,2),IF($E$10="Acc Weekly",ROUND((-PMT(((1+D523/CP)^(CP/12))-1,(nper-A523+1)*12/52,J522))/4,2),ROUND(-PMT(((1+D523/CP)^(CP/periods_per_year))-1,nper-A523+1,J522),2)))))))</f>
        <v/>
      </c>
      <c r="G523" s="71" t="str">
        <f>IF(OR(A523="",A523&lt;$E$14),"",IF(J522&lt;=F523,0,IF(IF(AND(A523&gt;=$E$14,MOD(A523-$E$14,int)=0),$E$15,0)+F523&gt;=J522+E523,J522+E523-F523,IF(AND(A523&gt;=$E$14,MOD(A523-$E$14,int)=0),$E$15,0)+IF(IF(AND(A523&gt;=$E$14,MOD(A523-$E$14,int)=0),$E$15,0)+IF(MOD(A523-$E$18,periods_per_year)=0,$E$17,0)+F523&lt;J522+E523,IF(MOD(A523-$E$18,periods_per_year)=0,$E$17,0),J522+E523-IF(AND(A523&gt;=$E$14,MOD(A523-$E$14,int)=0),$E$15,0)-F523))))</f>
        <v/>
      </c>
      <c r="H523" s="68"/>
      <c r="I523" s="67" t="str">
        <f t="shared" si="67"/>
        <v/>
      </c>
      <c r="J523" s="67" t="str">
        <f t="shared" si="68"/>
        <v/>
      </c>
      <c r="K523" s="50"/>
      <c r="L523" s="63" t="str">
        <f t="shared" si="69"/>
        <v/>
      </c>
      <c r="M523" s="64" t="str">
        <f>IF(L523="","",IF(OR(periods_per_year=26,periods_per_year=52),IF(periods_per_year=26,IF(L523=1,fpdate,M522+14),IF(periods_per_year=52,IF(L523=1,fpdate,M522+7),"n/a")),IF(periods_per_year=24,DATE(YEAR(fpdate),MONTH(fpdate)+(L523-1)/2+IF(AND(DAY(fpdate)&gt;=15,MOD(L523,2)=0),1,0),IF(MOD(L523,2)=0,IF(DAY(fpdate)&gt;=15,DAY(fpdate)-14,DAY(fpdate)+14),DAY(fpdate))),IF(DAY(DATE(YEAR(fpdate),MONTH(fpdate)+L523-1,DAY(fpdate)))&lt;&gt;DAY(fpdate),DATE(YEAR(fpdate),MONTH(fpdate)+L523,0),DATE(YEAR(fpdate),MONTH(fpdate)+L523-1,DAY(fpdate))))))</f>
        <v/>
      </c>
      <c r="N523" s="70" t="str">
        <f>IF(L523="","",IF(D523&lt;&gt;"",D523,IF(L523=1,start_rate,IF(variable,IF(OR(L523=1,L523&lt;$K$20*periods_per_year),N522,MIN($K$21,IF(MOD(L523-1,$J$23)=0,MAX($K$22,N522+$J$24),N522))),N522))))</f>
        <v/>
      </c>
      <c r="O523" s="71" t="str">
        <f>IF(L523="","",ROUND((((1+N523/CP)^(CP/periods_per_year))-1)*R522,2))</f>
        <v/>
      </c>
      <c r="P523" s="71" t="str">
        <f>IF(L523="","",IF(L523=nper,R522+O523,MIN(R522+O523,IF(N523=N522,P522,ROUND(-PMT(((1+N523/CP)^(CP/periods_per_year))-1,nper-L523+1,R522),2)))))</f>
        <v/>
      </c>
      <c r="Q523" s="71" t="str">
        <f t="shared" si="70"/>
        <v/>
      </c>
      <c r="R523" s="71" t="str">
        <f t="shared" si="71"/>
        <v/>
      </c>
    </row>
    <row r="524" spans="1:18" x14ac:dyDescent="0.25">
      <c r="A524" s="63" t="str">
        <f t="shared" si="63"/>
        <v/>
      </c>
      <c r="B524" s="64" t="str">
        <f t="shared" si="64"/>
        <v/>
      </c>
      <c r="C524" s="65" t="str">
        <f t="shared" si="65"/>
        <v/>
      </c>
      <c r="D524" s="66" t="str">
        <f>IF(A524="","",IF(A524=1,start_rate,IF(variable,IF(OR(A524=1,A524&lt;$K$20*periods_per_year),D523,MIN($K$21,IF(MOD(A524-1,$J$23)=0,MAX($K$22,D523+$J$24),D523))),D523)))</f>
        <v/>
      </c>
      <c r="E524" s="71" t="str">
        <f t="shared" si="66"/>
        <v/>
      </c>
      <c r="F524" s="71" t="str">
        <f>IF(A524="","",IF(A524=nper,J523+E524,MIN(J523+E524,IF(D524=D523,F523,IF($E$10="Acc Bi-Weekly",ROUND((-PMT(((1+D524/CP)^(CP/12))-1,(nper-A524+1)*12/26,J523))/2,2),IF($E$10="Acc Weekly",ROUND((-PMT(((1+D524/CP)^(CP/12))-1,(nper-A524+1)*12/52,J523))/4,2),ROUND(-PMT(((1+D524/CP)^(CP/periods_per_year))-1,nper-A524+1,J523),2)))))))</f>
        <v/>
      </c>
      <c r="G524" s="71" t="str">
        <f>IF(OR(A524="",A524&lt;$E$14),"",IF(J523&lt;=F524,0,IF(IF(AND(A524&gt;=$E$14,MOD(A524-$E$14,int)=0),$E$15,0)+F524&gt;=J523+E524,J523+E524-F524,IF(AND(A524&gt;=$E$14,MOD(A524-$E$14,int)=0),$E$15,0)+IF(IF(AND(A524&gt;=$E$14,MOD(A524-$E$14,int)=0),$E$15,0)+IF(MOD(A524-$E$18,periods_per_year)=0,$E$17,0)+F524&lt;J523+E524,IF(MOD(A524-$E$18,periods_per_year)=0,$E$17,0),J523+E524-IF(AND(A524&gt;=$E$14,MOD(A524-$E$14,int)=0),$E$15,0)-F524))))</f>
        <v/>
      </c>
      <c r="H524" s="68"/>
      <c r="I524" s="67" t="str">
        <f t="shared" si="67"/>
        <v/>
      </c>
      <c r="J524" s="67" t="str">
        <f t="shared" si="68"/>
        <v/>
      </c>
      <c r="K524" s="50"/>
      <c r="L524" s="63" t="str">
        <f t="shared" si="69"/>
        <v/>
      </c>
      <c r="M524" s="64" t="str">
        <f>IF(L524="","",IF(OR(periods_per_year=26,periods_per_year=52),IF(periods_per_year=26,IF(L524=1,fpdate,M523+14),IF(periods_per_year=52,IF(L524=1,fpdate,M523+7),"n/a")),IF(periods_per_year=24,DATE(YEAR(fpdate),MONTH(fpdate)+(L524-1)/2+IF(AND(DAY(fpdate)&gt;=15,MOD(L524,2)=0),1,0),IF(MOD(L524,2)=0,IF(DAY(fpdate)&gt;=15,DAY(fpdate)-14,DAY(fpdate)+14),DAY(fpdate))),IF(DAY(DATE(YEAR(fpdate),MONTH(fpdate)+L524-1,DAY(fpdate)))&lt;&gt;DAY(fpdate),DATE(YEAR(fpdate),MONTH(fpdate)+L524,0),DATE(YEAR(fpdate),MONTH(fpdate)+L524-1,DAY(fpdate))))))</f>
        <v/>
      </c>
      <c r="N524" s="70" t="str">
        <f>IF(L524="","",IF(D524&lt;&gt;"",D524,IF(L524=1,start_rate,IF(variable,IF(OR(L524=1,L524&lt;$K$20*periods_per_year),N523,MIN($K$21,IF(MOD(L524-1,$J$23)=0,MAX($K$22,N523+$J$24),N523))),N523))))</f>
        <v/>
      </c>
      <c r="O524" s="71" t="str">
        <f>IF(L524="","",ROUND((((1+N524/CP)^(CP/periods_per_year))-1)*R523,2))</f>
        <v/>
      </c>
      <c r="P524" s="71" t="str">
        <f>IF(L524="","",IF(L524=nper,R523+O524,MIN(R523+O524,IF(N524=N523,P523,ROUND(-PMT(((1+N524/CP)^(CP/periods_per_year))-1,nper-L524+1,R523),2)))))</f>
        <v/>
      </c>
      <c r="Q524" s="71" t="str">
        <f t="shared" si="70"/>
        <v/>
      </c>
      <c r="R524" s="71" t="str">
        <f t="shared" si="71"/>
        <v/>
      </c>
    </row>
    <row r="525" spans="1:18" x14ac:dyDescent="0.25">
      <c r="A525" s="63" t="str">
        <f t="shared" si="63"/>
        <v/>
      </c>
      <c r="B525" s="64" t="str">
        <f t="shared" si="64"/>
        <v/>
      </c>
      <c r="C525" s="65" t="str">
        <f t="shared" si="65"/>
        <v/>
      </c>
      <c r="D525" s="66" t="str">
        <f>IF(A525="","",IF(A525=1,start_rate,IF(variable,IF(OR(A525=1,A525&lt;$K$20*periods_per_year),D524,MIN($K$21,IF(MOD(A525-1,$J$23)=0,MAX($K$22,D524+$J$24),D524))),D524)))</f>
        <v/>
      </c>
      <c r="E525" s="71" t="str">
        <f t="shared" si="66"/>
        <v/>
      </c>
      <c r="F525" s="71" t="str">
        <f>IF(A525="","",IF(A525=nper,J524+E525,MIN(J524+E525,IF(D525=D524,F524,IF($E$10="Acc Bi-Weekly",ROUND((-PMT(((1+D525/CP)^(CP/12))-1,(nper-A525+1)*12/26,J524))/2,2),IF($E$10="Acc Weekly",ROUND((-PMT(((1+D525/CP)^(CP/12))-1,(nper-A525+1)*12/52,J524))/4,2),ROUND(-PMT(((1+D525/CP)^(CP/periods_per_year))-1,nper-A525+1,J524),2)))))))</f>
        <v/>
      </c>
      <c r="G525" s="71" t="str">
        <f>IF(OR(A525="",A525&lt;$E$14),"",IF(J524&lt;=F525,0,IF(IF(AND(A525&gt;=$E$14,MOD(A525-$E$14,int)=0),$E$15,0)+F525&gt;=J524+E525,J524+E525-F525,IF(AND(A525&gt;=$E$14,MOD(A525-$E$14,int)=0),$E$15,0)+IF(IF(AND(A525&gt;=$E$14,MOD(A525-$E$14,int)=0),$E$15,0)+IF(MOD(A525-$E$18,periods_per_year)=0,$E$17,0)+F525&lt;J524+E525,IF(MOD(A525-$E$18,periods_per_year)=0,$E$17,0),J524+E525-IF(AND(A525&gt;=$E$14,MOD(A525-$E$14,int)=0),$E$15,0)-F525))))</f>
        <v/>
      </c>
      <c r="H525" s="68"/>
      <c r="I525" s="67" t="str">
        <f t="shared" si="67"/>
        <v/>
      </c>
      <c r="J525" s="67" t="str">
        <f t="shared" si="68"/>
        <v/>
      </c>
      <c r="K525" s="50"/>
      <c r="L525" s="63" t="str">
        <f t="shared" si="69"/>
        <v/>
      </c>
      <c r="M525" s="64" t="str">
        <f>IF(L525="","",IF(OR(periods_per_year=26,periods_per_year=52),IF(periods_per_year=26,IF(L525=1,fpdate,M524+14),IF(periods_per_year=52,IF(L525=1,fpdate,M524+7),"n/a")),IF(periods_per_year=24,DATE(YEAR(fpdate),MONTH(fpdate)+(L525-1)/2+IF(AND(DAY(fpdate)&gt;=15,MOD(L525,2)=0),1,0),IF(MOD(L525,2)=0,IF(DAY(fpdate)&gt;=15,DAY(fpdate)-14,DAY(fpdate)+14),DAY(fpdate))),IF(DAY(DATE(YEAR(fpdate),MONTH(fpdate)+L525-1,DAY(fpdate)))&lt;&gt;DAY(fpdate),DATE(YEAR(fpdate),MONTH(fpdate)+L525,0),DATE(YEAR(fpdate),MONTH(fpdate)+L525-1,DAY(fpdate))))))</f>
        <v/>
      </c>
      <c r="N525" s="70" t="str">
        <f>IF(L525="","",IF(D525&lt;&gt;"",D525,IF(L525=1,start_rate,IF(variable,IF(OR(L525=1,L525&lt;$K$20*periods_per_year),N524,MIN($K$21,IF(MOD(L525-1,$J$23)=0,MAX($K$22,N524+$J$24),N524))),N524))))</f>
        <v/>
      </c>
      <c r="O525" s="71" t="str">
        <f>IF(L525="","",ROUND((((1+N525/CP)^(CP/periods_per_year))-1)*R524,2))</f>
        <v/>
      </c>
      <c r="P525" s="71" t="str">
        <f>IF(L525="","",IF(L525=nper,R524+O525,MIN(R524+O525,IF(N525=N524,P524,ROUND(-PMT(((1+N525/CP)^(CP/periods_per_year))-1,nper-L525+1,R524),2)))))</f>
        <v/>
      </c>
      <c r="Q525" s="71" t="str">
        <f t="shared" si="70"/>
        <v/>
      </c>
      <c r="R525" s="71" t="str">
        <f t="shared" si="71"/>
        <v/>
      </c>
    </row>
    <row r="526" spans="1:18" x14ac:dyDescent="0.25">
      <c r="A526" s="63" t="str">
        <f t="shared" si="63"/>
        <v/>
      </c>
      <c r="B526" s="64" t="str">
        <f t="shared" si="64"/>
        <v/>
      </c>
      <c r="C526" s="65" t="str">
        <f t="shared" si="65"/>
        <v/>
      </c>
      <c r="D526" s="66" t="str">
        <f>IF(A526="","",IF(A526=1,start_rate,IF(variable,IF(OR(A526=1,A526&lt;$K$20*periods_per_year),D525,MIN($K$21,IF(MOD(A526-1,$J$23)=0,MAX($K$22,D525+$J$24),D525))),D525)))</f>
        <v/>
      </c>
      <c r="E526" s="71" t="str">
        <f t="shared" si="66"/>
        <v/>
      </c>
      <c r="F526" s="71" t="str">
        <f>IF(A526="","",IF(A526=nper,J525+E526,MIN(J525+E526,IF(D526=D525,F525,IF($E$10="Acc Bi-Weekly",ROUND((-PMT(((1+D526/CP)^(CP/12))-1,(nper-A526+1)*12/26,J525))/2,2),IF($E$10="Acc Weekly",ROUND((-PMT(((1+D526/CP)^(CP/12))-1,(nper-A526+1)*12/52,J525))/4,2),ROUND(-PMT(((1+D526/CP)^(CP/periods_per_year))-1,nper-A526+1,J525),2)))))))</f>
        <v/>
      </c>
      <c r="G526" s="71" t="str">
        <f>IF(OR(A526="",A526&lt;$E$14),"",IF(J525&lt;=F526,0,IF(IF(AND(A526&gt;=$E$14,MOD(A526-$E$14,int)=0),$E$15,0)+F526&gt;=J525+E526,J525+E526-F526,IF(AND(A526&gt;=$E$14,MOD(A526-$E$14,int)=0),$E$15,0)+IF(IF(AND(A526&gt;=$E$14,MOD(A526-$E$14,int)=0),$E$15,0)+IF(MOD(A526-$E$18,periods_per_year)=0,$E$17,0)+F526&lt;J525+E526,IF(MOD(A526-$E$18,periods_per_year)=0,$E$17,0),J525+E526-IF(AND(A526&gt;=$E$14,MOD(A526-$E$14,int)=0),$E$15,0)-F526))))</f>
        <v/>
      </c>
      <c r="H526" s="68"/>
      <c r="I526" s="67" t="str">
        <f t="shared" si="67"/>
        <v/>
      </c>
      <c r="J526" s="67" t="str">
        <f t="shared" si="68"/>
        <v/>
      </c>
      <c r="K526" s="50"/>
      <c r="L526" s="63" t="str">
        <f t="shared" si="69"/>
        <v/>
      </c>
      <c r="M526" s="64" t="str">
        <f>IF(L526="","",IF(OR(periods_per_year=26,periods_per_year=52),IF(periods_per_year=26,IF(L526=1,fpdate,M525+14),IF(periods_per_year=52,IF(L526=1,fpdate,M525+7),"n/a")),IF(periods_per_year=24,DATE(YEAR(fpdate),MONTH(fpdate)+(L526-1)/2+IF(AND(DAY(fpdate)&gt;=15,MOD(L526,2)=0),1,0),IF(MOD(L526,2)=0,IF(DAY(fpdate)&gt;=15,DAY(fpdate)-14,DAY(fpdate)+14),DAY(fpdate))),IF(DAY(DATE(YEAR(fpdate),MONTH(fpdate)+L526-1,DAY(fpdate)))&lt;&gt;DAY(fpdate),DATE(YEAR(fpdate),MONTH(fpdate)+L526,0),DATE(YEAR(fpdate),MONTH(fpdate)+L526-1,DAY(fpdate))))))</f>
        <v/>
      </c>
      <c r="N526" s="70" t="str">
        <f>IF(L526="","",IF(D526&lt;&gt;"",D526,IF(L526=1,start_rate,IF(variable,IF(OR(L526=1,L526&lt;$K$20*periods_per_year),N525,MIN($K$21,IF(MOD(L526-1,$J$23)=0,MAX($K$22,N525+$J$24),N525))),N525))))</f>
        <v/>
      </c>
      <c r="O526" s="71" t="str">
        <f>IF(L526="","",ROUND((((1+N526/CP)^(CP/periods_per_year))-1)*R525,2))</f>
        <v/>
      </c>
      <c r="P526" s="71" t="str">
        <f>IF(L526="","",IF(L526=nper,R525+O526,MIN(R525+O526,IF(N526=N525,P525,ROUND(-PMT(((1+N526/CP)^(CP/periods_per_year))-1,nper-L526+1,R525),2)))))</f>
        <v/>
      </c>
      <c r="Q526" s="71" t="str">
        <f t="shared" si="70"/>
        <v/>
      </c>
      <c r="R526" s="71" t="str">
        <f t="shared" si="71"/>
        <v/>
      </c>
    </row>
    <row r="527" spans="1:18" x14ac:dyDescent="0.25">
      <c r="A527" s="63" t="str">
        <f t="shared" si="63"/>
        <v/>
      </c>
      <c r="B527" s="64" t="str">
        <f t="shared" si="64"/>
        <v/>
      </c>
      <c r="C527" s="65" t="str">
        <f t="shared" si="65"/>
        <v/>
      </c>
      <c r="D527" s="66" t="str">
        <f>IF(A527="","",IF(A527=1,start_rate,IF(variable,IF(OR(A527=1,A527&lt;$K$20*periods_per_year),D526,MIN($K$21,IF(MOD(A527-1,$J$23)=0,MAX($K$22,D526+$J$24),D526))),D526)))</f>
        <v/>
      </c>
      <c r="E527" s="71" t="str">
        <f t="shared" si="66"/>
        <v/>
      </c>
      <c r="F527" s="71" t="str">
        <f>IF(A527="","",IF(A527=nper,J526+E527,MIN(J526+E527,IF(D527=D526,F526,IF($E$10="Acc Bi-Weekly",ROUND((-PMT(((1+D527/CP)^(CP/12))-1,(nper-A527+1)*12/26,J526))/2,2),IF($E$10="Acc Weekly",ROUND((-PMT(((1+D527/CP)^(CP/12))-1,(nper-A527+1)*12/52,J526))/4,2),ROUND(-PMT(((1+D527/CP)^(CP/periods_per_year))-1,nper-A527+1,J526),2)))))))</f>
        <v/>
      </c>
      <c r="G527" s="71" t="str">
        <f>IF(OR(A527="",A527&lt;$E$14),"",IF(J526&lt;=F527,0,IF(IF(AND(A527&gt;=$E$14,MOD(A527-$E$14,int)=0),$E$15,0)+F527&gt;=J526+E527,J526+E527-F527,IF(AND(A527&gt;=$E$14,MOD(A527-$E$14,int)=0),$E$15,0)+IF(IF(AND(A527&gt;=$E$14,MOD(A527-$E$14,int)=0),$E$15,0)+IF(MOD(A527-$E$18,periods_per_year)=0,$E$17,0)+F527&lt;J526+E527,IF(MOD(A527-$E$18,periods_per_year)=0,$E$17,0),J526+E527-IF(AND(A527&gt;=$E$14,MOD(A527-$E$14,int)=0),$E$15,0)-F527))))</f>
        <v/>
      </c>
      <c r="H527" s="68"/>
      <c r="I527" s="67" t="str">
        <f t="shared" si="67"/>
        <v/>
      </c>
      <c r="J527" s="67" t="str">
        <f t="shared" si="68"/>
        <v/>
      </c>
      <c r="K527" s="50"/>
      <c r="L527" s="63" t="str">
        <f t="shared" si="69"/>
        <v/>
      </c>
      <c r="M527" s="64" t="str">
        <f>IF(L527="","",IF(OR(periods_per_year=26,periods_per_year=52),IF(periods_per_year=26,IF(L527=1,fpdate,M526+14),IF(periods_per_year=52,IF(L527=1,fpdate,M526+7),"n/a")),IF(periods_per_year=24,DATE(YEAR(fpdate),MONTH(fpdate)+(L527-1)/2+IF(AND(DAY(fpdate)&gt;=15,MOD(L527,2)=0),1,0),IF(MOD(L527,2)=0,IF(DAY(fpdate)&gt;=15,DAY(fpdate)-14,DAY(fpdate)+14),DAY(fpdate))),IF(DAY(DATE(YEAR(fpdate),MONTH(fpdate)+L527-1,DAY(fpdate)))&lt;&gt;DAY(fpdate),DATE(YEAR(fpdate),MONTH(fpdate)+L527,0),DATE(YEAR(fpdate),MONTH(fpdate)+L527-1,DAY(fpdate))))))</f>
        <v/>
      </c>
      <c r="N527" s="70" t="str">
        <f>IF(L527="","",IF(D527&lt;&gt;"",D527,IF(L527=1,start_rate,IF(variable,IF(OR(L527=1,L527&lt;$K$20*periods_per_year),N526,MIN($K$21,IF(MOD(L527-1,$J$23)=0,MAX($K$22,N526+$J$24),N526))),N526))))</f>
        <v/>
      </c>
      <c r="O527" s="71" t="str">
        <f>IF(L527="","",ROUND((((1+N527/CP)^(CP/periods_per_year))-1)*R526,2))</f>
        <v/>
      </c>
      <c r="P527" s="71" t="str">
        <f>IF(L527="","",IF(L527=nper,R526+O527,MIN(R526+O527,IF(N527=N526,P526,ROUND(-PMT(((1+N527/CP)^(CP/periods_per_year))-1,nper-L527+1,R526),2)))))</f>
        <v/>
      </c>
      <c r="Q527" s="71" t="str">
        <f t="shared" si="70"/>
        <v/>
      </c>
      <c r="R527" s="71" t="str">
        <f t="shared" si="71"/>
        <v/>
      </c>
    </row>
    <row r="528" spans="1:18" x14ac:dyDescent="0.25">
      <c r="A528" s="63" t="str">
        <f t="shared" si="63"/>
        <v/>
      </c>
      <c r="B528" s="64" t="str">
        <f t="shared" si="64"/>
        <v/>
      </c>
      <c r="C528" s="65" t="str">
        <f t="shared" si="65"/>
        <v/>
      </c>
      <c r="D528" s="66" t="str">
        <f>IF(A528="","",IF(A528=1,start_rate,IF(variable,IF(OR(A528=1,A528&lt;$K$20*periods_per_year),D527,MIN($K$21,IF(MOD(A528-1,$J$23)=0,MAX($K$22,D527+$J$24),D527))),D527)))</f>
        <v/>
      </c>
      <c r="E528" s="71" t="str">
        <f t="shared" si="66"/>
        <v/>
      </c>
      <c r="F528" s="71" t="str">
        <f>IF(A528="","",IF(A528=nper,J527+E528,MIN(J527+E528,IF(D528=D527,F527,IF($E$10="Acc Bi-Weekly",ROUND((-PMT(((1+D528/CP)^(CP/12))-1,(nper-A528+1)*12/26,J527))/2,2),IF($E$10="Acc Weekly",ROUND((-PMT(((1+D528/CP)^(CP/12))-1,(nper-A528+1)*12/52,J527))/4,2),ROUND(-PMT(((1+D528/CP)^(CP/periods_per_year))-1,nper-A528+1,J527),2)))))))</f>
        <v/>
      </c>
      <c r="G528" s="71" t="str">
        <f>IF(OR(A528="",A528&lt;$E$14),"",IF(J527&lt;=F528,0,IF(IF(AND(A528&gt;=$E$14,MOD(A528-$E$14,int)=0),$E$15,0)+F528&gt;=J527+E528,J527+E528-F528,IF(AND(A528&gt;=$E$14,MOD(A528-$E$14,int)=0),$E$15,0)+IF(IF(AND(A528&gt;=$E$14,MOD(A528-$E$14,int)=0),$E$15,0)+IF(MOD(A528-$E$18,periods_per_year)=0,$E$17,0)+F528&lt;J527+E528,IF(MOD(A528-$E$18,periods_per_year)=0,$E$17,0),J527+E528-IF(AND(A528&gt;=$E$14,MOD(A528-$E$14,int)=0),$E$15,0)-F528))))</f>
        <v/>
      </c>
      <c r="H528" s="68"/>
      <c r="I528" s="67" t="str">
        <f t="shared" si="67"/>
        <v/>
      </c>
      <c r="J528" s="67" t="str">
        <f t="shared" si="68"/>
        <v/>
      </c>
      <c r="K528" s="50"/>
      <c r="L528" s="63" t="str">
        <f t="shared" si="69"/>
        <v/>
      </c>
      <c r="M528" s="64" t="str">
        <f>IF(L528="","",IF(OR(periods_per_year=26,periods_per_year=52),IF(periods_per_year=26,IF(L528=1,fpdate,M527+14),IF(periods_per_year=52,IF(L528=1,fpdate,M527+7),"n/a")),IF(periods_per_year=24,DATE(YEAR(fpdate),MONTH(fpdate)+(L528-1)/2+IF(AND(DAY(fpdate)&gt;=15,MOD(L528,2)=0),1,0),IF(MOD(L528,2)=0,IF(DAY(fpdate)&gt;=15,DAY(fpdate)-14,DAY(fpdate)+14),DAY(fpdate))),IF(DAY(DATE(YEAR(fpdate),MONTH(fpdate)+L528-1,DAY(fpdate)))&lt;&gt;DAY(fpdate),DATE(YEAR(fpdate),MONTH(fpdate)+L528,0),DATE(YEAR(fpdate),MONTH(fpdate)+L528-1,DAY(fpdate))))))</f>
        <v/>
      </c>
      <c r="N528" s="70" t="str">
        <f>IF(L528="","",IF(D528&lt;&gt;"",D528,IF(L528=1,start_rate,IF(variable,IF(OR(L528=1,L528&lt;$K$20*periods_per_year),N527,MIN($K$21,IF(MOD(L528-1,$J$23)=0,MAX($K$22,N527+$J$24),N527))),N527))))</f>
        <v/>
      </c>
      <c r="O528" s="71" t="str">
        <f>IF(L528="","",ROUND((((1+N528/CP)^(CP/periods_per_year))-1)*R527,2))</f>
        <v/>
      </c>
      <c r="P528" s="71" t="str">
        <f>IF(L528="","",IF(L528=nper,R527+O528,MIN(R527+O528,IF(N528=N527,P527,ROUND(-PMT(((1+N528/CP)^(CP/periods_per_year))-1,nper-L528+1,R527),2)))))</f>
        <v/>
      </c>
      <c r="Q528" s="71" t="str">
        <f t="shared" si="70"/>
        <v/>
      </c>
      <c r="R528" s="71" t="str">
        <f t="shared" si="71"/>
        <v/>
      </c>
    </row>
    <row r="529" spans="1:18" x14ac:dyDescent="0.25">
      <c r="A529" s="63" t="str">
        <f t="shared" si="63"/>
        <v/>
      </c>
      <c r="B529" s="64" t="str">
        <f t="shared" si="64"/>
        <v/>
      </c>
      <c r="C529" s="65" t="str">
        <f t="shared" si="65"/>
        <v/>
      </c>
      <c r="D529" s="66" t="str">
        <f>IF(A529="","",IF(A529=1,start_rate,IF(variable,IF(OR(A529=1,A529&lt;$K$20*periods_per_year),D528,MIN($K$21,IF(MOD(A529-1,$J$23)=0,MAX($K$22,D528+$J$24),D528))),D528)))</f>
        <v/>
      </c>
      <c r="E529" s="71" t="str">
        <f t="shared" si="66"/>
        <v/>
      </c>
      <c r="F529" s="71" t="str">
        <f>IF(A529="","",IF(A529=nper,J528+E529,MIN(J528+E529,IF(D529=D528,F528,IF($E$10="Acc Bi-Weekly",ROUND((-PMT(((1+D529/CP)^(CP/12))-1,(nper-A529+1)*12/26,J528))/2,2),IF($E$10="Acc Weekly",ROUND((-PMT(((1+D529/CP)^(CP/12))-1,(nper-A529+1)*12/52,J528))/4,2),ROUND(-PMT(((1+D529/CP)^(CP/periods_per_year))-1,nper-A529+1,J528),2)))))))</f>
        <v/>
      </c>
      <c r="G529" s="71" t="str">
        <f>IF(OR(A529="",A529&lt;$E$14),"",IF(J528&lt;=F529,0,IF(IF(AND(A529&gt;=$E$14,MOD(A529-$E$14,int)=0),$E$15,0)+F529&gt;=J528+E529,J528+E529-F529,IF(AND(A529&gt;=$E$14,MOD(A529-$E$14,int)=0),$E$15,0)+IF(IF(AND(A529&gt;=$E$14,MOD(A529-$E$14,int)=0),$E$15,0)+IF(MOD(A529-$E$18,periods_per_year)=0,$E$17,0)+F529&lt;J528+E529,IF(MOD(A529-$E$18,periods_per_year)=0,$E$17,0),J528+E529-IF(AND(A529&gt;=$E$14,MOD(A529-$E$14,int)=0),$E$15,0)-F529))))</f>
        <v/>
      </c>
      <c r="H529" s="68"/>
      <c r="I529" s="67" t="str">
        <f t="shared" si="67"/>
        <v/>
      </c>
      <c r="J529" s="67" t="str">
        <f t="shared" si="68"/>
        <v/>
      </c>
      <c r="K529" s="50"/>
      <c r="L529" s="63" t="str">
        <f t="shared" si="69"/>
        <v/>
      </c>
      <c r="M529" s="64" t="str">
        <f>IF(L529="","",IF(OR(periods_per_year=26,periods_per_year=52),IF(periods_per_year=26,IF(L529=1,fpdate,M528+14),IF(periods_per_year=52,IF(L529=1,fpdate,M528+7),"n/a")),IF(periods_per_year=24,DATE(YEAR(fpdate),MONTH(fpdate)+(L529-1)/2+IF(AND(DAY(fpdate)&gt;=15,MOD(L529,2)=0),1,0),IF(MOD(L529,2)=0,IF(DAY(fpdate)&gt;=15,DAY(fpdate)-14,DAY(fpdate)+14),DAY(fpdate))),IF(DAY(DATE(YEAR(fpdate),MONTH(fpdate)+L529-1,DAY(fpdate)))&lt;&gt;DAY(fpdate),DATE(YEAR(fpdate),MONTH(fpdate)+L529,0),DATE(YEAR(fpdate),MONTH(fpdate)+L529-1,DAY(fpdate))))))</f>
        <v/>
      </c>
      <c r="N529" s="70" t="str">
        <f>IF(L529="","",IF(D529&lt;&gt;"",D529,IF(L529=1,start_rate,IF(variable,IF(OR(L529=1,L529&lt;$K$20*periods_per_year),N528,MIN($K$21,IF(MOD(L529-1,$J$23)=0,MAX($K$22,N528+$J$24),N528))),N528))))</f>
        <v/>
      </c>
      <c r="O529" s="71" t="str">
        <f>IF(L529="","",ROUND((((1+N529/CP)^(CP/periods_per_year))-1)*R528,2))</f>
        <v/>
      </c>
      <c r="P529" s="71" t="str">
        <f>IF(L529="","",IF(L529=nper,R528+O529,MIN(R528+O529,IF(N529=N528,P528,ROUND(-PMT(((1+N529/CP)^(CP/periods_per_year))-1,nper-L529+1,R528),2)))))</f>
        <v/>
      </c>
      <c r="Q529" s="71" t="str">
        <f t="shared" si="70"/>
        <v/>
      </c>
      <c r="R529" s="71" t="str">
        <f t="shared" si="71"/>
        <v/>
      </c>
    </row>
    <row r="530" spans="1:18" x14ac:dyDescent="0.25">
      <c r="A530" s="63" t="str">
        <f t="shared" si="63"/>
        <v/>
      </c>
      <c r="B530" s="64" t="str">
        <f t="shared" si="64"/>
        <v/>
      </c>
      <c r="C530" s="65" t="str">
        <f t="shared" si="65"/>
        <v/>
      </c>
      <c r="D530" s="66" t="str">
        <f>IF(A530="","",IF(A530=1,start_rate,IF(variable,IF(OR(A530=1,A530&lt;$K$20*periods_per_year),D529,MIN($K$21,IF(MOD(A530-1,$J$23)=0,MAX($K$22,D529+$J$24),D529))),D529)))</f>
        <v/>
      </c>
      <c r="E530" s="71" t="str">
        <f t="shared" si="66"/>
        <v/>
      </c>
      <c r="F530" s="71" t="str">
        <f>IF(A530="","",IF(A530=nper,J529+E530,MIN(J529+E530,IF(D530=D529,F529,IF($E$10="Acc Bi-Weekly",ROUND((-PMT(((1+D530/CP)^(CP/12))-1,(nper-A530+1)*12/26,J529))/2,2),IF($E$10="Acc Weekly",ROUND((-PMT(((1+D530/CP)^(CP/12))-1,(nper-A530+1)*12/52,J529))/4,2),ROUND(-PMT(((1+D530/CP)^(CP/periods_per_year))-1,nper-A530+1,J529),2)))))))</f>
        <v/>
      </c>
      <c r="G530" s="71" t="str">
        <f>IF(OR(A530="",A530&lt;$E$14),"",IF(J529&lt;=F530,0,IF(IF(AND(A530&gt;=$E$14,MOD(A530-$E$14,int)=0),$E$15,0)+F530&gt;=J529+E530,J529+E530-F530,IF(AND(A530&gt;=$E$14,MOD(A530-$E$14,int)=0),$E$15,0)+IF(IF(AND(A530&gt;=$E$14,MOD(A530-$E$14,int)=0),$E$15,0)+IF(MOD(A530-$E$18,periods_per_year)=0,$E$17,0)+F530&lt;J529+E530,IF(MOD(A530-$E$18,periods_per_year)=0,$E$17,0),J529+E530-IF(AND(A530&gt;=$E$14,MOD(A530-$E$14,int)=0),$E$15,0)-F530))))</f>
        <v/>
      </c>
      <c r="H530" s="68"/>
      <c r="I530" s="67" t="str">
        <f t="shared" si="67"/>
        <v/>
      </c>
      <c r="J530" s="67" t="str">
        <f t="shared" si="68"/>
        <v/>
      </c>
      <c r="K530" s="50"/>
      <c r="L530" s="63" t="str">
        <f t="shared" si="69"/>
        <v/>
      </c>
      <c r="M530" s="64" t="str">
        <f>IF(L530="","",IF(OR(periods_per_year=26,periods_per_year=52),IF(periods_per_year=26,IF(L530=1,fpdate,M529+14),IF(periods_per_year=52,IF(L530=1,fpdate,M529+7),"n/a")),IF(periods_per_year=24,DATE(YEAR(fpdate),MONTH(fpdate)+(L530-1)/2+IF(AND(DAY(fpdate)&gt;=15,MOD(L530,2)=0),1,0),IF(MOD(L530,2)=0,IF(DAY(fpdate)&gt;=15,DAY(fpdate)-14,DAY(fpdate)+14),DAY(fpdate))),IF(DAY(DATE(YEAR(fpdate),MONTH(fpdate)+L530-1,DAY(fpdate)))&lt;&gt;DAY(fpdate),DATE(YEAR(fpdate),MONTH(fpdate)+L530,0),DATE(YEAR(fpdate),MONTH(fpdate)+L530-1,DAY(fpdate))))))</f>
        <v/>
      </c>
      <c r="N530" s="70" t="str">
        <f>IF(L530="","",IF(D530&lt;&gt;"",D530,IF(L530=1,start_rate,IF(variable,IF(OR(L530=1,L530&lt;$K$20*periods_per_year),N529,MIN($K$21,IF(MOD(L530-1,$J$23)=0,MAX($K$22,N529+$J$24),N529))),N529))))</f>
        <v/>
      </c>
      <c r="O530" s="71" t="str">
        <f>IF(L530="","",ROUND((((1+N530/CP)^(CP/periods_per_year))-1)*R529,2))</f>
        <v/>
      </c>
      <c r="P530" s="71" t="str">
        <f>IF(L530="","",IF(L530=nper,R529+O530,MIN(R529+O530,IF(N530=N529,P529,ROUND(-PMT(((1+N530/CP)^(CP/periods_per_year))-1,nper-L530+1,R529),2)))))</f>
        <v/>
      </c>
      <c r="Q530" s="71" t="str">
        <f t="shared" si="70"/>
        <v/>
      </c>
      <c r="R530" s="71" t="str">
        <f t="shared" si="71"/>
        <v/>
      </c>
    </row>
    <row r="531" spans="1:18" x14ac:dyDescent="0.25">
      <c r="A531" s="63" t="str">
        <f t="shared" si="63"/>
        <v/>
      </c>
      <c r="B531" s="64" t="str">
        <f t="shared" si="64"/>
        <v/>
      </c>
      <c r="C531" s="65" t="str">
        <f t="shared" si="65"/>
        <v/>
      </c>
      <c r="D531" s="66" t="str">
        <f>IF(A531="","",IF(A531=1,start_rate,IF(variable,IF(OR(A531=1,A531&lt;$K$20*periods_per_year),D530,MIN($K$21,IF(MOD(A531-1,$J$23)=0,MAX($K$22,D530+$J$24),D530))),D530)))</f>
        <v/>
      </c>
      <c r="E531" s="71" t="str">
        <f t="shared" si="66"/>
        <v/>
      </c>
      <c r="F531" s="71" t="str">
        <f>IF(A531="","",IF(A531=nper,J530+E531,MIN(J530+E531,IF(D531=D530,F530,IF($E$10="Acc Bi-Weekly",ROUND((-PMT(((1+D531/CP)^(CP/12))-1,(nper-A531+1)*12/26,J530))/2,2),IF($E$10="Acc Weekly",ROUND((-PMT(((1+D531/CP)^(CP/12))-1,(nper-A531+1)*12/52,J530))/4,2),ROUND(-PMT(((1+D531/CP)^(CP/periods_per_year))-1,nper-A531+1,J530),2)))))))</f>
        <v/>
      </c>
      <c r="G531" s="71" t="str">
        <f>IF(OR(A531="",A531&lt;$E$14),"",IF(J530&lt;=F531,0,IF(IF(AND(A531&gt;=$E$14,MOD(A531-$E$14,int)=0),$E$15,0)+F531&gt;=J530+E531,J530+E531-F531,IF(AND(A531&gt;=$E$14,MOD(A531-$E$14,int)=0),$E$15,0)+IF(IF(AND(A531&gt;=$E$14,MOD(A531-$E$14,int)=0),$E$15,0)+IF(MOD(A531-$E$18,periods_per_year)=0,$E$17,0)+F531&lt;J530+E531,IF(MOD(A531-$E$18,periods_per_year)=0,$E$17,0),J530+E531-IF(AND(A531&gt;=$E$14,MOD(A531-$E$14,int)=0),$E$15,0)-F531))))</f>
        <v/>
      </c>
      <c r="H531" s="68"/>
      <c r="I531" s="67" t="str">
        <f t="shared" si="67"/>
        <v/>
      </c>
      <c r="J531" s="67" t="str">
        <f t="shared" si="68"/>
        <v/>
      </c>
      <c r="K531" s="50"/>
      <c r="L531" s="63" t="str">
        <f t="shared" si="69"/>
        <v/>
      </c>
      <c r="M531" s="64" t="str">
        <f>IF(L531="","",IF(OR(periods_per_year=26,periods_per_year=52),IF(periods_per_year=26,IF(L531=1,fpdate,M530+14),IF(periods_per_year=52,IF(L531=1,fpdate,M530+7),"n/a")),IF(periods_per_year=24,DATE(YEAR(fpdate),MONTH(fpdate)+(L531-1)/2+IF(AND(DAY(fpdate)&gt;=15,MOD(L531,2)=0),1,0),IF(MOD(L531,2)=0,IF(DAY(fpdate)&gt;=15,DAY(fpdate)-14,DAY(fpdate)+14),DAY(fpdate))),IF(DAY(DATE(YEAR(fpdate),MONTH(fpdate)+L531-1,DAY(fpdate)))&lt;&gt;DAY(fpdate),DATE(YEAR(fpdate),MONTH(fpdate)+L531,0),DATE(YEAR(fpdate),MONTH(fpdate)+L531-1,DAY(fpdate))))))</f>
        <v/>
      </c>
      <c r="N531" s="70" t="str">
        <f>IF(L531="","",IF(D531&lt;&gt;"",D531,IF(L531=1,start_rate,IF(variable,IF(OR(L531=1,L531&lt;$K$20*periods_per_year),N530,MIN($K$21,IF(MOD(L531-1,$J$23)=0,MAX($K$22,N530+$J$24),N530))),N530))))</f>
        <v/>
      </c>
      <c r="O531" s="71" t="str">
        <f>IF(L531="","",ROUND((((1+N531/CP)^(CP/periods_per_year))-1)*R530,2))</f>
        <v/>
      </c>
      <c r="P531" s="71" t="str">
        <f>IF(L531="","",IF(L531=nper,R530+O531,MIN(R530+O531,IF(N531=N530,P530,ROUND(-PMT(((1+N531/CP)^(CP/periods_per_year))-1,nper-L531+1,R530),2)))))</f>
        <v/>
      </c>
      <c r="Q531" s="71" t="str">
        <f t="shared" si="70"/>
        <v/>
      </c>
      <c r="R531" s="71" t="str">
        <f t="shared" si="71"/>
        <v/>
      </c>
    </row>
    <row r="532" spans="1:18" x14ac:dyDescent="0.25">
      <c r="A532" s="63" t="str">
        <f t="shared" si="63"/>
        <v/>
      </c>
      <c r="B532" s="64" t="str">
        <f t="shared" si="64"/>
        <v/>
      </c>
      <c r="C532" s="65" t="str">
        <f t="shared" si="65"/>
        <v/>
      </c>
      <c r="D532" s="66" t="str">
        <f>IF(A532="","",IF(A532=1,start_rate,IF(variable,IF(OR(A532=1,A532&lt;$K$20*periods_per_year),D531,MIN($K$21,IF(MOD(A532-1,$J$23)=0,MAX($K$22,D531+$J$24),D531))),D531)))</f>
        <v/>
      </c>
      <c r="E532" s="71" t="str">
        <f t="shared" si="66"/>
        <v/>
      </c>
      <c r="F532" s="71" t="str">
        <f>IF(A532="","",IF(A532=nper,J531+E532,MIN(J531+E532,IF(D532=D531,F531,IF($E$10="Acc Bi-Weekly",ROUND((-PMT(((1+D532/CP)^(CP/12))-1,(nper-A532+1)*12/26,J531))/2,2),IF($E$10="Acc Weekly",ROUND((-PMT(((1+D532/CP)^(CP/12))-1,(nper-A532+1)*12/52,J531))/4,2),ROUND(-PMT(((1+D532/CP)^(CP/periods_per_year))-1,nper-A532+1,J531),2)))))))</f>
        <v/>
      </c>
      <c r="G532" s="71" t="str">
        <f>IF(OR(A532="",A532&lt;$E$14),"",IF(J531&lt;=F532,0,IF(IF(AND(A532&gt;=$E$14,MOD(A532-$E$14,int)=0),$E$15,0)+F532&gt;=J531+E532,J531+E532-F532,IF(AND(A532&gt;=$E$14,MOD(A532-$E$14,int)=0),$E$15,0)+IF(IF(AND(A532&gt;=$E$14,MOD(A532-$E$14,int)=0),$E$15,0)+IF(MOD(A532-$E$18,periods_per_year)=0,$E$17,0)+F532&lt;J531+E532,IF(MOD(A532-$E$18,periods_per_year)=0,$E$17,0),J531+E532-IF(AND(A532&gt;=$E$14,MOD(A532-$E$14,int)=0),$E$15,0)-F532))))</f>
        <v/>
      </c>
      <c r="H532" s="68"/>
      <c r="I532" s="67" t="str">
        <f t="shared" si="67"/>
        <v/>
      </c>
      <c r="J532" s="67" t="str">
        <f t="shared" si="68"/>
        <v/>
      </c>
      <c r="K532" s="50"/>
      <c r="L532" s="63" t="str">
        <f t="shared" si="69"/>
        <v/>
      </c>
      <c r="M532" s="64" t="str">
        <f>IF(L532="","",IF(OR(periods_per_year=26,periods_per_year=52),IF(periods_per_year=26,IF(L532=1,fpdate,M531+14),IF(periods_per_year=52,IF(L532=1,fpdate,M531+7),"n/a")),IF(periods_per_year=24,DATE(YEAR(fpdate),MONTH(fpdate)+(L532-1)/2+IF(AND(DAY(fpdate)&gt;=15,MOD(L532,2)=0),1,0),IF(MOD(L532,2)=0,IF(DAY(fpdate)&gt;=15,DAY(fpdate)-14,DAY(fpdate)+14),DAY(fpdate))),IF(DAY(DATE(YEAR(fpdate),MONTH(fpdate)+L532-1,DAY(fpdate)))&lt;&gt;DAY(fpdate),DATE(YEAR(fpdate),MONTH(fpdate)+L532,0),DATE(YEAR(fpdate),MONTH(fpdate)+L532-1,DAY(fpdate))))))</f>
        <v/>
      </c>
      <c r="N532" s="70" t="str">
        <f>IF(L532="","",IF(D532&lt;&gt;"",D532,IF(L532=1,start_rate,IF(variable,IF(OR(L532=1,L532&lt;$K$20*periods_per_year),N531,MIN($K$21,IF(MOD(L532-1,$J$23)=0,MAX($K$22,N531+$J$24),N531))),N531))))</f>
        <v/>
      </c>
      <c r="O532" s="71" t="str">
        <f>IF(L532="","",ROUND((((1+N532/CP)^(CP/periods_per_year))-1)*R531,2))</f>
        <v/>
      </c>
      <c r="P532" s="71" t="str">
        <f>IF(L532="","",IF(L532=nper,R531+O532,MIN(R531+O532,IF(N532=N531,P531,ROUND(-PMT(((1+N532/CP)^(CP/periods_per_year))-1,nper-L532+1,R531),2)))))</f>
        <v/>
      </c>
      <c r="Q532" s="71" t="str">
        <f t="shared" si="70"/>
        <v/>
      </c>
      <c r="R532" s="71" t="str">
        <f t="shared" si="71"/>
        <v/>
      </c>
    </row>
    <row r="533" spans="1:18" x14ac:dyDescent="0.25">
      <c r="A533" s="63" t="str">
        <f t="shared" si="63"/>
        <v/>
      </c>
      <c r="B533" s="64" t="str">
        <f t="shared" si="64"/>
        <v/>
      </c>
      <c r="C533" s="65" t="str">
        <f t="shared" si="65"/>
        <v/>
      </c>
      <c r="D533" s="66" t="str">
        <f>IF(A533="","",IF(A533=1,start_rate,IF(variable,IF(OR(A533=1,A533&lt;$K$20*periods_per_year),D532,MIN($K$21,IF(MOD(A533-1,$J$23)=0,MAX($K$22,D532+$J$24),D532))),D532)))</f>
        <v/>
      </c>
      <c r="E533" s="71" t="str">
        <f t="shared" si="66"/>
        <v/>
      </c>
      <c r="F533" s="71" t="str">
        <f>IF(A533="","",IF(A533=nper,J532+E533,MIN(J532+E533,IF(D533=D532,F532,IF($E$10="Acc Bi-Weekly",ROUND((-PMT(((1+D533/CP)^(CP/12))-1,(nper-A533+1)*12/26,J532))/2,2),IF($E$10="Acc Weekly",ROUND((-PMT(((1+D533/CP)^(CP/12))-1,(nper-A533+1)*12/52,J532))/4,2),ROUND(-PMT(((1+D533/CP)^(CP/periods_per_year))-1,nper-A533+1,J532),2)))))))</f>
        <v/>
      </c>
      <c r="G533" s="71" t="str">
        <f>IF(OR(A533="",A533&lt;$E$14),"",IF(J532&lt;=F533,0,IF(IF(AND(A533&gt;=$E$14,MOD(A533-$E$14,int)=0),$E$15,0)+F533&gt;=J532+E533,J532+E533-F533,IF(AND(A533&gt;=$E$14,MOD(A533-$E$14,int)=0),$E$15,0)+IF(IF(AND(A533&gt;=$E$14,MOD(A533-$E$14,int)=0),$E$15,0)+IF(MOD(A533-$E$18,periods_per_year)=0,$E$17,0)+F533&lt;J532+E533,IF(MOD(A533-$E$18,periods_per_year)=0,$E$17,0),J532+E533-IF(AND(A533&gt;=$E$14,MOD(A533-$E$14,int)=0),$E$15,0)-F533))))</f>
        <v/>
      </c>
      <c r="H533" s="68"/>
      <c r="I533" s="67" t="str">
        <f t="shared" si="67"/>
        <v/>
      </c>
      <c r="J533" s="67" t="str">
        <f t="shared" si="68"/>
        <v/>
      </c>
      <c r="K533" s="50"/>
      <c r="L533" s="63" t="str">
        <f t="shared" si="69"/>
        <v/>
      </c>
      <c r="M533" s="64" t="str">
        <f>IF(L533="","",IF(OR(periods_per_year=26,periods_per_year=52),IF(periods_per_year=26,IF(L533=1,fpdate,M532+14),IF(periods_per_year=52,IF(L533=1,fpdate,M532+7),"n/a")),IF(periods_per_year=24,DATE(YEAR(fpdate),MONTH(fpdate)+(L533-1)/2+IF(AND(DAY(fpdate)&gt;=15,MOD(L533,2)=0),1,0),IF(MOD(L533,2)=0,IF(DAY(fpdate)&gt;=15,DAY(fpdate)-14,DAY(fpdate)+14),DAY(fpdate))),IF(DAY(DATE(YEAR(fpdate),MONTH(fpdate)+L533-1,DAY(fpdate)))&lt;&gt;DAY(fpdate),DATE(YEAR(fpdate),MONTH(fpdate)+L533,0),DATE(YEAR(fpdate),MONTH(fpdate)+L533-1,DAY(fpdate))))))</f>
        <v/>
      </c>
      <c r="N533" s="70" t="str">
        <f>IF(L533="","",IF(D533&lt;&gt;"",D533,IF(L533=1,start_rate,IF(variable,IF(OR(L533=1,L533&lt;$K$20*periods_per_year),N532,MIN($K$21,IF(MOD(L533-1,$J$23)=0,MAX($K$22,N532+$J$24),N532))),N532))))</f>
        <v/>
      </c>
      <c r="O533" s="71" t="str">
        <f>IF(L533="","",ROUND((((1+N533/CP)^(CP/periods_per_year))-1)*R532,2))</f>
        <v/>
      </c>
      <c r="P533" s="71" t="str">
        <f>IF(L533="","",IF(L533=nper,R532+O533,MIN(R532+O533,IF(N533=N532,P532,ROUND(-PMT(((1+N533/CP)^(CP/periods_per_year))-1,nper-L533+1,R532),2)))))</f>
        <v/>
      </c>
      <c r="Q533" s="71" t="str">
        <f t="shared" si="70"/>
        <v/>
      </c>
      <c r="R533" s="71" t="str">
        <f t="shared" si="71"/>
        <v/>
      </c>
    </row>
    <row r="534" spans="1:18" x14ac:dyDescent="0.25">
      <c r="A534" s="63" t="str">
        <f t="shared" si="63"/>
        <v/>
      </c>
      <c r="B534" s="64" t="str">
        <f t="shared" si="64"/>
        <v/>
      </c>
      <c r="C534" s="65" t="str">
        <f t="shared" si="65"/>
        <v/>
      </c>
      <c r="D534" s="66" t="str">
        <f>IF(A534="","",IF(A534=1,start_rate,IF(variable,IF(OR(A534=1,A534&lt;$K$20*periods_per_year),D533,MIN($K$21,IF(MOD(A534-1,$J$23)=0,MAX($K$22,D533+$J$24),D533))),D533)))</f>
        <v/>
      </c>
      <c r="E534" s="71" t="str">
        <f t="shared" si="66"/>
        <v/>
      </c>
      <c r="F534" s="71" t="str">
        <f>IF(A534="","",IF(A534=nper,J533+E534,MIN(J533+E534,IF(D534=D533,F533,IF($E$10="Acc Bi-Weekly",ROUND((-PMT(((1+D534/CP)^(CP/12))-1,(nper-A534+1)*12/26,J533))/2,2),IF($E$10="Acc Weekly",ROUND((-PMT(((1+D534/CP)^(CP/12))-1,(nper-A534+1)*12/52,J533))/4,2),ROUND(-PMT(((1+D534/CP)^(CP/periods_per_year))-1,nper-A534+1,J533),2)))))))</f>
        <v/>
      </c>
      <c r="G534" s="71" t="str">
        <f>IF(OR(A534="",A534&lt;$E$14),"",IF(J533&lt;=F534,0,IF(IF(AND(A534&gt;=$E$14,MOD(A534-$E$14,int)=0),$E$15,0)+F534&gt;=J533+E534,J533+E534-F534,IF(AND(A534&gt;=$E$14,MOD(A534-$E$14,int)=0),$E$15,0)+IF(IF(AND(A534&gt;=$E$14,MOD(A534-$E$14,int)=0),$E$15,0)+IF(MOD(A534-$E$18,periods_per_year)=0,$E$17,0)+F534&lt;J533+E534,IF(MOD(A534-$E$18,periods_per_year)=0,$E$17,0),J533+E534-IF(AND(A534&gt;=$E$14,MOD(A534-$E$14,int)=0),$E$15,0)-F534))))</f>
        <v/>
      </c>
      <c r="H534" s="68"/>
      <c r="I534" s="67" t="str">
        <f t="shared" si="67"/>
        <v/>
      </c>
      <c r="J534" s="67" t="str">
        <f t="shared" si="68"/>
        <v/>
      </c>
      <c r="K534" s="50"/>
      <c r="L534" s="63" t="str">
        <f t="shared" si="69"/>
        <v/>
      </c>
      <c r="M534" s="64" t="str">
        <f>IF(L534="","",IF(OR(periods_per_year=26,periods_per_year=52),IF(periods_per_year=26,IF(L534=1,fpdate,M533+14),IF(periods_per_year=52,IF(L534=1,fpdate,M533+7),"n/a")),IF(periods_per_year=24,DATE(YEAR(fpdate),MONTH(fpdate)+(L534-1)/2+IF(AND(DAY(fpdate)&gt;=15,MOD(L534,2)=0),1,0),IF(MOD(L534,2)=0,IF(DAY(fpdate)&gt;=15,DAY(fpdate)-14,DAY(fpdate)+14),DAY(fpdate))),IF(DAY(DATE(YEAR(fpdate),MONTH(fpdate)+L534-1,DAY(fpdate)))&lt;&gt;DAY(fpdate),DATE(YEAR(fpdate),MONTH(fpdate)+L534,0),DATE(YEAR(fpdate),MONTH(fpdate)+L534-1,DAY(fpdate))))))</f>
        <v/>
      </c>
      <c r="N534" s="70" t="str">
        <f>IF(L534="","",IF(D534&lt;&gt;"",D534,IF(L534=1,start_rate,IF(variable,IF(OR(L534=1,L534&lt;$K$20*periods_per_year),N533,MIN($K$21,IF(MOD(L534-1,$J$23)=0,MAX($K$22,N533+$J$24),N533))),N533))))</f>
        <v/>
      </c>
      <c r="O534" s="71" t="str">
        <f>IF(L534="","",ROUND((((1+N534/CP)^(CP/periods_per_year))-1)*R533,2))</f>
        <v/>
      </c>
      <c r="P534" s="71" t="str">
        <f>IF(L534="","",IF(L534=nper,R533+O534,MIN(R533+O534,IF(N534=N533,P533,ROUND(-PMT(((1+N534/CP)^(CP/periods_per_year))-1,nper-L534+1,R533),2)))))</f>
        <v/>
      </c>
      <c r="Q534" s="71" t="str">
        <f t="shared" si="70"/>
        <v/>
      </c>
      <c r="R534" s="71" t="str">
        <f t="shared" si="71"/>
        <v/>
      </c>
    </row>
    <row r="535" spans="1:18" x14ac:dyDescent="0.25">
      <c r="A535" s="63" t="str">
        <f t="shared" si="63"/>
        <v/>
      </c>
      <c r="B535" s="64" t="str">
        <f t="shared" si="64"/>
        <v/>
      </c>
      <c r="C535" s="65" t="str">
        <f t="shared" si="65"/>
        <v/>
      </c>
      <c r="D535" s="66" t="str">
        <f>IF(A535="","",IF(A535=1,start_rate,IF(variable,IF(OR(A535=1,A535&lt;$K$20*periods_per_year),D534,MIN($K$21,IF(MOD(A535-1,$J$23)=0,MAX($K$22,D534+$J$24),D534))),D534)))</f>
        <v/>
      </c>
      <c r="E535" s="71" t="str">
        <f t="shared" si="66"/>
        <v/>
      </c>
      <c r="F535" s="71" t="str">
        <f>IF(A535="","",IF(A535=nper,J534+E535,MIN(J534+E535,IF(D535=D534,F534,IF($E$10="Acc Bi-Weekly",ROUND((-PMT(((1+D535/CP)^(CP/12))-1,(nper-A535+1)*12/26,J534))/2,2),IF($E$10="Acc Weekly",ROUND((-PMT(((1+D535/CP)^(CP/12))-1,(nper-A535+1)*12/52,J534))/4,2),ROUND(-PMT(((1+D535/CP)^(CP/periods_per_year))-1,nper-A535+1,J534),2)))))))</f>
        <v/>
      </c>
      <c r="G535" s="71" t="str">
        <f>IF(OR(A535="",A535&lt;$E$14),"",IF(J534&lt;=F535,0,IF(IF(AND(A535&gt;=$E$14,MOD(A535-$E$14,int)=0),$E$15,0)+F535&gt;=J534+E535,J534+E535-F535,IF(AND(A535&gt;=$E$14,MOD(A535-$E$14,int)=0),$E$15,0)+IF(IF(AND(A535&gt;=$E$14,MOD(A535-$E$14,int)=0),$E$15,0)+IF(MOD(A535-$E$18,periods_per_year)=0,$E$17,0)+F535&lt;J534+E535,IF(MOD(A535-$E$18,periods_per_year)=0,$E$17,0),J534+E535-IF(AND(A535&gt;=$E$14,MOD(A535-$E$14,int)=0),$E$15,0)-F535))))</f>
        <v/>
      </c>
      <c r="H535" s="68"/>
      <c r="I535" s="67" t="str">
        <f t="shared" si="67"/>
        <v/>
      </c>
      <c r="J535" s="67" t="str">
        <f t="shared" si="68"/>
        <v/>
      </c>
      <c r="K535" s="50"/>
      <c r="L535" s="63" t="str">
        <f t="shared" si="69"/>
        <v/>
      </c>
      <c r="M535" s="64" t="str">
        <f>IF(L535="","",IF(OR(periods_per_year=26,periods_per_year=52),IF(periods_per_year=26,IF(L535=1,fpdate,M534+14),IF(periods_per_year=52,IF(L535=1,fpdate,M534+7),"n/a")),IF(periods_per_year=24,DATE(YEAR(fpdate),MONTH(fpdate)+(L535-1)/2+IF(AND(DAY(fpdate)&gt;=15,MOD(L535,2)=0),1,0),IF(MOD(L535,2)=0,IF(DAY(fpdate)&gt;=15,DAY(fpdate)-14,DAY(fpdate)+14),DAY(fpdate))),IF(DAY(DATE(YEAR(fpdate),MONTH(fpdate)+L535-1,DAY(fpdate)))&lt;&gt;DAY(fpdate),DATE(YEAR(fpdate),MONTH(fpdate)+L535,0),DATE(YEAR(fpdate),MONTH(fpdate)+L535-1,DAY(fpdate))))))</f>
        <v/>
      </c>
      <c r="N535" s="70" t="str">
        <f>IF(L535="","",IF(D535&lt;&gt;"",D535,IF(L535=1,start_rate,IF(variable,IF(OR(L535=1,L535&lt;$K$20*periods_per_year),N534,MIN($K$21,IF(MOD(L535-1,$J$23)=0,MAX($K$22,N534+$J$24),N534))),N534))))</f>
        <v/>
      </c>
      <c r="O535" s="71" t="str">
        <f>IF(L535="","",ROUND((((1+N535/CP)^(CP/periods_per_year))-1)*R534,2))</f>
        <v/>
      </c>
      <c r="P535" s="71" t="str">
        <f>IF(L535="","",IF(L535=nper,R534+O535,MIN(R534+O535,IF(N535=N534,P534,ROUND(-PMT(((1+N535/CP)^(CP/periods_per_year))-1,nper-L535+1,R534),2)))))</f>
        <v/>
      </c>
      <c r="Q535" s="71" t="str">
        <f t="shared" si="70"/>
        <v/>
      </c>
      <c r="R535" s="71" t="str">
        <f t="shared" si="71"/>
        <v/>
      </c>
    </row>
    <row r="536" spans="1:18" x14ac:dyDescent="0.25">
      <c r="A536" s="63" t="str">
        <f t="shared" si="63"/>
        <v/>
      </c>
      <c r="B536" s="64" t="str">
        <f t="shared" si="64"/>
        <v/>
      </c>
      <c r="C536" s="65" t="str">
        <f t="shared" si="65"/>
        <v/>
      </c>
      <c r="D536" s="66" t="str">
        <f>IF(A536="","",IF(A536=1,start_rate,IF(variable,IF(OR(A536=1,A536&lt;$K$20*periods_per_year),D535,MIN($K$21,IF(MOD(A536-1,$J$23)=0,MAX($K$22,D535+$J$24),D535))),D535)))</f>
        <v/>
      </c>
      <c r="E536" s="71" t="str">
        <f t="shared" si="66"/>
        <v/>
      </c>
      <c r="F536" s="71" t="str">
        <f>IF(A536="","",IF(A536=nper,J535+E536,MIN(J535+E536,IF(D536=D535,F535,IF($E$10="Acc Bi-Weekly",ROUND((-PMT(((1+D536/CP)^(CP/12))-1,(nper-A536+1)*12/26,J535))/2,2),IF($E$10="Acc Weekly",ROUND((-PMT(((1+D536/CP)^(CP/12))-1,(nper-A536+1)*12/52,J535))/4,2),ROUND(-PMT(((1+D536/CP)^(CP/periods_per_year))-1,nper-A536+1,J535),2)))))))</f>
        <v/>
      </c>
      <c r="G536" s="71" t="str">
        <f>IF(OR(A536="",A536&lt;$E$14),"",IF(J535&lt;=F536,0,IF(IF(AND(A536&gt;=$E$14,MOD(A536-$E$14,int)=0),$E$15,0)+F536&gt;=J535+E536,J535+E536-F536,IF(AND(A536&gt;=$E$14,MOD(A536-$E$14,int)=0),$E$15,0)+IF(IF(AND(A536&gt;=$E$14,MOD(A536-$E$14,int)=0),$E$15,0)+IF(MOD(A536-$E$18,periods_per_year)=0,$E$17,0)+F536&lt;J535+E536,IF(MOD(A536-$E$18,periods_per_year)=0,$E$17,0),J535+E536-IF(AND(A536&gt;=$E$14,MOD(A536-$E$14,int)=0),$E$15,0)-F536))))</f>
        <v/>
      </c>
      <c r="H536" s="68"/>
      <c r="I536" s="67" t="str">
        <f t="shared" si="67"/>
        <v/>
      </c>
      <c r="J536" s="67" t="str">
        <f t="shared" si="68"/>
        <v/>
      </c>
      <c r="K536" s="50"/>
      <c r="L536" s="63" t="str">
        <f t="shared" si="69"/>
        <v/>
      </c>
      <c r="M536" s="64" t="str">
        <f>IF(L536="","",IF(OR(periods_per_year=26,periods_per_year=52),IF(periods_per_year=26,IF(L536=1,fpdate,M535+14),IF(periods_per_year=52,IF(L536=1,fpdate,M535+7),"n/a")),IF(periods_per_year=24,DATE(YEAR(fpdate),MONTH(fpdate)+(L536-1)/2+IF(AND(DAY(fpdate)&gt;=15,MOD(L536,2)=0),1,0),IF(MOD(L536,2)=0,IF(DAY(fpdate)&gt;=15,DAY(fpdate)-14,DAY(fpdate)+14),DAY(fpdate))),IF(DAY(DATE(YEAR(fpdate),MONTH(fpdate)+L536-1,DAY(fpdate)))&lt;&gt;DAY(fpdate),DATE(YEAR(fpdate),MONTH(fpdate)+L536,0),DATE(YEAR(fpdate),MONTH(fpdate)+L536-1,DAY(fpdate))))))</f>
        <v/>
      </c>
      <c r="N536" s="70" t="str">
        <f>IF(L536="","",IF(D536&lt;&gt;"",D536,IF(L536=1,start_rate,IF(variable,IF(OR(L536=1,L536&lt;$K$20*periods_per_year),N535,MIN($K$21,IF(MOD(L536-1,$J$23)=0,MAX($K$22,N535+$J$24),N535))),N535))))</f>
        <v/>
      </c>
      <c r="O536" s="71" t="str">
        <f>IF(L536="","",ROUND((((1+N536/CP)^(CP/periods_per_year))-1)*R535,2))</f>
        <v/>
      </c>
      <c r="P536" s="71" t="str">
        <f>IF(L536="","",IF(L536=nper,R535+O536,MIN(R535+O536,IF(N536=N535,P535,ROUND(-PMT(((1+N536/CP)^(CP/periods_per_year))-1,nper-L536+1,R535),2)))))</f>
        <v/>
      </c>
      <c r="Q536" s="71" t="str">
        <f t="shared" si="70"/>
        <v/>
      </c>
      <c r="R536" s="71" t="str">
        <f t="shared" si="71"/>
        <v/>
      </c>
    </row>
    <row r="537" spans="1:18" x14ac:dyDescent="0.25">
      <c r="A537" s="63" t="str">
        <f t="shared" si="63"/>
        <v/>
      </c>
      <c r="B537" s="64" t="str">
        <f t="shared" si="64"/>
        <v/>
      </c>
      <c r="C537" s="65" t="str">
        <f t="shared" si="65"/>
        <v/>
      </c>
      <c r="D537" s="66" t="str">
        <f>IF(A537="","",IF(A537=1,start_rate,IF(variable,IF(OR(A537=1,A537&lt;$K$20*periods_per_year),D536,MIN($K$21,IF(MOD(A537-1,$J$23)=0,MAX($K$22,D536+$J$24),D536))),D536)))</f>
        <v/>
      </c>
      <c r="E537" s="71" t="str">
        <f t="shared" si="66"/>
        <v/>
      </c>
      <c r="F537" s="71" t="str">
        <f>IF(A537="","",IF(A537=nper,J536+E537,MIN(J536+E537,IF(D537=D536,F536,IF($E$10="Acc Bi-Weekly",ROUND((-PMT(((1+D537/CP)^(CP/12))-1,(nper-A537+1)*12/26,J536))/2,2),IF($E$10="Acc Weekly",ROUND((-PMT(((1+D537/CP)^(CP/12))-1,(nper-A537+1)*12/52,J536))/4,2),ROUND(-PMT(((1+D537/CP)^(CP/periods_per_year))-1,nper-A537+1,J536),2)))))))</f>
        <v/>
      </c>
      <c r="G537" s="71" t="str">
        <f>IF(OR(A537="",A537&lt;$E$14),"",IF(J536&lt;=F537,0,IF(IF(AND(A537&gt;=$E$14,MOD(A537-$E$14,int)=0),$E$15,0)+F537&gt;=J536+E537,J536+E537-F537,IF(AND(A537&gt;=$E$14,MOD(A537-$E$14,int)=0),$E$15,0)+IF(IF(AND(A537&gt;=$E$14,MOD(A537-$E$14,int)=0),$E$15,0)+IF(MOD(A537-$E$18,periods_per_year)=0,$E$17,0)+F537&lt;J536+E537,IF(MOD(A537-$E$18,periods_per_year)=0,$E$17,0),J536+E537-IF(AND(A537&gt;=$E$14,MOD(A537-$E$14,int)=0),$E$15,0)-F537))))</f>
        <v/>
      </c>
      <c r="H537" s="68"/>
      <c r="I537" s="67" t="str">
        <f t="shared" si="67"/>
        <v/>
      </c>
      <c r="J537" s="67" t="str">
        <f t="shared" si="68"/>
        <v/>
      </c>
      <c r="K537" s="50"/>
      <c r="L537" s="63" t="str">
        <f t="shared" si="69"/>
        <v/>
      </c>
      <c r="M537" s="64" t="str">
        <f>IF(L537="","",IF(OR(periods_per_year=26,periods_per_year=52),IF(periods_per_year=26,IF(L537=1,fpdate,M536+14),IF(periods_per_year=52,IF(L537=1,fpdate,M536+7),"n/a")),IF(periods_per_year=24,DATE(YEAR(fpdate),MONTH(fpdate)+(L537-1)/2+IF(AND(DAY(fpdate)&gt;=15,MOD(L537,2)=0),1,0),IF(MOD(L537,2)=0,IF(DAY(fpdate)&gt;=15,DAY(fpdate)-14,DAY(fpdate)+14),DAY(fpdate))),IF(DAY(DATE(YEAR(fpdate),MONTH(fpdate)+L537-1,DAY(fpdate)))&lt;&gt;DAY(fpdate),DATE(YEAR(fpdate),MONTH(fpdate)+L537,0),DATE(YEAR(fpdate),MONTH(fpdate)+L537-1,DAY(fpdate))))))</f>
        <v/>
      </c>
      <c r="N537" s="70" t="str">
        <f>IF(L537="","",IF(D537&lt;&gt;"",D537,IF(L537=1,start_rate,IF(variable,IF(OR(L537=1,L537&lt;$K$20*periods_per_year),N536,MIN($K$21,IF(MOD(L537-1,$J$23)=0,MAX($K$22,N536+$J$24),N536))),N536))))</f>
        <v/>
      </c>
      <c r="O537" s="71" t="str">
        <f>IF(L537="","",ROUND((((1+N537/CP)^(CP/periods_per_year))-1)*R536,2))</f>
        <v/>
      </c>
      <c r="P537" s="71" t="str">
        <f>IF(L537="","",IF(L537=nper,R536+O537,MIN(R536+O537,IF(N537=N536,P536,ROUND(-PMT(((1+N537/CP)^(CP/periods_per_year))-1,nper-L537+1,R536),2)))))</f>
        <v/>
      </c>
      <c r="Q537" s="71" t="str">
        <f t="shared" si="70"/>
        <v/>
      </c>
      <c r="R537" s="71" t="str">
        <f t="shared" si="71"/>
        <v/>
      </c>
    </row>
    <row r="538" spans="1:18" x14ac:dyDescent="0.25">
      <c r="A538" s="63" t="str">
        <f t="shared" si="63"/>
        <v/>
      </c>
      <c r="B538" s="64" t="str">
        <f t="shared" si="64"/>
        <v/>
      </c>
      <c r="C538" s="65" t="str">
        <f t="shared" si="65"/>
        <v/>
      </c>
      <c r="D538" s="66" t="str">
        <f>IF(A538="","",IF(A538=1,start_rate,IF(variable,IF(OR(A538=1,A538&lt;$K$20*periods_per_year),D537,MIN($K$21,IF(MOD(A538-1,$J$23)=0,MAX($K$22,D537+$J$24),D537))),D537)))</f>
        <v/>
      </c>
      <c r="E538" s="71" t="str">
        <f t="shared" si="66"/>
        <v/>
      </c>
      <c r="F538" s="71" t="str">
        <f>IF(A538="","",IF(A538=nper,J537+E538,MIN(J537+E538,IF(D538=D537,F537,IF($E$10="Acc Bi-Weekly",ROUND((-PMT(((1+D538/CP)^(CP/12))-1,(nper-A538+1)*12/26,J537))/2,2),IF($E$10="Acc Weekly",ROUND((-PMT(((1+D538/CP)^(CP/12))-1,(nper-A538+1)*12/52,J537))/4,2),ROUND(-PMT(((1+D538/CP)^(CP/periods_per_year))-1,nper-A538+1,J537),2)))))))</f>
        <v/>
      </c>
      <c r="G538" s="71" t="str">
        <f>IF(OR(A538="",A538&lt;$E$14),"",IF(J537&lt;=F538,0,IF(IF(AND(A538&gt;=$E$14,MOD(A538-$E$14,int)=0),$E$15,0)+F538&gt;=J537+E538,J537+E538-F538,IF(AND(A538&gt;=$E$14,MOD(A538-$E$14,int)=0),$E$15,0)+IF(IF(AND(A538&gt;=$E$14,MOD(A538-$E$14,int)=0),$E$15,0)+IF(MOD(A538-$E$18,periods_per_year)=0,$E$17,0)+F538&lt;J537+E538,IF(MOD(A538-$E$18,periods_per_year)=0,$E$17,0),J537+E538-IF(AND(A538&gt;=$E$14,MOD(A538-$E$14,int)=0),$E$15,0)-F538))))</f>
        <v/>
      </c>
      <c r="H538" s="68"/>
      <c r="I538" s="67" t="str">
        <f t="shared" si="67"/>
        <v/>
      </c>
      <c r="J538" s="67" t="str">
        <f t="shared" si="68"/>
        <v/>
      </c>
      <c r="K538" s="50"/>
      <c r="L538" s="63" t="str">
        <f t="shared" si="69"/>
        <v/>
      </c>
      <c r="M538" s="64" t="str">
        <f>IF(L538="","",IF(OR(periods_per_year=26,periods_per_year=52),IF(periods_per_year=26,IF(L538=1,fpdate,M537+14),IF(periods_per_year=52,IF(L538=1,fpdate,M537+7),"n/a")),IF(periods_per_year=24,DATE(YEAR(fpdate),MONTH(fpdate)+(L538-1)/2+IF(AND(DAY(fpdate)&gt;=15,MOD(L538,2)=0),1,0),IF(MOD(L538,2)=0,IF(DAY(fpdate)&gt;=15,DAY(fpdate)-14,DAY(fpdate)+14),DAY(fpdate))),IF(DAY(DATE(YEAR(fpdate),MONTH(fpdate)+L538-1,DAY(fpdate)))&lt;&gt;DAY(fpdate),DATE(YEAR(fpdate),MONTH(fpdate)+L538,0),DATE(YEAR(fpdate),MONTH(fpdate)+L538-1,DAY(fpdate))))))</f>
        <v/>
      </c>
      <c r="N538" s="70" t="str">
        <f>IF(L538="","",IF(D538&lt;&gt;"",D538,IF(L538=1,start_rate,IF(variable,IF(OR(L538=1,L538&lt;$K$20*periods_per_year),N537,MIN($K$21,IF(MOD(L538-1,$J$23)=0,MAX($K$22,N537+$J$24),N537))),N537))))</f>
        <v/>
      </c>
      <c r="O538" s="71" t="str">
        <f>IF(L538="","",ROUND((((1+N538/CP)^(CP/periods_per_year))-1)*R537,2))</f>
        <v/>
      </c>
      <c r="P538" s="71" t="str">
        <f>IF(L538="","",IF(L538=nper,R537+O538,MIN(R537+O538,IF(N538=N537,P537,ROUND(-PMT(((1+N538/CP)^(CP/periods_per_year))-1,nper-L538+1,R537),2)))))</f>
        <v/>
      </c>
      <c r="Q538" s="71" t="str">
        <f t="shared" si="70"/>
        <v/>
      </c>
      <c r="R538" s="71" t="str">
        <f t="shared" si="71"/>
        <v/>
      </c>
    </row>
    <row r="539" spans="1:18" x14ac:dyDescent="0.25">
      <c r="A539" s="63" t="str">
        <f t="shared" si="63"/>
        <v/>
      </c>
      <c r="B539" s="64" t="str">
        <f t="shared" si="64"/>
        <v/>
      </c>
      <c r="C539" s="65" t="str">
        <f t="shared" si="65"/>
        <v/>
      </c>
      <c r="D539" s="66" t="str">
        <f>IF(A539="","",IF(A539=1,start_rate,IF(variable,IF(OR(A539=1,A539&lt;$K$20*periods_per_year),D538,MIN($K$21,IF(MOD(A539-1,$J$23)=0,MAX($K$22,D538+$J$24),D538))),D538)))</f>
        <v/>
      </c>
      <c r="E539" s="71" t="str">
        <f t="shared" si="66"/>
        <v/>
      </c>
      <c r="F539" s="71" t="str">
        <f>IF(A539="","",IF(A539=nper,J538+E539,MIN(J538+E539,IF(D539=D538,F538,IF($E$10="Acc Bi-Weekly",ROUND((-PMT(((1+D539/CP)^(CP/12))-1,(nper-A539+1)*12/26,J538))/2,2),IF($E$10="Acc Weekly",ROUND((-PMT(((1+D539/CP)^(CP/12))-1,(nper-A539+1)*12/52,J538))/4,2),ROUND(-PMT(((1+D539/CP)^(CP/periods_per_year))-1,nper-A539+1,J538),2)))))))</f>
        <v/>
      </c>
      <c r="G539" s="71" t="str">
        <f>IF(OR(A539="",A539&lt;$E$14),"",IF(J538&lt;=F539,0,IF(IF(AND(A539&gt;=$E$14,MOD(A539-$E$14,int)=0),$E$15,0)+F539&gt;=J538+E539,J538+E539-F539,IF(AND(A539&gt;=$E$14,MOD(A539-$E$14,int)=0),$E$15,0)+IF(IF(AND(A539&gt;=$E$14,MOD(A539-$E$14,int)=0),$E$15,0)+IF(MOD(A539-$E$18,periods_per_year)=0,$E$17,0)+F539&lt;J538+E539,IF(MOD(A539-$E$18,periods_per_year)=0,$E$17,0),J538+E539-IF(AND(A539&gt;=$E$14,MOD(A539-$E$14,int)=0),$E$15,0)-F539))))</f>
        <v/>
      </c>
      <c r="H539" s="68"/>
      <c r="I539" s="67" t="str">
        <f t="shared" si="67"/>
        <v/>
      </c>
      <c r="J539" s="67" t="str">
        <f t="shared" si="68"/>
        <v/>
      </c>
      <c r="K539" s="50"/>
      <c r="L539" s="63" t="str">
        <f t="shared" si="69"/>
        <v/>
      </c>
      <c r="M539" s="64" t="str">
        <f>IF(L539="","",IF(OR(periods_per_year=26,periods_per_year=52),IF(periods_per_year=26,IF(L539=1,fpdate,M538+14),IF(periods_per_year=52,IF(L539=1,fpdate,M538+7),"n/a")),IF(periods_per_year=24,DATE(YEAR(fpdate),MONTH(fpdate)+(L539-1)/2+IF(AND(DAY(fpdate)&gt;=15,MOD(L539,2)=0),1,0),IF(MOD(L539,2)=0,IF(DAY(fpdate)&gt;=15,DAY(fpdate)-14,DAY(fpdate)+14),DAY(fpdate))),IF(DAY(DATE(YEAR(fpdate),MONTH(fpdate)+L539-1,DAY(fpdate)))&lt;&gt;DAY(fpdate),DATE(YEAR(fpdate),MONTH(fpdate)+L539,0),DATE(YEAR(fpdate),MONTH(fpdate)+L539-1,DAY(fpdate))))))</f>
        <v/>
      </c>
      <c r="N539" s="70" t="str">
        <f>IF(L539="","",IF(D539&lt;&gt;"",D539,IF(L539=1,start_rate,IF(variable,IF(OR(L539=1,L539&lt;$K$20*periods_per_year),N538,MIN($K$21,IF(MOD(L539-1,$J$23)=0,MAX($K$22,N538+$J$24),N538))),N538))))</f>
        <v/>
      </c>
      <c r="O539" s="71" t="str">
        <f>IF(L539="","",ROUND((((1+N539/CP)^(CP/periods_per_year))-1)*R538,2))</f>
        <v/>
      </c>
      <c r="P539" s="71" t="str">
        <f>IF(L539="","",IF(L539=nper,R538+O539,MIN(R538+O539,IF(N539=N538,P538,ROUND(-PMT(((1+N539/CP)^(CP/periods_per_year))-1,nper-L539+1,R538),2)))))</f>
        <v/>
      </c>
      <c r="Q539" s="71" t="str">
        <f t="shared" si="70"/>
        <v/>
      </c>
      <c r="R539" s="71" t="str">
        <f t="shared" si="71"/>
        <v/>
      </c>
    </row>
    <row r="540" spans="1:18" x14ac:dyDescent="0.25">
      <c r="A540" s="63" t="str">
        <f t="shared" si="63"/>
        <v/>
      </c>
      <c r="B540" s="64" t="str">
        <f t="shared" si="64"/>
        <v/>
      </c>
      <c r="C540" s="65" t="str">
        <f t="shared" si="65"/>
        <v/>
      </c>
      <c r="D540" s="66" t="str">
        <f>IF(A540="","",IF(A540=1,start_rate,IF(variable,IF(OR(A540=1,A540&lt;$K$20*periods_per_year),D539,MIN($K$21,IF(MOD(A540-1,$J$23)=0,MAX($K$22,D539+$J$24),D539))),D539)))</f>
        <v/>
      </c>
      <c r="E540" s="71" t="str">
        <f t="shared" si="66"/>
        <v/>
      </c>
      <c r="F540" s="71" t="str">
        <f>IF(A540="","",IF(A540=nper,J539+E540,MIN(J539+E540,IF(D540=D539,F539,IF($E$10="Acc Bi-Weekly",ROUND((-PMT(((1+D540/CP)^(CP/12))-1,(nper-A540+1)*12/26,J539))/2,2),IF($E$10="Acc Weekly",ROUND((-PMT(((1+D540/CP)^(CP/12))-1,(nper-A540+1)*12/52,J539))/4,2),ROUND(-PMT(((1+D540/CP)^(CP/periods_per_year))-1,nper-A540+1,J539),2)))))))</f>
        <v/>
      </c>
      <c r="G540" s="71" t="str">
        <f>IF(OR(A540="",A540&lt;$E$14),"",IF(J539&lt;=F540,0,IF(IF(AND(A540&gt;=$E$14,MOD(A540-$E$14,int)=0),$E$15,0)+F540&gt;=J539+E540,J539+E540-F540,IF(AND(A540&gt;=$E$14,MOD(A540-$E$14,int)=0),$E$15,0)+IF(IF(AND(A540&gt;=$E$14,MOD(A540-$E$14,int)=0),$E$15,0)+IF(MOD(A540-$E$18,periods_per_year)=0,$E$17,0)+F540&lt;J539+E540,IF(MOD(A540-$E$18,periods_per_year)=0,$E$17,0),J539+E540-IF(AND(A540&gt;=$E$14,MOD(A540-$E$14,int)=0),$E$15,0)-F540))))</f>
        <v/>
      </c>
      <c r="H540" s="68"/>
      <c r="I540" s="67" t="str">
        <f t="shared" si="67"/>
        <v/>
      </c>
      <c r="J540" s="67" t="str">
        <f t="shared" si="68"/>
        <v/>
      </c>
      <c r="K540" s="50"/>
      <c r="L540" s="63" t="str">
        <f t="shared" si="69"/>
        <v/>
      </c>
      <c r="M540" s="64" t="str">
        <f>IF(L540="","",IF(OR(periods_per_year=26,periods_per_year=52),IF(periods_per_year=26,IF(L540=1,fpdate,M539+14),IF(periods_per_year=52,IF(L540=1,fpdate,M539+7),"n/a")),IF(periods_per_year=24,DATE(YEAR(fpdate),MONTH(fpdate)+(L540-1)/2+IF(AND(DAY(fpdate)&gt;=15,MOD(L540,2)=0),1,0),IF(MOD(L540,2)=0,IF(DAY(fpdate)&gt;=15,DAY(fpdate)-14,DAY(fpdate)+14),DAY(fpdate))),IF(DAY(DATE(YEAR(fpdate),MONTH(fpdate)+L540-1,DAY(fpdate)))&lt;&gt;DAY(fpdate),DATE(YEAR(fpdate),MONTH(fpdate)+L540,0),DATE(YEAR(fpdate),MONTH(fpdate)+L540-1,DAY(fpdate))))))</f>
        <v/>
      </c>
      <c r="N540" s="70" t="str">
        <f>IF(L540="","",IF(D540&lt;&gt;"",D540,IF(L540=1,start_rate,IF(variable,IF(OR(L540=1,L540&lt;$K$20*periods_per_year),N539,MIN($K$21,IF(MOD(L540-1,$J$23)=0,MAX($K$22,N539+$J$24),N539))),N539))))</f>
        <v/>
      </c>
      <c r="O540" s="71" t="str">
        <f>IF(L540="","",ROUND((((1+N540/CP)^(CP/periods_per_year))-1)*R539,2))</f>
        <v/>
      </c>
      <c r="P540" s="71" t="str">
        <f>IF(L540="","",IF(L540=nper,R539+O540,MIN(R539+O540,IF(N540=N539,P539,ROUND(-PMT(((1+N540/CP)^(CP/periods_per_year))-1,nper-L540+1,R539),2)))))</f>
        <v/>
      </c>
      <c r="Q540" s="71" t="str">
        <f t="shared" si="70"/>
        <v/>
      </c>
      <c r="R540" s="71" t="str">
        <f t="shared" si="71"/>
        <v/>
      </c>
    </row>
    <row r="541" spans="1:18" x14ac:dyDescent="0.25">
      <c r="A541" s="63" t="str">
        <f t="shared" si="63"/>
        <v/>
      </c>
      <c r="B541" s="64" t="str">
        <f t="shared" si="64"/>
        <v/>
      </c>
      <c r="C541" s="65" t="str">
        <f t="shared" si="65"/>
        <v/>
      </c>
      <c r="D541" s="66" t="str">
        <f>IF(A541="","",IF(A541=1,start_rate,IF(variable,IF(OR(A541=1,A541&lt;$K$20*periods_per_year),D540,MIN($K$21,IF(MOD(A541-1,$J$23)=0,MAX($K$22,D540+$J$24),D540))),D540)))</f>
        <v/>
      </c>
      <c r="E541" s="71" t="str">
        <f t="shared" si="66"/>
        <v/>
      </c>
      <c r="F541" s="71" t="str">
        <f>IF(A541="","",IF(A541=nper,J540+E541,MIN(J540+E541,IF(D541=D540,F540,IF($E$10="Acc Bi-Weekly",ROUND((-PMT(((1+D541/CP)^(CP/12))-1,(nper-A541+1)*12/26,J540))/2,2),IF($E$10="Acc Weekly",ROUND((-PMT(((1+D541/CP)^(CP/12))-1,(nper-A541+1)*12/52,J540))/4,2),ROUND(-PMT(((1+D541/CP)^(CP/periods_per_year))-1,nper-A541+1,J540),2)))))))</f>
        <v/>
      </c>
      <c r="G541" s="71" t="str">
        <f>IF(OR(A541="",A541&lt;$E$14),"",IF(J540&lt;=F541,0,IF(IF(AND(A541&gt;=$E$14,MOD(A541-$E$14,int)=0),$E$15,0)+F541&gt;=J540+E541,J540+E541-F541,IF(AND(A541&gt;=$E$14,MOD(A541-$E$14,int)=0),$E$15,0)+IF(IF(AND(A541&gt;=$E$14,MOD(A541-$E$14,int)=0),$E$15,0)+IF(MOD(A541-$E$18,periods_per_year)=0,$E$17,0)+F541&lt;J540+E541,IF(MOD(A541-$E$18,periods_per_year)=0,$E$17,0),J540+E541-IF(AND(A541&gt;=$E$14,MOD(A541-$E$14,int)=0),$E$15,0)-F541))))</f>
        <v/>
      </c>
      <c r="H541" s="68"/>
      <c r="I541" s="67" t="str">
        <f t="shared" si="67"/>
        <v/>
      </c>
      <c r="J541" s="67" t="str">
        <f t="shared" si="68"/>
        <v/>
      </c>
      <c r="K541" s="50"/>
      <c r="L541" s="63" t="str">
        <f t="shared" si="69"/>
        <v/>
      </c>
      <c r="M541" s="64" t="str">
        <f>IF(L541="","",IF(OR(periods_per_year=26,periods_per_year=52),IF(periods_per_year=26,IF(L541=1,fpdate,M540+14),IF(periods_per_year=52,IF(L541=1,fpdate,M540+7),"n/a")),IF(periods_per_year=24,DATE(YEAR(fpdate),MONTH(fpdate)+(L541-1)/2+IF(AND(DAY(fpdate)&gt;=15,MOD(L541,2)=0),1,0),IF(MOD(L541,2)=0,IF(DAY(fpdate)&gt;=15,DAY(fpdate)-14,DAY(fpdate)+14),DAY(fpdate))),IF(DAY(DATE(YEAR(fpdate),MONTH(fpdate)+L541-1,DAY(fpdate)))&lt;&gt;DAY(fpdate),DATE(YEAR(fpdate),MONTH(fpdate)+L541,0),DATE(YEAR(fpdate),MONTH(fpdate)+L541-1,DAY(fpdate))))))</f>
        <v/>
      </c>
      <c r="N541" s="70" t="str">
        <f>IF(L541="","",IF(D541&lt;&gt;"",D541,IF(L541=1,start_rate,IF(variable,IF(OR(L541=1,L541&lt;$K$20*periods_per_year),N540,MIN($K$21,IF(MOD(L541-1,$J$23)=0,MAX($K$22,N540+$J$24),N540))),N540))))</f>
        <v/>
      </c>
      <c r="O541" s="71" t="str">
        <f>IF(L541="","",ROUND((((1+N541/CP)^(CP/periods_per_year))-1)*R540,2))</f>
        <v/>
      </c>
      <c r="P541" s="71" t="str">
        <f>IF(L541="","",IF(L541=nper,R540+O541,MIN(R540+O541,IF(N541=N540,P540,ROUND(-PMT(((1+N541/CP)^(CP/periods_per_year))-1,nper-L541+1,R540),2)))))</f>
        <v/>
      </c>
      <c r="Q541" s="71" t="str">
        <f t="shared" si="70"/>
        <v/>
      </c>
      <c r="R541" s="71" t="str">
        <f t="shared" si="71"/>
        <v/>
      </c>
    </row>
    <row r="542" spans="1:18" x14ac:dyDescent="0.25">
      <c r="A542" s="63" t="str">
        <f t="shared" si="63"/>
        <v/>
      </c>
      <c r="B542" s="64" t="str">
        <f t="shared" si="64"/>
        <v/>
      </c>
      <c r="C542" s="65" t="str">
        <f t="shared" si="65"/>
        <v/>
      </c>
      <c r="D542" s="66" t="str">
        <f>IF(A542="","",IF(A542=1,start_rate,IF(variable,IF(OR(A542=1,A542&lt;$K$20*periods_per_year),D541,MIN($K$21,IF(MOD(A542-1,$J$23)=0,MAX($K$22,D541+$J$24),D541))),D541)))</f>
        <v/>
      </c>
      <c r="E542" s="71" t="str">
        <f t="shared" si="66"/>
        <v/>
      </c>
      <c r="F542" s="71" t="str">
        <f>IF(A542="","",IF(A542=nper,J541+E542,MIN(J541+E542,IF(D542=D541,F541,IF($E$10="Acc Bi-Weekly",ROUND((-PMT(((1+D542/CP)^(CP/12))-1,(nper-A542+1)*12/26,J541))/2,2),IF($E$10="Acc Weekly",ROUND((-PMT(((1+D542/CP)^(CP/12))-1,(nper-A542+1)*12/52,J541))/4,2),ROUND(-PMT(((1+D542/CP)^(CP/periods_per_year))-1,nper-A542+1,J541),2)))))))</f>
        <v/>
      </c>
      <c r="G542" s="71" t="str">
        <f>IF(OR(A542="",A542&lt;$E$14),"",IF(J541&lt;=F542,0,IF(IF(AND(A542&gt;=$E$14,MOD(A542-$E$14,int)=0),$E$15,0)+F542&gt;=J541+E542,J541+E542-F542,IF(AND(A542&gt;=$E$14,MOD(A542-$E$14,int)=0),$E$15,0)+IF(IF(AND(A542&gt;=$E$14,MOD(A542-$E$14,int)=0),$E$15,0)+IF(MOD(A542-$E$18,periods_per_year)=0,$E$17,0)+F542&lt;J541+E542,IF(MOD(A542-$E$18,periods_per_year)=0,$E$17,0),J541+E542-IF(AND(A542&gt;=$E$14,MOD(A542-$E$14,int)=0),$E$15,0)-F542))))</f>
        <v/>
      </c>
      <c r="H542" s="68"/>
      <c r="I542" s="67" t="str">
        <f t="shared" si="67"/>
        <v/>
      </c>
      <c r="J542" s="67" t="str">
        <f t="shared" si="68"/>
        <v/>
      </c>
      <c r="K542" s="50"/>
      <c r="L542" s="63" t="str">
        <f t="shared" si="69"/>
        <v/>
      </c>
      <c r="M542" s="64" t="str">
        <f>IF(L542="","",IF(OR(periods_per_year=26,periods_per_year=52),IF(periods_per_year=26,IF(L542=1,fpdate,M541+14),IF(periods_per_year=52,IF(L542=1,fpdate,M541+7),"n/a")),IF(periods_per_year=24,DATE(YEAR(fpdate),MONTH(fpdate)+(L542-1)/2+IF(AND(DAY(fpdate)&gt;=15,MOD(L542,2)=0),1,0),IF(MOD(L542,2)=0,IF(DAY(fpdate)&gt;=15,DAY(fpdate)-14,DAY(fpdate)+14),DAY(fpdate))),IF(DAY(DATE(YEAR(fpdate),MONTH(fpdate)+L542-1,DAY(fpdate)))&lt;&gt;DAY(fpdate),DATE(YEAR(fpdate),MONTH(fpdate)+L542,0),DATE(YEAR(fpdate),MONTH(fpdate)+L542-1,DAY(fpdate))))))</f>
        <v/>
      </c>
      <c r="N542" s="70" t="str">
        <f>IF(L542="","",IF(D542&lt;&gt;"",D542,IF(L542=1,start_rate,IF(variable,IF(OR(L542=1,L542&lt;$K$20*periods_per_year),N541,MIN($K$21,IF(MOD(L542-1,$J$23)=0,MAX($K$22,N541+$J$24),N541))),N541))))</f>
        <v/>
      </c>
      <c r="O542" s="71" t="str">
        <f>IF(L542="","",ROUND((((1+N542/CP)^(CP/periods_per_year))-1)*R541,2))</f>
        <v/>
      </c>
      <c r="P542" s="71" t="str">
        <f>IF(L542="","",IF(L542=nper,R541+O542,MIN(R541+O542,IF(N542=N541,P541,ROUND(-PMT(((1+N542/CP)^(CP/periods_per_year))-1,nper-L542+1,R541),2)))))</f>
        <v/>
      </c>
      <c r="Q542" s="71" t="str">
        <f t="shared" si="70"/>
        <v/>
      </c>
      <c r="R542" s="71" t="str">
        <f t="shared" si="71"/>
        <v/>
      </c>
    </row>
    <row r="543" spans="1:18" x14ac:dyDescent="0.25">
      <c r="A543" s="63" t="str">
        <f t="shared" si="63"/>
        <v/>
      </c>
      <c r="B543" s="64" t="str">
        <f t="shared" si="64"/>
        <v/>
      </c>
      <c r="C543" s="65" t="str">
        <f t="shared" si="65"/>
        <v/>
      </c>
      <c r="D543" s="66" t="str">
        <f>IF(A543="","",IF(A543=1,start_rate,IF(variable,IF(OR(A543=1,A543&lt;$K$20*periods_per_year),D542,MIN($K$21,IF(MOD(A543-1,$J$23)=0,MAX($K$22,D542+$J$24),D542))),D542)))</f>
        <v/>
      </c>
      <c r="E543" s="71" t="str">
        <f t="shared" si="66"/>
        <v/>
      </c>
      <c r="F543" s="71" t="str">
        <f>IF(A543="","",IF(A543=nper,J542+E543,MIN(J542+E543,IF(D543=D542,F542,IF($E$10="Acc Bi-Weekly",ROUND((-PMT(((1+D543/CP)^(CP/12))-1,(nper-A543+1)*12/26,J542))/2,2),IF($E$10="Acc Weekly",ROUND((-PMT(((1+D543/CP)^(CP/12))-1,(nper-A543+1)*12/52,J542))/4,2),ROUND(-PMT(((1+D543/CP)^(CP/periods_per_year))-1,nper-A543+1,J542),2)))))))</f>
        <v/>
      </c>
      <c r="G543" s="71" t="str">
        <f>IF(OR(A543="",A543&lt;$E$14),"",IF(J542&lt;=F543,0,IF(IF(AND(A543&gt;=$E$14,MOD(A543-$E$14,int)=0),$E$15,0)+F543&gt;=J542+E543,J542+E543-F543,IF(AND(A543&gt;=$E$14,MOD(A543-$E$14,int)=0),$E$15,0)+IF(IF(AND(A543&gt;=$E$14,MOD(A543-$E$14,int)=0),$E$15,0)+IF(MOD(A543-$E$18,periods_per_year)=0,$E$17,0)+F543&lt;J542+E543,IF(MOD(A543-$E$18,periods_per_year)=0,$E$17,0),J542+E543-IF(AND(A543&gt;=$E$14,MOD(A543-$E$14,int)=0),$E$15,0)-F543))))</f>
        <v/>
      </c>
      <c r="H543" s="68"/>
      <c r="I543" s="67" t="str">
        <f t="shared" si="67"/>
        <v/>
      </c>
      <c r="J543" s="67" t="str">
        <f t="shared" si="68"/>
        <v/>
      </c>
      <c r="K543" s="50"/>
      <c r="L543" s="63" t="str">
        <f t="shared" si="69"/>
        <v/>
      </c>
      <c r="M543" s="64" t="str">
        <f>IF(L543="","",IF(OR(periods_per_year=26,periods_per_year=52),IF(periods_per_year=26,IF(L543=1,fpdate,M542+14),IF(periods_per_year=52,IF(L543=1,fpdate,M542+7),"n/a")),IF(periods_per_year=24,DATE(YEAR(fpdate),MONTH(fpdate)+(L543-1)/2+IF(AND(DAY(fpdate)&gt;=15,MOD(L543,2)=0),1,0),IF(MOD(L543,2)=0,IF(DAY(fpdate)&gt;=15,DAY(fpdate)-14,DAY(fpdate)+14),DAY(fpdate))),IF(DAY(DATE(YEAR(fpdate),MONTH(fpdate)+L543-1,DAY(fpdate)))&lt;&gt;DAY(fpdate),DATE(YEAR(fpdate),MONTH(fpdate)+L543,0),DATE(YEAR(fpdate),MONTH(fpdate)+L543-1,DAY(fpdate))))))</f>
        <v/>
      </c>
      <c r="N543" s="70" t="str">
        <f>IF(L543="","",IF(D543&lt;&gt;"",D543,IF(L543=1,start_rate,IF(variable,IF(OR(L543=1,L543&lt;$K$20*periods_per_year),N542,MIN($K$21,IF(MOD(L543-1,$J$23)=0,MAX($K$22,N542+$J$24),N542))),N542))))</f>
        <v/>
      </c>
      <c r="O543" s="71" t="str">
        <f>IF(L543="","",ROUND((((1+N543/CP)^(CP/periods_per_year))-1)*R542,2))</f>
        <v/>
      </c>
      <c r="P543" s="71" t="str">
        <f>IF(L543="","",IF(L543=nper,R542+O543,MIN(R542+O543,IF(N543=N542,P542,ROUND(-PMT(((1+N543/CP)^(CP/periods_per_year))-1,nper-L543+1,R542),2)))))</f>
        <v/>
      </c>
      <c r="Q543" s="71" t="str">
        <f t="shared" si="70"/>
        <v/>
      </c>
      <c r="R543" s="71" t="str">
        <f t="shared" si="71"/>
        <v/>
      </c>
    </row>
    <row r="544" spans="1:18" x14ac:dyDescent="0.25">
      <c r="A544" s="63" t="str">
        <f t="shared" si="63"/>
        <v/>
      </c>
      <c r="B544" s="64" t="str">
        <f t="shared" si="64"/>
        <v/>
      </c>
      <c r="C544" s="65" t="str">
        <f t="shared" si="65"/>
        <v/>
      </c>
      <c r="D544" s="66" t="str">
        <f>IF(A544="","",IF(A544=1,start_rate,IF(variable,IF(OR(A544=1,A544&lt;$K$20*periods_per_year),D543,MIN($K$21,IF(MOD(A544-1,$J$23)=0,MAX($K$22,D543+$J$24),D543))),D543)))</f>
        <v/>
      </c>
      <c r="E544" s="71" t="str">
        <f t="shared" si="66"/>
        <v/>
      </c>
      <c r="F544" s="71" t="str">
        <f>IF(A544="","",IF(A544=nper,J543+E544,MIN(J543+E544,IF(D544=D543,F543,IF($E$10="Acc Bi-Weekly",ROUND((-PMT(((1+D544/CP)^(CP/12))-1,(nper-A544+1)*12/26,J543))/2,2),IF($E$10="Acc Weekly",ROUND((-PMT(((1+D544/CP)^(CP/12))-1,(nper-A544+1)*12/52,J543))/4,2),ROUND(-PMT(((1+D544/CP)^(CP/periods_per_year))-1,nper-A544+1,J543),2)))))))</f>
        <v/>
      </c>
      <c r="G544" s="71" t="str">
        <f>IF(OR(A544="",A544&lt;$E$14),"",IF(J543&lt;=F544,0,IF(IF(AND(A544&gt;=$E$14,MOD(A544-$E$14,int)=0),$E$15,0)+F544&gt;=J543+E544,J543+E544-F544,IF(AND(A544&gt;=$E$14,MOD(A544-$E$14,int)=0),$E$15,0)+IF(IF(AND(A544&gt;=$E$14,MOD(A544-$E$14,int)=0),$E$15,0)+IF(MOD(A544-$E$18,periods_per_year)=0,$E$17,0)+F544&lt;J543+E544,IF(MOD(A544-$E$18,periods_per_year)=0,$E$17,0),J543+E544-IF(AND(A544&gt;=$E$14,MOD(A544-$E$14,int)=0),$E$15,0)-F544))))</f>
        <v/>
      </c>
      <c r="H544" s="68"/>
      <c r="I544" s="67" t="str">
        <f t="shared" si="67"/>
        <v/>
      </c>
      <c r="J544" s="67" t="str">
        <f t="shared" si="68"/>
        <v/>
      </c>
      <c r="K544" s="50"/>
      <c r="L544" s="63" t="str">
        <f t="shared" si="69"/>
        <v/>
      </c>
      <c r="M544" s="64" t="str">
        <f>IF(L544="","",IF(OR(periods_per_year=26,periods_per_year=52),IF(periods_per_year=26,IF(L544=1,fpdate,M543+14),IF(periods_per_year=52,IF(L544=1,fpdate,M543+7),"n/a")),IF(periods_per_year=24,DATE(YEAR(fpdate),MONTH(fpdate)+(L544-1)/2+IF(AND(DAY(fpdate)&gt;=15,MOD(L544,2)=0),1,0),IF(MOD(L544,2)=0,IF(DAY(fpdate)&gt;=15,DAY(fpdate)-14,DAY(fpdate)+14),DAY(fpdate))),IF(DAY(DATE(YEAR(fpdate),MONTH(fpdate)+L544-1,DAY(fpdate)))&lt;&gt;DAY(fpdate),DATE(YEAR(fpdate),MONTH(fpdate)+L544,0),DATE(YEAR(fpdate),MONTH(fpdate)+L544-1,DAY(fpdate))))))</f>
        <v/>
      </c>
      <c r="N544" s="70" t="str">
        <f>IF(L544="","",IF(D544&lt;&gt;"",D544,IF(L544=1,start_rate,IF(variable,IF(OR(L544=1,L544&lt;$K$20*periods_per_year),N543,MIN($K$21,IF(MOD(L544-1,$J$23)=0,MAX($K$22,N543+$J$24),N543))),N543))))</f>
        <v/>
      </c>
      <c r="O544" s="71" t="str">
        <f>IF(L544="","",ROUND((((1+N544/CP)^(CP/periods_per_year))-1)*R543,2))</f>
        <v/>
      </c>
      <c r="P544" s="71" t="str">
        <f>IF(L544="","",IF(L544=nper,R543+O544,MIN(R543+O544,IF(N544=N543,P543,ROUND(-PMT(((1+N544/CP)^(CP/periods_per_year))-1,nper-L544+1,R543),2)))))</f>
        <v/>
      </c>
      <c r="Q544" s="71" t="str">
        <f t="shared" si="70"/>
        <v/>
      </c>
      <c r="R544" s="71" t="str">
        <f t="shared" si="71"/>
        <v/>
      </c>
    </row>
    <row r="545" spans="1:18" x14ac:dyDescent="0.25">
      <c r="A545" s="63" t="str">
        <f t="shared" si="63"/>
        <v/>
      </c>
      <c r="B545" s="64" t="str">
        <f t="shared" si="64"/>
        <v/>
      </c>
      <c r="C545" s="65" t="str">
        <f t="shared" si="65"/>
        <v/>
      </c>
      <c r="D545" s="66" t="str">
        <f>IF(A545="","",IF(A545=1,start_rate,IF(variable,IF(OR(A545=1,A545&lt;$K$20*periods_per_year),D544,MIN($K$21,IF(MOD(A545-1,$J$23)=0,MAX($K$22,D544+$J$24),D544))),D544)))</f>
        <v/>
      </c>
      <c r="E545" s="71" t="str">
        <f t="shared" si="66"/>
        <v/>
      </c>
      <c r="F545" s="71" t="str">
        <f>IF(A545="","",IF(A545=nper,J544+E545,MIN(J544+E545,IF(D545=D544,F544,IF($E$10="Acc Bi-Weekly",ROUND((-PMT(((1+D545/CP)^(CP/12))-1,(nper-A545+1)*12/26,J544))/2,2),IF($E$10="Acc Weekly",ROUND((-PMT(((1+D545/CP)^(CP/12))-1,(nper-A545+1)*12/52,J544))/4,2),ROUND(-PMT(((1+D545/CP)^(CP/periods_per_year))-1,nper-A545+1,J544),2)))))))</f>
        <v/>
      </c>
      <c r="G545" s="71" t="str">
        <f>IF(OR(A545="",A545&lt;$E$14),"",IF(J544&lt;=F545,0,IF(IF(AND(A545&gt;=$E$14,MOD(A545-$E$14,int)=0),$E$15,0)+F545&gt;=J544+E545,J544+E545-F545,IF(AND(A545&gt;=$E$14,MOD(A545-$E$14,int)=0),$E$15,0)+IF(IF(AND(A545&gt;=$E$14,MOD(A545-$E$14,int)=0),$E$15,0)+IF(MOD(A545-$E$18,periods_per_year)=0,$E$17,0)+F545&lt;J544+E545,IF(MOD(A545-$E$18,periods_per_year)=0,$E$17,0),J544+E545-IF(AND(A545&gt;=$E$14,MOD(A545-$E$14,int)=0),$E$15,0)-F545))))</f>
        <v/>
      </c>
      <c r="H545" s="68"/>
      <c r="I545" s="67" t="str">
        <f t="shared" si="67"/>
        <v/>
      </c>
      <c r="J545" s="67" t="str">
        <f t="shared" si="68"/>
        <v/>
      </c>
      <c r="K545" s="50"/>
      <c r="L545" s="63" t="str">
        <f t="shared" si="69"/>
        <v/>
      </c>
      <c r="M545" s="64" t="str">
        <f>IF(L545="","",IF(OR(periods_per_year=26,periods_per_year=52),IF(periods_per_year=26,IF(L545=1,fpdate,M544+14),IF(periods_per_year=52,IF(L545=1,fpdate,M544+7),"n/a")),IF(periods_per_year=24,DATE(YEAR(fpdate),MONTH(fpdate)+(L545-1)/2+IF(AND(DAY(fpdate)&gt;=15,MOD(L545,2)=0),1,0),IF(MOD(L545,2)=0,IF(DAY(fpdate)&gt;=15,DAY(fpdate)-14,DAY(fpdate)+14),DAY(fpdate))),IF(DAY(DATE(YEAR(fpdate),MONTH(fpdate)+L545-1,DAY(fpdate)))&lt;&gt;DAY(fpdate),DATE(YEAR(fpdate),MONTH(fpdate)+L545,0),DATE(YEAR(fpdate),MONTH(fpdate)+L545-1,DAY(fpdate))))))</f>
        <v/>
      </c>
      <c r="N545" s="70" t="str">
        <f>IF(L545="","",IF(D545&lt;&gt;"",D545,IF(L545=1,start_rate,IF(variable,IF(OR(L545=1,L545&lt;$K$20*periods_per_year),N544,MIN($K$21,IF(MOD(L545-1,$J$23)=0,MAX($K$22,N544+$J$24),N544))),N544))))</f>
        <v/>
      </c>
      <c r="O545" s="71" t="str">
        <f>IF(L545="","",ROUND((((1+N545/CP)^(CP/periods_per_year))-1)*R544,2))</f>
        <v/>
      </c>
      <c r="P545" s="71" t="str">
        <f>IF(L545="","",IF(L545=nper,R544+O545,MIN(R544+O545,IF(N545=N544,P544,ROUND(-PMT(((1+N545/CP)^(CP/periods_per_year))-1,nper-L545+1,R544),2)))))</f>
        <v/>
      </c>
      <c r="Q545" s="71" t="str">
        <f t="shared" si="70"/>
        <v/>
      </c>
      <c r="R545" s="71" t="str">
        <f t="shared" si="71"/>
        <v/>
      </c>
    </row>
    <row r="546" spans="1:18" x14ac:dyDescent="0.25">
      <c r="A546" s="63" t="str">
        <f t="shared" si="63"/>
        <v/>
      </c>
      <c r="B546" s="64" t="str">
        <f t="shared" si="64"/>
        <v/>
      </c>
      <c r="C546" s="65" t="str">
        <f t="shared" si="65"/>
        <v/>
      </c>
      <c r="D546" s="66" t="str">
        <f>IF(A546="","",IF(A546=1,start_rate,IF(variable,IF(OR(A546=1,A546&lt;$K$20*periods_per_year),D545,MIN($K$21,IF(MOD(A546-1,$J$23)=0,MAX($K$22,D545+$J$24),D545))),D545)))</f>
        <v/>
      </c>
      <c r="E546" s="71" t="str">
        <f t="shared" si="66"/>
        <v/>
      </c>
      <c r="F546" s="71" t="str">
        <f>IF(A546="","",IF(A546=nper,J545+E546,MIN(J545+E546,IF(D546=D545,F545,IF($E$10="Acc Bi-Weekly",ROUND((-PMT(((1+D546/CP)^(CP/12))-1,(nper-A546+1)*12/26,J545))/2,2),IF($E$10="Acc Weekly",ROUND((-PMT(((1+D546/CP)^(CP/12))-1,(nper-A546+1)*12/52,J545))/4,2),ROUND(-PMT(((1+D546/CP)^(CP/periods_per_year))-1,nper-A546+1,J545),2)))))))</f>
        <v/>
      </c>
      <c r="G546" s="71" t="str">
        <f>IF(OR(A546="",A546&lt;$E$14),"",IF(J545&lt;=F546,0,IF(IF(AND(A546&gt;=$E$14,MOD(A546-$E$14,int)=0),$E$15,0)+F546&gt;=J545+E546,J545+E546-F546,IF(AND(A546&gt;=$E$14,MOD(A546-$E$14,int)=0),$E$15,0)+IF(IF(AND(A546&gt;=$E$14,MOD(A546-$E$14,int)=0),$E$15,0)+IF(MOD(A546-$E$18,periods_per_year)=0,$E$17,0)+F546&lt;J545+E546,IF(MOD(A546-$E$18,periods_per_year)=0,$E$17,0),J545+E546-IF(AND(A546&gt;=$E$14,MOD(A546-$E$14,int)=0),$E$15,0)-F546))))</f>
        <v/>
      </c>
      <c r="H546" s="68"/>
      <c r="I546" s="67" t="str">
        <f t="shared" si="67"/>
        <v/>
      </c>
      <c r="J546" s="67" t="str">
        <f t="shared" si="68"/>
        <v/>
      </c>
      <c r="K546" s="50"/>
      <c r="L546" s="63" t="str">
        <f t="shared" si="69"/>
        <v/>
      </c>
      <c r="M546" s="64" t="str">
        <f>IF(L546="","",IF(OR(periods_per_year=26,periods_per_year=52),IF(periods_per_year=26,IF(L546=1,fpdate,M545+14),IF(periods_per_year=52,IF(L546=1,fpdate,M545+7),"n/a")),IF(periods_per_year=24,DATE(YEAR(fpdate),MONTH(fpdate)+(L546-1)/2+IF(AND(DAY(fpdate)&gt;=15,MOD(L546,2)=0),1,0),IF(MOD(L546,2)=0,IF(DAY(fpdate)&gt;=15,DAY(fpdate)-14,DAY(fpdate)+14),DAY(fpdate))),IF(DAY(DATE(YEAR(fpdate),MONTH(fpdate)+L546-1,DAY(fpdate)))&lt;&gt;DAY(fpdate),DATE(YEAR(fpdate),MONTH(fpdate)+L546,0),DATE(YEAR(fpdate),MONTH(fpdate)+L546-1,DAY(fpdate))))))</f>
        <v/>
      </c>
      <c r="N546" s="70" t="str">
        <f>IF(L546="","",IF(D546&lt;&gt;"",D546,IF(L546=1,start_rate,IF(variable,IF(OR(L546=1,L546&lt;$K$20*periods_per_year),N545,MIN($K$21,IF(MOD(L546-1,$J$23)=0,MAX($K$22,N545+$J$24),N545))),N545))))</f>
        <v/>
      </c>
      <c r="O546" s="71" t="str">
        <f>IF(L546="","",ROUND((((1+N546/CP)^(CP/periods_per_year))-1)*R545,2))</f>
        <v/>
      </c>
      <c r="P546" s="71" t="str">
        <f>IF(L546="","",IF(L546=nper,R545+O546,MIN(R545+O546,IF(N546=N545,P545,ROUND(-PMT(((1+N546/CP)^(CP/periods_per_year))-1,nper-L546+1,R545),2)))))</f>
        <v/>
      </c>
      <c r="Q546" s="71" t="str">
        <f t="shared" si="70"/>
        <v/>
      </c>
      <c r="R546" s="71" t="str">
        <f t="shared" si="71"/>
        <v/>
      </c>
    </row>
    <row r="547" spans="1:18" x14ac:dyDescent="0.25">
      <c r="A547" s="63" t="str">
        <f t="shared" si="63"/>
        <v/>
      </c>
      <c r="B547" s="64" t="str">
        <f t="shared" si="64"/>
        <v/>
      </c>
      <c r="C547" s="65" t="str">
        <f t="shared" si="65"/>
        <v/>
      </c>
      <c r="D547" s="66" t="str">
        <f>IF(A547="","",IF(A547=1,start_rate,IF(variable,IF(OR(A547=1,A547&lt;$K$20*periods_per_year),D546,MIN($K$21,IF(MOD(A547-1,$J$23)=0,MAX($K$22,D546+$J$24),D546))),D546)))</f>
        <v/>
      </c>
      <c r="E547" s="71" t="str">
        <f t="shared" si="66"/>
        <v/>
      </c>
      <c r="F547" s="71" t="str">
        <f>IF(A547="","",IF(A547=nper,J546+E547,MIN(J546+E547,IF(D547=D546,F546,IF($E$10="Acc Bi-Weekly",ROUND((-PMT(((1+D547/CP)^(CP/12))-1,(nper-A547+1)*12/26,J546))/2,2),IF($E$10="Acc Weekly",ROUND((-PMT(((1+D547/CP)^(CP/12))-1,(nper-A547+1)*12/52,J546))/4,2),ROUND(-PMT(((1+D547/CP)^(CP/periods_per_year))-1,nper-A547+1,J546),2)))))))</f>
        <v/>
      </c>
      <c r="G547" s="71" t="str">
        <f>IF(OR(A547="",A547&lt;$E$14),"",IF(J546&lt;=F547,0,IF(IF(AND(A547&gt;=$E$14,MOD(A547-$E$14,int)=0),$E$15,0)+F547&gt;=J546+E547,J546+E547-F547,IF(AND(A547&gt;=$E$14,MOD(A547-$E$14,int)=0),$E$15,0)+IF(IF(AND(A547&gt;=$E$14,MOD(A547-$E$14,int)=0),$E$15,0)+IF(MOD(A547-$E$18,periods_per_year)=0,$E$17,0)+F547&lt;J546+E547,IF(MOD(A547-$E$18,periods_per_year)=0,$E$17,0),J546+E547-IF(AND(A547&gt;=$E$14,MOD(A547-$E$14,int)=0),$E$15,0)-F547))))</f>
        <v/>
      </c>
      <c r="H547" s="68"/>
      <c r="I547" s="67" t="str">
        <f t="shared" si="67"/>
        <v/>
      </c>
      <c r="J547" s="67" t="str">
        <f t="shared" si="68"/>
        <v/>
      </c>
      <c r="K547" s="50"/>
      <c r="L547" s="63" t="str">
        <f t="shared" si="69"/>
        <v/>
      </c>
      <c r="M547" s="64" t="str">
        <f>IF(L547="","",IF(OR(periods_per_year=26,periods_per_year=52),IF(periods_per_year=26,IF(L547=1,fpdate,M546+14),IF(periods_per_year=52,IF(L547=1,fpdate,M546+7),"n/a")),IF(periods_per_year=24,DATE(YEAR(fpdate),MONTH(fpdate)+(L547-1)/2+IF(AND(DAY(fpdate)&gt;=15,MOD(L547,2)=0),1,0),IF(MOD(L547,2)=0,IF(DAY(fpdate)&gt;=15,DAY(fpdate)-14,DAY(fpdate)+14),DAY(fpdate))),IF(DAY(DATE(YEAR(fpdate),MONTH(fpdate)+L547-1,DAY(fpdate)))&lt;&gt;DAY(fpdate),DATE(YEAR(fpdate),MONTH(fpdate)+L547,0),DATE(YEAR(fpdate),MONTH(fpdate)+L547-1,DAY(fpdate))))))</f>
        <v/>
      </c>
      <c r="N547" s="70" t="str">
        <f>IF(L547="","",IF(D547&lt;&gt;"",D547,IF(L547=1,start_rate,IF(variable,IF(OR(L547=1,L547&lt;$K$20*periods_per_year),N546,MIN($K$21,IF(MOD(L547-1,$J$23)=0,MAX($K$22,N546+$J$24),N546))),N546))))</f>
        <v/>
      </c>
      <c r="O547" s="71" t="str">
        <f>IF(L547="","",ROUND((((1+N547/CP)^(CP/periods_per_year))-1)*R546,2))</f>
        <v/>
      </c>
      <c r="P547" s="71" t="str">
        <f>IF(L547="","",IF(L547=nper,R546+O547,MIN(R546+O547,IF(N547=N546,P546,ROUND(-PMT(((1+N547/CP)^(CP/periods_per_year))-1,nper-L547+1,R546),2)))))</f>
        <v/>
      </c>
      <c r="Q547" s="71" t="str">
        <f t="shared" si="70"/>
        <v/>
      </c>
      <c r="R547" s="71" t="str">
        <f t="shared" si="71"/>
        <v/>
      </c>
    </row>
    <row r="548" spans="1:18" x14ac:dyDescent="0.25">
      <c r="A548" s="63" t="str">
        <f t="shared" si="63"/>
        <v/>
      </c>
      <c r="B548" s="64" t="str">
        <f t="shared" si="64"/>
        <v/>
      </c>
      <c r="C548" s="65" t="str">
        <f t="shared" si="65"/>
        <v/>
      </c>
      <c r="D548" s="66" t="str">
        <f>IF(A548="","",IF(A548=1,start_rate,IF(variable,IF(OR(A548=1,A548&lt;$K$20*periods_per_year),D547,MIN($K$21,IF(MOD(A548-1,$J$23)=0,MAX($K$22,D547+$J$24),D547))),D547)))</f>
        <v/>
      </c>
      <c r="E548" s="71" t="str">
        <f t="shared" si="66"/>
        <v/>
      </c>
      <c r="F548" s="71" t="str">
        <f>IF(A548="","",IF(A548=nper,J547+E548,MIN(J547+E548,IF(D548=D547,F547,IF($E$10="Acc Bi-Weekly",ROUND((-PMT(((1+D548/CP)^(CP/12))-1,(nper-A548+1)*12/26,J547))/2,2),IF($E$10="Acc Weekly",ROUND((-PMT(((1+D548/CP)^(CP/12))-1,(nper-A548+1)*12/52,J547))/4,2),ROUND(-PMT(((1+D548/CP)^(CP/periods_per_year))-1,nper-A548+1,J547),2)))))))</f>
        <v/>
      </c>
      <c r="G548" s="71" t="str">
        <f>IF(OR(A548="",A548&lt;$E$14),"",IF(J547&lt;=F548,0,IF(IF(AND(A548&gt;=$E$14,MOD(A548-$E$14,int)=0),$E$15,0)+F548&gt;=J547+E548,J547+E548-F548,IF(AND(A548&gt;=$E$14,MOD(A548-$E$14,int)=0),$E$15,0)+IF(IF(AND(A548&gt;=$E$14,MOD(A548-$E$14,int)=0),$E$15,0)+IF(MOD(A548-$E$18,periods_per_year)=0,$E$17,0)+F548&lt;J547+E548,IF(MOD(A548-$E$18,periods_per_year)=0,$E$17,0),J547+E548-IF(AND(A548&gt;=$E$14,MOD(A548-$E$14,int)=0),$E$15,0)-F548))))</f>
        <v/>
      </c>
      <c r="H548" s="68"/>
      <c r="I548" s="67" t="str">
        <f t="shared" si="67"/>
        <v/>
      </c>
      <c r="J548" s="67" t="str">
        <f t="shared" si="68"/>
        <v/>
      </c>
      <c r="K548" s="50"/>
      <c r="L548" s="63" t="str">
        <f t="shared" si="69"/>
        <v/>
      </c>
      <c r="M548" s="64" t="str">
        <f>IF(L548="","",IF(OR(periods_per_year=26,periods_per_year=52),IF(periods_per_year=26,IF(L548=1,fpdate,M547+14),IF(periods_per_year=52,IF(L548=1,fpdate,M547+7),"n/a")),IF(periods_per_year=24,DATE(YEAR(fpdate),MONTH(fpdate)+(L548-1)/2+IF(AND(DAY(fpdate)&gt;=15,MOD(L548,2)=0),1,0),IF(MOD(L548,2)=0,IF(DAY(fpdate)&gt;=15,DAY(fpdate)-14,DAY(fpdate)+14),DAY(fpdate))),IF(DAY(DATE(YEAR(fpdate),MONTH(fpdate)+L548-1,DAY(fpdate)))&lt;&gt;DAY(fpdate),DATE(YEAR(fpdate),MONTH(fpdate)+L548,0),DATE(YEAR(fpdate),MONTH(fpdate)+L548-1,DAY(fpdate))))))</f>
        <v/>
      </c>
      <c r="N548" s="70" t="str">
        <f>IF(L548="","",IF(D548&lt;&gt;"",D548,IF(L548=1,start_rate,IF(variable,IF(OR(L548=1,L548&lt;$K$20*periods_per_year),N547,MIN($K$21,IF(MOD(L548-1,$J$23)=0,MAX($K$22,N547+$J$24),N547))),N547))))</f>
        <v/>
      </c>
      <c r="O548" s="71" t="str">
        <f>IF(L548="","",ROUND((((1+N548/CP)^(CP/periods_per_year))-1)*R547,2))</f>
        <v/>
      </c>
      <c r="P548" s="71" t="str">
        <f>IF(L548="","",IF(L548=nper,R547+O548,MIN(R547+O548,IF(N548=N547,P547,ROUND(-PMT(((1+N548/CP)^(CP/periods_per_year))-1,nper-L548+1,R547),2)))))</f>
        <v/>
      </c>
      <c r="Q548" s="71" t="str">
        <f t="shared" si="70"/>
        <v/>
      </c>
      <c r="R548" s="71" t="str">
        <f t="shared" si="71"/>
        <v/>
      </c>
    </row>
    <row r="549" spans="1:18" x14ac:dyDescent="0.25">
      <c r="A549" s="63" t="str">
        <f t="shared" si="63"/>
        <v/>
      </c>
      <c r="B549" s="64" t="str">
        <f t="shared" si="64"/>
        <v/>
      </c>
      <c r="C549" s="65" t="str">
        <f t="shared" si="65"/>
        <v/>
      </c>
      <c r="D549" s="66" t="str">
        <f>IF(A549="","",IF(A549=1,start_rate,IF(variable,IF(OR(A549=1,A549&lt;$K$20*periods_per_year),D548,MIN($K$21,IF(MOD(A549-1,$J$23)=0,MAX($K$22,D548+$J$24),D548))),D548)))</f>
        <v/>
      </c>
      <c r="E549" s="71" t="str">
        <f t="shared" si="66"/>
        <v/>
      </c>
      <c r="F549" s="71" t="str">
        <f>IF(A549="","",IF(A549=nper,J548+E549,MIN(J548+E549,IF(D549=D548,F548,IF($E$10="Acc Bi-Weekly",ROUND((-PMT(((1+D549/CP)^(CP/12))-1,(nper-A549+1)*12/26,J548))/2,2),IF($E$10="Acc Weekly",ROUND((-PMT(((1+D549/CP)^(CP/12))-1,(nper-A549+1)*12/52,J548))/4,2),ROUND(-PMT(((1+D549/CP)^(CP/periods_per_year))-1,nper-A549+1,J548),2)))))))</f>
        <v/>
      </c>
      <c r="G549" s="71" t="str">
        <f>IF(OR(A549="",A549&lt;$E$14),"",IF(J548&lt;=F549,0,IF(IF(AND(A549&gt;=$E$14,MOD(A549-$E$14,int)=0),$E$15,0)+F549&gt;=J548+E549,J548+E549-F549,IF(AND(A549&gt;=$E$14,MOD(A549-$E$14,int)=0),$E$15,0)+IF(IF(AND(A549&gt;=$E$14,MOD(A549-$E$14,int)=0),$E$15,0)+IF(MOD(A549-$E$18,periods_per_year)=0,$E$17,0)+F549&lt;J548+E549,IF(MOD(A549-$E$18,periods_per_year)=0,$E$17,0),J548+E549-IF(AND(A549&gt;=$E$14,MOD(A549-$E$14,int)=0),$E$15,0)-F549))))</f>
        <v/>
      </c>
      <c r="H549" s="68"/>
      <c r="I549" s="67" t="str">
        <f t="shared" si="67"/>
        <v/>
      </c>
      <c r="J549" s="67" t="str">
        <f t="shared" si="68"/>
        <v/>
      </c>
      <c r="K549" s="50"/>
      <c r="L549" s="63" t="str">
        <f t="shared" si="69"/>
        <v/>
      </c>
      <c r="M549" s="64" t="str">
        <f>IF(L549="","",IF(OR(periods_per_year=26,periods_per_year=52),IF(periods_per_year=26,IF(L549=1,fpdate,M548+14),IF(periods_per_year=52,IF(L549=1,fpdate,M548+7),"n/a")),IF(periods_per_year=24,DATE(YEAR(fpdate),MONTH(fpdate)+(L549-1)/2+IF(AND(DAY(fpdate)&gt;=15,MOD(L549,2)=0),1,0),IF(MOD(L549,2)=0,IF(DAY(fpdate)&gt;=15,DAY(fpdate)-14,DAY(fpdate)+14),DAY(fpdate))),IF(DAY(DATE(YEAR(fpdate),MONTH(fpdate)+L549-1,DAY(fpdate)))&lt;&gt;DAY(fpdate),DATE(YEAR(fpdate),MONTH(fpdate)+L549,0),DATE(YEAR(fpdate),MONTH(fpdate)+L549-1,DAY(fpdate))))))</f>
        <v/>
      </c>
      <c r="N549" s="70" t="str">
        <f>IF(L549="","",IF(D549&lt;&gt;"",D549,IF(L549=1,start_rate,IF(variable,IF(OR(L549=1,L549&lt;$K$20*periods_per_year),N548,MIN($K$21,IF(MOD(L549-1,$J$23)=0,MAX($K$22,N548+$J$24),N548))),N548))))</f>
        <v/>
      </c>
      <c r="O549" s="71" t="str">
        <f>IF(L549="","",ROUND((((1+N549/CP)^(CP/periods_per_year))-1)*R548,2))</f>
        <v/>
      </c>
      <c r="P549" s="71" t="str">
        <f>IF(L549="","",IF(L549=nper,R548+O549,MIN(R548+O549,IF(N549=N548,P548,ROUND(-PMT(((1+N549/CP)^(CP/periods_per_year))-1,nper-L549+1,R548),2)))))</f>
        <v/>
      </c>
      <c r="Q549" s="71" t="str">
        <f t="shared" si="70"/>
        <v/>
      </c>
      <c r="R549" s="71" t="str">
        <f t="shared" si="71"/>
        <v/>
      </c>
    </row>
    <row r="550" spans="1:18" x14ac:dyDescent="0.25">
      <c r="A550" s="63" t="str">
        <f t="shared" si="63"/>
        <v/>
      </c>
      <c r="B550" s="64" t="str">
        <f t="shared" si="64"/>
        <v/>
      </c>
      <c r="C550" s="65" t="str">
        <f t="shared" si="65"/>
        <v/>
      </c>
      <c r="D550" s="66" t="str">
        <f>IF(A550="","",IF(A550=1,start_rate,IF(variable,IF(OR(A550=1,A550&lt;$K$20*periods_per_year),D549,MIN($K$21,IF(MOD(A550-1,$J$23)=0,MAX($K$22,D549+$J$24),D549))),D549)))</f>
        <v/>
      </c>
      <c r="E550" s="71" t="str">
        <f t="shared" si="66"/>
        <v/>
      </c>
      <c r="F550" s="71" t="str">
        <f>IF(A550="","",IF(A550=nper,J549+E550,MIN(J549+E550,IF(D550=D549,F549,IF($E$10="Acc Bi-Weekly",ROUND((-PMT(((1+D550/CP)^(CP/12))-1,(nper-A550+1)*12/26,J549))/2,2),IF($E$10="Acc Weekly",ROUND((-PMT(((1+D550/CP)^(CP/12))-1,(nper-A550+1)*12/52,J549))/4,2),ROUND(-PMT(((1+D550/CP)^(CP/periods_per_year))-1,nper-A550+1,J549),2)))))))</f>
        <v/>
      </c>
      <c r="G550" s="71" t="str">
        <f>IF(OR(A550="",A550&lt;$E$14),"",IF(J549&lt;=F550,0,IF(IF(AND(A550&gt;=$E$14,MOD(A550-$E$14,int)=0),$E$15,0)+F550&gt;=J549+E550,J549+E550-F550,IF(AND(A550&gt;=$E$14,MOD(A550-$E$14,int)=0),$E$15,0)+IF(IF(AND(A550&gt;=$E$14,MOD(A550-$E$14,int)=0),$E$15,0)+IF(MOD(A550-$E$18,periods_per_year)=0,$E$17,0)+F550&lt;J549+E550,IF(MOD(A550-$E$18,periods_per_year)=0,$E$17,0),J549+E550-IF(AND(A550&gt;=$E$14,MOD(A550-$E$14,int)=0),$E$15,0)-F550))))</f>
        <v/>
      </c>
      <c r="H550" s="68"/>
      <c r="I550" s="67" t="str">
        <f t="shared" si="67"/>
        <v/>
      </c>
      <c r="J550" s="67" t="str">
        <f t="shared" si="68"/>
        <v/>
      </c>
      <c r="K550" s="50"/>
      <c r="L550" s="63" t="str">
        <f t="shared" si="69"/>
        <v/>
      </c>
      <c r="M550" s="64" t="str">
        <f>IF(L550="","",IF(OR(periods_per_year=26,periods_per_year=52),IF(periods_per_year=26,IF(L550=1,fpdate,M549+14),IF(periods_per_year=52,IF(L550=1,fpdate,M549+7),"n/a")),IF(periods_per_year=24,DATE(YEAR(fpdate),MONTH(fpdate)+(L550-1)/2+IF(AND(DAY(fpdate)&gt;=15,MOD(L550,2)=0),1,0),IF(MOD(L550,2)=0,IF(DAY(fpdate)&gt;=15,DAY(fpdate)-14,DAY(fpdate)+14),DAY(fpdate))),IF(DAY(DATE(YEAR(fpdate),MONTH(fpdate)+L550-1,DAY(fpdate)))&lt;&gt;DAY(fpdate),DATE(YEAR(fpdate),MONTH(fpdate)+L550,0),DATE(YEAR(fpdate),MONTH(fpdate)+L550-1,DAY(fpdate))))))</f>
        <v/>
      </c>
      <c r="N550" s="70" t="str">
        <f>IF(L550="","",IF(D550&lt;&gt;"",D550,IF(L550=1,start_rate,IF(variable,IF(OR(L550=1,L550&lt;$K$20*periods_per_year),N549,MIN($K$21,IF(MOD(L550-1,$J$23)=0,MAX($K$22,N549+$J$24),N549))),N549))))</f>
        <v/>
      </c>
      <c r="O550" s="71" t="str">
        <f>IF(L550="","",ROUND((((1+N550/CP)^(CP/periods_per_year))-1)*R549,2))</f>
        <v/>
      </c>
      <c r="P550" s="71" t="str">
        <f>IF(L550="","",IF(L550=nper,R549+O550,MIN(R549+O550,IF(N550=N549,P549,ROUND(-PMT(((1+N550/CP)^(CP/periods_per_year))-1,nper-L550+1,R549),2)))))</f>
        <v/>
      </c>
      <c r="Q550" s="71" t="str">
        <f t="shared" si="70"/>
        <v/>
      </c>
      <c r="R550" s="71" t="str">
        <f t="shared" si="71"/>
        <v/>
      </c>
    </row>
    <row r="551" spans="1:18" x14ac:dyDescent="0.25">
      <c r="A551" s="63" t="str">
        <f t="shared" si="63"/>
        <v/>
      </c>
      <c r="B551" s="64" t="str">
        <f t="shared" si="64"/>
        <v/>
      </c>
      <c r="C551" s="65" t="str">
        <f t="shared" si="65"/>
        <v/>
      </c>
      <c r="D551" s="66" t="str">
        <f>IF(A551="","",IF(A551=1,start_rate,IF(variable,IF(OR(A551=1,A551&lt;$K$20*periods_per_year),D550,MIN($K$21,IF(MOD(A551-1,$J$23)=0,MAX($K$22,D550+$J$24),D550))),D550)))</f>
        <v/>
      </c>
      <c r="E551" s="71" t="str">
        <f t="shared" si="66"/>
        <v/>
      </c>
      <c r="F551" s="71" t="str">
        <f>IF(A551="","",IF(A551=nper,J550+E551,MIN(J550+E551,IF(D551=D550,F550,IF($E$10="Acc Bi-Weekly",ROUND((-PMT(((1+D551/CP)^(CP/12))-1,(nper-A551+1)*12/26,J550))/2,2),IF($E$10="Acc Weekly",ROUND((-PMT(((1+D551/CP)^(CP/12))-1,(nper-A551+1)*12/52,J550))/4,2),ROUND(-PMT(((1+D551/CP)^(CP/periods_per_year))-1,nper-A551+1,J550),2)))))))</f>
        <v/>
      </c>
      <c r="G551" s="71" t="str">
        <f>IF(OR(A551="",A551&lt;$E$14),"",IF(J550&lt;=F551,0,IF(IF(AND(A551&gt;=$E$14,MOD(A551-$E$14,int)=0),$E$15,0)+F551&gt;=J550+E551,J550+E551-F551,IF(AND(A551&gt;=$E$14,MOD(A551-$E$14,int)=0),$E$15,0)+IF(IF(AND(A551&gt;=$E$14,MOD(A551-$E$14,int)=0),$E$15,0)+IF(MOD(A551-$E$18,periods_per_year)=0,$E$17,0)+F551&lt;J550+E551,IF(MOD(A551-$E$18,periods_per_year)=0,$E$17,0),J550+E551-IF(AND(A551&gt;=$E$14,MOD(A551-$E$14,int)=0),$E$15,0)-F551))))</f>
        <v/>
      </c>
      <c r="H551" s="68"/>
      <c r="I551" s="67" t="str">
        <f t="shared" si="67"/>
        <v/>
      </c>
      <c r="J551" s="67" t="str">
        <f t="shared" si="68"/>
        <v/>
      </c>
      <c r="K551" s="50"/>
      <c r="L551" s="63" t="str">
        <f t="shared" si="69"/>
        <v/>
      </c>
      <c r="M551" s="64" t="str">
        <f>IF(L551="","",IF(OR(periods_per_year=26,periods_per_year=52),IF(periods_per_year=26,IF(L551=1,fpdate,M550+14),IF(periods_per_year=52,IF(L551=1,fpdate,M550+7),"n/a")),IF(periods_per_year=24,DATE(YEAR(fpdate),MONTH(fpdate)+(L551-1)/2+IF(AND(DAY(fpdate)&gt;=15,MOD(L551,2)=0),1,0),IF(MOD(L551,2)=0,IF(DAY(fpdate)&gt;=15,DAY(fpdate)-14,DAY(fpdate)+14),DAY(fpdate))),IF(DAY(DATE(YEAR(fpdate),MONTH(fpdate)+L551-1,DAY(fpdate)))&lt;&gt;DAY(fpdate),DATE(YEAR(fpdate),MONTH(fpdate)+L551,0),DATE(YEAR(fpdate),MONTH(fpdate)+L551-1,DAY(fpdate))))))</f>
        <v/>
      </c>
      <c r="N551" s="70" t="str">
        <f>IF(L551="","",IF(D551&lt;&gt;"",D551,IF(L551=1,start_rate,IF(variable,IF(OR(L551=1,L551&lt;$K$20*periods_per_year),N550,MIN($K$21,IF(MOD(L551-1,$J$23)=0,MAX($K$22,N550+$J$24),N550))),N550))))</f>
        <v/>
      </c>
      <c r="O551" s="71" t="str">
        <f>IF(L551="","",ROUND((((1+N551/CP)^(CP/periods_per_year))-1)*R550,2))</f>
        <v/>
      </c>
      <c r="P551" s="71" t="str">
        <f>IF(L551="","",IF(L551=nper,R550+O551,MIN(R550+O551,IF(N551=N550,P550,ROUND(-PMT(((1+N551/CP)^(CP/periods_per_year))-1,nper-L551+1,R550),2)))))</f>
        <v/>
      </c>
      <c r="Q551" s="71" t="str">
        <f t="shared" si="70"/>
        <v/>
      </c>
      <c r="R551" s="71" t="str">
        <f t="shared" si="71"/>
        <v/>
      </c>
    </row>
    <row r="552" spans="1:18" x14ac:dyDescent="0.25">
      <c r="A552" s="63" t="str">
        <f t="shared" si="63"/>
        <v/>
      </c>
      <c r="B552" s="64" t="str">
        <f t="shared" si="64"/>
        <v/>
      </c>
      <c r="C552" s="65" t="str">
        <f t="shared" si="65"/>
        <v/>
      </c>
      <c r="D552" s="66" t="str">
        <f>IF(A552="","",IF(A552=1,start_rate,IF(variable,IF(OR(A552=1,A552&lt;$K$20*periods_per_year),D551,MIN($K$21,IF(MOD(A552-1,$J$23)=0,MAX($K$22,D551+$J$24),D551))),D551)))</f>
        <v/>
      </c>
      <c r="E552" s="71" t="str">
        <f t="shared" si="66"/>
        <v/>
      </c>
      <c r="F552" s="71" t="str">
        <f>IF(A552="","",IF(A552=nper,J551+E552,MIN(J551+E552,IF(D552=D551,F551,IF($E$10="Acc Bi-Weekly",ROUND((-PMT(((1+D552/CP)^(CP/12))-1,(nper-A552+1)*12/26,J551))/2,2),IF($E$10="Acc Weekly",ROUND((-PMT(((1+D552/CP)^(CP/12))-1,(nper-A552+1)*12/52,J551))/4,2),ROUND(-PMT(((1+D552/CP)^(CP/periods_per_year))-1,nper-A552+1,J551),2)))))))</f>
        <v/>
      </c>
      <c r="G552" s="71" t="str">
        <f>IF(OR(A552="",A552&lt;$E$14),"",IF(J551&lt;=F552,0,IF(IF(AND(A552&gt;=$E$14,MOD(A552-$E$14,int)=0),$E$15,0)+F552&gt;=J551+E552,J551+E552-F552,IF(AND(A552&gt;=$E$14,MOD(A552-$E$14,int)=0),$E$15,0)+IF(IF(AND(A552&gt;=$E$14,MOD(A552-$E$14,int)=0),$E$15,0)+IF(MOD(A552-$E$18,periods_per_year)=0,$E$17,0)+F552&lt;J551+E552,IF(MOD(A552-$E$18,periods_per_year)=0,$E$17,0),J551+E552-IF(AND(A552&gt;=$E$14,MOD(A552-$E$14,int)=0),$E$15,0)-F552))))</f>
        <v/>
      </c>
      <c r="H552" s="68"/>
      <c r="I552" s="67" t="str">
        <f t="shared" si="67"/>
        <v/>
      </c>
      <c r="J552" s="67" t="str">
        <f t="shared" si="68"/>
        <v/>
      </c>
      <c r="K552" s="50"/>
      <c r="L552" s="63" t="str">
        <f t="shared" si="69"/>
        <v/>
      </c>
      <c r="M552" s="64" t="str">
        <f>IF(L552="","",IF(OR(periods_per_year=26,periods_per_year=52),IF(periods_per_year=26,IF(L552=1,fpdate,M551+14),IF(periods_per_year=52,IF(L552=1,fpdate,M551+7),"n/a")),IF(periods_per_year=24,DATE(YEAR(fpdate),MONTH(fpdate)+(L552-1)/2+IF(AND(DAY(fpdate)&gt;=15,MOD(L552,2)=0),1,0),IF(MOD(L552,2)=0,IF(DAY(fpdate)&gt;=15,DAY(fpdate)-14,DAY(fpdate)+14),DAY(fpdate))),IF(DAY(DATE(YEAR(fpdate),MONTH(fpdate)+L552-1,DAY(fpdate)))&lt;&gt;DAY(fpdate),DATE(YEAR(fpdate),MONTH(fpdate)+L552,0),DATE(YEAR(fpdate),MONTH(fpdate)+L552-1,DAY(fpdate))))))</f>
        <v/>
      </c>
      <c r="N552" s="70" t="str">
        <f>IF(L552="","",IF(D552&lt;&gt;"",D552,IF(L552=1,start_rate,IF(variable,IF(OR(L552=1,L552&lt;$K$20*periods_per_year),N551,MIN($K$21,IF(MOD(L552-1,$J$23)=0,MAX($K$22,N551+$J$24),N551))),N551))))</f>
        <v/>
      </c>
      <c r="O552" s="71" t="str">
        <f>IF(L552="","",ROUND((((1+N552/CP)^(CP/periods_per_year))-1)*R551,2))</f>
        <v/>
      </c>
      <c r="P552" s="71" t="str">
        <f>IF(L552="","",IF(L552=nper,R551+O552,MIN(R551+O552,IF(N552=N551,P551,ROUND(-PMT(((1+N552/CP)^(CP/periods_per_year))-1,nper-L552+1,R551),2)))))</f>
        <v/>
      </c>
      <c r="Q552" s="71" t="str">
        <f t="shared" si="70"/>
        <v/>
      </c>
      <c r="R552" s="71" t="str">
        <f t="shared" si="71"/>
        <v/>
      </c>
    </row>
    <row r="553" spans="1:18" x14ac:dyDescent="0.25">
      <c r="A553" s="63" t="str">
        <f t="shared" si="63"/>
        <v/>
      </c>
      <c r="B553" s="64" t="str">
        <f t="shared" si="64"/>
        <v/>
      </c>
      <c r="C553" s="65" t="str">
        <f t="shared" si="65"/>
        <v/>
      </c>
      <c r="D553" s="66" t="str">
        <f>IF(A553="","",IF(A553=1,start_rate,IF(variable,IF(OR(A553=1,A553&lt;$K$20*periods_per_year),D552,MIN($K$21,IF(MOD(A553-1,$J$23)=0,MAX($K$22,D552+$J$24),D552))),D552)))</f>
        <v/>
      </c>
      <c r="E553" s="71" t="str">
        <f t="shared" si="66"/>
        <v/>
      </c>
      <c r="F553" s="71" t="str">
        <f>IF(A553="","",IF(A553=nper,J552+E553,MIN(J552+E553,IF(D553=D552,F552,IF($E$10="Acc Bi-Weekly",ROUND((-PMT(((1+D553/CP)^(CP/12))-1,(nper-A553+1)*12/26,J552))/2,2),IF($E$10="Acc Weekly",ROUND((-PMT(((1+D553/CP)^(CP/12))-1,(nper-A553+1)*12/52,J552))/4,2),ROUND(-PMT(((1+D553/CP)^(CP/periods_per_year))-1,nper-A553+1,J552),2)))))))</f>
        <v/>
      </c>
      <c r="G553" s="71" t="str">
        <f>IF(OR(A553="",A553&lt;$E$14),"",IF(J552&lt;=F553,0,IF(IF(AND(A553&gt;=$E$14,MOD(A553-$E$14,int)=0),$E$15,0)+F553&gt;=J552+E553,J552+E553-F553,IF(AND(A553&gt;=$E$14,MOD(A553-$E$14,int)=0),$E$15,0)+IF(IF(AND(A553&gt;=$E$14,MOD(A553-$E$14,int)=0),$E$15,0)+IF(MOD(A553-$E$18,periods_per_year)=0,$E$17,0)+F553&lt;J552+E553,IF(MOD(A553-$E$18,periods_per_year)=0,$E$17,0),J552+E553-IF(AND(A553&gt;=$E$14,MOD(A553-$E$14,int)=0),$E$15,0)-F553))))</f>
        <v/>
      </c>
      <c r="H553" s="68"/>
      <c r="I553" s="67" t="str">
        <f t="shared" si="67"/>
        <v/>
      </c>
      <c r="J553" s="67" t="str">
        <f t="shared" si="68"/>
        <v/>
      </c>
      <c r="K553" s="50"/>
      <c r="L553" s="63" t="str">
        <f t="shared" si="69"/>
        <v/>
      </c>
      <c r="M553" s="64" t="str">
        <f>IF(L553="","",IF(OR(periods_per_year=26,periods_per_year=52),IF(periods_per_year=26,IF(L553=1,fpdate,M552+14),IF(periods_per_year=52,IF(L553=1,fpdate,M552+7),"n/a")),IF(periods_per_year=24,DATE(YEAR(fpdate),MONTH(fpdate)+(L553-1)/2+IF(AND(DAY(fpdate)&gt;=15,MOD(L553,2)=0),1,0),IF(MOD(L553,2)=0,IF(DAY(fpdate)&gt;=15,DAY(fpdate)-14,DAY(fpdate)+14),DAY(fpdate))),IF(DAY(DATE(YEAR(fpdate),MONTH(fpdate)+L553-1,DAY(fpdate)))&lt;&gt;DAY(fpdate),DATE(YEAR(fpdate),MONTH(fpdate)+L553,0),DATE(YEAR(fpdate),MONTH(fpdate)+L553-1,DAY(fpdate))))))</f>
        <v/>
      </c>
      <c r="N553" s="70" t="str">
        <f>IF(L553="","",IF(D553&lt;&gt;"",D553,IF(L553=1,start_rate,IF(variable,IF(OR(L553=1,L553&lt;$K$20*periods_per_year),N552,MIN($K$21,IF(MOD(L553-1,$J$23)=0,MAX($K$22,N552+$J$24),N552))),N552))))</f>
        <v/>
      </c>
      <c r="O553" s="71" t="str">
        <f>IF(L553="","",ROUND((((1+N553/CP)^(CP/periods_per_year))-1)*R552,2))</f>
        <v/>
      </c>
      <c r="P553" s="71" t="str">
        <f>IF(L553="","",IF(L553=nper,R552+O553,MIN(R552+O553,IF(N553=N552,P552,ROUND(-PMT(((1+N553/CP)^(CP/periods_per_year))-1,nper-L553+1,R552),2)))))</f>
        <v/>
      </c>
      <c r="Q553" s="71" t="str">
        <f t="shared" si="70"/>
        <v/>
      </c>
      <c r="R553" s="71" t="str">
        <f t="shared" si="71"/>
        <v/>
      </c>
    </row>
    <row r="554" spans="1:18" x14ac:dyDescent="0.25">
      <c r="A554" s="63" t="str">
        <f t="shared" si="63"/>
        <v/>
      </c>
      <c r="B554" s="64" t="str">
        <f t="shared" si="64"/>
        <v/>
      </c>
      <c r="C554" s="65" t="str">
        <f t="shared" si="65"/>
        <v/>
      </c>
      <c r="D554" s="66" t="str">
        <f>IF(A554="","",IF(A554=1,start_rate,IF(variable,IF(OR(A554=1,A554&lt;$K$20*periods_per_year),D553,MIN($K$21,IF(MOD(A554-1,$J$23)=0,MAX($K$22,D553+$J$24),D553))),D553)))</f>
        <v/>
      </c>
      <c r="E554" s="71" t="str">
        <f t="shared" si="66"/>
        <v/>
      </c>
      <c r="F554" s="71" t="str">
        <f>IF(A554="","",IF(A554=nper,J553+E554,MIN(J553+E554,IF(D554=D553,F553,IF($E$10="Acc Bi-Weekly",ROUND((-PMT(((1+D554/CP)^(CP/12))-1,(nper-A554+1)*12/26,J553))/2,2),IF($E$10="Acc Weekly",ROUND((-PMT(((1+D554/CP)^(CP/12))-1,(nper-A554+1)*12/52,J553))/4,2),ROUND(-PMT(((1+D554/CP)^(CP/periods_per_year))-1,nper-A554+1,J553),2)))))))</f>
        <v/>
      </c>
      <c r="G554" s="71" t="str">
        <f>IF(OR(A554="",A554&lt;$E$14),"",IF(J553&lt;=F554,0,IF(IF(AND(A554&gt;=$E$14,MOD(A554-$E$14,int)=0),$E$15,0)+F554&gt;=J553+E554,J553+E554-F554,IF(AND(A554&gt;=$E$14,MOD(A554-$E$14,int)=0),$E$15,0)+IF(IF(AND(A554&gt;=$E$14,MOD(A554-$E$14,int)=0),$E$15,0)+IF(MOD(A554-$E$18,periods_per_year)=0,$E$17,0)+F554&lt;J553+E554,IF(MOD(A554-$E$18,periods_per_year)=0,$E$17,0),J553+E554-IF(AND(A554&gt;=$E$14,MOD(A554-$E$14,int)=0),$E$15,0)-F554))))</f>
        <v/>
      </c>
      <c r="H554" s="68"/>
      <c r="I554" s="67" t="str">
        <f t="shared" si="67"/>
        <v/>
      </c>
      <c r="J554" s="67" t="str">
        <f t="shared" si="68"/>
        <v/>
      </c>
      <c r="K554" s="50"/>
      <c r="L554" s="63" t="str">
        <f t="shared" si="69"/>
        <v/>
      </c>
      <c r="M554" s="64" t="str">
        <f>IF(L554="","",IF(OR(periods_per_year=26,periods_per_year=52),IF(periods_per_year=26,IF(L554=1,fpdate,M553+14),IF(periods_per_year=52,IF(L554=1,fpdate,M553+7),"n/a")),IF(periods_per_year=24,DATE(YEAR(fpdate),MONTH(fpdate)+(L554-1)/2+IF(AND(DAY(fpdate)&gt;=15,MOD(L554,2)=0),1,0),IF(MOD(L554,2)=0,IF(DAY(fpdate)&gt;=15,DAY(fpdate)-14,DAY(fpdate)+14),DAY(fpdate))),IF(DAY(DATE(YEAR(fpdate),MONTH(fpdate)+L554-1,DAY(fpdate)))&lt;&gt;DAY(fpdate),DATE(YEAR(fpdate),MONTH(fpdate)+L554,0),DATE(YEAR(fpdate),MONTH(fpdate)+L554-1,DAY(fpdate))))))</f>
        <v/>
      </c>
      <c r="N554" s="70" t="str">
        <f>IF(L554="","",IF(D554&lt;&gt;"",D554,IF(L554=1,start_rate,IF(variable,IF(OR(L554=1,L554&lt;$K$20*periods_per_year),N553,MIN($K$21,IF(MOD(L554-1,$J$23)=0,MAX($K$22,N553+$J$24),N553))),N553))))</f>
        <v/>
      </c>
      <c r="O554" s="71" t="str">
        <f>IF(L554="","",ROUND((((1+N554/CP)^(CP/periods_per_year))-1)*R553,2))</f>
        <v/>
      </c>
      <c r="P554" s="71" t="str">
        <f>IF(L554="","",IF(L554=nper,R553+O554,MIN(R553+O554,IF(N554=N553,P553,ROUND(-PMT(((1+N554/CP)^(CP/periods_per_year))-1,nper-L554+1,R553),2)))))</f>
        <v/>
      </c>
      <c r="Q554" s="71" t="str">
        <f t="shared" si="70"/>
        <v/>
      </c>
      <c r="R554" s="71" t="str">
        <f t="shared" si="71"/>
        <v/>
      </c>
    </row>
    <row r="555" spans="1:18" x14ac:dyDescent="0.25">
      <c r="A555" s="63" t="str">
        <f t="shared" ref="A555:A618" si="72">IF(J554="","",IF(OR(A554&gt;=nper,ROUND(J554,2)&lt;=0),"",A554+1))</f>
        <v/>
      </c>
      <c r="B555" s="64" t="str">
        <f t="shared" ref="B555:B618" si="73">IF(A555="","",IF(OR(periods_per_year=26,periods_per_year=52),IF(periods_per_year=26,IF(A555=1,fpdate,B554+14),IF(periods_per_year=52,IF(A555=1,fpdate,B554+7),"n/a")),IF(periods_per_year=24,DATE(YEAR(fpdate),MONTH(fpdate)+(A555-1)/2+IF(AND(DAY(fpdate)&gt;=15,MOD(A555,2)=0),1,0),IF(MOD(A555,2)=0,IF(DAY(fpdate)&gt;=15,DAY(fpdate)-14,DAY(fpdate)+14),DAY(fpdate))),IF(DAY(DATE(YEAR(fpdate),MONTH(fpdate)+A555-1,DAY(fpdate)))&lt;&gt;DAY(fpdate),DATE(YEAR(fpdate),MONTH(fpdate)+A555,0),DATE(YEAR(fpdate),MONTH(fpdate)+A555-1,DAY(fpdate))))))</f>
        <v/>
      </c>
      <c r="C555" s="65" t="str">
        <f t="shared" ref="C555:C618" si="74">IF(A555="","",IF(MOD(A555,periods_per_year)=0,A555/periods_per_year,""))</f>
        <v/>
      </c>
      <c r="D555" s="66" t="str">
        <f>IF(A555="","",IF(A555=1,start_rate,IF(variable,IF(OR(A555=1,A555&lt;$K$20*periods_per_year),D554,MIN($K$21,IF(MOD(A555-1,$J$23)=0,MAX($K$22,D554+$J$24),D554))),D554)))</f>
        <v/>
      </c>
      <c r="E555" s="71" t="str">
        <f t="shared" ref="E555:E618" si="75">IF(A555="","",ROUND((((1+D555/CP)^(CP/periods_per_year))-1)*J554,2))</f>
        <v/>
      </c>
      <c r="F555" s="71" t="str">
        <f>IF(A555="","",IF(A555=nper,J554+E555,MIN(J554+E555,IF(D555=D554,F554,IF($E$10="Acc Bi-Weekly",ROUND((-PMT(((1+D555/CP)^(CP/12))-1,(nper-A555+1)*12/26,J554))/2,2),IF($E$10="Acc Weekly",ROUND((-PMT(((1+D555/CP)^(CP/12))-1,(nper-A555+1)*12/52,J554))/4,2),ROUND(-PMT(((1+D555/CP)^(CP/periods_per_year))-1,nper-A555+1,J554),2)))))))</f>
        <v/>
      </c>
      <c r="G555" s="71" t="str">
        <f>IF(OR(A555="",A555&lt;$E$14),"",IF(J554&lt;=F555,0,IF(IF(AND(A555&gt;=$E$14,MOD(A555-$E$14,int)=0),$E$15,0)+F555&gt;=J554+E555,J554+E555-F555,IF(AND(A555&gt;=$E$14,MOD(A555-$E$14,int)=0),$E$15,0)+IF(IF(AND(A555&gt;=$E$14,MOD(A555-$E$14,int)=0),$E$15,0)+IF(MOD(A555-$E$18,periods_per_year)=0,$E$17,0)+F555&lt;J554+E555,IF(MOD(A555-$E$18,periods_per_year)=0,$E$17,0),J554+E555-IF(AND(A555&gt;=$E$14,MOD(A555-$E$14,int)=0),$E$15,0)-F555))))</f>
        <v/>
      </c>
      <c r="H555" s="68"/>
      <c r="I555" s="67" t="str">
        <f t="shared" ref="I555:I618" si="76">IF(A555="","",F555-E555+H555+IF(G555="",0,G555))</f>
        <v/>
      </c>
      <c r="J555" s="67" t="str">
        <f t="shared" ref="J555:J618" si="77">IF(A555="","",J554-I555)</f>
        <v/>
      </c>
      <c r="K555" s="50"/>
      <c r="L555" s="63" t="str">
        <f t="shared" ref="L555:L618" si="78">IF(R554="","",IF(OR(L554&gt;=nper,ROUND(R554,2)&lt;=0),"",L554+1))</f>
        <v/>
      </c>
      <c r="M555" s="64" t="str">
        <f>IF(L555="","",IF(OR(periods_per_year=26,periods_per_year=52),IF(periods_per_year=26,IF(L555=1,fpdate,M554+14),IF(periods_per_year=52,IF(L555=1,fpdate,M554+7),"n/a")),IF(periods_per_year=24,DATE(YEAR(fpdate),MONTH(fpdate)+(L555-1)/2+IF(AND(DAY(fpdate)&gt;=15,MOD(L555,2)=0),1,0),IF(MOD(L555,2)=0,IF(DAY(fpdate)&gt;=15,DAY(fpdate)-14,DAY(fpdate)+14),DAY(fpdate))),IF(DAY(DATE(YEAR(fpdate),MONTH(fpdate)+L555-1,DAY(fpdate)))&lt;&gt;DAY(fpdate),DATE(YEAR(fpdate),MONTH(fpdate)+L555,0),DATE(YEAR(fpdate),MONTH(fpdate)+L555-1,DAY(fpdate))))))</f>
        <v/>
      </c>
      <c r="N555" s="70" t="str">
        <f>IF(L555="","",IF(D555&lt;&gt;"",D555,IF(L555=1,start_rate,IF(variable,IF(OR(L555=1,L555&lt;$K$20*periods_per_year),N554,MIN($K$21,IF(MOD(L555-1,$J$23)=0,MAX($K$22,N554+$J$24),N554))),N554))))</f>
        <v/>
      </c>
      <c r="O555" s="71" t="str">
        <f>IF(L555="","",ROUND((((1+N555/CP)^(CP/periods_per_year))-1)*R554,2))</f>
        <v/>
      </c>
      <c r="P555" s="71" t="str">
        <f>IF(L555="","",IF(L555=nper,R554+O555,MIN(R554+O555,IF(N555=N554,P554,ROUND(-PMT(((1+N555/CP)^(CP/periods_per_year))-1,nper-L555+1,R554),2)))))</f>
        <v/>
      </c>
      <c r="Q555" s="71" t="str">
        <f t="shared" ref="Q555:Q618" si="79">IF(L555="","",P555-O555)</f>
        <v/>
      </c>
      <c r="R555" s="71" t="str">
        <f t="shared" ref="R555:R618" si="80">IF(L555="","",R554-Q555)</f>
        <v/>
      </c>
    </row>
    <row r="556" spans="1:18" x14ac:dyDescent="0.25">
      <c r="A556" s="63" t="str">
        <f t="shared" si="72"/>
        <v/>
      </c>
      <c r="B556" s="64" t="str">
        <f t="shared" si="73"/>
        <v/>
      </c>
      <c r="C556" s="65" t="str">
        <f t="shared" si="74"/>
        <v/>
      </c>
      <c r="D556" s="66" t="str">
        <f>IF(A556="","",IF(A556=1,start_rate,IF(variable,IF(OR(A556=1,A556&lt;$K$20*periods_per_year),D555,MIN($K$21,IF(MOD(A556-1,$J$23)=0,MAX($K$22,D555+$J$24),D555))),D555)))</f>
        <v/>
      </c>
      <c r="E556" s="71" t="str">
        <f t="shared" si="75"/>
        <v/>
      </c>
      <c r="F556" s="71" t="str">
        <f>IF(A556="","",IF(A556=nper,J555+E556,MIN(J555+E556,IF(D556=D555,F555,IF($E$10="Acc Bi-Weekly",ROUND((-PMT(((1+D556/CP)^(CP/12))-1,(nper-A556+1)*12/26,J555))/2,2),IF($E$10="Acc Weekly",ROUND((-PMT(((1+D556/CP)^(CP/12))-1,(nper-A556+1)*12/52,J555))/4,2),ROUND(-PMT(((1+D556/CP)^(CP/periods_per_year))-1,nper-A556+1,J555),2)))))))</f>
        <v/>
      </c>
      <c r="G556" s="71" t="str">
        <f>IF(OR(A556="",A556&lt;$E$14),"",IF(J555&lt;=F556,0,IF(IF(AND(A556&gt;=$E$14,MOD(A556-$E$14,int)=0),$E$15,0)+F556&gt;=J555+E556,J555+E556-F556,IF(AND(A556&gt;=$E$14,MOD(A556-$E$14,int)=0),$E$15,0)+IF(IF(AND(A556&gt;=$E$14,MOD(A556-$E$14,int)=0),$E$15,0)+IF(MOD(A556-$E$18,periods_per_year)=0,$E$17,0)+F556&lt;J555+E556,IF(MOD(A556-$E$18,periods_per_year)=0,$E$17,0),J555+E556-IF(AND(A556&gt;=$E$14,MOD(A556-$E$14,int)=0),$E$15,0)-F556))))</f>
        <v/>
      </c>
      <c r="H556" s="68"/>
      <c r="I556" s="67" t="str">
        <f t="shared" si="76"/>
        <v/>
      </c>
      <c r="J556" s="67" t="str">
        <f t="shared" si="77"/>
        <v/>
      </c>
      <c r="K556" s="50"/>
      <c r="L556" s="63" t="str">
        <f t="shared" si="78"/>
        <v/>
      </c>
      <c r="M556" s="64" t="str">
        <f>IF(L556="","",IF(OR(periods_per_year=26,periods_per_year=52),IF(periods_per_year=26,IF(L556=1,fpdate,M555+14),IF(periods_per_year=52,IF(L556=1,fpdate,M555+7),"n/a")),IF(periods_per_year=24,DATE(YEAR(fpdate),MONTH(fpdate)+(L556-1)/2+IF(AND(DAY(fpdate)&gt;=15,MOD(L556,2)=0),1,0),IF(MOD(L556,2)=0,IF(DAY(fpdate)&gt;=15,DAY(fpdate)-14,DAY(fpdate)+14),DAY(fpdate))),IF(DAY(DATE(YEAR(fpdate),MONTH(fpdate)+L556-1,DAY(fpdate)))&lt;&gt;DAY(fpdate),DATE(YEAR(fpdate),MONTH(fpdate)+L556,0),DATE(YEAR(fpdate),MONTH(fpdate)+L556-1,DAY(fpdate))))))</f>
        <v/>
      </c>
      <c r="N556" s="70" t="str">
        <f>IF(L556="","",IF(D556&lt;&gt;"",D556,IF(L556=1,start_rate,IF(variable,IF(OR(L556=1,L556&lt;$K$20*periods_per_year),N555,MIN($K$21,IF(MOD(L556-1,$J$23)=0,MAX($K$22,N555+$J$24),N555))),N555))))</f>
        <v/>
      </c>
      <c r="O556" s="71" t="str">
        <f>IF(L556="","",ROUND((((1+N556/CP)^(CP/periods_per_year))-1)*R555,2))</f>
        <v/>
      </c>
      <c r="P556" s="71" t="str">
        <f>IF(L556="","",IF(L556=nper,R555+O556,MIN(R555+O556,IF(N556=N555,P555,ROUND(-PMT(((1+N556/CP)^(CP/periods_per_year))-1,nper-L556+1,R555),2)))))</f>
        <v/>
      </c>
      <c r="Q556" s="71" t="str">
        <f t="shared" si="79"/>
        <v/>
      </c>
      <c r="R556" s="71" t="str">
        <f t="shared" si="80"/>
        <v/>
      </c>
    </row>
    <row r="557" spans="1:18" x14ac:dyDescent="0.25">
      <c r="A557" s="63" t="str">
        <f t="shared" si="72"/>
        <v/>
      </c>
      <c r="B557" s="64" t="str">
        <f t="shared" si="73"/>
        <v/>
      </c>
      <c r="C557" s="65" t="str">
        <f t="shared" si="74"/>
        <v/>
      </c>
      <c r="D557" s="66" t="str">
        <f>IF(A557="","",IF(A557=1,start_rate,IF(variable,IF(OR(A557=1,A557&lt;$K$20*periods_per_year),D556,MIN($K$21,IF(MOD(A557-1,$J$23)=0,MAX($K$22,D556+$J$24),D556))),D556)))</f>
        <v/>
      </c>
      <c r="E557" s="71" t="str">
        <f t="shared" si="75"/>
        <v/>
      </c>
      <c r="F557" s="71" t="str">
        <f>IF(A557="","",IF(A557=nper,J556+E557,MIN(J556+E557,IF(D557=D556,F556,IF($E$10="Acc Bi-Weekly",ROUND((-PMT(((1+D557/CP)^(CP/12))-1,(nper-A557+1)*12/26,J556))/2,2),IF($E$10="Acc Weekly",ROUND((-PMT(((1+D557/CP)^(CP/12))-1,(nper-A557+1)*12/52,J556))/4,2),ROUND(-PMT(((1+D557/CP)^(CP/periods_per_year))-1,nper-A557+1,J556),2)))))))</f>
        <v/>
      </c>
      <c r="G557" s="71" t="str">
        <f>IF(OR(A557="",A557&lt;$E$14),"",IF(J556&lt;=F557,0,IF(IF(AND(A557&gt;=$E$14,MOD(A557-$E$14,int)=0),$E$15,0)+F557&gt;=J556+E557,J556+E557-F557,IF(AND(A557&gt;=$E$14,MOD(A557-$E$14,int)=0),$E$15,0)+IF(IF(AND(A557&gt;=$E$14,MOD(A557-$E$14,int)=0),$E$15,0)+IF(MOD(A557-$E$18,periods_per_year)=0,$E$17,0)+F557&lt;J556+E557,IF(MOD(A557-$E$18,periods_per_year)=0,$E$17,0),J556+E557-IF(AND(A557&gt;=$E$14,MOD(A557-$E$14,int)=0),$E$15,0)-F557))))</f>
        <v/>
      </c>
      <c r="H557" s="68"/>
      <c r="I557" s="67" t="str">
        <f t="shared" si="76"/>
        <v/>
      </c>
      <c r="J557" s="67" t="str">
        <f t="shared" si="77"/>
        <v/>
      </c>
      <c r="K557" s="50"/>
      <c r="L557" s="63" t="str">
        <f t="shared" si="78"/>
        <v/>
      </c>
      <c r="M557" s="64" t="str">
        <f>IF(L557="","",IF(OR(periods_per_year=26,periods_per_year=52),IF(periods_per_year=26,IF(L557=1,fpdate,M556+14),IF(periods_per_year=52,IF(L557=1,fpdate,M556+7),"n/a")),IF(periods_per_year=24,DATE(YEAR(fpdate),MONTH(fpdate)+(L557-1)/2+IF(AND(DAY(fpdate)&gt;=15,MOD(L557,2)=0),1,0),IF(MOD(L557,2)=0,IF(DAY(fpdate)&gt;=15,DAY(fpdate)-14,DAY(fpdate)+14),DAY(fpdate))),IF(DAY(DATE(YEAR(fpdate),MONTH(fpdate)+L557-1,DAY(fpdate)))&lt;&gt;DAY(fpdate),DATE(YEAR(fpdate),MONTH(fpdate)+L557,0),DATE(YEAR(fpdate),MONTH(fpdate)+L557-1,DAY(fpdate))))))</f>
        <v/>
      </c>
      <c r="N557" s="70" t="str">
        <f>IF(L557="","",IF(D557&lt;&gt;"",D557,IF(L557=1,start_rate,IF(variable,IF(OR(L557=1,L557&lt;$K$20*periods_per_year),N556,MIN($K$21,IF(MOD(L557-1,$J$23)=0,MAX($K$22,N556+$J$24),N556))),N556))))</f>
        <v/>
      </c>
      <c r="O557" s="71" t="str">
        <f>IF(L557="","",ROUND((((1+N557/CP)^(CP/periods_per_year))-1)*R556,2))</f>
        <v/>
      </c>
      <c r="P557" s="71" t="str">
        <f>IF(L557="","",IF(L557=nper,R556+O557,MIN(R556+O557,IF(N557=N556,P556,ROUND(-PMT(((1+N557/CP)^(CP/periods_per_year))-1,nper-L557+1,R556),2)))))</f>
        <v/>
      </c>
      <c r="Q557" s="71" t="str">
        <f t="shared" si="79"/>
        <v/>
      </c>
      <c r="R557" s="71" t="str">
        <f t="shared" si="80"/>
        <v/>
      </c>
    </row>
    <row r="558" spans="1:18" x14ac:dyDescent="0.25">
      <c r="A558" s="63" t="str">
        <f t="shared" si="72"/>
        <v/>
      </c>
      <c r="B558" s="64" t="str">
        <f t="shared" si="73"/>
        <v/>
      </c>
      <c r="C558" s="65" t="str">
        <f t="shared" si="74"/>
        <v/>
      </c>
      <c r="D558" s="66" t="str">
        <f>IF(A558="","",IF(A558=1,start_rate,IF(variable,IF(OR(A558=1,A558&lt;$K$20*periods_per_year),D557,MIN($K$21,IF(MOD(A558-1,$J$23)=0,MAX($K$22,D557+$J$24),D557))),D557)))</f>
        <v/>
      </c>
      <c r="E558" s="71" t="str">
        <f t="shared" si="75"/>
        <v/>
      </c>
      <c r="F558" s="71" t="str">
        <f>IF(A558="","",IF(A558=nper,J557+E558,MIN(J557+E558,IF(D558=D557,F557,IF($E$10="Acc Bi-Weekly",ROUND((-PMT(((1+D558/CP)^(CP/12))-1,(nper-A558+1)*12/26,J557))/2,2),IF($E$10="Acc Weekly",ROUND((-PMT(((1+D558/CP)^(CP/12))-1,(nper-A558+1)*12/52,J557))/4,2),ROUND(-PMT(((1+D558/CP)^(CP/periods_per_year))-1,nper-A558+1,J557),2)))))))</f>
        <v/>
      </c>
      <c r="G558" s="71" t="str">
        <f>IF(OR(A558="",A558&lt;$E$14),"",IF(J557&lt;=F558,0,IF(IF(AND(A558&gt;=$E$14,MOD(A558-$E$14,int)=0),$E$15,0)+F558&gt;=J557+E558,J557+E558-F558,IF(AND(A558&gt;=$E$14,MOD(A558-$E$14,int)=0),$E$15,0)+IF(IF(AND(A558&gt;=$E$14,MOD(A558-$E$14,int)=0),$E$15,0)+IF(MOD(A558-$E$18,periods_per_year)=0,$E$17,0)+F558&lt;J557+E558,IF(MOD(A558-$E$18,periods_per_year)=0,$E$17,0),J557+E558-IF(AND(A558&gt;=$E$14,MOD(A558-$E$14,int)=0),$E$15,0)-F558))))</f>
        <v/>
      </c>
      <c r="H558" s="68"/>
      <c r="I558" s="67" t="str">
        <f t="shared" si="76"/>
        <v/>
      </c>
      <c r="J558" s="67" t="str">
        <f t="shared" si="77"/>
        <v/>
      </c>
      <c r="K558" s="50"/>
      <c r="L558" s="63" t="str">
        <f t="shared" si="78"/>
        <v/>
      </c>
      <c r="M558" s="64" t="str">
        <f>IF(L558="","",IF(OR(periods_per_year=26,periods_per_year=52),IF(periods_per_year=26,IF(L558=1,fpdate,M557+14),IF(periods_per_year=52,IF(L558=1,fpdate,M557+7),"n/a")),IF(periods_per_year=24,DATE(YEAR(fpdate),MONTH(fpdate)+(L558-1)/2+IF(AND(DAY(fpdate)&gt;=15,MOD(L558,2)=0),1,0),IF(MOD(L558,2)=0,IF(DAY(fpdate)&gt;=15,DAY(fpdate)-14,DAY(fpdate)+14),DAY(fpdate))),IF(DAY(DATE(YEAR(fpdate),MONTH(fpdate)+L558-1,DAY(fpdate)))&lt;&gt;DAY(fpdate),DATE(YEAR(fpdate),MONTH(fpdate)+L558,0),DATE(YEAR(fpdate),MONTH(fpdate)+L558-1,DAY(fpdate))))))</f>
        <v/>
      </c>
      <c r="N558" s="70" t="str">
        <f>IF(L558="","",IF(D558&lt;&gt;"",D558,IF(L558=1,start_rate,IF(variable,IF(OR(L558=1,L558&lt;$K$20*periods_per_year),N557,MIN($K$21,IF(MOD(L558-1,$J$23)=0,MAX($K$22,N557+$J$24),N557))),N557))))</f>
        <v/>
      </c>
      <c r="O558" s="71" t="str">
        <f>IF(L558="","",ROUND((((1+N558/CP)^(CP/periods_per_year))-1)*R557,2))</f>
        <v/>
      </c>
      <c r="P558" s="71" t="str">
        <f>IF(L558="","",IF(L558=nper,R557+O558,MIN(R557+O558,IF(N558=N557,P557,ROUND(-PMT(((1+N558/CP)^(CP/periods_per_year))-1,nper-L558+1,R557),2)))))</f>
        <v/>
      </c>
      <c r="Q558" s="71" t="str">
        <f t="shared" si="79"/>
        <v/>
      </c>
      <c r="R558" s="71" t="str">
        <f t="shared" si="80"/>
        <v/>
      </c>
    </row>
    <row r="559" spans="1:18" x14ac:dyDescent="0.25">
      <c r="A559" s="63" t="str">
        <f t="shared" si="72"/>
        <v/>
      </c>
      <c r="B559" s="64" t="str">
        <f t="shared" si="73"/>
        <v/>
      </c>
      <c r="C559" s="65" t="str">
        <f t="shared" si="74"/>
        <v/>
      </c>
      <c r="D559" s="66" t="str">
        <f>IF(A559="","",IF(A559=1,start_rate,IF(variable,IF(OR(A559=1,A559&lt;$K$20*periods_per_year),D558,MIN($K$21,IF(MOD(A559-1,$J$23)=0,MAX($K$22,D558+$J$24),D558))),D558)))</f>
        <v/>
      </c>
      <c r="E559" s="71" t="str">
        <f t="shared" si="75"/>
        <v/>
      </c>
      <c r="F559" s="71" t="str">
        <f>IF(A559="","",IF(A559=nper,J558+E559,MIN(J558+E559,IF(D559=D558,F558,IF($E$10="Acc Bi-Weekly",ROUND((-PMT(((1+D559/CP)^(CP/12))-1,(nper-A559+1)*12/26,J558))/2,2),IF($E$10="Acc Weekly",ROUND((-PMT(((1+D559/CP)^(CP/12))-1,(nper-A559+1)*12/52,J558))/4,2),ROUND(-PMT(((1+D559/CP)^(CP/periods_per_year))-1,nper-A559+1,J558),2)))))))</f>
        <v/>
      </c>
      <c r="G559" s="71" t="str">
        <f>IF(OR(A559="",A559&lt;$E$14),"",IF(J558&lt;=F559,0,IF(IF(AND(A559&gt;=$E$14,MOD(A559-$E$14,int)=0),$E$15,0)+F559&gt;=J558+E559,J558+E559-F559,IF(AND(A559&gt;=$E$14,MOD(A559-$E$14,int)=0),$E$15,0)+IF(IF(AND(A559&gt;=$E$14,MOD(A559-$E$14,int)=0),$E$15,0)+IF(MOD(A559-$E$18,periods_per_year)=0,$E$17,0)+F559&lt;J558+E559,IF(MOD(A559-$E$18,periods_per_year)=0,$E$17,0),J558+E559-IF(AND(A559&gt;=$E$14,MOD(A559-$E$14,int)=0),$E$15,0)-F559))))</f>
        <v/>
      </c>
      <c r="H559" s="68"/>
      <c r="I559" s="67" t="str">
        <f t="shared" si="76"/>
        <v/>
      </c>
      <c r="J559" s="67" t="str">
        <f t="shared" si="77"/>
        <v/>
      </c>
      <c r="K559" s="50"/>
      <c r="L559" s="63" t="str">
        <f t="shared" si="78"/>
        <v/>
      </c>
      <c r="M559" s="64" t="str">
        <f>IF(L559="","",IF(OR(periods_per_year=26,periods_per_year=52),IF(periods_per_year=26,IF(L559=1,fpdate,M558+14),IF(periods_per_year=52,IF(L559=1,fpdate,M558+7),"n/a")),IF(periods_per_year=24,DATE(YEAR(fpdate),MONTH(fpdate)+(L559-1)/2+IF(AND(DAY(fpdate)&gt;=15,MOD(L559,2)=0),1,0),IF(MOD(L559,2)=0,IF(DAY(fpdate)&gt;=15,DAY(fpdate)-14,DAY(fpdate)+14),DAY(fpdate))),IF(DAY(DATE(YEAR(fpdate),MONTH(fpdate)+L559-1,DAY(fpdate)))&lt;&gt;DAY(fpdate),DATE(YEAR(fpdate),MONTH(fpdate)+L559,0),DATE(YEAR(fpdate),MONTH(fpdate)+L559-1,DAY(fpdate))))))</f>
        <v/>
      </c>
      <c r="N559" s="70" t="str">
        <f>IF(L559="","",IF(D559&lt;&gt;"",D559,IF(L559=1,start_rate,IF(variable,IF(OR(L559=1,L559&lt;$K$20*periods_per_year),N558,MIN($K$21,IF(MOD(L559-1,$J$23)=0,MAX($K$22,N558+$J$24),N558))),N558))))</f>
        <v/>
      </c>
      <c r="O559" s="71" t="str">
        <f>IF(L559="","",ROUND((((1+N559/CP)^(CP/periods_per_year))-1)*R558,2))</f>
        <v/>
      </c>
      <c r="P559" s="71" t="str">
        <f>IF(L559="","",IF(L559=nper,R558+O559,MIN(R558+O559,IF(N559=N558,P558,ROUND(-PMT(((1+N559/CP)^(CP/periods_per_year))-1,nper-L559+1,R558),2)))))</f>
        <v/>
      </c>
      <c r="Q559" s="71" t="str">
        <f t="shared" si="79"/>
        <v/>
      </c>
      <c r="R559" s="71" t="str">
        <f t="shared" si="80"/>
        <v/>
      </c>
    </row>
    <row r="560" spans="1:18" x14ac:dyDescent="0.25">
      <c r="A560" s="63" t="str">
        <f t="shared" si="72"/>
        <v/>
      </c>
      <c r="B560" s="64" t="str">
        <f t="shared" si="73"/>
        <v/>
      </c>
      <c r="C560" s="65" t="str">
        <f t="shared" si="74"/>
        <v/>
      </c>
      <c r="D560" s="66" t="str">
        <f>IF(A560="","",IF(A560=1,start_rate,IF(variable,IF(OR(A560=1,A560&lt;$K$20*periods_per_year),D559,MIN($K$21,IF(MOD(A560-1,$J$23)=0,MAX($K$22,D559+$J$24),D559))),D559)))</f>
        <v/>
      </c>
      <c r="E560" s="71" t="str">
        <f t="shared" si="75"/>
        <v/>
      </c>
      <c r="F560" s="71" t="str">
        <f>IF(A560="","",IF(A560=nper,J559+E560,MIN(J559+E560,IF(D560=D559,F559,IF($E$10="Acc Bi-Weekly",ROUND((-PMT(((1+D560/CP)^(CP/12))-1,(nper-A560+1)*12/26,J559))/2,2),IF($E$10="Acc Weekly",ROUND((-PMT(((1+D560/CP)^(CP/12))-1,(nper-A560+1)*12/52,J559))/4,2),ROUND(-PMT(((1+D560/CP)^(CP/periods_per_year))-1,nper-A560+1,J559),2)))))))</f>
        <v/>
      </c>
      <c r="G560" s="71" t="str">
        <f>IF(OR(A560="",A560&lt;$E$14),"",IF(J559&lt;=F560,0,IF(IF(AND(A560&gt;=$E$14,MOD(A560-$E$14,int)=0),$E$15,0)+F560&gt;=J559+E560,J559+E560-F560,IF(AND(A560&gt;=$E$14,MOD(A560-$E$14,int)=0),$E$15,0)+IF(IF(AND(A560&gt;=$E$14,MOD(A560-$E$14,int)=0),$E$15,0)+IF(MOD(A560-$E$18,periods_per_year)=0,$E$17,0)+F560&lt;J559+E560,IF(MOD(A560-$E$18,periods_per_year)=0,$E$17,0),J559+E560-IF(AND(A560&gt;=$E$14,MOD(A560-$E$14,int)=0),$E$15,0)-F560))))</f>
        <v/>
      </c>
      <c r="H560" s="68"/>
      <c r="I560" s="67" t="str">
        <f t="shared" si="76"/>
        <v/>
      </c>
      <c r="J560" s="67" t="str">
        <f t="shared" si="77"/>
        <v/>
      </c>
      <c r="K560" s="50"/>
      <c r="L560" s="63" t="str">
        <f t="shared" si="78"/>
        <v/>
      </c>
      <c r="M560" s="64" t="str">
        <f>IF(L560="","",IF(OR(periods_per_year=26,periods_per_year=52),IF(periods_per_year=26,IF(L560=1,fpdate,M559+14),IF(periods_per_year=52,IF(L560=1,fpdate,M559+7),"n/a")),IF(periods_per_year=24,DATE(YEAR(fpdate),MONTH(fpdate)+(L560-1)/2+IF(AND(DAY(fpdate)&gt;=15,MOD(L560,2)=0),1,0),IF(MOD(L560,2)=0,IF(DAY(fpdate)&gt;=15,DAY(fpdate)-14,DAY(fpdate)+14),DAY(fpdate))),IF(DAY(DATE(YEAR(fpdate),MONTH(fpdate)+L560-1,DAY(fpdate)))&lt;&gt;DAY(fpdate),DATE(YEAR(fpdate),MONTH(fpdate)+L560,0),DATE(YEAR(fpdate),MONTH(fpdate)+L560-1,DAY(fpdate))))))</f>
        <v/>
      </c>
      <c r="N560" s="70" t="str">
        <f>IF(L560="","",IF(D560&lt;&gt;"",D560,IF(L560=1,start_rate,IF(variable,IF(OR(L560=1,L560&lt;$K$20*periods_per_year),N559,MIN($K$21,IF(MOD(L560-1,$J$23)=0,MAX($K$22,N559+$J$24),N559))),N559))))</f>
        <v/>
      </c>
      <c r="O560" s="71" t="str">
        <f>IF(L560="","",ROUND((((1+N560/CP)^(CP/periods_per_year))-1)*R559,2))</f>
        <v/>
      </c>
      <c r="P560" s="71" t="str">
        <f>IF(L560="","",IF(L560=nper,R559+O560,MIN(R559+O560,IF(N560=N559,P559,ROUND(-PMT(((1+N560/CP)^(CP/periods_per_year))-1,nper-L560+1,R559),2)))))</f>
        <v/>
      </c>
      <c r="Q560" s="71" t="str">
        <f t="shared" si="79"/>
        <v/>
      </c>
      <c r="R560" s="71" t="str">
        <f t="shared" si="80"/>
        <v/>
      </c>
    </row>
    <row r="561" spans="1:18" x14ac:dyDescent="0.25">
      <c r="A561" s="63" t="str">
        <f t="shared" si="72"/>
        <v/>
      </c>
      <c r="B561" s="64" t="str">
        <f t="shared" si="73"/>
        <v/>
      </c>
      <c r="C561" s="65" t="str">
        <f t="shared" si="74"/>
        <v/>
      </c>
      <c r="D561" s="66" t="str">
        <f>IF(A561="","",IF(A561=1,start_rate,IF(variable,IF(OR(A561=1,A561&lt;$K$20*periods_per_year),D560,MIN($K$21,IF(MOD(A561-1,$J$23)=0,MAX($K$22,D560+$J$24),D560))),D560)))</f>
        <v/>
      </c>
      <c r="E561" s="71" t="str">
        <f t="shared" si="75"/>
        <v/>
      </c>
      <c r="F561" s="71" t="str">
        <f>IF(A561="","",IF(A561=nper,J560+E561,MIN(J560+E561,IF(D561=D560,F560,IF($E$10="Acc Bi-Weekly",ROUND((-PMT(((1+D561/CP)^(CP/12))-1,(nper-A561+1)*12/26,J560))/2,2),IF($E$10="Acc Weekly",ROUND((-PMT(((1+D561/CP)^(CP/12))-1,(nper-A561+1)*12/52,J560))/4,2),ROUND(-PMT(((1+D561/CP)^(CP/periods_per_year))-1,nper-A561+1,J560),2)))))))</f>
        <v/>
      </c>
      <c r="G561" s="71" t="str">
        <f>IF(OR(A561="",A561&lt;$E$14),"",IF(J560&lt;=F561,0,IF(IF(AND(A561&gt;=$E$14,MOD(A561-$E$14,int)=0),$E$15,0)+F561&gt;=J560+E561,J560+E561-F561,IF(AND(A561&gt;=$E$14,MOD(A561-$E$14,int)=0),$E$15,0)+IF(IF(AND(A561&gt;=$E$14,MOD(A561-$E$14,int)=0),$E$15,0)+IF(MOD(A561-$E$18,periods_per_year)=0,$E$17,0)+F561&lt;J560+E561,IF(MOD(A561-$E$18,periods_per_year)=0,$E$17,0),J560+E561-IF(AND(A561&gt;=$E$14,MOD(A561-$E$14,int)=0),$E$15,0)-F561))))</f>
        <v/>
      </c>
      <c r="H561" s="68"/>
      <c r="I561" s="67" t="str">
        <f t="shared" si="76"/>
        <v/>
      </c>
      <c r="J561" s="67" t="str">
        <f t="shared" si="77"/>
        <v/>
      </c>
      <c r="K561" s="50"/>
      <c r="L561" s="63" t="str">
        <f t="shared" si="78"/>
        <v/>
      </c>
      <c r="M561" s="64" t="str">
        <f>IF(L561="","",IF(OR(periods_per_year=26,periods_per_year=52),IF(periods_per_year=26,IF(L561=1,fpdate,M560+14),IF(periods_per_year=52,IF(L561=1,fpdate,M560+7),"n/a")),IF(periods_per_year=24,DATE(YEAR(fpdate),MONTH(fpdate)+(L561-1)/2+IF(AND(DAY(fpdate)&gt;=15,MOD(L561,2)=0),1,0),IF(MOD(L561,2)=0,IF(DAY(fpdate)&gt;=15,DAY(fpdate)-14,DAY(fpdate)+14),DAY(fpdate))),IF(DAY(DATE(YEAR(fpdate),MONTH(fpdate)+L561-1,DAY(fpdate)))&lt;&gt;DAY(fpdate),DATE(YEAR(fpdate),MONTH(fpdate)+L561,0),DATE(YEAR(fpdate),MONTH(fpdate)+L561-1,DAY(fpdate))))))</f>
        <v/>
      </c>
      <c r="N561" s="70" t="str">
        <f>IF(L561="","",IF(D561&lt;&gt;"",D561,IF(L561=1,start_rate,IF(variable,IF(OR(L561=1,L561&lt;$K$20*periods_per_year),N560,MIN($K$21,IF(MOD(L561-1,$J$23)=0,MAX($K$22,N560+$J$24),N560))),N560))))</f>
        <v/>
      </c>
      <c r="O561" s="71" t="str">
        <f>IF(L561="","",ROUND((((1+N561/CP)^(CP/periods_per_year))-1)*R560,2))</f>
        <v/>
      </c>
      <c r="P561" s="71" t="str">
        <f>IF(L561="","",IF(L561=nper,R560+O561,MIN(R560+O561,IF(N561=N560,P560,ROUND(-PMT(((1+N561/CP)^(CP/periods_per_year))-1,nper-L561+1,R560),2)))))</f>
        <v/>
      </c>
      <c r="Q561" s="71" t="str">
        <f t="shared" si="79"/>
        <v/>
      </c>
      <c r="R561" s="71" t="str">
        <f t="shared" si="80"/>
        <v/>
      </c>
    </row>
    <row r="562" spans="1:18" x14ac:dyDescent="0.25">
      <c r="A562" s="63" t="str">
        <f t="shared" si="72"/>
        <v/>
      </c>
      <c r="B562" s="64" t="str">
        <f t="shared" si="73"/>
        <v/>
      </c>
      <c r="C562" s="65" t="str">
        <f t="shared" si="74"/>
        <v/>
      </c>
      <c r="D562" s="66" t="str">
        <f>IF(A562="","",IF(A562=1,start_rate,IF(variable,IF(OR(A562=1,A562&lt;$K$20*periods_per_year),D561,MIN($K$21,IF(MOD(A562-1,$J$23)=0,MAX($K$22,D561+$J$24),D561))),D561)))</f>
        <v/>
      </c>
      <c r="E562" s="71" t="str">
        <f t="shared" si="75"/>
        <v/>
      </c>
      <c r="F562" s="71" t="str">
        <f>IF(A562="","",IF(A562=nper,J561+E562,MIN(J561+E562,IF(D562=D561,F561,IF($E$10="Acc Bi-Weekly",ROUND((-PMT(((1+D562/CP)^(CP/12))-1,(nper-A562+1)*12/26,J561))/2,2),IF($E$10="Acc Weekly",ROUND((-PMT(((1+D562/CP)^(CP/12))-1,(nper-A562+1)*12/52,J561))/4,2),ROUND(-PMT(((1+D562/CP)^(CP/periods_per_year))-1,nper-A562+1,J561),2)))))))</f>
        <v/>
      </c>
      <c r="G562" s="71" t="str">
        <f>IF(OR(A562="",A562&lt;$E$14),"",IF(J561&lt;=F562,0,IF(IF(AND(A562&gt;=$E$14,MOD(A562-$E$14,int)=0),$E$15,0)+F562&gt;=J561+E562,J561+E562-F562,IF(AND(A562&gt;=$E$14,MOD(A562-$E$14,int)=0),$E$15,0)+IF(IF(AND(A562&gt;=$E$14,MOD(A562-$E$14,int)=0),$E$15,0)+IF(MOD(A562-$E$18,periods_per_year)=0,$E$17,0)+F562&lt;J561+E562,IF(MOD(A562-$E$18,periods_per_year)=0,$E$17,0),J561+E562-IF(AND(A562&gt;=$E$14,MOD(A562-$E$14,int)=0),$E$15,0)-F562))))</f>
        <v/>
      </c>
      <c r="H562" s="68"/>
      <c r="I562" s="67" t="str">
        <f t="shared" si="76"/>
        <v/>
      </c>
      <c r="J562" s="67" t="str">
        <f t="shared" si="77"/>
        <v/>
      </c>
      <c r="K562" s="50"/>
      <c r="L562" s="63" t="str">
        <f t="shared" si="78"/>
        <v/>
      </c>
      <c r="M562" s="64" t="str">
        <f>IF(L562="","",IF(OR(periods_per_year=26,periods_per_year=52),IF(periods_per_year=26,IF(L562=1,fpdate,M561+14),IF(periods_per_year=52,IF(L562=1,fpdate,M561+7),"n/a")),IF(periods_per_year=24,DATE(YEAR(fpdate),MONTH(fpdate)+(L562-1)/2+IF(AND(DAY(fpdate)&gt;=15,MOD(L562,2)=0),1,0),IF(MOD(L562,2)=0,IF(DAY(fpdate)&gt;=15,DAY(fpdate)-14,DAY(fpdate)+14),DAY(fpdate))),IF(DAY(DATE(YEAR(fpdate),MONTH(fpdate)+L562-1,DAY(fpdate)))&lt;&gt;DAY(fpdate),DATE(YEAR(fpdate),MONTH(fpdate)+L562,0),DATE(YEAR(fpdate),MONTH(fpdate)+L562-1,DAY(fpdate))))))</f>
        <v/>
      </c>
      <c r="N562" s="70" t="str">
        <f>IF(L562="","",IF(D562&lt;&gt;"",D562,IF(L562=1,start_rate,IF(variable,IF(OR(L562=1,L562&lt;$K$20*periods_per_year),N561,MIN($K$21,IF(MOD(L562-1,$J$23)=0,MAX($K$22,N561+$J$24),N561))),N561))))</f>
        <v/>
      </c>
      <c r="O562" s="71" t="str">
        <f>IF(L562="","",ROUND((((1+N562/CP)^(CP/periods_per_year))-1)*R561,2))</f>
        <v/>
      </c>
      <c r="P562" s="71" t="str">
        <f>IF(L562="","",IF(L562=nper,R561+O562,MIN(R561+O562,IF(N562=N561,P561,ROUND(-PMT(((1+N562/CP)^(CP/periods_per_year))-1,nper-L562+1,R561),2)))))</f>
        <v/>
      </c>
      <c r="Q562" s="71" t="str">
        <f t="shared" si="79"/>
        <v/>
      </c>
      <c r="R562" s="71" t="str">
        <f t="shared" si="80"/>
        <v/>
      </c>
    </row>
    <row r="563" spans="1:18" x14ac:dyDescent="0.25">
      <c r="A563" s="63" t="str">
        <f t="shared" si="72"/>
        <v/>
      </c>
      <c r="B563" s="64" t="str">
        <f t="shared" si="73"/>
        <v/>
      </c>
      <c r="C563" s="65" t="str">
        <f t="shared" si="74"/>
        <v/>
      </c>
      <c r="D563" s="66" t="str">
        <f>IF(A563="","",IF(A563=1,start_rate,IF(variable,IF(OR(A563=1,A563&lt;$K$20*periods_per_year),D562,MIN($K$21,IF(MOD(A563-1,$J$23)=0,MAX($K$22,D562+$J$24),D562))),D562)))</f>
        <v/>
      </c>
      <c r="E563" s="71" t="str">
        <f t="shared" si="75"/>
        <v/>
      </c>
      <c r="F563" s="71" t="str">
        <f>IF(A563="","",IF(A563=nper,J562+E563,MIN(J562+E563,IF(D563=D562,F562,IF($E$10="Acc Bi-Weekly",ROUND((-PMT(((1+D563/CP)^(CP/12))-1,(nper-A563+1)*12/26,J562))/2,2),IF($E$10="Acc Weekly",ROUND((-PMT(((1+D563/CP)^(CP/12))-1,(nper-A563+1)*12/52,J562))/4,2),ROUND(-PMT(((1+D563/CP)^(CP/periods_per_year))-1,nper-A563+1,J562),2)))))))</f>
        <v/>
      </c>
      <c r="G563" s="71" t="str">
        <f>IF(OR(A563="",A563&lt;$E$14),"",IF(J562&lt;=F563,0,IF(IF(AND(A563&gt;=$E$14,MOD(A563-$E$14,int)=0),$E$15,0)+F563&gt;=J562+E563,J562+E563-F563,IF(AND(A563&gt;=$E$14,MOD(A563-$E$14,int)=0),$E$15,0)+IF(IF(AND(A563&gt;=$E$14,MOD(A563-$E$14,int)=0),$E$15,0)+IF(MOD(A563-$E$18,periods_per_year)=0,$E$17,0)+F563&lt;J562+E563,IF(MOD(A563-$E$18,periods_per_year)=0,$E$17,0),J562+E563-IF(AND(A563&gt;=$E$14,MOD(A563-$E$14,int)=0),$E$15,0)-F563))))</f>
        <v/>
      </c>
      <c r="H563" s="68"/>
      <c r="I563" s="67" t="str">
        <f t="shared" si="76"/>
        <v/>
      </c>
      <c r="J563" s="67" t="str">
        <f t="shared" si="77"/>
        <v/>
      </c>
      <c r="K563" s="50"/>
      <c r="L563" s="63" t="str">
        <f t="shared" si="78"/>
        <v/>
      </c>
      <c r="M563" s="64" t="str">
        <f>IF(L563="","",IF(OR(periods_per_year=26,periods_per_year=52),IF(periods_per_year=26,IF(L563=1,fpdate,M562+14),IF(periods_per_year=52,IF(L563=1,fpdate,M562+7),"n/a")),IF(periods_per_year=24,DATE(YEAR(fpdate),MONTH(fpdate)+(L563-1)/2+IF(AND(DAY(fpdate)&gt;=15,MOD(L563,2)=0),1,0),IF(MOD(L563,2)=0,IF(DAY(fpdate)&gt;=15,DAY(fpdate)-14,DAY(fpdate)+14),DAY(fpdate))),IF(DAY(DATE(YEAR(fpdate),MONTH(fpdate)+L563-1,DAY(fpdate)))&lt;&gt;DAY(fpdate),DATE(YEAR(fpdate),MONTH(fpdate)+L563,0),DATE(YEAR(fpdate),MONTH(fpdate)+L563-1,DAY(fpdate))))))</f>
        <v/>
      </c>
      <c r="N563" s="70" t="str">
        <f>IF(L563="","",IF(D563&lt;&gt;"",D563,IF(L563=1,start_rate,IF(variable,IF(OR(L563=1,L563&lt;$K$20*periods_per_year),N562,MIN($K$21,IF(MOD(L563-1,$J$23)=0,MAX($K$22,N562+$J$24),N562))),N562))))</f>
        <v/>
      </c>
      <c r="O563" s="71" t="str">
        <f>IF(L563="","",ROUND((((1+N563/CP)^(CP/periods_per_year))-1)*R562,2))</f>
        <v/>
      </c>
      <c r="P563" s="71" t="str">
        <f>IF(L563="","",IF(L563=nper,R562+O563,MIN(R562+O563,IF(N563=N562,P562,ROUND(-PMT(((1+N563/CP)^(CP/periods_per_year))-1,nper-L563+1,R562),2)))))</f>
        <v/>
      </c>
      <c r="Q563" s="71" t="str">
        <f t="shared" si="79"/>
        <v/>
      </c>
      <c r="R563" s="71" t="str">
        <f t="shared" si="80"/>
        <v/>
      </c>
    </row>
    <row r="564" spans="1:18" x14ac:dyDescent="0.25">
      <c r="A564" s="63" t="str">
        <f t="shared" si="72"/>
        <v/>
      </c>
      <c r="B564" s="64" t="str">
        <f t="shared" si="73"/>
        <v/>
      </c>
      <c r="C564" s="65" t="str">
        <f t="shared" si="74"/>
        <v/>
      </c>
      <c r="D564" s="66" t="str">
        <f>IF(A564="","",IF(A564=1,start_rate,IF(variable,IF(OR(A564=1,A564&lt;$K$20*periods_per_year),D563,MIN($K$21,IF(MOD(A564-1,$J$23)=0,MAX($K$22,D563+$J$24),D563))),D563)))</f>
        <v/>
      </c>
      <c r="E564" s="71" t="str">
        <f t="shared" si="75"/>
        <v/>
      </c>
      <c r="F564" s="71" t="str">
        <f>IF(A564="","",IF(A564=nper,J563+E564,MIN(J563+E564,IF(D564=D563,F563,IF($E$10="Acc Bi-Weekly",ROUND((-PMT(((1+D564/CP)^(CP/12))-1,(nper-A564+1)*12/26,J563))/2,2),IF($E$10="Acc Weekly",ROUND((-PMT(((1+D564/CP)^(CP/12))-1,(nper-A564+1)*12/52,J563))/4,2),ROUND(-PMT(((1+D564/CP)^(CP/periods_per_year))-1,nper-A564+1,J563),2)))))))</f>
        <v/>
      </c>
      <c r="G564" s="71" t="str">
        <f>IF(OR(A564="",A564&lt;$E$14),"",IF(J563&lt;=F564,0,IF(IF(AND(A564&gt;=$E$14,MOD(A564-$E$14,int)=0),$E$15,0)+F564&gt;=J563+E564,J563+E564-F564,IF(AND(A564&gt;=$E$14,MOD(A564-$E$14,int)=0),$E$15,0)+IF(IF(AND(A564&gt;=$E$14,MOD(A564-$E$14,int)=0),$E$15,0)+IF(MOD(A564-$E$18,periods_per_year)=0,$E$17,0)+F564&lt;J563+E564,IF(MOD(A564-$E$18,periods_per_year)=0,$E$17,0),J563+E564-IF(AND(A564&gt;=$E$14,MOD(A564-$E$14,int)=0),$E$15,0)-F564))))</f>
        <v/>
      </c>
      <c r="H564" s="68"/>
      <c r="I564" s="67" t="str">
        <f t="shared" si="76"/>
        <v/>
      </c>
      <c r="J564" s="67" t="str">
        <f t="shared" si="77"/>
        <v/>
      </c>
      <c r="K564" s="50"/>
      <c r="L564" s="63" t="str">
        <f t="shared" si="78"/>
        <v/>
      </c>
      <c r="M564" s="64" t="str">
        <f>IF(L564="","",IF(OR(periods_per_year=26,periods_per_year=52),IF(periods_per_year=26,IF(L564=1,fpdate,M563+14),IF(periods_per_year=52,IF(L564=1,fpdate,M563+7),"n/a")),IF(periods_per_year=24,DATE(YEAR(fpdate),MONTH(fpdate)+(L564-1)/2+IF(AND(DAY(fpdate)&gt;=15,MOD(L564,2)=0),1,0),IF(MOD(L564,2)=0,IF(DAY(fpdate)&gt;=15,DAY(fpdate)-14,DAY(fpdate)+14),DAY(fpdate))),IF(DAY(DATE(YEAR(fpdate),MONTH(fpdate)+L564-1,DAY(fpdate)))&lt;&gt;DAY(fpdate),DATE(YEAR(fpdate),MONTH(fpdate)+L564,0),DATE(YEAR(fpdate),MONTH(fpdate)+L564-1,DAY(fpdate))))))</f>
        <v/>
      </c>
      <c r="N564" s="70" t="str">
        <f>IF(L564="","",IF(D564&lt;&gt;"",D564,IF(L564=1,start_rate,IF(variable,IF(OR(L564=1,L564&lt;$K$20*periods_per_year),N563,MIN($K$21,IF(MOD(L564-1,$J$23)=0,MAX($K$22,N563+$J$24),N563))),N563))))</f>
        <v/>
      </c>
      <c r="O564" s="71" t="str">
        <f>IF(L564="","",ROUND((((1+N564/CP)^(CP/periods_per_year))-1)*R563,2))</f>
        <v/>
      </c>
      <c r="P564" s="71" t="str">
        <f>IF(L564="","",IF(L564=nper,R563+O564,MIN(R563+O564,IF(N564=N563,P563,ROUND(-PMT(((1+N564/CP)^(CP/periods_per_year))-1,nper-L564+1,R563),2)))))</f>
        <v/>
      </c>
      <c r="Q564" s="71" t="str">
        <f t="shared" si="79"/>
        <v/>
      </c>
      <c r="R564" s="71" t="str">
        <f t="shared" si="80"/>
        <v/>
      </c>
    </row>
    <row r="565" spans="1:18" x14ac:dyDescent="0.25">
      <c r="A565" s="63" t="str">
        <f t="shared" si="72"/>
        <v/>
      </c>
      <c r="B565" s="64" t="str">
        <f t="shared" si="73"/>
        <v/>
      </c>
      <c r="C565" s="65" t="str">
        <f t="shared" si="74"/>
        <v/>
      </c>
      <c r="D565" s="66" t="str">
        <f>IF(A565="","",IF(A565=1,start_rate,IF(variable,IF(OR(A565=1,A565&lt;$K$20*periods_per_year),D564,MIN($K$21,IF(MOD(A565-1,$J$23)=0,MAX($K$22,D564+$J$24),D564))),D564)))</f>
        <v/>
      </c>
      <c r="E565" s="71" t="str">
        <f t="shared" si="75"/>
        <v/>
      </c>
      <c r="F565" s="71" t="str">
        <f>IF(A565="","",IF(A565=nper,J564+E565,MIN(J564+E565,IF(D565=D564,F564,IF($E$10="Acc Bi-Weekly",ROUND((-PMT(((1+D565/CP)^(CP/12))-1,(nper-A565+1)*12/26,J564))/2,2),IF($E$10="Acc Weekly",ROUND((-PMT(((1+D565/CP)^(CP/12))-1,(nper-A565+1)*12/52,J564))/4,2),ROUND(-PMT(((1+D565/CP)^(CP/periods_per_year))-1,nper-A565+1,J564),2)))))))</f>
        <v/>
      </c>
      <c r="G565" s="71" t="str">
        <f>IF(OR(A565="",A565&lt;$E$14),"",IF(J564&lt;=F565,0,IF(IF(AND(A565&gt;=$E$14,MOD(A565-$E$14,int)=0),$E$15,0)+F565&gt;=J564+E565,J564+E565-F565,IF(AND(A565&gt;=$E$14,MOD(A565-$E$14,int)=0),$E$15,0)+IF(IF(AND(A565&gt;=$E$14,MOD(A565-$E$14,int)=0),$E$15,0)+IF(MOD(A565-$E$18,periods_per_year)=0,$E$17,0)+F565&lt;J564+E565,IF(MOD(A565-$E$18,periods_per_year)=0,$E$17,0),J564+E565-IF(AND(A565&gt;=$E$14,MOD(A565-$E$14,int)=0),$E$15,0)-F565))))</f>
        <v/>
      </c>
      <c r="H565" s="68"/>
      <c r="I565" s="67" t="str">
        <f t="shared" si="76"/>
        <v/>
      </c>
      <c r="J565" s="67" t="str">
        <f t="shared" si="77"/>
        <v/>
      </c>
      <c r="K565" s="50"/>
      <c r="L565" s="63" t="str">
        <f t="shared" si="78"/>
        <v/>
      </c>
      <c r="M565" s="64" t="str">
        <f>IF(L565="","",IF(OR(periods_per_year=26,periods_per_year=52),IF(periods_per_year=26,IF(L565=1,fpdate,M564+14),IF(periods_per_year=52,IF(L565=1,fpdate,M564+7),"n/a")),IF(periods_per_year=24,DATE(YEAR(fpdate),MONTH(fpdate)+(L565-1)/2+IF(AND(DAY(fpdate)&gt;=15,MOD(L565,2)=0),1,0),IF(MOD(L565,2)=0,IF(DAY(fpdate)&gt;=15,DAY(fpdate)-14,DAY(fpdate)+14),DAY(fpdate))),IF(DAY(DATE(YEAR(fpdate),MONTH(fpdate)+L565-1,DAY(fpdate)))&lt;&gt;DAY(fpdate),DATE(YEAR(fpdate),MONTH(fpdate)+L565,0),DATE(YEAR(fpdate),MONTH(fpdate)+L565-1,DAY(fpdate))))))</f>
        <v/>
      </c>
      <c r="N565" s="70" t="str">
        <f>IF(L565="","",IF(D565&lt;&gt;"",D565,IF(L565=1,start_rate,IF(variable,IF(OR(L565=1,L565&lt;$K$20*periods_per_year),N564,MIN($K$21,IF(MOD(L565-1,$J$23)=0,MAX($K$22,N564+$J$24),N564))),N564))))</f>
        <v/>
      </c>
      <c r="O565" s="71" t="str">
        <f>IF(L565="","",ROUND((((1+N565/CP)^(CP/periods_per_year))-1)*R564,2))</f>
        <v/>
      </c>
      <c r="P565" s="71" t="str">
        <f>IF(L565="","",IF(L565=nper,R564+O565,MIN(R564+O565,IF(N565=N564,P564,ROUND(-PMT(((1+N565/CP)^(CP/periods_per_year))-1,nper-L565+1,R564),2)))))</f>
        <v/>
      </c>
      <c r="Q565" s="71" t="str">
        <f t="shared" si="79"/>
        <v/>
      </c>
      <c r="R565" s="71" t="str">
        <f t="shared" si="80"/>
        <v/>
      </c>
    </row>
    <row r="566" spans="1:18" x14ac:dyDescent="0.25">
      <c r="A566" s="63" t="str">
        <f t="shared" si="72"/>
        <v/>
      </c>
      <c r="B566" s="64" t="str">
        <f t="shared" si="73"/>
        <v/>
      </c>
      <c r="C566" s="65" t="str">
        <f t="shared" si="74"/>
        <v/>
      </c>
      <c r="D566" s="66" t="str">
        <f>IF(A566="","",IF(A566=1,start_rate,IF(variable,IF(OR(A566=1,A566&lt;$K$20*periods_per_year),D565,MIN($K$21,IF(MOD(A566-1,$J$23)=0,MAX($K$22,D565+$J$24),D565))),D565)))</f>
        <v/>
      </c>
      <c r="E566" s="71" t="str">
        <f t="shared" si="75"/>
        <v/>
      </c>
      <c r="F566" s="71" t="str">
        <f>IF(A566="","",IF(A566=nper,J565+E566,MIN(J565+E566,IF(D566=D565,F565,IF($E$10="Acc Bi-Weekly",ROUND((-PMT(((1+D566/CP)^(CP/12))-1,(nper-A566+1)*12/26,J565))/2,2),IF($E$10="Acc Weekly",ROUND((-PMT(((1+D566/CP)^(CP/12))-1,(nper-A566+1)*12/52,J565))/4,2),ROUND(-PMT(((1+D566/CP)^(CP/periods_per_year))-1,nper-A566+1,J565),2)))))))</f>
        <v/>
      </c>
      <c r="G566" s="71" t="str">
        <f>IF(OR(A566="",A566&lt;$E$14),"",IF(J565&lt;=F566,0,IF(IF(AND(A566&gt;=$E$14,MOD(A566-$E$14,int)=0),$E$15,0)+F566&gt;=J565+E566,J565+E566-F566,IF(AND(A566&gt;=$E$14,MOD(A566-$E$14,int)=0),$E$15,0)+IF(IF(AND(A566&gt;=$E$14,MOD(A566-$E$14,int)=0),$E$15,0)+IF(MOD(A566-$E$18,periods_per_year)=0,$E$17,0)+F566&lt;J565+E566,IF(MOD(A566-$E$18,periods_per_year)=0,$E$17,0),J565+E566-IF(AND(A566&gt;=$E$14,MOD(A566-$E$14,int)=0),$E$15,0)-F566))))</f>
        <v/>
      </c>
      <c r="H566" s="68"/>
      <c r="I566" s="67" t="str">
        <f t="shared" si="76"/>
        <v/>
      </c>
      <c r="J566" s="67" t="str">
        <f t="shared" si="77"/>
        <v/>
      </c>
      <c r="K566" s="50"/>
      <c r="L566" s="63" t="str">
        <f t="shared" si="78"/>
        <v/>
      </c>
      <c r="M566" s="64" t="str">
        <f>IF(L566="","",IF(OR(periods_per_year=26,periods_per_year=52),IF(periods_per_year=26,IF(L566=1,fpdate,M565+14),IF(periods_per_year=52,IF(L566=1,fpdate,M565+7),"n/a")),IF(periods_per_year=24,DATE(YEAR(fpdate),MONTH(fpdate)+(L566-1)/2+IF(AND(DAY(fpdate)&gt;=15,MOD(L566,2)=0),1,0),IF(MOD(L566,2)=0,IF(DAY(fpdate)&gt;=15,DAY(fpdate)-14,DAY(fpdate)+14),DAY(fpdate))),IF(DAY(DATE(YEAR(fpdate),MONTH(fpdate)+L566-1,DAY(fpdate)))&lt;&gt;DAY(fpdate),DATE(YEAR(fpdate),MONTH(fpdate)+L566,0),DATE(YEAR(fpdate),MONTH(fpdate)+L566-1,DAY(fpdate))))))</f>
        <v/>
      </c>
      <c r="N566" s="70" t="str">
        <f>IF(L566="","",IF(D566&lt;&gt;"",D566,IF(L566=1,start_rate,IF(variable,IF(OR(L566=1,L566&lt;$K$20*periods_per_year),N565,MIN($K$21,IF(MOD(L566-1,$J$23)=0,MAX($K$22,N565+$J$24),N565))),N565))))</f>
        <v/>
      </c>
      <c r="O566" s="71" t="str">
        <f>IF(L566="","",ROUND((((1+N566/CP)^(CP/periods_per_year))-1)*R565,2))</f>
        <v/>
      </c>
      <c r="P566" s="71" t="str">
        <f>IF(L566="","",IF(L566=nper,R565+O566,MIN(R565+O566,IF(N566=N565,P565,ROUND(-PMT(((1+N566/CP)^(CP/periods_per_year))-1,nper-L566+1,R565),2)))))</f>
        <v/>
      </c>
      <c r="Q566" s="71" t="str">
        <f t="shared" si="79"/>
        <v/>
      </c>
      <c r="R566" s="71" t="str">
        <f t="shared" si="80"/>
        <v/>
      </c>
    </row>
    <row r="567" spans="1:18" x14ac:dyDescent="0.25">
      <c r="A567" s="63" t="str">
        <f t="shared" si="72"/>
        <v/>
      </c>
      <c r="B567" s="64" t="str">
        <f t="shared" si="73"/>
        <v/>
      </c>
      <c r="C567" s="65" t="str">
        <f t="shared" si="74"/>
        <v/>
      </c>
      <c r="D567" s="66" t="str">
        <f>IF(A567="","",IF(A567=1,start_rate,IF(variable,IF(OR(A567=1,A567&lt;$K$20*periods_per_year),D566,MIN($K$21,IF(MOD(A567-1,$J$23)=0,MAX($K$22,D566+$J$24),D566))),D566)))</f>
        <v/>
      </c>
      <c r="E567" s="71" t="str">
        <f t="shared" si="75"/>
        <v/>
      </c>
      <c r="F567" s="71" t="str">
        <f>IF(A567="","",IF(A567=nper,J566+E567,MIN(J566+E567,IF(D567=D566,F566,IF($E$10="Acc Bi-Weekly",ROUND((-PMT(((1+D567/CP)^(CP/12))-1,(nper-A567+1)*12/26,J566))/2,2),IF($E$10="Acc Weekly",ROUND((-PMT(((1+D567/CP)^(CP/12))-1,(nper-A567+1)*12/52,J566))/4,2),ROUND(-PMT(((1+D567/CP)^(CP/periods_per_year))-1,nper-A567+1,J566),2)))))))</f>
        <v/>
      </c>
      <c r="G567" s="71" t="str">
        <f>IF(OR(A567="",A567&lt;$E$14),"",IF(J566&lt;=F567,0,IF(IF(AND(A567&gt;=$E$14,MOD(A567-$E$14,int)=0),$E$15,0)+F567&gt;=J566+E567,J566+E567-F567,IF(AND(A567&gt;=$E$14,MOD(A567-$E$14,int)=0),$E$15,0)+IF(IF(AND(A567&gt;=$E$14,MOD(A567-$E$14,int)=0),$E$15,0)+IF(MOD(A567-$E$18,periods_per_year)=0,$E$17,0)+F567&lt;J566+E567,IF(MOD(A567-$E$18,periods_per_year)=0,$E$17,0),J566+E567-IF(AND(A567&gt;=$E$14,MOD(A567-$E$14,int)=0),$E$15,0)-F567))))</f>
        <v/>
      </c>
      <c r="H567" s="68"/>
      <c r="I567" s="67" t="str">
        <f t="shared" si="76"/>
        <v/>
      </c>
      <c r="J567" s="67" t="str">
        <f t="shared" si="77"/>
        <v/>
      </c>
      <c r="K567" s="50"/>
      <c r="L567" s="63" t="str">
        <f t="shared" si="78"/>
        <v/>
      </c>
      <c r="M567" s="64" t="str">
        <f>IF(L567="","",IF(OR(periods_per_year=26,periods_per_year=52),IF(periods_per_year=26,IF(L567=1,fpdate,M566+14),IF(periods_per_year=52,IF(L567=1,fpdate,M566+7),"n/a")),IF(periods_per_year=24,DATE(YEAR(fpdate),MONTH(fpdate)+(L567-1)/2+IF(AND(DAY(fpdate)&gt;=15,MOD(L567,2)=0),1,0),IF(MOD(L567,2)=0,IF(DAY(fpdate)&gt;=15,DAY(fpdate)-14,DAY(fpdate)+14),DAY(fpdate))),IF(DAY(DATE(YEAR(fpdate),MONTH(fpdate)+L567-1,DAY(fpdate)))&lt;&gt;DAY(fpdate),DATE(YEAR(fpdate),MONTH(fpdate)+L567,0),DATE(YEAR(fpdate),MONTH(fpdate)+L567-1,DAY(fpdate))))))</f>
        <v/>
      </c>
      <c r="N567" s="70" t="str">
        <f>IF(L567="","",IF(D567&lt;&gt;"",D567,IF(L567=1,start_rate,IF(variable,IF(OR(L567=1,L567&lt;$K$20*periods_per_year),N566,MIN($K$21,IF(MOD(L567-1,$J$23)=0,MAX($K$22,N566+$J$24),N566))),N566))))</f>
        <v/>
      </c>
      <c r="O567" s="71" t="str">
        <f>IF(L567="","",ROUND((((1+N567/CP)^(CP/periods_per_year))-1)*R566,2))</f>
        <v/>
      </c>
      <c r="P567" s="71" t="str">
        <f>IF(L567="","",IF(L567=nper,R566+O567,MIN(R566+O567,IF(N567=N566,P566,ROUND(-PMT(((1+N567/CP)^(CP/periods_per_year))-1,nper-L567+1,R566),2)))))</f>
        <v/>
      </c>
      <c r="Q567" s="71" t="str">
        <f t="shared" si="79"/>
        <v/>
      </c>
      <c r="R567" s="71" t="str">
        <f t="shared" si="80"/>
        <v/>
      </c>
    </row>
    <row r="568" spans="1:18" x14ac:dyDescent="0.25">
      <c r="A568" s="63" t="str">
        <f t="shared" si="72"/>
        <v/>
      </c>
      <c r="B568" s="64" t="str">
        <f t="shared" si="73"/>
        <v/>
      </c>
      <c r="C568" s="65" t="str">
        <f t="shared" si="74"/>
        <v/>
      </c>
      <c r="D568" s="66" t="str">
        <f>IF(A568="","",IF(A568=1,start_rate,IF(variable,IF(OR(A568=1,A568&lt;$K$20*periods_per_year),D567,MIN($K$21,IF(MOD(A568-1,$J$23)=0,MAX($K$22,D567+$J$24),D567))),D567)))</f>
        <v/>
      </c>
      <c r="E568" s="71" t="str">
        <f t="shared" si="75"/>
        <v/>
      </c>
      <c r="F568" s="71" t="str">
        <f>IF(A568="","",IF(A568=nper,J567+E568,MIN(J567+E568,IF(D568=D567,F567,IF($E$10="Acc Bi-Weekly",ROUND((-PMT(((1+D568/CP)^(CP/12))-1,(nper-A568+1)*12/26,J567))/2,2),IF($E$10="Acc Weekly",ROUND((-PMT(((1+D568/CP)^(CP/12))-1,(nper-A568+1)*12/52,J567))/4,2),ROUND(-PMT(((1+D568/CP)^(CP/periods_per_year))-1,nper-A568+1,J567),2)))))))</f>
        <v/>
      </c>
      <c r="G568" s="71" t="str">
        <f>IF(OR(A568="",A568&lt;$E$14),"",IF(J567&lt;=F568,0,IF(IF(AND(A568&gt;=$E$14,MOD(A568-$E$14,int)=0),$E$15,0)+F568&gt;=J567+E568,J567+E568-F568,IF(AND(A568&gt;=$E$14,MOD(A568-$E$14,int)=0),$E$15,0)+IF(IF(AND(A568&gt;=$E$14,MOD(A568-$E$14,int)=0),$E$15,0)+IF(MOD(A568-$E$18,periods_per_year)=0,$E$17,0)+F568&lt;J567+E568,IF(MOD(A568-$E$18,periods_per_year)=0,$E$17,0),J567+E568-IF(AND(A568&gt;=$E$14,MOD(A568-$E$14,int)=0),$E$15,0)-F568))))</f>
        <v/>
      </c>
      <c r="H568" s="68"/>
      <c r="I568" s="67" t="str">
        <f t="shared" si="76"/>
        <v/>
      </c>
      <c r="J568" s="67" t="str">
        <f t="shared" si="77"/>
        <v/>
      </c>
      <c r="K568" s="50"/>
      <c r="L568" s="63" t="str">
        <f t="shared" si="78"/>
        <v/>
      </c>
      <c r="M568" s="64" t="str">
        <f>IF(L568="","",IF(OR(periods_per_year=26,periods_per_year=52),IF(periods_per_year=26,IF(L568=1,fpdate,M567+14),IF(periods_per_year=52,IF(L568=1,fpdate,M567+7),"n/a")),IF(periods_per_year=24,DATE(YEAR(fpdate),MONTH(fpdate)+(L568-1)/2+IF(AND(DAY(fpdate)&gt;=15,MOD(L568,2)=0),1,0),IF(MOD(L568,2)=0,IF(DAY(fpdate)&gt;=15,DAY(fpdate)-14,DAY(fpdate)+14),DAY(fpdate))),IF(DAY(DATE(YEAR(fpdate),MONTH(fpdate)+L568-1,DAY(fpdate)))&lt;&gt;DAY(fpdate),DATE(YEAR(fpdate),MONTH(fpdate)+L568,0),DATE(YEAR(fpdate),MONTH(fpdate)+L568-1,DAY(fpdate))))))</f>
        <v/>
      </c>
      <c r="N568" s="70" t="str">
        <f>IF(L568="","",IF(D568&lt;&gt;"",D568,IF(L568=1,start_rate,IF(variable,IF(OR(L568=1,L568&lt;$K$20*periods_per_year),N567,MIN($K$21,IF(MOD(L568-1,$J$23)=0,MAX($K$22,N567+$J$24),N567))),N567))))</f>
        <v/>
      </c>
      <c r="O568" s="71" t="str">
        <f>IF(L568="","",ROUND((((1+N568/CP)^(CP/periods_per_year))-1)*R567,2))</f>
        <v/>
      </c>
      <c r="P568" s="71" t="str">
        <f>IF(L568="","",IF(L568=nper,R567+O568,MIN(R567+O568,IF(N568=N567,P567,ROUND(-PMT(((1+N568/CP)^(CP/periods_per_year))-1,nper-L568+1,R567),2)))))</f>
        <v/>
      </c>
      <c r="Q568" s="71" t="str">
        <f t="shared" si="79"/>
        <v/>
      </c>
      <c r="R568" s="71" t="str">
        <f t="shared" si="80"/>
        <v/>
      </c>
    </row>
    <row r="569" spans="1:18" x14ac:dyDescent="0.25">
      <c r="A569" s="63" t="str">
        <f t="shared" si="72"/>
        <v/>
      </c>
      <c r="B569" s="64" t="str">
        <f t="shared" si="73"/>
        <v/>
      </c>
      <c r="C569" s="65" t="str">
        <f t="shared" si="74"/>
        <v/>
      </c>
      <c r="D569" s="66" t="str">
        <f>IF(A569="","",IF(A569=1,start_rate,IF(variable,IF(OR(A569=1,A569&lt;$K$20*periods_per_year),D568,MIN($K$21,IF(MOD(A569-1,$J$23)=0,MAX($K$22,D568+$J$24),D568))),D568)))</f>
        <v/>
      </c>
      <c r="E569" s="71" t="str">
        <f t="shared" si="75"/>
        <v/>
      </c>
      <c r="F569" s="71" t="str">
        <f>IF(A569="","",IF(A569=nper,J568+E569,MIN(J568+E569,IF(D569=D568,F568,IF($E$10="Acc Bi-Weekly",ROUND((-PMT(((1+D569/CP)^(CP/12))-1,(nper-A569+1)*12/26,J568))/2,2),IF($E$10="Acc Weekly",ROUND((-PMT(((1+D569/CP)^(CP/12))-1,(nper-A569+1)*12/52,J568))/4,2),ROUND(-PMT(((1+D569/CP)^(CP/periods_per_year))-1,nper-A569+1,J568),2)))))))</f>
        <v/>
      </c>
      <c r="G569" s="71" t="str">
        <f>IF(OR(A569="",A569&lt;$E$14),"",IF(J568&lt;=F569,0,IF(IF(AND(A569&gt;=$E$14,MOD(A569-$E$14,int)=0),$E$15,0)+F569&gt;=J568+E569,J568+E569-F569,IF(AND(A569&gt;=$E$14,MOD(A569-$E$14,int)=0),$E$15,0)+IF(IF(AND(A569&gt;=$E$14,MOD(A569-$E$14,int)=0),$E$15,0)+IF(MOD(A569-$E$18,periods_per_year)=0,$E$17,0)+F569&lt;J568+E569,IF(MOD(A569-$E$18,periods_per_year)=0,$E$17,0),J568+E569-IF(AND(A569&gt;=$E$14,MOD(A569-$E$14,int)=0),$E$15,0)-F569))))</f>
        <v/>
      </c>
      <c r="H569" s="68"/>
      <c r="I569" s="67" t="str">
        <f t="shared" si="76"/>
        <v/>
      </c>
      <c r="J569" s="67" t="str">
        <f t="shared" si="77"/>
        <v/>
      </c>
      <c r="K569" s="50"/>
      <c r="L569" s="63" t="str">
        <f t="shared" si="78"/>
        <v/>
      </c>
      <c r="M569" s="64" t="str">
        <f>IF(L569="","",IF(OR(periods_per_year=26,periods_per_year=52),IF(periods_per_year=26,IF(L569=1,fpdate,M568+14),IF(periods_per_year=52,IF(L569=1,fpdate,M568+7),"n/a")),IF(periods_per_year=24,DATE(YEAR(fpdate),MONTH(fpdate)+(L569-1)/2+IF(AND(DAY(fpdate)&gt;=15,MOD(L569,2)=0),1,0),IF(MOD(L569,2)=0,IF(DAY(fpdate)&gt;=15,DAY(fpdate)-14,DAY(fpdate)+14),DAY(fpdate))),IF(DAY(DATE(YEAR(fpdate),MONTH(fpdate)+L569-1,DAY(fpdate)))&lt;&gt;DAY(fpdate),DATE(YEAR(fpdate),MONTH(fpdate)+L569,0),DATE(YEAR(fpdate),MONTH(fpdate)+L569-1,DAY(fpdate))))))</f>
        <v/>
      </c>
      <c r="N569" s="70" t="str">
        <f>IF(L569="","",IF(D569&lt;&gt;"",D569,IF(L569=1,start_rate,IF(variable,IF(OR(L569=1,L569&lt;$K$20*periods_per_year),N568,MIN($K$21,IF(MOD(L569-1,$J$23)=0,MAX($K$22,N568+$J$24),N568))),N568))))</f>
        <v/>
      </c>
      <c r="O569" s="71" t="str">
        <f>IF(L569="","",ROUND((((1+N569/CP)^(CP/periods_per_year))-1)*R568,2))</f>
        <v/>
      </c>
      <c r="P569" s="71" t="str">
        <f>IF(L569="","",IF(L569=nper,R568+O569,MIN(R568+O569,IF(N569=N568,P568,ROUND(-PMT(((1+N569/CP)^(CP/periods_per_year))-1,nper-L569+1,R568),2)))))</f>
        <v/>
      </c>
      <c r="Q569" s="71" t="str">
        <f t="shared" si="79"/>
        <v/>
      </c>
      <c r="R569" s="71" t="str">
        <f t="shared" si="80"/>
        <v/>
      </c>
    </row>
    <row r="570" spans="1:18" x14ac:dyDescent="0.25">
      <c r="A570" s="63" t="str">
        <f t="shared" si="72"/>
        <v/>
      </c>
      <c r="B570" s="64" t="str">
        <f t="shared" si="73"/>
        <v/>
      </c>
      <c r="C570" s="65" t="str">
        <f t="shared" si="74"/>
        <v/>
      </c>
      <c r="D570" s="66" t="str">
        <f>IF(A570="","",IF(A570=1,start_rate,IF(variable,IF(OR(A570=1,A570&lt;$K$20*periods_per_year),D569,MIN($K$21,IF(MOD(A570-1,$J$23)=0,MAX($K$22,D569+$J$24),D569))),D569)))</f>
        <v/>
      </c>
      <c r="E570" s="71" t="str">
        <f t="shared" si="75"/>
        <v/>
      </c>
      <c r="F570" s="71" t="str">
        <f>IF(A570="","",IF(A570=nper,J569+E570,MIN(J569+E570,IF(D570=D569,F569,IF($E$10="Acc Bi-Weekly",ROUND((-PMT(((1+D570/CP)^(CP/12))-1,(nper-A570+1)*12/26,J569))/2,2),IF($E$10="Acc Weekly",ROUND((-PMT(((1+D570/CP)^(CP/12))-1,(nper-A570+1)*12/52,J569))/4,2),ROUND(-PMT(((1+D570/CP)^(CP/periods_per_year))-1,nper-A570+1,J569),2)))))))</f>
        <v/>
      </c>
      <c r="G570" s="71" t="str">
        <f>IF(OR(A570="",A570&lt;$E$14),"",IF(J569&lt;=F570,0,IF(IF(AND(A570&gt;=$E$14,MOD(A570-$E$14,int)=0),$E$15,0)+F570&gt;=J569+E570,J569+E570-F570,IF(AND(A570&gt;=$E$14,MOD(A570-$E$14,int)=0),$E$15,0)+IF(IF(AND(A570&gt;=$E$14,MOD(A570-$E$14,int)=0),$E$15,0)+IF(MOD(A570-$E$18,periods_per_year)=0,$E$17,0)+F570&lt;J569+E570,IF(MOD(A570-$E$18,periods_per_year)=0,$E$17,0),J569+E570-IF(AND(A570&gt;=$E$14,MOD(A570-$E$14,int)=0),$E$15,0)-F570))))</f>
        <v/>
      </c>
      <c r="H570" s="68"/>
      <c r="I570" s="67" t="str">
        <f t="shared" si="76"/>
        <v/>
      </c>
      <c r="J570" s="67" t="str">
        <f t="shared" si="77"/>
        <v/>
      </c>
      <c r="K570" s="50"/>
      <c r="L570" s="63" t="str">
        <f t="shared" si="78"/>
        <v/>
      </c>
      <c r="M570" s="64" t="str">
        <f>IF(L570="","",IF(OR(periods_per_year=26,periods_per_year=52),IF(periods_per_year=26,IF(L570=1,fpdate,M569+14),IF(periods_per_year=52,IF(L570=1,fpdate,M569+7),"n/a")),IF(periods_per_year=24,DATE(YEAR(fpdate),MONTH(fpdate)+(L570-1)/2+IF(AND(DAY(fpdate)&gt;=15,MOD(L570,2)=0),1,0),IF(MOD(L570,2)=0,IF(DAY(fpdate)&gt;=15,DAY(fpdate)-14,DAY(fpdate)+14),DAY(fpdate))),IF(DAY(DATE(YEAR(fpdate),MONTH(fpdate)+L570-1,DAY(fpdate)))&lt;&gt;DAY(fpdate),DATE(YEAR(fpdate),MONTH(fpdate)+L570,0),DATE(YEAR(fpdate),MONTH(fpdate)+L570-1,DAY(fpdate))))))</f>
        <v/>
      </c>
      <c r="N570" s="70" t="str">
        <f>IF(L570="","",IF(D570&lt;&gt;"",D570,IF(L570=1,start_rate,IF(variable,IF(OR(L570=1,L570&lt;$K$20*periods_per_year),N569,MIN($K$21,IF(MOD(L570-1,$J$23)=0,MAX($K$22,N569+$J$24),N569))),N569))))</f>
        <v/>
      </c>
      <c r="O570" s="71" t="str">
        <f>IF(L570="","",ROUND((((1+N570/CP)^(CP/periods_per_year))-1)*R569,2))</f>
        <v/>
      </c>
      <c r="P570" s="71" t="str">
        <f>IF(L570="","",IF(L570=nper,R569+O570,MIN(R569+O570,IF(N570=N569,P569,ROUND(-PMT(((1+N570/CP)^(CP/periods_per_year))-1,nper-L570+1,R569),2)))))</f>
        <v/>
      </c>
      <c r="Q570" s="71" t="str">
        <f t="shared" si="79"/>
        <v/>
      </c>
      <c r="R570" s="71" t="str">
        <f t="shared" si="80"/>
        <v/>
      </c>
    </row>
    <row r="571" spans="1:18" x14ac:dyDescent="0.25">
      <c r="A571" s="63" t="str">
        <f t="shared" si="72"/>
        <v/>
      </c>
      <c r="B571" s="64" t="str">
        <f t="shared" si="73"/>
        <v/>
      </c>
      <c r="C571" s="65" t="str">
        <f t="shared" si="74"/>
        <v/>
      </c>
      <c r="D571" s="66" t="str">
        <f>IF(A571="","",IF(A571=1,start_rate,IF(variable,IF(OR(A571=1,A571&lt;$K$20*periods_per_year),D570,MIN($K$21,IF(MOD(A571-1,$J$23)=0,MAX($K$22,D570+$J$24),D570))),D570)))</f>
        <v/>
      </c>
      <c r="E571" s="71" t="str">
        <f t="shared" si="75"/>
        <v/>
      </c>
      <c r="F571" s="71" t="str">
        <f>IF(A571="","",IF(A571=nper,J570+E571,MIN(J570+E571,IF(D571=D570,F570,IF($E$10="Acc Bi-Weekly",ROUND((-PMT(((1+D571/CP)^(CP/12))-1,(nper-A571+1)*12/26,J570))/2,2),IF($E$10="Acc Weekly",ROUND((-PMT(((1+D571/CP)^(CP/12))-1,(nper-A571+1)*12/52,J570))/4,2),ROUND(-PMT(((1+D571/CP)^(CP/periods_per_year))-1,nper-A571+1,J570),2)))))))</f>
        <v/>
      </c>
      <c r="G571" s="71" t="str">
        <f>IF(OR(A571="",A571&lt;$E$14),"",IF(J570&lt;=F571,0,IF(IF(AND(A571&gt;=$E$14,MOD(A571-$E$14,int)=0),$E$15,0)+F571&gt;=J570+E571,J570+E571-F571,IF(AND(A571&gt;=$E$14,MOD(A571-$E$14,int)=0),$E$15,0)+IF(IF(AND(A571&gt;=$E$14,MOD(A571-$E$14,int)=0),$E$15,0)+IF(MOD(A571-$E$18,periods_per_year)=0,$E$17,0)+F571&lt;J570+E571,IF(MOD(A571-$E$18,periods_per_year)=0,$E$17,0),J570+E571-IF(AND(A571&gt;=$E$14,MOD(A571-$E$14,int)=0),$E$15,0)-F571))))</f>
        <v/>
      </c>
      <c r="H571" s="68"/>
      <c r="I571" s="67" t="str">
        <f t="shared" si="76"/>
        <v/>
      </c>
      <c r="J571" s="67" t="str">
        <f t="shared" si="77"/>
        <v/>
      </c>
      <c r="K571" s="50"/>
      <c r="L571" s="63" t="str">
        <f t="shared" si="78"/>
        <v/>
      </c>
      <c r="M571" s="64" t="str">
        <f>IF(L571="","",IF(OR(periods_per_year=26,periods_per_year=52),IF(periods_per_year=26,IF(L571=1,fpdate,M570+14),IF(periods_per_year=52,IF(L571=1,fpdate,M570+7),"n/a")),IF(periods_per_year=24,DATE(YEAR(fpdate),MONTH(fpdate)+(L571-1)/2+IF(AND(DAY(fpdate)&gt;=15,MOD(L571,2)=0),1,0),IF(MOD(L571,2)=0,IF(DAY(fpdate)&gt;=15,DAY(fpdate)-14,DAY(fpdate)+14),DAY(fpdate))),IF(DAY(DATE(YEAR(fpdate),MONTH(fpdate)+L571-1,DAY(fpdate)))&lt;&gt;DAY(fpdate),DATE(YEAR(fpdate),MONTH(fpdate)+L571,0),DATE(YEAR(fpdate),MONTH(fpdate)+L571-1,DAY(fpdate))))))</f>
        <v/>
      </c>
      <c r="N571" s="70" t="str">
        <f>IF(L571="","",IF(D571&lt;&gt;"",D571,IF(L571=1,start_rate,IF(variable,IF(OR(L571=1,L571&lt;$K$20*periods_per_year),N570,MIN($K$21,IF(MOD(L571-1,$J$23)=0,MAX($K$22,N570+$J$24),N570))),N570))))</f>
        <v/>
      </c>
      <c r="O571" s="71" t="str">
        <f>IF(L571="","",ROUND((((1+N571/CP)^(CP/periods_per_year))-1)*R570,2))</f>
        <v/>
      </c>
      <c r="P571" s="71" t="str">
        <f>IF(L571="","",IF(L571=nper,R570+O571,MIN(R570+O571,IF(N571=N570,P570,ROUND(-PMT(((1+N571/CP)^(CP/periods_per_year))-1,nper-L571+1,R570),2)))))</f>
        <v/>
      </c>
      <c r="Q571" s="71" t="str">
        <f t="shared" si="79"/>
        <v/>
      </c>
      <c r="R571" s="71" t="str">
        <f t="shared" si="80"/>
        <v/>
      </c>
    </row>
    <row r="572" spans="1:18" x14ac:dyDescent="0.25">
      <c r="A572" s="63" t="str">
        <f t="shared" si="72"/>
        <v/>
      </c>
      <c r="B572" s="64" t="str">
        <f t="shared" si="73"/>
        <v/>
      </c>
      <c r="C572" s="65" t="str">
        <f t="shared" si="74"/>
        <v/>
      </c>
      <c r="D572" s="66" t="str">
        <f>IF(A572="","",IF(A572=1,start_rate,IF(variable,IF(OR(A572=1,A572&lt;$K$20*periods_per_year),D571,MIN($K$21,IF(MOD(A572-1,$J$23)=0,MAX($K$22,D571+$J$24),D571))),D571)))</f>
        <v/>
      </c>
      <c r="E572" s="71" t="str">
        <f t="shared" si="75"/>
        <v/>
      </c>
      <c r="F572" s="71" t="str">
        <f>IF(A572="","",IF(A572=nper,J571+E572,MIN(J571+E572,IF(D572=D571,F571,IF($E$10="Acc Bi-Weekly",ROUND((-PMT(((1+D572/CP)^(CP/12))-1,(nper-A572+1)*12/26,J571))/2,2),IF($E$10="Acc Weekly",ROUND((-PMT(((1+D572/CP)^(CP/12))-1,(nper-A572+1)*12/52,J571))/4,2),ROUND(-PMT(((1+D572/CP)^(CP/periods_per_year))-1,nper-A572+1,J571),2)))))))</f>
        <v/>
      </c>
      <c r="G572" s="71" t="str">
        <f>IF(OR(A572="",A572&lt;$E$14),"",IF(J571&lt;=F572,0,IF(IF(AND(A572&gt;=$E$14,MOD(A572-$E$14,int)=0),$E$15,0)+F572&gt;=J571+E572,J571+E572-F572,IF(AND(A572&gt;=$E$14,MOD(A572-$E$14,int)=0),$E$15,0)+IF(IF(AND(A572&gt;=$E$14,MOD(A572-$E$14,int)=0),$E$15,0)+IF(MOD(A572-$E$18,periods_per_year)=0,$E$17,0)+F572&lt;J571+E572,IF(MOD(A572-$E$18,periods_per_year)=0,$E$17,0),J571+E572-IF(AND(A572&gt;=$E$14,MOD(A572-$E$14,int)=0),$E$15,0)-F572))))</f>
        <v/>
      </c>
      <c r="H572" s="68"/>
      <c r="I572" s="67" t="str">
        <f t="shared" si="76"/>
        <v/>
      </c>
      <c r="J572" s="67" t="str">
        <f t="shared" si="77"/>
        <v/>
      </c>
      <c r="K572" s="50"/>
      <c r="L572" s="63" t="str">
        <f t="shared" si="78"/>
        <v/>
      </c>
      <c r="M572" s="64" t="str">
        <f>IF(L572="","",IF(OR(periods_per_year=26,periods_per_year=52),IF(periods_per_year=26,IF(L572=1,fpdate,M571+14),IF(periods_per_year=52,IF(L572=1,fpdate,M571+7),"n/a")),IF(periods_per_year=24,DATE(YEAR(fpdate),MONTH(fpdate)+(L572-1)/2+IF(AND(DAY(fpdate)&gt;=15,MOD(L572,2)=0),1,0),IF(MOD(L572,2)=0,IF(DAY(fpdate)&gt;=15,DAY(fpdate)-14,DAY(fpdate)+14),DAY(fpdate))),IF(DAY(DATE(YEAR(fpdate),MONTH(fpdate)+L572-1,DAY(fpdate)))&lt;&gt;DAY(fpdate),DATE(YEAR(fpdate),MONTH(fpdate)+L572,0),DATE(YEAR(fpdate),MONTH(fpdate)+L572-1,DAY(fpdate))))))</f>
        <v/>
      </c>
      <c r="N572" s="70" t="str">
        <f>IF(L572="","",IF(D572&lt;&gt;"",D572,IF(L572=1,start_rate,IF(variable,IF(OR(L572=1,L572&lt;$K$20*periods_per_year),N571,MIN($K$21,IF(MOD(L572-1,$J$23)=0,MAX($K$22,N571+$J$24),N571))),N571))))</f>
        <v/>
      </c>
      <c r="O572" s="71" t="str">
        <f>IF(L572="","",ROUND((((1+N572/CP)^(CP/periods_per_year))-1)*R571,2))</f>
        <v/>
      </c>
      <c r="P572" s="71" t="str">
        <f>IF(L572="","",IF(L572=nper,R571+O572,MIN(R571+O572,IF(N572=N571,P571,ROUND(-PMT(((1+N572/CP)^(CP/periods_per_year))-1,nper-L572+1,R571),2)))))</f>
        <v/>
      </c>
      <c r="Q572" s="71" t="str">
        <f t="shared" si="79"/>
        <v/>
      </c>
      <c r="R572" s="71" t="str">
        <f t="shared" si="80"/>
        <v/>
      </c>
    </row>
    <row r="573" spans="1:18" x14ac:dyDescent="0.25">
      <c r="A573" s="63" t="str">
        <f t="shared" si="72"/>
        <v/>
      </c>
      <c r="B573" s="64" t="str">
        <f t="shared" si="73"/>
        <v/>
      </c>
      <c r="C573" s="65" t="str">
        <f t="shared" si="74"/>
        <v/>
      </c>
      <c r="D573" s="66" t="str">
        <f>IF(A573="","",IF(A573=1,start_rate,IF(variable,IF(OR(A573=1,A573&lt;$K$20*periods_per_year),D572,MIN($K$21,IF(MOD(A573-1,$J$23)=0,MAX($K$22,D572+$J$24),D572))),D572)))</f>
        <v/>
      </c>
      <c r="E573" s="71" t="str">
        <f t="shared" si="75"/>
        <v/>
      </c>
      <c r="F573" s="71" t="str">
        <f>IF(A573="","",IF(A573=nper,J572+E573,MIN(J572+E573,IF(D573=D572,F572,IF($E$10="Acc Bi-Weekly",ROUND((-PMT(((1+D573/CP)^(CP/12))-1,(nper-A573+1)*12/26,J572))/2,2),IF($E$10="Acc Weekly",ROUND((-PMT(((1+D573/CP)^(CP/12))-1,(nper-A573+1)*12/52,J572))/4,2),ROUND(-PMT(((1+D573/CP)^(CP/periods_per_year))-1,nper-A573+1,J572),2)))))))</f>
        <v/>
      </c>
      <c r="G573" s="71" t="str">
        <f>IF(OR(A573="",A573&lt;$E$14),"",IF(J572&lt;=F573,0,IF(IF(AND(A573&gt;=$E$14,MOD(A573-$E$14,int)=0),$E$15,0)+F573&gt;=J572+E573,J572+E573-F573,IF(AND(A573&gt;=$E$14,MOD(A573-$E$14,int)=0),$E$15,0)+IF(IF(AND(A573&gt;=$E$14,MOD(A573-$E$14,int)=0),$E$15,0)+IF(MOD(A573-$E$18,periods_per_year)=0,$E$17,0)+F573&lt;J572+E573,IF(MOD(A573-$E$18,periods_per_year)=0,$E$17,0),J572+E573-IF(AND(A573&gt;=$E$14,MOD(A573-$E$14,int)=0),$E$15,0)-F573))))</f>
        <v/>
      </c>
      <c r="H573" s="68"/>
      <c r="I573" s="67" t="str">
        <f t="shared" si="76"/>
        <v/>
      </c>
      <c r="J573" s="67" t="str">
        <f t="shared" si="77"/>
        <v/>
      </c>
      <c r="K573" s="50"/>
      <c r="L573" s="63" t="str">
        <f t="shared" si="78"/>
        <v/>
      </c>
      <c r="M573" s="64" t="str">
        <f>IF(L573="","",IF(OR(periods_per_year=26,periods_per_year=52),IF(periods_per_year=26,IF(L573=1,fpdate,M572+14),IF(periods_per_year=52,IF(L573=1,fpdate,M572+7),"n/a")),IF(periods_per_year=24,DATE(YEAR(fpdate),MONTH(fpdate)+(L573-1)/2+IF(AND(DAY(fpdate)&gt;=15,MOD(L573,2)=0),1,0),IF(MOD(L573,2)=0,IF(DAY(fpdate)&gt;=15,DAY(fpdate)-14,DAY(fpdate)+14),DAY(fpdate))),IF(DAY(DATE(YEAR(fpdate),MONTH(fpdate)+L573-1,DAY(fpdate)))&lt;&gt;DAY(fpdate),DATE(YEAR(fpdate),MONTH(fpdate)+L573,0),DATE(YEAR(fpdate),MONTH(fpdate)+L573-1,DAY(fpdate))))))</f>
        <v/>
      </c>
      <c r="N573" s="70" t="str">
        <f>IF(L573="","",IF(D573&lt;&gt;"",D573,IF(L573=1,start_rate,IF(variable,IF(OR(L573=1,L573&lt;$K$20*periods_per_year),N572,MIN($K$21,IF(MOD(L573-1,$J$23)=0,MAX($K$22,N572+$J$24),N572))),N572))))</f>
        <v/>
      </c>
      <c r="O573" s="71" t="str">
        <f>IF(L573="","",ROUND((((1+N573/CP)^(CP/periods_per_year))-1)*R572,2))</f>
        <v/>
      </c>
      <c r="P573" s="71" t="str">
        <f>IF(L573="","",IF(L573=nper,R572+O573,MIN(R572+O573,IF(N573=N572,P572,ROUND(-PMT(((1+N573/CP)^(CP/periods_per_year))-1,nper-L573+1,R572),2)))))</f>
        <v/>
      </c>
      <c r="Q573" s="71" t="str">
        <f t="shared" si="79"/>
        <v/>
      </c>
      <c r="R573" s="71" t="str">
        <f t="shared" si="80"/>
        <v/>
      </c>
    </row>
    <row r="574" spans="1:18" x14ac:dyDescent="0.25">
      <c r="A574" s="63" t="str">
        <f t="shared" si="72"/>
        <v/>
      </c>
      <c r="B574" s="64" t="str">
        <f t="shared" si="73"/>
        <v/>
      </c>
      <c r="C574" s="65" t="str">
        <f t="shared" si="74"/>
        <v/>
      </c>
      <c r="D574" s="66" t="str">
        <f>IF(A574="","",IF(A574=1,start_rate,IF(variable,IF(OR(A574=1,A574&lt;$K$20*periods_per_year),D573,MIN($K$21,IF(MOD(A574-1,$J$23)=0,MAX($K$22,D573+$J$24),D573))),D573)))</f>
        <v/>
      </c>
      <c r="E574" s="71" t="str">
        <f t="shared" si="75"/>
        <v/>
      </c>
      <c r="F574" s="71" t="str">
        <f>IF(A574="","",IF(A574=nper,J573+E574,MIN(J573+E574,IF(D574=D573,F573,IF($E$10="Acc Bi-Weekly",ROUND((-PMT(((1+D574/CP)^(CP/12))-1,(nper-A574+1)*12/26,J573))/2,2),IF($E$10="Acc Weekly",ROUND((-PMT(((1+D574/CP)^(CP/12))-1,(nper-A574+1)*12/52,J573))/4,2),ROUND(-PMT(((1+D574/CP)^(CP/periods_per_year))-1,nper-A574+1,J573),2)))))))</f>
        <v/>
      </c>
      <c r="G574" s="71" t="str">
        <f>IF(OR(A574="",A574&lt;$E$14),"",IF(J573&lt;=F574,0,IF(IF(AND(A574&gt;=$E$14,MOD(A574-$E$14,int)=0),$E$15,0)+F574&gt;=J573+E574,J573+E574-F574,IF(AND(A574&gt;=$E$14,MOD(A574-$E$14,int)=0),$E$15,0)+IF(IF(AND(A574&gt;=$E$14,MOD(A574-$E$14,int)=0),$E$15,0)+IF(MOD(A574-$E$18,periods_per_year)=0,$E$17,0)+F574&lt;J573+E574,IF(MOD(A574-$E$18,periods_per_year)=0,$E$17,0),J573+E574-IF(AND(A574&gt;=$E$14,MOD(A574-$E$14,int)=0),$E$15,0)-F574))))</f>
        <v/>
      </c>
      <c r="H574" s="68"/>
      <c r="I574" s="67" t="str">
        <f t="shared" si="76"/>
        <v/>
      </c>
      <c r="J574" s="67" t="str">
        <f t="shared" si="77"/>
        <v/>
      </c>
      <c r="K574" s="50"/>
      <c r="L574" s="63" t="str">
        <f t="shared" si="78"/>
        <v/>
      </c>
      <c r="M574" s="64" t="str">
        <f>IF(L574="","",IF(OR(periods_per_year=26,periods_per_year=52),IF(periods_per_year=26,IF(L574=1,fpdate,M573+14),IF(periods_per_year=52,IF(L574=1,fpdate,M573+7),"n/a")),IF(periods_per_year=24,DATE(YEAR(fpdate),MONTH(fpdate)+(L574-1)/2+IF(AND(DAY(fpdate)&gt;=15,MOD(L574,2)=0),1,0),IF(MOD(L574,2)=0,IF(DAY(fpdate)&gt;=15,DAY(fpdate)-14,DAY(fpdate)+14),DAY(fpdate))),IF(DAY(DATE(YEAR(fpdate),MONTH(fpdate)+L574-1,DAY(fpdate)))&lt;&gt;DAY(fpdate),DATE(YEAR(fpdate),MONTH(fpdate)+L574,0),DATE(YEAR(fpdate),MONTH(fpdate)+L574-1,DAY(fpdate))))))</f>
        <v/>
      </c>
      <c r="N574" s="70" t="str">
        <f>IF(L574="","",IF(D574&lt;&gt;"",D574,IF(L574=1,start_rate,IF(variable,IF(OR(L574=1,L574&lt;$K$20*periods_per_year),N573,MIN($K$21,IF(MOD(L574-1,$J$23)=0,MAX($K$22,N573+$J$24),N573))),N573))))</f>
        <v/>
      </c>
      <c r="O574" s="71" t="str">
        <f>IF(L574="","",ROUND((((1+N574/CP)^(CP/periods_per_year))-1)*R573,2))</f>
        <v/>
      </c>
      <c r="P574" s="71" t="str">
        <f>IF(L574="","",IF(L574=nper,R573+O574,MIN(R573+O574,IF(N574=N573,P573,ROUND(-PMT(((1+N574/CP)^(CP/periods_per_year))-1,nper-L574+1,R573),2)))))</f>
        <v/>
      </c>
      <c r="Q574" s="71" t="str">
        <f t="shared" si="79"/>
        <v/>
      </c>
      <c r="R574" s="71" t="str">
        <f t="shared" si="80"/>
        <v/>
      </c>
    </row>
    <row r="575" spans="1:18" x14ac:dyDescent="0.25">
      <c r="A575" s="63" t="str">
        <f t="shared" si="72"/>
        <v/>
      </c>
      <c r="B575" s="64" t="str">
        <f t="shared" si="73"/>
        <v/>
      </c>
      <c r="C575" s="65" t="str">
        <f t="shared" si="74"/>
        <v/>
      </c>
      <c r="D575" s="66" t="str">
        <f>IF(A575="","",IF(A575=1,start_rate,IF(variable,IF(OR(A575=1,A575&lt;$K$20*periods_per_year),D574,MIN($K$21,IF(MOD(A575-1,$J$23)=0,MAX($K$22,D574+$J$24),D574))),D574)))</f>
        <v/>
      </c>
      <c r="E575" s="71" t="str">
        <f t="shared" si="75"/>
        <v/>
      </c>
      <c r="F575" s="71" t="str">
        <f>IF(A575="","",IF(A575=nper,J574+E575,MIN(J574+E575,IF(D575=D574,F574,IF($E$10="Acc Bi-Weekly",ROUND((-PMT(((1+D575/CP)^(CP/12))-1,(nper-A575+1)*12/26,J574))/2,2),IF($E$10="Acc Weekly",ROUND((-PMT(((1+D575/CP)^(CP/12))-1,(nper-A575+1)*12/52,J574))/4,2),ROUND(-PMT(((1+D575/CP)^(CP/periods_per_year))-1,nper-A575+1,J574),2)))))))</f>
        <v/>
      </c>
      <c r="G575" s="71" t="str">
        <f>IF(OR(A575="",A575&lt;$E$14),"",IF(J574&lt;=F575,0,IF(IF(AND(A575&gt;=$E$14,MOD(A575-$E$14,int)=0),$E$15,0)+F575&gt;=J574+E575,J574+E575-F575,IF(AND(A575&gt;=$E$14,MOD(A575-$E$14,int)=0),$E$15,0)+IF(IF(AND(A575&gt;=$E$14,MOD(A575-$E$14,int)=0),$E$15,0)+IF(MOD(A575-$E$18,periods_per_year)=0,$E$17,0)+F575&lt;J574+E575,IF(MOD(A575-$E$18,periods_per_year)=0,$E$17,0),J574+E575-IF(AND(A575&gt;=$E$14,MOD(A575-$E$14,int)=0),$E$15,0)-F575))))</f>
        <v/>
      </c>
      <c r="H575" s="68"/>
      <c r="I575" s="67" t="str">
        <f t="shared" si="76"/>
        <v/>
      </c>
      <c r="J575" s="67" t="str">
        <f t="shared" si="77"/>
        <v/>
      </c>
      <c r="K575" s="50"/>
      <c r="L575" s="63" t="str">
        <f t="shared" si="78"/>
        <v/>
      </c>
      <c r="M575" s="64" t="str">
        <f>IF(L575="","",IF(OR(periods_per_year=26,periods_per_year=52),IF(periods_per_year=26,IF(L575=1,fpdate,M574+14),IF(periods_per_year=52,IF(L575=1,fpdate,M574+7),"n/a")),IF(periods_per_year=24,DATE(YEAR(fpdate),MONTH(fpdate)+(L575-1)/2+IF(AND(DAY(fpdate)&gt;=15,MOD(L575,2)=0),1,0),IF(MOD(L575,2)=0,IF(DAY(fpdate)&gt;=15,DAY(fpdate)-14,DAY(fpdate)+14),DAY(fpdate))),IF(DAY(DATE(YEAR(fpdate),MONTH(fpdate)+L575-1,DAY(fpdate)))&lt;&gt;DAY(fpdate),DATE(YEAR(fpdate),MONTH(fpdate)+L575,0),DATE(YEAR(fpdate),MONTH(fpdate)+L575-1,DAY(fpdate))))))</f>
        <v/>
      </c>
      <c r="N575" s="70" t="str">
        <f>IF(L575="","",IF(D575&lt;&gt;"",D575,IF(L575=1,start_rate,IF(variable,IF(OR(L575=1,L575&lt;$K$20*periods_per_year),N574,MIN($K$21,IF(MOD(L575-1,$J$23)=0,MAX($K$22,N574+$J$24),N574))),N574))))</f>
        <v/>
      </c>
      <c r="O575" s="71" t="str">
        <f>IF(L575="","",ROUND((((1+N575/CP)^(CP/periods_per_year))-1)*R574,2))</f>
        <v/>
      </c>
      <c r="P575" s="71" t="str">
        <f>IF(L575="","",IF(L575=nper,R574+O575,MIN(R574+O575,IF(N575=N574,P574,ROUND(-PMT(((1+N575/CP)^(CP/periods_per_year))-1,nper-L575+1,R574),2)))))</f>
        <v/>
      </c>
      <c r="Q575" s="71" t="str">
        <f t="shared" si="79"/>
        <v/>
      </c>
      <c r="R575" s="71" t="str">
        <f t="shared" si="80"/>
        <v/>
      </c>
    </row>
    <row r="576" spans="1:18" x14ac:dyDescent="0.25">
      <c r="A576" s="63" t="str">
        <f t="shared" si="72"/>
        <v/>
      </c>
      <c r="B576" s="64" t="str">
        <f t="shared" si="73"/>
        <v/>
      </c>
      <c r="C576" s="65" t="str">
        <f t="shared" si="74"/>
        <v/>
      </c>
      <c r="D576" s="66" t="str">
        <f>IF(A576="","",IF(A576=1,start_rate,IF(variable,IF(OR(A576=1,A576&lt;$K$20*periods_per_year),D575,MIN($K$21,IF(MOD(A576-1,$J$23)=0,MAX($K$22,D575+$J$24),D575))),D575)))</f>
        <v/>
      </c>
      <c r="E576" s="71" t="str">
        <f t="shared" si="75"/>
        <v/>
      </c>
      <c r="F576" s="71" t="str">
        <f>IF(A576="","",IF(A576=nper,J575+E576,MIN(J575+E576,IF(D576=D575,F575,IF($E$10="Acc Bi-Weekly",ROUND((-PMT(((1+D576/CP)^(CP/12))-1,(nper-A576+1)*12/26,J575))/2,2),IF($E$10="Acc Weekly",ROUND((-PMT(((1+D576/CP)^(CP/12))-1,(nper-A576+1)*12/52,J575))/4,2),ROUND(-PMT(((1+D576/CP)^(CP/periods_per_year))-1,nper-A576+1,J575),2)))))))</f>
        <v/>
      </c>
      <c r="G576" s="71" t="str">
        <f>IF(OR(A576="",A576&lt;$E$14),"",IF(J575&lt;=F576,0,IF(IF(AND(A576&gt;=$E$14,MOD(A576-$E$14,int)=0),$E$15,0)+F576&gt;=J575+E576,J575+E576-F576,IF(AND(A576&gt;=$E$14,MOD(A576-$E$14,int)=0),$E$15,0)+IF(IF(AND(A576&gt;=$E$14,MOD(A576-$E$14,int)=0),$E$15,0)+IF(MOD(A576-$E$18,periods_per_year)=0,$E$17,0)+F576&lt;J575+E576,IF(MOD(A576-$E$18,periods_per_year)=0,$E$17,0),J575+E576-IF(AND(A576&gt;=$E$14,MOD(A576-$E$14,int)=0),$E$15,0)-F576))))</f>
        <v/>
      </c>
      <c r="H576" s="68"/>
      <c r="I576" s="67" t="str">
        <f t="shared" si="76"/>
        <v/>
      </c>
      <c r="J576" s="67" t="str">
        <f t="shared" si="77"/>
        <v/>
      </c>
      <c r="K576" s="50"/>
      <c r="L576" s="63" t="str">
        <f t="shared" si="78"/>
        <v/>
      </c>
      <c r="M576" s="64" t="str">
        <f>IF(L576="","",IF(OR(periods_per_year=26,periods_per_year=52),IF(periods_per_year=26,IF(L576=1,fpdate,M575+14),IF(periods_per_year=52,IF(L576=1,fpdate,M575+7),"n/a")),IF(periods_per_year=24,DATE(YEAR(fpdate),MONTH(fpdate)+(L576-1)/2+IF(AND(DAY(fpdate)&gt;=15,MOD(L576,2)=0),1,0),IF(MOD(L576,2)=0,IF(DAY(fpdate)&gt;=15,DAY(fpdate)-14,DAY(fpdate)+14),DAY(fpdate))),IF(DAY(DATE(YEAR(fpdate),MONTH(fpdate)+L576-1,DAY(fpdate)))&lt;&gt;DAY(fpdate),DATE(YEAR(fpdate),MONTH(fpdate)+L576,0),DATE(YEAR(fpdate),MONTH(fpdate)+L576-1,DAY(fpdate))))))</f>
        <v/>
      </c>
      <c r="N576" s="70" t="str">
        <f>IF(L576="","",IF(D576&lt;&gt;"",D576,IF(L576=1,start_rate,IF(variable,IF(OR(L576=1,L576&lt;$K$20*periods_per_year),N575,MIN($K$21,IF(MOD(L576-1,$J$23)=0,MAX($K$22,N575+$J$24),N575))),N575))))</f>
        <v/>
      </c>
      <c r="O576" s="71" t="str">
        <f>IF(L576="","",ROUND((((1+N576/CP)^(CP/periods_per_year))-1)*R575,2))</f>
        <v/>
      </c>
      <c r="P576" s="71" t="str">
        <f>IF(L576="","",IF(L576=nper,R575+O576,MIN(R575+O576,IF(N576=N575,P575,ROUND(-PMT(((1+N576/CP)^(CP/periods_per_year))-1,nper-L576+1,R575),2)))))</f>
        <v/>
      </c>
      <c r="Q576" s="71" t="str">
        <f t="shared" si="79"/>
        <v/>
      </c>
      <c r="R576" s="71" t="str">
        <f t="shared" si="80"/>
        <v/>
      </c>
    </row>
    <row r="577" spans="1:18" x14ac:dyDescent="0.25">
      <c r="A577" s="63" t="str">
        <f t="shared" si="72"/>
        <v/>
      </c>
      <c r="B577" s="64" t="str">
        <f t="shared" si="73"/>
        <v/>
      </c>
      <c r="C577" s="65" t="str">
        <f t="shared" si="74"/>
        <v/>
      </c>
      <c r="D577" s="66" t="str">
        <f>IF(A577="","",IF(A577=1,start_rate,IF(variable,IF(OR(A577=1,A577&lt;$K$20*periods_per_year),D576,MIN($K$21,IF(MOD(A577-1,$J$23)=0,MAX($K$22,D576+$J$24),D576))),D576)))</f>
        <v/>
      </c>
      <c r="E577" s="71" t="str">
        <f t="shared" si="75"/>
        <v/>
      </c>
      <c r="F577" s="71" t="str">
        <f>IF(A577="","",IF(A577=nper,J576+E577,MIN(J576+E577,IF(D577=D576,F576,IF($E$10="Acc Bi-Weekly",ROUND((-PMT(((1+D577/CP)^(CP/12))-1,(nper-A577+1)*12/26,J576))/2,2),IF($E$10="Acc Weekly",ROUND((-PMT(((1+D577/CP)^(CP/12))-1,(nper-A577+1)*12/52,J576))/4,2),ROUND(-PMT(((1+D577/CP)^(CP/periods_per_year))-1,nper-A577+1,J576),2)))))))</f>
        <v/>
      </c>
      <c r="G577" s="71" t="str">
        <f>IF(OR(A577="",A577&lt;$E$14),"",IF(J576&lt;=F577,0,IF(IF(AND(A577&gt;=$E$14,MOD(A577-$E$14,int)=0),$E$15,0)+F577&gt;=J576+E577,J576+E577-F577,IF(AND(A577&gt;=$E$14,MOD(A577-$E$14,int)=0),$E$15,0)+IF(IF(AND(A577&gt;=$E$14,MOD(A577-$E$14,int)=0),$E$15,0)+IF(MOD(A577-$E$18,periods_per_year)=0,$E$17,0)+F577&lt;J576+E577,IF(MOD(A577-$E$18,periods_per_year)=0,$E$17,0),J576+E577-IF(AND(A577&gt;=$E$14,MOD(A577-$E$14,int)=0),$E$15,0)-F577))))</f>
        <v/>
      </c>
      <c r="H577" s="68"/>
      <c r="I577" s="67" t="str">
        <f t="shared" si="76"/>
        <v/>
      </c>
      <c r="J577" s="67" t="str">
        <f t="shared" si="77"/>
        <v/>
      </c>
      <c r="K577" s="50"/>
      <c r="L577" s="63" t="str">
        <f t="shared" si="78"/>
        <v/>
      </c>
      <c r="M577" s="64" t="str">
        <f>IF(L577="","",IF(OR(periods_per_year=26,periods_per_year=52),IF(periods_per_year=26,IF(L577=1,fpdate,M576+14),IF(periods_per_year=52,IF(L577=1,fpdate,M576+7),"n/a")),IF(periods_per_year=24,DATE(YEAR(fpdate),MONTH(fpdate)+(L577-1)/2+IF(AND(DAY(fpdate)&gt;=15,MOD(L577,2)=0),1,0),IF(MOD(L577,2)=0,IF(DAY(fpdate)&gt;=15,DAY(fpdate)-14,DAY(fpdate)+14),DAY(fpdate))),IF(DAY(DATE(YEAR(fpdate),MONTH(fpdate)+L577-1,DAY(fpdate)))&lt;&gt;DAY(fpdate),DATE(YEAR(fpdate),MONTH(fpdate)+L577,0),DATE(YEAR(fpdate),MONTH(fpdate)+L577-1,DAY(fpdate))))))</f>
        <v/>
      </c>
      <c r="N577" s="70" t="str">
        <f>IF(L577="","",IF(D577&lt;&gt;"",D577,IF(L577=1,start_rate,IF(variable,IF(OR(L577=1,L577&lt;$K$20*periods_per_year),N576,MIN($K$21,IF(MOD(L577-1,$J$23)=0,MAX($K$22,N576+$J$24),N576))),N576))))</f>
        <v/>
      </c>
      <c r="O577" s="71" t="str">
        <f>IF(L577="","",ROUND((((1+N577/CP)^(CP/periods_per_year))-1)*R576,2))</f>
        <v/>
      </c>
      <c r="P577" s="71" t="str">
        <f>IF(L577="","",IF(L577=nper,R576+O577,MIN(R576+O577,IF(N577=N576,P576,ROUND(-PMT(((1+N577/CP)^(CP/periods_per_year))-1,nper-L577+1,R576),2)))))</f>
        <v/>
      </c>
      <c r="Q577" s="71" t="str">
        <f t="shared" si="79"/>
        <v/>
      </c>
      <c r="R577" s="71" t="str">
        <f t="shared" si="80"/>
        <v/>
      </c>
    </row>
    <row r="578" spans="1:18" x14ac:dyDescent="0.25">
      <c r="A578" s="63" t="str">
        <f t="shared" si="72"/>
        <v/>
      </c>
      <c r="B578" s="64" t="str">
        <f t="shared" si="73"/>
        <v/>
      </c>
      <c r="C578" s="65" t="str">
        <f t="shared" si="74"/>
        <v/>
      </c>
      <c r="D578" s="66" t="str">
        <f>IF(A578="","",IF(A578=1,start_rate,IF(variable,IF(OR(A578=1,A578&lt;$K$20*periods_per_year),D577,MIN($K$21,IF(MOD(A578-1,$J$23)=0,MAX($K$22,D577+$J$24),D577))),D577)))</f>
        <v/>
      </c>
      <c r="E578" s="71" t="str">
        <f t="shared" si="75"/>
        <v/>
      </c>
      <c r="F578" s="71" t="str">
        <f>IF(A578="","",IF(A578=nper,J577+E578,MIN(J577+E578,IF(D578=D577,F577,IF($E$10="Acc Bi-Weekly",ROUND((-PMT(((1+D578/CP)^(CP/12))-1,(nper-A578+1)*12/26,J577))/2,2),IF($E$10="Acc Weekly",ROUND((-PMT(((1+D578/CP)^(CP/12))-1,(nper-A578+1)*12/52,J577))/4,2),ROUND(-PMT(((1+D578/CP)^(CP/periods_per_year))-1,nper-A578+1,J577),2)))))))</f>
        <v/>
      </c>
      <c r="G578" s="71" t="str">
        <f>IF(OR(A578="",A578&lt;$E$14),"",IF(J577&lt;=F578,0,IF(IF(AND(A578&gt;=$E$14,MOD(A578-$E$14,int)=0),$E$15,0)+F578&gt;=J577+E578,J577+E578-F578,IF(AND(A578&gt;=$E$14,MOD(A578-$E$14,int)=0),$E$15,0)+IF(IF(AND(A578&gt;=$E$14,MOD(A578-$E$14,int)=0),$E$15,0)+IF(MOD(A578-$E$18,periods_per_year)=0,$E$17,0)+F578&lt;J577+E578,IF(MOD(A578-$E$18,periods_per_year)=0,$E$17,0),J577+E578-IF(AND(A578&gt;=$E$14,MOD(A578-$E$14,int)=0),$E$15,0)-F578))))</f>
        <v/>
      </c>
      <c r="H578" s="68"/>
      <c r="I578" s="67" t="str">
        <f t="shared" si="76"/>
        <v/>
      </c>
      <c r="J578" s="67" t="str">
        <f t="shared" si="77"/>
        <v/>
      </c>
      <c r="K578" s="50"/>
      <c r="L578" s="63" t="str">
        <f t="shared" si="78"/>
        <v/>
      </c>
      <c r="M578" s="64" t="str">
        <f>IF(L578="","",IF(OR(periods_per_year=26,periods_per_year=52),IF(periods_per_year=26,IF(L578=1,fpdate,M577+14),IF(periods_per_year=52,IF(L578=1,fpdate,M577+7),"n/a")),IF(periods_per_year=24,DATE(YEAR(fpdate),MONTH(fpdate)+(L578-1)/2+IF(AND(DAY(fpdate)&gt;=15,MOD(L578,2)=0),1,0),IF(MOD(L578,2)=0,IF(DAY(fpdate)&gt;=15,DAY(fpdate)-14,DAY(fpdate)+14),DAY(fpdate))),IF(DAY(DATE(YEAR(fpdate),MONTH(fpdate)+L578-1,DAY(fpdate)))&lt;&gt;DAY(fpdate),DATE(YEAR(fpdate),MONTH(fpdate)+L578,0),DATE(YEAR(fpdate),MONTH(fpdate)+L578-1,DAY(fpdate))))))</f>
        <v/>
      </c>
      <c r="N578" s="70" t="str">
        <f>IF(L578="","",IF(D578&lt;&gt;"",D578,IF(L578=1,start_rate,IF(variable,IF(OR(L578=1,L578&lt;$K$20*periods_per_year),N577,MIN($K$21,IF(MOD(L578-1,$J$23)=0,MAX($K$22,N577+$J$24),N577))),N577))))</f>
        <v/>
      </c>
      <c r="O578" s="71" t="str">
        <f>IF(L578="","",ROUND((((1+N578/CP)^(CP/periods_per_year))-1)*R577,2))</f>
        <v/>
      </c>
      <c r="P578" s="71" t="str">
        <f>IF(L578="","",IF(L578=nper,R577+O578,MIN(R577+O578,IF(N578=N577,P577,ROUND(-PMT(((1+N578/CP)^(CP/periods_per_year))-1,nper-L578+1,R577),2)))))</f>
        <v/>
      </c>
      <c r="Q578" s="71" t="str">
        <f t="shared" si="79"/>
        <v/>
      </c>
      <c r="R578" s="71" t="str">
        <f t="shared" si="80"/>
        <v/>
      </c>
    </row>
    <row r="579" spans="1:18" x14ac:dyDescent="0.25">
      <c r="A579" s="63" t="str">
        <f t="shared" si="72"/>
        <v/>
      </c>
      <c r="B579" s="64" t="str">
        <f t="shared" si="73"/>
        <v/>
      </c>
      <c r="C579" s="65" t="str">
        <f t="shared" si="74"/>
        <v/>
      </c>
      <c r="D579" s="66" t="str">
        <f>IF(A579="","",IF(A579=1,start_rate,IF(variable,IF(OR(A579=1,A579&lt;$K$20*periods_per_year),D578,MIN($K$21,IF(MOD(A579-1,$J$23)=0,MAX($K$22,D578+$J$24),D578))),D578)))</f>
        <v/>
      </c>
      <c r="E579" s="71" t="str">
        <f t="shared" si="75"/>
        <v/>
      </c>
      <c r="F579" s="71" t="str">
        <f>IF(A579="","",IF(A579=nper,J578+E579,MIN(J578+E579,IF(D579=D578,F578,IF($E$10="Acc Bi-Weekly",ROUND((-PMT(((1+D579/CP)^(CP/12))-1,(nper-A579+1)*12/26,J578))/2,2),IF($E$10="Acc Weekly",ROUND((-PMT(((1+D579/CP)^(CP/12))-1,(nper-A579+1)*12/52,J578))/4,2),ROUND(-PMT(((1+D579/CP)^(CP/periods_per_year))-1,nper-A579+1,J578),2)))))))</f>
        <v/>
      </c>
      <c r="G579" s="71" t="str">
        <f>IF(OR(A579="",A579&lt;$E$14),"",IF(J578&lt;=F579,0,IF(IF(AND(A579&gt;=$E$14,MOD(A579-$E$14,int)=0),$E$15,0)+F579&gt;=J578+E579,J578+E579-F579,IF(AND(A579&gt;=$E$14,MOD(A579-$E$14,int)=0),$E$15,0)+IF(IF(AND(A579&gt;=$E$14,MOD(A579-$E$14,int)=0),$E$15,0)+IF(MOD(A579-$E$18,periods_per_year)=0,$E$17,0)+F579&lt;J578+E579,IF(MOD(A579-$E$18,periods_per_year)=0,$E$17,0),J578+E579-IF(AND(A579&gt;=$E$14,MOD(A579-$E$14,int)=0),$E$15,0)-F579))))</f>
        <v/>
      </c>
      <c r="H579" s="68"/>
      <c r="I579" s="67" t="str">
        <f t="shared" si="76"/>
        <v/>
      </c>
      <c r="J579" s="67" t="str">
        <f t="shared" si="77"/>
        <v/>
      </c>
      <c r="K579" s="50"/>
      <c r="L579" s="63" t="str">
        <f t="shared" si="78"/>
        <v/>
      </c>
      <c r="M579" s="64" t="str">
        <f>IF(L579="","",IF(OR(periods_per_year=26,periods_per_year=52),IF(periods_per_year=26,IF(L579=1,fpdate,M578+14),IF(periods_per_year=52,IF(L579=1,fpdate,M578+7),"n/a")),IF(periods_per_year=24,DATE(YEAR(fpdate),MONTH(fpdate)+(L579-1)/2+IF(AND(DAY(fpdate)&gt;=15,MOD(L579,2)=0),1,0),IF(MOD(L579,2)=0,IF(DAY(fpdate)&gt;=15,DAY(fpdate)-14,DAY(fpdate)+14),DAY(fpdate))),IF(DAY(DATE(YEAR(fpdate),MONTH(fpdate)+L579-1,DAY(fpdate)))&lt;&gt;DAY(fpdate),DATE(YEAR(fpdate),MONTH(fpdate)+L579,0),DATE(YEAR(fpdate),MONTH(fpdate)+L579-1,DAY(fpdate))))))</f>
        <v/>
      </c>
      <c r="N579" s="70" t="str">
        <f>IF(L579="","",IF(D579&lt;&gt;"",D579,IF(L579=1,start_rate,IF(variable,IF(OR(L579=1,L579&lt;$K$20*periods_per_year),N578,MIN($K$21,IF(MOD(L579-1,$J$23)=0,MAX($K$22,N578+$J$24),N578))),N578))))</f>
        <v/>
      </c>
      <c r="O579" s="71" t="str">
        <f>IF(L579="","",ROUND((((1+N579/CP)^(CP/periods_per_year))-1)*R578,2))</f>
        <v/>
      </c>
      <c r="P579" s="71" t="str">
        <f>IF(L579="","",IF(L579=nper,R578+O579,MIN(R578+O579,IF(N579=N578,P578,ROUND(-PMT(((1+N579/CP)^(CP/periods_per_year))-1,nper-L579+1,R578),2)))))</f>
        <v/>
      </c>
      <c r="Q579" s="71" t="str">
        <f t="shared" si="79"/>
        <v/>
      </c>
      <c r="R579" s="71" t="str">
        <f t="shared" si="80"/>
        <v/>
      </c>
    </row>
    <row r="580" spans="1:18" x14ac:dyDescent="0.25">
      <c r="A580" s="63" t="str">
        <f t="shared" si="72"/>
        <v/>
      </c>
      <c r="B580" s="64" t="str">
        <f t="shared" si="73"/>
        <v/>
      </c>
      <c r="C580" s="65" t="str">
        <f t="shared" si="74"/>
        <v/>
      </c>
      <c r="D580" s="66" t="str">
        <f>IF(A580="","",IF(A580=1,start_rate,IF(variable,IF(OR(A580=1,A580&lt;$K$20*periods_per_year),D579,MIN($K$21,IF(MOD(A580-1,$J$23)=0,MAX($K$22,D579+$J$24),D579))),D579)))</f>
        <v/>
      </c>
      <c r="E580" s="71" t="str">
        <f t="shared" si="75"/>
        <v/>
      </c>
      <c r="F580" s="71" t="str">
        <f>IF(A580="","",IF(A580=nper,J579+E580,MIN(J579+E580,IF(D580=D579,F579,IF($E$10="Acc Bi-Weekly",ROUND((-PMT(((1+D580/CP)^(CP/12))-1,(nper-A580+1)*12/26,J579))/2,2),IF($E$10="Acc Weekly",ROUND((-PMT(((1+D580/CP)^(CP/12))-1,(nper-A580+1)*12/52,J579))/4,2),ROUND(-PMT(((1+D580/CP)^(CP/periods_per_year))-1,nper-A580+1,J579),2)))))))</f>
        <v/>
      </c>
      <c r="G580" s="71" t="str">
        <f>IF(OR(A580="",A580&lt;$E$14),"",IF(J579&lt;=F580,0,IF(IF(AND(A580&gt;=$E$14,MOD(A580-$E$14,int)=0),$E$15,0)+F580&gt;=J579+E580,J579+E580-F580,IF(AND(A580&gt;=$E$14,MOD(A580-$E$14,int)=0),$E$15,0)+IF(IF(AND(A580&gt;=$E$14,MOD(A580-$E$14,int)=0),$E$15,0)+IF(MOD(A580-$E$18,periods_per_year)=0,$E$17,0)+F580&lt;J579+E580,IF(MOD(A580-$E$18,periods_per_year)=0,$E$17,0),J579+E580-IF(AND(A580&gt;=$E$14,MOD(A580-$E$14,int)=0),$E$15,0)-F580))))</f>
        <v/>
      </c>
      <c r="H580" s="68"/>
      <c r="I580" s="67" t="str">
        <f t="shared" si="76"/>
        <v/>
      </c>
      <c r="J580" s="67" t="str">
        <f t="shared" si="77"/>
        <v/>
      </c>
      <c r="K580" s="50"/>
      <c r="L580" s="63" t="str">
        <f t="shared" si="78"/>
        <v/>
      </c>
      <c r="M580" s="64" t="str">
        <f>IF(L580="","",IF(OR(periods_per_year=26,periods_per_year=52),IF(periods_per_year=26,IF(L580=1,fpdate,M579+14),IF(periods_per_year=52,IF(L580=1,fpdate,M579+7),"n/a")),IF(periods_per_year=24,DATE(YEAR(fpdate),MONTH(fpdate)+(L580-1)/2+IF(AND(DAY(fpdate)&gt;=15,MOD(L580,2)=0),1,0),IF(MOD(L580,2)=0,IF(DAY(fpdate)&gt;=15,DAY(fpdate)-14,DAY(fpdate)+14),DAY(fpdate))),IF(DAY(DATE(YEAR(fpdate),MONTH(fpdate)+L580-1,DAY(fpdate)))&lt;&gt;DAY(fpdate),DATE(YEAR(fpdate),MONTH(fpdate)+L580,0),DATE(YEAR(fpdate),MONTH(fpdate)+L580-1,DAY(fpdate))))))</f>
        <v/>
      </c>
      <c r="N580" s="70" t="str">
        <f>IF(L580="","",IF(D580&lt;&gt;"",D580,IF(L580=1,start_rate,IF(variable,IF(OR(L580=1,L580&lt;$K$20*periods_per_year),N579,MIN($K$21,IF(MOD(L580-1,$J$23)=0,MAX($K$22,N579+$J$24),N579))),N579))))</f>
        <v/>
      </c>
      <c r="O580" s="71" t="str">
        <f>IF(L580="","",ROUND((((1+N580/CP)^(CP/periods_per_year))-1)*R579,2))</f>
        <v/>
      </c>
      <c r="P580" s="71" t="str">
        <f>IF(L580="","",IF(L580=nper,R579+O580,MIN(R579+O580,IF(N580=N579,P579,ROUND(-PMT(((1+N580/CP)^(CP/periods_per_year))-1,nper-L580+1,R579),2)))))</f>
        <v/>
      </c>
      <c r="Q580" s="71" t="str">
        <f t="shared" si="79"/>
        <v/>
      </c>
      <c r="R580" s="71" t="str">
        <f t="shared" si="80"/>
        <v/>
      </c>
    </row>
    <row r="581" spans="1:18" x14ac:dyDescent="0.25">
      <c r="A581" s="63" t="str">
        <f t="shared" si="72"/>
        <v/>
      </c>
      <c r="B581" s="64" t="str">
        <f t="shared" si="73"/>
        <v/>
      </c>
      <c r="C581" s="65" t="str">
        <f t="shared" si="74"/>
        <v/>
      </c>
      <c r="D581" s="66" t="str">
        <f>IF(A581="","",IF(A581=1,start_rate,IF(variable,IF(OR(A581=1,A581&lt;$K$20*periods_per_year),D580,MIN($K$21,IF(MOD(A581-1,$J$23)=0,MAX($K$22,D580+$J$24),D580))),D580)))</f>
        <v/>
      </c>
      <c r="E581" s="71" t="str">
        <f t="shared" si="75"/>
        <v/>
      </c>
      <c r="F581" s="71" t="str">
        <f>IF(A581="","",IF(A581=nper,J580+E581,MIN(J580+E581,IF(D581=D580,F580,IF($E$10="Acc Bi-Weekly",ROUND((-PMT(((1+D581/CP)^(CP/12))-1,(nper-A581+1)*12/26,J580))/2,2),IF($E$10="Acc Weekly",ROUND((-PMT(((1+D581/CP)^(CP/12))-1,(nper-A581+1)*12/52,J580))/4,2),ROUND(-PMT(((1+D581/CP)^(CP/periods_per_year))-1,nper-A581+1,J580),2)))))))</f>
        <v/>
      </c>
      <c r="G581" s="71" t="str">
        <f>IF(OR(A581="",A581&lt;$E$14),"",IF(J580&lt;=F581,0,IF(IF(AND(A581&gt;=$E$14,MOD(A581-$E$14,int)=0),$E$15,0)+F581&gt;=J580+E581,J580+E581-F581,IF(AND(A581&gt;=$E$14,MOD(A581-$E$14,int)=0),$E$15,0)+IF(IF(AND(A581&gt;=$E$14,MOD(A581-$E$14,int)=0),$E$15,0)+IF(MOD(A581-$E$18,periods_per_year)=0,$E$17,0)+F581&lt;J580+E581,IF(MOD(A581-$E$18,periods_per_year)=0,$E$17,0),J580+E581-IF(AND(A581&gt;=$E$14,MOD(A581-$E$14,int)=0),$E$15,0)-F581))))</f>
        <v/>
      </c>
      <c r="H581" s="68"/>
      <c r="I581" s="67" t="str">
        <f t="shared" si="76"/>
        <v/>
      </c>
      <c r="J581" s="67" t="str">
        <f t="shared" si="77"/>
        <v/>
      </c>
      <c r="K581" s="50"/>
      <c r="L581" s="63" t="str">
        <f t="shared" si="78"/>
        <v/>
      </c>
      <c r="M581" s="64" t="str">
        <f>IF(L581="","",IF(OR(periods_per_year=26,periods_per_year=52),IF(periods_per_year=26,IF(L581=1,fpdate,M580+14),IF(periods_per_year=52,IF(L581=1,fpdate,M580+7),"n/a")),IF(periods_per_year=24,DATE(YEAR(fpdate),MONTH(fpdate)+(L581-1)/2+IF(AND(DAY(fpdate)&gt;=15,MOD(L581,2)=0),1,0),IF(MOD(L581,2)=0,IF(DAY(fpdate)&gt;=15,DAY(fpdate)-14,DAY(fpdate)+14),DAY(fpdate))),IF(DAY(DATE(YEAR(fpdate),MONTH(fpdate)+L581-1,DAY(fpdate)))&lt;&gt;DAY(fpdate),DATE(YEAR(fpdate),MONTH(fpdate)+L581,0),DATE(YEAR(fpdate),MONTH(fpdate)+L581-1,DAY(fpdate))))))</f>
        <v/>
      </c>
      <c r="N581" s="70" t="str">
        <f>IF(L581="","",IF(D581&lt;&gt;"",D581,IF(L581=1,start_rate,IF(variable,IF(OR(L581=1,L581&lt;$K$20*periods_per_year),N580,MIN($K$21,IF(MOD(L581-1,$J$23)=0,MAX($K$22,N580+$J$24),N580))),N580))))</f>
        <v/>
      </c>
      <c r="O581" s="71" t="str">
        <f>IF(L581="","",ROUND((((1+N581/CP)^(CP/periods_per_year))-1)*R580,2))</f>
        <v/>
      </c>
      <c r="P581" s="71" t="str">
        <f>IF(L581="","",IF(L581=nper,R580+O581,MIN(R580+O581,IF(N581=N580,P580,ROUND(-PMT(((1+N581/CP)^(CP/periods_per_year))-1,nper-L581+1,R580),2)))))</f>
        <v/>
      </c>
      <c r="Q581" s="71" t="str">
        <f t="shared" si="79"/>
        <v/>
      </c>
      <c r="R581" s="71" t="str">
        <f t="shared" si="80"/>
        <v/>
      </c>
    </row>
    <row r="582" spans="1:18" x14ac:dyDescent="0.25">
      <c r="A582" s="63" t="str">
        <f t="shared" si="72"/>
        <v/>
      </c>
      <c r="B582" s="64" t="str">
        <f t="shared" si="73"/>
        <v/>
      </c>
      <c r="C582" s="65" t="str">
        <f t="shared" si="74"/>
        <v/>
      </c>
      <c r="D582" s="66" t="str">
        <f>IF(A582="","",IF(A582=1,start_rate,IF(variable,IF(OR(A582=1,A582&lt;$K$20*periods_per_year),D581,MIN($K$21,IF(MOD(A582-1,$J$23)=0,MAX($K$22,D581+$J$24),D581))),D581)))</f>
        <v/>
      </c>
      <c r="E582" s="71" t="str">
        <f t="shared" si="75"/>
        <v/>
      </c>
      <c r="F582" s="71" t="str">
        <f>IF(A582="","",IF(A582=nper,J581+E582,MIN(J581+E582,IF(D582=D581,F581,IF($E$10="Acc Bi-Weekly",ROUND((-PMT(((1+D582/CP)^(CP/12))-1,(nper-A582+1)*12/26,J581))/2,2),IF($E$10="Acc Weekly",ROUND((-PMT(((1+D582/CP)^(CP/12))-1,(nper-A582+1)*12/52,J581))/4,2),ROUND(-PMT(((1+D582/CP)^(CP/periods_per_year))-1,nper-A582+1,J581),2)))))))</f>
        <v/>
      </c>
      <c r="G582" s="71" t="str">
        <f>IF(OR(A582="",A582&lt;$E$14),"",IF(J581&lt;=F582,0,IF(IF(AND(A582&gt;=$E$14,MOD(A582-$E$14,int)=0),$E$15,0)+F582&gt;=J581+E582,J581+E582-F582,IF(AND(A582&gt;=$E$14,MOD(A582-$E$14,int)=0),$E$15,0)+IF(IF(AND(A582&gt;=$E$14,MOD(A582-$E$14,int)=0),$E$15,0)+IF(MOD(A582-$E$18,periods_per_year)=0,$E$17,0)+F582&lt;J581+E582,IF(MOD(A582-$E$18,periods_per_year)=0,$E$17,0),J581+E582-IF(AND(A582&gt;=$E$14,MOD(A582-$E$14,int)=0),$E$15,0)-F582))))</f>
        <v/>
      </c>
      <c r="H582" s="68"/>
      <c r="I582" s="67" t="str">
        <f t="shared" si="76"/>
        <v/>
      </c>
      <c r="J582" s="67" t="str">
        <f t="shared" si="77"/>
        <v/>
      </c>
      <c r="K582" s="50"/>
      <c r="L582" s="63" t="str">
        <f t="shared" si="78"/>
        <v/>
      </c>
      <c r="M582" s="64" t="str">
        <f>IF(L582="","",IF(OR(periods_per_year=26,periods_per_year=52),IF(periods_per_year=26,IF(L582=1,fpdate,M581+14),IF(periods_per_year=52,IF(L582=1,fpdate,M581+7),"n/a")),IF(periods_per_year=24,DATE(YEAR(fpdate),MONTH(fpdate)+(L582-1)/2+IF(AND(DAY(fpdate)&gt;=15,MOD(L582,2)=0),1,0),IF(MOD(L582,2)=0,IF(DAY(fpdate)&gt;=15,DAY(fpdate)-14,DAY(fpdate)+14),DAY(fpdate))),IF(DAY(DATE(YEAR(fpdate),MONTH(fpdate)+L582-1,DAY(fpdate)))&lt;&gt;DAY(fpdate),DATE(YEAR(fpdate),MONTH(fpdate)+L582,0),DATE(YEAR(fpdate),MONTH(fpdate)+L582-1,DAY(fpdate))))))</f>
        <v/>
      </c>
      <c r="N582" s="70" t="str">
        <f>IF(L582="","",IF(D582&lt;&gt;"",D582,IF(L582=1,start_rate,IF(variable,IF(OR(L582=1,L582&lt;$K$20*periods_per_year),N581,MIN($K$21,IF(MOD(L582-1,$J$23)=0,MAX($K$22,N581+$J$24),N581))),N581))))</f>
        <v/>
      </c>
      <c r="O582" s="71" t="str">
        <f>IF(L582="","",ROUND((((1+N582/CP)^(CP/periods_per_year))-1)*R581,2))</f>
        <v/>
      </c>
      <c r="P582" s="71" t="str">
        <f>IF(L582="","",IF(L582=nper,R581+O582,MIN(R581+O582,IF(N582=N581,P581,ROUND(-PMT(((1+N582/CP)^(CP/periods_per_year))-1,nper-L582+1,R581),2)))))</f>
        <v/>
      </c>
      <c r="Q582" s="71" t="str">
        <f t="shared" si="79"/>
        <v/>
      </c>
      <c r="R582" s="71" t="str">
        <f t="shared" si="80"/>
        <v/>
      </c>
    </row>
    <row r="583" spans="1:18" x14ac:dyDescent="0.25">
      <c r="A583" s="63" t="str">
        <f t="shared" si="72"/>
        <v/>
      </c>
      <c r="B583" s="64" t="str">
        <f t="shared" si="73"/>
        <v/>
      </c>
      <c r="C583" s="65" t="str">
        <f t="shared" si="74"/>
        <v/>
      </c>
      <c r="D583" s="66" t="str">
        <f>IF(A583="","",IF(A583=1,start_rate,IF(variable,IF(OR(A583=1,A583&lt;$K$20*periods_per_year),D582,MIN($K$21,IF(MOD(A583-1,$J$23)=0,MAX($K$22,D582+$J$24),D582))),D582)))</f>
        <v/>
      </c>
      <c r="E583" s="71" t="str">
        <f t="shared" si="75"/>
        <v/>
      </c>
      <c r="F583" s="71" t="str">
        <f>IF(A583="","",IF(A583=nper,J582+E583,MIN(J582+E583,IF(D583=D582,F582,IF($E$10="Acc Bi-Weekly",ROUND((-PMT(((1+D583/CP)^(CP/12))-1,(nper-A583+1)*12/26,J582))/2,2),IF($E$10="Acc Weekly",ROUND((-PMT(((1+D583/CP)^(CP/12))-1,(nper-A583+1)*12/52,J582))/4,2),ROUND(-PMT(((1+D583/CP)^(CP/periods_per_year))-1,nper-A583+1,J582),2)))))))</f>
        <v/>
      </c>
      <c r="G583" s="71" t="str">
        <f>IF(OR(A583="",A583&lt;$E$14),"",IF(J582&lt;=F583,0,IF(IF(AND(A583&gt;=$E$14,MOD(A583-$E$14,int)=0),$E$15,0)+F583&gt;=J582+E583,J582+E583-F583,IF(AND(A583&gt;=$E$14,MOD(A583-$E$14,int)=0),$E$15,0)+IF(IF(AND(A583&gt;=$E$14,MOD(A583-$E$14,int)=0),$E$15,0)+IF(MOD(A583-$E$18,periods_per_year)=0,$E$17,0)+F583&lt;J582+E583,IF(MOD(A583-$E$18,periods_per_year)=0,$E$17,0),J582+E583-IF(AND(A583&gt;=$E$14,MOD(A583-$E$14,int)=0),$E$15,0)-F583))))</f>
        <v/>
      </c>
      <c r="H583" s="68"/>
      <c r="I583" s="67" t="str">
        <f t="shared" si="76"/>
        <v/>
      </c>
      <c r="J583" s="67" t="str">
        <f t="shared" si="77"/>
        <v/>
      </c>
      <c r="K583" s="50"/>
      <c r="L583" s="63" t="str">
        <f t="shared" si="78"/>
        <v/>
      </c>
      <c r="M583" s="64" t="str">
        <f>IF(L583="","",IF(OR(periods_per_year=26,periods_per_year=52),IF(periods_per_year=26,IF(L583=1,fpdate,M582+14),IF(periods_per_year=52,IF(L583=1,fpdate,M582+7),"n/a")),IF(periods_per_year=24,DATE(YEAR(fpdate),MONTH(fpdate)+(L583-1)/2+IF(AND(DAY(fpdate)&gt;=15,MOD(L583,2)=0),1,0),IF(MOD(L583,2)=0,IF(DAY(fpdate)&gt;=15,DAY(fpdate)-14,DAY(fpdate)+14),DAY(fpdate))),IF(DAY(DATE(YEAR(fpdate),MONTH(fpdate)+L583-1,DAY(fpdate)))&lt;&gt;DAY(fpdate),DATE(YEAR(fpdate),MONTH(fpdate)+L583,0),DATE(YEAR(fpdate),MONTH(fpdate)+L583-1,DAY(fpdate))))))</f>
        <v/>
      </c>
      <c r="N583" s="70" t="str">
        <f>IF(L583="","",IF(D583&lt;&gt;"",D583,IF(L583=1,start_rate,IF(variable,IF(OR(L583=1,L583&lt;$K$20*periods_per_year),N582,MIN($K$21,IF(MOD(L583-1,$J$23)=0,MAX($K$22,N582+$J$24),N582))),N582))))</f>
        <v/>
      </c>
      <c r="O583" s="71" t="str">
        <f>IF(L583="","",ROUND((((1+N583/CP)^(CP/periods_per_year))-1)*R582,2))</f>
        <v/>
      </c>
      <c r="P583" s="71" t="str">
        <f>IF(L583="","",IF(L583=nper,R582+O583,MIN(R582+O583,IF(N583=N582,P582,ROUND(-PMT(((1+N583/CP)^(CP/periods_per_year))-1,nper-L583+1,R582),2)))))</f>
        <v/>
      </c>
      <c r="Q583" s="71" t="str">
        <f t="shared" si="79"/>
        <v/>
      </c>
      <c r="R583" s="71" t="str">
        <f t="shared" si="80"/>
        <v/>
      </c>
    </row>
    <row r="584" spans="1:18" x14ac:dyDescent="0.25">
      <c r="A584" s="63" t="str">
        <f t="shared" si="72"/>
        <v/>
      </c>
      <c r="B584" s="64" t="str">
        <f t="shared" si="73"/>
        <v/>
      </c>
      <c r="C584" s="65" t="str">
        <f t="shared" si="74"/>
        <v/>
      </c>
      <c r="D584" s="66" t="str">
        <f>IF(A584="","",IF(A584=1,start_rate,IF(variable,IF(OR(A584=1,A584&lt;$K$20*periods_per_year),D583,MIN($K$21,IF(MOD(A584-1,$J$23)=0,MAX($K$22,D583+$J$24),D583))),D583)))</f>
        <v/>
      </c>
      <c r="E584" s="71" t="str">
        <f t="shared" si="75"/>
        <v/>
      </c>
      <c r="F584" s="71" t="str">
        <f>IF(A584="","",IF(A584=nper,J583+E584,MIN(J583+E584,IF(D584=D583,F583,IF($E$10="Acc Bi-Weekly",ROUND((-PMT(((1+D584/CP)^(CP/12))-1,(nper-A584+1)*12/26,J583))/2,2),IF($E$10="Acc Weekly",ROUND((-PMT(((1+D584/CP)^(CP/12))-1,(nper-A584+1)*12/52,J583))/4,2),ROUND(-PMT(((1+D584/CP)^(CP/periods_per_year))-1,nper-A584+1,J583),2)))))))</f>
        <v/>
      </c>
      <c r="G584" s="71" t="str">
        <f>IF(OR(A584="",A584&lt;$E$14),"",IF(J583&lt;=F584,0,IF(IF(AND(A584&gt;=$E$14,MOD(A584-$E$14,int)=0),$E$15,0)+F584&gt;=J583+E584,J583+E584-F584,IF(AND(A584&gt;=$E$14,MOD(A584-$E$14,int)=0),$E$15,0)+IF(IF(AND(A584&gt;=$E$14,MOD(A584-$E$14,int)=0),$E$15,0)+IF(MOD(A584-$E$18,periods_per_year)=0,$E$17,0)+F584&lt;J583+E584,IF(MOD(A584-$E$18,periods_per_year)=0,$E$17,0),J583+E584-IF(AND(A584&gt;=$E$14,MOD(A584-$E$14,int)=0),$E$15,0)-F584))))</f>
        <v/>
      </c>
      <c r="H584" s="68"/>
      <c r="I584" s="67" t="str">
        <f t="shared" si="76"/>
        <v/>
      </c>
      <c r="J584" s="67" t="str">
        <f t="shared" si="77"/>
        <v/>
      </c>
      <c r="K584" s="50"/>
      <c r="L584" s="63" t="str">
        <f t="shared" si="78"/>
        <v/>
      </c>
      <c r="M584" s="64" t="str">
        <f>IF(L584="","",IF(OR(periods_per_year=26,periods_per_year=52),IF(periods_per_year=26,IF(L584=1,fpdate,M583+14),IF(periods_per_year=52,IF(L584=1,fpdate,M583+7),"n/a")),IF(periods_per_year=24,DATE(YEAR(fpdate),MONTH(fpdate)+(L584-1)/2+IF(AND(DAY(fpdate)&gt;=15,MOD(L584,2)=0),1,0),IF(MOD(L584,2)=0,IF(DAY(fpdate)&gt;=15,DAY(fpdate)-14,DAY(fpdate)+14),DAY(fpdate))),IF(DAY(DATE(YEAR(fpdate),MONTH(fpdate)+L584-1,DAY(fpdate)))&lt;&gt;DAY(fpdate),DATE(YEAR(fpdate),MONTH(fpdate)+L584,0),DATE(YEAR(fpdate),MONTH(fpdate)+L584-1,DAY(fpdate))))))</f>
        <v/>
      </c>
      <c r="N584" s="70" t="str">
        <f>IF(L584="","",IF(D584&lt;&gt;"",D584,IF(L584=1,start_rate,IF(variable,IF(OR(L584=1,L584&lt;$K$20*periods_per_year),N583,MIN($K$21,IF(MOD(L584-1,$J$23)=0,MAX($K$22,N583+$J$24),N583))),N583))))</f>
        <v/>
      </c>
      <c r="O584" s="71" t="str">
        <f>IF(L584="","",ROUND((((1+N584/CP)^(CP/periods_per_year))-1)*R583,2))</f>
        <v/>
      </c>
      <c r="P584" s="71" t="str">
        <f>IF(L584="","",IF(L584=nper,R583+O584,MIN(R583+O584,IF(N584=N583,P583,ROUND(-PMT(((1+N584/CP)^(CP/periods_per_year))-1,nper-L584+1,R583),2)))))</f>
        <v/>
      </c>
      <c r="Q584" s="71" t="str">
        <f t="shared" si="79"/>
        <v/>
      </c>
      <c r="R584" s="71" t="str">
        <f t="shared" si="80"/>
        <v/>
      </c>
    </row>
    <row r="585" spans="1:18" x14ac:dyDescent="0.25">
      <c r="A585" s="63" t="str">
        <f t="shared" si="72"/>
        <v/>
      </c>
      <c r="B585" s="64" t="str">
        <f t="shared" si="73"/>
        <v/>
      </c>
      <c r="C585" s="65" t="str">
        <f t="shared" si="74"/>
        <v/>
      </c>
      <c r="D585" s="66" t="str">
        <f>IF(A585="","",IF(A585=1,start_rate,IF(variable,IF(OR(A585=1,A585&lt;$K$20*periods_per_year),D584,MIN($K$21,IF(MOD(A585-1,$J$23)=0,MAX($K$22,D584+$J$24),D584))),D584)))</f>
        <v/>
      </c>
      <c r="E585" s="71" t="str">
        <f t="shared" si="75"/>
        <v/>
      </c>
      <c r="F585" s="71" t="str">
        <f>IF(A585="","",IF(A585=nper,J584+E585,MIN(J584+E585,IF(D585=D584,F584,IF($E$10="Acc Bi-Weekly",ROUND((-PMT(((1+D585/CP)^(CP/12))-1,(nper-A585+1)*12/26,J584))/2,2),IF($E$10="Acc Weekly",ROUND((-PMT(((1+D585/CP)^(CP/12))-1,(nper-A585+1)*12/52,J584))/4,2),ROUND(-PMT(((1+D585/CP)^(CP/periods_per_year))-1,nper-A585+1,J584),2)))))))</f>
        <v/>
      </c>
      <c r="G585" s="71" t="str">
        <f>IF(OR(A585="",A585&lt;$E$14),"",IF(J584&lt;=F585,0,IF(IF(AND(A585&gt;=$E$14,MOD(A585-$E$14,int)=0),$E$15,0)+F585&gt;=J584+E585,J584+E585-F585,IF(AND(A585&gt;=$E$14,MOD(A585-$E$14,int)=0),$E$15,0)+IF(IF(AND(A585&gt;=$E$14,MOD(A585-$E$14,int)=0),$E$15,0)+IF(MOD(A585-$E$18,periods_per_year)=0,$E$17,0)+F585&lt;J584+E585,IF(MOD(A585-$E$18,periods_per_year)=0,$E$17,0),J584+E585-IF(AND(A585&gt;=$E$14,MOD(A585-$E$14,int)=0),$E$15,0)-F585))))</f>
        <v/>
      </c>
      <c r="H585" s="68"/>
      <c r="I585" s="67" t="str">
        <f t="shared" si="76"/>
        <v/>
      </c>
      <c r="J585" s="67" t="str">
        <f t="shared" si="77"/>
        <v/>
      </c>
      <c r="K585" s="50"/>
      <c r="L585" s="63" t="str">
        <f t="shared" si="78"/>
        <v/>
      </c>
      <c r="M585" s="64" t="str">
        <f>IF(L585="","",IF(OR(periods_per_year=26,periods_per_year=52),IF(periods_per_year=26,IF(L585=1,fpdate,M584+14),IF(periods_per_year=52,IF(L585=1,fpdate,M584+7),"n/a")),IF(periods_per_year=24,DATE(YEAR(fpdate),MONTH(fpdate)+(L585-1)/2+IF(AND(DAY(fpdate)&gt;=15,MOD(L585,2)=0),1,0),IF(MOD(L585,2)=0,IF(DAY(fpdate)&gt;=15,DAY(fpdate)-14,DAY(fpdate)+14),DAY(fpdate))),IF(DAY(DATE(YEAR(fpdate),MONTH(fpdate)+L585-1,DAY(fpdate)))&lt;&gt;DAY(fpdate),DATE(YEAR(fpdate),MONTH(fpdate)+L585,0),DATE(YEAR(fpdate),MONTH(fpdate)+L585-1,DAY(fpdate))))))</f>
        <v/>
      </c>
      <c r="N585" s="70" t="str">
        <f>IF(L585="","",IF(D585&lt;&gt;"",D585,IF(L585=1,start_rate,IF(variable,IF(OR(L585=1,L585&lt;$K$20*periods_per_year),N584,MIN($K$21,IF(MOD(L585-1,$J$23)=0,MAX($K$22,N584+$J$24),N584))),N584))))</f>
        <v/>
      </c>
      <c r="O585" s="71" t="str">
        <f>IF(L585="","",ROUND((((1+N585/CP)^(CP/periods_per_year))-1)*R584,2))</f>
        <v/>
      </c>
      <c r="P585" s="71" t="str">
        <f>IF(L585="","",IF(L585=nper,R584+O585,MIN(R584+O585,IF(N585=N584,P584,ROUND(-PMT(((1+N585/CP)^(CP/periods_per_year))-1,nper-L585+1,R584),2)))))</f>
        <v/>
      </c>
      <c r="Q585" s="71" t="str">
        <f t="shared" si="79"/>
        <v/>
      </c>
      <c r="R585" s="71" t="str">
        <f t="shared" si="80"/>
        <v/>
      </c>
    </row>
    <row r="586" spans="1:18" x14ac:dyDescent="0.25">
      <c r="A586" s="63" t="str">
        <f t="shared" si="72"/>
        <v/>
      </c>
      <c r="B586" s="64" t="str">
        <f t="shared" si="73"/>
        <v/>
      </c>
      <c r="C586" s="65" t="str">
        <f t="shared" si="74"/>
        <v/>
      </c>
      <c r="D586" s="66" t="str">
        <f>IF(A586="","",IF(A586=1,start_rate,IF(variable,IF(OR(A586=1,A586&lt;$K$20*periods_per_year),D585,MIN($K$21,IF(MOD(A586-1,$J$23)=0,MAX($K$22,D585+$J$24),D585))),D585)))</f>
        <v/>
      </c>
      <c r="E586" s="71" t="str">
        <f t="shared" si="75"/>
        <v/>
      </c>
      <c r="F586" s="71" t="str">
        <f>IF(A586="","",IF(A586=nper,J585+E586,MIN(J585+E586,IF(D586=D585,F585,IF($E$10="Acc Bi-Weekly",ROUND((-PMT(((1+D586/CP)^(CP/12))-1,(nper-A586+1)*12/26,J585))/2,2),IF($E$10="Acc Weekly",ROUND((-PMT(((1+D586/CP)^(CP/12))-1,(nper-A586+1)*12/52,J585))/4,2),ROUND(-PMT(((1+D586/CP)^(CP/periods_per_year))-1,nper-A586+1,J585),2)))))))</f>
        <v/>
      </c>
      <c r="G586" s="71" t="str">
        <f>IF(OR(A586="",A586&lt;$E$14),"",IF(J585&lt;=F586,0,IF(IF(AND(A586&gt;=$E$14,MOD(A586-$E$14,int)=0),$E$15,0)+F586&gt;=J585+E586,J585+E586-F586,IF(AND(A586&gt;=$E$14,MOD(A586-$E$14,int)=0),$E$15,0)+IF(IF(AND(A586&gt;=$E$14,MOD(A586-$E$14,int)=0),$E$15,0)+IF(MOD(A586-$E$18,periods_per_year)=0,$E$17,0)+F586&lt;J585+E586,IF(MOD(A586-$E$18,periods_per_year)=0,$E$17,0),J585+E586-IF(AND(A586&gt;=$E$14,MOD(A586-$E$14,int)=0),$E$15,0)-F586))))</f>
        <v/>
      </c>
      <c r="H586" s="68"/>
      <c r="I586" s="67" t="str">
        <f t="shared" si="76"/>
        <v/>
      </c>
      <c r="J586" s="67" t="str">
        <f t="shared" si="77"/>
        <v/>
      </c>
      <c r="K586" s="50"/>
      <c r="L586" s="63" t="str">
        <f t="shared" si="78"/>
        <v/>
      </c>
      <c r="M586" s="64" t="str">
        <f>IF(L586="","",IF(OR(periods_per_year=26,periods_per_year=52),IF(periods_per_year=26,IF(L586=1,fpdate,M585+14),IF(periods_per_year=52,IF(L586=1,fpdate,M585+7),"n/a")),IF(periods_per_year=24,DATE(YEAR(fpdate),MONTH(fpdate)+(L586-1)/2+IF(AND(DAY(fpdate)&gt;=15,MOD(L586,2)=0),1,0),IF(MOD(L586,2)=0,IF(DAY(fpdate)&gt;=15,DAY(fpdate)-14,DAY(fpdate)+14),DAY(fpdate))),IF(DAY(DATE(YEAR(fpdate),MONTH(fpdate)+L586-1,DAY(fpdate)))&lt;&gt;DAY(fpdate),DATE(YEAR(fpdate),MONTH(fpdate)+L586,0),DATE(YEAR(fpdate),MONTH(fpdate)+L586-1,DAY(fpdate))))))</f>
        <v/>
      </c>
      <c r="N586" s="70" t="str">
        <f>IF(L586="","",IF(D586&lt;&gt;"",D586,IF(L586=1,start_rate,IF(variable,IF(OR(L586=1,L586&lt;$K$20*periods_per_year),N585,MIN($K$21,IF(MOD(L586-1,$J$23)=0,MAX($K$22,N585+$J$24),N585))),N585))))</f>
        <v/>
      </c>
      <c r="O586" s="71" t="str">
        <f>IF(L586="","",ROUND((((1+N586/CP)^(CP/periods_per_year))-1)*R585,2))</f>
        <v/>
      </c>
      <c r="P586" s="71" t="str">
        <f>IF(L586="","",IF(L586=nper,R585+O586,MIN(R585+O586,IF(N586=N585,P585,ROUND(-PMT(((1+N586/CP)^(CP/periods_per_year))-1,nper-L586+1,R585),2)))))</f>
        <v/>
      </c>
      <c r="Q586" s="71" t="str">
        <f t="shared" si="79"/>
        <v/>
      </c>
      <c r="R586" s="71" t="str">
        <f t="shared" si="80"/>
        <v/>
      </c>
    </row>
    <row r="587" spans="1:18" x14ac:dyDescent="0.25">
      <c r="A587" s="63" t="str">
        <f t="shared" si="72"/>
        <v/>
      </c>
      <c r="B587" s="64" t="str">
        <f t="shared" si="73"/>
        <v/>
      </c>
      <c r="C587" s="65" t="str">
        <f t="shared" si="74"/>
        <v/>
      </c>
      <c r="D587" s="66" t="str">
        <f>IF(A587="","",IF(A587=1,start_rate,IF(variable,IF(OR(A587=1,A587&lt;$K$20*periods_per_year),D586,MIN($K$21,IF(MOD(A587-1,$J$23)=0,MAX($K$22,D586+$J$24),D586))),D586)))</f>
        <v/>
      </c>
      <c r="E587" s="71" t="str">
        <f t="shared" si="75"/>
        <v/>
      </c>
      <c r="F587" s="71" t="str">
        <f>IF(A587="","",IF(A587=nper,J586+E587,MIN(J586+E587,IF(D587=D586,F586,IF($E$10="Acc Bi-Weekly",ROUND((-PMT(((1+D587/CP)^(CP/12))-1,(nper-A587+1)*12/26,J586))/2,2),IF($E$10="Acc Weekly",ROUND((-PMT(((1+D587/CP)^(CP/12))-1,(nper-A587+1)*12/52,J586))/4,2),ROUND(-PMT(((1+D587/CP)^(CP/periods_per_year))-1,nper-A587+1,J586),2)))))))</f>
        <v/>
      </c>
      <c r="G587" s="71" t="str">
        <f>IF(OR(A587="",A587&lt;$E$14),"",IF(J586&lt;=F587,0,IF(IF(AND(A587&gt;=$E$14,MOD(A587-$E$14,int)=0),$E$15,0)+F587&gt;=J586+E587,J586+E587-F587,IF(AND(A587&gt;=$E$14,MOD(A587-$E$14,int)=0),$E$15,0)+IF(IF(AND(A587&gt;=$E$14,MOD(A587-$E$14,int)=0),$E$15,0)+IF(MOD(A587-$E$18,periods_per_year)=0,$E$17,0)+F587&lt;J586+E587,IF(MOD(A587-$E$18,periods_per_year)=0,$E$17,0),J586+E587-IF(AND(A587&gt;=$E$14,MOD(A587-$E$14,int)=0),$E$15,0)-F587))))</f>
        <v/>
      </c>
      <c r="H587" s="68"/>
      <c r="I587" s="67" t="str">
        <f t="shared" si="76"/>
        <v/>
      </c>
      <c r="J587" s="67" t="str">
        <f t="shared" si="77"/>
        <v/>
      </c>
      <c r="K587" s="50"/>
      <c r="L587" s="63" t="str">
        <f t="shared" si="78"/>
        <v/>
      </c>
      <c r="M587" s="64" t="str">
        <f>IF(L587="","",IF(OR(periods_per_year=26,periods_per_year=52),IF(periods_per_year=26,IF(L587=1,fpdate,M586+14),IF(periods_per_year=52,IF(L587=1,fpdate,M586+7),"n/a")),IF(periods_per_year=24,DATE(YEAR(fpdate),MONTH(fpdate)+(L587-1)/2+IF(AND(DAY(fpdate)&gt;=15,MOD(L587,2)=0),1,0),IF(MOD(L587,2)=0,IF(DAY(fpdate)&gt;=15,DAY(fpdate)-14,DAY(fpdate)+14),DAY(fpdate))),IF(DAY(DATE(YEAR(fpdate),MONTH(fpdate)+L587-1,DAY(fpdate)))&lt;&gt;DAY(fpdate),DATE(YEAR(fpdate),MONTH(fpdate)+L587,0),DATE(YEAR(fpdate),MONTH(fpdate)+L587-1,DAY(fpdate))))))</f>
        <v/>
      </c>
      <c r="N587" s="70" t="str">
        <f>IF(L587="","",IF(D587&lt;&gt;"",D587,IF(L587=1,start_rate,IF(variable,IF(OR(L587=1,L587&lt;$K$20*periods_per_year),N586,MIN($K$21,IF(MOD(L587-1,$J$23)=0,MAX($K$22,N586+$J$24),N586))),N586))))</f>
        <v/>
      </c>
      <c r="O587" s="71" t="str">
        <f>IF(L587="","",ROUND((((1+N587/CP)^(CP/periods_per_year))-1)*R586,2))</f>
        <v/>
      </c>
      <c r="P587" s="71" t="str">
        <f>IF(L587="","",IF(L587=nper,R586+O587,MIN(R586+O587,IF(N587=N586,P586,ROUND(-PMT(((1+N587/CP)^(CP/periods_per_year))-1,nper-L587+1,R586),2)))))</f>
        <v/>
      </c>
      <c r="Q587" s="71" t="str">
        <f t="shared" si="79"/>
        <v/>
      </c>
      <c r="R587" s="71" t="str">
        <f t="shared" si="80"/>
        <v/>
      </c>
    </row>
    <row r="588" spans="1:18" x14ac:dyDescent="0.25">
      <c r="A588" s="63" t="str">
        <f t="shared" si="72"/>
        <v/>
      </c>
      <c r="B588" s="64" t="str">
        <f t="shared" si="73"/>
        <v/>
      </c>
      <c r="C588" s="65" t="str">
        <f t="shared" si="74"/>
        <v/>
      </c>
      <c r="D588" s="66" t="str">
        <f>IF(A588="","",IF(A588=1,start_rate,IF(variable,IF(OR(A588=1,A588&lt;$K$20*periods_per_year),D587,MIN($K$21,IF(MOD(A588-1,$J$23)=0,MAX($K$22,D587+$J$24),D587))),D587)))</f>
        <v/>
      </c>
      <c r="E588" s="71" t="str">
        <f t="shared" si="75"/>
        <v/>
      </c>
      <c r="F588" s="71" t="str">
        <f>IF(A588="","",IF(A588=nper,J587+E588,MIN(J587+E588,IF(D588=D587,F587,IF($E$10="Acc Bi-Weekly",ROUND((-PMT(((1+D588/CP)^(CP/12))-1,(nper-A588+1)*12/26,J587))/2,2),IF($E$10="Acc Weekly",ROUND((-PMT(((1+D588/CP)^(CP/12))-1,(nper-A588+1)*12/52,J587))/4,2),ROUND(-PMT(((1+D588/CP)^(CP/periods_per_year))-1,nper-A588+1,J587),2)))))))</f>
        <v/>
      </c>
      <c r="G588" s="71" t="str">
        <f>IF(OR(A588="",A588&lt;$E$14),"",IF(J587&lt;=F588,0,IF(IF(AND(A588&gt;=$E$14,MOD(A588-$E$14,int)=0),$E$15,0)+F588&gt;=J587+E588,J587+E588-F588,IF(AND(A588&gt;=$E$14,MOD(A588-$E$14,int)=0),$E$15,0)+IF(IF(AND(A588&gt;=$E$14,MOD(A588-$E$14,int)=0),$E$15,0)+IF(MOD(A588-$E$18,periods_per_year)=0,$E$17,0)+F588&lt;J587+E588,IF(MOD(A588-$E$18,periods_per_year)=0,$E$17,0),J587+E588-IF(AND(A588&gt;=$E$14,MOD(A588-$E$14,int)=0),$E$15,0)-F588))))</f>
        <v/>
      </c>
      <c r="H588" s="68"/>
      <c r="I588" s="67" t="str">
        <f t="shared" si="76"/>
        <v/>
      </c>
      <c r="J588" s="67" t="str">
        <f t="shared" si="77"/>
        <v/>
      </c>
      <c r="K588" s="50"/>
      <c r="L588" s="63" t="str">
        <f t="shared" si="78"/>
        <v/>
      </c>
      <c r="M588" s="64" t="str">
        <f>IF(L588="","",IF(OR(periods_per_year=26,periods_per_year=52),IF(periods_per_year=26,IF(L588=1,fpdate,M587+14),IF(periods_per_year=52,IF(L588=1,fpdate,M587+7),"n/a")),IF(periods_per_year=24,DATE(YEAR(fpdate),MONTH(fpdate)+(L588-1)/2+IF(AND(DAY(fpdate)&gt;=15,MOD(L588,2)=0),1,0),IF(MOD(L588,2)=0,IF(DAY(fpdate)&gt;=15,DAY(fpdate)-14,DAY(fpdate)+14),DAY(fpdate))),IF(DAY(DATE(YEAR(fpdate),MONTH(fpdate)+L588-1,DAY(fpdate)))&lt;&gt;DAY(fpdate),DATE(YEAR(fpdate),MONTH(fpdate)+L588,0),DATE(YEAR(fpdate),MONTH(fpdate)+L588-1,DAY(fpdate))))))</f>
        <v/>
      </c>
      <c r="N588" s="70" t="str">
        <f>IF(L588="","",IF(D588&lt;&gt;"",D588,IF(L588=1,start_rate,IF(variable,IF(OR(L588=1,L588&lt;$K$20*periods_per_year),N587,MIN($K$21,IF(MOD(L588-1,$J$23)=0,MAX($K$22,N587+$J$24),N587))),N587))))</f>
        <v/>
      </c>
      <c r="O588" s="71" t="str">
        <f>IF(L588="","",ROUND((((1+N588/CP)^(CP/periods_per_year))-1)*R587,2))</f>
        <v/>
      </c>
      <c r="P588" s="71" t="str">
        <f>IF(L588="","",IF(L588=nper,R587+O588,MIN(R587+O588,IF(N588=N587,P587,ROUND(-PMT(((1+N588/CP)^(CP/periods_per_year))-1,nper-L588+1,R587),2)))))</f>
        <v/>
      </c>
      <c r="Q588" s="71" t="str">
        <f t="shared" si="79"/>
        <v/>
      </c>
      <c r="R588" s="71" t="str">
        <f t="shared" si="80"/>
        <v/>
      </c>
    </row>
    <row r="589" spans="1:18" x14ac:dyDescent="0.25">
      <c r="A589" s="63" t="str">
        <f t="shared" si="72"/>
        <v/>
      </c>
      <c r="B589" s="64" t="str">
        <f t="shared" si="73"/>
        <v/>
      </c>
      <c r="C589" s="65" t="str">
        <f t="shared" si="74"/>
        <v/>
      </c>
      <c r="D589" s="66" t="str">
        <f>IF(A589="","",IF(A589=1,start_rate,IF(variable,IF(OR(A589=1,A589&lt;$K$20*periods_per_year),D588,MIN($K$21,IF(MOD(A589-1,$J$23)=0,MAX($K$22,D588+$J$24),D588))),D588)))</f>
        <v/>
      </c>
      <c r="E589" s="71" t="str">
        <f t="shared" si="75"/>
        <v/>
      </c>
      <c r="F589" s="71" t="str">
        <f>IF(A589="","",IF(A589=nper,J588+E589,MIN(J588+E589,IF(D589=D588,F588,IF($E$10="Acc Bi-Weekly",ROUND((-PMT(((1+D589/CP)^(CP/12))-1,(nper-A589+1)*12/26,J588))/2,2),IF($E$10="Acc Weekly",ROUND((-PMT(((1+D589/CP)^(CP/12))-1,(nper-A589+1)*12/52,J588))/4,2),ROUND(-PMT(((1+D589/CP)^(CP/periods_per_year))-1,nper-A589+1,J588),2)))))))</f>
        <v/>
      </c>
      <c r="G589" s="71" t="str">
        <f>IF(OR(A589="",A589&lt;$E$14),"",IF(J588&lt;=F589,0,IF(IF(AND(A589&gt;=$E$14,MOD(A589-$E$14,int)=0),$E$15,0)+F589&gt;=J588+E589,J588+E589-F589,IF(AND(A589&gt;=$E$14,MOD(A589-$E$14,int)=0),$E$15,0)+IF(IF(AND(A589&gt;=$E$14,MOD(A589-$E$14,int)=0),$E$15,0)+IF(MOD(A589-$E$18,periods_per_year)=0,$E$17,0)+F589&lt;J588+E589,IF(MOD(A589-$E$18,periods_per_year)=0,$E$17,0),J588+E589-IF(AND(A589&gt;=$E$14,MOD(A589-$E$14,int)=0),$E$15,0)-F589))))</f>
        <v/>
      </c>
      <c r="H589" s="68"/>
      <c r="I589" s="67" t="str">
        <f t="shared" si="76"/>
        <v/>
      </c>
      <c r="J589" s="67" t="str">
        <f t="shared" si="77"/>
        <v/>
      </c>
      <c r="K589" s="50"/>
      <c r="L589" s="63" t="str">
        <f t="shared" si="78"/>
        <v/>
      </c>
      <c r="M589" s="64" t="str">
        <f>IF(L589="","",IF(OR(periods_per_year=26,periods_per_year=52),IF(periods_per_year=26,IF(L589=1,fpdate,M588+14),IF(periods_per_year=52,IF(L589=1,fpdate,M588+7),"n/a")),IF(periods_per_year=24,DATE(YEAR(fpdate),MONTH(fpdate)+(L589-1)/2+IF(AND(DAY(fpdate)&gt;=15,MOD(L589,2)=0),1,0),IF(MOD(L589,2)=0,IF(DAY(fpdate)&gt;=15,DAY(fpdate)-14,DAY(fpdate)+14),DAY(fpdate))),IF(DAY(DATE(YEAR(fpdate),MONTH(fpdate)+L589-1,DAY(fpdate)))&lt;&gt;DAY(fpdate),DATE(YEAR(fpdate),MONTH(fpdate)+L589,0),DATE(YEAR(fpdate),MONTH(fpdate)+L589-1,DAY(fpdate))))))</f>
        <v/>
      </c>
      <c r="N589" s="70" t="str">
        <f>IF(L589="","",IF(D589&lt;&gt;"",D589,IF(L589=1,start_rate,IF(variable,IF(OR(L589=1,L589&lt;$K$20*periods_per_year),N588,MIN($K$21,IF(MOD(L589-1,$J$23)=0,MAX($K$22,N588+$J$24),N588))),N588))))</f>
        <v/>
      </c>
      <c r="O589" s="71" t="str">
        <f>IF(L589="","",ROUND((((1+N589/CP)^(CP/periods_per_year))-1)*R588,2))</f>
        <v/>
      </c>
      <c r="P589" s="71" t="str">
        <f>IF(L589="","",IF(L589=nper,R588+O589,MIN(R588+O589,IF(N589=N588,P588,ROUND(-PMT(((1+N589/CP)^(CP/periods_per_year))-1,nper-L589+1,R588),2)))))</f>
        <v/>
      </c>
      <c r="Q589" s="71" t="str">
        <f t="shared" si="79"/>
        <v/>
      </c>
      <c r="R589" s="71" t="str">
        <f t="shared" si="80"/>
        <v/>
      </c>
    </row>
    <row r="590" spans="1:18" x14ac:dyDescent="0.25">
      <c r="A590" s="63" t="str">
        <f t="shared" si="72"/>
        <v/>
      </c>
      <c r="B590" s="64" t="str">
        <f t="shared" si="73"/>
        <v/>
      </c>
      <c r="C590" s="65" t="str">
        <f t="shared" si="74"/>
        <v/>
      </c>
      <c r="D590" s="66" t="str">
        <f>IF(A590="","",IF(A590=1,start_rate,IF(variable,IF(OR(A590=1,A590&lt;$K$20*periods_per_year),D589,MIN($K$21,IF(MOD(A590-1,$J$23)=0,MAX($K$22,D589+$J$24),D589))),D589)))</f>
        <v/>
      </c>
      <c r="E590" s="71" t="str">
        <f t="shared" si="75"/>
        <v/>
      </c>
      <c r="F590" s="71" t="str">
        <f>IF(A590="","",IF(A590=nper,J589+E590,MIN(J589+E590,IF(D590=D589,F589,IF($E$10="Acc Bi-Weekly",ROUND((-PMT(((1+D590/CP)^(CP/12))-1,(nper-A590+1)*12/26,J589))/2,2),IF($E$10="Acc Weekly",ROUND((-PMT(((1+D590/CP)^(CP/12))-1,(nper-A590+1)*12/52,J589))/4,2),ROUND(-PMT(((1+D590/CP)^(CP/periods_per_year))-1,nper-A590+1,J589),2)))))))</f>
        <v/>
      </c>
      <c r="G590" s="71" t="str">
        <f>IF(OR(A590="",A590&lt;$E$14),"",IF(J589&lt;=F590,0,IF(IF(AND(A590&gt;=$E$14,MOD(A590-$E$14,int)=0),$E$15,0)+F590&gt;=J589+E590,J589+E590-F590,IF(AND(A590&gt;=$E$14,MOD(A590-$E$14,int)=0),$E$15,0)+IF(IF(AND(A590&gt;=$E$14,MOD(A590-$E$14,int)=0),$E$15,0)+IF(MOD(A590-$E$18,periods_per_year)=0,$E$17,0)+F590&lt;J589+E590,IF(MOD(A590-$E$18,periods_per_year)=0,$E$17,0),J589+E590-IF(AND(A590&gt;=$E$14,MOD(A590-$E$14,int)=0),$E$15,0)-F590))))</f>
        <v/>
      </c>
      <c r="H590" s="68"/>
      <c r="I590" s="67" t="str">
        <f t="shared" si="76"/>
        <v/>
      </c>
      <c r="J590" s="67" t="str">
        <f t="shared" si="77"/>
        <v/>
      </c>
      <c r="K590" s="50"/>
      <c r="L590" s="63" t="str">
        <f t="shared" si="78"/>
        <v/>
      </c>
      <c r="M590" s="64" t="str">
        <f>IF(L590="","",IF(OR(periods_per_year=26,periods_per_year=52),IF(periods_per_year=26,IF(L590=1,fpdate,M589+14),IF(periods_per_year=52,IF(L590=1,fpdate,M589+7),"n/a")),IF(periods_per_year=24,DATE(YEAR(fpdate),MONTH(fpdate)+(L590-1)/2+IF(AND(DAY(fpdate)&gt;=15,MOD(L590,2)=0),1,0),IF(MOD(L590,2)=0,IF(DAY(fpdate)&gt;=15,DAY(fpdate)-14,DAY(fpdate)+14),DAY(fpdate))),IF(DAY(DATE(YEAR(fpdate),MONTH(fpdate)+L590-1,DAY(fpdate)))&lt;&gt;DAY(fpdate),DATE(YEAR(fpdate),MONTH(fpdate)+L590,0),DATE(YEAR(fpdate),MONTH(fpdate)+L590-1,DAY(fpdate))))))</f>
        <v/>
      </c>
      <c r="N590" s="70" t="str">
        <f>IF(L590="","",IF(D590&lt;&gt;"",D590,IF(L590=1,start_rate,IF(variable,IF(OR(L590=1,L590&lt;$K$20*periods_per_year),N589,MIN($K$21,IF(MOD(L590-1,$J$23)=0,MAX($K$22,N589+$J$24),N589))),N589))))</f>
        <v/>
      </c>
      <c r="O590" s="71" t="str">
        <f>IF(L590="","",ROUND((((1+N590/CP)^(CP/periods_per_year))-1)*R589,2))</f>
        <v/>
      </c>
      <c r="P590" s="71" t="str">
        <f>IF(L590="","",IF(L590=nper,R589+O590,MIN(R589+O590,IF(N590=N589,P589,ROUND(-PMT(((1+N590/CP)^(CP/periods_per_year))-1,nper-L590+1,R589),2)))))</f>
        <v/>
      </c>
      <c r="Q590" s="71" t="str">
        <f t="shared" si="79"/>
        <v/>
      </c>
      <c r="R590" s="71" t="str">
        <f t="shared" si="80"/>
        <v/>
      </c>
    </row>
    <row r="591" spans="1:18" x14ac:dyDescent="0.25">
      <c r="A591" s="63" t="str">
        <f t="shared" si="72"/>
        <v/>
      </c>
      <c r="B591" s="64" t="str">
        <f t="shared" si="73"/>
        <v/>
      </c>
      <c r="C591" s="65" t="str">
        <f t="shared" si="74"/>
        <v/>
      </c>
      <c r="D591" s="66" t="str">
        <f>IF(A591="","",IF(A591=1,start_rate,IF(variable,IF(OR(A591=1,A591&lt;$K$20*periods_per_year),D590,MIN($K$21,IF(MOD(A591-1,$J$23)=0,MAX($K$22,D590+$J$24),D590))),D590)))</f>
        <v/>
      </c>
      <c r="E591" s="71" t="str">
        <f t="shared" si="75"/>
        <v/>
      </c>
      <c r="F591" s="71" t="str">
        <f>IF(A591="","",IF(A591=nper,J590+E591,MIN(J590+E591,IF(D591=D590,F590,IF($E$10="Acc Bi-Weekly",ROUND((-PMT(((1+D591/CP)^(CP/12))-1,(nper-A591+1)*12/26,J590))/2,2),IF($E$10="Acc Weekly",ROUND((-PMT(((1+D591/CP)^(CP/12))-1,(nper-A591+1)*12/52,J590))/4,2),ROUND(-PMT(((1+D591/CP)^(CP/periods_per_year))-1,nper-A591+1,J590),2)))))))</f>
        <v/>
      </c>
      <c r="G591" s="71" t="str">
        <f>IF(OR(A591="",A591&lt;$E$14),"",IF(J590&lt;=F591,0,IF(IF(AND(A591&gt;=$E$14,MOD(A591-$E$14,int)=0),$E$15,0)+F591&gt;=J590+E591,J590+E591-F591,IF(AND(A591&gt;=$E$14,MOD(A591-$E$14,int)=0),$E$15,0)+IF(IF(AND(A591&gt;=$E$14,MOD(A591-$E$14,int)=0),$E$15,0)+IF(MOD(A591-$E$18,periods_per_year)=0,$E$17,0)+F591&lt;J590+E591,IF(MOD(A591-$E$18,periods_per_year)=0,$E$17,0),J590+E591-IF(AND(A591&gt;=$E$14,MOD(A591-$E$14,int)=0),$E$15,0)-F591))))</f>
        <v/>
      </c>
      <c r="H591" s="68"/>
      <c r="I591" s="67" t="str">
        <f t="shared" si="76"/>
        <v/>
      </c>
      <c r="J591" s="67" t="str">
        <f t="shared" si="77"/>
        <v/>
      </c>
      <c r="K591" s="50"/>
      <c r="L591" s="63" t="str">
        <f t="shared" si="78"/>
        <v/>
      </c>
      <c r="M591" s="64" t="str">
        <f>IF(L591="","",IF(OR(periods_per_year=26,periods_per_year=52),IF(periods_per_year=26,IF(L591=1,fpdate,M590+14),IF(periods_per_year=52,IF(L591=1,fpdate,M590+7),"n/a")),IF(periods_per_year=24,DATE(YEAR(fpdate),MONTH(fpdate)+(L591-1)/2+IF(AND(DAY(fpdate)&gt;=15,MOD(L591,2)=0),1,0),IF(MOD(L591,2)=0,IF(DAY(fpdate)&gt;=15,DAY(fpdate)-14,DAY(fpdate)+14),DAY(fpdate))),IF(DAY(DATE(YEAR(fpdate),MONTH(fpdate)+L591-1,DAY(fpdate)))&lt;&gt;DAY(fpdate),DATE(YEAR(fpdate),MONTH(fpdate)+L591,0),DATE(YEAR(fpdate),MONTH(fpdate)+L591-1,DAY(fpdate))))))</f>
        <v/>
      </c>
      <c r="N591" s="70" t="str">
        <f>IF(L591="","",IF(D591&lt;&gt;"",D591,IF(L591=1,start_rate,IF(variable,IF(OR(L591=1,L591&lt;$K$20*periods_per_year),N590,MIN($K$21,IF(MOD(L591-1,$J$23)=0,MAX($K$22,N590+$J$24),N590))),N590))))</f>
        <v/>
      </c>
      <c r="O591" s="71" t="str">
        <f>IF(L591="","",ROUND((((1+N591/CP)^(CP/periods_per_year))-1)*R590,2))</f>
        <v/>
      </c>
      <c r="P591" s="71" t="str">
        <f>IF(L591="","",IF(L591=nper,R590+O591,MIN(R590+O591,IF(N591=N590,P590,ROUND(-PMT(((1+N591/CP)^(CP/periods_per_year))-1,nper-L591+1,R590),2)))))</f>
        <v/>
      </c>
      <c r="Q591" s="71" t="str">
        <f t="shared" si="79"/>
        <v/>
      </c>
      <c r="R591" s="71" t="str">
        <f t="shared" si="80"/>
        <v/>
      </c>
    </row>
    <row r="592" spans="1:18" x14ac:dyDescent="0.25">
      <c r="A592" s="63" t="str">
        <f t="shared" si="72"/>
        <v/>
      </c>
      <c r="B592" s="64" t="str">
        <f t="shared" si="73"/>
        <v/>
      </c>
      <c r="C592" s="65" t="str">
        <f t="shared" si="74"/>
        <v/>
      </c>
      <c r="D592" s="66" t="str">
        <f>IF(A592="","",IF(A592=1,start_rate,IF(variable,IF(OR(A592=1,A592&lt;$K$20*periods_per_year),D591,MIN($K$21,IF(MOD(A592-1,$J$23)=0,MAX($K$22,D591+$J$24),D591))),D591)))</f>
        <v/>
      </c>
      <c r="E592" s="71" t="str">
        <f t="shared" si="75"/>
        <v/>
      </c>
      <c r="F592" s="71" t="str">
        <f>IF(A592="","",IF(A592=nper,J591+E592,MIN(J591+E592,IF(D592=D591,F591,IF($E$10="Acc Bi-Weekly",ROUND((-PMT(((1+D592/CP)^(CP/12))-1,(nper-A592+1)*12/26,J591))/2,2),IF($E$10="Acc Weekly",ROUND((-PMT(((1+D592/CP)^(CP/12))-1,(nper-A592+1)*12/52,J591))/4,2),ROUND(-PMT(((1+D592/CP)^(CP/periods_per_year))-1,nper-A592+1,J591),2)))))))</f>
        <v/>
      </c>
      <c r="G592" s="71" t="str">
        <f>IF(OR(A592="",A592&lt;$E$14),"",IF(J591&lt;=F592,0,IF(IF(AND(A592&gt;=$E$14,MOD(A592-$E$14,int)=0),$E$15,0)+F592&gt;=J591+E592,J591+E592-F592,IF(AND(A592&gt;=$E$14,MOD(A592-$E$14,int)=0),$E$15,0)+IF(IF(AND(A592&gt;=$E$14,MOD(A592-$E$14,int)=0),$E$15,0)+IF(MOD(A592-$E$18,periods_per_year)=0,$E$17,0)+F592&lt;J591+E592,IF(MOD(A592-$E$18,periods_per_year)=0,$E$17,0),J591+E592-IF(AND(A592&gt;=$E$14,MOD(A592-$E$14,int)=0),$E$15,0)-F592))))</f>
        <v/>
      </c>
      <c r="H592" s="68"/>
      <c r="I592" s="67" t="str">
        <f t="shared" si="76"/>
        <v/>
      </c>
      <c r="J592" s="67" t="str">
        <f t="shared" si="77"/>
        <v/>
      </c>
      <c r="K592" s="50"/>
      <c r="L592" s="63" t="str">
        <f t="shared" si="78"/>
        <v/>
      </c>
      <c r="M592" s="64" t="str">
        <f>IF(L592="","",IF(OR(periods_per_year=26,periods_per_year=52),IF(periods_per_year=26,IF(L592=1,fpdate,M591+14),IF(periods_per_year=52,IF(L592=1,fpdate,M591+7),"n/a")),IF(periods_per_year=24,DATE(YEAR(fpdate),MONTH(fpdate)+(L592-1)/2+IF(AND(DAY(fpdate)&gt;=15,MOD(L592,2)=0),1,0),IF(MOD(L592,2)=0,IF(DAY(fpdate)&gt;=15,DAY(fpdate)-14,DAY(fpdate)+14),DAY(fpdate))),IF(DAY(DATE(YEAR(fpdate),MONTH(fpdate)+L592-1,DAY(fpdate)))&lt;&gt;DAY(fpdate),DATE(YEAR(fpdate),MONTH(fpdate)+L592,0),DATE(YEAR(fpdate),MONTH(fpdate)+L592-1,DAY(fpdate))))))</f>
        <v/>
      </c>
      <c r="N592" s="70" t="str">
        <f>IF(L592="","",IF(D592&lt;&gt;"",D592,IF(L592=1,start_rate,IF(variable,IF(OR(L592=1,L592&lt;$K$20*periods_per_year),N591,MIN($K$21,IF(MOD(L592-1,$J$23)=0,MAX($K$22,N591+$J$24),N591))),N591))))</f>
        <v/>
      </c>
      <c r="O592" s="71" t="str">
        <f>IF(L592="","",ROUND((((1+N592/CP)^(CP/periods_per_year))-1)*R591,2))</f>
        <v/>
      </c>
      <c r="P592" s="71" t="str">
        <f>IF(L592="","",IF(L592=nper,R591+O592,MIN(R591+O592,IF(N592=N591,P591,ROUND(-PMT(((1+N592/CP)^(CP/periods_per_year))-1,nper-L592+1,R591),2)))))</f>
        <v/>
      </c>
      <c r="Q592" s="71" t="str">
        <f t="shared" si="79"/>
        <v/>
      </c>
      <c r="R592" s="71" t="str">
        <f t="shared" si="80"/>
        <v/>
      </c>
    </row>
    <row r="593" spans="1:18" x14ac:dyDescent="0.25">
      <c r="A593" s="63" t="str">
        <f t="shared" si="72"/>
        <v/>
      </c>
      <c r="B593" s="64" t="str">
        <f t="shared" si="73"/>
        <v/>
      </c>
      <c r="C593" s="65" t="str">
        <f t="shared" si="74"/>
        <v/>
      </c>
      <c r="D593" s="66" t="str">
        <f>IF(A593="","",IF(A593=1,start_rate,IF(variable,IF(OR(A593=1,A593&lt;$K$20*periods_per_year),D592,MIN($K$21,IF(MOD(A593-1,$J$23)=0,MAX($K$22,D592+$J$24),D592))),D592)))</f>
        <v/>
      </c>
      <c r="E593" s="71" t="str">
        <f t="shared" si="75"/>
        <v/>
      </c>
      <c r="F593" s="71" t="str">
        <f>IF(A593="","",IF(A593=nper,J592+E593,MIN(J592+E593,IF(D593=D592,F592,IF($E$10="Acc Bi-Weekly",ROUND((-PMT(((1+D593/CP)^(CP/12))-1,(nper-A593+1)*12/26,J592))/2,2),IF($E$10="Acc Weekly",ROUND((-PMT(((1+D593/CP)^(CP/12))-1,(nper-A593+1)*12/52,J592))/4,2),ROUND(-PMT(((1+D593/CP)^(CP/periods_per_year))-1,nper-A593+1,J592),2)))))))</f>
        <v/>
      </c>
      <c r="G593" s="71" t="str">
        <f>IF(OR(A593="",A593&lt;$E$14),"",IF(J592&lt;=F593,0,IF(IF(AND(A593&gt;=$E$14,MOD(A593-$E$14,int)=0),$E$15,0)+F593&gt;=J592+E593,J592+E593-F593,IF(AND(A593&gt;=$E$14,MOD(A593-$E$14,int)=0),$E$15,0)+IF(IF(AND(A593&gt;=$E$14,MOD(A593-$E$14,int)=0),$E$15,0)+IF(MOD(A593-$E$18,periods_per_year)=0,$E$17,0)+F593&lt;J592+E593,IF(MOD(A593-$E$18,periods_per_year)=0,$E$17,0),J592+E593-IF(AND(A593&gt;=$E$14,MOD(A593-$E$14,int)=0),$E$15,0)-F593))))</f>
        <v/>
      </c>
      <c r="H593" s="68"/>
      <c r="I593" s="67" t="str">
        <f t="shared" si="76"/>
        <v/>
      </c>
      <c r="J593" s="67" t="str">
        <f t="shared" si="77"/>
        <v/>
      </c>
      <c r="K593" s="50"/>
      <c r="L593" s="63" t="str">
        <f t="shared" si="78"/>
        <v/>
      </c>
      <c r="M593" s="64" t="str">
        <f>IF(L593="","",IF(OR(periods_per_year=26,periods_per_year=52),IF(periods_per_year=26,IF(L593=1,fpdate,M592+14),IF(periods_per_year=52,IF(L593=1,fpdate,M592+7),"n/a")),IF(periods_per_year=24,DATE(YEAR(fpdate),MONTH(fpdate)+(L593-1)/2+IF(AND(DAY(fpdate)&gt;=15,MOD(L593,2)=0),1,0),IF(MOD(L593,2)=0,IF(DAY(fpdate)&gt;=15,DAY(fpdate)-14,DAY(fpdate)+14),DAY(fpdate))),IF(DAY(DATE(YEAR(fpdate),MONTH(fpdate)+L593-1,DAY(fpdate)))&lt;&gt;DAY(fpdate),DATE(YEAR(fpdate),MONTH(fpdate)+L593,0),DATE(YEAR(fpdate),MONTH(fpdate)+L593-1,DAY(fpdate))))))</f>
        <v/>
      </c>
      <c r="N593" s="70" t="str">
        <f>IF(L593="","",IF(D593&lt;&gt;"",D593,IF(L593=1,start_rate,IF(variable,IF(OR(L593=1,L593&lt;$K$20*periods_per_year),N592,MIN($K$21,IF(MOD(L593-1,$J$23)=0,MAX($K$22,N592+$J$24),N592))),N592))))</f>
        <v/>
      </c>
      <c r="O593" s="71" t="str">
        <f>IF(L593="","",ROUND((((1+N593/CP)^(CP/periods_per_year))-1)*R592,2))</f>
        <v/>
      </c>
      <c r="P593" s="71" t="str">
        <f>IF(L593="","",IF(L593=nper,R592+O593,MIN(R592+O593,IF(N593=N592,P592,ROUND(-PMT(((1+N593/CP)^(CP/periods_per_year))-1,nper-L593+1,R592),2)))))</f>
        <v/>
      </c>
      <c r="Q593" s="71" t="str">
        <f t="shared" si="79"/>
        <v/>
      </c>
      <c r="R593" s="71" t="str">
        <f t="shared" si="80"/>
        <v/>
      </c>
    </row>
    <row r="594" spans="1:18" x14ac:dyDescent="0.25">
      <c r="A594" s="63" t="str">
        <f t="shared" si="72"/>
        <v/>
      </c>
      <c r="B594" s="64" t="str">
        <f t="shared" si="73"/>
        <v/>
      </c>
      <c r="C594" s="65" t="str">
        <f t="shared" si="74"/>
        <v/>
      </c>
      <c r="D594" s="66" t="str">
        <f>IF(A594="","",IF(A594=1,start_rate,IF(variable,IF(OR(A594=1,A594&lt;$K$20*periods_per_year),D593,MIN($K$21,IF(MOD(A594-1,$J$23)=0,MAX($K$22,D593+$J$24),D593))),D593)))</f>
        <v/>
      </c>
      <c r="E594" s="71" t="str">
        <f t="shared" si="75"/>
        <v/>
      </c>
      <c r="F594" s="71" t="str">
        <f>IF(A594="","",IF(A594=nper,J593+E594,MIN(J593+E594,IF(D594=D593,F593,IF($E$10="Acc Bi-Weekly",ROUND((-PMT(((1+D594/CP)^(CP/12))-1,(nper-A594+1)*12/26,J593))/2,2),IF($E$10="Acc Weekly",ROUND((-PMT(((1+D594/CP)^(CP/12))-1,(nper-A594+1)*12/52,J593))/4,2),ROUND(-PMT(((1+D594/CP)^(CP/periods_per_year))-1,nper-A594+1,J593),2)))))))</f>
        <v/>
      </c>
      <c r="G594" s="71" t="str">
        <f>IF(OR(A594="",A594&lt;$E$14),"",IF(J593&lt;=F594,0,IF(IF(AND(A594&gt;=$E$14,MOD(A594-$E$14,int)=0),$E$15,0)+F594&gt;=J593+E594,J593+E594-F594,IF(AND(A594&gt;=$E$14,MOD(A594-$E$14,int)=0),$E$15,0)+IF(IF(AND(A594&gt;=$E$14,MOD(A594-$E$14,int)=0),$E$15,0)+IF(MOD(A594-$E$18,periods_per_year)=0,$E$17,0)+F594&lt;J593+E594,IF(MOD(A594-$E$18,periods_per_year)=0,$E$17,0),J593+E594-IF(AND(A594&gt;=$E$14,MOD(A594-$E$14,int)=0),$E$15,0)-F594))))</f>
        <v/>
      </c>
      <c r="H594" s="68"/>
      <c r="I594" s="67" t="str">
        <f t="shared" si="76"/>
        <v/>
      </c>
      <c r="J594" s="67" t="str">
        <f t="shared" si="77"/>
        <v/>
      </c>
      <c r="K594" s="50"/>
      <c r="L594" s="63" t="str">
        <f t="shared" si="78"/>
        <v/>
      </c>
      <c r="M594" s="64" t="str">
        <f>IF(L594="","",IF(OR(periods_per_year=26,periods_per_year=52),IF(periods_per_year=26,IF(L594=1,fpdate,M593+14),IF(periods_per_year=52,IF(L594=1,fpdate,M593+7),"n/a")),IF(periods_per_year=24,DATE(YEAR(fpdate),MONTH(fpdate)+(L594-1)/2+IF(AND(DAY(fpdate)&gt;=15,MOD(L594,2)=0),1,0),IF(MOD(L594,2)=0,IF(DAY(fpdate)&gt;=15,DAY(fpdate)-14,DAY(fpdate)+14),DAY(fpdate))),IF(DAY(DATE(YEAR(fpdate),MONTH(fpdate)+L594-1,DAY(fpdate)))&lt;&gt;DAY(fpdate),DATE(YEAR(fpdate),MONTH(fpdate)+L594,0),DATE(YEAR(fpdate),MONTH(fpdate)+L594-1,DAY(fpdate))))))</f>
        <v/>
      </c>
      <c r="N594" s="70" t="str">
        <f>IF(L594="","",IF(D594&lt;&gt;"",D594,IF(L594=1,start_rate,IF(variable,IF(OR(L594=1,L594&lt;$K$20*periods_per_year),N593,MIN($K$21,IF(MOD(L594-1,$J$23)=0,MAX($K$22,N593+$J$24),N593))),N593))))</f>
        <v/>
      </c>
      <c r="O594" s="71" t="str">
        <f>IF(L594="","",ROUND((((1+N594/CP)^(CP/periods_per_year))-1)*R593,2))</f>
        <v/>
      </c>
      <c r="P594" s="71" t="str">
        <f>IF(L594="","",IF(L594=nper,R593+O594,MIN(R593+O594,IF(N594=N593,P593,ROUND(-PMT(((1+N594/CP)^(CP/periods_per_year))-1,nper-L594+1,R593),2)))))</f>
        <v/>
      </c>
      <c r="Q594" s="71" t="str">
        <f t="shared" si="79"/>
        <v/>
      </c>
      <c r="R594" s="71" t="str">
        <f t="shared" si="80"/>
        <v/>
      </c>
    </row>
    <row r="595" spans="1:18" x14ac:dyDescent="0.25">
      <c r="A595" s="63" t="str">
        <f t="shared" si="72"/>
        <v/>
      </c>
      <c r="B595" s="64" t="str">
        <f t="shared" si="73"/>
        <v/>
      </c>
      <c r="C595" s="65" t="str">
        <f t="shared" si="74"/>
        <v/>
      </c>
      <c r="D595" s="66" t="str">
        <f>IF(A595="","",IF(A595=1,start_rate,IF(variable,IF(OR(A595=1,A595&lt;$K$20*periods_per_year),D594,MIN($K$21,IF(MOD(A595-1,$J$23)=0,MAX($K$22,D594+$J$24),D594))),D594)))</f>
        <v/>
      </c>
      <c r="E595" s="71" t="str">
        <f t="shared" si="75"/>
        <v/>
      </c>
      <c r="F595" s="71" t="str">
        <f>IF(A595="","",IF(A595=nper,J594+E595,MIN(J594+E595,IF(D595=D594,F594,IF($E$10="Acc Bi-Weekly",ROUND((-PMT(((1+D595/CP)^(CP/12))-1,(nper-A595+1)*12/26,J594))/2,2),IF($E$10="Acc Weekly",ROUND((-PMT(((1+D595/CP)^(CP/12))-1,(nper-A595+1)*12/52,J594))/4,2),ROUND(-PMT(((1+D595/CP)^(CP/periods_per_year))-1,nper-A595+1,J594),2)))))))</f>
        <v/>
      </c>
      <c r="G595" s="71" t="str">
        <f>IF(OR(A595="",A595&lt;$E$14),"",IF(J594&lt;=F595,0,IF(IF(AND(A595&gt;=$E$14,MOD(A595-$E$14,int)=0),$E$15,0)+F595&gt;=J594+E595,J594+E595-F595,IF(AND(A595&gt;=$E$14,MOD(A595-$E$14,int)=0),$E$15,0)+IF(IF(AND(A595&gt;=$E$14,MOD(A595-$E$14,int)=0),$E$15,0)+IF(MOD(A595-$E$18,periods_per_year)=0,$E$17,0)+F595&lt;J594+E595,IF(MOD(A595-$E$18,periods_per_year)=0,$E$17,0),J594+E595-IF(AND(A595&gt;=$E$14,MOD(A595-$E$14,int)=0),$E$15,0)-F595))))</f>
        <v/>
      </c>
      <c r="H595" s="68"/>
      <c r="I595" s="67" t="str">
        <f t="shared" si="76"/>
        <v/>
      </c>
      <c r="J595" s="67" t="str">
        <f t="shared" si="77"/>
        <v/>
      </c>
      <c r="K595" s="50"/>
      <c r="L595" s="63" t="str">
        <f t="shared" si="78"/>
        <v/>
      </c>
      <c r="M595" s="64" t="str">
        <f>IF(L595="","",IF(OR(periods_per_year=26,periods_per_year=52),IF(periods_per_year=26,IF(L595=1,fpdate,M594+14),IF(periods_per_year=52,IF(L595=1,fpdate,M594+7),"n/a")),IF(periods_per_year=24,DATE(YEAR(fpdate),MONTH(fpdate)+(L595-1)/2+IF(AND(DAY(fpdate)&gt;=15,MOD(L595,2)=0),1,0),IF(MOD(L595,2)=0,IF(DAY(fpdate)&gt;=15,DAY(fpdate)-14,DAY(fpdate)+14),DAY(fpdate))),IF(DAY(DATE(YEAR(fpdate),MONTH(fpdate)+L595-1,DAY(fpdate)))&lt;&gt;DAY(fpdate),DATE(YEAR(fpdate),MONTH(fpdate)+L595,0),DATE(YEAR(fpdate),MONTH(fpdate)+L595-1,DAY(fpdate))))))</f>
        <v/>
      </c>
      <c r="N595" s="70" t="str">
        <f>IF(L595="","",IF(D595&lt;&gt;"",D595,IF(L595=1,start_rate,IF(variable,IF(OR(L595=1,L595&lt;$K$20*periods_per_year),N594,MIN($K$21,IF(MOD(L595-1,$J$23)=0,MAX($K$22,N594+$J$24),N594))),N594))))</f>
        <v/>
      </c>
      <c r="O595" s="71" t="str">
        <f>IF(L595="","",ROUND((((1+N595/CP)^(CP/periods_per_year))-1)*R594,2))</f>
        <v/>
      </c>
      <c r="P595" s="71" t="str">
        <f>IF(L595="","",IF(L595=nper,R594+O595,MIN(R594+O595,IF(N595=N594,P594,ROUND(-PMT(((1+N595/CP)^(CP/periods_per_year))-1,nper-L595+1,R594),2)))))</f>
        <v/>
      </c>
      <c r="Q595" s="71" t="str">
        <f t="shared" si="79"/>
        <v/>
      </c>
      <c r="R595" s="71" t="str">
        <f t="shared" si="80"/>
        <v/>
      </c>
    </row>
    <row r="596" spans="1:18" x14ac:dyDescent="0.25">
      <c r="A596" s="63" t="str">
        <f t="shared" si="72"/>
        <v/>
      </c>
      <c r="B596" s="64" t="str">
        <f t="shared" si="73"/>
        <v/>
      </c>
      <c r="C596" s="65" t="str">
        <f t="shared" si="74"/>
        <v/>
      </c>
      <c r="D596" s="66" t="str">
        <f>IF(A596="","",IF(A596=1,start_rate,IF(variable,IF(OR(A596=1,A596&lt;$K$20*periods_per_year),D595,MIN($K$21,IF(MOD(A596-1,$J$23)=0,MAX($K$22,D595+$J$24),D595))),D595)))</f>
        <v/>
      </c>
      <c r="E596" s="71" t="str">
        <f t="shared" si="75"/>
        <v/>
      </c>
      <c r="F596" s="71" t="str">
        <f>IF(A596="","",IF(A596=nper,J595+E596,MIN(J595+E596,IF(D596=D595,F595,IF($E$10="Acc Bi-Weekly",ROUND((-PMT(((1+D596/CP)^(CP/12))-1,(nper-A596+1)*12/26,J595))/2,2),IF($E$10="Acc Weekly",ROUND((-PMT(((1+D596/CP)^(CP/12))-1,(nper-A596+1)*12/52,J595))/4,2),ROUND(-PMT(((1+D596/CP)^(CP/periods_per_year))-1,nper-A596+1,J595),2)))))))</f>
        <v/>
      </c>
      <c r="G596" s="71" t="str">
        <f>IF(OR(A596="",A596&lt;$E$14),"",IF(J595&lt;=F596,0,IF(IF(AND(A596&gt;=$E$14,MOD(A596-$E$14,int)=0),$E$15,0)+F596&gt;=J595+E596,J595+E596-F596,IF(AND(A596&gt;=$E$14,MOD(A596-$E$14,int)=0),$E$15,0)+IF(IF(AND(A596&gt;=$E$14,MOD(A596-$E$14,int)=0),$E$15,0)+IF(MOD(A596-$E$18,periods_per_year)=0,$E$17,0)+F596&lt;J595+E596,IF(MOD(A596-$E$18,periods_per_year)=0,$E$17,0),J595+E596-IF(AND(A596&gt;=$E$14,MOD(A596-$E$14,int)=0),$E$15,0)-F596))))</f>
        <v/>
      </c>
      <c r="H596" s="68"/>
      <c r="I596" s="67" t="str">
        <f t="shared" si="76"/>
        <v/>
      </c>
      <c r="J596" s="67" t="str">
        <f t="shared" si="77"/>
        <v/>
      </c>
      <c r="K596" s="50"/>
      <c r="L596" s="63" t="str">
        <f t="shared" si="78"/>
        <v/>
      </c>
      <c r="M596" s="64" t="str">
        <f>IF(L596="","",IF(OR(periods_per_year=26,periods_per_year=52),IF(periods_per_year=26,IF(L596=1,fpdate,M595+14),IF(periods_per_year=52,IF(L596=1,fpdate,M595+7),"n/a")),IF(periods_per_year=24,DATE(YEAR(fpdate),MONTH(fpdate)+(L596-1)/2+IF(AND(DAY(fpdate)&gt;=15,MOD(L596,2)=0),1,0),IF(MOD(L596,2)=0,IF(DAY(fpdate)&gt;=15,DAY(fpdate)-14,DAY(fpdate)+14),DAY(fpdate))),IF(DAY(DATE(YEAR(fpdate),MONTH(fpdate)+L596-1,DAY(fpdate)))&lt;&gt;DAY(fpdate),DATE(YEAR(fpdate),MONTH(fpdate)+L596,0),DATE(YEAR(fpdate),MONTH(fpdate)+L596-1,DAY(fpdate))))))</f>
        <v/>
      </c>
      <c r="N596" s="70" t="str">
        <f>IF(L596="","",IF(D596&lt;&gt;"",D596,IF(L596=1,start_rate,IF(variable,IF(OR(L596=1,L596&lt;$K$20*periods_per_year),N595,MIN($K$21,IF(MOD(L596-1,$J$23)=0,MAX($K$22,N595+$J$24),N595))),N595))))</f>
        <v/>
      </c>
      <c r="O596" s="71" t="str">
        <f>IF(L596="","",ROUND((((1+N596/CP)^(CP/periods_per_year))-1)*R595,2))</f>
        <v/>
      </c>
      <c r="P596" s="71" t="str">
        <f>IF(L596="","",IF(L596=nper,R595+O596,MIN(R595+O596,IF(N596=N595,P595,ROUND(-PMT(((1+N596/CP)^(CP/periods_per_year))-1,nper-L596+1,R595),2)))))</f>
        <v/>
      </c>
      <c r="Q596" s="71" t="str">
        <f t="shared" si="79"/>
        <v/>
      </c>
      <c r="R596" s="71" t="str">
        <f t="shared" si="80"/>
        <v/>
      </c>
    </row>
    <row r="597" spans="1:18" x14ac:dyDescent="0.25">
      <c r="A597" s="63" t="str">
        <f t="shared" si="72"/>
        <v/>
      </c>
      <c r="B597" s="64" t="str">
        <f t="shared" si="73"/>
        <v/>
      </c>
      <c r="C597" s="65" t="str">
        <f t="shared" si="74"/>
        <v/>
      </c>
      <c r="D597" s="66" t="str">
        <f>IF(A597="","",IF(A597=1,start_rate,IF(variable,IF(OR(A597=1,A597&lt;$K$20*periods_per_year),D596,MIN($K$21,IF(MOD(A597-1,$J$23)=0,MAX($K$22,D596+$J$24),D596))),D596)))</f>
        <v/>
      </c>
      <c r="E597" s="71" t="str">
        <f t="shared" si="75"/>
        <v/>
      </c>
      <c r="F597" s="71" t="str">
        <f>IF(A597="","",IF(A597=nper,J596+E597,MIN(J596+E597,IF(D597=D596,F596,IF($E$10="Acc Bi-Weekly",ROUND((-PMT(((1+D597/CP)^(CP/12))-1,(nper-A597+1)*12/26,J596))/2,2),IF($E$10="Acc Weekly",ROUND((-PMT(((1+D597/CP)^(CP/12))-1,(nper-A597+1)*12/52,J596))/4,2),ROUND(-PMT(((1+D597/CP)^(CP/periods_per_year))-1,nper-A597+1,J596),2)))))))</f>
        <v/>
      </c>
      <c r="G597" s="71" t="str">
        <f>IF(OR(A597="",A597&lt;$E$14),"",IF(J596&lt;=F597,0,IF(IF(AND(A597&gt;=$E$14,MOD(A597-$E$14,int)=0),$E$15,0)+F597&gt;=J596+E597,J596+E597-F597,IF(AND(A597&gt;=$E$14,MOD(A597-$E$14,int)=0),$E$15,0)+IF(IF(AND(A597&gt;=$E$14,MOD(A597-$E$14,int)=0),$E$15,0)+IF(MOD(A597-$E$18,periods_per_year)=0,$E$17,0)+F597&lt;J596+E597,IF(MOD(A597-$E$18,periods_per_year)=0,$E$17,0),J596+E597-IF(AND(A597&gt;=$E$14,MOD(A597-$E$14,int)=0),$E$15,0)-F597))))</f>
        <v/>
      </c>
      <c r="H597" s="68"/>
      <c r="I597" s="71" t="str">
        <f t="shared" si="76"/>
        <v/>
      </c>
      <c r="J597" s="71" t="str">
        <f t="shared" si="77"/>
        <v/>
      </c>
      <c r="K597" s="50"/>
      <c r="L597" s="63" t="str">
        <f t="shared" si="78"/>
        <v/>
      </c>
      <c r="M597" s="64" t="str">
        <f>IF(L597="","",IF(OR(periods_per_year=26,periods_per_year=52),IF(periods_per_year=26,IF(L597=1,fpdate,M596+14),IF(periods_per_year=52,IF(L597=1,fpdate,M596+7),"n/a")),IF(periods_per_year=24,DATE(YEAR(fpdate),MONTH(fpdate)+(L597-1)/2+IF(AND(DAY(fpdate)&gt;=15,MOD(L597,2)=0),1,0),IF(MOD(L597,2)=0,IF(DAY(fpdate)&gt;=15,DAY(fpdate)-14,DAY(fpdate)+14),DAY(fpdate))),IF(DAY(DATE(YEAR(fpdate),MONTH(fpdate)+L597-1,DAY(fpdate)))&lt;&gt;DAY(fpdate),DATE(YEAR(fpdate),MONTH(fpdate)+L597,0),DATE(YEAR(fpdate),MONTH(fpdate)+L597-1,DAY(fpdate))))))</f>
        <v/>
      </c>
      <c r="N597" s="70" t="str">
        <f>IF(L597="","",IF(D597&lt;&gt;"",D597,IF(L597=1,start_rate,IF(variable,IF(OR(L597=1,L597&lt;$K$20*periods_per_year),N596,MIN($K$21,IF(MOD(L597-1,$J$23)=0,MAX($K$22,N596+$J$24),N596))),N596))))</f>
        <v/>
      </c>
      <c r="O597" s="71" t="str">
        <f>IF(L597="","",ROUND((((1+N597/CP)^(CP/periods_per_year))-1)*R596,2))</f>
        <v/>
      </c>
      <c r="P597" s="71" t="str">
        <f>IF(L597="","",IF(L597=nper,R596+O597,MIN(R596+O597,IF(N597=N596,P596,ROUND(-PMT(((1+N597/CP)^(CP/periods_per_year))-1,nper-L597+1,R596),2)))))</f>
        <v/>
      </c>
      <c r="Q597" s="71" t="str">
        <f t="shared" si="79"/>
        <v/>
      </c>
      <c r="R597" s="71" t="str">
        <f t="shared" si="80"/>
        <v/>
      </c>
    </row>
    <row r="598" spans="1:18" x14ac:dyDescent="0.25">
      <c r="A598" s="63" t="str">
        <f t="shared" si="72"/>
        <v/>
      </c>
      <c r="B598" s="64" t="str">
        <f t="shared" si="73"/>
        <v/>
      </c>
      <c r="C598" s="65" t="str">
        <f t="shared" si="74"/>
        <v/>
      </c>
      <c r="D598" s="66" t="str">
        <f>IF(A598="","",IF(A598=1,start_rate,IF(variable,IF(OR(A598=1,A598&lt;$K$20*periods_per_year),D597,MIN($K$21,IF(MOD(A598-1,$J$23)=0,MAX($K$22,D597+$J$24),D597))),D597)))</f>
        <v/>
      </c>
      <c r="E598" s="71" t="str">
        <f t="shared" si="75"/>
        <v/>
      </c>
      <c r="F598" s="71" t="str">
        <f>IF(A598="","",IF(A598=nper,J597+E598,MIN(J597+E598,IF(D598=D597,F597,IF($E$10="Acc Bi-Weekly",ROUND((-PMT(((1+D598/CP)^(CP/12))-1,(nper-A598+1)*12/26,J597))/2,2),IF($E$10="Acc Weekly",ROUND((-PMT(((1+D598/CP)^(CP/12))-1,(nper-A598+1)*12/52,J597))/4,2),ROUND(-PMT(((1+D598/CP)^(CP/periods_per_year))-1,nper-A598+1,J597),2)))))))</f>
        <v/>
      </c>
      <c r="G598" s="71" t="str">
        <f>IF(OR(A598="",A598&lt;$E$14),"",IF(J597&lt;=F598,0,IF(IF(AND(A598&gt;=$E$14,MOD(A598-$E$14,int)=0),$E$15,0)+F598&gt;=J597+E598,J597+E598-F598,IF(AND(A598&gt;=$E$14,MOD(A598-$E$14,int)=0),$E$15,0)+IF(IF(AND(A598&gt;=$E$14,MOD(A598-$E$14,int)=0),$E$15,0)+IF(MOD(A598-$E$18,periods_per_year)=0,$E$17,0)+F598&lt;J597+E598,IF(MOD(A598-$E$18,periods_per_year)=0,$E$17,0),J597+E598-IF(AND(A598&gt;=$E$14,MOD(A598-$E$14,int)=0),$E$15,0)-F598))))</f>
        <v/>
      </c>
      <c r="H598" s="68"/>
      <c r="I598" s="71" t="str">
        <f t="shared" si="76"/>
        <v/>
      </c>
      <c r="J598" s="71" t="str">
        <f t="shared" si="77"/>
        <v/>
      </c>
      <c r="K598" s="50"/>
      <c r="L598" s="63" t="str">
        <f t="shared" si="78"/>
        <v/>
      </c>
      <c r="M598" s="64" t="str">
        <f>IF(L598="","",IF(OR(periods_per_year=26,periods_per_year=52),IF(periods_per_year=26,IF(L598=1,fpdate,M597+14),IF(periods_per_year=52,IF(L598=1,fpdate,M597+7),"n/a")),IF(periods_per_year=24,DATE(YEAR(fpdate),MONTH(fpdate)+(L598-1)/2+IF(AND(DAY(fpdate)&gt;=15,MOD(L598,2)=0),1,0),IF(MOD(L598,2)=0,IF(DAY(fpdate)&gt;=15,DAY(fpdate)-14,DAY(fpdate)+14),DAY(fpdate))),IF(DAY(DATE(YEAR(fpdate),MONTH(fpdate)+L598-1,DAY(fpdate)))&lt;&gt;DAY(fpdate),DATE(YEAR(fpdate),MONTH(fpdate)+L598,0),DATE(YEAR(fpdate),MONTH(fpdate)+L598-1,DAY(fpdate))))))</f>
        <v/>
      </c>
      <c r="N598" s="70" t="str">
        <f>IF(L598="","",IF(D598&lt;&gt;"",D598,IF(L598=1,start_rate,IF(variable,IF(OR(L598=1,L598&lt;$K$20*periods_per_year),N597,MIN($K$21,IF(MOD(L598-1,$J$23)=0,MAX($K$22,N597+$J$24),N597))),N597))))</f>
        <v/>
      </c>
      <c r="O598" s="71" t="str">
        <f>IF(L598="","",ROUND((((1+N598/CP)^(CP/periods_per_year))-1)*R597,2))</f>
        <v/>
      </c>
      <c r="P598" s="71" t="str">
        <f>IF(L598="","",IF(L598=nper,R597+O598,MIN(R597+O598,IF(N598=N597,P597,ROUND(-PMT(((1+N598/CP)^(CP/periods_per_year))-1,nper-L598+1,R597),2)))))</f>
        <v/>
      </c>
      <c r="Q598" s="71" t="str">
        <f t="shared" si="79"/>
        <v/>
      </c>
      <c r="R598" s="71" t="str">
        <f t="shared" si="80"/>
        <v/>
      </c>
    </row>
    <row r="599" spans="1:18" x14ac:dyDescent="0.25">
      <c r="A599" s="63" t="str">
        <f t="shared" si="72"/>
        <v/>
      </c>
      <c r="B599" s="64" t="str">
        <f t="shared" si="73"/>
        <v/>
      </c>
      <c r="C599" s="65" t="str">
        <f t="shared" si="74"/>
        <v/>
      </c>
      <c r="D599" s="66" t="str">
        <f>IF(A599="","",IF(A599=1,start_rate,IF(variable,IF(OR(A599=1,A599&lt;$K$20*periods_per_year),D598,MIN($K$21,IF(MOD(A599-1,$J$23)=0,MAX($K$22,D598+$J$24),D598))),D598)))</f>
        <v/>
      </c>
      <c r="E599" s="71" t="str">
        <f t="shared" si="75"/>
        <v/>
      </c>
      <c r="F599" s="71" t="str">
        <f>IF(A599="","",IF(A599=nper,J598+E599,MIN(J598+E599,IF(D599=D598,F598,IF($E$10="Acc Bi-Weekly",ROUND((-PMT(((1+D599/CP)^(CP/12))-1,(nper-A599+1)*12/26,J598))/2,2),IF($E$10="Acc Weekly",ROUND((-PMT(((1+D599/CP)^(CP/12))-1,(nper-A599+1)*12/52,J598))/4,2),ROUND(-PMT(((1+D599/CP)^(CP/periods_per_year))-1,nper-A599+1,J598),2)))))))</f>
        <v/>
      </c>
      <c r="G599" s="71" t="str">
        <f>IF(OR(A599="",A599&lt;$E$14),"",IF(J598&lt;=F599,0,IF(IF(AND(A599&gt;=$E$14,MOD(A599-$E$14,int)=0),$E$15,0)+F599&gt;=J598+E599,J598+E599-F599,IF(AND(A599&gt;=$E$14,MOD(A599-$E$14,int)=0),$E$15,0)+IF(IF(AND(A599&gt;=$E$14,MOD(A599-$E$14,int)=0),$E$15,0)+IF(MOD(A599-$E$18,periods_per_year)=0,$E$17,0)+F599&lt;J598+E599,IF(MOD(A599-$E$18,periods_per_year)=0,$E$17,0),J598+E599-IF(AND(A599&gt;=$E$14,MOD(A599-$E$14,int)=0),$E$15,0)-F599))))</f>
        <v/>
      </c>
      <c r="H599" s="68"/>
      <c r="I599" s="71" t="str">
        <f t="shared" si="76"/>
        <v/>
      </c>
      <c r="J599" s="71" t="str">
        <f t="shared" si="77"/>
        <v/>
      </c>
      <c r="K599" s="50"/>
      <c r="L599" s="63" t="str">
        <f t="shared" si="78"/>
        <v/>
      </c>
      <c r="M599" s="64" t="str">
        <f>IF(L599="","",IF(OR(periods_per_year=26,periods_per_year=52),IF(periods_per_year=26,IF(L599=1,fpdate,M598+14),IF(periods_per_year=52,IF(L599=1,fpdate,M598+7),"n/a")),IF(periods_per_year=24,DATE(YEAR(fpdate),MONTH(fpdate)+(L599-1)/2+IF(AND(DAY(fpdate)&gt;=15,MOD(L599,2)=0),1,0),IF(MOD(L599,2)=0,IF(DAY(fpdate)&gt;=15,DAY(fpdate)-14,DAY(fpdate)+14),DAY(fpdate))),IF(DAY(DATE(YEAR(fpdate),MONTH(fpdate)+L599-1,DAY(fpdate)))&lt;&gt;DAY(fpdate),DATE(YEAR(fpdate),MONTH(fpdate)+L599,0),DATE(YEAR(fpdate),MONTH(fpdate)+L599-1,DAY(fpdate))))))</f>
        <v/>
      </c>
      <c r="N599" s="70" t="str">
        <f>IF(L599="","",IF(D599&lt;&gt;"",D599,IF(L599=1,start_rate,IF(variable,IF(OR(L599=1,L599&lt;$K$20*periods_per_year),N598,MIN($K$21,IF(MOD(L599-1,$J$23)=0,MAX($K$22,N598+$J$24),N598))),N598))))</f>
        <v/>
      </c>
      <c r="O599" s="71" t="str">
        <f>IF(L599="","",ROUND((((1+N599/CP)^(CP/periods_per_year))-1)*R598,2))</f>
        <v/>
      </c>
      <c r="P599" s="71" t="str">
        <f>IF(L599="","",IF(L599=nper,R598+O599,MIN(R598+O599,IF(N599=N598,P598,ROUND(-PMT(((1+N599/CP)^(CP/periods_per_year))-1,nper-L599+1,R598),2)))))</f>
        <v/>
      </c>
      <c r="Q599" s="71" t="str">
        <f t="shared" si="79"/>
        <v/>
      </c>
      <c r="R599" s="71" t="str">
        <f t="shared" si="80"/>
        <v/>
      </c>
    </row>
    <row r="600" spans="1:18" x14ac:dyDescent="0.25">
      <c r="A600" s="63" t="str">
        <f t="shared" si="72"/>
        <v/>
      </c>
      <c r="B600" s="64" t="str">
        <f t="shared" si="73"/>
        <v/>
      </c>
      <c r="C600" s="65" t="str">
        <f t="shared" si="74"/>
        <v/>
      </c>
      <c r="D600" s="66" t="str">
        <f>IF(A600="","",IF(A600=1,start_rate,IF(variable,IF(OR(A600=1,A600&lt;$K$20*periods_per_year),D599,MIN($K$21,IF(MOD(A600-1,$J$23)=0,MAX($K$22,D599+$J$24),D599))),D599)))</f>
        <v/>
      </c>
      <c r="E600" s="71" t="str">
        <f t="shared" si="75"/>
        <v/>
      </c>
      <c r="F600" s="71" t="str">
        <f>IF(A600="","",IF(A600=nper,J599+E600,MIN(J599+E600,IF(D600=D599,F599,IF($E$10="Acc Bi-Weekly",ROUND((-PMT(((1+D600/CP)^(CP/12))-1,(nper-A600+1)*12/26,J599))/2,2),IF($E$10="Acc Weekly",ROUND((-PMT(((1+D600/CP)^(CP/12))-1,(nper-A600+1)*12/52,J599))/4,2),ROUND(-PMT(((1+D600/CP)^(CP/periods_per_year))-1,nper-A600+1,J599),2)))))))</f>
        <v/>
      </c>
      <c r="G600" s="71" t="str">
        <f>IF(OR(A600="",A600&lt;$E$14),"",IF(J599&lt;=F600,0,IF(IF(AND(A600&gt;=$E$14,MOD(A600-$E$14,int)=0),$E$15,0)+F600&gt;=J599+E600,J599+E600-F600,IF(AND(A600&gt;=$E$14,MOD(A600-$E$14,int)=0),$E$15,0)+IF(IF(AND(A600&gt;=$E$14,MOD(A600-$E$14,int)=0),$E$15,0)+IF(MOD(A600-$E$18,periods_per_year)=0,$E$17,0)+F600&lt;J599+E600,IF(MOD(A600-$E$18,periods_per_year)=0,$E$17,0),J599+E600-IF(AND(A600&gt;=$E$14,MOD(A600-$E$14,int)=0),$E$15,0)-F600))))</f>
        <v/>
      </c>
      <c r="H600" s="68"/>
      <c r="I600" s="71" t="str">
        <f t="shared" si="76"/>
        <v/>
      </c>
      <c r="J600" s="71" t="str">
        <f t="shared" si="77"/>
        <v/>
      </c>
      <c r="K600" s="50"/>
      <c r="L600" s="63" t="str">
        <f t="shared" si="78"/>
        <v/>
      </c>
      <c r="M600" s="64" t="str">
        <f>IF(L600="","",IF(OR(periods_per_year=26,periods_per_year=52),IF(periods_per_year=26,IF(L600=1,fpdate,M599+14),IF(periods_per_year=52,IF(L600=1,fpdate,M599+7),"n/a")),IF(periods_per_year=24,DATE(YEAR(fpdate),MONTH(fpdate)+(L600-1)/2+IF(AND(DAY(fpdate)&gt;=15,MOD(L600,2)=0),1,0),IF(MOD(L600,2)=0,IF(DAY(fpdate)&gt;=15,DAY(fpdate)-14,DAY(fpdate)+14),DAY(fpdate))),IF(DAY(DATE(YEAR(fpdate),MONTH(fpdate)+L600-1,DAY(fpdate)))&lt;&gt;DAY(fpdate),DATE(YEAR(fpdate),MONTH(fpdate)+L600,0),DATE(YEAR(fpdate),MONTH(fpdate)+L600-1,DAY(fpdate))))))</f>
        <v/>
      </c>
      <c r="N600" s="70" t="str">
        <f>IF(L600="","",IF(D600&lt;&gt;"",D600,IF(L600=1,start_rate,IF(variable,IF(OR(L600=1,L600&lt;$K$20*periods_per_year),N599,MIN($K$21,IF(MOD(L600-1,$J$23)=0,MAX($K$22,N599+$J$24),N599))),N599))))</f>
        <v/>
      </c>
      <c r="O600" s="71" t="str">
        <f>IF(L600="","",ROUND((((1+N600/CP)^(CP/periods_per_year))-1)*R599,2))</f>
        <v/>
      </c>
      <c r="P600" s="71" t="str">
        <f>IF(L600="","",IF(L600=nper,R599+O600,MIN(R599+O600,IF(N600=N599,P599,ROUND(-PMT(((1+N600/CP)^(CP/periods_per_year))-1,nper-L600+1,R599),2)))))</f>
        <v/>
      </c>
      <c r="Q600" s="71" t="str">
        <f t="shared" si="79"/>
        <v/>
      </c>
      <c r="R600" s="71" t="str">
        <f t="shared" si="80"/>
        <v/>
      </c>
    </row>
    <row r="601" spans="1:18" x14ac:dyDescent="0.25">
      <c r="A601" s="63" t="str">
        <f t="shared" si="72"/>
        <v/>
      </c>
      <c r="B601" s="64" t="str">
        <f t="shared" si="73"/>
        <v/>
      </c>
      <c r="C601" s="65" t="str">
        <f t="shared" si="74"/>
        <v/>
      </c>
      <c r="D601" s="66" t="str">
        <f>IF(A601="","",IF(A601=1,start_rate,IF(variable,IF(OR(A601=1,A601&lt;$K$20*periods_per_year),D600,MIN($K$21,IF(MOD(A601-1,$J$23)=0,MAX($K$22,D600+$J$24),D600))),D600)))</f>
        <v/>
      </c>
      <c r="E601" s="71" t="str">
        <f t="shared" si="75"/>
        <v/>
      </c>
      <c r="F601" s="71" t="str">
        <f>IF(A601="","",IF(A601=nper,J600+E601,MIN(J600+E601,IF(D601=D600,F600,IF($E$10="Acc Bi-Weekly",ROUND((-PMT(((1+D601/CP)^(CP/12))-1,(nper-A601+1)*12/26,J600))/2,2),IF($E$10="Acc Weekly",ROUND((-PMT(((1+D601/CP)^(CP/12))-1,(nper-A601+1)*12/52,J600))/4,2),ROUND(-PMT(((1+D601/CP)^(CP/periods_per_year))-1,nper-A601+1,J600),2)))))))</f>
        <v/>
      </c>
      <c r="G601" s="71" t="str">
        <f>IF(OR(A601="",A601&lt;$E$14),"",IF(J600&lt;=F601,0,IF(IF(AND(A601&gt;=$E$14,MOD(A601-$E$14,int)=0),$E$15,0)+F601&gt;=J600+E601,J600+E601-F601,IF(AND(A601&gt;=$E$14,MOD(A601-$E$14,int)=0),$E$15,0)+IF(IF(AND(A601&gt;=$E$14,MOD(A601-$E$14,int)=0),$E$15,0)+IF(MOD(A601-$E$18,periods_per_year)=0,$E$17,0)+F601&lt;J600+E601,IF(MOD(A601-$E$18,periods_per_year)=0,$E$17,0),J600+E601-IF(AND(A601&gt;=$E$14,MOD(A601-$E$14,int)=0),$E$15,0)-F601))))</f>
        <v/>
      </c>
      <c r="H601" s="68"/>
      <c r="I601" s="71" t="str">
        <f t="shared" si="76"/>
        <v/>
      </c>
      <c r="J601" s="71" t="str">
        <f t="shared" si="77"/>
        <v/>
      </c>
      <c r="K601" s="50"/>
      <c r="L601" s="63" t="str">
        <f t="shared" si="78"/>
        <v/>
      </c>
      <c r="M601" s="64" t="str">
        <f>IF(L601="","",IF(OR(periods_per_year=26,periods_per_year=52),IF(periods_per_year=26,IF(L601=1,fpdate,M600+14),IF(periods_per_year=52,IF(L601=1,fpdate,M600+7),"n/a")),IF(periods_per_year=24,DATE(YEAR(fpdate),MONTH(fpdate)+(L601-1)/2+IF(AND(DAY(fpdate)&gt;=15,MOD(L601,2)=0),1,0),IF(MOD(L601,2)=0,IF(DAY(fpdate)&gt;=15,DAY(fpdate)-14,DAY(fpdate)+14),DAY(fpdate))),IF(DAY(DATE(YEAR(fpdate),MONTH(fpdate)+L601-1,DAY(fpdate)))&lt;&gt;DAY(fpdate),DATE(YEAR(fpdate),MONTH(fpdate)+L601,0),DATE(YEAR(fpdate),MONTH(fpdate)+L601-1,DAY(fpdate))))))</f>
        <v/>
      </c>
      <c r="N601" s="70" t="str">
        <f>IF(L601="","",IF(D601&lt;&gt;"",D601,IF(L601=1,start_rate,IF(variable,IF(OR(L601=1,L601&lt;$K$20*periods_per_year),N600,MIN($K$21,IF(MOD(L601-1,$J$23)=0,MAX($K$22,N600+$J$24),N600))),N600))))</f>
        <v/>
      </c>
      <c r="O601" s="71" t="str">
        <f>IF(L601="","",ROUND((((1+N601/CP)^(CP/periods_per_year))-1)*R600,2))</f>
        <v/>
      </c>
      <c r="P601" s="71" t="str">
        <f>IF(L601="","",IF(L601=nper,R600+O601,MIN(R600+O601,IF(N601=N600,P600,ROUND(-PMT(((1+N601/CP)^(CP/periods_per_year))-1,nper-L601+1,R600),2)))))</f>
        <v/>
      </c>
      <c r="Q601" s="71" t="str">
        <f t="shared" si="79"/>
        <v/>
      </c>
      <c r="R601" s="71" t="str">
        <f t="shared" si="80"/>
        <v/>
      </c>
    </row>
    <row r="602" spans="1:18" x14ac:dyDescent="0.25">
      <c r="A602" s="63" t="str">
        <f t="shared" si="72"/>
        <v/>
      </c>
      <c r="B602" s="64" t="str">
        <f t="shared" si="73"/>
        <v/>
      </c>
      <c r="C602" s="65" t="str">
        <f t="shared" si="74"/>
        <v/>
      </c>
      <c r="D602" s="66" t="str">
        <f>IF(A602="","",IF(A602=1,start_rate,IF(variable,IF(OR(A602=1,A602&lt;$K$20*periods_per_year),D601,MIN($K$21,IF(MOD(A602-1,$J$23)=0,MAX($K$22,D601+$J$24),D601))),D601)))</f>
        <v/>
      </c>
      <c r="E602" s="71" t="str">
        <f t="shared" si="75"/>
        <v/>
      </c>
      <c r="F602" s="71" t="str">
        <f>IF(A602="","",IF(A602=nper,J601+E602,MIN(J601+E602,IF(D602=D601,F601,IF($E$10="Acc Bi-Weekly",ROUND((-PMT(((1+D602/CP)^(CP/12))-1,(nper-A602+1)*12/26,J601))/2,2),IF($E$10="Acc Weekly",ROUND((-PMT(((1+D602/CP)^(CP/12))-1,(nper-A602+1)*12/52,J601))/4,2),ROUND(-PMT(((1+D602/CP)^(CP/periods_per_year))-1,nper-A602+1,J601),2)))))))</f>
        <v/>
      </c>
      <c r="G602" s="71" t="str">
        <f>IF(OR(A602="",A602&lt;$E$14),"",IF(J601&lt;=F602,0,IF(IF(AND(A602&gt;=$E$14,MOD(A602-$E$14,int)=0),$E$15,0)+F602&gt;=J601+E602,J601+E602-F602,IF(AND(A602&gt;=$E$14,MOD(A602-$E$14,int)=0),$E$15,0)+IF(IF(AND(A602&gt;=$E$14,MOD(A602-$E$14,int)=0),$E$15,0)+IF(MOD(A602-$E$18,periods_per_year)=0,$E$17,0)+F602&lt;J601+E602,IF(MOD(A602-$E$18,periods_per_year)=0,$E$17,0),J601+E602-IF(AND(A602&gt;=$E$14,MOD(A602-$E$14,int)=0),$E$15,0)-F602))))</f>
        <v/>
      </c>
      <c r="H602" s="68"/>
      <c r="I602" s="71" t="str">
        <f t="shared" si="76"/>
        <v/>
      </c>
      <c r="J602" s="71" t="str">
        <f t="shared" si="77"/>
        <v/>
      </c>
      <c r="K602" s="50"/>
      <c r="L602" s="63" t="str">
        <f t="shared" si="78"/>
        <v/>
      </c>
      <c r="M602" s="64" t="str">
        <f>IF(L602="","",IF(OR(periods_per_year=26,periods_per_year=52),IF(periods_per_year=26,IF(L602=1,fpdate,M601+14),IF(periods_per_year=52,IF(L602=1,fpdate,M601+7),"n/a")),IF(periods_per_year=24,DATE(YEAR(fpdate),MONTH(fpdate)+(L602-1)/2+IF(AND(DAY(fpdate)&gt;=15,MOD(L602,2)=0),1,0),IF(MOD(L602,2)=0,IF(DAY(fpdate)&gt;=15,DAY(fpdate)-14,DAY(fpdate)+14),DAY(fpdate))),IF(DAY(DATE(YEAR(fpdate),MONTH(fpdate)+L602-1,DAY(fpdate)))&lt;&gt;DAY(fpdate),DATE(YEAR(fpdate),MONTH(fpdate)+L602,0),DATE(YEAR(fpdate),MONTH(fpdate)+L602-1,DAY(fpdate))))))</f>
        <v/>
      </c>
      <c r="N602" s="70" t="str">
        <f>IF(L602="","",IF(D602&lt;&gt;"",D602,IF(L602=1,start_rate,IF(variable,IF(OR(L602=1,L602&lt;$K$20*periods_per_year),N601,MIN($K$21,IF(MOD(L602-1,$J$23)=0,MAX($K$22,N601+$J$24),N601))),N601))))</f>
        <v/>
      </c>
      <c r="O602" s="71" t="str">
        <f>IF(L602="","",ROUND((((1+N602/CP)^(CP/periods_per_year))-1)*R601,2))</f>
        <v/>
      </c>
      <c r="P602" s="71" t="str">
        <f>IF(L602="","",IF(L602=nper,R601+O602,MIN(R601+O602,IF(N602=N601,P601,ROUND(-PMT(((1+N602/CP)^(CP/periods_per_year))-1,nper-L602+1,R601),2)))))</f>
        <v/>
      </c>
      <c r="Q602" s="71" t="str">
        <f t="shared" si="79"/>
        <v/>
      </c>
      <c r="R602" s="71" t="str">
        <f t="shared" si="80"/>
        <v/>
      </c>
    </row>
    <row r="603" spans="1:18" x14ac:dyDescent="0.25">
      <c r="A603" s="63" t="str">
        <f t="shared" si="72"/>
        <v/>
      </c>
      <c r="B603" s="64" t="str">
        <f t="shared" si="73"/>
        <v/>
      </c>
      <c r="C603" s="65" t="str">
        <f t="shared" si="74"/>
        <v/>
      </c>
      <c r="D603" s="66" t="str">
        <f>IF(A603="","",IF(A603=1,start_rate,IF(variable,IF(OR(A603=1,A603&lt;$K$20*periods_per_year),D602,MIN($K$21,IF(MOD(A603-1,$J$23)=0,MAX($K$22,D602+$J$24),D602))),D602)))</f>
        <v/>
      </c>
      <c r="E603" s="71" t="str">
        <f t="shared" si="75"/>
        <v/>
      </c>
      <c r="F603" s="71" t="str">
        <f>IF(A603="","",IF(A603=nper,J602+E603,MIN(J602+E603,IF(D603=D602,F602,IF($E$10="Acc Bi-Weekly",ROUND((-PMT(((1+D603/CP)^(CP/12))-1,(nper-A603+1)*12/26,J602))/2,2),IF($E$10="Acc Weekly",ROUND((-PMT(((1+D603/CP)^(CP/12))-1,(nper-A603+1)*12/52,J602))/4,2),ROUND(-PMT(((1+D603/CP)^(CP/periods_per_year))-1,nper-A603+1,J602),2)))))))</f>
        <v/>
      </c>
      <c r="G603" s="71" t="str">
        <f>IF(OR(A603="",A603&lt;$E$14),"",IF(J602&lt;=F603,0,IF(IF(AND(A603&gt;=$E$14,MOD(A603-$E$14,int)=0),$E$15,0)+F603&gt;=J602+E603,J602+E603-F603,IF(AND(A603&gt;=$E$14,MOD(A603-$E$14,int)=0),$E$15,0)+IF(IF(AND(A603&gt;=$E$14,MOD(A603-$E$14,int)=0),$E$15,0)+IF(MOD(A603-$E$18,periods_per_year)=0,$E$17,0)+F603&lt;J602+E603,IF(MOD(A603-$E$18,periods_per_year)=0,$E$17,0),J602+E603-IF(AND(A603&gt;=$E$14,MOD(A603-$E$14,int)=0),$E$15,0)-F603))))</f>
        <v/>
      </c>
      <c r="H603" s="68"/>
      <c r="I603" s="71" t="str">
        <f t="shared" si="76"/>
        <v/>
      </c>
      <c r="J603" s="71" t="str">
        <f t="shared" si="77"/>
        <v/>
      </c>
      <c r="K603" s="50"/>
      <c r="L603" s="63" t="str">
        <f t="shared" si="78"/>
        <v/>
      </c>
      <c r="M603" s="64" t="str">
        <f>IF(L603="","",IF(OR(periods_per_year=26,periods_per_year=52),IF(periods_per_year=26,IF(L603=1,fpdate,M602+14),IF(periods_per_year=52,IF(L603=1,fpdate,M602+7),"n/a")),IF(periods_per_year=24,DATE(YEAR(fpdate),MONTH(fpdate)+(L603-1)/2+IF(AND(DAY(fpdate)&gt;=15,MOD(L603,2)=0),1,0),IF(MOD(L603,2)=0,IF(DAY(fpdate)&gt;=15,DAY(fpdate)-14,DAY(fpdate)+14),DAY(fpdate))),IF(DAY(DATE(YEAR(fpdate),MONTH(fpdate)+L603-1,DAY(fpdate)))&lt;&gt;DAY(fpdate),DATE(YEAR(fpdate),MONTH(fpdate)+L603,0),DATE(YEAR(fpdate),MONTH(fpdate)+L603-1,DAY(fpdate))))))</f>
        <v/>
      </c>
      <c r="N603" s="70" t="str">
        <f>IF(L603="","",IF(D603&lt;&gt;"",D603,IF(L603=1,start_rate,IF(variable,IF(OR(L603=1,L603&lt;$K$20*periods_per_year),N602,MIN($K$21,IF(MOD(L603-1,$J$23)=0,MAX($K$22,N602+$J$24),N602))),N602))))</f>
        <v/>
      </c>
      <c r="O603" s="71" t="str">
        <f>IF(L603="","",ROUND((((1+N603/CP)^(CP/periods_per_year))-1)*R602,2))</f>
        <v/>
      </c>
      <c r="P603" s="71" t="str">
        <f>IF(L603="","",IF(L603=nper,R602+O603,MIN(R602+O603,IF(N603=N602,P602,ROUND(-PMT(((1+N603/CP)^(CP/periods_per_year))-1,nper-L603+1,R602),2)))))</f>
        <v/>
      </c>
      <c r="Q603" s="71" t="str">
        <f t="shared" si="79"/>
        <v/>
      </c>
      <c r="R603" s="71" t="str">
        <f t="shared" si="80"/>
        <v/>
      </c>
    </row>
    <row r="604" spans="1:18" x14ac:dyDescent="0.25">
      <c r="A604" s="63" t="str">
        <f t="shared" si="72"/>
        <v/>
      </c>
      <c r="B604" s="64" t="str">
        <f t="shared" si="73"/>
        <v/>
      </c>
      <c r="C604" s="65" t="str">
        <f t="shared" si="74"/>
        <v/>
      </c>
      <c r="D604" s="66" t="str">
        <f>IF(A604="","",IF(A604=1,start_rate,IF(variable,IF(OR(A604=1,A604&lt;$K$20*periods_per_year),D603,MIN($K$21,IF(MOD(A604-1,$J$23)=0,MAX($K$22,D603+$J$24),D603))),D603)))</f>
        <v/>
      </c>
      <c r="E604" s="71" t="str">
        <f t="shared" si="75"/>
        <v/>
      </c>
      <c r="F604" s="71" t="str">
        <f>IF(A604="","",IF(A604=nper,J603+E604,MIN(J603+E604,IF(D604=D603,F603,IF($E$10="Acc Bi-Weekly",ROUND((-PMT(((1+D604/CP)^(CP/12))-1,(nper-A604+1)*12/26,J603))/2,2),IF($E$10="Acc Weekly",ROUND((-PMT(((1+D604/CP)^(CP/12))-1,(nper-A604+1)*12/52,J603))/4,2),ROUND(-PMT(((1+D604/CP)^(CP/periods_per_year))-1,nper-A604+1,J603),2)))))))</f>
        <v/>
      </c>
      <c r="G604" s="71" t="str">
        <f>IF(OR(A604="",A604&lt;$E$14),"",IF(J603&lt;=F604,0,IF(IF(AND(A604&gt;=$E$14,MOD(A604-$E$14,int)=0),$E$15,0)+F604&gt;=J603+E604,J603+E604-F604,IF(AND(A604&gt;=$E$14,MOD(A604-$E$14,int)=0),$E$15,0)+IF(IF(AND(A604&gt;=$E$14,MOD(A604-$E$14,int)=0),$E$15,0)+IF(MOD(A604-$E$18,periods_per_year)=0,$E$17,0)+F604&lt;J603+E604,IF(MOD(A604-$E$18,periods_per_year)=0,$E$17,0),J603+E604-IF(AND(A604&gt;=$E$14,MOD(A604-$E$14,int)=0),$E$15,0)-F604))))</f>
        <v/>
      </c>
      <c r="H604" s="68"/>
      <c r="I604" s="71" t="str">
        <f t="shared" si="76"/>
        <v/>
      </c>
      <c r="J604" s="71" t="str">
        <f t="shared" si="77"/>
        <v/>
      </c>
      <c r="K604" s="50"/>
      <c r="L604" s="63" t="str">
        <f t="shared" si="78"/>
        <v/>
      </c>
      <c r="M604" s="64" t="str">
        <f>IF(L604="","",IF(OR(periods_per_year=26,periods_per_year=52),IF(periods_per_year=26,IF(L604=1,fpdate,M603+14),IF(periods_per_year=52,IF(L604=1,fpdate,M603+7),"n/a")),IF(periods_per_year=24,DATE(YEAR(fpdate),MONTH(fpdate)+(L604-1)/2+IF(AND(DAY(fpdate)&gt;=15,MOD(L604,2)=0),1,0),IF(MOD(L604,2)=0,IF(DAY(fpdate)&gt;=15,DAY(fpdate)-14,DAY(fpdate)+14),DAY(fpdate))),IF(DAY(DATE(YEAR(fpdate),MONTH(fpdate)+L604-1,DAY(fpdate)))&lt;&gt;DAY(fpdate),DATE(YEAR(fpdate),MONTH(fpdate)+L604,0),DATE(YEAR(fpdate),MONTH(fpdate)+L604-1,DAY(fpdate))))))</f>
        <v/>
      </c>
      <c r="N604" s="70" t="str">
        <f>IF(L604="","",IF(D604&lt;&gt;"",D604,IF(L604=1,start_rate,IF(variable,IF(OR(L604=1,L604&lt;$K$20*periods_per_year),N603,MIN($K$21,IF(MOD(L604-1,$J$23)=0,MAX($K$22,N603+$J$24),N603))),N603))))</f>
        <v/>
      </c>
      <c r="O604" s="71" t="str">
        <f>IF(L604="","",ROUND((((1+N604/CP)^(CP/periods_per_year))-1)*R603,2))</f>
        <v/>
      </c>
      <c r="P604" s="71" t="str">
        <f>IF(L604="","",IF(L604=nper,R603+O604,MIN(R603+O604,IF(N604=N603,P603,ROUND(-PMT(((1+N604/CP)^(CP/periods_per_year))-1,nper-L604+1,R603),2)))))</f>
        <v/>
      </c>
      <c r="Q604" s="71" t="str">
        <f t="shared" si="79"/>
        <v/>
      </c>
      <c r="R604" s="71" t="str">
        <f t="shared" si="80"/>
        <v/>
      </c>
    </row>
    <row r="605" spans="1:18" x14ac:dyDescent="0.25">
      <c r="A605" s="63" t="str">
        <f t="shared" si="72"/>
        <v/>
      </c>
      <c r="B605" s="64" t="str">
        <f t="shared" si="73"/>
        <v/>
      </c>
      <c r="C605" s="65" t="str">
        <f t="shared" si="74"/>
        <v/>
      </c>
      <c r="D605" s="66" t="str">
        <f>IF(A605="","",IF(A605=1,start_rate,IF(variable,IF(OR(A605=1,A605&lt;$K$20*periods_per_year),D604,MIN($K$21,IF(MOD(A605-1,$J$23)=0,MAX($K$22,D604+$J$24),D604))),D604)))</f>
        <v/>
      </c>
      <c r="E605" s="71" t="str">
        <f t="shared" si="75"/>
        <v/>
      </c>
      <c r="F605" s="71" t="str">
        <f>IF(A605="","",IF(A605=nper,J604+E605,MIN(J604+E605,IF(D605=D604,F604,IF($E$10="Acc Bi-Weekly",ROUND((-PMT(((1+D605/CP)^(CP/12))-1,(nper-A605+1)*12/26,J604))/2,2),IF($E$10="Acc Weekly",ROUND((-PMT(((1+D605/CP)^(CP/12))-1,(nper-A605+1)*12/52,J604))/4,2),ROUND(-PMT(((1+D605/CP)^(CP/periods_per_year))-1,nper-A605+1,J604),2)))))))</f>
        <v/>
      </c>
      <c r="G605" s="71" t="str">
        <f>IF(OR(A605="",A605&lt;$E$14),"",IF(J604&lt;=F605,0,IF(IF(AND(A605&gt;=$E$14,MOD(A605-$E$14,int)=0),$E$15,0)+F605&gt;=J604+E605,J604+E605-F605,IF(AND(A605&gt;=$E$14,MOD(A605-$E$14,int)=0),$E$15,0)+IF(IF(AND(A605&gt;=$E$14,MOD(A605-$E$14,int)=0),$E$15,0)+IF(MOD(A605-$E$18,periods_per_year)=0,$E$17,0)+F605&lt;J604+E605,IF(MOD(A605-$E$18,periods_per_year)=0,$E$17,0),J604+E605-IF(AND(A605&gt;=$E$14,MOD(A605-$E$14,int)=0),$E$15,0)-F605))))</f>
        <v/>
      </c>
      <c r="H605" s="68"/>
      <c r="I605" s="71" t="str">
        <f t="shared" si="76"/>
        <v/>
      </c>
      <c r="J605" s="71" t="str">
        <f t="shared" si="77"/>
        <v/>
      </c>
      <c r="K605" s="50"/>
      <c r="L605" s="63" t="str">
        <f t="shared" si="78"/>
        <v/>
      </c>
      <c r="M605" s="64" t="str">
        <f>IF(L605="","",IF(OR(periods_per_year=26,periods_per_year=52),IF(periods_per_year=26,IF(L605=1,fpdate,M604+14),IF(periods_per_year=52,IF(L605=1,fpdate,M604+7),"n/a")),IF(periods_per_year=24,DATE(YEAR(fpdate),MONTH(fpdate)+(L605-1)/2+IF(AND(DAY(fpdate)&gt;=15,MOD(L605,2)=0),1,0),IF(MOD(L605,2)=0,IF(DAY(fpdate)&gt;=15,DAY(fpdate)-14,DAY(fpdate)+14),DAY(fpdate))),IF(DAY(DATE(YEAR(fpdate),MONTH(fpdate)+L605-1,DAY(fpdate)))&lt;&gt;DAY(fpdate),DATE(YEAR(fpdate),MONTH(fpdate)+L605,0),DATE(YEAR(fpdate),MONTH(fpdate)+L605-1,DAY(fpdate))))))</f>
        <v/>
      </c>
      <c r="N605" s="70" t="str">
        <f>IF(L605="","",IF(D605&lt;&gt;"",D605,IF(L605=1,start_rate,IF(variable,IF(OR(L605=1,L605&lt;$K$20*periods_per_year),N604,MIN($K$21,IF(MOD(L605-1,$J$23)=0,MAX($K$22,N604+$J$24),N604))),N604))))</f>
        <v/>
      </c>
      <c r="O605" s="71" t="str">
        <f>IF(L605="","",ROUND((((1+N605/CP)^(CP/periods_per_year))-1)*R604,2))</f>
        <v/>
      </c>
      <c r="P605" s="71" t="str">
        <f>IF(L605="","",IF(L605=nper,R604+O605,MIN(R604+O605,IF(N605=N604,P604,ROUND(-PMT(((1+N605/CP)^(CP/periods_per_year))-1,nper-L605+1,R604),2)))))</f>
        <v/>
      </c>
      <c r="Q605" s="71" t="str">
        <f t="shared" si="79"/>
        <v/>
      </c>
      <c r="R605" s="71" t="str">
        <f t="shared" si="80"/>
        <v/>
      </c>
    </row>
    <row r="606" spans="1:18" x14ac:dyDescent="0.25">
      <c r="A606" s="63" t="str">
        <f t="shared" si="72"/>
        <v/>
      </c>
      <c r="B606" s="64" t="str">
        <f t="shared" si="73"/>
        <v/>
      </c>
      <c r="C606" s="65" t="str">
        <f t="shared" si="74"/>
        <v/>
      </c>
      <c r="D606" s="66" t="str">
        <f>IF(A606="","",IF(A606=1,start_rate,IF(variable,IF(OR(A606=1,A606&lt;$K$20*periods_per_year),D605,MIN($K$21,IF(MOD(A606-1,$J$23)=0,MAX($K$22,D605+$J$24),D605))),D605)))</f>
        <v/>
      </c>
      <c r="E606" s="71" t="str">
        <f t="shared" si="75"/>
        <v/>
      </c>
      <c r="F606" s="71" t="str">
        <f>IF(A606="","",IF(A606=nper,J605+E606,MIN(J605+E606,IF(D606=D605,F605,IF($E$10="Acc Bi-Weekly",ROUND((-PMT(((1+D606/CP)^(CP/12))-1,(nper-A606+1)*12/26,J605))/2,2),IF($E$10="Acc Weekly",ROUND((-PMT(((1+D606/CP)^(CP/12))-1,(nper-A606+1)*12/52,J605))/4,2),ROUND(-PMT(((1+D606/CP)^(CP/periods_per_year))-1,nper-A606+1,J605),2)))))))</f>
        <v/>
      </c>
      <c r="G606" s="71" t="str">
        <f>IF(OR(A606="",A606&lt;$E$14),"",IF(J605&lt;=F606,0,IF(IF(AND(A606&gt;=$E$14,MOD(A606-$E$14,int)=0),$E$15,0)+F606&gt;=J605+E606,J605+E606-F606,IF(AND(A606&gt;=$E$14,MOD(A606-$E$14,int)=0),$E$15,0)+IF(IF(AND(A606&gt;=$E$14,MOD(A606-$E$14,int)=0),$E$15,0)+IF(MOD(A606-$E$18,periods_per_year)=0,$E$17,0)+F606&lt;J605+E606,IF(MOD(A606-$E$18,periods_per_year)=0,$E$17,0),J605+E606-IF(AND(A606&gt;=$E$14,MOD(A606-$E$14,int)=0),$E$15,0)-F606))))</f>
        <v/>
      </c>
      <c r="H606" s="68"/>
      <c r="I606" s="71" t="str">
        <f t="shared" si="76"/>
        <v/>
      </c>
      <c r="J606" s="71" t="str">
        <f t="shared" si="77"/>
        <v/>
      </c>
      <c r="K606" s="50"/>
      <c r="L606" s="63" t="str">
        <f t="shared" si="78"/>
        <v/>
      </c>
      <c r="M606" s="64" t="str">
        <f>IF(L606="","",IF(OR(periods_per_year=26,periods_per_year=52),IF(periods_per_year=26,IF(L606=1,fpdate,M605+14),IF(periods_per_year=52,IF(L606=1,fpdate,M605+7),"n/a")),IF(periods_per_year=24,DATE(YEAR(fpdate),MONTH(fpdate)+(L606-1)/2+IF(AND(DAY(fpdate)&gt;=15,MOD(L606,2)=0),1,0),IF(MOD(L606,2)=0,IF(DAY(fpdate)&gt;=15,DAY(fpdate)-14,DAY(fpdate)+14),DAY(fpdate))),IF(DAY(DATE(YEAR(fpdate),MONTH(fpdate)+L606-1,DAY(fpdate)))&lt;&gt;DAY(fpdate),DATE(YEAR(fpdate),MONTH(fpdate)+L606,0),DATE(YEAR(fpdate),MONTH(fpdate)+L606-1,DAY(fpdate))))))</f>
        <v/>
      </c>
      <c r="N606" s="70" t="str">
        <f>IF(L606="","",IF(D606&lt;&gt;"",D606,IF(L606=1,start_rate,IF(variable,IF(OR(L606=1,L606&lt;$K$20*periods_per_year),N605,MIN($K$21,IF(MOD(L606-1,$J$23)=0,MAX($K$22,N605+$J$24),N605))),N605))))</f>
        <v/>
      </c>
      <c r="O606" s="71" t="str">
        <f>IF(L606="","",ROUND((((1+N606/CP)^(CP/periods_per_year))-1)*R605,2))</f>
        <v/>
      </c>
      <c r="P606" s="71" t="str">
        <f>IF(L606="","",IF(L606=nper,R605+O606,MIN(R605+O606,IF(N606=N605,P605,ROUND(-PMT(((1+N606/CP)^(CP/periods_per_year))-1,nper-L606+1,R605),2)))))</f>
        <v/>
      </c>
      <c r="Q606" s="71" t="str">
        <f t="shared" si="79"/>
        <v/>
      </c>
      <c r="R606" s="71" t="str">
        <f t="shared" si="80"/>
        <v/>
      </c>
    </row>
    <row r="607" spans="1:18" x14ac:dyDescent="0.25">
      <c r="A607" s="63" t="str">
        <f t="shared" si="72"/>
        <v/>
      </c>
      <c r="B607" s="64" t="str">
        <f t="shared" si="73"/>
        <v/>
      </c>
      <c r="C607" s="65" t="str">
        <f t="shared" si="74"/>
        <v/>
      </c>
      <c r="D607" s="66" t="str">
        <f>IF(A607="","",IF(A607=1,start_rate,IF(variable,IF(OR(A607=1,A607&lt;$K$20*periods_per_year),D606,MIN($K$21,IF(MOD(A607-1,$J$23)=0,MAX($K$22,D606+$J$24),D606))),D606)))</f>
        <v/>
      </c>
      <c r="E607" s="71" t="str">
        <f t="shared" si="75"/>
        <v/>
      </c>
      <c r="F607" s="71" t="str">
        <f>IF(A607="","",IF(A607=nper,J606+E607,MIN(J606+E607,IF(D607=D606,F606,IF($E$10="Acc Bi-Weekly",ROUND((-PMT(((1+D607/CP)^(CP/12))-1,(nper-A607+1)*12/26,J606))/2,2),IF($E$10="Acc Weekly",ROUND((-PMT(((1+D607/CP)^(CP/12))-1,(nper-A607+1)*12/52,J606))/4,2),ROUND(-PMT(((1+D607/CP)^(CP/periods_per_year))-1,nper-A607+1,J606),2)))))))</f>
        <v/>
      </c>
      <c r="G607" s="71" t="str">
        <f>IF(OR(A607="",A607&lt;$E$14),"",IF(J606&lt;=F607,0,IF(IF(AND(A607&gt;=$E$14,MOD(A607-$E$14,int)=0),$E$15,0)+F607&gt;=J606+E607,J606+E607-F607,IF(AND(A607&gt;=$E$14,MOD(A607-$E$14,int)=0),$E$15,0)+IF(IF(AND(A607&gt;=$E$14,MOD(A607-$E$14,int)=0),$E$15,0)+IF(MOD(A607-$E$18,periods_per_year)=0,$E$17,0)+F607&lt;J606+E607,IF(MOD(A607-$E$18,periods_per_year)=0,$E$17,0),J606+E607-IF(AND(A607&gt;=$E$14,MOD(A607-$E$14,int)=0),$E$15,0)-F607))))</f>
        <v/>
      </c>
      <c r="H607" s="68"/>
      <c r="I607" s="71" t="str">
        <f t="shared" si="76"/>
        <v/>
      </c>
      <c r="J607" s="71" t="str">
        <f t="shared" si="77"/>
        <v/>
      </c>
      <c r="K607" s="50"/>
      <c r="L607" s="63" t="str">
        <f t="shared" si="78"/>
        <v/>
      </c>
      <c r="M607" s="64" t="str">
        <f>IF(L607="","",IF(OR(periods_per_year=26,periods_per_year=52),IF(periods_per_year=26,IF(L607=1,fpdate,M606+14),IF(periods_per_year=52,IF(L607=1,fpdate,M606+7),"n/a")),IF(periods_per_year=24,DATE(YEAR(fpdate),MONTH(fpdate)+(L607-1)/2+IF(AND(DAY(fpdate)&gt;=15,MOD(L607,2)=0),1,0),IF(MOD(L607,2)=0,IF(DAY(fpdate)&gt;=15,DAY(fpdate)-14,DAY(fpdate)+14),DAY(fpdate))),IF(DAY(DATE(YEAR(fpdate),MONTH(fpdate)+L607-1,DAY(fpdate)))&lt;&gt;DAY(fpdate),DATE(YEAR(fpdate),MONTH(fpdate)+L607,0),DATE(YEAR(fpdate),MONTH(fpdate)+L607-1,DAY(fpdate))))))</f>
        <v/>
      </c>
      <c r="N607" s="70" t="str">
        <f>IF(L607="","",IF(D607&lt;&gt;"",D607,IF(L607=1,start_rate,IF(variable,IF(OR(L607=1,L607&lt;$K$20*periods_per_year),N606,MIN($K$21,IF(MOD(L607-1,$J$23)=0,MAX($K$22,N606+$J$24),N606))),N606))))</f>
        <v/>
      </c>
      <c r="O607" s="71" t="str">
        <f>IF(L607="","",ROUND((((1+N607/CP)^(CP/periods_per_year))-1)*R606,2))</f>
        <v/>
      </c>
      <c r="P607" s="71" t="str">
        <f>IF(L607="","",IF(L607=nper,R606+O607,MIN(R606+O607,IF(N607=N606,P606,ROUND(-PMT(((1+N607/CP)^(CP/periods_per_year))-1,nper-L607+1,R606),2)))))</f>
        <v/>
      </c>
      <c r="Q607" s="71" t="str">
        <f t="shared" si="79"/>
        <v/>
      </c>
      <c r="R607" s="71" t="str">
        <f t="shared" si="80"/>
        <v/>
      </c>
    </row>
    <row r="608" spans="1:18" x14ac:dyDescent="0.25">
      <c r="A608" s="63" t="str">
        <f t="shared" si="72"/>
        <v/>
      </c>
      <c r="B608" s="64" t="str">
        <f t="shared" si="73"/>
        <v/>
      </c>
      <c r="C608" s="65" t="str">
        <f t="shared" si="74"/>
        <v/>
      </c>
      <c r="D608" s="66" t="str">
        <f>IF(A608="","",IF(A608=1,start_rate,IF(variable,IF(OR(A608=1,A608&lt;$K$20*periods_per_year),D607,MIN($K$21,IF(MOD(A608-1,$J$23)=0,MAX($K$22,D607+$J$24),D607))),D607)))</f>
        <v/>
      </c>
      <c r="E608" s="71" t="str">
        <f t="shared" si="75"/>
        <v/>
      </c>
      <c r="F608" s="71" t="str">
        <f>IF(A608="","",IF(A608=nper,J607+E608,MIN(J607+E608,IF(D608=D607,F607,IF($E$10="Acc Bi-Weekly",ROUND((-PMT(((1+D608/CP)^(CP/12))-1,(nper-A608+1)*12/26,J607))/2,2),IF($E$10="Acc Weekly",ROUND((-PMT(((1+D608/CP)^(CP/12))-1,(nper-A608+1)*12/52,J607))/4,2),ROUND(-PMT(((1+D608/CP)^(CP/periods_per_year))-1,nper-A608+1,J607),2)))))))</f>
        <v/>
      </c>
      <c r="G608" s="71" t="str">
        <f>IF(OR(A608="",A608&lt;$E$14),"",IF(J607&lt;=F608,0,IF(IF(AND(A608&gt;=$E$14,MOD(A608-$E$14,int)=0),$E$15,0)+F608&gt;=J607+E608,J607+E608-F608,IF(AND(A608&gt;=$E$14,MOD(A608-$E$14,int)=0),$E$15,0)+IF(IF(AND(A608&gt;=$E$14,MOD(A608-$E$14,int)=0),$E$15,0)+IF(MOD(A608-$E$18,periods_per_year)=0,$E$17,0)+F608&lt;J607+E608,IF(MOD(A608-$E$18,periods_per_year)=0,$E$17,0),J607+E608-IF(AND(A608&gt;=$E$14,MOD(A608-$E$14,int)=0),$E$15,0)-F608))))</f>
        <v/>
      </c>
      <c r="H608" s="68"/>
      <c r="I608" s="71" t="str">
        <f t="shared" si="76"/>
        <v/>
      </c>
      <c r="J608" s="71" t="str">
        <f t="shared" si="77"/>
        <v/>
      </c>
      <c r="K608" s="50"/>
      <c r="L608" s="63" t="str">
        <f t="shared" si="78"/>
        <v/>
      </c>
      <c r="M608" s="64" t="str">
        <f>IF(L608="","",IF(OR(periods_per_year=26,periods_per_year=52),IF(periods_per_year=26,IF(L608=1,fpdate,M607+14),IF(periods_per_year=52,IF(L608=1,fpdate,M607+7),"n/a")),IF(periods_per_year=24,DATE(YEAR(fpdate),MONTH(fpdate)+(L608-1)/2+IF(AND(DAY(fpdate)&gt;=15,MOD(L608,2)=0),1,0),IF(MOD(L608,2)=0,IF(DAY(fpdate)&gt;=15,DAY(fpdate)-14,DAY(fpdate)+14),DAY(fpdate))),IF(DAY(DATE(YEAR(fpdate),MONTH(fpdate)+L608-1,DAY(fpdate)))&lt;&gt;DAY(fpdate),DATE(YEAR(fpdate),MONTH(fpdate)+L608,0),DATE(YEAR(fpdate),MONTH(fpdate)+L608-1,DAY(fpdate))))))</f>
        <v/>
      </c>
      <c r="N608" s="70" t="str">
        <f>IF(L608="","",IF(D608&lt;&gt;"",D608,IF(L608=1,start_rate,IF(variable,IF(OR(L608=1,L608&lt;$K$20*periods_per_year),N607,MIN($K$21,IF(MOD(L608-1,$J$23)=0,MAX($K$22,N607+$J$24),N607))),N607))))</f>
        <v/>
      </c>
      <c r="O608" s="71" t="str">
        <f>IF(L608="","",ROUND((((1+N608/CP)^(CP/periods_per_year))-1)*R607,2))</f>
        <v/>
      </c>
      <c r="P608" s="71" t="str">
        <f>IF(L608="","",IF(L608=nper,R607+O608,MIN(R607+O608,IF(N608=N607,P607,ROUND(-PMT(((1+N608/CP)^(CP/periods_per_year))-1,nper-L608+1,R607),2)))))</f>
        <v/>
      </c>
      <c r="Q608" s="71" t="str">
        <f t="shared" si="79"/>
        <v/>
      </c>
      <c r="R608" s="71" t="str">
        <f t="shared" si="80"/>
        <v/>
      </c>
    </row>
    <row r="609" spans="1:18" x14ac:dyDescent="0.25">
      <c r="A609" s="63" t="str">
        <f t="shared" si="72"/>
        <v/>
      </c>
      <c r="B609" s="64" t="str">
        <f t="shared" si="73"/>
        <v/>
      </c>
      <c r="C609" s="65" t="str">
        <f t="shared" si="74"/>
        <v/>
      </c>
      <c r="D609" s="66" t="str">
        <f>IF(A609="","",IF(A609=1,start_rate,IF(variable,IF(OR(A609=1,A609&lt;$K$20*periods_per_year),D608,MIN($K$21,IF(MOD(A609-1,$J$23)=0,MAX($K$22,D608+$J$24),D608))),D608)))</f>
        <v/>
      </c>
      <c r="E609" s="71" t="str">
        <f t="shared" si="75"/>
        <v/>
      </c>
      <c r="F609" s="71" t="str">
        <f>IF(A609="","",IF(A609=nper,J608+E609,MIN(J608+E609,IF(D609=D608,F608,IF($E$10="Acc Bi-Weekly",ROUND((-PMT(((1+D609/CP)^(CP/12))-1,(nper-A609+1)*12/26,J608))/2,2),IF($E$10="Acc Weekly",ROUND((-PMT(((1+D609/CP)^(CP/12))-1,(nper-A609+1)*12/52,J608))/4,2),ROUND(-PMT(((1+D609/CP)^(CP/periods_per_year))-1,nper-A609+1,J608),2)))))))</f>
        <v/>
      </c>
      <c r="G609" s="71" t="str">
        <f>IF(OR(A609="",A609&lt;$E$14),"",IF(J608&lt;=F609,0,IF(IF(AND(A609&gt;=$E$14,MOD(A609-$E$14,int)=0),$E$15,0)+F609&gt;=J608+E609,J608+E609-F609,IF(AND(A609&gt;=$E$14,MOD(A609-$E$14,int)=0),$E$15,0)+IF(IF(AND(A609&gt;=$E$14,MOD(A609-$E$14,int)=0),$E$15,0)+IF(MOD(A609-$E$18,periods_per_year)=0,$E$17,0)+F609&lt;J608+E609,IF(MOD(A609-$E$18,periods_per_year)=0,$E$17,0),J608+E609-IF(AND(A609&gt;=$E$14,MOD(A609-$E$14,int)=0),$E$15,0)-F609))))</f>
        <v/>
      </c>
      <c r="H609" s="68"/>
      <c r="I609" s="71" t="str">
        <f t="shared" si="76"/>
        <v/>
      </c>
      <c r="J609" s="71" t="str">
        <f t="shared" si="77"/>
        <v/>
      </c>
      <c r="K609" s="50"/>
      <c r="L609" s="63" t="str">
        <f t="shared" si="78"/>
        <v/>
      </c>
      <c r="M609" s="64" t="str">
        <f>IF(L609="","",IF(OR(periods_per_year=26,periods_per_year=52),IF(periods_per_year=26,IF(L609=1,fpdate,M608+14),IF(periods_per_year=52,IF(L609=1,fpdate,M608+7),"n/a")),IF(periods_per_year=24,DATE(YEAR(fpdate),MONTH(fpdate)+(L609-1)/2+IF(AND(DAY(fpdate)&gt;=15,MOD(L609,2)=0),1,0),IF(MOD(L609,2)=0,IF(DAY(fpdate)&gt;=15,DAY(fpdate)-14,DAY(fpdate)+14),DAY(fpdate))),IF(DAY(DATE(YEAR(fpdate),MONTH(fpdate)+L609-1,DAY(fpdate)))&lt;&gt;DAY(fpdate),DATE(YEAR(fpdate),MONTH(fpdate)+L609,0),DATE(YEAR(fpdate),MONTH(fpdate)+L609-1,DAY(fpdate))))))</f>
        <v/>
      </c>
      <c r="N609" s="70" t="str">
        <f>IF(L609="","",IF(D609&lt;&gt;"",D609,IF(L609=1,start_rate,IF(variable,IF(OR(L609=1,L609&lt;$K$20*periods_per_year),N608,MIN($K$21,IF(MOD(L609-1,$J$23)=0,MAX($K$22,N608+$J$24),N608))),N608))))</f>
        <v/>
      </c>
      <c r="O609" s="71" t="str">
        <f>IF(L609="","",ROUND((((1+N609/CP)^(CP/periods_per_year))-1)*R608,2))</f>
        <v/>
      </c>
      <c r="P609" s="71" t="str">
        <f>IF(L609="","",IF(L609=nper,R608+O609,MIN(R608+O609,IF(N609=N608,P608,ROUND(-PMT(((1+N609/CP)^(CP/periods_per_year))-1,nper-L609+1,R608),2)))))</f>
        <v/>
      </c>
      <c r="Q609" s="71" t="str">
        <f t="shared" si="79"/>
        <v/>
      </c>
      <c r="R609" s="71" t="str">
        <f t="shared" si="80"/>
        <v/>
      </c>
    </row>
    <row r="610" spans="1:18" x14ac:dyDescent="0.25">
      <c r="A610" s="63" t="str">
        <f t="shared" si="72"/>
        <v/>
      </c>
      <c r="B610" s="64" t="str">
        <f t="shared" si="73"/>
        <v/>
      </c>
      <c r="C610" s="65" t="str">
        <f t="shared" si="74"/>
        <v/>
      </c>
      <c r="D610" s="66" t="str">
        <f>IF(A610="","",IF(A610=1,start_rate,IF(variable,IF(OR(A610=1,A610&lt;$K$20*periods_per_year),D609,MIN($K$21,IF(MOD(A610-1,$J$23)=0,MAX($K$22,D609+$J$24),D609))),D609)))</f>
        <v/>
      </c>
      <c r="E610" s="71" t="str">
        <f t="shared" si="75"/>
        <v/>
      </c>
      <c r="F610" s="71" t="str">
        <f>IF(A610="","",IF(A610=nper,J609+E610,MIN(J609+E610,IF(D610=D609,F609,IF($E$10="Acc Bi-Weekly",ROUND((-PMT(((1+D610/CP)^(CP/12))-1,(nper-A610+1)*12/26,J609))/2,2),IF($E$10="Acc Weekly",ROUND((-PMT(((1+D610/CP)^(CP/12))-1,(nper-A610+1)*12/52,J609))/4,2),ROUND(-PMT(((1+D610/CP)^(CP/periods_per_year))-1,nper-A610+1,J609),2)))))))</f>
        <v/>
      </c>
      <c r="G610" s="71" t="str">
        <f>IF(OR(A610="",A610&lt;$E$14),"",IF(J609&lt;=F610,0,IF(IF(AND(A610&gt;=$E$14,MOD(A610-$E$14,int)=0),$E$15,0)+F610&gt;=J609+E610,J609+E610-F610,IF(AND(A610&gt;=$E$14,MOD(A610-$E$14,int)=0),$E$15,0)+IF(IF(AND(A610&gt;=$E$14,MOD(A610-$E$14,int)=0),$E$15,0)+IF(MOD(A610-$E$18,periods_per_year)=0,$E$17,0)+F610&lt;J609+E610,IF(MOD(A610-$E$18,periods_per_year)=0,$E$17,0),J609+E610-IF(AND(A610&gt;=$E$14,MOD(A610-$E$14,int)=0),$E$15,0)-F610))))</f>
        <v/>
      </c>
      <c r="H610" s="68"/>
      <c r="I610" s="71" t="str">
        <f t="shared" si="76"/>
        <v/>
      </c>
      <c r="J610" s="71" t="str">
        <f t="shared" si="77"/>
        <v/>
      </c>
      <c r="K610" s="50"/>
      <c r="L610" s="63" t="str">
        <f t="shared" si="78"/>
        <v/>
      </c>
      <c r="M610" s="64" t="str">
        <f>IF(L610="","",IF(OR(periods_per_year=26,periods_per_year=52),IF(periods_per_year=26,IF(L610=1,fpdate,M609+14),IF(periods_per_year=52,IF(L610=1,fpdate,M609+7),"n/a")),IF(periods_per_year=24,DATE(YEAR(fpdate),MONTH(fpdate)+(L610-1)/2+IF(AND(DAY(fpdate)&gt;=15,MOD(L610,2)=0),1,0),IF(MOD(L610,2)=0,IF(DAY(fpdate)&gt;=15,DAY(fpdate)-14,DAY(fpdate)+14),DAY(fpdate))),IF(DAY(DATE(YEAR(fpdate),MONTH(fpdate)+L610-1,DAY(fpdate)))&lt;&gt;DAY(fpdate),DATE(YEAR(fpdate),MONTH(fpdate)+L610,0),DATE(YEAR(fpdate),MONTH(fpdate)+L610-1,DAY(fpdate))))))</f>
        <v/>
      </c>
      <c r="N610" s="70" t="str">
        <f>IF(L610="","",IF(D610&lt;&gt;"",D610,IF(L610=1,start_rate,IF(variable,IF(OR(L610=1,L610&lt;$K$20*periods_per_year),N609,MIN($K$21,IF(MOD(L610-1,$J$23)=0,MAX($K$22,N609+$J$24),N609))),N609))))</f>
        <v/>
      </c>
      <c r="O610" s="71" t="str">
        <f>IF(L610="","",ROUND((((1+N610/CP)^(CP/periods_per_year))-1)*R609,2))</f>
        <v/>
      </c>
      <c r="P610" s="71" t="str">
        <f>IF(L610="","",IF(L610=nper,R609+O610,MIN(R609+O610,IF(N610=N609,P609,ROUND(-PMT(((1+N610/CP)^(CP/periods_per_year))-1,nper-L610+1,R609),2)))))</f>
        <v/>
      </c>
      <c r="Q610" s="71" t="str">
        <f t="shared" si="79"/>
        <v/>
      </c>
      <c r="R610" s="71" t="str">
        <f t="shared" si="80"/>
        <v/>
      </c>
    </row>
    <row r="611" spans="1:18" x14ac:dyDescent="0.25">
      <c r="A611" s="63" t="str">
        <f t="shared" si="72"/>
        <v/>
      </c>
      <c r="B611" s="64" t="str">
        <f t="shared" si="73"/>
        <v/>
      </c>
      <c r="C611" s="65" t="str">
        <f t="shared" si="74"/>
        <v/>
      </c>
      <c r="D611" s="66" t="str">
        <f>IF(A611="","",IF(A611=1,start_rate,IF(variable,IF(OR(A611=1,A611&lt;$K$20*periods_per_year),D610,MIN($K$21,IF(MOD(A611-1,$J$23)=0,MAX($K$22,D610+$J$24),D610))),D610)))</f>
        <v/>
      </c>
      <c r="E611" s="71" t="str">
        <f t="shared" si="75"/>
        <v/>
      </c>
      <c r="F611" s="71" t="str">
        <f>IF(A611="","",IF(A611=nper,J610+E611,MIN(J610+E611,IF(D611=D610,F610,IF($E$10="Acc Bi-Weekly",ROUND((-PMT(((1+D611/CP)^(CP/12))-1,(nper-A611+1)*12/26,J610))/2,2),IF($E$10="Acc Weekly",ROUND((-PMT(((1+D611/CP)^(CP/12))-1,(nper-A611+1)*12/52,J610))/4,2),ROUND(-PMT(((1+D611/CP)^(CP/periods_per_year))-1,nper-A611+1,J610),2)))))))</f>
        <v/>
      </c>
      <c r="G611" s="71" t="str">
        <f>IF(OR(A611="",A611&lt;$E$14),"",IF(J610&lt;=F611,0,IF(IF(AND(A611&gt;=$E$14,MOD(A611-$E$14,int)=0),$E$15,0)+F611&gt;=J610+E611,J610+E611-F611,IF(AND(A611&gt;=$E$14,MOD(A611-$E$14,int)=0),$E$15,0)+IF(IF(AND(A611&gt;=$E$14,MOD(A611-$E$14,int)=0),$E$15,0)+IF(MOD(A611-$E$18,periods_per_year)=0,$E$17,0)+F611&lt;J610+E611,IF(MOD(A611-$E$18,periods_per_year)=0,$E$17,0),J610+E611-IF(AND(A611&gt;=$E$14,MOD(A611-$E$14,int)=0),$E$15,0)-F611))))</f>
        <v/>
      </c>
      <c r="H611" s="68"/>
      <c r="I611" s="71" t="str">
        <f t="shared" si="76"/>
        <v/>
      </c>
      <c r="J611" s="71" t="str">
        <f t="shared" si="77"/>
        <v/>
      </c>
      <c r="K611" s="50"/>
      <c r="L611" s="63" t="str">
        <f t="shared" si="78"/>
        <v/>
      </c>
      <c r="M611" s="64" t="str">
        <f>IF(L611="","",IF(OR(periods_per_year=26,periods_per_year=52),IF(periods_per_year=26,IF(L611=1,fpdate,M610+14),IF(periods_per_year=52,IF(L611=1,fpdate,M610+7),"n/a")),IF(periods_per_year=24,DATE(YEAR(fpdate),MONTH(fpdate)+(L611-1)/2+IF(AND(DAY(fpdate)&gt;=15,MOD(L611,2)=0),1,0),IF(MOD(L611,2)=0,IF(DAY(fpdate)&gt;=15,DAY(fpdate)-14,DAY(fpdate)+14),DAY(fpdate))),IF(DAY(DATE(YEAR(fpdate),MONTH(fpdate)+L611-1,DAY(fpdate)))&lt;&gt;DAY(fpdate),DATE(YEAR(fpdate),MONTH(fpdate)+L611,0),DATE(YEAR(fpdate),MONTH(fpdate)+L611-1,DAY(fpdate))))))</f>
        <v/>
      </c>
      <c r="N611" s="70" t="str">
        <f>IF(L611="","",IF(D611&lt;&gt;"",D611,IF(L611=1,start_rate,IF(variable,IF(OR(L611=1,L611&lt;$K$20*periods_per_year),N610,MIN($K$21,IF(MOD(L611-1,$J$23)=0,MAX($K$22,N610+$J$24),N610))),N610))))</f>
        <v/>
      </c>
      <c r="O611" s="71" t="str">
        <f>IF(L611="","",ROUND((((1+N611/CP)^(CP/periods_per_year))-1)*R610,2))</f>
        <v/>
      </c>
      <c r="P611" s="71" t="str">
        <f>IF(L611="","",IF(L611=nper,R610+O611,MIN(R610+O611,IF(N611=N610,P610,ROUND(-PMT(((1+N611/CP)^(CP/periods_per_year))-1,nper-L611+1,R610),2)))))</f>
        <v/>
      </c>
      <c r="Q611" s="71" t="str">
        <f t="shared" si="79"/>
        <v/>
      </c>
      <c r="R611" s="71" t="str">
        <f t="shared" si="80"/>
        <v/>
      </c>
    </row>
    <row r="612" spans="1:18" x14ac:dyDescent="0.25">
      <c r="A612" s="63" t="str">
        <f t="shared" si="72"/>
        <v/>
      </c>
      <c r="B612" s="64" t="str">
        <f t="shared" si="73"/>
        <v/>
      </c>
      <c r="C612" s="65" t="str">
        <f t="shared" si="74"/>
        <v/>
      </c>
      <c r="D612" s="66" t="str">
        <f>IF(A612="","",IF(A612=1,start_rate,IF(variable,IF(OR(A612=1,A612&lt;$K$20*periods_per_year),D611,MIN($K$21,IF(MOD(A612-1,$J$23)=0,MAX($K$22,D611+$J$24),D611))),D611)))</f>
        <v/>
      </c>
      <c r="E612" s="71" t="str">
        <f t="shared" si="75"/>
        <v/>
      </c>
      <c r="F612" s="71" t="str">
        <f>IF(A612="","",IF(A612=nper,J611+E612,MIN(J611+E612,IF(D612=D611,F611,IF($E$10="Acc Bi-Weekly",ROUND((-PMT(((1+D612/CP)^(CP/12))-1,(nper-A612+1)*12/26,J611))/2,2),IF($E$10="Acc Weekly",ROUND((-PMT(((1+D612/CP)^(CP/12))-1,(nper-A612+1)*12/52,J611))/4,2),ROUND(-PMT(((1+D612/CP)^(CP/periods_per_year))-1,nper-A612+1,J611),2)))))))</f>
        <v/>
      </c>
      <c r="G612" s="71" t="str">
        <f>IF(OR(A612="",A612&lt;$E$14),"",IF(J611&lt;=F612,0,IF(IF(AND(A612&gt;=$E$14,MOD(A612-$E$14,int)=0),$E$15,0)+F612&gt;=J611+E612,J611+E612-F612,IF(AND(A612&gt;=$E$14,MOD(A612-$E$14,int)=0),$E$15,0)+IF(IF(AND(A612&gt;=$E$14,MOD(A612-$E$14,int)=0),$E$15,0)+IF(MOD(A612-$E$18,periods_per_year)=0,$E$17,0)+F612&lt;J611+E612,IF(MOD(A612-$E$18,periods_per_year)=0,$E$17,0),J611+E612-IF(AND(A612&gt;=$E$14,MOD(A612-$E$14,int)=0),$E$15,0)-F612))))</f>
        <v/>
      </c>
      <c r="H612" s="68"/>
      <c r="I612" s="71" t="str">
        <f t="shared" si="76"/>
        <v/>
      </c>
      <c r="J612" s="71" t="str">
        <f t="shared" si="77"/>
        <v/>
      </c>
      <c r="K612" s="50"/>
      <c r="L612" s="63" t="str">
        <f t="shared" si="78"/>
        <v/>
      </c>
      <c r="M612" s="64" t="str">
        <f>IF(L612="","",IF(OR(periods_per_year=26,periods_per_year=52),IF(periods_per_year=26,IF(L612=1,fpdate,M611+14),IF(periods_per_year=52,IF(L612=1,fpdate,M611+7),"n/a")),IF(periods_per_year=24,DATE(YEAR(fpdate),MONTH(fpdate)+(L612-1)/2+IF(AND(DAY(fpdate)&gt;=15,MOD(L612,2)=0),1,0),IF(MOD(L612,2)=0,IF(DAY(fpdate)&gt;=15,DAY(fpdate)-14,DAY(fpdate)+14),DAY(fpdate))),IF(DAY(DATE(YEAR(fpdate),MONTH(fpdate)+L612-1,DAY(fpdate)))&lt;&gt;DAY(fpdate),DATE(YEAR(fpdate),MONTH(fpdate)+L612,0),DATE(YEAR(fpdate),MONTH(fpdate)+L612-1,DAY(fpdate))))))</f>
        <v/>
      </c>
      <c r="N612" s="70" t="str">
        <f>IF(L612="","",IF(D612&lt;&gt;"",D612,IF(L612=1,start_rate,IF(variable,IF(OR(L612=1,L612&lt;$K$20*periods_per_year),N611,MIN($K$21,IF(MOD(L612-1,$J$23)=0,MAX($K$22,N611+$J$24),N611))),N611))))</f>
        <v/>
      </c>
      <c r="O612" s="71" t="str">
        <f>IF(L612="","",ROUND((((1+N612/CP)^(CP/periods_per_year))-1)*R611,2))</f>
        <v/>
      </c>
      <c r="P612" s="71" t="str">
        <f>IF(L612="","",IF(L612=nper,R611+O612,MIN(R611+O612,IF(N612=N611,P611,ROUND(-PMT(((1+N612/CP)^(CP/periods_per_year))-1,nper-L612+1,R611),2)))))</f>
        <v/>
      </c>
      <c r="Q612" s="71" t="str">
        <f t="shared" si="79"/>
        <v/>
      </c>
      <c r="R612" s="71" t="str">
        <f t="shared" si="80"/>
        <v/>
      </c>
    </row>
    <row r="613" spans="1:18" x14ac:dyDescent="0.25">
      <c r="A613" s="63" t="str">
        <f t="shared" si="72"/>
        <v/>
      </c>
      <c r="B613" s="64" t="str">
        <f t="shared" si="73"/>
        <v/>
      </c>
      <c r="C613" s="65" t="str">
        <f t="shared" si="74"/>
        <v/>
      </c>
      <c r="D613" s="66" t="str">
        <f>IF(A613="","",IF(A613=1,start_rate,IF(variable,IF(OR(A613=1,A613&lt;$K$20*periods_per_year),D612,MIN($K$21,IF(MOD(A613-1,$J$23)=0,MAX($K$22,D612+$J$24),D612))),D612)))</f>
        <v/>
      </c>
      <c r="E613" s="71" t="str">
        <f t="shared" si="75"/>
        <v/>
      </c>
      <c r="F613" s="71" t="str">
        <f>IF(A613="","",IF(A613=nper,J612+E613,MIN(J612+E613,IF(D613=D612,F612,IF($E$10="Acc Bi-Weekly",ROUND((-PMT(((1+D613/CP)^(CP/12))-1,(nper-A613+1)*12/26,J612))/2,2),IF($E$10="Acc Weekly",ROUND((-PMT(((1+D613/CP)^(CP/12))-1,(nper-A613+1)*12/52,J612))/4,2),ROUND(-PMT(((1+D613/CP)^(CP/periods_per_year))-1,nper-A613+1,J612),2)))))))</f>
        <v/>
      </c>
      <c r="G613" s="71" t="str">
        <f>IF(OR(A613="",A613&lt;$E$14),"",IF(J612&lt;=F613,0,IF(IF(AND(A613&gt;=$E$14,MOD(A613-$E$14,int)=0),$E$15,0)+F613&gt;=J612+E613,J612+E613-F613,IF(AND(A613&gt;=$E$14,MOD(A613-$E$14,int)=0),$E$15,0)+IF(IF(AND(A613&gt;=$E$14,MOD(A613-$E$14,int)=0),$E$15,0)+IF(MOD(A613-$E$18,periods_per_year)=0,$E$17,0)+F613&lt;J612+E613,IF(MOD(A613-$E$18,periods_per_year)=0,$E$17,0),J612+E613-IF(AND(A613&gt;=$E$14,MOD(A613-$E$14,int)=0),$E$15,0)-F613))))</f>
        <v/>
      </c>
      <c r="H613" s="68"/>
      <c r="I613" s="71" t="str">
        <f t="shared" si="76"/>
        <v/>
      </c>
      <c r="J613" s="71" t="str">
        <f t="shared" si="77"/>
        <v/>
      </c>
      <c r="K613" s="50"/>
      <c r="L613" s="63" t="str">
        <f t="shared" si="78"/>
        <v/>
      </c>
      <c r="M613" s="64" t="str">
        <f>IF(L613="","",IF(OR(periods_per_year=26,periods_per_year=52),IF(periods_per_year=26,IF(L613=1,fpdate,M612+14),IF(periods_per_year=52,IF(L613=1,fpdate,M612+7),"n/a")),IF(periods_per_year=24,DATE(YEAR(fpdate),MONTH(fpdate)+(L613-1)/2+IF(AND(DAY(fpdate)&gt;=15,MOD(L613,2)=0),1,0),IF(MOD(L613,2)=0,IF(DAY(fpdate)&gt;=15,DAY(fpdate)-14,DAY(fpdate)+14),DAY(fpdate))),IF(DAY(DATE(YEAR(fpdate),MONTH(fpdate)+L613-1,DAY(fpdate)))&lt;&gt;DAY(fpdate),DATE(YEAR(fpdate),MONTH(fpdate)+L613,0),DATE(YEAR(fpdate),MONTH(fpdate)+L613-1,DAY(fpdate))))))</f>
        <v/>
      </c>
      <c r="N613" s="70" t="str">
        <f>IF(L613="","",IF(D613&lt;&gt;"",D613,IF(L613=1,start_rate,IF(variable,IF(OR(L613=1,L613&lt;$K$20*periods_per_year),N612,MIN($K$21,IF(MOD(L613-1,$J$23)=0,MAX($K$22,N612+$J$24),N612))),N612))))</f>
        <v/>
      </c>
      <c r="O613" s="71" t="str">
        <f>IF(L613="","",ROUND((((1+N613/CP)^(CP/periods_per_year))-1)*R612,2))</f>
        <v/>
      </c>
      <c r="P613" s="71" t="str">
        <f>IF(L613="","",IF(L613=nper,R612+O613,MIN(R612+O613,IF(N613=N612,P612,ROUND(-PMT(((1+N613/CP)^(CP/periods_per_year))-1,nper-L613+1,R612),2)))))</f>
        <v/>
      </c>
      <c r="Q613" s="71" t="str">
        <f t="shared" si="79"/>
        <v/>
      </c>
      <c r="R613" s="71" t="str">
        <f t="shared" si="80"/>
        <v/>
      </c>
    </row>
    <row r="614" spans="1:18" x14ac:dyDescent="0.25">
      <c r="A614" s="63" t="str">
        <f t="shared" si="72"/>
        <v/>
      </c>
      <c r="B614" s="64" t="str">
        <f t="shared" si="73"/>
        <v/>
      </c>
      <c r="C614" s="65" t="str">
        <f t="shared" si="74"/>
        <v/>
      </c>
      <c r="D614" s="66" t="str">
        <f>IF(A614="","",IF(A614=1,start_rate,IF(variable,IF(OR(A614=1,A614&lt;$K$20*periods_per_year),D613,MIN($K$21,IF(MOD(A614-1,$J$23)=0,MAX($K$22,D613+$J$24),D613))),D613)))</f>
        <v/>
      </c>
      <c r="E614" s="71" t="str">
        <f t="shared" si="75"/>
        <v/>
      </c>
      <c r="F614" s="71" t="str">
        <f>IF(A614="","",IF(A614=nper,J613+E614,MIN(J613+E614,IF(D614=D613,F613,IF($E$10="Acc Bi-Weekly",ROUND((-PMT(((1+D614/CP)^(CP/12))-1,(nper-A614+1)*12/26,J613))/2,2),IF($E$10="Acc Weekly",ROUND((-PMT(((1+D614/CP)^(CP/12))-1,(nper-A614+1)*12/52,J613))/4,2),ROUND(-PMT(((1+D614/CP)^(CP/periods_per_year))-1,nper-A614+1,J613),2)))))))</f>
        <v/>
      </c>
      <c r="G614" s="71" t="str">
        <f>IF(OR(A614="",A614&lt;$E$14),"",IF(J613&lt;=F614,0,IF(IF(AND(A614&gt;=$E$14,MOD(A614-$E$14,int)=0),$E$15,0)+F614&gt;=J613+E614,J613+E614-F614,IF(AND(A614&gt;=$E$14,MOD(A614-$E$14,int)=0),$E$15,0)+IF(IF(AND(A614&gt;=$E$14,MOD(A614-$E$14,int)=0),$E$15,0)+IF(MOD(A614-$E$18,periods_per_year)=0,$E$17,0)+F614&lt;J613+E614,IF(MOD(A614-$E$18,periods_per_year)=0,$E$17,0),J613+E614-IF(AND(A614&gt;=$E$14,MOD(A614-$E$14,int)=0),$E$15,0)-F614))))</f>
        <v/>
      </c>
      <c r="H614" s="68"/>
      <c r="I614" s="71" t="str">
        <f t="shared" si="76"/>
        <v/>
      </c>
      <c r="J614" s="71" t="str">
        <f t="shared" si="77"/>
        <v/>
      </c>
      <c r="K614" s="50"/>
      <c r="L614" s="63" t="str">
        <f t="shared" si="78"/>
        <v/>
      </c>
      <c r="M614" s="64" t="str">
        <f>IF(L614="","",IF(OR(periods_per_year=26,periods_per_year=52),IF(periods_per_year=26,IF(L614=1,fpdate,M613+14),IF(periods_per_year=52,IF(L614=1,fpdate,M613+7),"n/a")),IF(periods_per_year=24,DATE(YEAR(fpdate),MONTH(fpdate)+(L614-1)/2+IF(AND(DAY(fpdate)&gt;=15,MOD(L614,2)=0),1,0),IF(MOD(L614,2)=0,IF(DAY(fpdate)&gt;=15,DAY(fpdate)-14,DAY(fpdate)+14),DAY(fpdate))),IF(DAY(DATE(YEAR(fpdate),MONTH(fpdate)+L614-1,DAY(fpdate)))&lt;&gt;DAY(fpdate),DATE(YEAR(fpdate),MONTH(fpdate)+L614,0),DATE(YEAR(fpdate),MONTH(fpdate)+L614-1,DAY(fpdate))))))</f>
        <v/>
      </c>
      <c r="N614" s="70" t="str">
        <f>IF(L614="","",IF(D614&lt;&gt;"",D614,IF(L614=1,start_rate,IF(variable,IF(OR(L614=1,L614&lt;$K$20*periods_per_year),N613,MIN($K$21,IF(MOD(L614-1,$J$23)=0,MAX($K$22,N613+$J$24),N613))),N613))))</f>
        <v/>
      </c>
      <c r="O614" s="71" t="str">
        <f>IF(L614="","",ROUND((((1+N614/CP)^(CP/periods_per_year))-1)*R613,2))</f>
        <v/>
      </c>
      <c r="P614" s="71" t="str">
        <f>IF(L614="","",IF(L614=nper,R613+O614,MIN(R613+O614,IF(N614=N613,P613,ROUND(-PMT(((1+N614/CP)^(CP/periods_per_year))-1,nper-L614+1,R613),2)))))</f>
        <v/>
      </c>
      <c r="Q614" s="71" t="str">
        <f t="shared" si="79"/>
        <v/>
      </c>
      <c r="R614" s="71" t="str">
        <f t="shared" si="80"/>
        <v/>
      </c>
    </row>
    <row r="615" spans="1:18" x14ac:dyDescent="0.25">
      <c r="A615" s="63" t="str">
        <f t="shared" si="72"/>
        <v/>
      </c>
      <c r="B615" s="64" t="str">
        <f t="shared" si="73"/>
        <v/>
      </c>
      <c r="C615" s="65" t="str">
        <f t="shared" si="74"/>
        <v/>
      </c>
      <c r="D615" s="66" t="str">
        <f>IF(A615="","",IF(A615=1,start_rate,IF(variable,IF(OR(A615=1,A615&lt;$K$20*periods_per_year),D614,MIN($K$21,IF(MOD(A615-1,$J$23)=0,MAX($K$22,D614+$J$24),D614))),D614)))</f>
        <v/>
      </c>
      <c r="E615" s="71" t="str">
        <f t="shared" si="75"/>
        <v/>
      </c>
      <c r="F615" s="71" t="str">
        <f>IF(A615="","",IF(A615=nper,J614+E615,MIN(J614+E615,IF(D615=D614,F614,IF($E$10="Acc Bi-Weekly",ROUND((-PMT(((1+D615/CP)^(CP/12))-1,(nper-A615+1)*12/26,J614))/2,2),IF($E$10="Acc Weekly",ROUND((-PMT(((1+D615/CP)^(CP/12))-1,(nper-A615+1)*12/52,J614))/4,2),ROUND(-PMT(((1+D615/CP)^(CP/periods_per_year))-1,nper-A615+1,J614),2)))))))</f>
        <v/>
      </c>
      <c r="G615" s="71" t="str">
        <f>IF(OR(A615="",A615&lt;$E$14),"",IF(J614&lt;=F615,0,IF(IF(AND(A615&gt;=$E$14,MOD(A615-$E$14,int)=0),$E$15,0)+F615&gt;=J614+E615,J614+E615-F615,IF(AND(A615&gt;=$E$14,MOD(A615-$E$14,int)=0),$E$15,0)+IF(IF(AND(A615&gt;=$E$14,MOD(A615-$E$14,int)=0),$E$15,0)+IF(MOD(A615-$E$18,periods_per_year)=0,$E$17,0)+F615&lt;J614+E615,IF(MOD(A615-$E$18,periods_per_year)=0,$E$17,0),J614+E615-IF(AND(A615&gt;=$E$14,MOD(A615-$E$14,int)=0),$E$15,0)-F615))))</f>
        <v/>
      </c>
      <c r="H615" s="68"/>
      <c r="I615" s="71" t="str">
        <f t="shared" si="76"/>
        <v/>
      </c>
      <c r="J615" s="71" t="str">
        <f t="shared" si="77"/>
        <v/>
      </c>
      <c r="K615" s="50"/>
      <c r="L615" s="63" t="str">
        <f t="shared" si="78"/>
        <v/>
      </c>
      <c r="M615" s="64" t="str">
        <f>IF(L615="","",IF(OR(periods_per_year=26,periods_per_year=52),IF(periods_per_year=26,IF(L615=1,fpdate,M614+14),IF(periods_per_year=52,IF(L615=1,fpdate,M614+7),"n/a")),IF(periods_per_year=24,DATE(YEAR(fpdate),MONTH(fpdate)+(L615-1)/2+IF(AND(DAY(fpdate)&gt;=15,MOD(L615,2)=0),1,0),IF(MOD(L615,2)=0,IF(DAY(fpdate)&gt;=15,DAY(fpdate)-14,DAY(fpdate)+14),DAY(fpdate))),IF(DAY(DATE(YEAR(fpdate),MONTH(fpdate)+L615-1,DAY(fpdate)))&lt;&gt;DAY(fpdate),DATE(YEAR(fpdate),MONTH(fpdate)+L615,0),DATE(YEAR(fpdate),MONTH(fpdate)+L615-1,DAY(fpdate))))))</f>
        <v/>
      </c>
      <c r="N615" s="70" t="str">
        <f>IF(L615="","",IF(D615&lt;&gt;"",D615,IF(L615=1,start_rate,IF(variable,IF(OR(L615=1,L615&lt;$K$20*periods_per_year),N614,MIN($K$21,IF(MOD(L615-1,$J$23)=0,MAX($K$22,N614+$J$24),N614))),N614))))</f>
        <v/>
      </c>
      <c r="O615" s="71" t="str">
        <f>IF(L615="","",ROUND((((1+N615/CP)^(CP/periods_per_year))-1)*R614,2))</f>
        <v/>
      </c>
      <c r="P615" s="71" t="str">
        <f>IF(L615="","",IF(L615=nper,R614+O615,MIN(R614+O615,IF(N615=N614,P614,ROUND(-PMT(((1+N615/CP)^(CP/periods_per_year))-1,nper-L615+1,R614),2)))))</f>
        <v/>
      </c>
      <c r="Q615" s="71" t="str">
        <f t="shared" si="79"/>
        <v/>
      </c>
      <c r="R615" s="71" t="str">
        <f t="shared" si="80"/>
        <v/>
      </c>
    </row>
    <row r="616" spans="1:18" x14ac:dyDescent="0.25">
      <c r="A616" s="63" t="str">
        <f t="shared" si="72"/>
        <v/>
      </c>
      <c r="B616" s="64" t="str">
        <f t="shared" si="73"/>
        <v/>
      </c>
      <c r="C616" s="65" t="str">
        <f t="shared" si="74"/>
        <v/>
      </c>
      <c r="D616" s="66" t="str">
        <f>IF(A616="","",IF(A616=1,start_rate,IF(variable,IF(OR(A616=1,A616&lt;$K$20*periods_per_year),D615,MIN($K$21,IF(MOD(A616-1,$J$23)=0,MAX($K$22,D615+$J$24),D615))),D615)))</f>
        <v/>
      </c>
      <c r="E616" s="71" t="str">
        <f t="shared" si="75"/>
        <v/>
      </c>
      <c r="F616" s="71" t="str">
        <f>IF(A616="","",IF(A616=nper,J615+E616,MIN(J615+E616,IF(D616=D615,F615,IF($E$10="Acc Bi-Weekly",ROUND((-PMT(((1+D616/CP)^(CP/12))-1,(nper-A616+1)*12/26,J615))/2,2),IF($E$10="Acc Weekly",ROUND((-PMT(((1+D616/CP)^(CP/12))-1,(nper-A616+1)*12/52,J615))/4,2),ROUND(-PMT(((1+D616/CP)^(CP/periods_per_year))-1,nper-A616+1,J615),2)))))))</f>
        <v/>
      </c>
      <c r="G616" s="71" t="str">
        <f>IF(OR(A616="",A616&lt;$E$14),"",IF(J615&lt;=F616,0,IF(IF(AND(A616&gt;=$E$14,MOD(A616-$E$14,int)=0),$E$15,0)+F616&gt;=J615+E616,J615+E616-F616,IF(AND(A616&gt;=$E$14,MOD(A616-$E$14,int)=0),$E$15,0)+IF(IF(AND(A616&gt;=$E$14,MOD(A616-$E$14,int)=0),$E$15,0)+IF(MOD(A616-$E$18,periods_per_year)=0,$E$17,0)+F616&lt;J615+E616,IF(MOD(A616-$E$18,periods_per_year)=0,$E$17,0),J615+E616-IF(AND(A616&gt;=$E$14,MOD(A616-$E$14,int)=0),$E$15,0)-F616))))</f>
        <v/>
      </c>
      <c r="H616" s="68"/>
      <c r="I616" s="71" t="str">
        <f t="shared" si="76"/>
        <v/>
      </c>
      <c r="J616" s="71" t="str">
        <f t="shared" si="77"/>
        <v/>
      </c>
      <c r="K616" s="50"/>
      <c r="L616" s="63" t="str">
        <f t="shared" si="78"/>
        <v/>
      </c>
      <c r="M616" s="64" t="str">
        <f>IF(L616="","",IF(OR(periods_per_year=26,periods_per_year=52),IF(periods_per_year=26,IF(L616=1,fpdate,M615+14),IF(periods_per_year=52,IF(L616=1,fpdate,M615+7),"n/a")),IF(periods_per_year=24,DATE(YEAR(fpdate),MONTH(fpdate)+(L616-1)/2+IF(AND(DAY(fpdate)&gt;=15,MOD(L616,2)=0),1,0),IF(MOD(L616,2)=0,IF(DAY(fpdate)&gt;=15,DAY(fpdate)-14,DAY(fpdate)+14),DAY(fpdate))),IF(DAY(DATE(YEAR(fpdate),MONTH(fpdate)+L616-1,DAY(fpdate)))&lt;&gt;DAY(fpdate),DATE(YEAR(fpdate),MONTH(fpdate)+L616,0),DATE(YEAR(fpdate),MONTH(fpdate)+L616-1,DAY(fpdate))))))</f>
        <v/>
      </c>
      <c r="N616" s="70" t="str">
        <f>IF(L616="","",IF(D616&lt;&gt;"",D616,IF(L616=1,start_rate,IF(variable,IF(OR(L616=1,L616&lt;$K$20*periods_per_year),N615,MIN($K$21,IF(MOD(L616-1,$J$23)=0,MAX($K$22,N615+$J$24),N615))),N615))))</f>
        <v/>
      </c>
      <c r="O616" s="71" t="str">
        <f>IF(L616="","",ROUND((((1+N616/CP)^(CP/periods_per_year))-1)*R615,2))</f>
        <v/>
      </c>
      <c r="P616" s="71" t="str">
        <f>IF(L616="","",IF(L616=nper,R615+O616,MIN(R615+O616,IF(N616=N615,P615,ROUND(-PMT(((1+N616/CP)^(CP/periods_per_year))-1,nper-L616+1,R615),2)))))</f>
        <v/>
      </c>
      <c r="Q616" s="71" t="str">
        <f t="shared" si="79"/>
        <v/>
      </c>
      <c r="R616" s="71" t="str">
        <f t="shared" si="80"/>
        <v/>
      </c>
    </row>
    <row r="617" spans="1:18" x14ac:dyDescent="0.25">
      <c r="A617" s="63" t="str">
        <f t="shared" si="72"/>
        <v/>
      </c>
      <c r="B617" s="64" t="str">
        <f t="shared" si="73"/>
        <v/>
      </c>
      <c r="C617" s="65" t="str">
        <f t="shared" si="74"/>
        <v/>
      </c>
      <c r="D617" s="66" t="str">
        <f>IF(A617="","",IF(A617=1,start_rate,IF(variable,IF(OR(A617=1,A617&lt;$K$20*periods_per_year),D616,MIN($K$21,IF(MOD(A617-1,$J$23)=0,MAX($K$22,D616+$J$24),D616))),D616)))</f>
        <v/>
      </c>
      <c r="E617" s="71" t="str">
        <f t="shared" si="75"/>
        <v/>
      </c>
      <c r="F617" s="71" t="str">
        <f>IF(A617="","",IF(A617=nper,J616+E617,MIN(J616+E617,IF(D617=D616,F616,IF($E$10="Acc Bi-Weekly",ROUND((-PMT(((1+D617/CP)^(CP/12))-1,(nper-A617+1)*12/26,J616))/2,2),IF($E$10="Acc Weekly",ROUND((-PMT(((1+D617/CP)^(CP/12))-1,(nper-A617+1)*12/52,J616))/4,2),ROUND(-PMT(((1+D617/CP)^(CP/periods_per_year))-1,nper-A617+1,J616),2)))))))</f>
        <v/>
      </c>
      <c r="G617" s="71" t="str">
        <f>IF(OR(A617="",A617&lt;$E$14),"",IF(J616&lt;=F617,0,IF(IF(AND(A617&gt;=$E$14,MOD(A617-$E$14,int)=0),$E$15,0)+F617&gt;=J616+E617,J616+E617-F617,IF(AND(A617&gt;=$E$14,MOD(A617-$E$14,int)=0),$E$15,0)+IF(IF(AND(A617&gt;=$E$14,MOD(A617-$E$14,int)=0),$E$15,0)+IF(MOD(A617-$E$18,periods_per_year)=0,$E$17,0)+F617&lt;J616+E617,IF(MOD(A617-$E$18,periods_per_year)=0,$E$17,0),J616+E617-IF(AND(A617&gt;=$E$14,MOD(A617-$E$14,int)=0),$E$15,0)-F617))))</f>
        <v/>
      </c>
      <c r="H617" s="68"/>
      <c r="I617" s="71" t="str">
        <f t="shared" si="76"/>
        <v/>
      </c>
      <c r="J617" s="71" t="str">
        <f t="shared" si="77"/>
        <v/>
      </c>
      <c r="K617" s="50"/>
      <c r="L617" s="63" t="str">
        <f t="shared" si="78"/>
        <v/>
      </c>
      <c r="M617" s="64" t="str">
        <f>IF(L617="","",IF(OR(periods_per_year=26,periods_per_year=52),IF(periods_per_year=26,IF(L617=1,fpdate,M616+14),IF(periods_per_year=52,IF(L617=1,fpdate,M616+7),"n/a")),IF(periods_per_year=24,DATE(YEAR(fpdate),MONTH(fpdate)+(L617-1)/2+IF(AND(DAY(fpdate)&gt;=15,MOD(L617,2)=0),1,0),IF(MOD(L617,2)=0,IF(DAY(fpdate)&gt;=15,DAY(fpdate)-14,DAY(fpdate)+14),DAY(fpdate))),IF(DAY(DATE(YEAR(fpdate),MONTH(fpdate)+L617-1,DAY(fpdate)))&lt;&gt;DAY(fpdate),DATE(YEAR(fpdate),MONTH(fpdate)+L617,0),DATE(YEAR(fpdate),MONTH(fpdate)+L617-1,DAY(fpdate))))))</f>
        <v/>
      </c>
      <c r="N617" s="70" t="str">
        <f>IF(L617="","",IF(D617&lt;&gt;"",D617,IF(L617=1,start_rate,IF(variable,IF(OR(L617=1,L617&lt;$K$20*periods_per_year),N616,MIN($K$21,IF(MOD(L617-1,$J$23)=0,MAX($K$22,N616+$J$24),N616))),N616))))</f>
        <v/>
      </c>
      <c r="O617" s="71" t="str">
        <f>IF(L617="","",ROUND((((1+N617/CP)^(CP/periods_per_year))-1)*R616,2))</f>
        <v/>
      </c>
      <c r="P617" s="71" t="str">
        <f>IF(L617="","",IF(L617=nper,R616+O617,MIN(R616+O617,IF(N617=N616,P616,ROUND(-PMT(((1+N617/CP)^(CP/periods_per_year))-1,nper-L617+1,R616),2)))))</f>
        <v/>
      </c>
      <c r="Q617" s="71" t="str">
        <f t="shared" si="79"/>
        <v/>
      </c>
      <c r="R617" s="71" t="str">
        <f t="shared" si="80"/>
        <v/>
      </c>
    </row>
    <row r="618" spans="1:18" x14ac:dyDescent="0.25">
      <c r="A618" s="63" t="str">
        <f t="shared" si="72"/>
        <v/>
      </c>
      <c r="B618" s="64" t="str">
        <f t="shared" si="73"/>
        <v/>
      </c>
      <c r="C618" s="65" t="str">
        <f t="shared" si="74"/>
        <v/>
      </c>
      <c r="D618" s="66" t="str">
        <f>IF(A618="","",IF(A618=1,start_rate,IF(variable,IF(OR(A618=1,A618&lt;$K$20*periods_per_year),D617,MIN($K$21,IF(MOD(A618-1,$J$23)=0,MAX($K$22,D617+$J$24),D617))),D617)))</f>
        <v/>
      </c>
      <c r="E618" s="71" t="str">
        <f t="shared" si="75"/>
        <v/>
      </c>
      <c r="F618" s="71" t="str">
        <f>IF(A618="","",IF(A618=nper,J617+E618,MIN(J617+E618,IF(D618=D617,F617,IF($E$10="Acc Bi-Weekly",ROUND((-PMT(((1+D618/CP)^(CP/12))-1,(nper-A618+1)*12/26,J617))/2,2),IF($E$10="Acc Weekly",ROUND((-PMT(((1+D618/CP)^(CP/12))-1,(nper-A618+1)*12/52,J617))/4,2),ROUND(-PMT(((1+D618/CP)^(CP/periods_per_year))-1,nper-A618+1,J617),2)))))))</f>
        <v/>
      </c>
      <c r="G618" s="71" t="str">
        <f>IF(OR(A618="",A618&lt;$E$14),"",IF(J617&lt;=F618,0,IF(IF(AND(A618&gt;=$E$14,MOD(A618-$E$14,int)=0),$E$15,0)+F618&gt;=J617+E618,J617+E618-F618,IF(AND(A618&gt;=$E$14,MOD(A618-$E$14,int)=0),$E$15,0)+IF(IF(AND(A618&gt;=$E$14,MOD(A618-$E$14,int)=0),$E$15,0)+IF(MOD(A618-$E$18,periods_per_year)=0,$E$17,0)+F618&lt;J617+E618,IF(MOD(A618-$E$18,periods_per_year)=0,$E$17,0),J617+E618-IF(AND(A618&gt;=$E$14,MOD(A618-$E$14,int)=0),$E$15,0)-F618))))</f>
        <v/>
      </c>
      <c r="H618" s="68"/>
      <c r="I618" s="71" t="str">
        <f t="shared" si="76"/>
        <v/>
      </c>
      <c r="J618" s="71" t="str">
        <f t="shared" si="77"/>
        <v/>
      </c>
      <c r="K618" s="50"/>
      <c r="L618" s="63" t="str">
        <f t="shared" si="78"/>
        <v/>
      </c>
      <c r="M618" s="64" t="str">
        <f>IF(L618="","",IF(OR(periods_per_year=26,periods_per_year=52),IF(periods_per_year=26,IF(L618=1,fpdate,M617+14),IF(periods_per_year=52,IF(L618=1,fpdate,M617+7),"n/a")),IF(periods_per_year=24,DATE(YEAR(fpdate),MONTH(fpdate)+(L618-1)/2+IF(AND(DAY(fpdate)&gt;=15,MOD(L618,2)=0),1,0),IF(MOD(L618,2)=0,IF(DAY(fpdate)&gt;=15,DAY(fpdate)-14,DAY(fpdate)+14),DAY(fpdate))),IF(DAY(DATE(YEAR(fpdate),MONTH(fpdate)+L618-1,DAY(fpdate)))&lt;&gt;DAY(fpdate),DATE(YEAR(fpdate),MONTH(fpdate)+L618,0),DATE(YEAR(fpdate),MONTH(fpdate)+L618-1,DAY(fpdate))))))</f>
        <v/>
      </c>
      <c r="N618" s="70" t="str">
        <f>IF(L618="","",IF(D618&lt;&gt;"",D618,IF(L618=1,start_rate,IF(variable,IF(OR(L618=1,L618&lt;$K$20*periods_per_year),N617,MIN($K$21,IF(MOD(L618-1,$J$23)=0,MAX($K$22,N617+$J$24),N617))),N617))))</f>
        <v/>
      </c>
      <c r="O618" s="71" t="str">
        <f>IF(L618="","",ROUND((((1+N618/CP)^(CP/periods_per_year))-1)*R617,2))</f>
        <v/>
      </c>
      <c r="P618" s="71" t="str">
        <f>IF(L618="","",IF(L618=nper,R617+O618,MIN(R617+O618,IF(N618=N617,P617,ROUND(-PMT(((1+N618/CP)^(CP/periods_per_year))-1,nper-L618+1,R617),2)))))</f>
        <v/>
      </c>
      <c r="Q618" s="71" t="str">
        <f t="shared" si="79"/>
        <v/>
      </c>
      <c r="R618" s="71" t="str">
        <f t="shared" si="80"/>
        <v/>
      </c>
    </row>
    <row r="619" spans="1:18" x14ac:dyDescent="0.25">
      <c r="A619" s="63" t="str">
        <f t="shared" ref="A619:A682" si="81">IF(J618="","",IF(OR(A618&gt;=nper,ROUND(J618,2)&lt;=0),"",A618+1))</f>
        <v/>
      </c>
      <c r="B619" s="64" t="str">
        <f t="shared" ref="B619:B682" si="82">IF(A619="","",IF(OR(periods_per_year=26,periods_per_year=52),IF(periods_per_year=26,IF(A619=1,fpdate,B618+14),IF(periods_per_year=52,IF(A619=1,fpdate,B618+7),"n/a")),IF(periods_per_year=24,DATE(YEAR(fpdate),MONTH(fpdate)+(A619-1)/2+IF(AND(DAY(fpdate)&gt;=15,MOD(A619,2)=0),1,0),IF(MOD(A619,2)=0,IF(DAY(fpdate)&gt;=15,DAY(fpdate)-14,DAY(fpdate)+14),DAY(fpdate))),IF(DAY(DATE(YEAR(fpdate),MONTH(fpdate)+A619-1,DAY(fpdate)))&lt;&gt;DAY(fpdate),DATE(YEAR(fpdate),MONTH(fpdate)+A619,0),DATE(YEAR(fpdate),MONTH(fpdate)+A619-1,DAY(fpdate))))))</f>
        <v/>
      </c>
      <c r="C619" s="65" t="str">
        <f t="shared" ref="C619:C682" si="83">IF(A619="","",IF(MOD(A619,periods_per_year)=0,A619/periods_per_year,""))</f>
        <v/>
      </c>
      <c r="D619" s="66" t="str">
        <f>IF(A619="","",IF(A619=1,start_rate,IF(variable,IF(OR(A619=1,A619&lt;$K$20*periods_per_year),D618,MIN($K$21,IF(MOD(A619-1,$J$23)=0,MAX($K$22,D618+$J$24),D618))),D618)))</f>
        <v/>
      </c>
      <c r="E619" s="71" t="str">
        <f t="shared" ref="E619:E682" si="84">IF(A619="","",ROUND((((1+D619/CP)^(CP/periods_per_year))-1)*J618,2))</f>
        <v/>
      </c>
      <c r="F619" s="71" t="str">
        <f>IF(A619="","",IF(A619=nper,J618+E619,MIN(J618+E619,IF(D619=D618,F618,IF($E$10="Acc Bi-Weekly",ROUND((-PMT(((1+D619/CP)^(CP/12))-1,(nper-A619+1)*12/26,J618))/2,2),IF($E$10="Acc Weekly",ROUND((-PMT(((1+D619/CP)^(CP/12))-1,(nper-A619+1)*12/52,J618))/4,2),ROUND(-PMT(((1+D619/CP)^(CP/periods_per_year))-1,nper-A619+1,J618),2)))))))</f>
        <v/>
      </c>
      <c r="G619" s="71" t="str">
        <f>IF(OR(A619="",A619&lt;$E$14),"",IF(J618&lt;=F619,0,IF(IF(AND(A619&gt;=$E$14,MOD(A619-$E$14,int)=0),$E$15,0)+F619&gt;=J618+E619,J618+E619-F619,IF(AND(A619&gt;=$E$14,MOD(A619-$E$14,int)=0),$E$15,0)+IF(IF(AND(A619&gt;=$E$14,MOD(A619-$E$14,int)=0),$E$15,0)+IF(MOD(A619-$E$18,periods_per_year)=0,$E$17,0)+F619&lt;J618+E619,IF(MOD(A619-$E$18,periods_per_year)=0,$E$17,0),J618+E619-IF(AND(A619&gt;=$E$14,MOD(A619-$E$14,int)=0),$E$15,0)-F619))))</f>
        <v/>
      </c>
      <c r="H619" s="68"/>
      <c r="I619" s="71" t="str">
        <f t="shared" ref="I619:I682" si="85">IF(A619="","",F619-E619+H619+IF(G619="",0,G619))</f>
        <v/>
      </c>
      <c r="J619" s="71" t="str">
        <f t="shared" ref="J619:J682" si="86">IF(A619="","",J618-I619)</f>
        <v/>
      </c>
      <c r="K619" s="50"/>
      <c r="L619" s="63" t="str">
        <f t="shared" ref="L619:L682" si="87">IF(R618="","",IF(OR(L618&gt;=nper,ROUND(R618,2)&lt;=0),"",L618+1))</f>
        <v/>
      </c>
      <c r="M619" s="64" t="str">
        <f>IF(L619="","",IF(OR(periods_per_year=26,periods_per_year=52),IF(periods_per_year=26,IF(L619=1,fpdate,M618+14),IF(periods_per_year=52,IF(L619=1,fpdate,M618+7),"n/a")),IF(periods_per_year=24,DATE(YEAR(fpdate),MONTH(fpdate)+(L619-1)/2+IF(AND(DAY(fpdate)&gt;=15,MOD(L619,2)=0),1,0),IF(MOD(L619,2)=0,IF(DAY(fpdate)&gt;=15,DAY(fpdate)-14,DAY(fpdate)+14),DAY(fpdate))),IF(DAY(DATE(YEAR(fpdate),MONTH(fpdate)+L619-1,DAY(fpdate)))&lt;&gt;DAY(fpdate),DATE(YEAR(fpdate),MONTH(fpdate)+L619,0),DATE(YEAR(fpdate),MONTH(fpdate)+L619-1,DAY(fpdate))))))</f>
        <v/>
      </c>
      <c r="N619" s="70" t="str">
        <f>IF(L619="","",IF(D619&lt;&gt;"",D619,IF(L619=1,start_rate,IF(variable,IF(OR(L619=1,L619&lt;$K$20*periods_per_year),N618,MIN($K$21,IF(MOD(L619-1,$J$23)=0,MAX($K$22,N618+$J$24),N618))),N618))))</f>
        <v/>
      </c>
      <c r="O619" s="71" t="str">
        <f>IF(L619="","",ROUND((((1+N619/CP)^(CP/periods_per_year))-1)*R618,2))</f>
        <v/>
      </c>
      <c r="P619" s="71" t="str">
        <f>IF(L619="","",IF(L619=nper,R618+O619,MIN(R618+O619,IF(N619=N618,P618,ROUND(-PMT(((1+N619/CP)^(CP/periods_per_year))-1,nper-L619+1,R618),2)))))</f>
        <v/>
      </c>
      <c r="Q619" s="71" t="str">
        <f t="shared" ref="Q619:Q682" si="88">IF(L619="","",P619-O619)</f>
        <v/>
      </c>
      <c r="R619" s="71" t="str">
        <f t="shared" ref="R619:R682" si="89">IF(L619="","",R618-Q619)</f>
        <v/>
      </c>
    </row>
    <row r="620" spans="1:18" x14ac:dyDescent="0.25">
      <c r="A620" s="63" t="str">
        <f t="shared" si="81"/>
        <v/>
      </c>
      <c r="B620" s="64" t="str">
        <f t="shared" si="82"/>
        <v/>
      </c>
      <c r="C620" s="65" t="str">
        <f t="shared" si="83"/>
        <v/>
      </c>
      <c r="D620" s="66" t="str">
        <f>IF(A620="","",IF(A620=1,start_rate,IF(variable,IF(OR(A620=1,A620&lt;$K$20*periods_per_year),D619,MIN($K$21,IF(MOD(A620-1,$J$23)=0,MAX($K$22,D619+$J$24),D619))),D619)))</f>
        <v/>
      </c>
      <c r="E620" s="71" t="str">
        <f t="shared" si="84"/>
        <v/>
      </c>
      <c r="F620" s="71" t="str">
        <f>IF(A620="","",IF(A620=nper,J619+E620,MIN(J619+E620,IF(D620=D619,F619,IF($E$10="Acc Bi-Weekly",ROUND((-PMT(((1+D620/CP)^(CP/12))-1,(nper-A620+1)*12/26,J619))/2,2),IF($E$10="Acc Weekly",ROUND((-PMT(((1+D620/CP)^(CP/12))-1,(nper-A620+1)*12/52,J619))/4,2),ROUND(-PMT(((1+D620/CP)^(CP/periods_per_year))-1,nper-A620+1,J619),2)))))))</f>
        <v/>
      </c>
      <c r="G620" s="71" t="str">
        <f>IF(OR(A620="",A620&lt;$E$14),"",IF(J619&lt;=F620,0,IF(IF(AND(A620&gt;=$E$14,MOD(A620-$E$14,int)=0),$E$15,0)+F620&gt;=J619+E620,J619+E620-F620,IF(AND(A620&gt;=$E$14,MOD(A620-$E$14,int)=0),$E$15,0)+IF(IF(AND(A620&gt;=$E$14,MOD(A620-$E$14,int)=0),$E$15,0)+IF(MOD(A620-$E$18,periods_per_year)=0,$E$17,0)+F620&lt;J619+E620,IF(MOD(A620-$E$18,periods_per_year)=0,$E$17,0),J619+E620-IF(AND(A620&gt;=$E$14,MOD(A620-$E$14,int)=0),$E$15,0)-F620))))</f>
        <v/>
      </c>
      <c r="H620" s="68"/>
      <c r="I620" s="71" t="str">
        <f t="shared" si="85"/>
        <v/>
      </c>
      <c r="J620" s="71" t="str">
        <f t="shared" si="86"/>
        <v/>
      </c>
      <c r="K620" s="50"/>
      <c r="L620" s="63" t="str">
        <f t="shared" si="87"/>
        <v/>
      </c>
      <c r="M620" s="64" t="str">
        <f>IF(L620="","",IF(OR(periods_per_year=26,periods_per_year=52),IF(periods_per_year=26,IF(L620=1,fpdate,M619+14),IF(periods_per_year=52,IF(L620=1,fpdate,M619+7),"n/a")),IF(periods_per_year=24,DATE(YEAR(fpdate),MONTH(fpdate)+(L620-1)/2+IF(AND(DAY(fpdate)&gt;=15,MOD(L620,2)=0),1,0),IF(MOD(L620,2)=0,IF(DAY(fpdate)&gt;=15,DAY(fpdate)-14,DAY(fpdate)+14),DAY(fpdate))),IF(DAY(DATE(YEAR(fpdate),MONTH(fpdate)+L620-1,DAY(fpdate)))&lt;&gt;DAY(fpdate),DATE(YEAR(fpdate),MONTH(fpdate)+L620,0),DATE(YEAR(fpdate),MONTH(fpdate)+L620-1,DAY(fpdate))))))</f>
        <v/>
      </c>
      <c r="N620" s="70" t="str">
        <f>IF(L620="","",IF(D620&lt;&gt;"",D620,IF(L620=1,start_rate,IF(variable,IF(OR(L620=1,L620&lt;$K$20*periods_per_year),N619,MIN($K$21,IF(MOD(L620-1,$J$23)=0,MAX($K$22,N619+$J$24),N619))),N619))))</f>
        <v/>
      </c>
      <c r="O620" s="71" t="str">
        <f>IF(L620="","",ROUND((((1+N620/CP)^(CP/periods_per_year))-1)*R619,2))</f>
        <v/>
      </c>
      <c r="P620" s="71" t="str">
        <f>IF(L620="","",IF(L620=nper,R619+O620,MIN(R619+O620,IF(N620=N619,P619,ROUND(-PMT(((1+N620/CP)^(CP/periods_per_year))-1,nper-L620+1,R619),2)))))</f>
        <v/>
      </c>
      <c r="Q620" s="71" t="str">
        <f t="shared" si="88"/>
        <v/>
      </c>
      <c r="R620" s="71" t="str">
        <f t="shared" si="89"/>
        <v/>
      </c>
    </row>
    <row r="621" spans="1:18" x14ac:dyDescent="0.25">
      <c r="A621" s="63" t="str">
        <f t="shared" si="81"/>
        <v/>
      </c>
      <c r="B621" s="64" t="str">
        <f t="shared" si="82"/>
        <v/>
      </c>
      <c r="C621" s="65" t="str">
        <f t="shared" si="83"/>
        <v/>
      </c>
      <c r="D621" s="66" t="str">
        <f>IF(A621="","",IF(A621=1,start_rate,IF(variable,IF(OR(A621=1,A621&lt;$K$20*periods_per_year),D620,MIN($K$21,IF(MOD(A621-1,$J$23)=0,MAX($K$22,D620+$J$24),D620))),D620)))</f>
        <v/>
      </c>
      <c r="E621" s="71" t="str">
        <f t="shared" si="84"/>
        <v/>
      </c>
      <c r="F621" s="71" t="str">
        <f>IF(A621="","",IF(A621=nper,J620+E621,MIN(J620+E621,IF(D621=D620,F620,IF($E$10="Acc Bi-Weekly",ROUND((-PMT(((1+D621/CP)^(CP/12))-1,(nper-A621+1)*12/26,J620))/2,2),IF($E$10="Acc Weekly",ROUND((-PMT(((1+D621/CP)^(CP/12))-1,(nper-A621+1)*12/52,J620))/4,2),ROUND(-PMT(((1+D621/CP)^(CP/periods_per_year))-1,nper-A621+1,J620),2)))))))</f>
        <v/>
      </c>
      <c r="G621" s="71" t="str">
        <f>IF(OR(A621="",A621&lt;$E$14),"",IF(J620&lt;=F621,0,IF(IF(AND(A621&gt;=$E$14,MOD(A621-$E$14,int)=0),$E$15,0)+F621&gt;=J620+E621,J620+E621-F621,IF(AND(A621&gt;=$E$14,MOD(A621-$E$14,int)=0),$E$15,0)+IF(IF(AND(A621&gt;=$E$14,MOD(A621-$E$14,int)=0),$E$15,0)+IF(MOD(A621-$E$18,periods_per_year)=0,$E$17,0)+F621&lt;J620+E621,IF(MOD(A621-$E$18,periods_per_year)=0,$E$17,0),J620+E621-IF(AND(A621&gt;=$E$14,MOD(A621-$E$14,int)=0),$E$15,0)-F621))))</f>
        <v/>
      </c>
      <c r="H621" s="68"/>
      <c r="I621" s="71" t="str">
        <f t="shared" si="85"/>
        <v/>
      </c>
      <c r="J621" s="71" t="str">
        <f t="shared" si="86"/>
        <v/>
      </c>
      <c r="K621" s="50"/>
      <c r="L621" s="63" t="str">
        <f t="shared" si="87"/>
        <v/>
      </c>
      <c r="M621" s="64" t="str">
        <f>IF(L621="","",IF(OR(periods_per_year=26,periods_per_year=52),IF(periods_per_year=26,IF(L621=1,fpdate,M620+14),IF(periods_per_year=52,IF(L621=1,fpdate,M620+7),"n/a")),IF(periods_per_year=24,DATE(YEAR(fpdate),MONTH(fpdate)+(L621-1)/2+IF(AND(DAY(fpdate)&gt;=15,MOD(L621,2)=0),1,0),IF(MOD(L621,2)=0,IF(DAY(fpdate)&gt;=15,DAY(fpdate)-14,DAY(fpdate)+14),DAY(fpdate))),IF(DAY(DATE(YEAR(fpdate),MONTH(fpdate)+L621-1,DAY(fpdate)))&lt;&gt;DAY(fpdate),DATE(YEAR(fpdate),MONTH(fpdate)+L621,0),DATE(YEAR(fpdate),MONTH(fpdate)+L621-1,DAY(fpdate))))))</f>
        <v/>
      </c>
      <c r="N621" s="70" t="str">
        <f>IF(L621="","",IF(D621&lt;&gt;"",D621,IF(L621=1,start_rate,IF(variable,IF(OR(L621=1,L621&lt;$K$20*periods_per_year),N620,MIN($K$21,IF(MOD(L621-1,$J$23)=0,MAX($K$22,N620+$J$24),N620))),N620))))</f>
        <v/>
      </c>
      <c r="O621" s="71" t="str">
        <f>IF(L621="","",ROUND((((1+N621/CP)^(CP/periods_per_year))-1)*R620,2))</f>
        <v/>
      </c>
      <c r="P621" s="71" t="str">
        <f>IF(L621="","",IF(L621=nper,R620+O621,MIN(R620+O621,IF(N621=N620,P620,ROUND(-PMT(((1+N621/CP)^(CP/periods_per_year))-1,nper-L621+1,R620),2)))))</f>
        <v/>
      </c>
      <c r="Q621" s="71" t="str">
        <f t="shared" si="88"/>
        <v/>
      </c>
      <c r="R621" s="71" t="str">
        <f t="shared" si="89"/>
        <v/>
      </c>
    </row>
    <row r="622" spans="1:18" x14ac:dyDescent="0.25">
      <c r="A622" s="63" t="str">
        <f t="shared" si="81"/>
        <v/>
      </c>
      <c r="B622" s="64" t="str">
        <f t="shared" si="82"/>
        <v/>
      </c>
      <c r="C622" s="65" t="str">
        <f t="shared" si="83"/>
        <v/>
      </c>
      <c r="D622" s="66" t="str">
        <f>IF(A622="","",IF(A622=1,start_rate,IF(variable,IF(OR(A622=1,A622&lt;$K$20*periods_per_year),D621,MIN($K$21,IF(MOD(A622-1,$J$23)=0,MAX($K$22,D621+$J$24),D621))),D621)))</f>
        <v/>
      </c>
      <c r="E622" s="71" t="str">
        <f t="shared" si="84"/>
        <v/>
      </c>
      <c r="F622" s="71" t="str">
        <f>IF(A622="","",IF(A622=nper,J621+E622,MIN(J621+E622,IF(D622=D621,F621,IF($E$10="Acc Bi-Weekly",ROUND((-PMT(((1+D622/CP)^(CP/12))-1,(nper-A622+1)*12/26,J621))/2,2),IF($E$10="Acc Weekly",ROUND((-PMT(((1+D622/CP)^(CP/12))-1,(nper-A622+1)*12/52,J621))/4,2),ROUND(-PMT(((1+D622/CP)^(CP/periods_per_year))-1,nper-A622+1,J621),2)))))))</f>
        <v/>
      </c>
      <c r="G622" s="71" t="str">
        <f>IF(OR(A622="",A622&lt;$E$14),"",IF(J621&lt;=F622,0,IF(IF(AND(A622&gt;=$E$14,MOD(A622-$E$14,int)=0),$E$15,0)+F622&gt;=J621+E622,J621+E622-F622,IF(AND(A622&gt;=$E$14,MOD(A622-$E$14,int)=0),$E$15,0)+IF(IF(AND(A622&gt;=$E$14,MOD(A622-$E$14,int)=0),$E$15,0)+IF(MOD(A622-$E$18,periods_per_year)=0,$E$17,0)+F622&lt;J621+E622,IF(MOD(A622-$E$18,periods_per_year)=0,$E$17,0),J621+E622-IF(AND(A622&gt;=$E$14,MOD(A622-$E$14,int)=0),$E$15,0)-F622))))</f>
        <v/>
      </c>
      <c r="H622" s="68"/>
      <c r="I622" s="71" t="str">
        <f t="shared" si="85"/>
        <v/>
      </c>
      <c r="J622" s="71" t="str">
        <f t="shared" si="86"/>
        <v/>
      </c>
      <c r="K622" s="50"/>
      <c r="L622" s="63" t="str">
        <f t="shared" si="87"/>
        <v/>
      </c>
      <c r="M622" s="64" t="str">
        <f>IF(L622="","",IF(OR(periods_per_year=26,periods_per_year=52),IF(periods_per_year=26,IF(L622=1,fpdate,M621+14),IF(periods_per_year=52,IF(L622=1,fpdate,M621+7),"n/a")),IF(periods_per_year=24,DATE(YEAR(fpdate),MONTH(fpdate)+(L622-1)/2+IF(AND(DAY(fpdate)&gt;=15,MOD(L622,2)=0),1,0),IF(MOD(L622,2)=0,IF(DAY(fpdate)&gt;=15,DAY(fpdate)-14,DAY(fpdate)+14),DAY(fpdate))),IF(DAY(DATE(YEAR(fpdate),MONTH(fpdate)+L622-1,DAY(fpdate)))&lt;&gt;DAY(fpdate),DATE(YEAR(fpdate),MONTH(fpdate)+L622,0),DATE(YEAR(fpdate),MONTH(fpdate)+L622-1,DAY(fpdate))))))</f>
        <v/>
      </c>
      <c r="N622" s="70" t="str">
        <f>IF(L622="","",IF(D622&lt;&gt;"",D622,IF(L622=1,start_rate,IF(variable,IF(OR(L622=1,L622&lt;$K$20*periods_per_year),N621,MIN($K$21,IF(MOD(L622-1,$J$23)=0,MAX($K$22,N621+$J$24),N621))),N621))))</f>
        <v/>
      </c>
      <c r="O622" s="71" t="str">
        <f>IF(L622="","",ROUND((((1+N622/CP)^(CP/periods_per_year))-1)*R621,2))</f>
        <v/>
      </c>
      <c r="P622" s="71" t="str">
        <f>IF(L622="","",IF(L622=nper,R621+O622,MIN(R621+O622,IF(N622=N621,P621,ROUND(-PMT(((1+N622/CP)^(CP/periods_per_year))-1,nper-L622+1,R621),2)))))</f>
        <v/>
      </c>
      <c r="Q622" s="71" t="str">
        <f t="shared" si="88"/>
        <v/>
      </c>
      <c r="R622" s="71" t="str">
        <f t="shared" si="89"/>
        <v/>
      </c>
    </row>
    <row r="623" spans="1:18" x14ac:dyDescent="0.25">
      <c r="A623" s="63" t="str">
        <f t="shared" si="81"/>
        <v/>
      </c>
      <c r="B623" s="64" t="str">
        <f t="shared" si="82"/>
        <v/>
      </c>
      <c r="C623" s="65" t="str">
        <f t="shared" si="83"/>
        <v/>
      </c>
      <c r="D623" s="66" t="str">
        <f>IF(A623="","",IF(A623=1,start_rate,IF(variable,IF(OR(A623=1,A623&lt;$K$20*periods_per_year),D622,MIN($K$21,IF(MOD(A623-1,$J$23)=0,MAX($K$22,D622+$J$24),D622))),D622)))</f>
        <v/>
      </c>
      <c r="E623" s="71" t="str">
        <f t="shared" si="84"/>
        <v/>
      </c>
      <c r="F623" s="71" t="str">
        <f>IF(A623="","",IF(A623=nper,J622+E623,MIN(J622+E623,IF(D623=D622,F622,IF($E$10="Acc Bi-Weekly",ROUND((-PMT(((1+D623/CP)^(CP/12))-1,(nper-A623+1)*12/26,J622))/2,2),IF($E$10="Acc Weekly",ROUND((-PMT(((1+D623/CP)^(CP/12))-1,(nper-A623+1)*12/52,J622))/4,2),ROUND(-PMT(((1+D623/CP)^(CP/periods_per_year))-1,nper-A623+1,J622),2)))))))</f>
        <v/>
      </c>
      <c r="G623" s="71" t="str">
        <f>IF(OR(A623="",A623&lt;$E$14),"",IF(J622&lt;=F623,0,IF(IF(AND(A623&gt;=$E$14,MOD(A623-$E$14,int)=0),$E$15,0)+F623&gt;=J622+E623,J622+E623-F623,IF(AND(A623&gt;=$E$14,MOD(A623-$E$14,int)=0),$E$15,0)+IF(IF(AND(A623&gt;=$E$14,MOD(A623-$E$14,int)=0),$E$15,0)+IF(MOD(A623-$E$18,periods_per_year)=0,$E$17,0)+F623&lt;J622+E623,IF(MOD(A623-$E$18,periods_per_year)=0,$E$17,0),J622+E623-IF(AND(A623&gt;=$E$14,MOD(A623-$E$14,int)=0),$E$15,0)-F623))))</f>
        <v/>
      </c>
      <c r="H623" s="68"/>
      <c r="I623" s="71" t="str">
        <f t="shared" si="85"/>
        <v/>
      </c>
      <c r="J623" s="71" t="str">
        <f t="shared" si="86"/>
        <v/>
      </c>
      <c r="K623" s="50"/>
      <c r="L623" s="63" t="str">
        <f t="shared" si="87"/>
        <v/>
      </c>
      <c r="M623" s="64" t="str">
        <f>IF(L623="","",IF(OR(periods_per_year=26,periods_per_year=52),IF(periods_per_year=26,IF(L623=1,fpdate,M622+14),IF(periods_per_year=52,IF(L623=1,fpdate,M622+7),"n/a")),IF(periods_per_year=24,DATE(YEAR(fpdate),MONTH(fpdate)+(L623-1)/2+IF(AND(DAY(fpdate)&gt;=15,MOD(L623,2)=0),1,0),IF(MOD(L623,2)=0,IF(DAY(fpdate)&gt;=15,DAY(fpdate)-14,DAY(fpdate)+14),DAY(fpdate))),IF(DAY(DATE(YEAR(fpdate),MONTH(fpdate)+L623-1,DAY(fpdate)))&lt;&gt;DAY(fpdate),DATE(YEAR(fpdate),MONTH(fpdate)+L623,0),DATE(YEAR(fpdate),MONTH(fpdate)+L623-1,DAY(fpdate))))))</f>
        <v/>
      </c>
      <c r="N623" s="70" t="str">
        <f>IF(L623="","",IF(D623&lt;&gt;"",D623,IF(L623=1,start_rate,IF(variable,IF(OR(L623=1,L623&lt;$K$20*periods_per_year),N622,MIN($K$21,IF(MOD(L623-1,$J$23)=0,MAX($K$22,N622+$J$24),N622))),N622))))</f>
        <v/>
      </c>
      <c r="O623" s="71" t="str">
        <f>IF(L623="","",ROUND((((1+N623/CP)^(CP/periods_per_year))-1)*R622,2))</f>
        <v/>
      </c>
      <c r="P623" s="71" t="str">
        <f>IF(L623="","",IF(L623=nper,R622+O623,MIN(R622+O623,IF(N623=N622,P622,ROUND(-PMT(((1+N623/CP)^(CP/periods_per_year))-1,nper-L623+1,R622),2)))))</f>
        <v/>
      </c>
      <c r="Q623" s="71" t="str">
        <f t="shared" si="88"/>
        <v/>
      </c>
      <c r="R623" s="71" t="str">
        <f t="shared" si="89"/>
        <v/>
      </c>
    </row>
    <row r="624" spans="1:18" x14ac:dyDescent="0.25">
      <c r="A624" s="63" t="str">
        <f t="shared" si="81"/>
        <v/>
      </c>
      <c r="B624" s="64" t="str">
        <f t="shared" si="82"/>
        <v/>
      </c>
      <c r="C624" s="65" t="str">
        <f t="shared" si="83"/>
        <v/>
      </c>
      <c r="D624" s="66" t="str">
        <f>IF(A624="","",IF(A624=1,start_rate,IF(variable,IF(OR(A624=1,A624&lt;$K$20*periods_per_year),D623,MIN($K$21,IF(MOD(A624-1,$J$23)=0,MAX($K$22,D623+$J$24),D623))),D623)))</f>
        <v/>
      </c>
      <c r="E624" s="71" t="str">
        <f t="shared" si="84"/>
        <v/>
      </c>
      <c r="F624" s="71" t="str">
        <f>IF(A624="","",IF(A624=nper,J623+E624,MIN(J623+E624,IF(D624=D623,F623,IF($E$10="Acc Bi-Weekly",ROUND((-PMT(((1+D624/CP)^(CP/12))-1,(nper-A624+1)*12/26,J623))/2,2),IF($E$10="Acc Weekly",ROUND((-PMT(((1+D624/CP)^(CP/12))-1,(nper-A624+1)*12/52,J623))/4,2),ROUND(-PMT(((1+D624/CP)^(CP/periods_per_year))-1,nper-A624+1,J623),2)))))))</f>
        <v/>
      </c>
      <c r="G624" s="71" t="str">
        <f>IF(OR(A624="",A624&lt;$E$14),"",IF(J623&lt;=F624,0,IF(IF(AND(A624&gt;=$E$14,MOD(A624-$E$14,int)=0),$E$15,0)+F624&gt;=J623+E624,J623+E624-F624,IF(AND(A624&gt;=$E$14,MOD(A624-$E$14,int)=0),$E$15,0)+IF(IF(AND(A624&gt;=$E$14,MOD(A624-$E$14,int)=0),$E$15,0)+IF(MOD(A624-$E$18,periods_per_year)=0,$E$17,0)+F624&lt;J623+E624,IF(MOD(A624-$E$18,periods_per_year)=0,$E$17,0),J623+E624-IF(AND(A624&gt;=$E$14,MOD(A624-$E$14,int)=0),$E$15,0)-F624))))</f>
        <v/>
      </c>
      <c r="H624" s="68"/>
      <c r="I624" s="71" t="str">
        <f t="shared" si="85"/>
        <v/>
      </c>
      <c r="J624" s="71" t="str">
        <f t="shared" si="86"/>
        <v/>
      </c>
      <c r="K624" s="50"/>
      <c r="L624" s="63" t="str">
        <f t="shared" si="87"/>
        <v/>
      </c>
      <c r="M624" s="64" t="str">
        <f>IF(L624="","",IF(OR(periods_per_year=26,periods_per_year=52),IF(periods_per_year=26,IF(L624=1,fpdate,M623+14),IF(periods_per_year=52,IF(L624=1,fpdate,M623+7),"n/a")),IF(periods_per_year=24,DATE(YEAR(fpdate),MONTH(fpdate)+(L624-1)/2+IF(AND(DAY(fpdate)&gt;=15,MOD(L624,2)=0),1,0),IF(MOD(L624,2)=0,IF(DAY(fpdate)&gt;=15,DAY(fpdate)-14,DAY(fpdate)+14),DAY(fpdate))),IF(DAY(DATE(YEAR(fpdate),MONTH(fpdate)+L624-1,DAY(fpdate)))&lt;&gt;DAY(fpdate),DATE(YEAR(fpdate),MONTH(fpdate)+L624,0),DATE(YEAR(fpdate),MONTH(fpdate)+L624-1,DAY(fpdate))))))</f>
        <v/>
      </c>
      <c r="N624" s="70" t="str">
        <f>IF(L624="","",IF(D624&lt;&gt;"",D624,IF(L624=1,start_rate,IF(variable,IF(OR(L624=1,L624&lt;$K$20*periods_per_year),N623,MIN($K$21,IF(MOD(L624-1,$J$23)=0,MAX($K$22,N623+$J$24),N623))),N623))))</f>
        <v/>
      </c>
      <c r="O624" s="71" t="str">
        <f>IF(L624="","",ROUND((((1+N624/CP)^(CP/periods_per_year))-1)*R623,2))</f>
        <v/>
      </c>
      <c r="P624" s="71" t="str">
        <f>IF(L624="","",IF(L624=nper,R623+O624,MIN(R623+O624,IF(N624=N623,P623,ROUND(-PMT(((1+N624/CP)^(CP/periods_per_year))-1,nper-L624+1,R623),2)))))</f>
        <v/>
      </c>
      <c r="Q624" s="71" t="str">
        <f t="shared" si="88"/>
        <v/>
      </c>
      <c r="R624" s="71" t="str">
        <f t="shared" si="89"/>
        <v/>
      </c>
    </row>
    <row r="625" spans="1:18" x14ac:dyDescent="0.25">
      <c r="A625" s="63" t="str">
        <f t="shared" si="81"/>
        <v/>
      </c>
      <c r="B625" s="64" t="str">
        <f t="shared" si="82"/>
        <v/>
      </c>
      <c r="C625" s="65" t="str">
        <f t="shared" si="83"/>
        <v/>
      </c>
      <c r="D625" s="66" t="str">
        <f>IF(A625="","",IF(A625=1,start_rate,IF(variable,IF(OR(A625=1,A625&lt;$K$20*periods_per_year),D624,MIN($K$21,IF(MOD(A625-1,$J$23)=0,MAX($K$22,D624+$J$24),D624))),D624)))</f>
        <v/>
      </c>
      <c r="E625" s="71" t="str">
        <f t="shared" si="84"/>
        <v/>
      </c>
      <c r="F625" s="71" t="str">
        <f>IF(A625="","",IF(A625=nper,J624+E625,MIN(J624+E625,IF(D625=D624,F624,IF($E$10="Acc Bi-Weekly",ROUND((-PMT(((1+D625/CP)^(CP/12))-1,(nper-A625+1)*12/26,J624))/2,2),IF($E$10="Acc Weekly",ROUND((-PMT(((1+D625/CP)^(CP/12))-1,(nper-A625+1)*12/52,J624))/4,2),ROUND(-PMT(((1+D625/CP)^(CP/periods_per_year))-1,nper-A625+1,J624),2)))))))</f>
        <v/>
      </c>
      <c r="G625" s="71" t="str">
        <f>IF(OR(A625="",A625&lt;$E$14),"",IF(J624&lt;=F625,0,IF(IF(AND(A625&gt;=$E$14,MOD(A625-$E$14,int)=0),$E$15,0)+F625&gt;=J624+E625,J624+E625-F625,IF(AND(A625&gt;=$E$14,MOD(A625-$E$14,int)=0),$E$15,0)+IF(IF(AND(A625&gt;=$E$14,MOD(A625-$E$14,int)=0),$E$15,0)+IF(MOD(A625-$E$18,periods_per_year)=0,$E$17,0)+F625&lt;J624+E625,IF(MOD(A625-$E$18,periods_per_year)=0,$E$17,0),J624+E625-IF(AND(A625&gt;=$E$14,MOD(A625-$E$14,int)=0),$E$15,0)-F625))))</f>
        <v/>
      </c>
      <c r="H625" s="68"/>
      <c r="I625" s="71" t="str">
        <f t="shared" si="85"/>
        <v/>
      </c>
      <c r="J625" s="71" t="str">
        <f t="shared" si="86"/>
        <v/>
      </c>
      <c r="K625" s="50"/>
      <c r="L625" s="63" t="str">
        <f t="shared" si="87"/>
        <v/>
      </c>
      <c r="M625" s="64" t="str">
        <f>IF(L625="","",IF(OR(periods_per_year=26,periods_per_year=52),IF(periods_per_year=26,IF(L625=1,fpdate,M624+14),IF(periods_per_year=52,IF(L625=1,fpdate,M624+7),"n/a")),IF(periods_per_year=24,DATE(YEAR(fpdate),MONTH(fpdate)+(L625-1)/2+IF(AND(DAY(fpdate)&gt;=15,MOD(L625,2)=0),1,0),IF(MOD(L625,2)=0,IF(DAY(fpdate)&gt;=15,DAY(fpdate)-14,DAY(fpdate)+14),DAY(fpdate))),IF(DAY(DATE(YEAR(fpdate),MONTH(fpdate)+L625-1,DAY(fpdate)))&lt;&gt;DAY(fpdate),DATE(YEAR(fpdate),MONTH(fpdate)+L625,0),DATE(YEAR(fpdate),MONTH(fpdate)+L625-1,DAY(fpdate))))))</f>
        <v/>
      </c>
      <c r="N625" s="70" t="str">
        <f>IF(L625="","",IF(D625&lt;&gt;"",D625,IF(L625=1,start_rate,IF(variable,IF(OR(L625=1,L625&lt;$K$20*periods_per_year),N624,MIN($K$21,IF(MOD(L625-1,$J$23)=0,MAX($K$22,N624+$J$24),N624))),N624))))</f>
        <v/>
      </c>
      <c r="O625" s="71" t="str">
        <f>IF(L625="","",ROUND((((1+N625/CP)^(CP/periods_per_year))-1)*R624,2))</f>
        <v/>
      </c>
      <c r="P625" s="71" t="str">
        <f>IF(L625="","",IF(L625=nper,R624+O625,MIN(R624+O625,IF(N625=N624,P624,ROUND(-PMT(((1+N625/CP)^(CP/periods_per_year))-1,nper-L625+1,R624),2)))))</f>
        <v/>
      </c>
      <c r="Q625" s="71" t="str">
        <f t="shared" si="88"/>
        <v/>
      </c>
      <c r="R625" s="71" t="str">
        <f t="shared" si="89"/>
        <v/>
      </c>
    </row>
    <row r="626" spans="1:18" x14ac:dyDescent="0.25">
      <c r="A626" s="63" t="str">
        <f t="shared" si="81"/>
        <v/>
      </c>
      <c r="B626" s="64" t="str">
        <f t="shared" si="82"/>
        <v/>
      </c>
      <c r="C626" s="65" t="str">
        <f t="shared" si="83"/>
        <v/>
      </c>
      <c r="D626" s="66" t="str">
        <f>IF(A626="","",IF(A626=1,start_rate,IF(variable,IF(OR(A626=1,A626&lt;$K$20*periods_per_year),D625,MIN($K$21,IF(MOD(A626-1,$J$23)=0,MAX($K$22,D625+$J$24),D625))),D625)))</f>
        <v/>
      </c>
      <c r="E626" s="71" t="str">
        <f t="shared" si="84"/>
        <v/>
      </c>
      <c r="F626" s="71" t="str">
        <f>IF(A626="","",IF(A626=nper,J625+E626,MIN(J625+E626,IF(D626=D625,F625,IF($E$10="Acc Bi-Weekly",ROUND((-PMT(((1+D626/CP)^(CP/12))-1,(nper-A626+1)*12/26,J625))/2,2),IF($E$10="Acc Weekly",ROUND((-PMT(((1+D626/CP)^(CP/12))-1,(nper-A626+1)*12/52,J625))/4,2),ROUND(-PMT(((1+D626/CP)^(CP/periods_per_year))-1,nper-A626+1,J625),2)))))))</f>
        <v/>
      </c>
      <c r="G626" s="71" t="str">
        <f>IF(OR(A626="",A626&lt;$E$14),"",IF(J625&lt;=F626,0,IF(IF(AND(A626&gt;=$E$14,MOD(A626-$E$14,int)=0),$E$15,0)+F626&gt;=J625+E626,J625+E626-F626,IF(AND(A626&gt;=$E$14,MOD(A626-$E$14,int)=0),$E$15,0)+IF(IF(AND(A626&gt;=$E$14,MOD(A626-$E$14,int)=0),$E$15,0)+IF(MOD(A626-$E$18,periods_per_year)=0,$E$17,0)+F626&lt;J625+E626,IF(MOD(A626-$E$18,periods_per_year)=0,$E$17,0),J625+E626-IF(AND(A626&gt;=$E$14,MOD(A626-$E$14,int)=0),$E$15,0)-F626))))</f>
        <v/>
      </c>
      <c r="H626" s="68"/>
      <c r="I626" s="71" t="str">
        <f t="shared" si="85"/>
        <v/>
      </c>
      <c r="J626" s="71" t="str">
        <f t="shared" si="86"/>
        <v/>
      </c>
      <c r="K626" s="50"/>
      <c r="L626" s="63" t="str">
        <f t="shared" si="87"/>
        <v/>
      </c>
      <c r="M626" s="64" t="str">
        <f>IF(L626="","",IF(OR(periods_per_year=26,periods_per_year=52),IF(periods_per_year=26,IF(L626=1,fpdate,M625+14),IF(periods_per_year=52,IF(L626=1,fpdate,M625+7),"n/a")),IF(periods_per_year=24,DATE(YEAR(fpdate),MONTH(fpdate)+(L626-1)/2+IF(AND(DAY(fpdate)&gt;=15,MOD(L626,2)=0),1,0),IF(MOD(L626,2)=0,IF(DAY(fpdate)&gt;=15,DAY(fpdate)-14,DAY(fpdate)+14),DAY(fpdate))),IF(DAY(DATE(YEAR(fpdate),MONTH(fpdate)+L626-1,DAY(fpdate)))&lt;&gt;DAY(fpdate),DATE(YEAR(fpdate),MONTH(fpdate)+L626,0),DATE(YEAR(fpdate),MONTH(fpdate)+L626-1,DAY(fpdate))))))</f>
        <v/>
      </c>
      <c r="N626" s="70" t="str">
        <f>IF(L626="","",IF(D626&lt;&gt;"",D626,IF(L626=1,start_rate,IF(variable,IF(OR(L626=1,L626&lt;$K$20*periods_per_year),N625,MIN($K$21,IF(MOD(L626-1,$J$23)=0,MAX($K$22,N625+$J$24),N625))),N625))))</f>
        <v/>
      </c>
      <c r="O626" s="71" t="str">
        <f>IF(L626="","",ROUND((((1+N626/CP)^(CP/periods_per_year))-1)*R625,2))</f>
        <v/>
      </c>
      <c r="P626" s="71" t="str">
        <f>IF(L626="","",IF(L626=nper,R625+O626,MIN(R625+O626,IF(N626=N625,P625,ROUND(-PMT(((1+N626/CP)^(CP/periods_per_year))-1,nper-L626+1,R625),2)))))</f>
        <v/>
      </c>
      <c r="Q626" s="71" t="str">
        <f t="shared" si="88"/>
        <v/>
      </c>
      <c r="R626" s="71" t="str">
        <f t="shared" si="89"/>
        <v/>
      </c>
    </row>
    <row r="627" spans="1:18" x14ac:dyDescent="0.25">
      <c r="A627" s="63" t="str">
        <f t="shared" si="81"/>
        <v/>
      </c>
      <c r="B627" s="64" t="str">
        <f t="shared" si="82"/>
        <v/>
      </c>
      <c r="C627" s="65" t="str">
        <f t="shared" si="83"/>
        <v/>
      </c>
      <c r="D627" s="66" t="str">
        <f>IF(A627="","",IF(A627=1,start_rate,IF(variable,IF(OR(A627=1,A627&lt;$K$20*periods_per_year),D626,MIN($K$21,IF(MOD(A627-1,$J$23)=0,MAX($K$22,D626+$J$24),D626))),D626)))</f>
        <v/>
      </c>
      <c r="E627" s="71" t="str">
        <f t="shared" si="84"/>
        <v/>
      </c>
      <c r="F627" s="71" t="str">
        <f>IF(A627="","",IF(A627=nper,J626+E627,MIN(J626+E627,IF(D627=D626,F626,IF($E$10="Acc Bi-Weekly",ROUND((-PMT(((1+D627/CP)^(CP/12))-1,(nper-A627+1)*12/26,J626))/2,2),IF($E$10="Acc Weekly",ROUND((-PMT(((1+D627/CP)^(CP/12))-1,(nper-A627+1)*12/52,J626))/4,2),ROUND(-PMT(((1+D627/CP)^(CP/periods_per_year))-1,nper-A627+1,J626),2)))))))</f>
        <v/>
      </c>
      <c r="G627" s="71" t="str">
        <f>IF(OR(A627="",A627&lt;$E$14),"",IF(J626&lt;=F627,0,IF(IF(AND(A627&gt;=$E$14,MOD(A627-$E$14,int)=0),$E$15,0)+F627&gt;=J626+E627,J626+E627-F627,IF(AND(A627&gt;=$E$14,MOD(A627-$E$14,int)=0),$E$15,0)+IF(IF(AND(A627&gt;=$E$14,MOD(A627-$E$14,int)=0),$E$15,0)+IF(MOD(A627-$E$18,periods_per_year)=0,$E$17,0)+F627&lt;J626+E627,IF(MOD(A627-$E$18,periods_per_year)=0,$E$17,0),J626+E627-IF(AND(A627&gt;=$E$14,MOD(A627-$E$14,int)=0),$E$15,0)-F627))))</f>
        <v/>
      </c>
      <c r="H627" s="68"/>
      <c r="I627" s="71" t="str">
        <f t="shared" si="85"/>
        <v/>
      </c>
      <c r="J627" s="71" t="str">
        <f t="shared" si="86"/>
        <v/>
      </c>
      <c r="K627" s="50"/>
      <c r="L627" s="63" t="str">
        <f t="shared" si="87"/>
        <v/>
      </c>
      <c r="M627" s="64" t="str">
        <f>IF(L627="","",IF(OR(periods_per_year=26,periods_per_year=52),IF(periods_per_year=26,IF(L627=1,fpdate,M626+14),IF(periods_per_year=52,IF(L627=1,fpdate,M626+7),"n/a")),IF(periods_per_year=24,DATE(YEAR(fpdate),MONTH(fpdate)+(L627-1)/2+IF(AND(DAY(fpdate)&gt;=15,MOD(L627,2)=0),1,0),IF(MOD(L627,2)=0,IF(DAY(fpdate)&gt;=15,DAY(fpdate)-14,DAY(fpdate)+14),DAY(fpdate))),IF(DAY(DATE(YEAR(fpdate),MONTH(fpdate)+L627-1,DAY(fpdate)))&lt;&gt;DAY(fpdate),DATE(YEAR(fpdate),MONTH(fpdate)+L627,0),DATE(YEAR(fpdate),MONTH(fpdate)+L627-1,DAY(fpdate))))))</f>
        <v/>
      </c>
      <c r="N627" s="70" t="str">
        <f>IF(L627="","",IF(D627&lt;&gt;"",D627,IF(L627=1,start_rate,IF(variable,IF(OR(L627=1,L627&lt;$K$20*periods_per_year),N626,MIN($K$21,IF(MOD(L627-1,$J$23)=0,MAX($K$22,N626+$J$24),N626))),N626))))</f>
        <v/>
      </c>
      <c r="O627" s="71" t="str">
        <f>IF(L627="","",ROUND((((1+N627/CP)^(CP/periods_per_year))-1)*R626,2))</f>
        <v/>
      </c>
      <c r="P627" s="71" t="str">
        <f>IF(L627="","",IF(L627=nper,R626+O627,MIN(R626+O627,IF(N627=N626,P626,ROUND(-PMT(((1+N627/CP)^(CP/periods_per_year))-1,nper-L627+1,R626),2)))))</f>
        <v/>
      </c>
      <c r="Q627" s="71" t="str">
        <f t="shared" si="88"/>
        <v/>
      </c>
      <c r="R627" s="71" t="str">
        <f t="shared" si="89"/>
        <v/>
      </c>
    </row>
    <row r="628" spans="1:18" x14ac:dyDescent="0.25">
      <c r="A628" s="63" t="str">
        <f t="shared" si="81"/>
        <v/>
      </c>
      <c r="B628" s="64" t="str">
        <f t="shared" si="82"/>
        <v/>
      </c>
      <c r="C628" s="65" t="str">
        <f t="shared" si="83"/>
        <v/>
      </c>
      <c r="D628" s="66" t="str">
        <f>IF(A628="","",IF(A628=1,start_rate,IF(variable,IF(OR(A628=1,A628&lt;$K$20*periods_per_year),D627,MIN($K$21,IF(MOD(A628-1,$J$23)=0,MAX($K$22,D627+$J$24),D627))),D627)))</f>
        <v/>
      </c>
      <c r="E628" s="71" t="str">
        <f t="shared" si="84"/>
        <v/>
      </c>
      <c r="F628" s="71" t="str">
        <f>IF(A628="","",IF(A628=nper,J627+E628,MIN(J627+E628,IF(D628=D627,F627,IF($E$10="Acc Bi-Weekly",ROUND((-PMT(((1+D628/CP)^(CP/12))-1,(nper-A628+1)*12/26,J627))/2,2),IF($E$10="Acc Weekly",ROUND((-PMT(((1+D628/CP)^(CP/12))-1,(nper-A628+1)*12/52,J627))/4,2),ROUND(-PMT(((1+D628/CP)^(CP/periods_per_year))-1,nper-A628+1,J627),2)))))))</f>
        <v/>
      </c>
      <c r="G628" s="71" t="str">
        <f>IF(OR(A628="",A628&lt;$E$14),"",IF(J627&lt;=F628,0,IF(IF(AND(A628&gt;=$E$14,MOD(A628-$E$14,int)=0),$E$15,0)+F628&gt;=J627+E628,J627+E628-F628,IF(AND(A628&gt;=$E$14,MOD(A628-$E$14,int)=0),$E$15,0)+IF(IF(AND(A628&gt;=$E$14,MOD(A628-$E$14,int)=0),$E$15,0)+IF(MOD(A628-$E$18,periods_per_year)=0,$E$17,0)+F628&lt;J627+E628,IF(MOD(A628-$E$18,periods_per_year)=0,$E$17,0),J627+E628-IF(AND(A628&gt;=$E$14,MOD(A628-$E$14,int)=0),$E$15,0)-F628))))</f>
        <v/>
      </c>
      <c r="H628" s="68"/>
      <c r="I628" s="71" t="str">
        <f t="shared" si="85"/>
        <v/>
      </c>
      <c r="J628" s="71" t="str">
        <f t="shared" si="86"/>
        <v/>
      </c>
      <c r="K628" s="50"/>
      <c r="L628" s="63" t="str">
        <f t="shared" si="87"/>
        <v/>
      </c>
      <c r="M628" s="64" t="str">
        <f>IF(L628="","",IF(OR(periods_per_year=26,periods_per_year=52),IF(periods_per_year=26,IF(L628=1,fpdate,M627+14),IF(periods_per_year=52,IF(L628=1,fpdate,M627+7),"n/a")),IF(periods_per_year=24,DATE(YEAR(fpdate),MONTH(fpdate)+(L628-1)/2+IF(AND(DAY(fpdate)&gt;=15,MOD(L628,2)=0),1,0),IF(MOD(L628,2)=0,IF(DAY(fpdate)&gt;=15,DAY(fpdate)-14,DAY(fpdate)+14),DAY(fpdate))),IF(DAY(DATE(YEAR(fpdate),MONTH(fpdate)+L628-1,DAY(fpdate)))&lt;&gt;DAY(fpdate),DATE(YEAR(fpdate),MONTH(fpdate)+L628,0),DATE(YEAR(fpdate),MONTH(fpdate)+L628-1,DAY(fpdate))))))</f>
        <v/>
      </c>
      <c r="N628" s="70" t="str">
        <f>IF(L628="","",IF(D628&lt;&gt;"",D628,IF(L628=1,start_rate,IF(variable,IF(OR(L628=1,L628&lt;$K$20*periods_per_year),N627,MIN($K$21,IF(MOD(L628-1,$J$23)=0,MAX($K$22,N627+$J$24),N627))),N627))))</f>
        <v/>
      </c>
      <c r="O628" s="71" t="str">
        <f>IF(L628="","",ROUND((((1+N628/CP)^(CP/periods_per_year))-1)*R627,2))</f>
        <v/>
      </c>
      <c r="P628" s="71" t="str">
        <f>IF(L628="","",IF(L628=nper,R627+O628,MIN(R627+O628,IF(N628=N627,P627,ROUND(-PMT(((1+N628/CP)^(CP/periods_per_year))-1,nper-L628+1,R627),2)))))</f>
        <v/>
      </c>
      <c r="Q628" s="71" t="str">
        <f t="shared" si="88"/>
        <v/>
      </c>
      <c r="R628" s="71" t="str">
        <f t="shared" si="89"/>
        <v/>
      </c>
    </row>
    <row r="629" spans="1:18" x14ac:dyDescent="0.25">
      <c r="A629" s="63" t="str">
        <f t="shared" si="81"/>
        <v/>
      </c>
      <c r="B629" s="64" t="str">
        <f t="shared" si="82"/>
        <v/>
      </c>
      <c r="C629" s="65" t="str">
        <f t="shared" si="83"/>
        <v/>
      </c>
      <c r="D629" s="66" t="str">
        <f>IF(A629="","",IF(A629=1,start_rate,IF(variable,IF(OR(A629=1,A629&lt;$K$20*periods_per_year),D628,MIN($K$21,IF(MOD(A629-1,$J$23)=0,MAX($K$22,D628+$J$24),D628))),D628)))</f>
        <v/>
      </c>
      <c r="E629" s="71" t="str">
        <f t="shared" si="84"/>
        <v/>
      </c>
      <c r="F629" s="71" t="str">
        <f>IF(A629="","",IF(A629=nper,J628+E629,MIN(J628+E629,IF(D629=D628,F628,IF($E$10="Acc Bi-Weekly",ROUND((-PMT(((1+D629/CP)^(CP/12))-1,(nper-A629+1)*12/26,J628))/2,2),IF($E$10="Acc Weekly",ROUND((-PMT(((1+D629/CP)^(CP/12))-1,(nper-A629+1)*12/52,J628))/4,2),ROUND(-PMT(((1+D629/CP)^(CP/periods_per_year))-1,nper-A629+1,J628),2)))))))</f>
        <v/>
      </c>
      <c r="G629" s="71" t="str">
        <f>IF(OR(A629="",A629&lt;$E$14),"",IF(J628&lt;=F629,0,IF(IF(AND(A629&gt;=$E$14,MOD(A629-$E$14,int)=0),$E$15,0)+F629&gt;=J628+E629,J628+E629-F629,IF(AND(A629&gt;=$E$14,MOD(A629-$E$14,int)=0),$E$15,0)+IF(IF(AND(A629&gt;=$E$14,MOD(A629-$E$14,int)=0),$E$15,0)+IF(MOD(A629-$E$18,periods_per_year)=0,$E$17,0)+F629&lt;J628+E629,IF(MOD(A629-$E$18,periods_per_year)=0,$E$17,0),J628+E629-IF(AND(A629&gt;=$E$14,MOD(A629-$E$14,int)=0),$E$15,0)-F629))))</f>
        <v/>
      </c>
      <c r="H629" s="68"/>
      <c r="I629" s="71" t="str">
        <f t="shared" si="85"/>
        <v/>
      </c>
      <c r="J629" s="71" t="str">
        <f t="shared" si="86"/>
        <v/>
      </c>
      <c r="K629" s="50"/>
      <c r="L629" s="63" t="str">
        <f t="shared" si="87"/>
        <v/>
      </c>
      <c r="M629" s="64" t="str">
        <f>IF(L629="","",IF(OR(periods_per_year=26,periods_per_year=52),IF(periods_per_year=26,IF(L629=1,fpdate,M628+14),IF(periods_per_year=52,IF(L629=1,fpdate,M628+7),"n/a")),IF(periods_per_year=24,DATE(YEAR(fpdate),MONTH(fpdate)+(L629-1)/2+IF(AND(DAY(fpdate)&gt;=15,MOD(L629,2)=0),1,0),IF(MOD(L629,2)=0,IF(DAY(fpdate)&gt;=15,DAY(fpdate)-14,DAY(fpdate)+14),DAY(fpdate))),IF(DAY(DATE(YEAR(fpdate),MONTH(fpdate)+L629-1,DAY(fpdate)))&lt;&gt;DAY(fpdate),DATE(YEAR(fpdate),MONTH(fpdate)+L629,0),DATE(YEAR(fpdate),MONTH(fpdate)+L629-1,DAY(fpdate))))))</f>
        <v/>
      </c>
      <c r="N629" s="70" t="str">
        <f>IF(L629="","",IF(D629&lt;&gt;"",D629,IF(L629=1,start_rate,IF(variable,IF(OR(L629=1,L629&lt;$K$20*periods_per_year),N628,MIN($K$21,IF(MOD(L629-1,$J$23)=0,MAX($K$22,N628+$J$24),N628))),N628))))</f>
        <v/>
      </c>
      <c r="O629" s="71" t="str">
        <f>IF(L629="","",ROUND((((1+N629/CP)^(CP/periods_per_year))-1)*R628,2))</f>
        <v/>
      </c>
      <c r="P629" s="71" t="str">
        <f>IF(L629="","",IF(L629=nper,R628+O629,MIN(R628+O629,IF(N629=N628,P628,ROUND(-PMT(((1+N629/CP)^(CP/periods_per_year))-1,nper-L629+1,R628),2)))))</f>
        <v/>
      </c>
      <c r="Q629" s="71" t="str">
        <f t="shared" si="88"/>
        <v/>
      </c>
      <c r="R629" s="71" t="str">
        <f t="shared" si="89"/>
        <v/>
      </c>
    </row>
    <row r="630" spans="1:18" x14ac:dyDescent="0.25">
      <c r="A630" s="63" t="str">
        <f t="shared" si="81"/>
        <v/>
      </c>
      <c r="B630" s="64" t="str">
        <f t="shared" si="82"/>
        <v/>
      </c>
      <c r="C630" s="65" t="str">
        <f t="shared" si="83"/>
        <v/>
      </c>
      <c r="D630" s="66" t="str">
        <f>IF(A630="","",IF(A630=1,start_rate,IF(variable,IF(OR(A630=1,A630&lt;$K$20*periods_per_year),D629,MIN($K$21,IF(MOD(A630-1,$J$23)=0,MAX($K$22,D629+$J$24),D629))),D629)))</f>
        <v/>
      </c>
      <c r="E630" s="71" t="str">
        <f t="shared" si="84"/>
        <v/>
      </c>
      <c r="F630" s="71" t="str">
        <f>IF(A630="","",IF(A630=nper,J629+E630,MIN(J629+E630,IF(D630=D629,F629,IF($E$10="Acc Bi-Weekly",ROUND((-PMT(((1+D630/CP)^(CP/12))-1,(nper-A630+1)*12/26,J629))/2,2),IF($E$10="Acc Weekly",ROUND((-PMT(((1+D630/CP)^(CP/12))-1,(nper-A630+1)*12/52,J629))/4,2),ROUND(-PMT(((1+D630/CP)^(CP/periods_per_year))-1,nper-A630+1,J629),2)))))))</f>
        <v/>
      </c>
      <c r="G630" s="71" t="str">
        <f>IF(OR(A630="",A630&lt;$E$14),"",IF(J629&lt;=F630,0,IF(IF(AND(A630&gt;=$E$14,MOD(A630-$E$14,int)=0),$E$15,0)+F630&gt;=J629+E630,J629+E630-F630,IF(AND(A630&gt;=$E$14,MOD(A630-$E$14,int)=0),$E$15,0)+IF(IF(AND(A630&gt;=$E$14,MOD(A630-$E$14,int)=0),$E$15,0)+IF(MOD(A630-$E$18,periods_per_year)=0,$E$17,0)+F630&lt;J629+E630,IF(MOD(A630-$E$18,periods_per_year)=0,$E$17,0),J629+E630-IF(AND(A630&gt;=$E$14,MOD(A630-$E$14,int)=0),$E$15,0)-F630))))</f>
        <v/>
      </c>
      <c r="H630" s="68"/>
      <c r="I630" s="71" t="str">
        <f t="shared" si="85"/>
        <v/>
      </c>
      <c r="J630" s="71" t="str">
        <f t="shared" si="86"/>
        <v/>
      </c>
      <c r="K630" s="50"/>
      <c r="L630" s="63" t="str">
        <f t="shared" si="87"/>
        <v/>
      </c>
      <c r="M630" s="64" t="str">
        <f>IF(L630="","",IF(OR(periods_per_year=26,periods_per_year=52),IF(periods_per_year=26,IF(L630=1,fpdate,M629+14),IF(periods_per_year=52,IF(L630=1,fpdate,M629+7),"n/a")),IF(periods_per_year=24,DATE(YEAR(fpdate),MONTH(fpdate)+(L630-1)/2+IF(AND(DAY(fpdate)&gt;=15,MOD(L630,2)=0),1,0),IF(MOD(L630,2)=0,IF(DAY(fpdate)&gt;=15,DAY(fpdate)-14,DAY(fpdate)+14),DAY(fpdate))),IF(DAY(DATE(YEAR(fpdate),MONTH(fpdate)+L630-1,DAY(fpdate)))&lt;&gt;DAY(fpdate),DATE(YEAR(fpdate),MONTH(fpdate)+L630,0),DATE(YEAR(fpdate),MONTH(fpdate)+L630-1,DAY(fpdate))))))</f>
        <v/>
      </c>
      <c r="N630" s="70" t="str">
        <f>IF(L630="","",IF(D630&lt;&gt;"",D630,IF(L630=1,start_rate,IF(variable,IF(OR(L630=1,L630&lt;$K$20*periods_per_year),N629,MIN($K$21,IF(MOD(L630-1,$J$23)=0,MAX($K$22,N629+$J$24),N629))),N629))))</f>
        <v/>
      </c>
      <c r="O630" s="71" t="str">
        <f>IF(L630="","",ROUND((((1+N630/CP)^(CP/periods_per_year))-1)*R629,2))</f>
        <v/>
      </c>
      <c r="P630" s="71" t="str">
        <f>IF(L630="","",IF(L630=nper,R629+O630,MIN(R629+O630,IF(N630=N629,P629,ROUND(-PMT(((1+N630/CP)^(CP/periods_per_year))-1,nper-L630+1,R629),2)))))</f>
        <v/>
      </c>
      <c r="Q630" s="71" t="str">
        <f t="shared" si="88"/>
        <v/>
      </c>
      <c r="R630" s="71" t="str">
        <f t="shared" si="89"/>
        <v/>
      </c>
    </row>
    <row r="631" spans="1:18" x14ac:dyDescent="0.25">
      <c r="A631" s="63" t="str">
        <f t="shared" si="81"/>
        <v/>
      </c>
      <c r="B631" s="64" t="str">
        <f t="shared" si="82"/>
        <v/>
      </c>
      <c r="C631" s="65" t="str">
        <f t="shared" si="83"/>
        <v/>
      </c>
      <c r="D631" s="66" t="str">
        <f>IF(A631="","",IF(A631=1,start_rate,IF(variable,IF(OR(A631=1,A631&lt;$K$20*periods_per_year),D630,MIN($K$21,IF(MOD(A631-1,$J$23)=0,MAX($K$22,D630+$J$24),D630))),D630)))</f>
        <v/>
      </c>
      <c r="E631" s="71" t="str">
        <f t="shared" si="84"/>
        <v/>
      </c>
      <c r="F631" s="71" t="str">
        <f>IF(A631="","",IF(A631=nper,J630+E631,MIN(J630+E631,IF(D631=D630,F630,IF($E$10="Acc Bi-Weekly",ROUND((-PMT(((1+D631/CP)^(CP/12))-1,(nper-A631+1)*12/26,J630))/2,2),IF($E$10="Acc Weekly",ROUND((-PMT(((1+D631/CP)^(CP/12))-1,(nper-A631+1)*12/52,J630))/4,2),ROUND(-PMT(((1+D631/CP)^(CP/periods_per_year))-1,nper-A631+1,J630),2)))))))</f>
        <v/>
      </c>
      <c r="G631" s="71" t="str">
        <f>IF(OR(A631="",A631&lt;$E$14),"",IF(J630&lt;=F631,0,IF(IF(AND(A631&gt;=$E$14,MOD(A631-$E$14,int)=0),$E$15,0)+F631&gt;=J630+E631,J630+E631-F631,IF(AND(A631&gt;=$E$14,MOD(A631-$E$14,int)=0),$E$15,0)+IF(IF(AND(A631&gt;=$E$14,MOD(A631-$E$14,int)=0),$E$15,0)+IF(MOD(A631-$E$18,periods_per_year)=0,$E$17,0)+F631&lt;J630+E631,IF(MOD(A631-$E$18,periods_per_year)=0,$E$17,0),J630+E631-IF(AND(A631&gt;=$E$14,MOD(A631-$E$14,int)=0),$E$15,0)-F631))))</f>
        <v/>
      </c>
      <c r="H631" s="68"/>
      <c r="I631" s="71" t="str">
        <f t="shared" si="85"/>
        <v/>
      </c>
      <c r="J631" s="71" t="str">
        <f t="shared" si="86"/>
        <v/>
      </c>
      <c r="K631" s="50"/>
      <c r="L631" s="63" t="str">
        <f t="shared" si="87"/>
        <v/>
      </c>
      <c r="M631" s="64" t="str">
        <f>IF(L631="","",IF(OR(periods_per_year=26,periods_per_year=52),IF(periods_per_year=26,IF(L631=1,fpdate,M630+14),IF(periods_per_year=52,IF(L631=1,fpdate,M630+7),"n/a")),IF(periods_per_year=24,DATE(YEAR(fpdate),MONTH(fpdate)+(L631-1)/2+IF(AND(DAY(fpdate)&gt;=15,MOD(L631,2)=0),1,0),IF(MOD(L631,2)=0,IF(DAY(fpdate)&gt;=15,DAY(fpdate)-14,DAY(fpdate)+14),DAY(fpdate))),IF(DAY(DATE(YEAR(fpdate),MONTH(fpdate)+L631-1,DAY(fpdate)))&lt;&gt;DAY(fpdate),DATE(YEAR(fpdate),MONTH(fpdate)+L631,0),DATE(YEAR(fpdate),MONTH(fpdate)+L631-1,DAY(fpdate))))))</f>
        <v/>
      </c>
      <c r="N631" s="70" t="str">
        <f>IF(L631="","",IF(D631&lt;&gt;"",D631,IF(L631=1,start_rate,IF(variable,IF(OR(L631=1,L631&lt;$K$20*periods_per_year),N630,MIN($K$21,IF(MOD(L631-1,$J$23)=0,MAX($K$22,N630+$J$24),N630))),N630))))</f>
        <v/>
      </c>
      <c r="O631" s="71" t="str">
        <f>IF(L631="","",ROUND((((1+N631/CP)^(CP/periods_per_year))-1)*R630,2))</f>
        <v/>
      </c>
      <c r="P631" s="71" t="str">
        <f>IF(L631="","",IF(L631=nper,R630+O631,MIN(R630+O631,IF(N631=N630,P630,ROUND(-PMT(((1+N631/CP)^(CP/periods_per_year))-1,nper-L631+1,R630),2)))))</f>
        <v/>
      </c>
      <c r="Q631" s="71" t="str">
        <f t="shared" si="88"/>
        <v/>
      </c>
      <c r="R631" s="71" t="str">
        <f t="shared" si="89"/>
        <v/>
      </c>
    </row>
    <row r="632" spans="1:18" x14ac:dyDescent="0.25">
      <c r="A632" s="63" t="str">
        <f t="shared" si="81"/>
        <v/>
      </c>
      <c r="B632" s="64" t="str">
        <f t="shared" si="82"/>
        <v/>
      </c>
      <c r="C632" s="65" t="str">
        <f t="shared" si="83"/>
        <v/>
      </c>
      <c r="D632" s="66" t="str">
        <f>IF(A632="","",IF(A632=1,start_rate,IF(variable,IF(OR(A632=1,A632&lt;$K$20*periods_per_year),D631,MIN($K$21,IF(MOD(A632-1,$J$23)=0,MAX($K$22,D631+$J$24),D631))),D631)))</f>
        <v/>
      </c>
      <c r="E632" s="71" t="str">
        <f t="shared" si="84"/>
        <v/>
      </c>
      <c r="F632" s="71" t="str">
        <f>IF(A632="","",IF(A632=nper,J631+E632,MIN(J631+E632,IF(D632=D631,F631,IF($E$10="Acc Bi-Weekly",ROUND((-PMT(((1+D632/CP)^(CP/12))-1,(nper-A632+1)*12/26,J631))/2,2),IF($E$10="Acc Weekly",ROUND((-PMT(((1+D632/CP)^(CP/12))-1,(nper-A632+1)*12/52,J631))/4,2),ROUND(-PMT(((1+D632/CP)^(CP/periods_per_year))-1,nper-A632+1,J631),2)))))))</f>
        <v/>
      </c>
      <c r="G632" s="71" t="str">
        <f>IF(OR(A632="",A632&lt;$E$14),"",IF(J631&lt;=F632,0,IF(IF(AND(A632&gt;=$E$14,MOD(A632-$E$14,int)=0),$E$15,0)+F632&gt;=J631+E632,J631+E632-F632,IF(AND(A632&gt;=$E$14,MOD(A632-$E$14,int)=0),$E$15,0)+IF(IF(AND(A632&gt;=$E$14,MOD(A632-$E$14,int)=0),$E$15,0)+IF(MOD(A632-$E$18,periods_per_year)=0,$E$17,0)+F632&lt;J631+E632,IF(MOD(A632-$E$18,periods_per_year)=0,$E$17,0),J631+E632-IF(AND(A632&gt;=$E$14,MOD(A632-$E$14,int)=0),$E$15,0)-F632))))</f>
        <v/>
      </c>
      <c r="H632" s="68"/>
      <c r="I632" s="71" t="str">
        <f t="shared" si="85"/>
        <v/>
      </c>
      <c r="J632" s="71" t="str">
        <f t="shared" si="86"/>
        <v/>
      </c>
      <c r="K632" s="50"/>
      <c r="L632" s="63" t="str">
        <f t="shared" si="87"/>
        <v/>
      </c>
      <c r="M632" s="64" t="str">
        <f>IF(L632="","",IF(OR(periods_per_year=26,periods_per_year=52),IF(periods_per_year=26,IF(L632=1,fpdate,M631+14),IF(periods_per_year=52,IF(L632=1,fpdate,M631+7),"n/a")),IF(periods_per_year=24,DATE(YEAR(fpdate),MONTH(fpdate)+(L632-1)/2+IF(AND(DAY(fpdate)&gt;=15,MOD(L632,2)=0),1,0),IF(MOD(L632,2)=0,IF(DAY(fpdate)&gt;=15,DAY(fpdate)-14,DAY(fpdate)+14),DAY(fpdate))),IF(DAY(DATE(YEAR(fpdate),MONTH(fpdate)+L632-1,DAY(fpdate)))&lt;&gt;DAY(fpdate),DATE(YEAR(fpdate),MONTH(fpdate)+L632,0),DATE(YEAR(fpdate),MONTH(fpdate)+L632-1,DAY(fpdate))))))</f>
        <v/>
      </c>
      <c r="N632" s="70" t="str">
        <f>IF(L632="","",IF(D632&lt;&gt;"",D632,IF(L632=1,start_rate,IF(variable,IF(OR(L632=1,L632&lt;$K$20*periods_per_year),N631,MIN($K$21,IF(MOD(L632-1,$J$23)=0,MAX($K$22,N631+$J$24),N631))),N631))))</f>
        <v/>
      </c>
      <c r="O632" s="71" t="str">
        <f>IF(L632="","",ROUND((((1+N632/CP)^(CP/periods_per_year))-1)*R631,2))</f>
        <v/>
      </c>
      <c r="P632" s="71" t="str">
        <f>IF(L632="","",IF(L632=nper,R631+O632,MIN(R631+O632,IF(N632=N631,P631,ROUND(-PMT(((1+N632/CP)^(CP/periods_per_year))-1,nper-L632+1,R631),2)))))</f>
        <v/>
      </c>
      <c r="Q632" s="71" t="str">
        <f t="shared" si="88"/>
        <v/>
      </c>
      <c r="R632" s="71" t="str">
        <f t="shared" si="89"/>
        <v/>
      </c>
    </row>
    <row r="633" spans="1:18" x14ac:dyDescent="0.25">
      <c r="A633" s="63" t="str">
        <f t="shared" si="81"/>
        <v/>
      </c>
      <c r="B633" s="64" t="str">
        <f t="shared" si="82"/>
        <v/>
      </c>
      <c r="C633" s="65" t="str">
        <f t="shared" si="83"/>
        <v/>
      </c>
      <c r="D633" s="66" t="str">
        <f>IF(A633="","",IF(A633=1,start_rate,IF(variable,IF(OR(A633=1,A633&lt;$K$20*periods_per_year),D632,MIN($K$21,IF(MOD(A633-1,$J$23)=0,MAX($K$22,D632+$J$24),D632))),D632)))</f>
        <v/>
      </c>
      <c r="E633" s="71" t="str">
        <f t="shared" si="84"/>
        <v/>
      </c>
      <c r="F633" s="71" t="str">
        <f>IF(A633="","",IF(A633=nper,J632+E633,MIN(J632+E633,IF(D633=D632,F632,IF($E$10="Acc Bi-Weekly",ROUND((-PMT(((1+D633/CP)^(CP/12))-1,(nper-A633+1)*12/26,J632))/2,2),IF($E$10="Acc Weekly",ROUND((-PMT(((1+D633/CP)^(CP/12))-1,(nper-A633+1)*12/52,J632))/4,2),ROUND(-PMT(((1+D633/CP)^(CP/periods_per_year))-1,nper-A633+1,J632),2)))))))</f>
        <v/>
      </c>
      <c r="G633" s="71" t="str">
        <f>IF(OR(A633="",A633&lt;$E$14),"",IF(J632&lt;=F633,0,IF(IF(AND(A633&gt;=$E$14,MOD(A633-$E$14,int)=0),$E$15,0)+F633&gt;=J632+E633,J632+E633-F633,IF(AND(A633&gt;=$E$14,MOD(A633-$E$14,int)=0),$E$15,0)+IF(IF(AND(A633&gt;=$E$14,MOD(A633-$E$14,int)=0),$E$15,0)+IF(MOD(A633-$E$18,periods_per_year)=0,$E$17,0)+F633&lt;J632+E633,IF(MOD(A633-$E$18,periods_per_year)=0,$E$17,0),J632+E633-IF(AND(A633&gt;=$E$14,MOD(A633-$E$14,int)=0),$E$15,0)-F633))))</f>
        <v/>
      </c>
      <c r="H633" s="68"/>
      <c r="I633" s="71" t="str">
        <f t="shared" si="85"/>
        <v/>
      </c>
      <c r="J633" s="71" t="str">
        <f t="shared" si="86"/>
        <v/>
      </c>
      <c r="K633" s="50"/>
      <c r="L633" s="63" t="str">
        <f t="shared" si="87"/>
        <v/>
      </c>
      <c r="M633" s="64" t="str">
        <f>IF(L633="","",IF(OR(periods_per_year=26,periods_per_year=52),IF(periods_per_year=26,IF(L633=1,fpdate,M632+14),IF(periods_per_year=52,IF(L633=1,fpdate,M632+7),"n/a")),IF(periods_per_year=24,DATE(YEAR(fpdate),MONTH(fpdate)+(L633-1)/2+IF(AND(DAY(fpdate)&gt;=15,MOD(L633,2)=0),1,0),IF(MOD(L633,2)=0,IF(DAY(fpdate)&gt;=15,DAY(fpdate)-14,DAY(fpdate)+14),DAY(fpdate))),IF(DAY(DATE(YEAR(fpdate),MONTH(fpdate)+L633-1,DAY(fpdate)))&lt;&gt;DAY(fpdate),DATE(YEAR(fpdate),MONTH(fpdate)+L633,0),DATE(YEAR(fpdate),MONTH(fpdate)+L633-1,DAY(fpdate))))))</f>
        <v/>
      </c>
      <c r="N633" s="70" t="str">
        <f>IF(L633="","",IF(D633&lt;&gt;"",D633,IF(L633=1,start_rate,IF(variable,IF(OR(L633=1,L633&lt;$K$20*periods_per_year),N632,MIN($K$21,IF(MOD(L633-1,$J$23)=0,MAX($K$22,N632+$J$24),N632))),N632))))</f>
        <v/>
      </c>
      <c r="O633" s="71" t="str">
        <f>IF(L633="","",ROUND((((1+N633/CP)^(CP/periods_per_year))-1)*R632,2))</f>
        <v/>
      </c>
      <c r="P633" s="71" t="str">
        <f>IF(L633="","",IF(L633=nper,R632+O633,MIN(R632+O633,IF(N633=N632,P632,ROUND(-PMT(((1+N633/CP)^(CP/periods_per_year))-1,nper-L633+1,R632),2)))))</f>
        <v/>
      </c>
      <c r="Q633" s="71" t="str">
        <f t="shared" si="88"/>
        <v/>
      </c>
      <c r="R633" s="71" t="str">
        <f t="shared" si="89"/>
        <v/>
      </c>
    </row>
    <row r="634" spans="1:18" x14ac:dyDescent="0.25">
      <c r="A634" s="63" t="str">
        <f t="shared" si="81"/>
        <v/>
      </c>
      <c r="B634" s="64" t="str">
        <f t="shared" si="82"/>
        <v/>
      </c>
      <c r="C634" s="65" t="str">
        <f t="shared" si="83"/>
        <v/>
      </c>
      <c r="D634" s="66" t="str">
        <f>IF(A634="","",IF(A634=1,start_rate,IF(variable,IF(OR(A634=1,A634&lt;$K$20*periods_per_year),D633,MIN($K$21,IF(MOD(A634-1,$J$23)=0,MAX($K$22,D633+$J$24),D633))),D633)))</f>
        <v/>
      </c>
      <c r="E634" s="71" t="str">
        <f t="shared" si="84"/>
        <v/>
      </c>
      <c r="F634" s="71" t="str">
        <f>IF(A634="","",IF(A634=nper,J633+E634,MIN(J633+E634,IF(D634=D633,F633,IF($E$10="Acc Bi-Weekly",ROUND((-PMT(((1+D634/CP)^(CP/12))-1,(nper-A634+1)*12/26,J633))/2,2),IF($E$10="Acc Weekly",ROUND((-PMT(((1+D634/CP)^(CP/12))-1,(nper-A634+1)*12/52,J633))/4,2),ROUND(-PMT(((1+D634/CP)^(CP/periods_per_year))-1,nper-A634+1,J633),2)))))))</f>
        <v/>
      </c>
      <c r="G634" s="71" t="str">
        <f>IF(OR(A634="",A634&lt;$E$14),"",IF(J633&lt;=F634,0,IF(IF(AND(A634&gt;=$E$14,MOD(A634-$E$14,int)=0),$E$15,0)+F634&gt;=J633+E634,J633+E634-F634,IF(AND(A634&gt;=$E$14,MOD(A634-$E$14,int)=0),$E$15,0)+IF(IF(AND(A634&gt;=$E$14,MOD(A634-$E$14,int)=0),$E$15,0)+IF(MOD(A634-$E$18,periods_per_year)=0,$E$17,0)+F634&lt;J633+E634,IF(MOD(A634-$E$18,periods_per_year)=0,$E$17,0),J633+E634-IF(AND(A634&gt;=$E$14,MOD(A634-$E$14,int)=0),$E$15,0)-F634))))</f>
        <v/>
      </c>
      <c r="H634" s="68"/>
      <c r="I634" s="71" t="str">
        <f t="shared" si="85"/>
        <v/>
      </c>
      <c r="J634" s="71" t="str">
        <f t="shared" si="86"/>
        <v/>
      </c>
      <c r="K634" s="50"/>
      <c r="L634" s="63" t="str">
        <f t="shared" si="87"/>
        <v/>
      </c>
      <c r="M634" s="64" t="str">
        <f>IF(L634="","",IF(OR(periods_per_year=26,periods_per_year=52),IF(periods_per_year=26,IF(L634=1,fpdate,M633+14),IF(periods_per_year=52,IF(L634=1,fpdate,M633+7),"n/a")),IF(periods_per_year=24,DATE(YEAR(fpdate),MONTH(fpdate)+(L634-1)/2+IF(AND(DAY(fpdate)&gt;=15,MOD(L634,2)=0),1,0),IF(MOD(L634,2)=0,IF(DAY(fpdate)&gt;=15,DAY(fpdate)-14,DAY(fpdate)+14),DAY(fpdate))),IF(DAY(DATE(YEAR(fpdate),MONTH(fpdate)+L634-1,DAY(fpdate)))&lt;&gt;DAY(fpdate),DATE(YEAR(fpdate),MONTH(fpdate)+L634,0),DATE(YEAR(fpdate),MONTH(fpdate)+L634-1,DAY(fpdate))))))</f>
        <v/>
      </c>
      <c r="N634" s="70" t="str">
        <f>IF(L634="","",IF(D634&lt;&gt;"",D634,IF(L634=1,start_rate,IF(variable,IF(OR(L634=1,L634&lt;$K$20*periods_per_year),N633,MIN($K$21,IF(MOD(L634-1,$J$23)=0,MAX($K$22,N633+$J$24),N633))),N633))))</f>
        <v/>
      </c>
      <c r="O634" s="71" t="str">
        <f>IF(L634="","",ROUND((((1+N634/CP)^(CP/periods_per_year))-1)*R633,2))</f>
        <v/>
      </c>
      <c r="P634" s="71" t="str">
        <f>IF(L634="","",IF(L634=nper,R633+O634,MIN(R633+O634,IF(N634=N633,P633,ROUND(-PMT(((1+N634/CP)^(CP/periods_per_year))-1,nper-L634+1,R633),2)))))</f>
        <v/>
      </c>
      <c r="Q634" s="71" t="str">
        <f t="shared" si="88"/>
        <v/>
      </c>
      <c r="R634" s="71" t="str">
        <f t="shared" si="89"/>
        <v/>
      </c>
    </row>
    <row r="635" spans="1:18" x14ac:dyDescent="0.25">
      <c r="A635" s="63" t="str">
        <f t="shared" si="81"/>
        <v/>
      </c>
      <c r="B635" s="64" t="str">
        <f t="shared" si="82"/>
        <v/>
      </c>
      <c r="C635" s="65" t="str">
        <f t="shared" si="83"/>
        <v/>
      </c>
      <c r="D635" s="66" t="str">
        <f>IF(A635="","",IF(A635=1,start_rate,IF(variable,IF(OR(A635=1,A635&lt;$K$20*periods_per_year),D634,MIN($K$21,IF(MOD(A635-1,$J$23)=0,MAX($K$22,D634+$J$24),D634))),D634)))</f>
        <v/>
      </c>
      <c r="E635" s="71" t="str">
        <f t="shared" si="84"/>
        <v/>
      </c>
      <c r="F635" s="71" t="str">
        <f>IF(A635="","",IF(A635=nper,J634+E635,MIN(J634+E635,IF(D635=D634,F634,IF($E$10="Acc Bi-Weekly",ROUND((-PMT(((1+D635/CP)^(CP/12))-1,(nper-A635+1)*12/26,J634))/2,2),IF($E$10="Acc Weekly",ROUND((-PMT(((1+D635/CP)^(CP/12))-1,(nper-A635+1)*12/52,J634))/4,2),ROUND(-PMT(((1+D635/CP)^(CP/periods_per_year))-1,nper-A635+1,J634),2)))))))</f>
        <v/>
      </c>
      <c r="G635" s="71" t="str">
        <f>IF(OR(A635="",A635&lt;$E$14),"",IF(J634&lt;=F635,0,IF(IF(AND(A635&gt;=$E$14,MOD(A635-$E$14,int)=0),$E$15,0)+F635&gt;=J634+E635,J634+E635-F635,IF(AND(A635&gt;=$E$14,MOD(A635-$E$14,int)=0),$E$15,0)+IF(IF(AND(A635&gt;=$E$14,MOD(A635-$E$14,int)=0),$E$15,0)+IF(MOD(A635-$E$18,periods_per_year)=0,$E$17,0)+F635&lt;J634+E635,IF(MOD(A635-$E$18,periods_per_year)=0,$E$17,0),J634+E635-IF(AND(A635&gt;=$E$14,MOD(A635-$E$14,int)=0),$E$15,0)-F635))))</f>
        <v/>
      </c>
      <c r="H635" s="68"/>
      <c r="I635" s="71" t="str">
        <f t="shared" si="85"/>
        <v/>
      </c>
      <c r="J635" s="71" t="str">
        <f t="shared" si="86"/>
        <v/>
      </c>
      <c r="K635" s="50"/>
      <c r="L635" s="63" t="str">
        <f t="shared" si="87"/>
        <v/>
      </c>
      <c r="M635" s="64" t="str">
        <f>IF(L635="","",IF(OR(periods_per_year=26,periods_per_year=52),IF(periods_per_year=26,IF(L635=1,fpdate,M634+14),IF(periods_per_year=52,IF(L635=1,fpdate,M634+7),"n/a")),IF(periods_per_year=24,DATE(YEAR(fpdate),MONTH(fpdate)+(L635-1)/2+IF(AND(DAY(fpdate)&gt;=15,MOD(L635,2)=0),1,0),IF(MOD(L635,2)=0,IF(DAY(fpdate)&gt;=15,DAY(fpdate)-14,DAY(fpdate)+14),DAY(fpdate))),IF(DAY(DATE(YEAR(fpdate),MONTH(fpdate)+L635-1,DAY(fpdate)))&lt;&gt;DAY(fpdate),DATE(YEAR(fpdate),MONTH(fpdate)+L635,0),DATE(YEAR(fpdate),MONTH(fpdate)+L635-1,DAY(fpdate))))))</f>
        <v/>
      </c>
      <c r="N635" s="70" t="str">
        <f>IF(L635="","",IF(D635&lt;&gt;"",D635,IF(L635=1,start_rate,IF(variable,IF(OR(L635=1,L635&lt;$K$20*periods_per_year),N634,MIN($K$21,IF(MOD(L635-1,$J$23)=0,MAX($K$22,N634+$J$24),N634))),N634))))</f>
        <v/>
      </c>
      <c r="O635" s="71" t="str">
        <f>IF(L635="","",ROUND((((1+N635/CP)^(CP/periods_per_year))-1)*R634,2))</f>
        <v/>
      </c>
      <c r="P635" s="71" t="str">
        <f>IF(L635="","",IF(L635=nper,R634+O635,MIN(R634+O635,IF(N635=N634,P634,ROUND(-PMT(((1+N635/CP)^(CP/periods_per_year))-1,nper-L635+1,R634),2)))))</f>
        <v/>
      </c>
      <c r="Q635" s="71" t="str">
        <f t="shared" si="88"/>
        <v/>
      </c>
      <c r="R635" s="71" t="str">
        <f t="shared" si="89"/>
        <v/>
      </c>
    </row>
    <row r="636" spans="1:18" x14ac:dyDescent="0.25">
      <c r="A636" s="63" t="str">
        <f t="shared" si="81"/>
        <v/>
      </c>
      <c r="B636" s="64" t="str">
        <f t="shared" si="82"/>
        <v/>
      </c>
      <c r="C636" s="65" t="str">
        <f t="shared" si="83"/>
        <v/>
      </c>
      <c r="D636" s="66" t="str">
        <f>IF(A636="","",IF(A636=1,start_rate,IF(variable,IF(OR(A636=1,A636&lt;$K$20*periods_per_year),D635,MIN($K$21,IF(MOD(A636-1,$J$23)=0,MAX($K$22,D635+$J$24),D635))),D635)))</f>
        <v/>
      </c>
      <c r="E636" s="71" t="str">
        <f t="shared" si="84"/>
        <v/>
      </c>
      <c r="F636" s="71" t="str">
        <f>IF(A636="","",IF(A636=nper,J635+E636,MIN(J635+E636,IF(D636=D635,F635,IF($E$10="Acc Bi-Weekly",ROUND((-PMT(((1+D636/CP)^(CP/12))-1,(nper-A636+1)*12/26,J635))/2,2),IF($E$10="Acc Weekly",ROUND((-PMT(((1+D636/CP)^(CP/12))-1,(nper-A636+1)*12/52,J635))/4,2),ROUND(-PMT(((1+D636/CP)^(CP/periods_per_year))-1,nper-A636+1,J635),2)))))))</f>
        <v/>
      </c>
      <c r="G636" s="71" t="str">
        <f>IF(OR(A636="",A636&lt;$E$14),"",IF(J635&lt;=F636,0,IF(IF(AND(A636&gt;=$E$14,MOD(A636-$E$14,int)=0),$E$15,0)+F636&gt;=J635+E636,J635+E636-F636,IF(AND(A636&gt;=$E$14,MOD(A636-$E$14,int)=0),$E$15,0)+IF(IF(AND(A636&gt;=$E$14,MOD(A636-$E$14,int)=0),$E$15,0)+IF(MOD(A636-$E$18,periods_per_year)=0,$E$17,0)+F636&lt;J635+E636,IF(MOD(A636-$E$18,periods_per_year)=0,$E$17,0),J635+E636-IF(AND(A636&gt;=$E$14,MOD(A636-$E$14,int)=0),$E$15,0)-F636))))</f>
        <v/>
      </c>
      <c r="H636" s="68"/>
      <c r="I636" s="71" t="str">
        <f t="shared" si="85"/>
        <v/>
      </c>
      <c r="J636" s="71" t="str">
        <f t="shared" si="86"/>
        <v/>
      </c>
      <c r="K636" s="50"/>
      <c r="L636" s="63" t="str">
        <f t="shared" si="87"/>
        <v/>
      </c>
      <c r="M636" s="64" t="str">
        <f>IF(L636="","",IF(OR(periods_per_year=26,periods_per_year=52),IF(periods_per_year=26,IF(L636=1,fpdate,M635+14),IF(periods_per_year=52,IF(L636=1,fpdate,M635+7),"n/a")),IF(periods_per_year=24,DATE(YEAR(fpdate),MONTH(fpdate)+(L636-1)/2+IF(AND(DAY(fpdate)&gt;=15,MOD(L636,2)=0),1,0),IF(MOD(L636,2)=0,IF(DAY(fpdate)&gt;=15,DAY(fpdate)-14,DAY(fpdate)+14),DAY(fpdate))),IF(DAY(DATE(YEAR(fpdate),MONTH(fpdate)+L636-1,DAY(fpdate)))&lt;&gt;DAY(fpdate),DATE(YEAR(fpdate),MONTH(fpdate)+L636,0),DATE(YEAR(fpdate),MONTH(fpdate)+L636-1,DAY(fpdate))))))</f>
        <v/>
      </c>
      <c r="N636" s="70" t="str">
        <f>IF(L636="","",IF(D636&lt;&gt;"",D636,IF(L636=1,start_rate,IF(variable,IF(OR(L636=1,L636&lt;$K$20*periods_per_year),N635,MIN($K$21,IF(MOD(L636-1,$J$23)=0,MAX($K$22,N635+$J$24),N635))),N635))))</f>
        <v/>
      </c>
      <c r="O636" s="71" t="str">
        <f>IF(L636="","",ROUND((((1+N636/CP)^(CP/periods_per_year))-1)*R635,2))</f>
        <v/>
      </c>
      <c r="P636" s="71" t="str">
        <f>IF(L636="","",IF(L636=nper,R635+O636,MIN(R635+O636,IF(N636=N635,P635,ROUND(-PMT(((1+N636/CP)^(CP/periods_per_year))-1,nper-L636+1,R635),2)))))</f>
        <v/>
      </c>
      <c r="Q636" s="71" t="str">
        <f t="shared" si="88"/>
        <v/>
      </c>
      <c r="R636" s="71" t="str">
        <f t="shared" si="89"/>
        <v/>
      </c>
    </row>
    <row r="637" spans="1:18" x14ac:dyDescent="0.25">
      <c r="A637" s="63" t="str">
        <f t="shared" si="81"/>
        <v/>
      </c>
      <c r="B637" s="64" t="str">
        <f t="shared" si="82"/>
        <v/>
      </c>
      <c r="C637" s="65" t="str">
        <f t="shared" si="83"/>
        <v/>
      </c>
      <c r="D637" s="66" t="str">
        <f>IF(A637="","",IF(A637=1,start_rate,IF(variable,IF(OR(A637=1,A637&lt;$K$20*periods_per_year),D636,MIN($K$21,IF(MOD(A637-1,$J$23)=0,MAX($K$22,D636+$J$24),D636))),D636)))</f>
        <v/>
      </c>
      <c r="E637" s="71" t="str">
        <f t="shared" si="84"/>
        <v/>
      </c>
      <c r="F637" s="71" t="str">
        <f>IF(A637="","",IF(A637=nper,J636+E637,MIN(J636+E637,IF(D637=D636,F636,IF($E$10="Acc Bi-Weekly",ROUND((-PMT(((1+D637/CP)^(CP/12))-1,(nper-A637+1)*12/26,J636))/2,2),IF($E$10="Acc Weekly",ROUND((-PMT(((1+D637/CP)^(CP/12))-1,(nper-A637+1)*12/52,J636))/4,2),ROUND(-PMT(((1+D637/CP)^(CP/periods_per_year))-1,nper-A637+1,J636),2)))))))</f>
        <v/>
      </c>
      <c r="G637" s="71" t="str">
        <f>IF(OR(A637="",A637&lt;$E$14),"",IF(J636&lt;=F637,0,IF(IF(AND(A637&gt;=$E$14,MOD(A637-$E$14,int)=0),$E$15,0)+F637&gt;=J636+E637,J636+E637-F637,IF(AND(A637&gt;=$E$14,MOD(A637-$E$14,int)=0),$E$15,0)+IF(IF(AND(A637&gt;=$E$14,MOD(A637-$E$14,int)=0),$E$15,0)+IF(MOD(A637-$E$18,periods_per_year)=0,$E$17,0)+F637&lt;J636+E637,IF(MOD(A637-$E$18,periods_per_year)=0,$E$17,0),J636+E637-IF(AND(A637&gt;=$E$14,MOD(A637-$E$14,int)=0),$E$15,0)-F637))))</f>
        <v/>
      </c>
      <c r="H637" s="68"/>
      <c r="I637" s="71" t="str">
        <f t="shared" si="85"/>
        <v/>
      </c>
      <c r="J637" s="71" t="str">
        <f t="shared" si="86"/>
        <v/>
      </c>
      <c r="K637" s="50"/>
      <c r="L637" s="63" t="str">
        <f t="shared" si="87"/>
        <v/>
      </c>
      <c r="M637" s="64" t="str">
        <f>IF(L637="","",IF(OR(periods_per_year=26,periods_per_year=52),IF(periods_per_year=26,IF(L637=1,fpdate,M636+14),IF(periods_per_year=52,IF(L637=1,fpdate,M636+7),"n/a")),IF(periods_per_year=24,DATE(YEAR(fpdate),MONTH(fpdate)+(L637-1)/2+IF(AND(DAY(fpdate)&gt;=15,MOD(L637,2)=0),1,0),IF(MOD(L637,2)=0,IF(DAY(fpdate)&gt;=15,DAY(fpdate)-14,DAY(fpdate)+14),DAY(fpdate))),IF(DAY(DATE(YEAR(fpdate),MONTH(fpdate)+L637-1,DAY(fpdate)))&lt;&gt;DAY(fpdate),DATE(YEAR(fpdate),MONTH(fpdate)+L637,0),DATE(YEAR(fpdate),MONTH(fpdate)+L637-1,DAY(fpdate))))))</f>
        <v/>
      </c>
      <c r="N637" s="70" t="str">
        <f>IF(L637="","",IF(D637&lt;&gt;"",D637,IF(L637=1,start_rate,IF(variable,IF(OR(L637=1,L637&lt;$K$20*periods_per_year),N636,MIN($K$21,IF(MOD(L637-1,$J$23)=0,MAX($K$22,N636+$J$24),N636))),N636))))</f>
        <v/>
      </c>
      <c r="O637" s="71" t="str">
        <f>IF(L637="","",ROUND((((1+N637/CP)^(CP/periods_per_year))-1)*R636,2))</f>
        <v/>
      </c>
      <c r="P637" s="71" t="str">
        <f>IF(L637="","",IF(L637=nper,R636+O637,MIN(R636+O637,IF(N637=N636,P636,ROUND(-PMT(((1+N637/CP)^(CP/periods_per_year))-1,nper-L637+1,R636),2)))))</f>
        <v/>
      </c>
      <c r="Q637" s="71" t="str">
        <f t="shared" si="88"/>
        <v/>
      </c>
      <c r="R637" s="71" t="str">
        <f t="shared" si="89"/>
        <v/>
      </c>
    </row>
    <row r="638" spans="1:18" x14ac:dyDescent="0.25">
      <c r="A638" s="63" t="str">
        <f t="shared" si="81"/>
        <v/>
      </c>
      <c r="B638" s="64" t="str">
        <f t="shared" si="82"/>
        <v/>
      </c>
      <c r="C638" s="65" t="str">
        <f t="shared" si="83"/>
        <v/>
      </c>
      <c r="D638" s="66" t="str">
        <f>IF(A638="","",IF(A638=1,start_rate,IF(variable,IF(OR(A638=1,A638&lt;$K$20*periods_per_year),D637,MIN($K$21,IF(MOD(A638-1,$J$23)=0,MAX($K$22,D637+$J$24),D637))),D637)))</f>
        <v/>
      </c>
      <c r="E638" s="71" t="str">
        <f t="shared" si="84"/>
        <v/>
      </c>
      <c r="F638" s="71" t="str">
        <f>IF(A638="","",IF(A638=nper,J637+E638,MIN(J637+E638,IF(D638=D637,F637,IF($E$10="Acc Bi-Weekly",ROUND((-PMT(((1+D638/CP)^(CP/12))-1,(nper-A638+1)*12/26,J637))/2,2),IF($E$10="Acc Weekly",ROUND((-PMT(((1+D638/CP)^(CP/12))-1,(nper-A638+1)*12/52,J637))/4,2),ROUND(-PMT(((1+D638/CP)^(CP/periods_per_year))-1,nper-A638+1,J637),2)))))))</f>
        <v/>
      </c>
      <c r="G638" s="71" t="str">
        <f>IF(OR(A638="",A638&lt;$E$14),"",IF(J637&lt;=F638,0,IF(IF(AND(A638&gt;=$E$14,MOD(A638-$E$14,int)=0),$E$15,0)+F638&gt;=J637+E638,J637+E638-F638,IF(AND(A638&gt;=$E$14,MOD(A638-$E$14,int)=0),$E$15,0)+IF(IF(AND(A638&gt;=$E$14,MOD(A638-$E$14,int)=0),$E$15,0)+IF(MOD(A638-$E$18,periods_per_year)=0,$E$17,0)+F638&lt;J637+E638,IF(MOD(A638-$E$18,periods_per_year)=0,$E$17,0),J637+E638-IF(AND(A638&gt;=$E$14,MOD(A638-$E$14,int)=0),$E$15,0)-F638))))</f>
        <v/>
      </c>
      <c r="H638" s="68"/>
      <c r="I638" s="71" t="str">
        <f t="shared" si="85"/>
        <v/>
      </c>
      <c r="J638" s="71" t="str">
        <f t="shared" si="86"/>
        <v/>
      </c>
      <c r="K638" s="50"/>
      <c r="L638" s="63" t="str">
        <f t="shared" si="87"/>
        <v/>
      </c>
      <c r="M638" s="64" t="str">
        <f>IF(L638="","",IF(OR(periods_per_year=26,periods_per_year=52),IF(periods_per_year=26,IF(L638=1,fpdate,M637+14),IF(periods_per_year=52,IF(L638=1,fpdate,M637+7),"n/a")),IF(periods_per_year=24,DATE(YEAR(fpdate),MONTH(fpdate)+(L638-1)/2+IF(AND(DAY(fpdate)&gt;=15,MOD(L638,2)=0),1,0),IF(MOD(L638,2)=0,IF(DAY(fpdate)&gt;=15,DAY(fpdate)-14,DAY(fpdate)+14),DAY(fpdate))),IF(DAY(DATE(YEAR(fpdate),MONTH(fpdate)+L638-1,DAY(fpdate)))&lt;&gt;DAY(fpdate),DATE(YEAR(fpdate),MONTH(fpdate)+L638,0),DATE(YEAR(fpdate),MONTH(fpdate)+L638-1,DAY(fpdate))))))</f>
        <v/>
      </c>
      <c r="N638" s="70" t="str">
        <f>IF(L638="","",IF(D638&lt;&gt;"",D638,IF(L638=1,start_rate,IF(variable,IF(OR(L638=1,L638&lt;$K$20*periods_per_year),N637,MIN($K$21,IF(MOD(L638-1,$J$23)=0,MAX($K$22,N637+$J$24),N637))),N637))))</f>
        <v/>
      </c>
      <c r="O638" s="71" t="str">
        <f>IF(L638="","",ROUND((((1+N638/CP)^(CP/periods_per_year))-1)*R637,2))</f>
        <v/>
      </c>
      <c r="P638" s="71" t="str">
        <f>IF(L638="","",IF(L638=nper,R637+O638,MIN(R637+O638,IF(N638=N637,P637,ROUND(-PMT(((1+N638/CP)^(CP/periods_per_year))-1,nper-L638+1,R637),2)))))</f>
        <v/>
      </c>
      <c r="Q638" s="71" t="str">
        <f t="shared" si="88"/>
        <v/>
      </c>
      <c r="R638" s="71" t="str">
        <f t="shared" si="89"/>
        <v/>
      </c>
    </row>
    <row r="639" spans="1:18" x14ac:dyDescent="0.25">
      <c r="A639" s="63" t="str">
        <f t="shared" si="81"/>
        <v/>
      </c>
      <c r="B639" s="64" t="str">
        <f t="shared" si="82"/>
        <v/>
      </c>
      <c r="C639" s="65" t="str">
        <f t="shared" si="83"/>
        <v/>
      </c>
      <c r="D639" s="66" t="str">
        <f>IF(A639="","",IF(A639=1,start_rate,IF(variable,IF(OR(A639=1,A639&lt;$K$20*periods_per_year),D638,MIN($K$21,IF(MOD(A639-1,$J$23)=0,MAX($K$22,D638+$J$24),D638))),D638)))</f>
        <v/>
      </c>
      <c r="E639" s="71" t="str">
        <f t="shared" si="84"/>
        <v/>
      </c>
      <c r="F639" s="71" t="str">
        <f>IF(A639="","",IF(A639=nper,J638+E639,MIN(J638+E639,IF(D639=D638,F638,IF($E$10="Acc Bi-Weekly",ROUND((-PMT(((1+D639/CP)^(CP/12))-1,(nper-A639+1)*12/26,J638))/2,2),IF($E$10="Acc Weekly",ROUND((-PMT(((1+D639/CP)^(CP/12))-1,(nper-A639+1)*12/52,J638))/4,2),ROUND(-PMT(((1+D639/CP)^(CP/periods_per_year))-1,nper-A639+1,J638),2)))))))</f>
        <v/>
      </c>
      <c r="G639" s="71" t="str">
        <f>IF(OR(A639="",A639&lt;$E$14),"",IF(J638&lt;=F639,0,IF(IF(AND(A639&gt;=$E$14,MOD(A639-$E$14,int)=0),$E$15,0)+F639&gt;=J638+E639,J638+E639-F639,IF(AND(A639&gt;=$E$14,MOD(A639-$E$14,int)=0),$E$15,0)+IF(IF(AND(A639&gt;=$E$14,MOD(A639-$E$14,int)=0),$E$15,0)+IF(MOD(A639-$E$18,periods_per_year)=0,$E$17,0)+F639&lt;J638+E639,IF(MOD(A639-$E$18,periods_per_year)=0,$E$17,0),J638+E639-IF(AND(A639&gt;=$E$14,MOD(A639-$E$14,int)=0),$E$15,0)-F639))))</f>
        <v/>
      </c>
      <c r="H639" s="68"/>
      <c r="I639" s="71" t="str">
        <f t="shared" si="85"/>
        <v/>
      </c>
      <c r="J639" s="71" t="str">
        <f t="shared" si="86"/>
        <v/>
      </c>
      <c r="K639" s="50"/>
      <c r="L639" s="63" t="str">
        <f t="shared" si="87"/>
        <v/>
      </c>
      <c r="M639" s="64" t="str">
        <f>IF(L639="","",IF(OR(periods_per_year=26,periods_per_year=52),IF(periods_per_year=26,IF(L639=1,fpdate,M638+14),IF(periods_per_year=52,IF(L639=1,fpdate,M638+7),"n/a")),IF(periods_per_year=24,DATE(YEAR(fpdate),MONTH(fpdate)+(L639-1)/2+IF(AND(DAY(fpdate)&gt;=15,MOD(L639,2)=0),1,0),IF(MOD(L639,2)=0,IF(DAY(fpdate)&gt;=15,DAY(fpdate)-14,DAY(fpdate)+14),DAY(fpdate))),IF(DAY(DATE(YEAR(fpdate),MONTH(fpdate)+L639-1,DAY(fpdate)))&lt;&gt;DAY(fpdate),DATE(YEAR(fpdate),MONTH(fpdate)+L639,0),DATE(YEAR(fpdate),MONTH(fpdate)+L639-1,DAY(fpdate))))))</f>
        <v/>
      </c>
      <c r="N639" s="70" t="str">
        <f>IF(L639="","",IF(D639&lt;&gt;"",D639,IF(L639=1,start_rate,IF(variable,IF(OR(L639=1,L639&lt;$K$20*periods_per_year),N638,MIN($K$21,IF(MOD(L639-1,$J$23)=0,MAX($K$22,N638+$J$24),N638))),N638))))</f>
        <v/>
      </c>
      <c r="O639" s="71" t="str">
        <f>IF(L639="","",ROUND((((1+N639/CP)^(CP/periods_per_year))-1)*R638,2))</f>
        <v/>
      </c>
      <c r="P639" s="71" t="str">
        <f>IF(L639="","",IF(L639=nper,R638+O639,MIN(R638+O639,IF(N639=N638,P638,ROUND(-PMT(((1+N639/CP)^(CP/periods_per_year))-1,nper-L639+1,R638),2)))))</f>
        <v/>
      </c>
      <c r="Q639" s="71" t="str">
        <f t="shared" si="88"/>
        <v/>
      </c>
      <c r="R639" s="71" t="str">
        <f t="shared" si="89"/>
        <v/>
      </c>
    </row>
    <row r="640" spans="1:18" x14ac:dyDescent="0.25">
      <c r="A640" s="63" t="str">
        <f t="shared" si="81"/>
        <v/>
      </c>
      <c r="B640" s="64" t="str">
        <f t="shared" si="82"/>
        <v/>
      </c>
      <c r="C640" s="65" t="str">
        <f t="shared" si="83"/>
        <v/>
      </c>
      <c r="D640" s="66" t="str">
        <f>IF(A640="","",IF(A640=1,start_rate,IF(variable,IF(OR(A640=1,A640&lt;$K$20*periods_per_year),D639,MIN($K$21,IF(MOD(A640-1,$J$23)=0,MAX($K$22,D639+$J$24),D639))),D639)))</f>
        <v/>
      </c>
      <c r="E640" s="71" t="str">
        <f t="shared" si="84"/>
        <v/>
      </c>
      <c r="F640" s="71" t="str">
        <f>IF(A640="","",IF(A640=nper,J639+E640,MIN(J639+E640,IF(D640=D639,F639,IF($E$10="Acc Bi-Weekly",ROUND((-PMT(((1+D640/CP)^(CP/12))-1,(nper-A640+1)*12/26,J639))/2,2),IF($E$10="Acc Weekly",ROUND((-PMT(((1+D640/CP)^(CP/12))-1,(nper-A640+1)*12/52,J639))/4,2),ROUND(-PMT(((1+D640/CP)^(CP/periods_per_year))-1,nper-A640+1,J639),2)))))))</f>
        <v/>
      </c>
      <c r="G640" s="71" t="str">
        <f>IF(OR(A640="",A640&lt;$E$14),"",IF(J639&lt;=F640,0,IF(IF(AND(A640&gt;=$E$14,MOD(A640-$E$14,int)=0),$E$15,0)+F640&gt;=J639+E640,J639+E640-F640,IF(AND(A640&gt;=$E$14,MOD(A640-$E$14,int)=0),$E$15,0)+IF(IF(AND(A640&gt;=$E$14,MOD(A640-$E$14,int)=0),$E$15,0)+IF(MOD(A640-$E$18,periods_per_year)=0,$E$17,0)+F640&lt;J639+E640,IF(MOD(A640-$E$18,periods_per_year)=0,$E$17,0),J639+E640-IF(AND(A640&gt;=$E$14,MOD(A640-$E$14,int)=0),$E$15,0)-F640))))</f>
        <v/>
      </c>
      <c r="H640" s="68"/>
      <c r="I640" s="71" t="str">
        <f t="shared" si="85"/>
        <v/>
      </c>
      <c r="J640" s="71" t="str">
        <f t="shared" si="86"/>
        <v/>
      </c>
      <c r="K640" s="50"/>
      <c r="L640" s="63" t="str">
        <f t="shared" si="87"/>
        <v/>
      </c>
      <c r="M640" s="64" t="str">
        <f>IF(L640="","",IF(OR(periods_per_year=26,periods_per_year=52),IF(periods_per_year=26,IF(L640=1,fpdate,M639+14),IF(periods_per_year=52,IF(L640=1,fpdate,M639+7),"n/a")),IF(periods_per_year=24,DATE(YEAR(fpdate),MONTH(fpdate)+(L640-1)/2+IF(AND(DAY(fpdate)&gt;=15,MOD(L640,2)=0),1,0),IF(MOD(L640,2)=0,IF(DAY(fpdate)&gt;=15,DAY(fpdate)-14,DAY(fpdate)+14),DAY(fpdate))),IF(DAY(DATE(YEAR(fpdate),MONTH(fpdate)+L640-1,DAY(fpdate)))&lt;&gt;DAY(fpdate),DATE(YEAR(fpdate),MONTH(fpdate)+L640,0),DATE(YEAR(fpdate),MONTH(fpdate)+L640-1,DAY(fpdate))))))</f>
        <v/>
      </c>
      <c r="N640" s="70" t="str">
        <f>IF(L640="","",IF(D640&lt;&gt;"",D640,IF(L640=1,start_rate,IF(variable,IF(OR(L640=1,L640&lt;$K$20*periods_per_year),N639,MIN($K$21,IF(MOD(L640-1,$J$23)=0,MAX($K$22,N639+$J$24),N639))),N639))))</f>
        <v/>
      </c>
      <c r="O640" s="71" t="str">
        <f>IF(L640="","",ROUND((((1+N640/CP)^(CP/periods_per_year))-1)*R639,2))</f>
        <v/>
      </c>
      <c r="P640" s="71" t="str">
        <f>IF(L640="","",IF(L640=nper,R639+O640,MIN(R639+O640,IF(N640=N639,P639,ROUND(-PMT(((1+N640/CP)^(CP/periods_per_year))-1,nper-L640+1,R639),2)))))</f>
        <v/>
      </c>
      <c r="Q640" s="71" t="str">
        <f t="shared" si="88"/>
        <v/>
      </c>
      <c r="R640" s="71" t="str">
        <f t="shared" si="89"/>
        <v/>
      </c>
    </row>
    <row r="641" spans="1:18" x14ac:dyDescent="0.25">
      <c r="A641" s="63" t="str">
        <f t="shared" si="81"/>
        <v/>
      </c>
      <c r="B641" s="64" t="str">
        <f t="shared" si="82"/>
        <v/>
      </c>
      <c r="C641" s="65" t="str">
        <f t="shared" si="83"/>
        <v/>
      </c>
      <c r="D641" s="66" t="str">
        <f>IF(A641="","",IF(A641=1,start_rate,IF(variable,IF(OR(A641=1,A641&lt;$K$20*periods_per_year),D640,MIN($K$21,IF(MOD(A641-1,$J$23)=0,MAX($K$22,D640+$J$24),D640))),D640)))</f>
        <v/>
      </c>
      <c r="E641" s="71" t="str">
        <f t="shared" si="84"/>
        <v/>
      </c>
      <c r="F641" s="71" t="str">
        <f>IF(A641="","",IF(A641=nper,J640+E641,MIN(J640+E641,IF(D641=D640,F640,IF($E$10="Acc Bi-Weekly",ROUND((-PMT(((1+D641/CP)^(CP/12))-1,(nper-A641+1)*12/26,J640))/2,2),IF($E$10="Acc Weekly",ROUND((-PMT(((1+D641/CP)^(CP/12))-1,(nper-A641+1)*12/52,J640))/4,2),ROUND(-PMT(((1+D641/CP)^(CP/periods_per_year))-1,nper-A641+1,J640),2)))))))</f>
        <v/>
      </c>
      <c r="G641" s="71" t="str">
        <f>IF(OR(A641="",A641&lt;$E$14),"",IF(J640&lt;=F641,0,IF(IF(AND(A641&gt;=$E$14,MOD(A641-$E$14,int)=0),$E$15,0)+F641&gt;=J640+E641,J640+E641-F641,IF(AND(A641&gt;=$E$14,MOD(A641-$E$14,int)=0),$E$15,0)+IF(IF(AND(A641&gt;=$E$14,MOD(A641-$E$14,int)=0),$E$15,0)+IF(MOD(A641-$E$18,periods_per_year)=0,$E$17,0)+F641&lt;J640+E641,IF(MOD(A641-$E$18,periods_per_year)=0,$E$17,0),J640+E641-IF(AND(A641&gt;=$E$14,MOD(A641-$E$14,int)=0),$E$15,0)-F641))))</f>
        <v/>
      </c>
      <c r="H641" s="68"/>
      <c r="I641" s="71" t="str">
        <f t="shared" si="85"/>
        <v/>
      </c>
      <c r="J641" s="71" t="str">
        <f t="shared" si="86"/>
        <v/>
      </c>
      <c r="K641" s="50"/>
      <c r="L641" s="63" t="str">
        <f t="shared" si="87"/>
        <v/>
      </c>
      <c r="M641" s="64" t="str">
        <f>IF(L641="","",IF(OR(periods_per_year=26,periods_per_year=52),IF(periods_per_year=26,IF(L641=1,fpdate,M640+14),IF(periods_per_year=52,IF(L641=1,fpdate,M640+7),"n/a")),IF(periods_per_year=24,DATE(YEAR(fpdate),MONTH(fpdate)+(L641-1)/2+IF(AND(DAY(fpdate)&gt;=15,MOD(L641,2)=0),1,0),IF(MOD(L641,2)=0,IF(DAY(fpdate)&gt;=15,DAY(fpdate)-14,DAY(fpdate)+14),DAY(fpdate))),IF(DAY(DATE(YEAR(fpdate),MONTH(fpdate)+L641-1,DAY(fpdate)))&lt;&gt;DAY(fpdate),DATE(YEAR(fpdate),MONTH(fpdate)+L641,0),DATE(YEAR(fpdate),MONTH(fpdate)+L641-1,DAY(fpdate))))))</f>
        <v/>
      </c>
      <c r="N641" s="70" t="str">
        <f>IF(L641="","",IF(D641&lt;&gt;"",D641,IF(L641=1,start_rate,IF(variable,IF(OR(L641=1,L641&lt;$K$20*periods_per_year),N640,MIN($K$21,IF(MOD(L641-1,$J$23)=0,MAX($K$22,N640+$J$24),N640))),N640))))</f>
        <v/>
      </c>
      <c r="O641" s="71" t="str">
        <f>IF(L641="","",ROUND((((1+N641/CP)^(CP/periods_per_year))-1)*R640,2))</f>
        <v/>
      </c>
      <c r="P641" s="71" t="str">
        <f>IF(L641="","",IF(L641=nper,R640+O641,MIN(R640+O641,IF(N641=N640,P640,ROUND(-PMT(((1+N641/CP)^(CP/periods_per_year))-1,nper-L641+1,R640),2)))))</f>
        <v/>
      </c>
      <c r="Q641" s="71" t="str">
        <f t="shared" si="88"/>
        <v/>
      </c>
      <c r="R641" s="71" t="str">
        <f t="shared" si="89"/>
        <v/>
      </c>
    </row>
    <row r="642" spans="1:18" x14ac:dyDescent="0.25">
      <c r="A642" s="63" t="str">
        <f t="shared" si="81"/>
        <v/>
      </c>
      <c r="B642" s="64" t="str">
        <f t="shared" si="82"/>
        <v/>
      </c>
      <c r="C642" s="65" t="str">
        <f t="shared" si="83"/>
        <v/>
      </c>
      <c r="D642" s="66" t="str">
        <f>IF(A642="","",IF(A642=1,start_rate,IF(variable,IF(OR(A642=1,A642&lt;$K$20*periods_per_year),D641,MIN($K$21,IF(MOD(A642-1,$J$23)=0,MAX($K$22,D641+$J$24),D641))),D641)))</f>
        <v/>
      </c>
      <c r="E642" s="71" t="str">
        <f t="shared" si="84"/>
        <v/>
      </c>
      <c r="F642" s="71" t="str">
        <f>IF(A642="","",IF(A642=nper,J641+E642,MIN(J641+E642,IF(D642=D641,F641,IF($E$10="Acc Bi-Weekly",ROUND((-PMT(((1+D642/CP)^(CP/12))-1,(nper-A642+1)*12/26,J641))/2,2),IF($E$10="Acc Weekly",ROUND((-PMT(((1+D642/CP)^(CP/12))-1,(nper-A642+1)*12/52,J641))/4,2),ROUND(-PMT(((1+D642/CP)^(CP/periods_per_year))-1,nper-A642+1,J641),2)))))))</f>
        <v/>
      </c>
      <c r="G642" s="71" t="str">
        <f>IF(OR(A642="",A642&lt;$E$14),"",IF(J641&lt;=F642,0,IF(IF(AND(A642&gt;=$E$14,MOD(A642-$E$14,int)=0),$E$15,0)+F642&gt;=J641+E642,J641+E642-F642,IF(AND(A642&gt;=$E$14,MOD(A642-$E$14,int)=0),$E$15,0)+IF(IF(AND(A642&gt;=$E$14,MOD(A642-$E$14,int)=0),$E$15,0)+IF(MOD(A642-$E$18,periods_per_year)=0,$E$17,0)+F642&lt;J641+E642,IF(MOD(A642-$E$18,periods_per_year)=0,$E$17,0),J641+E642-IF(AND(A642&gt;=$E$14,MOD(A642-$E$14,int)=0),$E$15,0)-F642))))</f>
        <v/>
      </c>
      <c r="H642" s="68"/>
      <c r="I642" s="71" t="str">
        <f t="shared" si="85"/>
        <v/>
      </c>
      <c r="J642" s="71" t="str">
        <f t="shared" si="86"/>
        <v/>
      </c>
      <c r="K642" s="50"/>
      <c r="L642" s="63" t="str">
        <f t="shared" si="87"/>
        <v/>
      </c>
      <c r="M642" s="64" t="str">
        <f>IF(L642="","",IF(OR(periods_per_year=26,periods_per_year=52),IF(periods_per_year=26,IF(L642=1,fpdate,M641+14),IF(periods_per_year=52,IF(L642=1,fpdate,M641+7),"n/a")),IF(periods_per_year=24,DATE(YEAR(fpdate),MONTH(fpdate)+(L642-1)/2+IF(AND(DAY(fpdate)&gt;=15,MOD(L642,2)=0),1,0),IF(MOD(L642,2)=0,IF(DAY(fpdate)&gt;=15,DAY(fpdate)-14,DAY(fpdate)+14),DAY(fpdate))),IF(DAY(DATE(YEAR(fpdate),MONTH(fpdate)+L642-1,DAY(fpdate)))&lt;&gt;DAY(fpdate),DATE(YEAR(fpdate),MONTH(fpdate)+L642,0),DATE(YEAR(fpdate),MONTH(fpdate)+L642-1,DAY(fpdate))))))</f>
        <v/>
      </c>
      <c r="N642" s="70" t="str">
        <f>IF(L642="","",IF(D642&lt;&gt;"",D642,IF(L642=1,start_rate,IF(variable,IF(OR(L642=1,L642&lt;$K$20*periods_per_year),N641,MIN($K$21,IF(MOD(L642-1,$J$23)=0,MAX($K$22,N641+$J$24),N641))),N641))))</f>
        <v/>
      </c>
      <c r="O642" s="71" t="str">
        <f>IF(L642="","",ROUND((((1+N642/CP)^(CP/periods_per_year))-1)*R641,2))</f>
        <v/>
      </c>
      <c r="P642" s="71" t="str">
        <f>IF(L642="","",IF(L642=nper,R641+O642,MIN(R641+O642,IF(N642=N641,P641,ROUND(-PMT(((1+N642/CP)^(CP/periods_per_year))-1,nper-L642+1,R641),2)))))</f>
        <v/>
      </c>
      <c r="Q642" s="71" t="str">
        <f t="shared" si="88"/>
        <v/>
      </c>
      <c r="R642" s="71" t="str">
        <f t="shared" si="89"/>
        <v/>
      </c>
    </row>
    <row r="643" spans="1:18" x14ac:dyDescent="0.25">
      <c r="A643" s="63" t="str">
        <f t="shared" si="81"/>
        <v/>
      </c>
      <c r="B643" s="64" t="str">
        <f t="shared" si="82"/>
        <v/>
      </c>
      <c r="C643" s="65" t="str">
        <f t="shared" si="83"/>
        <v/>
      </c>
      <c r="D643" s="66" t="str">
        <f>IF(A643="","",IF(A643=1,start_rate,IF(variable,IF(OR(A643=1,A643&lt;$K$20*periods_per_year),D642,MIN($K$21,IF(MOD(A643-1,$J$23)=0,MAX($K$22,D642+$J$24),D642))),D642)))</f>
        <v/>
      </c>
      <c r="E643" s="71" t="str">
        <f t="shared" si="84"/>
        <v/>
      </c>
      <c r="F643" s="71" t="str">
        <f>IF(A643="","",IF(A643=nper,J642+E643,MIN(J642+E643,IF(D643=D642,F642,IF($E$10="Acc Bi-Weekly",ROUND((-PMT(((1+D643/CP)^(CP/12))-1,(nper-A643+1)*12/26,J642))/2,2),IF($E$10="Acc Weekly",ROUND((-PMT(((1+D643/CP)^(CP/12))-1,(nper-A643+1)*12/52,J642))/4,2),ROUND(-PMT(((1+D643/CP)^(CP/periods_per_year))-1,nper-A643+1,J642),2)))))))</f>
        <v/>
      </c>
      <c r="G643" s="71" t="str">
        <f>IF(OR(A643="",A643&lt;$E$14),"",IF(J642&lt;=F643,0,IF(IF(AND(A643&gt;=$E$14,MOD(A643-$E$14,int)=0),$E$15,0)+F643&gt;=J642+E643,J642+E643-F643,IF(AND(A643&gt;=$E$14,MOD(A643-$E$14,int)=0),$E$15,0)+IF(IF(AND(A643&gt;=$E$14,MOD(A643-$E$14,int)=0),$E$15,0)+IF(MOD(A643-$E$18,periods_per_year)=0,$E$17,0)+F643&lt;J642+E643,IF(MOD(A643-$E$18,periods_per_year)=0,$E$17,0),J642+E643-IF(AND(A643&gt;=$E$14,MOD(A643-$E$14,int)=0),$E$15,0)-F643))))</f>
        <v/>
      </c>
      <c r="H643" s="68"/>
      <c r="I643" s="71" t="str">
        <f t="shared" si="85"/>
        <v/>
      </c>
      <c r="J643" s="71" t="str">
        <f t="shared" si="86"/>
        <v/>
      </c>
      <c r="K643" s="50"/>
      <c r="L643" s="63" t="str">
        <f t="shared" si="87"/>
        <v/>
      </c>
      <c r="M643" s="64" t="str">
        <f>IF(L643="","",IF(OR(periods_per_year=26,periods_per_year=52),IF(periods_per_year=26,IF(L643=1,fpdate,M642+14),IF(periods_per_year=52,IF(L643=1,fpdate,M642+7),"n/a")),IF(periods_per_year=24,DATE(YEAR(fpdate),MONTH(fpdate)+(L643-1)/2+IF(AND(DAY(fpdate)&gt;=15,MOD(L643,2)=0),1,0),IF(MOD(L643,2)=0,IF(DAY(fpdate)&gt;=15,DAY(fpdate)-14,DAY(fpdate)+14),DAY(fpdate))),IF(DAY(DATE(YEAR(fpdate),MONTH(fpdate)+L643-1,DAY(fpdate)))&lt;&gt;DAY(fpdate),DATE(YEAR(fpdate),MONTH(fpdate)+L643,0),DATE(YEAR(fpdate),MONTH(fpdate)+L643-1,DAY(fpdate))))))</f>
        <v/>
      </c>
      <c r="N643" s="70" t="str">
        <f>IF(L643="","",IF(D643&lt;&gt;"",D643,IF(L643=1,start_rate,IF(variable,IF(OR(L643=1,L643&lt;$K$20*periods_per_year),N642,MIN($K$21,IF(MOD(L643-1,$J$23)=0,MAX($K$22,N642+$J$24),N642))),N642))))</f>
        <v/>
      </c>
      <c r="O643" s="71" t="str">
        <f>IF(L643="","",ROUND((((1+N643/CP)^(CP/periods_per_year))-1)*R642,2))</f>
        <v/>
      </c>
      <c r="P643" s="71" t="str">
        <f>IF(L643="","",IF(L643=nper,R642+O643,MIN(R642+O643,IF(N643=N642,P642,ROUND(-PMT(((1+N643/CP)^(CP/periods_per_year))-1,nper-L643+1,R642),2)))))</f>
        <v/>
      </c>
      <c r="Q643" s="71" t="str">
        <f t="shared" si="88"/>
        <v/>
      </c>
      <c r="R643" s="71" t="str">
        <f t="shared" si="89"/>
        <v/>
      </c>
    </row>
    <row r="644" spans="1:18" x14ac:dyDescent="0.25">
      <c r="A644" s="63" t="str">
        <f t="shared" si="81"/>
        <v/>
      </c>
      <c r="B644" s="64" t="str">
        <f t="shared" si="82"/>
        <v/>
      </c>
      <c r="C644" s="65" t="str">
        <f t="shared" si="83"/>
        <v/>
      </c>
      <c r="D644" s="66" t="str">
        <f>IF(A644="","",IF(A644=1,start_rate,IF(variable,IF(OR(A644=1,A644&lt;$K$20*periods_per_year),D643,MIN($K$21,IF(MOD(A644-1,$J$23)=0,MAX($K$22,D643+$J$24),D643))),D643)))</f>
        <v/>
      </c>
      <c r="E644" s="71" t="str">
        <f t="shared" si="84"/>
        <v/>
      </c>
      <c r="F644" s="71" t="str">
        <f>IF(A644="","",IF(A644=nper,J643+E644,MIN(J643+E644,IF(D644=D643,F643,IF($E$10="Acc Bi-Weekly",ROUND((-PMT(((1+D644/CP)^(CP/12))-1,(nper-A644+1)*12/26,J643))/2,2),IF($E$10="Acc Weekly",ROUND((-PMT(((1+D644/CP)^(CP/12))-1,(nper-A644+1)*12/52,J643))/4,2),ROUND(-PMT(((1+D644/CP)^(CP/periods_per_year))-1,nper-A644+1,J643),2)))))))</f>
        <v/>
      </c>
      <c r="G644" s="71" t="str">
        <f>IF(OR(A644="",A644&lt;$E$14),"",IF(J643&lt;=F644,0,IF(IF(AND(A644&gt;=$E$14,MOD(A644-$E$14,int)=0),$E$15,0)+F644&gt;=J643+E644,J643+E644-F644,IF(AND(A644&gt;=$E$14,MOD(A644-$E$14,int)=0),$E$15,0)+IF(IF(AND(A644&gt;=$E$14,MOD(A644-$E$14,int)=0),$E$15,0)+IF(MOD(A644-$E$18,periods_per_year)=0,$E$17,0)+F644&lt;J643+E644,IF(MOD(A644-$E$18,periods_per_year)=0,$E$17,0),J643+E644-IF(AND(A644&gt;=$E$14,MOD(A644-$E$14,int)=0),$E$15,0)-F644))))</f>
        <v/>
      </c>
      <c r="H644" s="68"/>
      <c r="I644" s="71" t="str">
        <f t="shared" si="85"/>
        <v/>
      </c>
      <c r="J644" s="71" t="str">
        <f t="shared" si="86"/>
        <v/>
      </c>
      <c r="K644" s="50"/>
      <c r="L644" s="63" t="str">
        <f t="shared" si="87"/>
        <v/>
      </c>
      <c r="M644" s="64" t="str">
        <f>IF(L644="","",IF(OR(periods_per_year=26,periods_per_year=52),IF(periods_per_year=26,IF(L644=1,fpdate,M643+14),IF(periods_per_year=52,IF(L644=1,fpdate,M643+7),"n/a")),IF(periods_per_year=24,DATE(YEAR(fpdate),MONTH(fpdate)+(L644-1)/2+IF(AND(DAY(fpdate)&gt;=15,MOD(L644,2)=0),1,0),IF(MOD(L644,2)=0,IF(DAY(fpdate)&gt;=15,DAY(fpdate)-14,DAY(fpdate)+14),DAY(fpdate))),IF(DAY(DATE(YEAR(fpdate),MONTH(fpdate)+L644-1,DAY(fpdate)))&lt;&gt;DAY(fpdate),DATE(YEAR(fpdate),MONTH(fpdate)+L644,0),DATE(YEAR(fpdate),MONTH(fpdate)+L644-1,DAY(fpdate))))))</f>
        <v/>
      </c>
      <c r="N644" s="70" t="str">
        <f>IF(L644="","",IF(D644&lt;&gt;"",D644,IF(L644=1,start_rate,IF(variable,IF(OR(L644=1,L644&lt;$K$20*periods_per_year),N643,MIN($K$21,IF(MOD(L644-1,$J$23)=0,MAX($K$22,N643+$J$24),N643))),N643))))</f>
        <v/>
      </c>
      <c r="O644" s="71" t="str">
        <f>IF(L644="","",ROUND((((1+N644/CP)^(CP/periods_per_year))-1)*R643,2))</f>
        <v/>
      </c>
      <c r="P644" s="71" t="str">
        <f>IF(L644="","",IF(L644=nper,R643+O644,MIN(R643+O644,IF(N644=N643,P643,ROUND(-PMT(((1+N644/CP)^(CP/periods_per_year))-1,nper-L644+1,R643),2)))))</f>
        <v/>
      </c>
      <c r="Q644" s="71" t="str">
        <f t="shared" si="88"/>
        <v/>
      </c>
      <c r="R644" s="71" t="str">
        <f t="shared" si="89"/>
        <v/>
      </c>
    </row>
    <row r="645" spans="1:18" x14ac:dyDescent="0.25">
      <c r="A645" s="63" t="str">
        <f t="shared" si="81"/>
        <v/>
      </c>
      <c r="B645" s="64" t="str">
        <f t="shared" si="82"/>
        <v/>
      </c>
      <c r="C645" s="65" t="str">
        <f t="shared" si="83"/>
        <v/>
      </c>
      <c r="D645" s="66" t="str">
        <f>IF(A645="","",IF(A645=1,start_rate,IF(variable,IF(OR(A645=1,A645&lt;$K$20*periods_per_year),D644,MIN($K$21,IF(MOD(A645-1,$J$23)=0,MAX($K$22,D644+$J$24),D644))),D644)))</f>
        <v/>
      </c>
      <c r="E645" s="71" t="str">
        <f t="shared" si="84"/>
        <v/>
      </c>
      <c r="F645" s="71" t="str">
        <f>IF(A645="","",IF(A645=nper,J644+E645,MIN(J644+E645,IF(D645=D644,F644,IF($E$10="Acc Bi-Weekly",ROUND((-PMT(((1+D645/CP)^(CP/12))-1,(nper-A645+1)*12/26,J644))/2,2),IF($E$10="Acc Weekly",ROUND((-PMT(((1+D645/CP)^(CP/12))-1,(nper-A645+1)*12/52,J644))/4,2),ROUND(-PMT(((1+D645/CP)^(CP/periods_per_year))-1,nper-A645+1,J644),2)))))))</f>
        <v/>
      </c>
      <c r="G645" s="71" t="str">
        <f>IF(OR(A645="",A645&lt;$E$14),"",IF(J644&lt;=F645,0,IF(IF(AND(A645&gt;=$E$14,MOD(A645-$E$14,int)=0),$E$15,0)+F645&gt;=J644+E645,J644+E645-F645,IF(AND(A645&gt;=$E$14,MOD(A645-$E$14,int)=0),$E$15,0)+IF(IF(AND(A645&gt;=$E$14,MOD(A645-$E$14,int)=0),$E$15,0)+IF(MOD(A645-$E$18,periods_per_year)=0,$E$17,0)+F645&lt;J644+E645,IF(MOD(A645-$E$18,periods_per_year)=0,$E$17,0),J644+E645-IF(AND(A645&gt;=$E$14,MOD(A645-$E$14,int)=0),$E$15,0)-F645))))</f>
        <v/>
      </c>
      <c r="H645" s="68"/>
      <c r="I645" s="71" t="str">
        <f t="shared" si="85"/>
        <v/>
      </c>
      <c r="J645" s="71" t="str">
        <f t="shared" si="86"/>
        <v/>
      </c>
      <c r="K645" s="50"/>
      <c r="L645" s="63" t="str">
        <f t="shared" si="87"/>
        <v/>
      </c>
      <c r="M645" s="64" t="str">
        <f>IF(L645="","",IF(OR(periods_per_year=26,periods_per_year=52),IF(periods_per_year=26,IF(L645=1,fpdate,M644+14),IF(periods_per_year=52,IF(L645=1,fpdate,M644+7),"n/a")),IF(periods_per_year=24,DATE(YEAR(fpdate),MONTH(fpdate)+(L645-1)/2+IF(AND(DAY(fpdate)&gt;=15,MOD(L645,2)=0),1,0),IF(MOD(L645,2)=0,IF(DAY(fpdate)&gt;=15,DAY(fpdate)-14,DAY(fpdate)+14),DAY(fpdate))),IF(DAY(DATE(YEAR(fpdate),MONTH(fpdate)+L645-1,DAY(fpdate)))&lt;&gt;DAY(fpdate),DATE(YEAR(fpdate),MONTH(fpdate)+L645,0),DATE(YEAR(fpdate),MONTH(fpdate)+L645-1,DAY(fpdate))))))</f>
        <v/>
      </c>
      <c r="N645" s="70" t="str">
        <f>IF(L645="","",IF(D645&lt;&gt;"",D645,IF(L645=1,start_rate,IF(variable,IF(OR(L645=1,L645&lt;$K$20*periods_per_year),N644,MIN($K$21,IF(MOD(L645-1,$J$23)=0,MAX($K$22,N644+$J$24),N644))),N644))))</f>
        <v/>
      </c>
      <c r="O645" s="71" t="str">
        <f>IF(L645="","",ROUND((((1+N645/CP)^(CP/periods_per_year))-1)*R644,2))</f>
        <v/>
      </c>
      <c r="P645" s="71" t="str">
        <f>IF(L645="","",IF(L645=nper,R644+O645,MIN(R644+O645,IF(N645=N644,P644,ROUND(-PMT(((1+N645/CP)^(CP/periods_per_year))-1,nper-L645+1,R644),2)))))</f>
        <v/>
      </c>
      <c r="Q645" s="71" t="str">
        <f t="shared" si="88"/>
        <v/>
      </c>
      <c r="R645" s="71" t="str">
        <f t="shared" si="89"/>
        <v/>
      </c>
    </row>
    <row r="646" spans="1:18" x14ac:dyDescent="0.25">
      <c r="A646" s="63" t="str">
        <f t="shared" si="81"/>
        <v/>
      </c>
      <c r="B646" s="64" t="str">
        <f t="shared" si="82"/>
        <v/>
      </c>
      <c r="C646" s="65" t="str">
        <f t="shared" si="83"/>
        <v/>
      </c>
      <c r="D646" s="66" t="str">
        <f>IF(A646="","",IF(A646=1,start_rate,IF(variable,IF(OR(A646=1,A646&lt;$K$20*periods_per_year),D645,MIN($K$21,IF(MOD(A646-1,$J$23)=0,MAX($K$22,D645+$J$24),D645))),D645)))</f>
        <v/>
      </c>
      <c r="E646" s="71" t="str">
        <f t="shared" si="84"/>
        <v/>
      </c>
      <c r="F646" s="71" t="str">
        <f>IF(A646="","",IF(A646=nper,J645+E646,MIN(J645+E646,IF(D646=D645,F645,IF($E$10="Acc Bi-Weekly",ROUND((-PMT(((1+D646/CP)^(CP/12))-1,(nper-A646+1)*12/26,J645))/2,2),IF($E$10="Acc Weekly",ROUND((-PMT(((1+D646/CP)^(CP/12))-1,(nper-A646+1)*12/52,J645))/4,2),ROUND(-PMT(((1+D646/CP)^(CP/periods_per_year))-1,nper-A646+1,J645),2)))))))</f>
        <v/>
      </c>
      <c r="G646" s="71" t="str">
        <f>IF(OR(A646="",A646&lt;$E$14),"",IF(J645&lt;=F646,0,IF(IF(AND(A646&gt;=$E$14,MOD(A646-$E$14,int)=0),$E$15,0)+F646&gt;=J645+E646,J645+E646-F646,IF(AND(A646&gt;=$E$14,MOD(A646-$E$14,int)=0),$E$15,0)+IF(IF(AND(A646&gt;=$E$14,MOD(A646-$E$14,int)=0),$E$15,0)+IF(MOD(A646-$E$18,periods_per_year)=0,$E$17,0)+F646&lt;J645+E646,IF(MOD(A646-$E$18,periods_per_year)=0,$E$17,0),J645+E646-IF(AND(A646&gt;=$E$14,MOD(A646-$E$14,int)=0),$E$15,0)-F646))))</f>
        <v/>
      </c>
      <c r="H646" s="68"/>
      <c r="I646" s="71" t="str">
        <f t="shared" si="85"/>
        <v/>
      </c>
      <c r="J646" s="71" t="str">
        <f t="shared" si="86"/>
        <v/>
      </c>
      <c r="K646" s="50"/>
      <c r="L646" s="63" t="str">
        <f t="shared" si="87"/>
        <v/>
      </c>
      <c r="M646" s="64" t="str">
        <f>IF(L646="","",IF(OR(periods_per_year=26,periods_per_year=52),IF(periods_per_year=26,IF(L646=1,fpdate,M645+14),IF(periods_per_year=52,IF(L646=1,fpdate,M645+7),"n/a")),IF(periods_per_year=24,DATE(YEAR(fpdate),MONTH(fpdate)+(L646-1)/2+IF(AND(DAY(fpdate)&gt;=15,MOD(L646,2)=0),1,0),IF(MOD(L646,2)=0,IF(DAY(fpdate)&gt;=15,DAY(fpdate)-14,DAY(fpdate)+14),DAY(fpdate))),IF(DAY(DATE(YEAR(fpdate),MONTH(fpdate)+L646-1,DAY(fpdate)))&lt;&gt;DAY(fpdate),DATE(YEAR(fpdate),MONTH(fpdate)+L646,0),DATE(YEAR(fpdate),MONTH(fpdate)+L646-1,DAY(fpdate))))))</f>
        <v/>
      </c>
      <c r="N646" s="70" t="str">
        <f>IF(L646="","",IF(D646&lt;&gt;"",D646,IF(L646=1,start_rate,IF(variable,IF(OR(L646=1,L646&lt;$K$20*periods_per_year),N645,MIN($K$21,IF(MOD(L646-1,$J$23)=0,MAX($K$22,N645+$J$24),N645))),N645))))</f>
        <v/>
      </c>
      <c r="O646" s="71" t="str">
        <f>IF(L646="","",ROUND((((1+N646/CP)^(CP/periods_per_year))-1)*R645,2))</f>
        <v/>
      </c>
      <c r="P646" s="71" t="str">
        <f>IF(L646="","",IF(L646=nper,R645+O646,MIN(R645+O646,IF(N646=N645,P645,ROUND(-PMT(((1+N646/CP)^(CP/periods_per_year))-1,nper-L646+1,R645),2)))))</f>
        <v/>
      </c>
      <c r="Q646" s="71" t="str">
        <f t="shared" si="88"/>
        <v/>
      </c>
      <c r="R646" s="71" t="str">
        <f t="shared" si="89"/>
        <v/>
      </c>
    </row>
    <row r="647" spans="1:18" x14ac:dyDescent="0.25">
      <c r="A647" s="63" t="str">
        <f t="shared" si="81"/>
        <v/>
      </c>
      <c r="B647" s="64" t="str">
        <f t="shared" si="82"/>
        <v/>
      </c>
      <c r="C647" s="65" t="str">
        <f t="shared" si="83"/>
        <v/>
      </c>
      <c r="D647" s="66" t="str">
        <f>IF(A647="","",IF(A647=1,start_rate,IF(variable,IF(OR(A647=1,A647&lt;$K$20*periods_per_year),D646,MIN($K$21,IF(MOD(A647-1,$J$23)=0,MAX($K$22,D646+$J$24),D646))),D646)))</f>
        <v/>
      </c>
      <c r="E647" s="71" t="str">
        <f t="shared" si="84"/>
        <v/>
      </c>
      <c r="F647" s="71" t="str">
        <f>IF(A647="","",IF(A647=nper,J646+E647,MIN(J646+E647,IF(D647=D646,F646,IF($E$10="Acc Bi-Weekly",ROUND((-PMT(((1+D647/CP)^(CP/12))-1,(nper-A647+1)*12/26,J646))/2,2),IF($E$10="Acc Weekly",ROUND((-PMT(((1+D647/CP)^(CP/12))-1,(nper-A647+1)*12/52,J646))/4,2),ROUND(-PMT(((1+D647/CP)^(CP/periods_per_year))-1,nper-A647+1,J646),2)))))))</f>
        <v/>
      </c>
      <c r="G647" s="71" t="str">
        <f>IF(OR(A647="",A647&lt;$E$14),"",IF(J646&lt;=F647,0,IF(IF(AND(A647&gt;=$E$14,MOD(A647-$E$14,int)=0),$E$15,0)+F647&gt;=J646+E647,J646+E647-F647,IF(AND(A647&gt;=$E$14,MOD(A647-$E$14,int)=0),$E$15,0)+IF(IF(AND(A647&gt;=$E$14,MOD(A647-$E$14,int)=0),$E$15,0)+IF(MOD(A647-$E$18,periods_per_year)=0,$E$17,0)+F647&lt;J646+E647,IF(MOD(A647-$E$18,periods_per_year)=0,$E$17,0),J646+E647-IF(AND(A647&gt;=$E$14,MOD(A647-$E$14,int)=0),$E$15,0)-F647))))</f>
        <v/>
      </c>
      <c r="H647" s="68"/>
      <c r="I647" s="71" t="str">
        <f t="shared" si="85"/>
        <v/>
      </c>
      <c r="J647" s="71" t="str">
        <f t="shared" si="86"/>
        <v/>
      </c>
      <c r="K647" s="50"/>
      <c r="L647" s="63" t="str">
        <f t="shared" si="87"/>
        <v/>
      </c>
      <c r="M647" s="64" t="str">
        <f>IF(L647="","",IF(OR(periods_per_year=26,periods_per_year=52),IF(periods_per_year=26,IF(L647=1,fpdate,M646+14),IF(periods_per_year=52,IF(L647=1,fpdate,M646+7),"n/a")),IF(periods_per_year=24,DATE(YEAR(fpdate),MONTH(fpdate)+(L647-1)/2+IF(AND(DAY(fpdate)&gt;=15,MOD(L647,2)=0),1,0),IF(MOD(L647,2)=0,IF(DAY(fpdate)&gt;=15,DAY(fpdate)-14,DAY(fpdate)+14),DAY(fpdate))),IF(DAY(DATE(YEAR(fpdate),MONTH(fpdate)+L647-1,DAY(fpdate)))&lt;&gt;DAY(fpdate),DATE(YEAR(fpdate),MONTH(fpdate)+L647,0),DATE(YEAR(fpdate),MONTH(fpdate)+L647-1,DAY(fpdate))))))</f>
        <v/>
      </c>
      <c r="N647" s="70" t="str">
        <f>IF(L647="","",IF(D647&lt;&gt;"",D647,IF(L647=1,start_rate,IF(variable,IF(OR(L647=1,L647&lt;$K$20*periods_per_year),N646,MIN($K$21,IF(MOD(L647-1,$J$23)=0,MAX($K$22,N646+$J$24),N646))),N646))))</f>
        <v/>
      </c>
      <c r="O647" s="71" t="str">
        <f>IF(L647="","",ROUND((((1+N647/CP)^(CP/periods_per_year))-1)*R646,2))</f>
        <v/>
      </c>
      <c r="P647" s="71" t="str">
        <f>IF(L647="","",IF(L647=nper,R646+O647,MIN(R646+O647,IF(N647=N646,P646,ROUND(-PMT(((1+N647/CP)^(CP/periods_per_year))-1,nper-L647+1,R646),2)))))</f>
        <v/>
      </c>
      <c r="Q647" s="71" t="str">
        <f t="shared" si="88"/>
        <v/>
      </c>
      <c r="R647" s="71" t="str">
        <f t="shared" si="89"/>
        <v/>
      </c>
    </row>
    <row r="648" spans="1:18" x14ac:dyDescent="0.25">
      <c r="A648" s="63" t="str">
        <f t="shared" si="81"/>
        <v/>
      </c>
      <c r="B648" s="64" t="str">
        <f t="shared" si="82"/>
        <v/>
      </c>
      <c r="C648" s="65" t="str">
        <f t="shared" si="83"/>
        <v/>
      </c>
      <c r="D648" s="66" t="str">
        <f>IF(A648="","",IF(A648=1,start_rate,IF(variable,IF(OR(A648=1,A648&lt;$K$20*periods_per_year),D647,MIN($K$21,IF(MOD(A648-1,$J$23)=0,MAX($K$22,D647+$J$24),D647))),D647)))</f>
        <v/>
      </c>
      <c r="E648" s="71" t="str">
        <f t="shared" si="84"/>
        <v/>
      </c>
      <c r="F648" s="71" t="str">
        <f>IF(A648="","",IF(A648=nper,J647+E648,MIN(J647+E648,IF(D648=D647,F647,IF($E$10="Acc Bi-Weekly",ROUND((-PMT(((1+D648/CP)^(CP/12))-1,(nper-A648+1)*12/26,J647))/2,2),IF($E$10="Acc Weekly",ROUND((-PMT(((1+D648/CP)^(CP/12))-1,(nper-A648+1)*12/52,J647))/4,2),ROUND(-PMT(((1+D648/CP)^(CP/periods_per_year))-1,nper-A648+1,J647),2)))))))</f>
        <v/>
      </c>
      <c r="G648" s="71" t="str">
        <f>IF(OR(A648="",A648&lt;$E$14),"",IF(J647&lt;=F648,0,IF(IF(AND(A648&gt;=$E$14,MOD(A648-$E$14,int)=0),$E$15,0)+F648&gt;=J647+E648,J647+E648-F648,IF(AND(A648&gt;=$E$14,MOD(A648-$E$14,int)=0),$E$15,0)+IF(IF(AND(A648&gt;=$E$14,MOD(A648-$E$14,int)=0),$E$15,0)+IF(MOD(A648-$E$18,periods_per_year)=0,$E$17,0)+F648&lt;J647+E648,IF(MOD(A648-$E$18,periods_per_year)=0,$E$17,0),J647+E648-IF(AND(A648&gt;=$E$14,MOD(A648-$E$14,int)=0),$E$15,0)-F648))))</f>
        <v/>
      </c>
      <c r="H648" s="68"/>
      <c r="I648" s="71" t="str">
        <f t="shared" si="85"/>
        <v/>
      </c>
      <c r="J648" s="71" t="str">
        <f t="shared" si="86"/>
        <v/>
      </c>
      <c r="K648" s="50"/>
      <c r="L648" s="63" t="str">
        <f t="shared" si="87"/>
        <v/>
      </c>
      <c r="M648" s="64" t="str">
        <f>IF(L648="","",IF(OR(periods_per_year=26,periods_per_year=52),IF(periods_per_year=26,IF(L648=1,fpdate,M647+14),IF(periods_per_year=52,IF(L648=1,fpdate,M647+7),"n/a")),IF(periods_per_year=24,DATE(YEAR(fpdate),MONTH(fpdate)+(L648-1)/2+IF(AND(DAY(fpdate)&gt;=15,MOD(L648,2)=0),1,0),IF(MOD(L648,2)=0,IF(DAY(fpdate)&gt;=15,DAY(fpdate)-14,DAY(fpdate)+14),DAY(fpdate))),IF(DAY(DATE(YEAR(fpdate),MONTH(fpdate)+L648-1,DAY(fpdate)))&lt;&gt;DAY(fpdate),DATE(YEAR(fpdate),MONTH(fpdate)+L648,0),DATE(YEAR(fpdate),MONTH(fpdate)+L648-1,DAY(fpdate))))))</f>
        <v/>
      </c>
      <c r="N648" s="70" t="str">
        <f>IF(L648="","",IF(D648&lt;&gt;"",D648,IF(L648=1,start_rate,IF(variable,IF(OR(L648=1,L648&lt;$K$20*periods_per_year),N647,MIN($K$21,IF(MOD(L648-1,$J$23)=0,MAX($K$22,N647+$J$24),N647))),N647))))</f>
        <v/>
      </c>
      <c r="O648" s="71" t="str">
        <f>IF(L648="","",ROUND((((1+N648/CP)^(CP/periods_per_year))-1)*R647,2))</f>
        <v/>
      </c>
      <c r="P648" s="71" t="str">
        <f>IF(L648="","",IF(L648=nper,R647+O648,MIN(R647+O648,IF(N648=N647,P647,ROUND(-PMT(((1+N648/CP)^(CP/periods_per_year))-1,nper-L648+1,R647),2)))))</f>
        <v/>
      </c>
      <c r="Q648" s="71" t="str">
        <f t="shared" si="88"/>
        <v/>
      </c>
      <c r="R648" s="71" t="str">
        <f t="shared" si="89"/>
        <v/>
      </c>
    </row>
    <row r="649" spans="1:18" x14ac:dyDescent="0.25">
      <c r="A649" s="63" t="str">
        <f t="shared" si="81"/>
        <v/>
      </c>
      <c r="B649" s="64" t="str">
        <f t="shared" si="82"/>
        <v/>
      </c>
      <c r="C649" s="65" t="str">
        <f t="shared" si="83"/>
        <v/>
      </c>
      <c r="D649" s="66" t="str">
        <f>IF(A649="","",IF(A649=1,start_rate,IF(variable,IF(OR(A649=1,A649&lt;$K$20*periods_per_year),D648,MIN($K$21,IF(MOD(A649-1,$J$23)=0,MAX($K$22,D648+$J$24),D648))),D648)))</f>
        <v/>
      </c>
      <c r="E649" s="71" t="str">
        <f t="shared" si="84"/>
        <v/>
      </c>
      <c r="F649" s="71" t="str">
        <f>IF(A649="","",IF(A649=nper,J648+E649,MIN(J648+E649,IF(D649=D648,F648,IF($E$10="Acc Bi-Weekly",ROUND((-PMT(((1+D649/CP)^(CP/12))-1,(nper-A649+1)*12/26,J648))/2,2),IF($E$10="Acc Weekly",ROUND((-PMT(((1+D649/CP)^(CP/12))-1,(nper-A649+1)*12/52,J648))/4,2),ROUND(-PMT(((1+D649/CP)^(CP/periods_per_year))-1,nper-A649+1,J648),2)))))))</f>
        <v/>
      </c>
      <c r="G649" s="71" t="str">
        <f>IF(OR(A649="",A649&lt;$E$14),"",IF(J648&lt;=F649,0,IF(IF(AND(A649&gt;=$E$14,MOD(A649-$E$14,int)=0),$E$15,0)+F649&gt;=J648+E649,J648+E649-F649,IF(AND(A649&gt;=$E$14,MOD(A649-$E$14,int)=0),$E$15,0)+IF(IF(AND(A649&gt;=$E$14,MOD(A649-$E$14,int)=0),$E$15,0)+IF(MOD(A649-$E$18,periods_per_year)=0,$E$17,0)+F649&lt;J648+E649,IF(MOD(A649-$E$18,periods_per_year)=0,$E$17,0),J648+E649-IF(AND(A649&gt;=$E$14,MOD(A649-$E$14,int)=0),$E$15,0)-F649))))</f>
        <v/>
      </c>
      <c r="H649" s="68"/>
      <c r="I649" s="71" t="str">
        <f t="shared" si="85"/>
        <v/>
      </c>
      <c r="J649" s="71" t="str">
        <f t="shared" si="86"/>
        <v/>
      </c>
      <c r="K649" s="50"/>
      <c r="L649" s="63" t="str">
        <f t="shared" si="87"/>
        <v/>
      </c>
      <c r="M649" s="64" t="str">
        <f>IF(L649="","",IF(OR(periods_per_year=26,periods_per_year=52),IF(periods_per_year=26,IF(L649=1,fpdate,M648+14),IF(periods_per_year=52,IF(L649=1,fpdate,M648+7),"n/a")),IF(periods_per_year=24,DATE(YEAR(fpdate),MONTH(fpdate)+(L649-1)/2+IF(AND(DAY(fpdate)&gt;=15,MOD(L649,2)=0),1,0),IF(MOD(L649,2)=0,IF(DAY(fpdate)&gt;=15,DAY(fpdate)-14,DAY(fpdate)+14),DAY(fpdate))),IF(DAY(DATE(YEAR(fpdate),MONTH(fpdate)+L649-1,DAY(fpdate)))&lt;&gt;DAY(fpdate),DATE(YEAR(fpdate),MONTH(fpdate)+L649,0),DATE(YEAR(fpdate),MONTH(fpdate)+L649-1,DAY(fpdate))))))</f>
        <v/>
      </c>
      <c r="N649" s="70" t="str">
        <f>IF(L649="","",IF(D649&lt;&gt;"",D649,IF(L649=1,start_rate,IF(variable,IF(OR(L649=1,L649&lt;$K$20*periods_per_year),N648,MIN($K$21,IF(MOD(L649-1,$J$23)=0,MAX($K$22,N648+$J$24),N648))),N648))))</f>
        <v/>
      </c>
      <c r="O649" s="71" t="str">
        <f>IF(L649="","",ROUND((((1+N649/CP)^(CP/periods_per_year))-1)*R648,2))</f>
        <v/>
      </c>
      <c r="P649" s="71" t="str">
        <f>IF(L649="","",IF(L649=nper,R648+O649,MIN(R648+O649,IF(N649=N648,P648,ROUND(-PMT(((1+N649/CP)^(CP/periods_per_year))-1,nper-L649+1,R648),2)))))</f>
        <v/>
      </c>
      <c r="Q649" s="71" t="str">
        <f t="shared" si="88"/>
        <v/>
      </c>
      <c r="R649" s="71" t="str">
        <f t="shared" si="89"/>
        <v/>
      </c>
    </row>
    <row r="650" spans="1:18" x14ac:dyDescent="0.25">
      <c r="A650" s="63" t="str">
        <f t="shared" si="81"/>
        <v/>
      </c>
      <c r="B650" s="64" t="str">
        <f t="shared" si="82"/>
        <v/>
      </c>
      <c r="C650" s="65" t="str">
        <f t="shared" si="83"/>
        <v/>
      </c>
      <c r="D650" s="66" t="str">
        <f>IF(A650="","",IF(A650=1,start_rate,IF(variable,IF(OR(A650=1,A650&lt;$K$20*periods_per_year),D649,MIN($K$21,IF(MOD(A650-1,$J$23)=0,MAX($K$22,D649+$J$24),D649))),D649)))</f>
        <v/>
      </c>
      <c r="E650" s="71" t="str">
        <f t="shared" si="84"/>
        <v/>
      </c>
      <c r="F650" s="71" t="str">
        <f>IF(A650="","",IF(A650=nper,J649+E650,MIN(J649+E650,IF(D650=D649,F649,IF($E$10="Acc Bi-Weekly",ROUND((-PMT(((1+D650/CP)^(CP/12))-1,(nper-A650+1)*12/26,J649))/2,2),IF($E$10="Acc Weekly",ROUND((-PMT(((1+D650/CP)^(CP/12))-1,(nper-A650+1)*12/52,J649))/4,2),ROUND(-PMT(((1+D650/CP)^(CP/periods_per_year))-1,nper-A650+1,J649),2)))))))</f>
        <v/>
      </c>
      <c r="G650" s="71" t="str">
        <f>IF(OR(A650="",A650&lt;$E$14),"",IF(J649&lt;=F650,0,IF(IF(AND(A650&gt;=$E$14,MOD(A650-$E$14,int)=0),$E$15,0)+F650&gt;=J649+E650,J649+E650-F650,IF(AND(A650&gt;=$E$14,MOD(A650-$E$14,int)=0),$E$15,0)+IF(IF(AND(A650&gt;=$E$14,MOD(A650-$E$14,int)=0),$E$15,0)+IF(MOD(A650-$E$18,periods_per_year)=0,$E$17,0)+F650&lt;J649+E650,IF(MOD(A650-$E$18,periods_per_year)=0,$E$17,0),J649+E650-IF(AND(A650&gt;=$E$14,MOD(A650-$E$14,int)=0),$E$15,0)-F650))))</f>
        <v/>
      </c>
      <c r="H650" s="68"/>
      <c r="I650" s="71" t="str">
        <f t="shared" si="85"/>
        <v/>
      </c>
      <c r="J650" s="71" t="str">
        <f t="shared" si="86"/>
        <v/>
      </c>
      <c r="K650" s="50"/>
      <c r="L650" s="63" t="str">
        <f t="shared" si="87"/>
        <v/>
      </c>
      <c r="M650" s="64" t="str">
        <f>IF(L650="","",IF(OR(periods_per_year=26,periods_per_year=52),IF(periods_per_year=26,IF(L650=1,fpdate,M649+14),IF(periods_per_year=52,IF(L650=1,fpdate,M649+7),"n/a")),IF(periods_per_year=24,DATE(YEAR(fpdate),MONTH(fpdate)+(L650-1)/2+IF(AND(DAY(fpdate)&gt;=15,MOD(L650,2)=0),1,0),IF(MOD(L650,2)=0,IF(DAY(fpdate)&gt;=15,DAY(fpdate)-14,DAY(fpdate)+14),DAY(fpdate))),IF(DAY(DATE(YEAR(fpdate),MONTH(fpdate)+L650-1,DAY(fpdate)))&lt;&gt;DAY(fpdate),DATE(YEAR(fpdate),MONTH(fpdate)+L650,0),DATE(YEAR(fpdate),MONTH(fpdate)+L650-1,DAY(fpdate))))))</f>
        <v/>
      </c>
      <c r="N650" s="70" t="str">
        <f>IF(L650="","",IF(D650&lt;&gt;"",D650,IF(L650=1,start_rate,IF(variable,IF(OR(L650=1,L650&lt;$K$20*periods_per_year),N649,MIN($K$21,IF(MOD(L650-1,$J$23)=0,MAX($K$22,N649+$J$24),N649))),N649))))</f>
        <v/>
      </c>
      <c r="O650" s="71" t="str">
        <f>IF(L650="","",ROUND((((1+N650/CP)^(CP/periods_per_year))-1)*R649,2))</f>
        <v/>
      </c>
      <c r="P650" s="71" t="str">
        <f>IF(L650="","",IF(L650=nper,R649+O650,MIN(R649+O650,IF(N650=N649,P649,ROUND(-PMT(((1+N650/CP)^(CP/periods_per_year))-1,nper-L650+1,R649),2)))))</f>
        <v/>
      </c>
      <c r="Q650" s="71" t="str">
        <f t="shared" si="88"/>
        <v/>
      </c>
      <c r="R650" s="71" t="str">
        <f t="shared" si="89"/>
        <v/>
      </c>
    </row>
    <row r="651" spans="1:18" x14ac:dyDescent="0.25">
      <c r="A651" s="63" t="str">
        <f t="shared" si="81"/>
        <v/>
      </c>
      <c r="B651" s="64" t="str">
        <f t="shared" si="82"/>
        <v/>
      </c>
      <c r="C651" s="65" t="str">
        <f t="shared" si="83"/>
        <v/>
      </c>
      <c r="D651" s="66" t="str">
        <f>IF(A651="","",IF(A651=1,start_rate,IF(variable,IF(OR(A651=1,A651&lt;$K$20*periods_per_year),D650,MIN($K$21,IF(MOD(A651-1,$J$23)=0,MAX($K$22,D650+$J$24),D650))),D650)))</f>
        <v/>
      </c>
      <c r="E651" s="71" t="str">
        <f t="shared" si="84"/>
        <v/>
      </c>
      <c r="F651" s="71" t="str">
        <f>IF(A651="","",IF(A651=nper,J650+E651,MIN(J650+E651,IF(D651=D650,F650,IF($E$10="Acc Bi-Weekly",ROUND((-PMT(((1+D651/CP)^(CP/12))-1,(nper-A651+1)*12/26,J650))/2,2),IF($E$10="Acc Weekly",ROUND((-PMT(((1+D651/CP)^(CP/12))-1,(nper-A651+1)*12/52,J650))/4,2),ROUND(-PMT(((1+D651/CP)^(CP/periods_per_year))-1,nper-A651+1,J650),2)))))))</f>
        <v/>
      </c>
      <c r="G651" s="71" t="str">
        <f>IF(OR(A651="",A651&lt;$E$14),"",IF(J650&lt;=F651,0,IF(IF(AND(A651&gt;=$E$14,MOD(A651-$E$14,int)=0),$E$15,0)+F651&gt;=J650+E651,J650+E651-F651,IF(AND(A651&gt;=$E$14,MOD(A651-$E$14,int)=0),$E$15,0)+IF(IF(AND(A651&gt;=$E$14,MOD(A651-$E$14,int)=0),$E$15,0)+IF(MOD(A651-$E$18,periods_per_year)=0,$E$17,0)+F651&lt;J650+E651,IF(MOD(A651-$E$18,periods_per_year)=0,$E$17,0),J650+E651-IF(AND(A651&gt;=$E$14,MOD(A651-$E$14,int)=0),$E$15,0)-F651))))</f>
        <v/>
      </c>
      <c r="H651" s="68"/>
      <c r="I651" s="71" t="str">
        <f t="shared" si="85"/>
        <v/>
      </c>
      <c r="J651" s="71" t="str">
        <f t="shared" si="86"/>
        <v/>
      </c>
      <c r="K651" s="50"/>
      <c r="L651" s="63" t="str">
        <f t="shared" si="87"/>
        <v/>
      </c>
      <c r="M651" s="64" t="str">
        <f>IF(L651="","",IF(OR(periods_per_year=26,periods_per_year=52),IF(periods_per_year=26,IF(L651=1,fpdate,M650+14),IF(periods_per_year=52,IF(L651=1,fpdate,M650+7),"n/a")),IF(periods_per_year=24,DATE(YEAR(fpdate),MONTH(fpdate)+(L651-1)/2+IF(AND(DAY(fpdate)&gt;=15,MOD(L651,2)=0),1,0),IF(MOD(L651,2)=0,IF(DAY(fpdate)&gt;=15,DAY(fpdate)-14,DAY(fpdate)+14),DAY(fpdate))),IF(DAY(DATE(YEAR(fpdate),MONTH(fpdate)+L651-1,DAY(fpdate)))&lt;&gt;DAY(fpdate),DATE(YEAR(fpdate),MONTH(fpdate)+L651,0),DATE(YEAR(fpdate),MONTH(fpdate)+L651-1,DAY(fpdate))))))</f>
        <v/>
      </c>
      <c r="N651" s="70" t="str">
        <f>IF(L651="","",IF(D651&lt;&gt;"",D651,IF(L651=1,start_rate,IF(variable,IF(OR(L651=1,L651&lt;$K$20*periods_per_year),N650,MIN($K$21,IF(MOD(L651-1,$J$23)=0,MAX($K$22,N650+$J$24),N650))),N650))))</f>
        <v/>
      </c>
      <c r="O651" s="71" t="str">
        <f>IF(L651="","",ROUND((((1+N651/CP)^(CP/periods_per_year))-1)*R650,2))</f>
        <v/>
      </c>
      <c r="P651" s="71" t="str">
        <f>IF(L651="","",IF(L651=nper,R650+O651,MIN(R650+O651,IF(N651=N650,P650,ROUND(-PMT(((1+N651/CP)^(CP/periods_per_year))-1,nper-L651+1,R650),2)))))</f>
        <v/>
      </c>
      <c r="Q651" s="71" t="str">
        <f t="shared" si="88"/>
        <v/>
      </c>
      <c r="R651" s="71" t="str">
        <f t="shared" si="89"/>
        <v/>
      </c>
    </row>
    <row r="652" spans="1:18" x14ac:dyDescent="0.25">
      <c r="A652" s="63" t="str">
        <f t="shared" si="81"/>
        <v/>
      </c>
      <c r="B652" s="64" t="str">
        <f t="shared" si="82"/>
        <v/>
      </c>
      <c r="C652" s="65" t="str">
        <f t="shared" si="83"/>
        <v/>
      </c>
      <c r="D652" s="66" t="str">
        <f>IF(A652="","",IF(A652=1,start_rate,IF(variable,IF(OR(A652=1,A652&lt;$K$20*periods_per_year),D651,MIN($K$21,IF(MOD(A652-1,$J$23)=0,MAX($K$22,D651+$J$24),D651))),D651)))</f>
        <v/>
      </c>
      <c r="E652" s="71" t="str">
        <f t="shared" si="84"/>
        <v/>
      </c>
      <c r="F652" s="71" t="str">
        <f>IF(A652="","",IF(A652=nper,J651+E652,MIN(J651+E652,IF(D652=D651,F651,IF($E$10="Acc Bi-Weekly",ROUND((-PMT(((1+D652/CP)^(CP/12))-1,(nper-A652+1)*12/26,J651))/2,2),IF($E$10="Acc Weekly",ROUND((-PMT(((1+D652/CP)^(CP/12))-1,(nper-A652+1)*12/52,J651))/4,2),ROUND(-PMT(((1+D652/CP)^(CP/periods_per_year))-1,nper-A652+1,J651),2)))))))</f>
        <v/>
      </c>
      <c r="G652" s="71" t="str">
        <f>IF(OR(A652="",A652&lt;$E$14),"",IF(J651&lt;=F652,0,IF(IF(AND(A652&gt;=$E$14,MOD(A652-$E$14,int)=0),$E$15,0)+F652&gt;=J651+E652,J651+E652-F652,IF(AND(A652&gt;=$E$14,MOD(A652-$E$14,int)=0),$E$15,0)+IF(IF(AND(A652&gt;=$E$14,MOD(A652-$E$14,int)=0),$E$15,0)+IF(MOD(A652-$E$18,periods_per_year)=0,$E$17,0)+F652&lt;J651+E652,IF(MOD(A652-$E$18,periods_per_year)=0,$E$17,0),J651+E652-IF(AND(A652&gt;=$E$14,MOD(A652-$E$14,int)=0),$E$15,0)-F652))))</f>
        <v/>
      </c>
      <c r="H652" s="68"/>
      <c r="I652" s="71" t="str">
        <f t="shared" si="85"/>
        <v/>
      </c>
      <c r="J652" s="71" t="str">
        <f t="shared" si="86"/>
        <v/>
      </c>
      <c r="K652" s="50"/>
      <c r="L652" s="63" t="str">
        <f t="shared" si="87"/>
        <v/>
      </c>
      <c r="M652" s="64" t="str">
        <f>IF(L652="","",IF(OR(periods_per_year=26,periods_per_year=52),IF(periods_per_year=26,IF(L652=1,fpdate,M651+14),IF(periods_per_year=52,IF(L652=1,fpdate,M651+7),"n/a")),IF(periods_per_year=24,DATE(YEAR(fpdate),MONTH(fpdate)+(L652-1)/2+IF(AND(DAY(fpdate)&gt;=15,MOD(L652,2)=0),1,0),IF(MOD(L652,2)=0,IF(DAY(fpdate)&gt;=15,DAY(fpdate)-14,DAY(fpdate)+14),DAY(fpdate))),IF(DAY(DATE(YEAR(fpdate),MONTH(fpdate)+L652-1,DAY(fpdate)))&lt;&gt;DAY(fpdate),DATE(YEAR(fpdate),MONTH(fpdate)+L652,0),DATE(YEAR(fpdate),MONTH(fpdate)+L652-1,DAY(fpdate))))))</f>
        <v/>
      </c>
      <c r="N652" s="70" t="str">
        <f>IF(L652="","",IF(D652&lt;&gt;"",D652,IF(L652=1,start_rate,IF(variable,IF(OR(L652=1,L652&lt;$K$20*periods_per_year),N651,MIN($K$21,IF(MOD(L652-1,$J$23)=0,MAX($K$22,N651+$J$24),N651))),N651))))</f>
        <v/>
      </c>
      <c r="O652" s="71" t="str">
        <f>IF(L652="","",ROUND((((1+N652/CP)^(CP/periods_per_year))-1)*R651,2))</f>
        <v/>
      </c>
      <c r="P652" s="71" t="str">
        <f>IF(L652="","",IF(L652=nper,R651+O652,MIN(R651+O652,IF(N652=N651,P651,ROUND(-PMT(((1+N652/CP)^(CP/periods_per_year))-1,nper-L652+1,R651),2)))))</f>
        <v/>
      </c>
      <c r="Q652" s="71" t="str">
        <f t="shared" si="88"/>
        <v/>
      </c>
      <c r="R652" s="71" t="str">
        <f t="shared" si="89"/>
        <v/>
      </c>
    </row>
    <row r="653" spans="1:18" x14ac:dyDescent="0.25">
      <c r="A653" s="63" t="str">
        <f t="shared" si="81"/>
        <v/>
      </c>
      <c r="B653" s="64" t="str">
        <f t="shared" si="82"/>
        <v/>
      </c>
      <c r="C653" s="65" t="str">
        <f t="shared" si="83"/>
        <v/>
      </c>
      <c r="D653" s="66" t="str">
        <f>IF(A653="","",IF(A653=1,start_rate,IF(variable,IF(OR(A653=1,A653&lt;$K$20*periods_per_year),D652,MIN($K$21,IF(MOD(A653-1,$J$23)=0,MAX($K$22,D652+$J$24),D652))),D652)))</f>
        <v/>
      </c>
      <c r="E653" s="71" t="str">
        <f t="shared" si="84"/>
        <v/>
      </c>
      <c r="F653" s="71" t="str">
        <f>IF(A653="","",IF(A653=nper,J652+E653,MIN(J652+E653,IF(D653=D652,F652,IF($E$10="Acc Bi-Weekly",ROUND((-PMT(((1+D653/CP)^(CP/12))-1,(nper-A653+1)*12/26,J652))/2,2),IF($E$10="Acc Weekly",ROUND((-PMT(((1+D653/CP)^(CP/12))-1,(nper-A653+1)*12/52,J652))/4,2),ROUND(-PMT(((1+D653/CP)^(CP/periods_per_year))-1,nper-A653+1,J652),2)))))))</f>
        <v/>
      </c>
      <c r="G653" s="71" t="str">
        <f>IF(OR(A653="",A653&lt;$E$14),"",IF(J652&lt;=F653,0,IF(IF(AND(A653&gt;=$E$14,MOD(A653-$E$14,int)=0),$E$15,0)+F653&gt;=J652+E653,J652+E653-F653,IF(AND(A653&gt;=$E$14,MOD(A653-$E$14,int)=0),$E$15,0)+IF(IF(AND(A653&gt;=$E$14,MOD(A653-$E$14,int)=0),$E$15,0)+IF(MOD(A653-$E$18,periods_per_year)=0,$E$17,0)+F653&lt;J652+E653,IF(MOD(A653-$E$18,periods_per_year)=0,$E$17,0),J652+E653-IF(AND(A653&gt;=$E$14,MOD(A653-$E$14,int)=0),$E$15,0)-F653))))</f>
        <v/>
      </c>
      <c r="H653" s="68"/>
      <c r="I653" s="71" t="str">
        <f t="shared" si="85"/>
        <v/>
      </c>
      <c r="J653" s="71" t="str">
        <f t="shared" si="86"/>
        <v/>
      </c>
      <c r="K653" s="50"/>
      <c r="L653" s="63" t="str">
        <f t="shared" si="87"/>
        <v/>
      </c>
      <c r="M653" s="64" t="str">
        <f>IF(L653="","",IF(OR(periods_per_year=26,periods_per_year=52),IF(periods_per_year=26,IF(L653=1,fpdate,M652+14),IF(periods_per_year=52,IF(L653=1,fpdate,M652+7),"n/a")),IF(periods_per_year=24,DATE(YEAR(fpdate),MONTH(fpdate)+(L653-1)/2+IF(AND(DAY(fpdate)&gt;=15,MOD(L653,2)=0),1,0),IF(MOD(L653,2)=0,IF(DAY(fpdate)&gt;=15,DAY(fpdate)-14,DAY(fpdate)+14),DAY(fpdate))),IF(DAY(DATE(YEAR(fpdate),MONTH(fpdate)+L653-1,DAY(fpdate)))&lt;&gt;DAY(fpdate),DATE(YEAR(fpdate),MONTH(fpdate)+L653,0),DATE(YEAR(fpdate),MONTH(fpdate)+L653-1,DAY(fpdate))))))</f>
        <v/>
      </c>
      <c r="N653" s="70" t="str">
        <f>IF(L653="","",IF(D653&lt;&gt;"",D653,IF(L653=1,start_rate,IF(variable,IF(OR(L653=1,L653&lt;$K$20*periods_per_year),N652,MIN($K$21,IF(MOD(L653-1,$J$23)=0,MAX($K$22,N652+$J$24),N652))),N652))))</f>
        <v/>
      </c>
      <c r="O653" s="71" t="str">
        <f>IF(L653="","",ROUND((((1+N653/CP)^(CP/periods_per_year))-1)*R652,2))</f>
        <v/>
      </c>
      <c r="P653" s="71" t="str">
        <f>IF(L653="","",IF(L653=nper,R652+O653,MIN(R652+O653,IF(N653=N652,P652,ROUND(-PMT(((1+N653/CP)^(CP/periods_per_year))-1,nper-L653+1,R652),2)))))</f>
        <v/>
      </c>
      <c r="Q653" s="71" t="str">
        <f t="shared" si="88"/>
        <v/>
      </c>
      <c r="R653" s="71" t="str">
        <f t="shared" si="89"/>
        <v/>
      </c>
    </row>
    <row r="654" spans="1:18" x14ac:dyDescent="0.25">
      <c r="A654" s="63" t="str">
        <f t="shared" si="81"/>
        <v/>
      </c>
      <c r="B654" s="64" t="str">
        <f t="shared" si="82"/>
        <v/>
      </c>
      <c r="C654" s="65" t="str">
        <f t="shared" si="83"/>
        <v/>
      </c>
      <c r="D654" s="66" t="str">
        <f>IF(A654="","",IF(A654=1,start_rate,IF(variable,IF(OR(A654=1,A654&lt;$K$20*periods_per_year),D653,MIN($K$21,IF(MOD(A654-1,$J$23)=0,MAX($K$22,D653+$J$24),D653))),D653)))</f>
        <v/>
      </c>
      <c r="E654" s="71" t="str">
        <f t="shared" si="84"/>
        <v/>
      </c>
      <c r="F654" s="71" t="str">
        <f>IF(A654="","",IF(A654=nper,J653+E654,MIN(J653+E654,IF(D654=D653,F653,IF($E$10="Acc Bi-Weekly",ROUND((-PMT(((1+D654/CP)^(CP/12))-1,(nper-A654+1)*12/26,J653))/2,2),IF($E$10="Acc Weekly",ROUND((-PMT(((1+D654/CP)^(CP/12))-1,(nper-A654+1)*12/52,J653))/4,2),ROUND(-PMT(((1+D654/CP)^(CP/periods_per_year))-1,nper-A654+1,J653),2)))))))</f>
        <v/>
      </c>
      <c r="G654" s="71" t="str">
        <f>IF(OR(A654="",A654&lt;$E$14),"",IF(J653&lt;=F654,0,IF(IF(AND(A654&gt;=$E$14,MOD(A654-$E$14,int)=0),$E$15,0)+F654&gt;=J653+E654,J653+E654-F654,IF(AND(A654&gt;=$E$14,MOD(A654-$E$14,int)=0),$E$15,0)+IF(IF(AND(A654&gt;=$E$14,MOD(A654-$E$14,int)=0),$E$15,0)+IF(MOD(A654-$E$18,periods_per_year)=0,$E$17,0)+F654&lt;J653+E654,IF(MOD(A654-$E$18,periods_per_year)=0,$E$17,0),J653+E654-IF(AND(A654&gt;=$E$14,MOD(A654-$E$14,int)=0),$E$15,0)-F654))))</f>
        <v/>
      </c>
      <c r="H654" s="68"/>
      <c r="I654" s="71" t="str">
        <f t="shared" si="85"/>
        <v/>
      </c>
      <c r="J654" s="71" t="str">
        <f t="shared" si="86"/>
        <v/>
      </c>
      <c r="K654" s="50"/>
      <c r="L654" s="63" t="str">
        <f t="shared" si="87"/>
        <v/>
      </c>
      <c r="M654" s="64" t="str">
        <f>IF(L654="","",IF(OR(periods_per_year=26,periods_per_year=52),IF(periods_per_year=26,IF(L654=1,fpdate,M653+14),IF(periods_per_year=52,IF(L654=1,fpdate,M653+7),"n/a")),IF(periods_per_year=24,DATE(YEAR(fpdate),MONTH(fpdate)+(L654-1)/2+IF(AND(DAY(fpdate)&gt;=15,MOD(L654,2)=0),1,0),IF(MOD(L654,2)=0,IF(DAY(fpdate)&gt;=15,DAY(fpdate)-14,DAY(fpdate)+14),DAY(fpdate))),IF(DAY(DATE(YEAR(fpdate),MONTH(fpdate)+L654-1,DAY(fpdate)))&lt;&gt;DAY(fpdate),DATE(YEAR(fpdate),MONTH(fpdate)+L654,0),DATE(YEAR(fpdate),MONTH(fpdate)+L654-1,DAY(fpdate))))))</f>
        <v/>
      </c>
      <c r="N654" s="70" t="str">
        <f>IF(L654="","",IF(D654&lt;&gt;"",D654,IF(L654=1,start_rate,IF(variable,IF(OR(L654=1,L654&lt;$K$20*periods_per_year),N653,MIN($K$21,IF(MOD(L654-1,$J$23)=0,MAX($K$22,N653+$J$24),N653))),N653))))</f>
        <v/>
      </c>
      <c r="O654" s="71" t="str">
        <f>IF(L654="","",ROUND((((1+N654/CP)^(CP/periods_per_year))-1)*R653,2))</f>
        <v/>
      </c>
      <c r="P654" s="71" t="str">
        <f>IF(L654="","",IF(L654=nper,R653+O654,MIN(R653+O654,IF(N654=N653,P653,ROUND(-PMT(((1+N654/CP)^(CP/periods_per_year))-1,nper-L654+1,R653),2)))))</f>
        <v/>
      </c>
      <c r="Q654" s="71" t="str">
        <f t="shared" si="88"/>
        <v/>
      </c>
      <c r="R654" s="71" t="str">
        <f t="shared" si="89"/>
        <v/>
      </c>
    </row>
    <row r="655" spans="1:18" x14ac:dyDescent="0.25">
      <c r="A655" s="63" t="str">
        <f t="shared" si="81"/>
        <v/>
      </c>
      <c r="B655" s="64" t="str">
        <f t="shared" si="82"/>
        <v/>
      </c>
      <c r="C655" s="65" t="str">
        <f t="shared" si="83"/>
        <v/>
      </c>
      <c r="D655" s="66" t="str">
        <f>IF(A655="","",IF(A655=1,start_rate,IF(variable,IF(OR(A655=1,A655&lt;$K$20*periods_per_year),D654,MIN($K$21,IF(MOD(A655-1,$J$23)=0,MAX($K$22,D654+$J$24),D654))),D654)))</f>
        <v/>
      </c>
      <c r="E655" s="71" t="str">
        <f t="shared" si="84"/>
        <v/>
      </c>
      <c r="F655" s="71" t="str">
        <f>IF(A655="","",IF(A655=nper,J654+E655,MIN(J654+E655,IF(D655=D654,F654,IF($E$10="Acc Bi-Weekly",ROUND((-PMT(((1+D655/CP)^(CP/12))-1,(nper-A655+1)*12/26,J654))/2,2),IF($E$10="Acc Weekly",ROUND((-PMT(((1+D655/CP)^(CP/12))-1,(nper-A655+1)*12/52,J654))/4,2),ROUND(-PMT(((1+D655/CP)^(CP/periods_per_year))-1,nper-A655+1,J654),2)))))))</f>
        <v/>
      </c>
      <c r="G655" s="71" t="str">
        <f>IF(OR(A655="",A655&lt;$E$14),"",IF(J654&lt;=F655,0,IF(IF(AND(A655&gt;=$E$14,MOD(A655-$E$14,int)=0),$E$15,0)+F655&gt;=J654+E655,J654+E655-F655,IF(AND(A655&gt;=$E$14,MOD(A655-$E$14,int)=0),$E$15,0)+IF(IF(AND(A655&gt;=$E$14,MOD(A655-$E$14,int)=0),$E$15,0)+IF(MOD(A655-$E$18,periods_per_year)=0,$E$17,0)+F655&lt;J654+E655,IF(MOD(A655-$E$18,periods_per_year)=0,$E$17,0),J654+E655-IF(AND(A655&gt;=$E$14,MOD(A655-$E$14,int)=0),$E$15,0)-F655))))</f>
        <v/>
      </c>
      <c r="H655" s="68"/>
      <c r="I655" s="71" t="str">
        <f t="shared" si="85"/>
        <v/>
      </c>
      <c r="J655" s="71" t="str">
        <f t="shared" si="86"/>
        <v/>
      </c>
      <c r="K655" s="50"/>
      <c r="L655" s="63" t="str">
        <f t="shared" si="87"/>
        <v/>
      </c>
      <c r="M655" s="64" t="str">
        <f>IF(L655="","",IF(OR(periods_per_year=26,periods_per_year=52),IF(periods_per_year=26,IF(L655=1,fpdate,M654+14),IF(periods_per_year=52,IF(L655=1,fpdate,M654+7),"n/a")),IF(periods_per_year=24,DATE(YEAR(fpdate),MONTH(fpdate)+(L655-1)/2+IF(AND(DAY(fpdate)&gt;=15,MOD(L655,2)=0),1,0),IF(MOD(L655,2)=0,IF(DAY(fpdate)&gt;=15,DAY(fpdate)-14,DAY(fpdate)+14),DAY(fpdate))),IF(DAY(DATE(YEAR(fpdate),MONTH(fpdate)+L655-1,DAY(fpdate)))&lt;&gt;DAY(fpdate),DATE(YEAR(fpdate),MONTH(fpdate)+L655,0),DATE(YEAR(fpdate),MONTH(fpdate)+L655-1,DAY(fpdate))))))</f>
        <v/>
      </c>
      <c r="N655" s="70" t="str">
        <f>IF(L655="","",IF(D655&lt;&gt;"",D655,IF(L655=1,start_rate,IF(variable,IF(OR(L655=1,L655&lt;$K$20*periods_per_year),N654,MIN($K$21,IF(MOD(L655-1,$J$23)=0,MAX($K$22,N654+$J$24),N654))),N654))))</f>
        <v/>
      </c>
      <c r="O655" s="71" t="str">
        <f>IF(L655="","",ROUND((((1+N655/CP)^(CP/periods_per_year))-1)*R654,2))</f>
        <v/>
      </c>
      <c r="P655" s="71" t="str">
        <f>IF(L655="","",IF(L655=nper,R654+O655,MIN(R654+O655,IF(N655=N654,P654,ROUND(-PMT(((1+N655/CP)^(CP/periods_per_year))-1,nper-L655+1,R654),2)))))</f>
        <v/>
      </c>
      <c r="Q655" s="71" t="str">
        <f t="shared" si="88"/>
        <v/>
      </c>
      <c r="R655" s="71" t="str">
        <f t="shared" si="89"/>
        <v/>
      </c>
    </row>
    <row r="656" spans="1:18" x14ac:dyDescent="0.25">
      <c r="A656" s="63" t="str">
        <f t="shared" si="81"/>
        <v/>
      </c>
      <c r="B656" s="64" t="str">
        <f t="shared" si="82"/>
        <v/>
      </c>
      <c r="C656" s="65" t="str">
        <f t="shared" si="83"/>
        <v/>
      </c>
      <c r="D656" s="66" t="str">
        <f>IF(A656="","",IF(A656=1,start_rate,IF(variable,IF(OR(A656=1,A656&lt;$K$20*periods_per_year),D655,MIN($K$21,IF(MOD(A656-1,$J$23)=0,MAX($K$22,D655+$J$24),D655))),D655)))</f>
        <v/>
      </c>
      <c r="E656" s="71" t="str">
        <f t="shared" si="84"/>
        <v/>
      </c>
      <c r="F656" s="71" t="str">
        <f>IF(A656="","",IF(A656=nper,J655+E656,MIN(J655+E656,IF(D656=D655,F655,IF($E$10="Acc Bi-Weekly",ROUND((-PMT(((1+D656/CP)^(CP/12))-1,(nper-A656+1)*12/26,J655))/2,2),IF($E$10="Acc Weekly",ROUND((-PMT(((1+D656/CP)^(CP/12))-1,(nper-A656+1)*12/52,J655))/4,2),ROUND(-PMT(((1+D656/CP)^(CP/periods_per_year))-1,nper-A656+1,J655),2)))))))</f>
        <v/>
      </c>
      <c r="G656" s="71" t="str">
        <f>IF(OR(A656="",A656&lt;$E$14),"",IF(J655&lt;=F656,0,IF(IF(AND(A656&gt;=$E$14,MOD(A656-$E$14,int)=0),$E$15,0)+F656&gt;=J655+E656,J655+E656-F656,IF(AND(A656&gt;=$E$14,MOD(A656-$E$14,int)=0),$E$15,0)+IF(IF(AND(A656&gt;=$E$14,MOD(A656-$E$14,int)=0),$E$15,0)+IF(MOD(A656-$E$18,periods_per_year)=0,$E$17,0)+F656&lt;J655+E656,IF(MOD(A656-$E$18,periods_per_year)=0,$E$17,0),J655+E656-IF(AND(A656&gt;=$E$14,MOD(A656-$E$14,int)=0),$E$15,0)-F656))))</f>
        <v/>
      </c>
      <c r="H656" s="68"/>
      <c r="I656" s="71" t="str">
        <f t="shared" si="85"/>
        <v/>
      </c>
      <c r="J656" s="71" t="str">
        <f t="shared" si="86"/>
        <v/>
      </c>
      <c r="K656" s="50"/>
      <c r="L656" s="63" t="str">
        <f t="shared" si="87"/>
        <v/>
      </c>
      <c r="M656" s="64" t="str">
        <f>IF(L656="","",IF(OR(periods_per_year=26,periods_per_year=52),IF(periods_per_year=26,IF(L656=1,fpdate,M655+14),IF(periods_per_year=52,IF(L656=1,fpdate,M655+7),"n/a")),IF(periods_per_year=24,DATE(YEAR(fpdate),MONTH(fpdate)+(L656-1)/2+IF(AND(DAY(fpdate)&gt;=15,MOD(L656,2)=0),1,0),IF(MOD(L656,2)=0,IF(DAY(fpdate)&gt;=15,DAY(fpdate)-14,DAY(fpdate)+14),DAY(fpdate))),IF(DAY(DATE(YEAR(fpdate),MONTH(fpdate)+L656-1,DAY(fpdate)))&lt;&gt;DAY(fpdate),DATE(YEAR(fpdate),MONTH(fpdate)+L656,0),DATE(YEAR(fpdate),MONTH(fpdate)+L656-1,DAY(fpdate))))))</f>
        <v/>
      </c>
      <c r="N656" s="70" t="str">
        <f>IF(L656="","",IF(D656&lt;&gt;"",D656,IF(L656=1,start_rate,IF(variable,IF(OR(L656=1,L656&lt;$K$20*periods_per_year),N655,MIN($K$21,IF(MOD(L656-1,$J$23)=0,MAX($K$22,N655+$J$24),N655))),N655))))</f>
        <v/>
      </c>
      <c r="O656" s="71" t="str">
        <f>IF(L656="","",ROUND((((1+N656/CP)^(CP/periods_per_year))-1)*R655,2))</f>
        <v/>
      </c>
      <c r="P656" s="71" t="str">
        <f>IF(L656="","",IF(L656=nper,R655+O656,MIN(R655+O656,IF(N656=N655,P655,ROUND(-PMT(((1+N656/CP)^(CP/periods_per_year))-1,nper-L656+1,R655),2)))))</f>
        <v/>
      </c>
      <c r="Q656" s="71" t="str">
        <f t="shared" si="88"/>
        <v/>
      </c>
      <c r="R656" s="71" t="str">
        <f t="shared" si="89"/>
        <v/>
      </c>
    </row>
    <row r="657" spans="1:18" x14ac:dyDescent="0.25">
      <c r="A657" s="63" t="str">
        <f t="shared" si="81"/>
        <v/>
      </c>
      <c r="B657" s="64" t="str">
        <f t="shared" si="82"/>
        <v/>
      </c>
      <c r="C657" s="65" t="str">
        <f t="shared" si="83"/>
        <v/>
      </c>
      <c r="D657" s="66" t="str">
        <f>IF(A657="","",IF(A657=1,start_rate,IF(variable,IF(OR(A657=1,A657&lt;$K$20*periods_per_year),D656,MIN($K$21,IF(MOD(A657-1,$J$23)=0,MAX($K$22,D656+$J$24),D656))),D656)))</f>
        <v/>
      </c>
      <c r="E657" s="71" t="str">
        <f t="shared" si="84"/>
        <v/>
      </c>
      <c r="F657" s="71" t="str">
        <f>IF(A657="","",IF(A657=nper,J656+E657,MIN(J656+E657,IF(D657=D656,F656,IF($E$10="Acc Bi-Weekly",ROUND((-PMT(((1+D657/CP)^(CP/12))-1,(nper-A657+1)*12/26,J656))/2,2),IF($E$10="Acc Weekly",ROUND((-PMT(((1+D657/CP)^(CP/12))-1,(nper-A657+1)*12/52,J656))/4,2),ROUND(-PMT(((1+D657/CP)^(CP/periods_per_year))-1,nper-A657+1,J656),2)))))))</f>
        <v/>
      </c>
      <c r="G657" s="71" t="str">
        <f>IF(OR(A657="",A657&lt;$E$14),"",IF(J656&lt;=F657,0,IF(IF(AND(A657&gt;=$E$14,MOD(A657-$E$14,int)=0),$E$15,0)+F657&gt;=J656+E657,J656+E657-F657,IF(AND(A657&gt;=$E$14,MOD(A657-$E$14,int)=0),$E$15,0)+IF(IF(AND(A657&gt;=$E$14,MOD(A657-$E$14,int)=0),$E$15,0)+IF(MOD(A657-$E$18,periods_per_year)=0,$E$17,0)+F657&lt;J656+E657,IF(MOD(A657-$E$18,periods_per_year)=0,$E$17,0),J656+E657-IF(AND(A657&gt;=$E$14,MOD(A657-$E$14,int)=0),$E$15,0)-F657))))</f>
        <v/>
      </c>
      <c r="H657" s="68"/>
      <c r="I657" s="71" t="str">
        <f t="shared" si="85"/>
        <v/>
      </c>
      <c r="J657" s="71" t="str">
        <f t="shared" si="86"/>
        <v/>
      </c>
      <c r="K657" s="50"/>
      <c r="L657" s="63" t="str">
        <f t="shared" si="87"/>
        <v/>
      </c>
      <c r="M657" s="64" t="str">
        <f>IF(L657="","",IF(OR(periods_per_year=26,periods_per_year=52),IF(periods_per_year=26,IF(L657=1,fpdate,M656+14),IF(periods_per_year=52,IF(L657=1,fpdate,M656+7),"n/a")),IF(periods_per_year=24,DATE(YEAR(fpdate),MONTH(fpdate)+(L657-1)/2+IF(AND(DAY(fpdate)&gt;=15,MOD(L657,2)=0),1,0),IF(MOD(L657,2)=0,IF(DAY(fpdate)&gt;=15,DAY(fpdate)-14,DAY(fpdate)+14),DAY(fpdate))),IF(DAY(DATE(YEAR(fpdate),MONTH(fpdate)+L657-1,DAY(fpdate)))&lt;&gt;DAY(fpdate),DATE(YEAR(fpdate),MONTH(fpdate)+L657,0),DATE(YEAR(fpdate),MONTH(fpdate)+L657-1,DAY(fpdate))))))</f>
        <v/>
      </c>
      <c r="N657" s="70" t="str">
        <f>IF(L657="","",IF(D657&lt;&gt;"",D657,IF(L657=1,start_rate,IF(variable,IF(OR(L657=1,L657&lt;$K$20*periods_per_year),N656,MIN($K$21,IF(MOD(L657-1,$J$23)=0,MAX($K$22,N656+$J$24),N656))),N656))))</f>
        <v/>
      </c>
      <c r="O657" s="71" t="str">
        <f>IF(L657="","",ROUND((((1+N657/CP)^(CP/periods_per_year))-1)*R656,2))</f>
        <v/>
      </c>
      <c r="P657" s="71" t="str">
        <f>IF(L657="","",IF(L657=nper,R656+O657,MIN(R656+O657,IF(N657=N656,P656,ROUND(-PMT(((1+N657/CP)^(CP/periods_per_year))-1,nper-L657+1,R656),2)))))</f>
        <v/>
      </c>
      <c r="Q657" s="71" t="str">
        <f t="shared" si="88"/>
        <v/>
      </c>
      <c r="R657" s="71" t="str">
        <f t="shared" si="89"/>
        <v/>
      </c>
    </row>
    <row r="658" spans="1:18" x14ac:dyDescent="0.25">
      <c r="A658" s="63" t="str">
        <f t="shared" si="81"/>
        <v/>
      </c>
      <c r="B658" s="64" t="str">
        <f t="shared" si="82"/>
        <v/>
      </c>
      <c r="C658" s="65" t="str">
        <f t="shared" si="83"/>
        <v/>
      </c>
      <c r="D658" s="66" t="str">
        <f>IF(A658="","",IF(A658=1,start_rate,IF(variable,IF(OR(A658=1,A658&lt;$K$20*periods_per_year),D657,MIN($K$21,IF(MOD(A658-1,$J$23)=0,MAX($K$22,D657+$J$24),D657))),D657)))</f>
        <v/>
      </c>
      <c r="E658" s="71" t="str">
        <f t="shared" si="84"/>
        <v/>
      </c>
      <c r="F658" s="71" t="str">
        <f>IF(A658="","",IF(A658=nper,J657+E658,MIN(J657+E658,IF(D658=D657,F657,IF($E$10="Acc Bi-Weekly",ROUND((-PMT(((1+D658/CP)^(CP/12))-1,(nper-A658+1)*12/26,J657))/2,2),IF($E$10="Acc Weekly",ROUND((-PMT(((1+D658/CP)^(CP/12))-1,(nper-A658+1)*12/52,J657))/4,2),ROUND(-PMT(((1+D658/CP)^(CP/periods_per_year))-1,nper-A658+1,J657),2)))))))</f>
        <v/>
      </c>
      <c r="G658" s="71" t="str">
        <f>IF(OR(A658="",A658&lt;$E$14),"",IF(J657&lt;=F658,0,IF(IF(AND(A658&gt;=$E$14,MOD(A658-$E$14,int)=0),$E$15,0)+F658&gt;=J657+E658,J657+E658-F658,IF(AND(A658&gt;=$E$14,MOD(A658-$E$14,int)=0),$E$15,0)+IF(IF(AND(A658&gt;=$E$14,MOD(A658-$E$14,int)=0),$E$15,0)+IF(MOD(A658-$E$18,periods_per_year)=0,$E$17,0)+F658&lt;J657+E658,IF(MOD(A658-$E$18,periods_per_year)=0,$E$17,0),J657+E658-IF(AND(A658&gt;=$E$14,MOD(A658-$E$14,int)=0),$E$15,0)-F658))))</f>
        <v/>
      </c>
      <c r="H658" s="68"/>
      <c r="I658" s="71" t="str">
        <f t="shared" si="85"/>
        <v/>
      </c>
      <c r="J658" s="71" t="str">
        <f t="shared" si="86"/>
        <v/>
      </c>
      <c r="K658" s="50"/>
      <c r="L658" s="63" t="str">
        <f t="shared" si="87"/>
        <v/>
      </c>
      <c r="M658" s="64" t="str">
        <f>IF(L658="","",IF(OR(periods_per_year=26,periods_per_year=52),IF(periods_per_year=26,IF(L658=1,fpdate,M657+14),IF(periods_per_year=52,IF(L658=1,fpdate,M657+7),"n/a")),IF(periods_per_year=24,DATE(YEAR(fpdate),MONTH(fpdate)+(L658-1)/2+IF(AND(DAY(fpdate)&gt;=15,MOD(L658,2)=0),1,0),IF(MOD(L658,2)=0,IF(DAY(fpdate)&gt;=15,DAY(fpdate)-14,DAY(fpdate)+14),DAY(fpdate))),IF(DAY(DATE(YEAR(fpdate),MONTH(fpdate)+L658-1,DAY(fpdate)))&lt;&gt;DAY(fpdate),DATE(YEAR(fpdate),MONTH(fpdate)+L658,0),DATE(YEAR(fpdate),MONTH(fpdate)+L658-1,DAY(fpdate))))))</f>
        <v/>
      </c>
      <c r="N658" s="70" t="str">
        <f>IF(L658="","",IF(D658&lt;&gt;"",D658,IF(L658=1,start_rate,IF(variable,IF(OR(L658=1,L658&lt;$K$20*periods_per_year),N657,MIN($K$21,IF(MOD(L658-1,$J$23)=0,MAX($K$22,N657+$J$24),N657))),N657))))</f>
        <v/>
      </c>
      <c r="O658" s="71" t="str">
        <f>IF(L658="","",ROUND((((1+N658/CP)^(CP/periods_per_year))-1)*R657,2))</f>
        <v/>
      </c>
      <c r="P658" s="71" t="str">
        <f>IF(L658="","",IF(L658=nper,R657+O658,MIN(R657+O658,IF(N658=N657,P657,ROUND(-PMT(((1+N658/CP)^(CP/periods_per_year))-1,nper-L658+1,R657),2)))))</f>
        <v/>
      </c>
      <c r="Q658" s="71" t="str">
        <f t="shared" si="88"/>
        <v/>
      </c>
      <c r="R658" s="71" t="str">
        <f t="shared" si="89"/>
        <v/>
      </c>
    </row>
    <row r="659" spans="1:18" x14ac:dyDescent="0.25">
      <c r="A659" s="63" t="str">
        <f t="shared" si="81"/>
        <v/>
      </c>
      <c r="B659" s="64" t="str">
        <f t="shared" si="82"/>
        <v/>
      </c>
      <c r="C659" s="65" t="str">
        <f t="shared" si="83"/>
        <v/>
      </c>
      <c r="D659" s="66" t="str">
        <f>IF(A659="","",IF(A659=1,start_rate,IF(variable,IF(OR(A659=1,A659&lt;$K$20*periods_per_year),D658,MIN($K$21,IF(MOD(A659-1,$J$23)=0,MAX($K$22,D658+$J$24),D658))),D658)))</f>
        <v/>
      </c>
      <c r="E659" s="71" t="str">
        <f t="shared" si="84"/>
        <v/>
      </c>
      <c r="F659" s="71" t="str">
        <f>IF(A659="","",IF(A659=nper,J658+E659,MIN(J658+E659,IF(D659=D658,F658,IF($E$10="Acc Bi-Weekly",ROUND((-PMT(((1+D659/CP)^(CP/12))-1,(nper-A659+1)*12/26,J658))/2,2),IF($E$10="Acc Weekly",ROUND((-PMT(((1+D659/CP)^(CP/12))-1,(nper-A659+1)*12/52,J658))/4,2),ROUND(-PMT(((1+D659/CP)^(CP/periods_per_year))-1,nper-A659+1,J658),2)))))))</f>
        <v/>
      </c>
      <c r="G659" s="71" t="str">
        <f>IF(OR(A659="",A659&lt;$E$14),"",IF(J658&lt;=F659,0,IF(IF(AND(A659&gt;=$E$14,MOD(A659-$E$14,int)=0),$E$15,0)+F659&gt;=J658+E659,J658+E659-F659,IF(AND(A659&gt;=$E$14,MOD(A659-$E$14,int)=0),$E$15,0)+IF(IF(AND(A659&gt;=$E$14,MOD(A659-$E$14,int)=0),$E$15,0)+IF(MOD(A659-$E$18,periods_per_year)=0,$E$17,0)+F659&lt;J658+E659,IF(MOD(A659-$E$18,periods_per_year)=0,$E$17,0),J658+E659-IF(AND(A659&gt;=$E$14,MOD(A659-$E$14,int)=0),$E$15,0)-F659))))</f>
        <v/>
      </c>
      <c r="H659" s="68"/>
      <c r="I659" s="71" t="str">
        <f t="shared" si="85"/>
        <v/>
      </c>
      <c r="J659" s="71" t="str">
        <f t="shared" si="86"/>
        <v/>
      </c>
      <c r="K659" s="50"/>
      <c r="L659" s="63" t="str">
        <f t="shared" si="87"/>
        <v/>
      </c>
      <c r="M659" s="64" t="str">
        <f>IF(L659="","",IF(OR(periods_per_year=26,periods_per_year=52),IF(periods_per_year=26,IF(L659=1,fpdate,M658+14),IF(periods_per_year=52,IF(L659=1,fpdate,M658+7),"n/a")),IF(periods_per_year=24,DATE(YEAR(fpdate),MONTH(fpdate)+(L659-1)/2+IF(AND(DAY(fpdate)&gt;=15,MOD(L659,2)=0),1,0),IF(MOD(L659,2)=0,IF(DAY(fpdate)&gt;=15,DAY(fpdate)-14,DAY(fpdate)+14),DAY(fpdate))),IF(DAY(DATE(YEAR(fpdate),MONTH(fpdate)+L659-1,DAY(fpdate)))&lt;&gt;DAY(fpdate),DATE(YEAR(fpdate),MONTH(fpdate)+L659,0),DATE(YEAR(fpdate),MONTH(fpdate)+L659-1,DAY(fpdate))))))</f>
        <v/>
      </c>
      <c r="N659" s="70" t="str">
        <f>IF(L659="","",IF(D659&lt;&gt;"",D659,IF(L659=1,start_rate,IF(variable,IF(OR(L659=1,L659&lt;$K$20*periods_per_year),N658,MIN($K$21,IF(MOD(L659-1,$J$23)=0,MAX($K$22,N658+$J$24),N658))),N658))))</f>
        <v/>
      </c>
      <c r="O659" s="71" t="str">
        <f>IF(L659="","",ROUND((((1+N659/CP)^(CP/periods_per_year))-1)*R658,2))</f>
        <v/>
      </c>
      <c r="P659" s="71" t="str">
        <f>IF(L659="","",IF(L659=nper,R658+O659,MIN(R658+O659,IF(N659=N658,P658,ROUND(-PMT(((1+N659/CP)^(CP/periods_per_year))-1,nper-L659+1,R658),2)))))</f>
        <v/>
      </c>
      <c r="Q659" s="71" t="str">
        <f t="shared" si="88"/>
        <v/>
      </c>
      <c r="R659" s="71" t="str">
        <f t="shared" si="89"/>
        <v/>
      </c>
    </row>
    <row r="660" spans="1:18" x14ac:dyDescent="0.25">
      <c r="A660" s="63" t="str">
        <f t="shared" si="81"/>
        <v/>
      </c>
      <c r="B660" s="64" t="str">
        <f t="shared" si="82"/>
        <v/>
      </c>
      <c r="C660" s="65" t="str">
        <f t="shared" si="83"/>
        <v/>
      </c>
      <c r="D660" s="66" t="str">
        <f>IF(A660="","",IF(A660=1,start_rate,IF(variable,IF(OR(A660=1,A660&lt;$K$20*periods_per_year),D659,MIN($K$21,IF(MOD(A660-1,$J$23)=0,MAX($K$22,D659+$J$24),D659))),D659)))</f>
        <v/>
      </c>
      <c r="E660" s="71" t="str">
        <f t="shared" si="84"/>
        <v/>
      </c>
      <c r="F660" s="71" t="str">
        <f>IF(A660="","",IF(A660=nper,J659+E660,MIN(J659+E660,IF(D660=D659,F659,IF($E$10="Acc Bi-Weekly",ROUND((-PMT(((1+D660/CP)^(CP/12))-1,(nper-A660+1)*12/26,J659))/2,2),IF($E$10="Acc Weekly",ROUND((-PMT(((1+D660/CP)^(CP/12))-1,(nper-A660+1)*12/52,J659))/4,2),ROUND(-PMT(((1+D660/CP)^(CP/periods_per_year))-1,nper-A660+1,J659),2)))))))</f>
        <v/>
      </c>
      <c r="G660" s="71" t="str">
        <f>IF(OR(A660="",A660&lt;$E$14),"",IF(J659&lt;=F660,0,IF(IF(AND(A660&gt;=$E$14,MOD(A660-$E$14,int)=0),$E$15,0)+F660&gt;=J659+E660,J659+E660-F660,IF(AND(A660&gt;=$E$14,MOD(A660-$E$14,int)=0),$E$15,0)+IF(IF(AND(A660&gt;=$E$14,MOD(A660-$E$14,int)=0),$E$15,0)+IF(MOD(A660-$E$18,periods_per_year)=0,$E$17,0)+F660&lt;J659+E660,IF(MOD(A660-$E$18,periods_per_year)=0,$E$17,0),J659+E660-IF(AND(A660&gt;=$E$14,MOD(A660-$E$14,int)=0),$E$15,0)-F660))))</f>
        <v/>
      </c>
      <c r="H660" s="68"/>
      <c r="I660" s="71" t="str">
        <f t="shared" si="85"/>
        <v/>
      </c>
      <c r="J660" s="71" t="str">
        <f t="shared" si="86"/>
        <v/>
      </c>
      <c r="K660" s="50"/>
      <c r="L660" s="63" t="str">
        <f t="shared" si="87"/>
        <v/>
      </c>
      <c r="M660" s="64" t="str">
        <f>IF(L660="","",IF(OR(periods_per_year=26,periods_per_year=52),IF(periods_per_year=26,IF(L660=1,fpdate,M659+14),IF(periods_per_year=52,IF(L660=1,fpdate,M659+7),"n/a")),IF(periods_per_year=24,DATE(YEAR(fpdate),MONTH(fpdate)+(L660-1)/2+IF(AND(DAY(fpdate)&gt;=15,MOD(L660,2)=0),1,0),IF(MOD(L660,2)=0,IF(DAY(fpdate)&gt;=15,DAY(fpdate)-14,DAY(fpdate)+14),DAY(fpdate))),IF(DAY(DATE(YEAR(fpdate),MONTH(fpdate)+L660-1,DAY(fpdate)))&lt;&gt;DAY(fpdate),DATE(YEAR(fpdate),MONTH(fpdate)+L660,0),DATE(YEAR(fpdate),MONTH(fpdate)+L660-1,DAY(fpdate))))))</f>
        <v/>
      </c>
      <c r="N660" s="70" t="str">
        <f>IF(L660="","",IF(D660&lt;&gt;"",D660,IF(L660=1,start_rate,IF(variable,IF(OR(L660=1,L660&lt;$K$20*periods_per_year),N659,MIN($K$21,IF(MOD(L660-1,$J$23)=0,MAX($K$22,N659+$J$24),N659))),N659))))</f>
        <v/>
      </c>
      <c r="O660" s="71" t="str">
        <f>IF(L660="","",ROUND((((1+N660/CP)^(CP/periods_per_year))-1)*R659,2))</f>
        <v/>
      </c>
      <c r="P660" s="71" t="str">
        <f>IF(L660="","",IF(L660=nper,R659+O660,MIN(R659+O660,IF(N660=N659,P659,ROUND(-PMT(((1+N660/CP)^(CP/periods_per_year))-1,nper-L660+1,R659),2)))))</f>
        <v/>
      </c>
      <c r="Q660" s="71" t="str">
        <f t="shared" si="88"/>
        <v/>
      </c>
      <c r="R660" s="71" t="str">
        <f t="shared" si="89"/>
        <v/>
      </c>
    </row>
    <row r="661" spans="1:18" x14ac:dyDescent="0.25">
      <c r="A661" s="63" t="str">
        <f t="shared" si="81"/>
        <v/>
      </c>
      <c r="B661" s="64" t="str">
        <f t="shared" si="82"/>
        <v/>
      </c>
      <c r="C661" s="65" t="str">
        <f t="shared" si="83"/>
        <v/>
      </c>
      <c r="D661" s="66" t="str">
        <f>IF(A661="","",IF(A661=1,start_rate,IF(variable,IF(OR(A661=1,A661&lt;$K$20*periods_per_year),D660,MIN($K$21,IF(MOD(A661-1,$J$23)=0,MAX($K$22,D660+$J$24),D660))),D660)))</f>
        <v/>
      </c>
      <c r="E661" s="71" t="str">
        <f t="shared" si="84"/>
        <v/>
      </c>
      <c r="F661" s="71" t="str">
        <f>IF(A661="","",IF(A661=nper,J660+E661,MIN(J660+E661,IF(D661=D660,F660,IF($E$10="Acc Bi-Weekly",ROUND((-PMT(((1+D661/CP)^(CP/12))-1,(nper-A661+1)*12/26,J660))/2,2),IF($E$10="Acc Weekly",ROUND((-PMT(((1+D661/CP)^(CP/12))-1,(nper-A661+1)*12/52,J660))/4,2),ROUND(-PMT(((1+D661/CP)^(CP/periods_per_year))-1,nper-A661+1,J660),2)))))))</f>
        <v/>
      </c>
      <c r="G661" s="71" t="str">
        <f>IF(OR(A661="",A661&lt;$E$14),"",IF(J660&lt;=F661,0,IF(IF(AND(A661&gt;=$E$14,MOD(A661-$E$14,int)=0),$E$15,0)+F661&gt;=J660+E661,J660+E661-F661,IF(AND(A661&gt;=$E$14,MOD(A661-$E$14,int)=0),$E$15,0)+IF(IF(AND(A661&gt;=$E$14,MOD(A661-$E$14,int)=0),$E$15,0)+IF(MOD(A661-$E$18,periods_per_year)=0,$E$17,0)+F661&lt;J660+E661,IF(MOD(A661-$E$18,periods_per_year)=0,$E$17,0),J660+E661-IF(AND(A661&gt;=$E$14,MOD(A661-$E$14,int)=0),$E$15,0)-F661))))</f>
        <v/>
      </c>
      <c r="H661" s="68"/>
      <c r="I661" s="71" t="str">
        <f t="shared" si="85"/>
        <v/>
      </c>
      <c r="J661" s="71" t="str">
        <f t="shared" si="86"/>
        <v/>
      </c>
      <c r="K661" s="50"/>
      <c r="L661" s="63" t="str">
        <f t="shared" si="87"/>
        <v/>
      </c>
      <c r="M661" s="64" t="str">
        <f>IF(L661="","",IF(OR(periods_per_year=26,periods_per_year=52),IF(periods_per_year=26,IF(L661=1,fpdate,M660+14),IF(periods_per_year=52,IF(L661=1,fpdate,M660+7),"n/a")),IF(periods_per_year=24,DATE(YEAR(fpdate),MONTH(fpdate)+(L661-1)/2+IF(AND(DAY(fpdate)&gt;=15,MOD(L661,2)=0),1,0),IF(MOD(L661,2)=0,IF(DAY(fpdate)&gt;=15,DAY(fpdate)-14,DAY(fpdate)+14),DAY(fpdate))),IF(DAY(DATE(YEAR(fpdate),MONTH(fpdate)+L661-1,DAY(fpdate)))&lt;&gt;DAY(fpdate),DATE(YEAR(fpdate),MONTH(fpdate)+L661,0),DATE(YEAR(fpdate),MONTH(fpdate)+L661-1,DAY(fpdate))))))</f>
        <v/>
      </c>
      <c r="N661" s="70" t="str">
        <f>IF(L661="","",IF(D661&lt;&gt;"",D661,IF(L661=1,start_rate,IF(variable,IF(OR(L661=1,L661&lt;$K$20*periods_per_year),N660,MIN($K$21,IF(MOD(L661-1,$J$23)=0,MAX($K$22,N660+$J$24),N660))),N660))))</f>
        <v/>
      </c>
      <c r="O661" s="71" t="str">
        <f>IF(L661="","",ROUND((((1+N661/CP)^(CP/periods_per_year))-1)*R660,2))</f>
        <v/>
      </c>
      <c r="P661" s="71" t="str">
        <f>IF(L661="","",IF(L661=nper,R660+O661,MIN(R660+O661,IF(N661=N660,P660,ROUND(-PMT(((1+N661/CP)^(CP/periods_per_year))-1,nper-L661+1,R660),2)))))</f>
        <v/>
      </c>
      <c r="Q661" s="71" t="str">
        <f t="shared" si="88"/>
        <v/>
      </c>
      <c r="R661" s="71" t="str">
        <f t="shared" si="89"/>
        <v/>
      </c>
    </row>
    <row r="662" spans="1:18" x14ac:dyDescent="0.25">
      <c r="A662" s="63" t="str">
        <f t="shared" si="81"/>
        <v/>
      </c>
      <c r="B662" s="64" t="str">
        <f t="shared" si="82"/>
        <v/>
      </c>
      <c r="C662" s="65" t="str">
        <f t="shared" si="83"/>
        <v/>
      </c>
      <c r="D662" s="66" t="str">
        <f>IF(A662="","",IF(A662=1,start_rate,IF(variable,IF(OR(A662=1,A662&lt;$K$20*periods_per_year),D661,MIN($K$21,IF(MOD(A662-1,$J$23)=0,MAX($K$22,D661+$J$24),D661))),D661)))</f>
        <v/>
      </c>
      <c r="E662" s="71" t="str">
        <f t="shared" si="84"/>
        <v/>
      </c>
      <c r="F662" s="71" t="str">
        <f>IF(A662="","",IF(A662=nper,J661+E662,MIN(J661+E662,IF(D662=D661,F661,IF($E$10="Acc Bi-Weekly",ROUND((-PMT(((1+D662/CP)^(CP/12))-1,(nper-A662+1)*12/26,J661))/2,2),IF($E$10="Acc Weekly",ROUND((-PMT(((1+D662/CP)^(CP/12))-1,(nper-A662+1)*12/52,J661))/4,2),ROUND(-PMT(((1+D662/CP)^(CP/periods_per_year))-1,nper-A662+1,J661),2)))))))</f>
        <v/>
      </c>
      <c r="G662" s="71" t="str">
        <f>IF(OR(A662="",A662&lt;$E$14),"",IF(J661&lt;=F662,0,IF(IF(AND(A662&gt;=$E$14,MOD(A662-$E$14,int)=0),$E$15,0)+F662&gt;=J661+E662,J661+E662-F662,IF(AND(A662&gt;=$E$14,MOD(A662-$E$14,int)=0),$E$15,0)+IF(IF(AND(A662&gt;=$E$14,MOD(A662-$E$14,int)=0),$E$15,0)+IF(MOD(A662-$E$18,periods_per_year)=0,$E$17,0)+F662&lt;J661+E662,IF(MOD(A662-$E$18,periods_per_year)=0,$E$17,0),J661+E662-IF(AND(A662&gt;=$E$14,MOD(A662-$E$14,int)=0),$E$15,0)-F662))))</f>
        <v/>
      </c>
      <c r="H662" s="68"/>
      <c r="I662" s="71" t="str">
        <f t="shared" si="85"/>
        <v/>
      </c>
      <c r="J662" s="71" t="str">
        <f t="shared" si="86"/>
        <v/>
      </c>
      <c r="K662" s="50"/>
      <c r="L662" s="63" t="str">
        <f t="shared" si="87"/>
        <v/>
      </c>
      <c r="M662" s="64" t="str">
        <f>IF(L662="","",IF(OR(periods_per_year=26,periods_per_year=52),IF(periods_per_year=26,IF(L662=1,fpdate,M661+14),IF(periods_per_year=52,IF(L662=1,fpdate,M661+7),"n/a")),IF(periods_per_year=24,DATE(YEAR(fpdate),MONTH(fpdate)+(L662-1)/2+IF(AND(DAY(fpdate)&gt;=15,MOD(L662,2)=0),1,0),IF(MOD(L662,2)=0,IF(DAY(fpdate)&gt;=15,DAY(fpdate)-14,DAY(fpdate)+14),DAY(fpdate))),IF(DAY(DATE(YEAR(fpdate),MONTH(fpdate)+L662-1,DAY(fpdate)))&lt;&gt;DAY(fpdate),DATE(YEAR(fpdate),MONTH(fpdate)+L662,0),DATE(YEAR(fpdate),MONTH(fpdate)+L662-1,DAY(fpdate))))))</f>
        <v/>
      </c>
      <c r="N662" s="70" t="str">
        <f>IF(L662="","",IF(D662&lt;&gt;"",D662,IF(L662=1,start_rate,IF(variable,IF(OR(L662=1,L662&lt;$K$20*periods_per_year),N661,MIN($K$21,IF(MOD(L662-1,$J$23)=0,MAX($K$22,N661+$J$24),N661))),N661))))</f>
        <v/>
      </c>
      <c r="O662" s="71" t="str">
        <f>IF(L662="","",ROUND((((1+N662/CP)^(CP/periods_per_year))-1)*R661,2))</f>
        <v/>
      </c>
      <c r="P662" s="71" t="str">
        <f>IF(L662="","",IF(L662=nper,R661+O662,MIN(R661+O662,IF(N662=N661,P661,ROUND(-PMT(((1+N662/CP)^(CP/periods_per_year))-1,nper-L662+1,R661),2)))))</f>
        <v/>
      </c>
      <c r="Q662" s="71" t="str">
        <f t="shared" si="88"/>
        <v/>
      </c>
      <c r="R662" s="71" t="str">
        <f t="shared" si="89"/>
        <v/>
      </c>
    </row>
    <row r="663" spans="1:18" x14ac:dyDescent="0.25">
      <c r="A663" s="63" t="str">
        <f t="shared" si="81"/>
        <v/>
      </c>
      <c r="B663" s="64" t="str">
        <f t="shared" si="82"/>
        <v/>
      </c>
      <c r="C663" s="65" t="str">
        <f t="shared" si="83"/>
        <v/>
      </c>
      <c r="D663" s="66" t="str">
        <f>IF(A663="","",IF(A663=1,start_rate,IF(variable,IF(OR(A663=1,A663&lt;$K$20*periods_per_year),D662,MIN($K$21,IF(MOD(A663-1,$J$23)=0,MAX($K$22,D662+$J$24),D662))),D662)))</f>
        <v/>
      </c>
      <c r="E663" s="71" t="str">
        <f t="shared" si="84"/>
        <v/>
      </c>
      <c r="F663" s="71" t="str">
        <f>IF(A663="","",IF(A663=nper,J662+E663,MIN(J662+E663,IF(D663=D662,F662,IF($E$10="Acc Bi-Weekly",ROUND((-PMT(((1+D663/CP)^(CP/12))-1,(nper-A663+1)*12/26,J662))/2,2),IF($E$10="Acc Weekly",ROUND((-PMT(((1+D663/CP)^(CP/12))-1,(nper-A663+1)*12/52,J662))/4,2),ROUND(-PMT(((1+D663/CP)^(CP/periods_per_year))-1,nper-A663+1,J662),2)))))))</f>
        <v/>
      </c>
      <c r="G663" s="71" t="str">
        <f>IF(OR(A663="",A663&lt;$E$14),"",IF(J662&lt;=F663,0,IF(IF(AND(A663&gt;=$E$14,MOD(A663-$E$14,int)=0),$E$15,0)+F663&gt;=J662+E663,J662+E663-F663,IF(AND(A663&gt;=$E$14,MOD(A663-$E$14,int)=0),$E$15,0)+IF(IF(AND(A663&gt;=$E$14,MOD(A663-$E$14,int)=0),$E$15,0)+IF(MOD(A663-$E$18,periods_per_year)=0,$E$17,0)+F663&lt;J662+E663,IF(MOD(A663-$E$18,periods_per_year)=0,$E$17,0),J662+E663-IF(AND(A663&gt;=$E$14,MOD(A663-$E$14,int)=0),$E$15,0)-F663))))</f>
        <v/>
      </c>
      <c r="H663" s="68"/>
      <c r="I663" s="71" t="str">
        <f t="shared" si="85"/>
        <v/>
      </c>
      <c r="J663" s="71" t="str">
        <f t="shared" si="86"/>
        <v/>
      </c>
      <c r="K663" s="50"/>
      <c r="L663" s="63" t="str">
        <f t="shared" si="87"/>
        <v/>
      </c>
      <c r="M663" s="64" t="str">
        <f>IF(L663="","",IF(OR(periods_per_year=26,periods_per_year=52),IF(periods_per_year=26,IF(L663=1,fpdate,M662+14),IF(periods_per_year=52,IF(L663=1,fpdate,M662+7),"n/a")),IF(periods_per_year=24,DATE(YEAR(fpdate),MONTH(fpdate)+(L663-1)/2+IF(AND(DAY(fpdate)&gt;=15,MOD(L663,2)=0),1,0),IF(MOD(L663,2)=0,IF(DAY(fpdate)&gt;=15,DAY(fpdate)-14,DAY(fpdate)+14),DAY(fpdate))),IF(DAY(DATE(YEAR(fpdate),MONTH(fpdate)+L663-1,DAY(fpdate)))&lt;&gt;DAY(fpdate),DATE(YEAR(fpdate),MONTH(fpdate)+L663,0),DATE(YEAR(fpdate),MONTH(fpdate)+L663-1,DAY(fpdate))))))</f>
        <v/>
      </c>
      <c r="N663" s="70" t="str">
        <f>IF(L663="","",IF(D663&lt;&gt;"",D663,IF(L663=1,start_rate,IF(variable,IF(OR(L663=1,L663&lt;$K$20*periods_per_year),N662,MIN($K$21,IF(MOD(L663-1,$J$23)=0,MAX($K$22,N662+$J$24),N662))),N662))))</f>
        <v/>
      </c>
      <c r="O663" s="71" t="str">
        <f>IF(L663="","",ROUND((((1+N663/CP)^(CP/periods_per_year))-1)*R662,2))</f>
        <v/>
      </c>
      <c r="P663" s="71" t="str">
        <f>IF(L663="","",IF(L663=nper,R662+O663,MIN(R662+O663,IF(N663=N662,P662,ROUND(-PMT(((1+N663/CP)^(CP/periods_per_year))-1,nper-L663+1,R662),2)))))</f>
        <v/>
      </c>
      <c r="Q663" s="71" t="str">
        <f t="shared" si="88"/>
        <v/>
      </c>
      <c r="R663" s="71" t="str">
        <f t="shared" si="89"/>
        <v/>
      </c>
    </row>
    <row r="664" spans="1:18" x14ac:dyDescent="0.25">
      <c r="A664" s="63" t="str">
        <f t="shared" si="81"/>
        <v/>
      </c>
      <c r="B664" s="64" t="str">
        <f t="shared" si="82"/>
        <v/>
      </c>
      <c r="C664" s="65" t="str">
        <f t="shared" si="83"/>
        <v/>
      </c>
      <c r="D664" s="66" t="str">
        <f>IF(A664="","",IF(A664=1,start_rate,IF(variable,IF(OR(A664=1,A664&lt;$K$20*periods_per_year),D663,MIN($K$21,IF(MOD(A664-1,$J$23)=0,MAX($K$22,D663+$J$24),D663))),D663)))</f>
        <v/>
      </c>
      <c r="E664" s="71" t="str">
        <f t="shared" si="84"/>
        <v/>
      </c>
      <c r="F664" s="71" t="str">
        <f>IF(A664="","",IF(A664=nper,J663+E664,MIN(J663+E664,IF(D664=D663,F663,IF($E$10="Acc Bi-Weekly",ROUND((-PMT(((1+D664/CP)^(CP/12))-1,(nper-A664+1)*12/26,J663))/2,2),IF($E$10="Acc Weekly",ROUND((-PMT(((1+D664/CP)^(CP/12))-1,(nper-A664+1)*12/52,J663))/4,2),ROUND(-PMT(((1+D664/CP)^(CP/periods_per_year))-1,nper-A664+1,J663),2)))))))</f>
        <v/>
      </c>
      <c r="G664" s="71" t="str">
        <f>IF(OR(A664="",A664&lt;$E$14),"",IF(J663&lt;=F664,0,IF(IF(AND(A664&gt;=$E$14,MOD(A664-$E$14,int)=0),$E$15,0)+F664&gt;=J663+E664,J663+E664-F664,IF(AND(A664&gt;=$E$14,MOD(A664-$E$14,int)=0),$E$15,0)+IF(IF(AND(A664&gt;=$E$14,MOD(A664-$E$14,int)=0),$E$15,0)+IF(MOD(A664-$E$18,periods_per_year)=0,$E$17,0)+F664&lt;J663+E664,IF(MOD(A664-$E$18,periods_per_year)=0,$E$17,0),J663+E664-IF(AND(A664&gt;=$E$14,MOD(A664-$E$14,int)=0),$E$15,0)-F664))))</f>
        <v/>
      </c>
      <c r="H664" s="68"/>
      <c r="I664" s="71" t="str">
        <f t="shared" si="85"/>
        <v/>
      </c>
      <c r="J664" s="71" t="str">
        <f t="shared" si="86"/>
        <v/>
      </c>
      <c r="K664" s="50"/>
      <c r="L664" s="63" t="str">
        <f t="shared" si="87"/>
        <v/>
      </c>
      <c r="M664" s="64" t="str">
        <f>IF(L664="","",IF(OR(periods_per_year=26,periods_per_year=52),IF(periods_per_year=26,IF(L664=1,fpdate,M663+14),IF(periods_per_year=52,IF(L664=1,fpdate,M663+7),"n/a")),IF(periods_per_year=24,DATE(YEAR(fpdate),MONTH(fpdate)+(L664-1)/2+IF(AND(DAY(fpdate)&gt;=15,MOD(L664,2)=0),1,0),IF(MOD(L664,2)=0,IF(DAY(fpdate)&gt;=15,DAY(fpdate)-14,DAY(fpdate)+14),DAY(fpdate))),IF(DAY(DATE(YEAR(fpdate),MONTH(fpdate)+L664-1,DAY(fpdate)))&lt;&gt;DAY(fpdate),DATE(YEAR(fpdate),MONTH(fpdate)+L664,0),DATE(YEAR(fpdate),MONTH(fpdate)+L664-1,DAY(fpdate))))))</f>
        <v/>
      </c>
      <c r="N664" s="70" t="str">
        <f>IF(L664="","",IF(D664&lt;&gt;"",D664,IF(L664=1,start_rate,IF(variable,IF(OR(L664=1,L664&lt;$K$20*periods_per_year),N663,MIN($K$21,IF(MOD(L664-1,$J$23)=0,MAX($K$22,N663+$J$24),N663))),N663))))</f>
        <v/>
      </c>
      <c r="O664" s="71" t="str">
        <f>IF(L664="","",ROUND((((1+N664/CP)^(CP/periods_per_year))-1)*R663,2))</f>
        <v/>
      </c>
      <c r="P664" s="71" t="str">
        <f>IF(L664="","",IF(L664=nper,R663+O664,MIN(R663+O664,IF(N664=N663,P663,ROUND(-PMT(((1+N664/CP)^(CP/periods_per_year))-1,nper-L664+1,R663),2)))))</f>
        <v/>
      </c>
      <c r="Q664" s="71" t="str">
        <f t="shared" si="88"/>
        <v/>
      </c>
      <c r="R664" s="71" t="str">
        <f t="shared" si="89"/>
        <v/>
      </c>
    </row>
    <row r="665" spans="1:18" x14ac:dyDescent="0.25">
      <c r="A665" s="63" t="str">
        <f t="shared" si="81"/>
        <v/>
      </c>
      <c r="B665" s="64" t="str">
        <f t="shared" si="82"/>
        <v/>
      </c>
      <c r="C665" s="65" t="str">
        <f t="shared" si="83"/>
        <v/>
      </c>
      <c r="D665" s="66" t="str">
        <f>IF(A665="","",IF(A665=1,start_rate,IF(variable,IF(OR(A665=1,A665&lt;$K$20*periods_per_year),D664,MIN($K$21,IF(MOD(A665-1,$J$23)=0,MAX($K$22,D664+$J$24),D664))),D664)))</f>
        <v/>
      </c>
      <c r="E665" s="71" t="str">
        <f t="shared" si="84"/>
        <v/>
      </c>
      <c r="F665" s="71" t="str">
        <f>IF(A665="","",IF(A665=nper,J664+E665,MIN(J664+E665,IF(D665=D664,F664,IF($E$10="Acc Bi-Weekly",ROUND((-PMT(((1+D665/CP)^(CP/12))-1,(nper-A665+1)*12/26,J664))/2,2),IF($E$10="Acc Weekly",ROUND((-PMT(((1+D665/CP)^(CP/12))-1,(nper-A665+1)*12/52,J664))/4,2),ROUND(-PMT(((1+D665/CP)^(CP/periods_per_year))-1,nper-A665+1,J664),2)))))))</f>
        <v/>
      </c>
      <c r="G665" s="71" t="str">
        <f>IF(OR(A665="",A665&lt;$E$14),"",IF(J664&lt;=F665,0,IF(IF(AND(A665&gt;=$E$14,MOD(A665-$E$14,int)=0),$E$15,0)+F665&gt;=J664+E665,J664+E665-F665,IF(AND(A665&gt;=$E$14,MOD(A665-$E$14,int)=0),$E$15,0)+IF(IF(AND(A665&gt;=$E$14,MOD(A665-$E$14,int)=0),$E$15,0)+IF(MOD(A665-$E$18,periods_per_year)=0,$E$17,0)+F665&lt;J664+E665,IF(MOD(A665-$E$18,periods_per_year)=0,$E$17,0),J664+E665-IF(AND(A665&gt;=$E$14,MOD(A665-$E$14,int)=0),$E$15,0)-F665))))</f>
        <v/>
      </c>
      <c r="H665" s="68"/>
      <c r="I665" s="71" t="str">
        <f t="shared" si="85"/>
        <v/>
      </c>
      <c r="J665" s="71" t="str">
        <f t="shared" si="86"/>
        <v/>
      </c>
      <c r="K665" s="50"/>
      <c r="L665" s="63" t="str">
        <f t="shared" si="87"/>
        <v/>
      </c>
      <c r="M665" s="64" t="str">
        <f>IF(L665="","",IF(OR(periods_per_year=26,periods_per_year=52),IF(periods_per_year=26,IF(L665=1,fpdate,M664+14),IF(periods_per_year=52,IF(L665=1,fpdate,M664+7),"n/a")),IF(periods_per_year=24,DATE(YEAR(fpdate),MONTH(fpdate)+(L665-1)/2+IF(AND(DAY(fpdate)&gt;=15,MOD(L665,2)=0),1,0),IF(MOD(L665,2)=0,IF(DAY(fpdate)&gt;=15,DAY(fpdate)-14,DAY(fpdate)+14),DAY(fpdate))),IF(DAY(DATE(YEAR(fpdate),MONTH(fpdate)+L665-1,DAY(fpdate)))&lt;&gt;DAY(fpdate),DATE(YEAR(fpdate),MONTH(fpdate)+L665,0),DATE(YEAR(fpdate),MONTH(fpdate)+L665-1,DAY(fpdate))))))</f>
        <v/>
      </c>
      <c r="N665" s="70" t="str">
        <f>IF(L665="","",IF(D665&lt;&gt;"",D665,IF(L665=1,start_rate,IF(variable,IF(OR(L665=1,L665&lt;$K$20*periods_per_year),N664,MIN($K$21,IF(MOD(L665-1,$J$23)=0,MAX($K$22,N664+$J$24),N664))),N664))))</f>
        <v/>
      </c>
      <c r="O665" s="71" t="str">
        <f>IF(L665="","",ROUND((((1+N665/CP)^(CP/periods_per_year))-1)*R664,2))</f>
        <v/>
      </c>
      <c r="P665" s="71" t="str">
        <f>IF(L665="","",IF(L665=nper,R664+O665,MIN(R664+O665,IF(N665=N664,P664,ROUND(-PMT(((1+N665/CP)^(CP/periods_per_year))-1,nper-L665+1,R664),2)))))</f>
        <v/>
      </c>
      <c r="Q665" s="71" t="str">
        <f t="shared" si="88"/>
        <v/>
      </c>
      <c r="R665" s="71" t="str">
        <f t="shared" si="89"/>
        <v/>
      </c>
    </row>
    <row r="666" spans="1:18" x14ac:dyDescent="0.25">
      <c r="A666" s="63" t="str">
        <f t="shared" si="81"/>
        <v/>
      </c>
      <c r="B666" s="64" t="str">
        <f t="shared" si="82"/>
        <v/>
      </c>
      <c r="C666" s="65" t="str">
        <f t="shared" si="83"/>
        <v/>
      </c>
      <c r="D666" s="66" t="str">
        <f>IF(A666="","",IF(A666=1,start_rate,IF(variable,IF(OR(A666=1,A666&lt;$K$20*periods_per_year),D665,MIN($K$21,IF(MOD(A666-1,$J$23)=0,MAX($K$22,D665+$J$24),D665))),D665)))</f>
        <v/>
      </c>
      <c r="E666" s="71" t="str">
        <f t="shared" si="84"/>
        <v/>
      </c>
      <c r="F666" s="71" t="str">
        <f>IF(A666="","",IF(A666=nper,J665+E666,MIN(J665+E666,IF(D666=D665,F665,IF($E$10="Acc Bi-Weekly",ROUND((-PMT(((1+D666/CP)^(CP/12))-1,(nper-A666+1)*12/26,J665))/2,2),IF($E$10="Acc Weekly",ROUND((-PMT(((1+D666/CP)^(CP/12))-1,(nper-A666+1)*12/52,J665))/4,2),ROUND(-PMT(((1+D666/CP)^(CP/periods_per_year))-1,nper-A666+1,J665),2)))))))</f>
        <v/>
      </c>
      <c r="G666" s="71" t="str">
        <f>IF(OR(A666="",A666&lt;$E$14),"",IF(J665&lt;=F666,0,IF(IF(AND(A666&gt;=$E$14,MOD(A666-$E$14,int)=0),$E$15,0)+F666&gt;=J665+E666,J665+E666-F666,IF(AND(A666&gt;=$E$14,MOD(A666-$E$14,int)=0),$E$15,0)+IF(IF(AND(A666&gt;=$E$14,MOD(A666-$E$14,int)=0),$E$15,0)+IF(MOD(A666-$E$18,periods_per_year)=0,$E$17,0)+F666&lt;J665+E666,IF(MOD(A666-$E$18,periods_per_year)=0,$E$17,0),J665+E666-IF(AND(A666&gt;=$E$14,MOD(A666-$E$14,int)=0),$E$15,0)-F666))))</f>
        <v/>
      </c>
      <c r="H666" s="68"/>
      <c r="I666" s="71" t="str">
        <f t="shared" si="85"/>
        <v/>
      </c>
      <c r="J666" s="71" t="str">
        <f t="shared" si="86"/>
        <v/>
      </c>
      <c r="K666" s="50"/>
      <c r="L666" s="63" t="str">
        <f t="shared" si="87"/>
        <v/>
      </c>
      <c r="M666" s="64" t="str">
        <f>IF(L666="","",IF(OR(periods_per_year=26,periods_per_year=52),IF(periods_per_year=26,IF(L666=1,fpdate,M665+14),IF(periods_per_year=52,IF(L666=1,fpdate,M665+7),"n/a")),IF(periods_per_year=24,DATE(YEAR(fpdate),MONTH(fpdate)+(L666-1)/2+IF(AND(DAY(fpdate)&gt;=15,MOD(L666,2)=0),1,0),IF(MOD(L666,2)=0,IF(DAY(fpdate)&gt;=15,DAY(fpdate)-14,DAY(fpdate)+14),DAY(fpdate))),IF(DAY(DATE(YEAR(fpdate),MONTH(fpdate)+L666-1,DAY(fpdate)))&lt;&gt;DAY(fpdate),DATE(YEAR(fpdate),MONTH(fpdate)+L666,0),DATE(YEAR(fpdate),MONTH(fpdate)+L666-1,DAY(fpdate))))))</f>
        <v/>
      </c>
      <c r="N666" s="70" t="str">
        <f>IF(L666="","",IF(D666&lt;&gt;"",D666,IF(L666=1,start_rate,IF(variable,IF(OR(L666=1,L666&lt;$K$20*periods_per_year),N665,MIN($K$21,IF(MOD(L666-1,$J$23)=0,MAX($K$22,N665+$J$24),N665))),N665))))</f>
        <v/>
      </c>
      <c r="O666" s="71" t="str">
        <f>IF(L666="","",ROUND((((1+N666/CP)^(CP/periods_per_year))-1)*R665,2))</f>
        <v/>
      </c>
      <c r="P666" s="71" t="str">
        <f>IF(L666="","",IF(L666=nper,R665+O666,MIN(R665+O666,IF(N666=N665,P665,ROUND(-PMT(((1+N666/CP)^(CP/periods_per_year))-1,nper-L666+1,R665),2)))))</f>
        <v/>
      </c>
      <c r="Q666" s="71" t="str">
        <f t="shared" si="88"/>
        <v/>
      </c>
      <c r="R666" s="71" t="str">
        <f t="shared" si="89"/>
        <v/>
      </c>
    </row>
    <row r="667" spans="1:18" x14ac:dyDescent="0.25">
      <c r="A667" s="63" t="str">
        <f t="shared" si="81"/>
        <v/>
      </c>
      <c r="B667" s="64" t="str">
        <f t="shared" si="82"/>
        <v/>
      </c>
      <c r="C667" s="65" t="str">
        <f t="shared" si="83"/>
        <v/>
      </c>
      <c r="D667" s="66" t="str">
        <f>IF(A667="","",IF(A667=1,start_rate,IF(variable,IF(OR(A667=1,A667&lt;$K$20*periods_per_year),D666,MIN($K$21,IF(MOD(A667-1,$J$23)=0,MAX($K$22,D666+$J$24),D666))),D666)))</f>
        <v/>
      </c>
      <c r="E667" s="71" t="str">
        <f t="shared" si="84"/>
        <v/>
      </c>
      <c r="F667" s="71" t="str">
        <f>IF(A667="","",IF(A667=nper,J666+E667,MIN(J666+E667,IF(D667=D666,F666,IF($E$10="Acc Bi-Weekly",ROUND((-PMT(((1+D667/CP)^(CP/12))-1,(nper-A667+1)*12/26,J666))/2,2),IF($E$10="Acc Weekly",ROUND((-PMT(((1+D667/CP)^(CP/12))-1,(nper-A667+1)*12/52,J666))/4,2),ROUND(-PMT(((1+D667/CP)^(CP/periods_per_year))-1,nper-A667+1,J666),2)))))))</f>
        <v/>
      </c>
      <c r="G667" s="71" t="str">
        <f>IF(OR(A667="",A667&lt;$E$14),"",IF(J666&lt;=F667,0,IF(IF(AND(A667&gt;=$E$14,MOD(A667-$E$14,int)=0),$E$15,0)+F667&gt;=J666+E667,J666+E667-F667,IF(AND(A667&gt;=$E$14,MOD(A667-$E$14,int)=0),$E$15,0)+IF(IF(AND(A667&gt;=$E$14,MOD(A667-$E$14,int)=0),$E$15,0)+IF(MOD(A667-$E$18,periods_per_year)=0,$E$17,0)+F667&lt;J666+E667,IF(MOD(A667-$E$18,periods_per_year)=0,$E$17,0),J666+E667-IF(AND(A667&gt;=$E$14,MOD(A667-$E$14,int)=0),$E$15,0)-F667))))</f>
        <v/>
      </c>
      <c r="H667" s="68"/>
      <c r="I667" s="71" t="str">
        <f t="shared" si="85"/>
        <v/>
      </c>
      <c r="J667" s="71" t="str">
        <f t="shared" si="86"/>
        <v/>
      </c>
      <c r="K667" s="50"/>
      <c r="L667" s="63" t="str">
        <f t="shared" si="87"/>
        <v/>
      </c>
      <c r="M667" s="64" t="str">
        <f>IF(L667="","",IF(OR(periods_per_year=26,periods_per_year=52),IF(periods_per_year=26,IF(L667=1,fpdate,M666+14),IF(periods_per_year=52,IF(L667=1,fpdate,M666+7),"n/a")),IF(periods_per_year=24,DATE(YEAR(fpdate),MONTH(fpdate)+(L667-1)/2+IF(AND(DAY(fpdate)&gt;=15,MOD(L667,2)=0),1,0),IF(MOD(L667,2)=0,IF(DAY(fpdate)&gt;=15,DAY(fpdate)-14,DAY(fpdate)+14),DAY(fpdate))),IF(DAY(DATE(YEAR(fpdate),MONTH(fpdate)+L667-1,DAY(fpdate)))&lt;&gt;DAY(fpdate),DATE(YEAR(fpdate),MONTH(fpdate)+L667,0),DATE(YEAR(fpdate),MONTH(fpdate)+L667-1,DAY(fpdate))))))</f>
        <v/>
      </c>
      <c r="N667" s="70" t="str">
        <f>IF(L667="","",IF(D667&lt;&gt;"",D667,IF(L667=1,start_rate,IF(variable,IF(OR(L667=1,L667&lt;$K$20*periods_per_year),N666,MIN($K$21,IF(MOD(L667-1,$J$23)=0,MAX($K$22,N666+$J$24),N666))),N666))))</f>
        <v/>
      </c>
      <c r="O667" s="71" t="str">
        <f>IF(L667="","",ROUND((((1+N667/CP)^(CP/periods_per_year))-1)*R666,2))</f>
        <v/>
      </c>
      <c r="P667" s="71" t="str">
        <f>IF(L667="","",IF(L667=nper,R666+O667,MIN(R666+O667,IF(N667=N666,P666,ROUND(-PMT(((1+N667/CP)^(CP/periods_per_year))-1,nper-L667+1,R666),2)))))</f>
        <v/>
      </c>
      <c r="Q667" s="71" t="str">
        <f t="shared" si="88"/>
        <v/>
      </c>
      <c r="R667" s="71" t="str">
        <f t="shared" si="89"/>
        <v/>
      </c>
    </row>
    <row r="668" spans="1:18" x14ac:dyDescent="0.25">
      <c r="A668" s="63" t="str">
        <f t="shared" si="81"/>
        <v/>
      </c>
      <c r="B668" s="64" t="str">
        <f t="shared" si="82"/>
        <v/>
      </c>
      <c r="C668" s="65" t="str">
        <f t="shared" si="83"/>
        <v/>
      </c>
      <c r="D668" s="66" t="str">
        <f>IF(A668="","",IF(A668=1,start_rate,IF(variable,IF(OR(A668=1,A668&lt;$K$20*periods_per_year),D667,MIN($K$21,IF(MOD(A668-1,$J$23)=0,MAX($K$22,D667+$J$24),D667))),D667)))</f>
        <v/>
      </c>
      <c r="E668" s="71" t="str">
        <f t="shared" si="84"/>
        <v/>
      </c>
      <c r="F668" s="71" t="str">
        <f>IF(A668="","",IF(A668=nper,J667+E668,MIN(J667+E668,IF(D668=D667,F667,IF($E$10="Acc Bi-Weekly",ROUND((-PMT(((1+D668/CP)^(CP/12))-1,(nper-A668+1)*12/26,J667))/2,2),IF($E$10="Acc Weekly",ROUND((-PMT(((1+D668/CP)^(CP/12))-1,(nper-A668+1)*12/52,J667))/4,2),ROUND(-PMT(((1+D668/CP)^(CP/periods_per_year))-1,nper-A668+1,J667),2)))))))</f>
        <v/>
      </c>
      <c r="G668" s="71" t="str">
        <f>IF(OR(A668="",A668&lt;$E$14),"",IF(J667&lt;=F668,0,IF(IF(AND(A668&gt;=$E$14,MOD(A668-$E$14,int)=0),$E$15,0)+F668&gt;=J667+E668,J667+E668-F668,IF(AND(A668&gt;=$E$14,MOD(A668-$E$14,int)=0),$E$15,0)+IF(IF(AND(A668&gt;=$E$14,MOD(A668-$E$14,int)=0),$E$15,0)+IF(MOD(A668-$E$18,periods_per_year)=0,$E$17,0)+F668&lt;J667+E668,IF(MOD(A668-$E$18,periods_per_year)=0,$E$17,0),J667+E668-IF(AND(A668&gt;=$E$14,MOD(A668-$E$14,int)=0),$E$15,0)-F668))))</f>
        <v/>
      </c>
      <c r="H668" s="68"/>
      <c r="I668" s="71" t="str">
        <f t="shared" si="85"/>
        <v/>
      </c>
      <c r="J668" s="71" t="str">
        <f t="shared" si="86"/>
        <v/>
      </c>
      <c r="K668" s="50"/>
      <c r="L668" s="63" t="str">
        <f t="shared" si="87"/>
        <v/>
      </c>
      <c r="M668" s="64" t="str">
        <f>IF(L668="","",IF(OR(periods_per_year=26,periods_per_year=52),IF(periods_per_year=26,IF(L668=1,fpdate,M667+14),IF(periods_per_year=52,IF(L668=1,fpdate,M667+7),"n/a")),IF(periods_per_year=24,DATE(YEAR(fpdate),MONTH(fpdate)+(L668-1)/2+IF(AND(DAY(fpdate)&gt;=15,MOD(L668,2)=0),1,0),IF(MOD(L668,2)=0,IF(DAY(fpdate)&gt;=15,DAY(fpdate)-14,DAY(fpdate)+14),DAY(fpdate))),IF(DAY(DATE(YEAR(fpdate),MONTH(fpdate)+L668-1,DAY(fpdate)))&lt;&gt;DAY(fpdate),DATE(YEAR(fpdate),MONTH(fpdate)+L668,0),DATE(YEAR(fpdate),MONTH(fpdate)+L668-1,DAY(fpdate))))))</f>
        <v/>
      </c>
      <c r="N668" s="70" t="str">
        <f>IF(L668="","",IF(D668&lt;&gt;"",D668,IF(L668=1,start_rate,IF(variable,IF(OR(L668=1,L668&lt;$K$20*periods_per_year),N667,MIN($K$21,IF(MOD(L668-1,$J$23)=0,MAX($K$22,N667+$J$24),N667))),N667))))</f>
        <v/>
      </c>
      <c r="O668" s="71" t="str">
        <f>IF(L668="","",ROUND((((1+N668/CP)^(CP/periods_per_year))-1)*R667,2))</f>
        <v/>
      </c>
      <c r="P668" s="71" t="str">
        <f>IF(L668="","",IF(L668=nper,R667+O668,MIN(R667+O668,IF(N668=N667,P667,ROUND(-PMT(((1+N668/CP)^(CP/periods_per_year))-1,nper-L668+1,R667),2)))))</f>
        <v/>
      </c>
      <c r="Q668" s="71" t="str">
        <f t="shared" si="88"/>
        <v/>
      </c>
      <c r="R668" s="71" t="str">
        <f t="shared" si="89"/>
        <v/>
      </c>
    </row>
    <row r="669" spans="1:18" x14ac:dyDescent="0.25">
      <c r="A669" s="63" t="str">
        <f t="shared" si="81"/>
        <v/>
      </c>
      <c r="B669" s="64" t="str">
        <f t="shared" si="82"/>
        <v/>
      </c>
      <c r="C669" s="65" t="str">
        <f t="shared" si="83"/>
        <v/>
      </c>
      <c r="D669" s="66" t="str">
        <f>IF(A669="","",IF(A669=1,start_rate,IF(variable,IF(OR(A669=1,A669&lt;$K$20*periods_per_year),D668,MIN($K$21,IF(MOD(A669-1,$J$23)=0,MAX($K$22,D668+$J$24),D668))),D668)))</f>
        <v/>
      </c>
      <c r="E669" s="71" t="str">
        <f t="shared" si="84"/>
        <v/>
      </c>
      <c r="F669" s="71" t="str">
        <f>IF(A669="","",IF(A669=nper,J668+E669,MIN(J668+E669,IF(D669=D668,F668,IF($E$10="Acc Bi-Weekly",ROUND((-PMT(((1+D669/CP)^(CP/12))-1,(nper-A669+1)*12/26,J668))/2,2),IF($E$10="Acc Weekly",ROUND((-PMT(((1+D669/CP)^(CP/12))-1,(nper-A669+1)*12/52,J668))/4,2),ROUND(-PMT(((1+D669/CP)^(CP/periods_per_year))-1,nper-A669+1,J668),2)))))))</f>
        <v/>
      </c>
      <c r="G669" s="71" t="str">
        <f>IF(OR(A669="",A669&lt;$E$14),"",IF(J668&lt;=F669,0,IF(IF(AND(A669&gt;=$E$14,MOD(A669-$E$14,int)=0),$E$15,0)+F669&gt;=J668+E669,J668+E669-F669,IF(AND(A669&gt;=$E$14,MOD(A669-$E$14,int)=0),$E$15,0)+IF(IF(AND(A669&gt;=$E$14,MOD(A669-$E$14,int)=0),$E$15,0)+IF(MOD(A669-$E$18,periods_per_year)=0,$E$17,0)+F669&lt;J668+E669,IF(MOD(A669-$E$18,periods_per_year)=0,$E$17,0),J668+E669-IF(AND(A669&gt;=$E$14,MOD(A669-$E$14,int)=0),$E$15,0)-F669))))</f>
        <v/>
      </c>
      <c r="H669" s="68"/>
      <c r="I669" s="71" t="str">
        <f t="shared" si="85"/>
        <v/>
      </c>
      <c r="J669" s="71" t="str">
        <f t="shared" si="86"/>
        <v/>
      </c>
      <c r="K669" s="50"/>
      <c r="L669" s="63" t="str">
        <f t="shared" si="87"/>
        <v/>
      </c>
      <c r="M669" s="64" t="str">
        <f>IF(L669="","",IF(OR(periods_per_year=26,periods_per_year=52),IF(periods_per_year=26,IF(L669=1,fpdate,M668+14),IF(periods_per_year=52,IF(L669=1,fpdate,M668+7),"n/a")),IF(periods_per_year=24,DATE(YEAR(fpdate),MONTH(fpdate)+(L669-1)/2+IF(AND(DAY(fpdate)&gt;=15,MOD(L669,2)=0),1,0),IF(MOD(L669,2)=0,IF(DAY(fpdate)&gt;=15,DAY(fpdate)-14,DAY(fpdate)+14),DAY(fpdate))),IF(DAY(DATE(YEAR(fpdate),MONTH(fpdate)+L669-1,DAY(fpdate)))&lt;&gt;DAY(fpdate),DATE(YEAR(fpdate),MONTH(fpdate)+L669,0),DATE(YEAR(fpdate),MONTH(fpdate)+L669-1,DAY(fpdate))))))</f>
        <v/>
      </c>
      <c r="N669" s="70" t="str">
        <f>IF(L669="","",IF(D669&lt;&gt;"",D669,IF(L669=1,start_rate,IF(variable,IF(OR(L669=1,L669&lt;$K$20*periods_per_year),N668,MIN($K$21,IF(MOD(L669-1,$J$23)=0,MAX($K$22,N668+$J$24),N668))),N668))))</f>
        <v/>
      </c>
      <c r="O669" s="71" t="str">
        <f>IF(L669="","",ROUND((((1+N669/CP)^(CP/periods_per_year))-1)*R668,2))</f>
        <v/>
      </c>
      <c r="P669" s="71" t="str">
        <f>IF(L669="","",IF(L669=nper,R668+O669,MIN(R668+O669,IF(N669=N668,P668,ROUND(-PMT(((1+N669/CP)^(CP/periods_per_year))-1,nper-L669+1,R668),2)))))</f>
        <v/>
      </c>
      <c r="Q669" s="71" t="str">
        <f t="shared" si="88"/>
        <v/>
      </c>
      <c r="R669" s="71" t="str">
        <f t="shared" si="89"/>
        <v/>
      </c>
    </row>
    <row r="670" spans="1:18" x14ac:dyDescent="0.25">
      <c r="A670" s="63" t="str">
        <f t="shared" si="81"/>
        <v/>
      </c>
      <c r="B670" s="64" t="str">
        <f t="shared" si="82"/>
        <v/>
      </c>
      <c r="C670" s="65" t="str">
        <f t="shared" si="83"/>
        <v/>
      </c>
      <c r="D670" s="66" t="str">
        <f>IF(A670="","",IF(A670=1,start_rate,IF(variable,IF(OR(A670=1,A670&lt;$K$20*periods_per_year),D669,MIN($K$21,IF(MOD(A670-1,$J$23)=0,MAX($K$22,D669+$J$24),D669))),D669)))</f>
        <v/>
      </c>
      <c r="E670" s="71" t="str">
        <f t="shared" si="84"/>
        <v/>
      </c>
      <c r="F670" s="71" t="str">
        <f>IF(A670="","",IF(A670=nper,J669+E670,MIN(J669+E670,IF(D670=D669,F669,IF($E$10="Acc Bi-Weekly",ROUND((-PMT(((1+D670/CP)^(CP/12))-1,(nper-A670+1)*12/26,J669))/2,2),IF($E$10="Acc Weekly",ROUND((-PMT(((1+D670/CP)^(CP/12))-1,(nper-A670+1)*12/52,J669))/4,2),ROUND(-PMT(((1+D670/CP)^(CP/periods_per_year))-1,nper-A670+1,J669),2)))))))</f>
        <v/>
      </c>
      <c r="G670" s="71" t="str">
        <f>IF(OR(A670="",A670&lt;$E$14),"",IF(J669&lt;=F670,0,IF(IF(AND(A670&gt;=$E$14,MOD(A670-$E$14,int)=0),$E$15,0)+F670&gt;=J669+E670,J669+E670-F670,IF(AND(A670&gt;=$E$14,MOD(A670-$E$14,int)=0),$E$15,0)+IF(IF(AND(A670&gt;=$E$14,MOD(A670-$E$14,int)=0),$E$15,0)+IF(MOD(A670-$E$18,periods_per_year)=0,$E$17,0)+F670&lt;J669+E670,IF(MOD(A670-$E$18,periods_per_year)=0,$E$17,0),J669+E670-IF(AND(A670&gt;=$E$14,MOD(A670-$E$14,int)=0),$E$15,0)-F670))))</f>
        <v/>
      </c>
      <c r="H670" s="68"/>
      <c r="I670" s="71" t="str">
        <f t="shared" si="85"/>
        <v/>
      </c>
      <c r="J670" s="71" t="str">
        <f t="shared" si="86"/>
        <v/>
      </c>
      <c r="K670" s="50"/>
      <c r="L670" s="63" t="str">
        <f t="shared" si="87"/>
        <v/>
      </c>
      <c r="M670" s="64" t="str">
        <f>IF(L670="","",IF(OR(periods_per_year=26,periods_per_year=52),IF(periods_per_year=26,IF(L670=1,fpdate,M669+14),IF(periods_per_year=52,IF(L670=1,fpdate,M669+7),"n/a")),IF(periods_per_year=24,DATE(YEAR(fpdate),MONTH(fpdate)+(L670-1)/2+IF(AND(DAY(fpdate)&gt;=15,MOD(L670,2)=0),1,0),IF(MOD(L670,2)=0,IF(DAY(fpdate)&gt;=15,DAY(fpdate)-14,DAY(fpdate)+14),DAY(fpdate))),IF(DAY(DATE(YEAR(fpdate),MONTH(fpdate)+L670-1,DAY(fpdate)))&lt;&gt;DAY(fpdate),DATE(YEAR(fpdate),MONTH(fpdate)+L670,0),DATE(YEAR(fpdate),MONTH(fpdate)+L670-1,DAY(fpdate))))))</f>
        <v/>
      </c>
      <c r="N670" s="70" t="str">
        <f>IF(L670="","",IF(D670&lt;&gt;"",D670,IF(L670=1,start_rate,IF(variable,IF(OR(L670=1,L670&lt;$K$20*periods_per_year),N669,MIN($K$21,IF(MOD(L670-1,$J$23)=0,MAX($K$22,N669+$J$24),N669))),N669))))</f>
        <v/>
      </c>
      <c r="O670" s="71" t="str">
        <f>IF(L670="","",ROUND((((1+N670/CP)^(CP/periods_per_year))-1)*R669,2))</f>
        <v/>
      </c>
      <c r="P670" s="71" t="str">
        <f>IF(L670="","",IF(L670=nper,R669+O670,MIN(R669+O670,IF(N670=N669,P669,ROUND(-PMT(((1+N670/CP)^(CP/periods_per_year))-1,nper-L670+1,R669),2)))))</f>
        <v/>
      </c>
      <c r="Q670" s="71" t="str">
        <f t="shared" si="88"/>
        <v/>
      </c>
      <c r="R670" s="71" t="str">
        <f t="shared" si="89"/>
        <v/>
      </c>
    </row>
    <row r="671" spans="1:18" x14ac:dyDescent="0.25">
      <c r="A671" s="63" t="str">
        <f t="shared" si="81"/>
        <v/>
      </c>
      <c r="B671" s="64" t="str">
        <f t="shared" si="82"/>
        <v/>
      </c>
      <c r="C671" s="65" t="str">
        <f t="shared" si="83"/>
        <v/>
      </c>
      <c r="D671" s="66" t="str">
        <f>IF(A671="","",IF(A671=1,start_rate,IF(variable,IF(OR(A671=1,A671&lt;$K$20*periods_per_year),D670,MIN($K$21,IF(MOD(A671-1,$J$23)=0,MAX($K$22,D670+$J$24),D670))),D670)))</f>
        <v/>
      </c>
      <c r="E671" s="71" t="str">
        <f t="shared" si="84"/>
        <v/>
      </c>
      <c r="F671" s="71" t="str">
        <f>IF(A671="","",IF(A671=nper,J670+E671,MIN(J670+E671,IF(D671=D670,F670,IF($E$10="Acc Bi-Weekly",ROUND((-PMT(((1+D671/CP)^(CP/12))-1,(nper-A671+1)*12/26,J670))/2,2),IF($E$10="Acc Weekly",ROUND((-PMT(((1+D671/CP)^(CP/12))-1,(nper-A671+1)*12/52,J670))/4,2),ROUND(-PMT(((1+D671/CP)^(CP/periods_per_year))-1,nper-A671+1,J670),2)))))))</f>
        <v/>
      </c>
      <c r="G671" s="71" t="str">
        <f>IF(OR(A671="",A671&lt;$E$14),"",IF(J670&lt;=F671,0,IF(IF(AND(A671&gt;=$E$14,MOD(A671-$E$14,int)=0),$E$15,0)+F671&gt;=J670+E671,J670+E671-F671,IF(AND(A671&gt;=$E$14,MOD(A671-$E$14,int)=0),$E$15,0)+IF(IF(AND(A671&gt;=$E$14,MOD(A671-$E$14,int)=0),$E$15,0)+IF(MOD(A671-$E$18,periods_per_year)=0,$E$17,0)+F671&lt;J670+E671,IF(MOD(A671-$E$18,periods_per_year)=0,$E$17,0),J670+E671-IF(AND(A671&gt;=$E$14,MOD(A671-$E$14,int)=0),$E$15,0)-F671))))</f>
        <v/>
      </c>
      <c r="H671" s="68"/>
      <c r="I671" s="71" t="str">
        <f t="shared" si="85"/>
        <v/>
      </c>
      <c r="J671" s="71" t="str">
        <f t="shared" si="86"/>
        <v/>
      </c>
      <c r="K671" s="50"/>
      <c r="L671" s="63" t="str">
        <f t="shared" si="87"/>
        <v/>
      </c>
      <c r="M671" s="64" t="str">
        <f>IF(L671="","",IF(OR(periods_per_year=26,periods_per_year=52),IF(periods_per_year=26,IF(L671=1,fpdate,M670+14),IF(periods_per_year=52,IF(L671=1,fpdate,M670+7),"n/a")),IF(periods_per_year=24,DATE(YEAR(fpdate),MONTH(fpdate)+(L671-1)/2+IF(AND(DAY(fpdate)&gt;=15,MOD(L671,2)=0),1,0),IF(MOD(L671,2)=0,IF(DAY(fpdate)&gt;=15,DAY(fpdate)-14,DAY(fpdate)+14),DAY(fpdate))),IF(DAY(DATE(YEAR(fpdate),MONTH(fpdate)+L671-1,DAY(fpdate)))&lt;&gt;DAY(fpdate),DATE(YEAR(fpdate),MONTH(fpdate)+L671,0),DATE(YEAR(fpdate),MONTH(fpdate)+L671-1,DAY(fpdate))))))</f>
        <v/>
      </c>
      <c r="N671" s="70" t="str">
        <f>IF(L671="","",IF(D671&lt;&gt;"",D671,IF(L671=1,start_rate,IF(variable,IF(OR(L671=1,L671&lt;$K$20*periods_per_year),N670,MIN($K$21,IF(MOD(L671-1,$J$23)=0,MAX($K$22,N670+$J$24),N670))),N670))))</f>
        <v/>
      </c>
      <c r="O671" s="71" t="str">
        <f>IF(L671="","",ROUND((((1+N671/CP)^(CP/periods_per_year))-1)*R670,2))</f>
        <v/>
      </c>
      <c r="P671" s="71" t="str">
        <f>IF(L671="","",IF(L671=nper,R670+O671,MIN(R670+O671,IF(N671=N670,P670,ROUND(-PMT(((1+N671/CP)^(CP/periods_per_year))-1,nper-L671+1,R670),2)))))</f>
        <v/>
      </c>
      <c r="Q671" s="71" t="str">
        <f t="shared" si="88"/>
        <v/>
      </c>
      <c r="R671" s="71" t="str">
        <f t="shared" si="89"/>
        <v/>
      </c>
    </row>
    <row r="672" spans="1:18" x14ac:dyDescent="0.25">
      <c r="A672" s="63" t="str">
        <f t="shared" si="81"/>
        <v/>
      </c>
      <c r="B672" s="64" t="str">
        <f t="shared" si="82"/>
        <v/>
      </c>
      <c r="C672" s="65" t="str">
        <f t="shared" si="83"/>
        <v/>
      </c>
      <c r="D672" s="66" t="str">
        <f>IF(A672="","",IF(A672=1,start_rate,IF(variable,IF(OR(A672=1,A672&lt;$K$20*periods_per_year),D671,MIN($K$21,IF(MOD(A672-1,$J$23)=0,MAX($K$22,D671+$J$24),D671))),D671)))</f>
        <v/>
      </c>
      <c r="E672" s="71" t="str">
        <f t="shared" si="84"/>
        <v/>
      </c>
      <c r="F672" s="71" t="str">
        <f>IF(A672="","",IF(A672=nper,J671+E672,MIN(J671+E672,IF(D672=D671,F671,IF($E$10="Acc Bi-Weekly",ROUND((-PMT(((1+D672/CP)^(CP/12))-1,(nper-A672+1)*12/26,J671))/2,2),IF($E$10="Acc Weekly",ROUND((-PMT(((1+D672/CP)^(CP/12))-1,(nper-A672+1)*12/52,J671))/4,2),ROUND(-PMT(((1+D672/CP)^(CP/periods_per_year))-1,nper-A672+1,J671),2)))))))</f>
        <v/>
      </c>
      <c r="G672" s="71" t="str">
        <f>IF(OR(A672="",A672&lt;$E$14),"",IF(J671&lt;=F672,0,IF(IF(AND(A672&gt;=$E$14,MOD(A672-$E$14,int)=0),$E$15,0)+F672&gt;=J671+E672,J671+E672-F672,IF(AND(A672&gt;=$E$14,MOD(A672-$E$14,int)=0),$E$15,0)+IF(IF(AND(A672&gt;=$E$14,MOD(A672-$E$14,int)=0),$E$15,0)+IF(MOD(A672-$E$18,periods_per_year)=0,$E$17,0)+F672&lt;J671+E672,IF(MOD(A672-$E$18,periods_per_year)=0,$E$17,0),J671+E672-IF(AND(A672&gt;=$E$14,MOD(A672-$E$14,int)=0),$E$15,0)-F672))))</f>
        <v/>
      </c>
      <c r="H672" s="68"/>
      <c r="I672" s="71" t="str">
        <f t="shared" si="85"/>
        <v/>
      </c>
      <c r="J672" s="71" t="str">
        <f t="shared" si="86"/>
        <v/>
      </c>
      <c r="K672" s="50"/>
      <c r="L672" s="63" t="str">
        <f t="shared" si="87"/>
        <v/>
      </c>
      <c r="M672" s="64" t="str">
        <f>IF(L672="","",IF(OR(periods_per_year=26,periods_per_year=52),IF(periods_per_year=26,IF(L672=1,fpdate,M671+14),IF(periods_per_year=52,IF(L672=1,fpdate,M671+7),"n/a")),IF(periods_per_year=24,DATE(YEAR(fpdate),MONTH(fpdate)+(L672-1)/2+IF(AND(DAY(fpdate)&gt;=15,MOD(L672,2)=0),1,0),IF(MOD(L672,2)=0,IF(DAY(fpdate)&gt;=15,DAY(fpdate)-14,DAY(fpdate)+14),DAY(fpdate))),IF(DAY(DATE(YEAR(fpdate),MONTH(fpdate)+L672-1,DAY(fpdate)))&lt;&gt;DAY(fpdate),DATE(YEAR(fpdate),MONTH(fpdate)+L672,0),DATE(YEAR(fpdate),MONTH(fpdate)+L672-1,DAY(fpdate))))))</f>
        <v/>
      </c>
      <c r="N672" s="70" t="str">
        <f>IF(L672="","",IF(D672&lt;&gt;"",D672,IF(L672=1,start_rate,IF(variable,IF(OR(L672=1,L672&lt;$K$20*periods_per_year),N671,MIN($K$21,IF(MOD(L672-1,$J$23)=0,MAX($K$22,N671+$J$24),N671))),N671))))</f>
        <v/>
      </c>
      <c r="O672" s="71" t="str">
        <f>IF(L672="","",ROUND((((1+N672/CP)^(CP/periods_per_year))-1)*R671,2))</f>
        <v/>
      </c>
      <c r="P672" s="71" t="str">
        <f>IF(L672="","",IF(L672=nper,R671+O672,MIN(R671+O672,IF(N672=N671,P671,ROUND(-PMT(((1+N672/CP)^(CP/periods_per_year))-1,nper-L672+1,R671),2)))))</f>
        <v/>
      </c>
      <c r="Q672" s="71" t="str">
        <f t="shared" si="88"/>
        <v/>
      </c>
      <c r="R672" s="71" t="str">
        <f t="shared" si="89"/>
        <v/>
      </c>
    </row>
    <row r="673" spans="1:18" x14ac:dyDescent="0.25">
      <c r="A673" s="63" t="str">
        <f t="shared" si="81"/>
        <v/>
      </c>
      <c r="B673" s="64" t="str">
        <f t="shared" si="82"/>
        <v/>
      </c>
      <c r="C673" s="65" t="str">
        <f t="shared" si="83"/>
        <v/>
      </c>
      <c r="D673" s="66" t="str">
        <f>IF(A673="","",IF(A673=1,start_rate,IF(variable,IF(OR(A673=1,A673&lt;$K$20*periods_per_year),D672,MIN($K$21,IF(MOD(A673-1,$J$23)=0,MAX($K$22,D672+$J$24),D672))),D672)))</f>
        <v/>
      </c>
      <c r="E673" s="71" t="str">
        <f t="shared" si="84"/>
        <v/>
      </c>
      <c r="F673" s="71" t="str">
        <f>IF(A673="","",IF(A673=nper,J672+E673,MIN(J672+E673,IF(D673=D672,F672,IF($E$10="Acc Bi-Weekly",ROUND((-PMT(((1+D673/CP)^(CP/12))-1,(nper-A673+1)*12/26,J672))/2,2),IF($E$10="Acc Weekly",ROUND((-PMT(((1+D673/CP)^(CP/12))-1,(nper-A673+1)*12/52,J672))/4,2),ROUND(-PMT(((1+D673/CP)^(CP/periods_per_year))-1,nper-A673+1,J672),2)))))))</f>
        <v/>
      </c>
      <c r="G673" s="71" t="str">
        <f>IF(OR(A673="",A673&lt;$E$14),"",IF(J672&lt;=F673,0,IF(IF(AND(A673&gt;=$E$14,MOD(A673-$E$14,int)=0),$E$15,0)+F673&gt;=J672+E673,J672+E673-F673,IF(AND(A673&gt;=$E$14,MOD(A673-$E$14,int)=0),$E$15,0)+IF(IF(AND(A673&gt;=$E$14,MOD(A673-$E$14,int)=0),$E$15,0)+IF(MOD(A673-$E$18,periods_per_year)=0,$E$17,0)+F673&lt;J672+E673,IF(MOD(A673-$E$18,periods_per_year)=0,$E$17,0),J672+E673-IF(AND(A673&gt;=$E$14,MOD(A673-$E$14,int)=0),$E$15,0)-F673))))</f>
        <v/>
      </c>
      <c r="H673" s="68"/>
      <c r="I673" s="71" t="str">
        <f t="shared" si="85"/>
        <v/>
      </c>
      <c r="J673" s="71" t="str">
        <f t="shared" si="86"/>
        <v/>
      </c>
      <c r="K673" s="50"/>
      <c r="L673" s="63" t="str">
        <f t="shared" si="87"/>
        <v/>
      </c>
      <c r="M673" s="64" t="str">
        <f>IF(L673="","",IF(OR(periods_per_year=26,periods_per_year=52),IF(periods_per_year=26,IF(L673=1,fpdate,M672+14),IF(periods_per_year=52,IF(L673=1,fpdate,M672+7),"n/a")),IF(periods_per_year=24,DATE(YEAR(fpdate),MONTH(fpdate)+(L673-1)/2+IF(AND(DAY(fpdate)&gt;=15,MOD(L673,2)=0),1,0),IF(MOD(L673,2)=0,IF(DAY(fpdate)&gt;=15,DAY(fpdate)-14,DAY(fpdate)+14),DAY(fpdate))),IF(DAY(DATE(YEAR(fpdate),MONTH(fpdate)+L673-1,DAY(fpdate)))&lt;&gt;DAY(fpdate),DATE(YEAR(fpdate),MONTH(fpdate)+L673,0),DATE(YEAR(fpdate),MONTH(fpdate)+L673-1,DAY(fpdate))))))</f>
        <v/>
      </c>
      <c r="N673" s="70" t="str">
        <f>IF(L673="","",IF(D673&lt;&gt;"",D673,IF(L673=1,start_rate,IF(variable,IF(OR(L673=1,L673&lt;$K$20*periods_per_year),N672,MIN($K$21,IF(MOD(L673-1,$J$23)=0,MAX($K$22,N672+$J$24),N672))),N672))))</f>
        <v/>
      </c>
      <c r="O673" s="71" t="str">
        <f>IF(L673="","",ROUND((((1+N673/CP)^(CP/periods_per_year))-1)*R672,2))</f>
        <v/>
      </c>
      <c r="P673" s="71" t="str">
        <f>IF(L673="","",IF(L673=nper,R672+O673,MIN(R672+O673,IF(N673=N672,P672,ROUND(-PMT(((1+N673/CP)^(CP/periods_per_year))-1,nper-L673+1,R672),2)))))</f>
        <v/>
      </c>
      <c r="Q673" s="71" t="str">
        <f t="shared" si="88"/>
        <v/>
      </c>
      <c r="R673" s="71" t="str">
        <f t="shared" si="89"/>
        <v/>
      </c>
    </row>
    <row r="674" spans="1:18" x14ac:dyDescent="0.25">
      <c r="A674" s="63" t="str">
        <f t="shared" si="81"/>
        <v/>
      </c>
      <c r="B674" s="64" t="str">
        <f t="shared" si="82"/>
        <v/>
      </c>
      <c r="C674" s="65" t="str">
        <f t="shared" si="83"/>
        <v/>
      </c>
      <c r="D674" s="66" t="str">
        <f>IF(A674="","",IF(A674=1,start_rate,IF(variable,IF(OR(A674=1,A674&lt;$K$20*periods_per_year),D673,MIN($K$21,IF(MOD(A674-1,$J$23)=0,MAX($K$22,D673+$J$24),D673))),D673)))</f>
        <v/>
      </c>
      <c r="E674" s="71" t="str">
        <f t="shared" si="84"/>
        <v/>
      </c>
      <c r="F674" s="71" t="str">
        <f>IF(A674="","",IF(A674=nper,J673+E674,MIN(J673+E674,IF(D674=D673,F673,IF($E$10="Acc Bi-Weekly",ROUND((-PMT(((1+D674/CP)^(CP/12))-1,(nper-A674+1)*12/26,J673))/2,2),IF($E$10="Acc Weekly",ROUND((-PMT(((1+D674/CP)^(CP/12))-1,(nper-A674+1)*12/52,J673))/4,2),ROUND(-PMT(((1+D674/CP)^(CP/periods_per_year))-1,nper-A674+1,J673),2)))))))</f>
        <v/>
      </c>
      <c r="G674" s="71" t="str">
        <f>IF(OR(A674="",A674&lt;$E$14),"",IF(J673&lt;=F674,0,IF(IF(AND(A674&gt;=$E$14,MOD(A674-$E$14,int)=0),$E$15,0)+F674&gt;=J673+E674,J673+E674-F674,IF(AND(A674&gt;=$E$14,MOD(A674-$E$14,int)=0),$E$15,0)+IF(IF(AND(A674&gt;=$E$14,MOD(A674-$E$14,int)=0),$E$15,0)+IF(MOD(A674-$E$18,periods_per_year)=0,$E$17,0)+F674&lt;J673+E674,IF(MOD(A674-$E$18,periods_per_year)=0,$E$17,0),J673+E674-IF(AND(A674&gt;=$E$14,MOD(A674-$E$14,int)=0),$E$15,0)-F674))))</f>
        <v/>
      </c>
      <c r="H674" s="68"/>
      <c r="I674" s="71" t="str">
        <f t="shared" si="85"/>
        <v/>
      </c>
      <c r="J674" s="71" t="str">
        <f t="shared" si="86"/>
        <v/>
      </c>
      <c r="K674" s="50"/>
      <c r="L674" s="63" t="str">
        <f t="shared" si="87"/>
        <v/>
      </c>
      <c r="M674" s="64" t="str">
        <f>IF(L674="","",IF(OR(periods_per_year=26,periods_per_year=52),IF(periods_per_year=26,IF(L674=1,fpdate,M673+14),IF(periods_per_year=52,IF(L674=1,fpdate,M673+7),"n/a")),IF(periods_per_year=24,DATE(YEAR(fpdate),MONTH(fpdate)+(L674-1)/2+IF(AND(DAY(fpdate)&gt;=15,MOD(L674,2)=0),1,0),IF(MOD(L674,2)=0,IF(DAY(fpdate)&gt;=15,DAY(fpdate)-14,DAY(fpdate)+14),DAY(fpdate))),IF(DAY(DATE(YEAR(fpdate),MONTH(fpdate)+L674-1,DAY(fpdate)))&lt;&gt;DAY(fpdate),DATE(YEAR(fpdate),MONTH(fpdate)+L674,0),DATE(YEAR(fpdate),MONTH(fpdate)+L674-1,DAY(fpdate))))))</f>
        <v/>
      </c>
      <c r="N674" s="70" t="str">
        <f>IF(L674="","",IF(D674&lt;&gt;"",D674,IF(L674=1,start_rate,IF(variable,IF(OR(L674=1,L674&lt;$K$20*periods_per_year),N673,MIN($K$21,IF(MOD(L674-1,$J$23)=0,MAX($K$22,N673+$J$24),N673))),N673))))</f>
        <v/>
      </c>
      <c r="O674" s="71" t="str">
        <f>IF(L674="","",ROUND((((1+N674/CP)^(CP/periods_per_year))-1)*R673,2))</f>
        <v/>
      </c>
      <c r="P674" s="71" t="str">
        <f>IF(L674="","",IF(L674=nper,R673+O674,MIN(R673+O674,IF(N674=N673,P673,ROUND(-PMT(((1+N674/CP)^(CP/periods_per_year))-1,nper-L674+1,R673),2)))))</f>
        <v/>
      </c>
      <c r="Q674" s="71" t="str">
        <f t="shared" si="88"/>
        <v/>
      </c>
      <c r="R674" s="71" t="str">
        <f t="shared" si="89"/>
        <v/>
      </c>
    </row>
    <row r="675" spans="1:18" x14ac:dyDescent="0.25">
      <c r="A675" s="63" t="str">
        <f t="shared" si="81"/>
        <v/>
      </c>
      <c r="B675" s="64" t="str">
        <f t="shared" si="82"/>
        <v/>
      </c>
      <c r="C675" s="65" t="str">
        <f t="shared" si="83"/>
        <v/>
      </c>
      <c r="D675" s="66" t="str">
        <f>IF(A675="","",IF(A675=1,start_rate,IF(variable,IF(OR(A675=1,A675&lt;$K$20*periods_per_year),D674,MIN($K$21,IF(MOD(A675-1,$J$23)=0,MAX($K$22,D674+$J$24),D674))),D674)))</f>
        <v/>
      </c>
      <c r="E675" s="71" t="str">
        <f t="shared" si="84"/>
        <v/>
      </c>
      <c r="F675" s="71" t="str">
        <f>IF(A675="","",IF(A675=nper,J674+E675,MIN(J674+E675,IF(D675=D674,F674,IF($E$10="Acc Bi-Weekly",ROUND((-PMT(((1+D675/CP)^(CP/12))-1,(nper-A675+1)*12/26,J674))/2,2),IF($E$10="Acc Weekly",ROUND((-PMT(((1+D675/CP)^(CP/12))-1,(nper-A675+1)*12/52,J674))/4,2),ROUND(-PMT(((1+D675/CP)^(CP/periods_per_year))-1,nper-A675+1,J674),2)))))))</f>
        <v/>
      </c>
      <c r="G675" s="71" t="str">
        <f>IF(OR(A675="",A675&lt;$E$14),"",IF(J674&lt;=F675,0,IF(IF(AND(A675&gt;=$E$14,MOD(A675-$E$14,int)=0),$E$15,0)+F675&gt;=J674+E675,J674+E675-F675,IF(AND(A675&gt;=$E$14,MOD(A675-$E$14,int)=0),$E$15,0)+IF(IF(AND(A675&gt;=$E$14,MOD(A675-$E$14,int)=0),$E$15,0)+IF(MOD(A675-$E$18,periods_per_year)=0,$E$17,0)+F675&lt;J674+E675,IF(MOD(A675-$E$18,periods_per_year)=0,$E$17,0),J674+E675-IF(AND(A675&gt;=$E$14,MOD(A675-$E$14,int)=0),$E$15,0)-F675))))</f>
        <v/>
      </c>
      <c r="H675" s="68"/>
      <c r="I675" s="71" t="str">
        <f t="shared" si="85"/>
        <v/>
      </c>
      <c r="J675" s="71" t="str">
        <f t="shared" si="86"/>
        <v/>
      </c>
      <c r="K675" s="50"/>
      <c r="L675" s="63" t="str">
        <f t="shared" si="87"/>
        <v/>
      </c>
      <c r="M675" s="64" t="str">
        <f>IF(L675="","",IF(OR(periods_per_year=26,periods_per_year=52),IF(periods_per_year=26,IF(L675=1,fpdate,M674+14),IF(periods_per_year=52,IF(L675=1,fpdate,M674+7),"n/a")),IF(periods_per_year=24,DATE(YEAR(fpdate),MONTH(fpdate)+(L675-1)/2+IF(AND(DAY(fpdate)&gt;=15,MOD(L675,2)=0),1,0),IF(MOD(L675,2)=0,IF(DAY(fpdate)&gt;=15,DAY(fpdate)-14,DAY(fpdate)+14),DAY(fpdate))),IF(DAY(DATE(YEAR(fpdate),MONTH(fpdate)+L675-1,DAY(fpdate)))&lt;&gt;DAY(fpdate),DATE(YEAR(fpdate),MONTH(fpdate)+L675,0),DATE(YEAR(fpdate),MONTH(fpdate)+L675-1,DAY(fpdate))))))</f>
        <v/>
      </c>
      <c r="N675" s="70" t="str">
        <f>IF(L675="","",IF(D675&lt;&gt;"",D675,IF(L675=1,start_rate,IF(variable,IF(OR(L675=1,L675&lt;$K$20*periods_per_year),N674,MIN($K$21,IF(MOD(L675-1,$J$23)=0,MAX($K$22,N674+$J$24),N674))),N674))))</f>
        <v/>
      </c>
      <c r="O675" s="71" t="str">
        <f>IF(L675="","",ROUND((((1+N675/CP)^(CP/periods_per_year))-1)*R674,2))</f>
        <v/>
      </c>
      <c r="P675" s="71" t="str">
        <f>IF(L675="","",IF(L675=nper,R674+O675,MIN(R674+O675,IF(N675=N674,P674,ROUND(-PMT(((1+N675/CP)^(CP/periods_per_year))-1,nper-L675+1,R674),2)))))</f>
        <v/>
      </c>
      <c r="Q675" s="71" t="str">
        <f t="shared" si="88"/>
        <v/>
      </c>
      <c r="R675" s="71" t="str">
        <f t="shared" si="89"/>
        <v/>
      </c>
    </row>
    <row r="676" spans="1:18" x14ac:dyDescent="0.25">
      <c r="A676" s="63" t="str">
        <f t="shared" si="81"/>
        <v/>
      </c>
      <c r="B676" s="64" t="str">
        <f t="shared" si="82"/>
        <v/>
      </c>
      <c r="C676" s="65" t="str">
        <f t="shared" si="83"/>
        <v/>
      </c>
      <c r="D676" s="66" t="str">
        <f>IF(A676="","",IF(A676=1,start_rate,IF(variable,IF(OR(A676=1,A676&lt;$K$20*periods_per_year),D675,MIN($K$21,IF(MOD(A676-1,$J$23)=0,MAX($K$22,D675+$J$24),D675))),D675)))</f>
        <v/>
      </c>
      <c r="E676" s="71" t="str">
        <f t="shared" si="84"/>
        <v/>
      </c>
      <c r="F676" s="71" t="str">
        <f>IF(A676="","",IF(A676=nper,J675+E676,MIN(J675+E676,IF(D676=D675,F675,IF($E$10="Acc Bi-Weekly",ROUND((-PMT(((1+D676/CP)^(CP/12))-1,(nper-A676+1)*12/26,J675))/2,2),IF($E$10="Acc Weekly",ROUND((-PMT(((1+D676/CP)^(CP/12))-1,(nper-A676+1)*12/52,J675))/4,2),ROUND(-PMT(((1+D676/CP)^(CP/periods_per_year))-1,nper-A676+1,J675),2)))))))</f>
        <v/>
      </c>
      <c r="G676" s="71" t="str">
        <f>IF(OR(A676="",A676&lt;$E$14),"",IF(J675&lt;=F676,0,IF(IF(AND(A676&gt;=$E$14,MOD(A676-$E$14,int)=0),$E$15,0)+F676&gt;=J675+E676,J675+E676-F676,IF(AND(A676&gt;=$E$14,MOD(A676-$E$14,int)=0),$E$15,0)+IF(IF(AND(A676&gt;=$E$14,MOD(A676-$E$14,int)=0),$E$15,0)+IF(MOD(A676-$E$18,periods_per_year)=0,$E$17,0)+F676&lt;J675+E676,IF(MOD(A676-$E$18,periods_per_year)=0,$E$17,0),J675+E676-IF(AND(A676&gt;=$E$14,MOD(A676-$E$14,int)=0),$E$15,0)-F676))))</f>
        <v/>
      </c>
      <c r="H676" s="68"/>
      <c r="I676" s="71" t="str">
        <f t="shared" si="85"/>
        <v/>
      </c>
      <c r="J676" s="71" t="str">
        <f t="shared" si="86"/>
        <v/>
      </c>
      <c r="K676" s="50"/>
      <c r="L676" s="63" t="str">
        <f t="shared" si="87"/>
        <v/>
      </c>
      <c r="M676" s="64" t="str">
        <f>IF(L676="","",IF(OR(periods_per_year=26,periods_per_year=52),IF(periods_per_year=26,IF(L676=1,fpdate,M675+14),IF(periods_per_year=52,IF(L676=1,fpdate,M675+7),"n/a")),IF(periods_per_year=24,DATE(YEAR(fpdate),MONTH(fpdate)+(L676-1)/2+IF(AND(DAY(fpdate)&gt;=15,MOD(L676,2)=0),1,0),IF(MOD(L676,2)=0,IF(DAY(fpdate)&gt;=15,DAY(fpdate)-14,DAY(fpdate)+14),DAY(fpdate))),IF(DAY(DATE(YEAR(fpdate),MONTH(fpdate)+L676-1,DAY(fpdate)))&lt;&gt;DAY(fpdate),DATE(YEAR(fpdate),MONTH(fpdate)+L676,0),DATE(YEAR(fpdate),MONTH(fpdate)+L676-1,DAY(fpdate))))))</f>
        <v/>
      </c>
      <c r="N676" s="70" t="str">
        <f>IF(L676="","",IF(D676&lt;&gt;"",D676,IF(L676=1,start_rate,IF(variable,IF(OR(L676=1,L676&lt;$K$20*periods_per_year),N675,MIN($K$21,IF(MOD(L676-1,$J$23)=0,MAX($K$22,N675+$J$24),N675))),N675))))</f>
        <v/>
      </c>
      <c r="O676" s="71" t="str">
        <f>IF(L676="","",ROUND((((1+N676/CP)^(CP/periods_per_year))-1)*R675,2))</f>
        <v/>
      </c>
      <c r="P676" s="71" t="str">
        <f>IF(L676="","",IF(L676=nper,R675+O676,MIN(R675+O676,IF(N676=N675,P675,ROUND(-PMT(((1+N676/CP)^(CP/periods_per_year))-1,nper-L676+1,R675),2)))))</f>
        <v/>
      </c>
      <c r="Q676" s="71" t="str">
        <f t="shared" si="88"/>
        <v/>
      </c>
      <c r="R676" s="71" t="str">
        <f t="shared" si="89"/>
        <v/>
      </c>
    </row>
    <row r="677" spans="1:18" x14ac:dyDescent="0.25">
      <c r="A677" s="63" t="str">
        <f t="shared" si="81"/>
        <v/>
      </c>
      <c r="B677" s="64" t="str">
        <f t="shared" si="82"/>
        <v/>
      </c>
      <c r="C677" s="65" t="str">
        <f t="shared" si="83"/>
        <v/>
      </c>
      <c r="D677" s="66" t="str">
        <f>IF(A677="","",IF(A677=1,start_rate,IF(variable,IF(OR(A677=1,A677&lt;$K$20*periods_per_year),D676,MIN($K$21,IF(MOD(A677-1,$J$23)=0,MAX($K$22,D676+$J$24),D676))),D676)))</f>
        <v/>
      </c>
      <c r="E677" s="71" t="str">
        <f t="shared" si="84"/>
        <v/>
      </c>
      <c r="F677" s="71" t="str">
        <f>IF(A677="","",IF(A677=nper,J676+E677,MIN(J676+E677,IF(D677=D676,F676,IF($E$10="Acc Bi-Weekly",ROUND((-PMT(((1+D677/CP)^(CP/12))-1,(nper-A677+1)*12/26,J676))/2,2),IF($E$10="Acc Weekly",ROUND((-PMT(((1+D677/CP)^(CP/12))-1,(nper-A677+1)*12/52,J676))/4,2),ROUND(-PMT(((1+D677/CP)^(CP/periods_per_year))-1,nper-A677+1,J676),2)))))))</f>
        <v/>
      </c>
      <c r="G677" s="71" t="str">
        <f>IF(OR(A677="",A677&lt;$E$14),"",IF(J676&lt;=F677,0,IF(IF(AND(A677&gt;=$E$14,MOD(A677-$E$14,int)=0),$E$15,0)+F677&gt;=J676+E677,J676+E677-F677,IF(AND(A677&gt;=$E$14,MOD(A677-$E$14,int)=0),$E$15,0)+IF(IF(AND(A677&gt;=$E$14,MOD(A677-$E$14,int)=0),$E$15,0)+IF(MOD(A677-$E$18,periods_per_year)=0,$E$17,0)+F677&lt;J676+E677,IF(MOD(A677-$E$18,periods_per_year)=0,$E$17,0),J676+E677-IF(AND(A677&gt;=$E$14,MOD(A677-$E$14,int)=0),$E$15,0)-F677))))</f>
        <v/>
      </c>
      <c r="H677" s="68"/>
      <c r="I677" s="71" t="str">
        <f t="shared" si="85"/>
        <v/>
      </c>
      <c r="J677" s="71" t="str">
        <f t="shared" si="86"/>
        <v/>
      </c>
      <c r="K677" s="50"/>
      <c r="L677" s="63" t="str">
        <f t="shared" si="87"/>
        <v/>
      </c>
      <c r="M677" s="64" t="str">
        <f>IF(L677="","",IF(OR(periods_per_year=26,periods_per_year=52),IF(periods_per_year=26,IF(L677=1,fpdate,M676+14),IF(periods_per_year=52,IF(L677=1,fpdate,M676+7),"n/a")),IF(periods_per_year=24,DATE(YEAR(fpdate),MONTH(fpdate)+(L677-1)/2+IF(AND(DAY(fpdate)&gt;=15,MOD(L677,2)=0),1,0),IF(MOD(L677,2)=0,IF(DAY(fpdate)&gt;=15,DAY(fpdate)-14,DAY(fpdate)+14),DAY(fpdate))),IF(DAY(DATE(YEAR(fpdate),MONTH(fpdate)+L677-1,DAY(fpdate)))&lt;&gt;DAY(fpdate),DATE(YEAR(fpdate),MONTH(fpdate)+L677,0),DATE(YEAR(fpdate),MONTH(fpdate)+L677-1,DAY(fpdate))))))</f>
        <v/>
      </c>
      <c r="N677" s="70" t="str">
        <f>IF(L677="","",IF(D677&lt;&gt;"",D677,IF(L677=1,start_rate,IF(variable,IF(OR(L677=1,L677&lt;$K$20*periods_per_year),N676,MIN($K$21,IF(MOD(L677-1,$J$23)=0,MAX($K$22,N676+$J$24),N676))),N676))))</f>
        <v/>
      </c>
      <c r="O677" s="71" t="str">
        <f>IF(L677="","",ROUND((((1+N677/CP)^(CP/periods_per_year))-1)*R676,2))</f>
        <v/>
      </c>
      <c r="P677" s="71" t="str">
        <f>IF(L677="","",IF(L677=nper,R676+O677,MIN(R676+O677,IF(N677=N676,P676,ROUND(-PMT(((1+N677/CP)^(CP/periods_per_year))-1,nper-L677+1,R676),2)))))</f>
        <v/>
      </c>
      <c r="Q677" s="71" t="str">
        <f t="shared" si="88"/>
        <v/>
      </c>
      <c r="R677" s="71" t="str">
        <f t="shared" si="89"/>
        <v/>
      </c>
    </row>
    <row r="678" spans="1:18" x14ac:dyDescent="0.25">
      <c r="A678" s="63" t="str">
        <f t="shared" si="81"/>
        <v/>
      </c>
      <c r="B678" s="64" t="str">
        <f t="shared" si="82"/>
        <v/>
      </c>
      <c r="C678" s="65" t="str">
        <f t="shared" si="83"/>
        <v/>
      </c>
      <c r="D678" s="66" t="str">
        <f>IF(A678="","",IF(A678=1,start_rate,IF(variable,IF(OR(A678=1,A678&lt;$K$20*periods_per_year),D677,MIN($K$21,IF(MOD(A678-1,$J$23)=0,MAX($K$22,D677+$J$24),D677))),D677)))</f>
        <v/>
      </c>
      <c r="E678" s="71" t="str">
        <f t="shared" si="84"/>
        <v/>
      </c>
      <c r="F678" s="71" t="str">
        <f>IF(A678="","",IF(A678=nper,J677+E678,MIN(J677+E678,IF(D678=D677,F677,IF($E$10="Acc Bi-Weekly",ROUND((-PMT(((1+D678/CP)^(CP/12))-1,(nper-A678+1)*12/26,J677))/2,2),IF($E$10="Acc Weekly",ROUND((-PMT(((1+D678/CP)^(CP/12))-1,(nper-A678+1)*12/52,J677))/4,2),ROUND(-PMT(((1+D678/CP)^(CP/periods_per_year))-1,nper-A678+1,J677),2)))))))</f>
        <v/>
      </c>
      <c r="G678" s="71" t="str">
        <f>IF(OR(A678="",A678&lt;$E$14),"",IF(J677&lt;=F678,0,IF(IF(AND(A678&gt;=$E$14,MOD(A678-$E$14,int)=0),$E$15,0)+F678&gt;=J677+E678,J677+E678-F678,IF(AND(A678&gt;=$E$14,MOD(A678-$E$14,int)=0),$E$15,0)+IF(IF(AND(A678&gt;=$E$14,MOD(A678-$E$14,int)=0),$E$15,0)+IF(MOD(A678-$E$18,periods_per_year)=0,$E$17,0)+F678&lt;J677+E678,IF(MOD(A678-$E$18,periods_per_year)=0,$E$17,0),J677+E678-IF(AND(A678&gt;=$E$14,MOD(A678-$E$14,int)=0),$E$15,0)-F678))))</f>
        <v/>
      </c>
      <c r="H678" s="68"/>
      <c r="I678" s="71" t="str">
        <f t="shared" si="85"/>
        <v/>
      </c>
      <c r="J678" s="71" t="str">
        <f t="shared" si="86"/>
        <v/>
      </c>
      <c r="K678" s="50"/>
      <c r="L678" s="63" t="str">
        <f t="shared" si="87"/>
        <v/>
      </c>
      <c r="M678" s="64" t="str">
        <f>IF(L678="","",IF(OR(periods_per_year=26,periods_per_year=52),IF(periods_per_year=26,IF(L678=1,fpdate,M677+14),IF(periods_per_year=52,IF(L678=1,fpdate,M677+7),"n/a")),IF(periods_per_year=24,DATE(YEAR(fpdate),MONTH(fpdate)+(L678-1)/2+IF(AND(DAY(fpdate)&gt;=15,MOD(L678,2)=0),1,0),IF(MOD(L678,2)=0,IF(DAY(fpdate)&gt;=15,DAY(fpdate)-14,DAY(fpdate)+14),DAY(fpdate))),IF(DAY(DATE(YEAR(fpdate),MONTH(fpdate)+L678-1,DAY(fpdate)))&lt;&gt;DAY(fpdate),DATE(YEAR(fpdate),MONTH(fpdate)+L678,0),DATE(YEAR(fpdate),MONTH(fpdate)+L678-1,DAY(fpdate))))))</f>
        <v/>
      </c>
      <c r="N678" s="70" t="str">
        <f>IF(L678="","",IF(D678&lt;&gt;"",D678,IF(L678=1,start_rate,IF(variable,IF(OR(L678=1,L678&lt;$K$20*periods_per_year),N677,MIN($K$21,IF(MOD(L678-1,$J$23)=0,MAX($K$22,N677+$J$24),N677))),N677))))</f>
        <v/>
      </c>
      <c r="O678" s="71" t="str">
        <f>IF(L678="","",ROUND((((1+N678/CP)^(CP/periods_per_year))-1)*R677,2))</f>
        <v/>
      </c>
      <c r="P678" s="71" t="str">
        <f>IF(L678="","",IF(L678=nper,R677+O678,MIN(R677+O678,IF(N678=N677,P677,ROUND(-PMT(((1+N678/CP)^(CP/periods_per_year))-1,nper-L678+1,R677),2)))))</f>
        <v/>
      </c>
      <c r="Q678" s="71" t="str">
        <f t="shared" si="88"/>
        <v/>
      </c>
      <c r="R678" s="71" t="str">
        <f t="shared" si="89"/>
        <v/>
      </c>
    </row>
    <row r="679" spans="1:18" x14ac:dyDescent="0.25">
      <c r="A679" s="63" t="str">
        <f t="shared" si="81"/>
        <v/>
      </c>
      <c r="B679" s="64" t="str">
        <f t="shared" si="82"/>
        <v/>
      </c>
      <c r="C679" s="65" t="str">
        <f t="shared" si="83"/>
        <v/>
      </c>
      <c r="D679" s="66" t="str">
        <f>IF(A679="","",IF(A679=1,start_rate,IF(variable,IF(OR(A679=1,A679&lt;$K$20*periods_per_year),D678,MIN($K$21,IF(MOD(A679-1,$J$23)=0,MAX($K$22,D678+$J$24),D678))),D678)))</f>
        <v/>
      </c>
      <c r="E679" s="71" t="str">
        <f t="shared" si="84"/>
        <v/>
      </c>
      <c r="F679" s="71" t="str">
        <f>IF(A679="","",IF(A679=nper,J678+E679,MIN(J678+E679,IF(D679=D678,F678,IF($E$10="Acc Bi-Weekly",ROUND((-PMT(((1+D679/CP)^(CP/12))-1,(nper-A679+1)*12/26,J678))/2,2),IF($E$10="Acc Weekly",ROUND((-PMT(((1+D679/CP)^(CP/12))-1,(nper-A679+1)*12/52,J678))/4,2),ROUND(-PMT(((1+D679/CP)^(CP/periods_per_year))-1,nper-A679+1,J678),2)))))))</f>
        <v/>
      </c>
      <c r="G679" s="71" t="str">
        <f>IF(OR(A679="",A679&lt;$E$14),"",IF(J678&lt;=F679,0,IF(IF(AND(A679&gt;=$E$14,MOD(A679-$E$14,int)=0),$E$15,0)+F679&gt;=J678+E679,J678+E679-F679,IF(AND(A679&gt;=$E$14,MOD(A679-$E$14,int)=0),$E$15,0)+IF(IF(AND(A679&gt;=$E$14,MOD(A679-$E$14,int)=0),$E$15,0)+IF(MOD(A679-$E$18,periods_per_year)=0,$E$17,0)+F679&lt;J678+E679,IF(MOD(A679-$E$18,periods_per_year)=0,$E$17,0),J678+E679-IF(AND(A679&gt;=$E$14,MOD(A679-$E$14,int)=0),$E$15,0)-F679))))</f>
        <v/>
      </c>
      <c r="H679" s="68"/>
      <c r="I679" s="71" t="str">
        <f t="shared" si="85"/>
        <v/>
      </c>
      <c r="J679" s="71" t="str">
        <f t="shared" si="86"/>
        <v/>
      </c>
      <c r="K679" s="50"/>
      <c r="L679" s="63" t="str">
        <f t="shared" si="87"/>
        <v/>
      </c>
      <c r="M679" s="64" t="str">
        <f>IF(L679="","",IF(OR(periods_per_year=26,periods_per_year=52),IF(periods_per_year=26,IF(L679=1,fpdate,M678+14),IF(periods_per_year=52,IF(L679=1,fpdate,M678+7),"n/a")),IF(periods_per_year=24,DATE(YEAR(fpdate),MONTH(fpdate)+(L679-1)/2+IF(AND(DAY(fpdate)&gt;=15,MOD(L679,2)=0),1,0),IF(MOD(L679,2)=0,IF(DAY(fpdate)&gt;=15,DAY(fpdate)-14,DAY(fpdate)+14),DAY(fpdate))),IF(DAY(DATE(YEAR(fpdate),MONTH(fpdate)+L679-1,DAY(fpdate)))&lt;&gt;DAY(fpdate),DATE(YEAR(fpdate),MONTH(fpdate)+L679,0),DATE(YEAR(fpdate),MONTH(fpdate)+L679-1,DAY(fpdate))))))</f>
        <v/>
      </c>
      <c r="N679" s="70" t="str">
        <f>IF(L679="","",IF(D679&lt;&gt;"",D679,IF(L679=1,start_rate,IF(variable,IF(OR(L679=1,L679&lt;$K$20*periods_per_year),N678,MIN($K$21,IF(MOD(L679-1,$J$23)=0,MAX($K$22,N678+$J$24),N678))),N678))))</f>
        <v/>
      </c>
      <c r="O679" s="71" t="str">
        <f>IF(L679="","",ROUND((((1+N679/CP)^(CP/periods_per_year))-1)*R678,2))</f>
        <v/>
      </c>
      <c r="P679" s="71" t="str">
        <f>IF(L679="","",IF(L679=nper,R678+O679,MIN(R678+O679,IF(N679=N678,P678,ROUND(-PMT(((1+N679/CP)^(CP/periods_per_year))-1,nper-L679+1,R678),2)))))</f>
        <v/>
      </c>
      <c r="Q679" s="71" t="str">
        <f t="shared" si="88"/>
        <v/>
      </c>
      <c r="R679" s="71" t="str">
        <f t="shared" si="89"/>
        <v/>
      </c>
    </row>
    <row r="680" spans="1:18" x14ac:dyDescent="0.25">
      <c r="A680" s="63" t="str">
        <f t="shared" si="81"/>
        <v/>
      </c>
      <c r="B680" s="64" t="str">
        <f t="shared" si="82"/>
        <v/>
      </c>
      <c r="C680" s="65" t="str">
        <f t="shared" si="83"/>
        <v/>
      </c>
      <c r="D680" s="66" t="str">
        <f>IF(A680="","",IF(A680=1,start_rate,IF(variable,IF(OR(A680=1,A680&lt;$K$20*periods_per_year),D679,MIN($K$21,IF(MOD(A680-1,$J$23)=0,MAX($K$22,D679+$J$24),D679))),D679)))</f>
        <v/>
      </c>
      <c r="E680" s="71" t="str">
        <f t="shared" si="84"/>
        <v/>
      </c>
      <c r="F680" s="71" t="str">
        <f>IF(A680="","",IF(A680=nper,J679+E680,MIN(J679+E680,IF(D680=D679,F679,IF($E$10="Acc Bi-Weekly",ROUND((-PMT(((1+D680/CP)^(CP/12))-1,(nper-A680+1)*12/26,J679))/2,2),IF($E$10="Acc Weekly",ROUND((-PMT(((1+D680/CP)^(CP/12))-1,(nper-A680+1)*12/52,J679))/4,2),ROUND(-PMT(((1+D680/CP)^(CP/periods_per_year))-1,nper-A680+1,J679),2)))))))</f>
        <v/>
      </c>
      <c r="G680" s="71" t="str">
        <f>IF(OR(A680="",A680&lt;$E$14),"",IF(J679&lt;=F680,0,IF(IF(AND(A680&gt;=$E$14,MOD(A680-$E$14,int)=0),$E$15,0)+F680&gt;=J679+E680,J679+E680-F680,IF(AND(A680&gt;=$E$14,MOD(A680-$E$14,int)=0),$E$15,0)+IF(IF(AND(A680&gt;=$E$14,MOD(A680-$E$14,int)=0),$E$15,0)+IF(MOD(A680-$E$18,periods_per_year)=0,$E$17,0)+F680&lt;J679+E680,IF(MOD(A680-$E$18,periods_per_year)=0,$E$17,0),J679+E680-IF(AND(A680&gt;=$E$14,MOD(A680-$E$14,int)=0),$E$15,0)-F680))))</f>
        <v/>
      </c>
      <c r="H680" s="68"/>
      <c r="I680" s="71" t="str">
        <f t="shared" si="85"/>
        <v/>
      </c>
      <c r="J680" s="71" t="str">
        <f t="shared" si="86"/>
        <v/>
      </c>
      <c r="K680" s="50"/>
      <c r="L680" s="63" t="str">
        <f t="shared" si="87"/>
        <v/>
      </c>
      <c r="M680" s="64" t="str">
        <f>IF(L680="","",IF(OR(periods_per_year=26,periods_per_year=52),IF(periods_per_year=26,IF(L680=1,fpdate,M679+14),IF(periods_per_year=52,IF(L680=1,fpdate,M679+7),"n/a")),IF(periods_per_year=24,DATE(YEAR(fpdate),MONTH(fpdate)+(L680-1)/2+IF(AND(DAY(fpdate)&gt;=15,MOD(L680,2)=0),1,0),IF(MOD(L680,2)=0,IF(DAY(fpdate)&gt;=15,DAY(fpdate)-14,DAY(fpdate)+14),DAY(fpdate))),IF(DAY(DATE(YEAR(fpdate),MONTH(fpdate)+L680-1,DAY(fpdate)))&lt;&gt;DAY(fpdate),DATE(YEAR(fpdate),MONTH(fpdate)+L680,0),DATE(YEAR(fpdate),MONTH(fpdate)+L680-1,DAY(fpdate))))))</f>
        <v/>
      </c>
      <c r="N680" s="70" t="str">
        <f>IF(L680="","",IF(D680&lt;&gt;"",D680,IF(L680=1,start_rate,IF(variable,IF(OR(L680=1,L680&lt;$K$20*periods_per_year),N679,MIN($K$21,IF(MOD(L680-1,$J$23)=0,MAX($K$22,N679+$J$24),N679))),N679))))</f>
        <v/>
      </c>
      <c r="O680" s="71" t="str">
        <f>IF(L680="","",ROUND((((1+N680/CP)^(CP/periods_per_year))-1)*R679,2))</f>
        <v/>
      </c>
      <c r="P680" s="71" t="str">
        <f>IF(L680="","",IF(L680=nper,R679+O680,MIN(R679+O680,IF(N680=N679,P679,ROUND(-PMT(((1+N680/CP)^(CP/periods_per_year))-1,nper-L680+1,R679),2)))))</f>
        <v/>
      </c>
      <c r="Q680" s="71" t="str">
        <f t="shared" si="88"/>
        <v/>
      </c>
      <c r="R680" s="71" t="str">
        <f t="shared" si="89"/>
        <v/>
      </c>
    </row>
    <row r="681" spans="1:18" x14ac:dyDescent="0.25">
      <c r="A681" s="63" t="str">
        <f t="shared" si="81"/>
        <v/>
      </c>
      <c r="B681" s="64" t="str">
        <f t="shared" si="82"/>
        <v/>
      </c>
      <c r="C681" s="65" t="str">
        <f t="shared" si="83"/>
        <v/>
      </c>
      <c r="D681" s="66" t="str">
        <f>IF(A681="","",IF(A681=1,start_rate,IF(variable,IF(OR(A681=1,A681&lt;$K$20*periods_per_year),D680,MIN($K$21,IF(MOD(A681-1,$J$23)=0,MAX($K$22,D680+$J$24),D680))),D680)))</f>
        <v/>
      </c>
      <c r="E681" s="71" t="str">
        <f t="shared" si="84"/>
        <v/>
      </c>
      <c r="F681" s="71" t="str">
        <f>IF(A681="","",IF(A681=nper,J680+E681,MIN(J680+E681,IF(D681=D680,F680,IF($E$10="Acc Bi-Weekly",ROUND((-PMT(((1+D681/CP)^(CP/12))-1,(nper-A681+1)*12/26,J680))/2,2),IF($E$10="Acc Weekly",ROUND((-PMT(((1+D681/CP)^(CP/12))-1,(nper-A681+1)*12/52,J680))/4,2),ROUND(-PMT(((1+D681/CP)^(CP/periods_per_year))-1,nper-A681+1,J680),2)))))))</f>
        <v/>
      </c>
      <c r="G681" s="71" t="str">
        <f>IF(OR(A681="",A681&lt;$E$14),"",IF(J680&lt;=F681,0,IF(IF(AND(A681&gt;=$E$14,MOD(A681-$E$14,int)=0),$E$15,0)+F681&gt;=J680+E681,J680+E681-F681,IF(AND(A681&gt;=$E$14,MOD(A681-$E$14,int)=0),$E$15,0)+IF(IF(AND(A681&gt;=$E$14,MOD(A681-$E$14,int)=0),$E$15,0)+IF(MOD(A681-$E$18,periods_per_year)=0,$E$17,0)+F681&lt;J680+E681,IF(MOD(A681-$E$18,periods_per_year)=0,$E$17,0),J680+E681-IF(AND(A681&gt;=$E$14,MOD(A681-$E$14,int)=0),$E$15,0)-F681))))</f>
        <v/>
      </c>
      <c r="H681" s="68"/>
      <c r="I681" s="71" t="str">
        <f t="shared" si="85"/>
        <v/>
      </c>
      <c r="J681" s="71" t="str">
        <f t="shared" si="86"/>
        <v/>
      </c>
      <c r="K681" s="50"/>
      <c r="L681" s="63" t="str">
        <f t="shared" si="87"/>
        <v/>
      </c>
      <c r="M681" s="64" t="str">
        <f>IF(L681="","",IF(OR(periods_per_year=26,periods_per_year=52),IF(periods_per_year=26,IF(L681=1,fpdate,M680+14),IF(periods_per_year=52,IF(L681=1,fpdate,M680+7),"n/a")),IF(periods_per_year=24,DATE(YEAR(fpdate),MONTH(fpdate)+(L681-1)/2+IF(AND(DAY(fpdate)&gt;=15,MOD(L681,2)=0),1,0),IF(MOD(L681,2)=0,IF(DAY(fpdate)&gt;=15,DAY(fpdate)-14,DAY(fpdate)+14),DAY(fpdate))),IF(DAY(DATE(YEAR(fpdate),MONTH(fpdate)+L681-1,DAY(fpdate)))&lt;&gt;DAY(fpdate),DATE(YEAR(fpdate),MONTH(fpdate)+L681,0),DATE(YEAR(fpdate),MONTH(fpdate)+L681-1,DAY(fpdate))))))</f>
        <v/>
      </c>
      <c r="N681" s="70" t="str">
        <f>IF(L681="","",IF(D681&lt;&gt;"",D681,IF(L681=1,start_rate,IF(variable,IF(OR(L681=1,L681&lt;$K$20*periods_per_year),N680,MIN($K$21,IF(MOD(L681-1,$J$23)=0,MAX($K$22,N680+$J$24),N680))),N680))))</f>
        <v/>
      </c>
      <c r="O681" s="71" t="str">
        <f>IF(L681="","",ROUND((((1+N681/CP)^(CP/periods_per_year))-1)*R680,2))</f>
        <v/>
      </c>
      <c r="P681" s="71" t="str">
        <f>IF(L681="","",IF(L681=nper,R680+O681,MIN(R680+O681,IF(N681=N680,P680,ROUND(-PMT(((1+N681/CP)^(CP/periods_per_year))-1,nper-L681+1,R680),2)))))</f>
        <v/>
      </c>
      <c r="Q681" s="71" t="str">
        <f t="shared" si="88"/>
        <v/>
      </c>
      <c r="R681" s="71" t="str">
        <f t="shared" si="89"/>
        <v/>
      </c>
    </row>
    <row r="682" spans="1:18" x14ac:dyDescent="0.25">
      <c r="A682" s="63" t="str">
        <f t="shared" si="81"/>
        <v/>
      </c>
      <c r="B682" s="64" t="str">
        <f t="shared" si="82"/>
        <v/>
      </c>
      <c r="C682" s="65" t="str">
        <f t="shared" si="83"/>
        <v/>
      </c>
      <c r="D682" s="66" t="str">
        <f>IF(A682="","",IF(A682=1,start_rate,IF(variable,IF(OR(A682=1,A682&lt;$K$20*periods_per_year),D681,MIN($K$21,IF(MOD(A682-1,$J$23)=0,MAX($K$22,D681+$J$24),D681))),D681)))</f>
        <v/>
      </c>
      <c r="E682" s="71" t="str">
        <f t="shared" si="84"/>
        <v/>
      </c>
      <c r="F682" s="71" t="str">
        <f>IF(A682="","",IF(A682=nper,J681+E682,MIN(J681+E682,IF(D682=D681,F681,IF($E$10="Acc Bi-Weekly",ROUND((-PMT(((1+D682/CP)^(CP/12))-1,(nper-A682+1)*12/26,J681))/2,2),IF($E$10="Acc Weekly",ROUND((-PMT(((1+D682/CP)^(CP/12))-1,(nper-A682+1)*12/52,J681))/4,2),ROUND(-PMT(((1+D682/CP)^(CP/periods_per_year))-1,nper-A682+1,J681),2)))))))</f>
        <v/>
      </c>
      <c r="G682" s="71" t="str">
        <f>IF(OR(A682="",A682&lt;$E$14),"",IF(J681&lt;=F682,0,IF(IF(AND(A682&gt;=$E$14,MOD(A682-$E$14,int)=0),$E$15,0)+F682&gt;=J681+E682,J681+E682-F682,IF(AND(A682&gt;=$E$14,MOD(A682-$E$14,int)=0),$E$15,0)+IF(IF(AND(A682&gt;=$E$14,MOD(A682-$E$14,int)=0),$E$15,0)+IF(MOD(A682-$E$18,periods_per_year)=0,$E$17,0)+F682&lt;J681+E682,IF(MOD(A682-$E$18,periods_per_year)=0,$E$17,0),J681+E682-IF(AND(A682&gt;=$E$14,MOD(A682-$E$14,int)=0),$E$15,0)-F682))))</f>
        <v/>
      </c>
      <c r="H682" s="68"/>
      <c r="I682" s="71" t="str">
        <f t="shared" si="85"/>
        <v/>
      </c>
      <c r="J682" s="71" t="str">
        <f t="shared" si="86"/>
        <v/>
      </c>
      <c r="K682" s="50"/>
      <c r="L682" s="63" t="str">
        <f t="shared" si="87"/>
        <v/>
      </c>
      <c r="M682" s="64" t="str">
        <f>IF(L682="","",IF(OR(periods_per_year=26,periods_per_year=52),IF(periods_per_year=26,IF(L682=1,fpdate,M681+14),IF(periods_per_year=52,IF(L682=1,fpdate,M681+7),"n/a")),IF(periods_per_year=24,DATE(YEAR(fpdate),MONTH(fpdate)+(L682-1)/2+IF(AND(DAY(fpdate)&gt;=15,MOD(L682,2)=0),1,0),IF(MOD(L682,2)=0,IF(DAY(fpdate)&gt;=15,DAY(fpdate)-14,DAY(fpdate)+14),DAY(fpdate))),IF(DAY(DATE(YEAR(fpdate),MONTH(fpdate)+L682-1,DAY(fpdate)))&lt;&gt;DAY(fpdate),DATE(YEAR(fpdate),MONTH(fpdate)+L682,0),DATE(YEAR(fpdate),MONTH(fpdate)+L682-1,DAY(fpdate))))))</f>
        <v/>
      </c>
      <c r="N682" s="70" t="str">
        <f>IF(L682="","",IF(D682&lt;&gt;"",D682,IF(L682=1,start_rate,IF(variable,IF(OR(L682=1,L682&lt;$K$20*periods_per_year),N681,MIN($K$21,IF(MOD(L682-1,$J$23)=0,MAX($K$22,N681+$J$24),N681))),N681))))</f>
        <v/>
      </c>
      <c r="O682" s="71" t="str">
        <f>IF(L682="","",ROUND((((1+N682/CP)^(CP/periods_per_year))-1)*R681,2))</f>
        <v/>
      </c>
      <c r="P682" s="71" t="str">
        <f>IF(L682="","",IF(L682=nper,R681+O682,MIN(R681+O682,IF(N682=N681,P681,ROUND(-PMT(((1+N682/CP)^(CP/periods_per_year))-1,nper-L682+1,R681),2)))))</f>
        <v/>
      </c>
      <c r="Q682" s="71" t="str">
        <f t="shared" si="88"/>
        <v/>
      </c>
      <c r="R682" s="71" t="str">
        <f t="shared" si="89"/>
        <v/>
      </c>
    </row>
    <row r="683" spans="1:18" x14ac:dyDescent="0.25">
      <c r="A683" s="63" t="str">
        <f t="shared" ref="A683:A746" si="90">IF(J682="","",IF(OR(A682&gt;=nper,ROUND(J682,2)&lt;=0),"",A682+1))</f>
        <v/>
      </c>
      <c r="B683" s="64" t="str">
        <f t="shared" ref="B683:B746" si="91">IF(A683="","",IF(OR(periods_per_year=26,periods_per_year=52),IF(periods_per_year=26,IF(A683=1,fpdate,B682+14),IF(periods_per_year=52,IF(A683=1,fpdate,B682+7),"n/a")),IF(periods_per_year=24,DATE(YEAR(fpdate),MONTH(fpdate)+(A683-1)/2+IF(AND(DAY(fpdate)&gt;=15,MOD(A683,2)=0),1,0),IF(MOD(A683,2)=0,IF(DAY(fpdate)&gt;=15,DAY(fpdate)-14,DAY(fpdate)+14),DAY(fpdate))),IF(DAY(DATE(YEAR(fpdate),MONTH(fpdate)+A683-1,DAY(fpdate)))&lt;&gt;DAY(fpdate),DATE(YEAR(fpdate),MONTH(fpdate)+A683,0),DATE(YEAR(fpdate),MONTH(fpdate)+A683-1,DAY(fpdate))))))</f>
        <v/>
      </c>
      <c r="C683" s="65" t="str">
        <f t="shared" ref="C683:C746" si="92">IF(A683="","",IF(MOD(A683,periods_per_year)=0,A683/periods_per_year,""))</f>
        <v/>
      </c>
      <c r="D683" s="66" t="str">
        <f>IF(A683="","",IF(A683=1,start_rate,IF(variable,IF(OR(A683=1,A683&lt;$K$20*periods_per_year),D682,MIN($K$21,IF(MOD(A683-1,$J$23)=0,MAX($K$22,D682+$J$24),D682))),D682)))</f>
        <v/>
      </c>
      <c r="E683" s="71" t="str">
        <f t="shared" ref="E683:E746" si="93">IF(A683="","",ROUND((((1+D683/CP)^(CP/periods_per_year))-1)*J682,2))</f>
        <v/>
      </c>
      <c r="F683" s="71" t="str">
        <f>IF(A683="","",IF(A683=nper,J682+E683,MIN(J682+E683,IF(D683=D682,F682,IF($E$10="Acc Bi-Weekly",ROUND((-PMT(((1+D683/CP)^(CP/12))-1,(nper-A683+1)*12/26,J682))/2,2),IF($E$10="Acc Weekly",ROUND((-PMT(((1+D683/CP)^(CP/12))-1,(nper-A683+1)*12/52,J682))/4,2),ROUND(-PMT(((1+D683/CP)^(CP/periods_per_year))-1,nper-A683+1,J682),2)))))))</f>
        <v/>
      </c>
      <c r="G683" s="71" t="str">
        <f>IF(OR(A683="",A683&lt;$E$14),"",IF(J682&lt;=F683,0,IF(IF(AND(A683&gt;=$E$14,MOD(A683-$E$14,int)=0),$E$15,0)+F683&gt;=J682+E683,J682+E683-F683,IF(AND(A683&gt;=$E$14,MOD(A683-$E$14,int)=0),$E$15,0)+IF(IF(AND(A683&gt;=$E$14,MOD(A683-$E$14,int)=0),$E$15,0)+IF(MOD(A683-$E$18,periods_per_year)=0,$E$17,0)+F683&lt;J682+E683,IF(MOD(A683-$E$18,periods_per_year)=0,$E$17,0),J682+E683-IF(AND(A683&gt;=$E$14,MOD(A683-$E$14,int)=0),$E$15,0)-F683))))</f>
        <v/>
      </c>
      <c r="H683" s="68"/>
      <c r="I683" s="71" t="str">
        <f t="shared" ref="I683:I746" si="94">IF(A683="","",F683-E683+H683+IF(G683="",0,G683))</f>
        <v/>
      </c>
      <c r="J683" s="71" t="str">
        <f t="shared" ref="J683:J746" si="95">IF(A683="","",J682-I683)</f>
        <v/>
      </c>
      <c r="K683" s="50"/>
      <c r="L683" s="63" t="str">
        <f t="shared" ref="L683:L746" si="96">IF(R682="","",IF(OR(L682&gt;=nper,ROUND(R682,2)&lt;=0),"",L682+1))</f>
        <v/>
      </c>
      <c r="M683" s="64" t="str">
        <f>IF(L683="","",IF(OR(periods_per_year=26,periods_per_year=52),IF(periods_per_year=26,IF(L683=1,fpdate,M682+14),IF(periods_per_year=52,IF(L683=1,fpdate,M682+7),"n/a")),IF(periods_per_year=24,DATE(YEAR(fpdate),MONTH(fpdate)+(L683-1)/2+IF(AND(DAY(fpdate)&gt;=15,MOD(L683,2)=0),1,0),IF(MOD(L683,2)=0,IF(DAY(fpdate)&gt;=15,DAY(fpdate)-14,DAY(fpdate)+14),DAY(fpdate))),IF(DAY(DATE(YEAR(fpdate),MONTH(fpdate)+L683-1,DAY(fpdate)))&lt;&gt;DAY(fpdate),DATE(YEAR(fpdate),MONTH(fpdate)+L683,0),DATE(YEAR(fpdate),MONTH(fpdate)+L683-1,DAY(fpdate))))))</f>
        <v/>
      </c>
      <c r="N683" s="70" t="str">
        <f>IF(L683="","",IF(D683&lt;&gt;"",D683,IF(L683=1,start_rate,IF(variable,IF(OR(L683=1,L683&lt;$K$20*periods_per_year),N682,MIN($K$21,IF(MOD(L683-1,$J$23)=0,MAX($K$22,N682+$J$24),N682))),N682))))</f>
        <v/>
      </c>
      <c r="O683" s="71" t="str">
        <f>IF(L683="","",ROUND((((1+N683/CP)^(CP/periods_per_year))-1)*R682,2))</f>
        <v/>
      </c>
      <c r="P683" s="71" t="str">
        <f>IF(L683="","",IF(L683=nper,R682+O683,MIN(R682+O683,IF(N683=N682,P682,ROUND(-PMT(((1+N683/CP)^(CP/periods_per_year))-1,nper-L683+1,R682),2)))))</f>
        <v/>
      </c>
      <c r="Q683" s="71" t="str">
        <f t="shared" ref="Q683:Q746" si="97">IF(L683="","",P683-O683)</f>
        <v/>
      </c>
      <c r="R683" s="71" t="str">
        <f t="shared" ref="R683:R746" si="98">IF(L683="","",R682-Q683)</f>
        <v/>
      </c>
    </row>
    <row r="684" spans="1:18" x14ac:dyDescent="0.25">
      <c r="A684" s="63" t="str">
        <f t="shared" si="90"/>
        <v/>
      </c>
      <c r="B684" s="64" t="str">
        <f t="shared" si="91"/>
        <v/>
      </c>
      <c r="C684" s="65" t="str">
        <f t="shared" si="92"/>
        <v/>
      </c>
      <c r="D684" s="66" t="str">
        <f>IF(A684="","",IF(A684=1,start_rate,IF(variable,IF(OR(A684=1,A684&lt;$K$20*periods_per_year),D683,MIN($K$21,IF(MOD(A684-1,$J$23)=0,MAX($K$22,D683+$J$24),D683))),D683)))</f>
        <v/>
      </c>
      <c r="E684" s="71" t="str">
        <f t="shared" si="93"/>
        <v/>
      </c>
      <c r="F684" s="71" t="str">
        <f>IF(A684="","",IF(A684=nper,J683+E684,MIN(J683+E684,IF(D684=D683,F683,IF($E$10="Acc Bi-Weekly",ROUND((-PMT(((1+D684/CP)^(CP/12))-1,(nper-A684+1)*12/26,J683))/2,2),IF($E$10="Acc Weekly",ROUND((-PMT(((1+D684/CP)^(CP/12))-1,(nper-A684+1)*12/52,J683))/4,2),ROUND(-PMT(((1+D684/CP)^(CP/periods_per_year))-1,nper-A684+1,J683),2)))))))</f>
        <v/>
      </c>
      <c r="G684" s="71" t="str">
        <f>IF(OR(A684="",A684&lt;$E$14),"",IF(J683&lt;=F684,0,IF(IF(AND(A684&gt;=$E$14,MOD(A684-$E$14,int)=0),$E$15,0)+F684&gt;=J683+E684,J683+E684-F684,IF(AND(A684&gt;=$E$14,MOD(A684-$E$14,int)=0),$E$15,0)+IF(IF(AND(A684&gt;=$E$14,MOD(A684-$E$14,int)=0),$E$15,0)+IF(MOD(A684-$E$18,periods_per_year)=0,$E$17,0)+F684&lt;J683+E684,IF(MOD(A684-$E$18,periods_per_year)=0,$E$17,0),J683+E684-IF(AND(A684&gt;=$E$14,MOD(A684-$E$14,int)=0),$E$15,0)-F684))))</f>
        <v/>
      </c>
      <c r="H684" s="68"/>
      <c r="I684" s="71" t="str">
        <f t="shared" si="94"/>
        <v/>
      </c>
      <c r="J684" s="71" t="str">
        <f t="shared" si="95"/>
        <v/>
      </c>
      <c r="K684" s="50"/>
      <c r="L684" s="63" t="str">
        <f t="shared" si="96"/>
        <v/>
      </c>
      <c r="M684" s="64" t="str">
        <f>IF(L684="","",IF(OR(periods_per_year=26,periods_per_year=52),IF(periods_per_year=26,IF(L684=1,fpdate,M683+14),IF(periods_per_year=52,IF(L684=1,fpdate,M683+7),"n/a")),IF(periods_per_year=24,DATE(YEAR(fpdate),MONTH(fpdate)+(L684-1)/2+IF(AND(DAY(fpdate)&gt;=15,MOD(L684,2)=0),1,0),IF(MOD(L684,2)=0,IF(DAY(fpdate)&gt;=15,DAY(fpdate)-14,DAY(fpdate)+14),DAY(fpdate))),IF(DAY(DATE(YEAR(fpdate),MONTH(fpdate)+L684-1,DAY(fpdate)))&lt;&gt;DAY(fpdate),DATE(YEAR(fpdate),MONTH(fpdate)+L684,0),DATE(YEAR(fpdate),MONTH(fpdate)+L684-1,DAY(fpdate))))))</f>
        <v/>
      </c>
      <c r="N684" s="70" t="str">
        <f>IF(L684="","",IF(D684&lt;&gt;"",D684,IF(L684=1,start_rate,IF(variable,IF(OR(L684=1,L684&lt;$K$20*periods_per_year),N683,MIN($K$21,IF(MOD(L684-1,$J$23)=0,MAX($K$22,N683+$J$24),N683))),N683))))</f>
        <v/>
      </c>
      <c r="O684" s="71" t="str">
        <f>IF(L684="","",ROUND((((1+N684/CP)^(CP/periods_per_year))-1)*R683,2))</f>
        <v/>
      </c>
      <c r="P684" s="71" t="str">
        <f>IF(L684="","",IF(L684=nper,R683+O684,MIN(R683+O684,IF(N684=N683,P683,ROUND(-PMT(((1+N684/CP)^(CP/periods_per_year))-1,nper-L684+1,R683),2)))))</f>
        <v/>
      </c>
      <c r="Q684" s="71" t="str">
        <f t="shared" si="97"/>
        <v/>
      </c>
      <c r="R684" s="71" t="str">
        <f t="shared" si="98"/>
        <v/>
      </c>
    </row>
    <row r="685" spans="1:18" x14ac:dyDescent="0.25">
      <c r="A685" s="63" t="str">
        <f t="shared" si="90"/>
        <v/>
      </c>
      <c r="B685" s="64" t="str">
        <f t="shared" si="91"/>
        <v/>
      </c>
      <c r="C685" s="65" t="str">
        <f t="shared" si="92"/>
        <v/>
      </c>
      <c r="D685" s="66" t="str">
        <f>IF(A685="","",IF(A685=1,start_rate,IF(variable,IF(OR(A685=1,A685&lt;$K$20*periods_per_year),D684,MIN($K$21,IF(MOD(A685-1,$J$23)=0,MAX($K$22,D684+$J$24),D684))),D684)))</f>
        <v/>
      </c>
      <c r="E685" s="71" t="str">
        <f t="shared" si="93"/>
        <v/>
      </c>
      <c r="F685" s="71" t="str">
        <f>IF(A685="","",IF(A685=nper,J684+E685,MIN(J684+E685,IF(D685=D684,F684,IF($E$10="Acc Bi-Weekly",ROUND((-PMT(((1+D685/CP)^(CP/12))-1,(nper-A685+1)*12/26,J684))/2,2),IF($E$10="Acc Weekly",ROUND((-PMT(((1+D685/CP)^(CP/12))-1,(nper-A685+1)*12/52,J684))/4,2),ROUND(-PMT(((1+D685/CP)^(CP/periods_per_year))-1,nper-A685+1,J684),2)))))))</f>
        <v/>
      </c>
      <c r="G685" s="71" t="str">
        <f>IF(OR(A685="",A685&lt;$E$14),"",IF(J684&lt;=F685,0,IF(IF(AND(A685&gt;=$E$14,MOD(A685-$E$14,int)=0),$E$15,0)+F685&gt;=J684+E685,J684+E685-F685,IF(AND(A685&gt;=$E$14,MOD(A685-$E$14,int)=0),$E$15,0)+IF(IF(AND(A685&gt;=$E$14,MOD(A685-$E$14,int)=0),$E$15,0)+IF(MOD(A685-$E$18,periods_per_year)=0,$E$17,0)+F685&lt;J684+E685,IF(MOD(A685-$E$18,periods_per_year)=0,$E$17,0),J684+E685-IF(AND(A685&gt;=$E$14,MOD(A685-$E$14,int)=0),$E$15,0)-F685))))</f>
        <v/>
      </c>
      <c r="H685" s="68"/>
      <c r="I685" s="71" t="str">
        <f t="shared" si="94"/>
        <v/>
      </c>
      <c r="J685" s="71" t="str">
        <f t="shared" si="95"/>
        <v/>
      </c>
      <c r="K685" s="50"/>
      <c r="L685" s="63" t="str">
        <f t="shared" si="96"/>
        <v/>
      </c>
      <c r="M685" s="64" t="str">
        <f>IF(L685="","",IF(OR(periods_per_year=26,periods_per_year=52),IF(periods_per_year=26,IF(L685=1,fpdate,M684+14),IF(periods_per_year=52,IF(L685=1,fpdate,M684+7),"n/a")),IF(periods_per_year=24,DATE(YEAR(fpdate),MONTH(fpdate)+(L685-1)/2+IF(AND(DAY(fpdate)&gt;=15,MOD(L685,2)=0),1,0),IF(MOD(L685,2)=0,IF(DAY(fpdate)&gt;=15,DAY(fpdate)-14,DAY(fpdate)+14),DAY(fpdate))),IF(DAY(DATE(YEAR(fpdate),MONTH(fpdate)+L685-1,DAY(fpdate)))&lt;&gt;DAY(fpdate),DATE(YEAR(fpdate),MONTH(fpdate)+L685,0),DATE(YEAR(fpdate),MONTH(fpdate)+L685-1,DAY(fpdate))))))</f>
        <v/>
      </c>
      <c r="N685" s="70" t="str">
        <f>IF(L685="","",IF(D685&lt;&gt;"",D685,IF(L685=1,start_rate,IF(variable,IF(OR(L685=1,L685&lt;$K$20*periods_per_year),N684,MIN($K$21,IF(MOD(L685-1,$J$23)=0,MAX($K$22,N684+$J$24),N684))),N684))))</f>
        <v/>
      </c>
      <c r="O685" s="71" t="str">
        <f>IF(L685="","",ROUND((((1+N685/CP)^(CP/periods_per_year))-1)*R684,2))</f>
        <v/>
      </c>
      <c r="P685" s="71" t="str">
        <f>IF(L685="","",IF(L685=nper,R684+O685,MIN(R684+O685,IF(N685=N684,P684,ROUND(-PMT(((1+N685/CP)^(CP/periods_per_year))-1,nper-L685+1,R684),2)))))</f>
        <v/>
      </c>
      <c r="Q685" s="71" t="str">
        <f t="shared" si="97"/>
        <v/>
      </c>
      <c r="R685" s="71" t="str">
        <f t="shared" si="98"/>
        <v/>
      </c>
    </row>
    <row r="686" spans="1:18" x14ac:dyDescent="0.25">
      <c r="A686" s="63" t="str">
        <f t="shared" si="90"/>
        <v/>
      </c>
      <c r="B686" s="64" t="str">
        <f t="shared" si="91"/>
        <v/>
      </c>
      <c r="C686" s="65" t="str">
        <f t="shared" si="92"/>
        <v/>
      </c>
      <c r="D686" s="66" t="str">
        <f>IF(A686="","",IF(A686=1,start_rate,IF(variable,IF(OR(A686=1,A686&lt;$K$20*periods_per_year),D685,MIN($K$21,IF(MOD(A686-1,$J$23)=0,MAX($K$22,D685+$J$24),D685))),D685)))</f>
        <v/>
      </c>
      <c r="E686" s="71" t="str">
        <f t="shared" si="93"/>
        <v/>
      </c>
      <c r="F686" s="71" t="str">
        <f>IF(A686="","",IF(A686=nper,J685+E686,MIN(J685+E686,IF(D686=D685,F685,IF($E$10="Acc Bi-Weekly",ROUND((-PMT(((1+D686/CP)^(CP/12))-1,(nper-A686+1)*12/26,J685))/2,2),IF($E$10="Acc Weekly",ROUND((-PMT(((1+D686/CP)^(CP/12))-1,(nper-A686+1)*12/52,J685))/4,2),ROUND(-PMT(((1+D686/CP)^(CP/periods_per_year))-1,nper-A686+1,J685),2)))))))</f>
        <v/>
      </c>
      <c r="G686" s="71" t="str">
        <f>IF(OR(A686="",A686&lt;$E$14),"",IF(J685&lt;=F686,0,IF(IF(AND(A686&gt;=$E$14,MOD(A686-$E$14,int)=0),$E$15,0)+F686&gt;=J685+E686,J685+E686-F686,IF(AND(A686&gt;=$E$14,MOD(A686-$E$14,int)=0),$E$15,0)+IF(IF(AND(A686&gt;=$E$14,MOD(A686-$E$14,int)=0),$E$15,0)+IF(MOD(A686-$E$18,periods_per_year)=0,$E$17,0)+F686&lt;J685+E686,IF(MOD(A686-$E$18,periods_per_year)=0,$E$17,0),J685+E686-IF(AND(A686&gt;=$E$14,MOD(A686-$E$14,int)=0),$E$15,0)-F686))))</f>
        <v/>
      </c>
      <c r="H686" s="68"/>
      <c r="I686" s="71" t="str">
        <f t="shared" si="94"/>
        <v/>
      </c>
      <c r="J686" s="71" t="str">
        <f t="shared" si="95"/>
        <v/>
      </c>
      <c r="K686" s="50"/>
      <c r="L686" s="63" t="str">
        <f t="shared" si="96"/>
        <v/>
      </c>
      <c r="M686" s="64" t="str">
        <f>IF(L686="","",IF(OR(periods_per_year=26,periods_per_year=52),IF(periods_per_year=26,IF(L686=1,fpdate,M685+14),IF(periods_per_year=52,IF(L686=1,fpdate,M685+7),"n/a")),IF(periods_per_year=24,DATE(YEAR(fpdate),MONTH(fpdate)+(L686-1)/2+IF(AND(DAY(fpdate)&gt;=15,MOD(L686,2)=0),1,0),IF(MOD(L686,2)=0,IF(DAY(fpdate)&gt;=15,DAY(fpdate)-14,DAY(fpdate)+14),DAY(fpdate))),IF(DAY(DATE(YEAR(fpdate),MONTH(fpdate)+L686-1,DAY(fpdate)))&lt;&gt;DAY(fpdate),DATE(YEAR(fpdate),MONTH(fpdate)+L686,0),DATE(YEAR(fpdate),MONTH(fpdate)+L686-1,DAY(fpdate))))))</f>
        <v/>
      </c>
      <c r="N686" s="70" t="str">
        <f>IF(L686="","",IF(D686&lt;&gt;"",D686,IF(L686=1,start_rate,IF(variable,IF(OR(L686=1,L686&lt;$K$20*periods_per_year),N685,MIN($K$21,IF(MOD(L686-1,$J$23)=0,MAX($K$22,N685+$J$24),N685))),N685))))</f>
        <v/>
      </c>
      <c r="O686" s="71" t="str">
        <f>IF(L686="","",ROUND((((1+N686/CP)^(CP/periods_per_year))-1)*R685,2))</f>
        <v/>
      </c>
      <c r="P686" s="71" t="str">
        <f>IF(L686="","",IF(L686=nper,R685+O686,MIN(R685+O686,IF(N686=N685,P685,ROUND(-PMT(((1+N686/CP)^(CP/periods_per_year))-1,nper-L686+1,R685),2)))))</f>
        <v/>
      </c>
      <c r="Q686" s="71" t="str">
        <f t="shared" si="97"/>
        <v/>
      </c>
      <c r="R686" s="71" t="str">
        <f t="shared" si="98"/>
        <v/>
      </c>
    </row>
    <row r="687" spans="1:18" x14ac:dyDescent="0.25">
      <c r="A687" s="63" t="str">
        <f t="shared" si="90"/>
        <v/>
      </c>
      <c r="B687" s="64" t="str">
        <f t="shared" si="91"/>
        <v/>
      </c>
      <c r="C687" s="65" t="str">
        <f t="shared" si="92"/>
        <v/>
      </c>
      <c r="D687" s="66" t="str">
        <f>IF(A687="","",IF(A687=1,start_rate,IF(variable,IF(OR(A687=1,A687&lt;$K$20*periods_per_year),D686,MIN($K$21,IF(MOD(A687-1,$J$23)=0,MAX($K$22,D686+$J$24),D686))),D686)))</f>
        <v/>
      </c>
      <c r="E687" s="71" t="str">
        <f t="shared" si="93"/>
        <v/>
      </c>
      <c r="F687" s="71" t="str">
        <f>IF(A687="","",IF(A687=nper,J686+E687,MIN(J686+E687,IF(D687=D686,F686,IF($E$10="Acc Bi-Weekly",ROUND((-PMT(((1+D687/CP)^(CP/12))-1,(nper-A687+1)*12/26,J686))/2,2),IF($E$10="Acc Weekly",ROUND((-PMT(((1+D687/CP)^(CP/12))-1,(nper-A687+1)*12/52,J686))/4,2),ROUND(-PMT(((1+D687/CP)^(CP/periods_per_year))-1,nper-A687+1,J686),2)))))))</f>
        <v/>
      </c>
      <c r="G687" s="71" t="str">
        <f>IF(OR(A687="",A687&lt;$E$14),"",IF(J686&lt;=F687,0,IF(IF(AND(A687&gt;=$E$14,MOD(A687-$E$14,int)=0),$E$15,0)+F687&gt;=J686+E687,J686+E687-F687,IF(AND(A687&gt;=$E$14,MOD(A687-$E$14,int)=0),$E$15,0)+IF(IF(AND(A687&gt;=$E$14,MOD(A687-$E$14,int)=0),$E$15,0)+IF(MOD(A687-$E$18,periods_per_year)=0,$E$17,0)+F687&lt;J686+E687,IF(MOD(A687-$E$18,periods_per_year)=0,$E$17,0),J686+E687-IF(AND(A687&gt;=$E$14,MOD(A687-$E$14,int)=0),$E$15,0)-F687))))</f>
        <v/>
      </c>
      <c r="H687" s="68"/>
      <c r="I687" s="71" t="str">
        <f t="shared" si="94"/>
        <v/>
      </c>
      <c r="J687" s="71" t="str">
        <f t="shared" si="95"/>
        <v/>
      </c>
      <c r="K687" s="50"/>
      <c r="L687" s="63" t="str">
        <f t="shared" si="96"/>
        <v/>
      </c>
      <c r="M687" s="64" t="str">
        <f>IF(L687="","",IF(OR(periods_per_year=26,periods_per_year=52),IF(periods_per_year=26,IF(L687=1,fpdate,M686+14),IF(periods_per_year=52,IF(L687=1,fpdate,M686+7),"n/a")),IF(periods_per_year=24,DATE(YEAR(fpdate),MONTH(fpdate)+(L687-1)/2+IF(AND(DAY(fpdate)&gt;=15,MOD(L687,2)=0),1,0),IF(MOD(L687,2)=0,IF(DAY(fpdate)&gt;=15,DAY(fpdate)-14,DAY(fpdate)+14),DAY(fpdate))),IF(DAY(DATE(YEAR(fpdate),MONTH(fpdate)+L687-1,DAY(fpdate)))&lt;&gt;DAY(fpdate),DATE(YEAR(fpdate),MONTH(fpdate)+L687,0),DATE(YEAR(fpdate),MONTH(fpdate)+L687-1,DAY(fpdate))))))</f>
        <v/>
      </c>
      <c r="N687" s="70" t="str">
        <f>IF(L687="","",IF(D687&lt;&gt;"",D687,IF(L687=1,start_rate,IF(variable,IF(OR(L687=1,L687&lt;$K$20*periods_per_year),N686,MIN($K$21,IF(MOD(L687-1,$J$23)=0,MAX($K$22,N686+$J$24),N686))),N686))))</f>
        <v/>
      </c>
      <c r="O687" s="71" t="str">
        <f>IF(L687="","",ROUND((((1+N687/CP)^(CP/periods_per_year))-1)*R686,2))</f>
        <v/>
      </c>
      <c r="P687" s="71" t="str">
        <f>IF(L687="","",IF(L687=nper,R686+O687,MIN(R686+O687,IF(N687=N686,P686,ROUND(-PMT(((1+N687/CP)^(CP/periods_per_year))-1,nper-L687+1,R686),2)))))</f>
        <v/>
      </c>
      <c r="Q687" s="71" t="str">
        <f t="shared" si="97"/>
        <v/>
      </c>
      <c r="R687" s="71" t="str">
        <f t="shared" si="98"/>
        <v/>
      </c>
    </row>
    <row r="688" spans="1:18" x14ac:dyDescent="0.25">
      <c r="A688" s="63" t="str">
        <f t="shared" si="90"/>
        <v/>
      </c>
      <c r="B688" s="64" t="str">
        <f t="shared" si="91"/>
        <v/>
      </c>
      <c r="C688" s="65" t="str">
        <f t="shared" si="92"/>
        <v/>
      </c>
      <c r="D688" s="66" t="str">
        <f>IF(A688="","",IF(A688=1,start_rate,IF(variable,IF(OR(A688=1,A688&lt;$K$20*periods_per_year),D687,MIN($K$21,IF(MOD(A688-1,$J$23)=0,MAX($K$22,D687+$J$24),D687))),D687)))</f>
        <v/>
      </c>
      <c r="E688" s="71" t="str">
        <f t="shared" si="93"/>
        <v/>
      </c>
      <c r="F688" s="71" t="str">
        <f>IF(A688="","",IF(A688=nper,J687+E688,MIN(J687+E688,IF(D688=D687,F687,IF($E$10="Acc Bi-Weekly",ROUND((-PMT(((1+D688/CP)^(CP/12))-1,(nper-A688+1)*12/26,J687))/2,2),IF($E$10="Acc Weekly",ROUND((-PMT(((1+D688/CP)^(CP/12))-1,(nper-A688+1)*12/52,J687))/4,2),ROUND(-PMT(((1+D688/CP)^(CP/periods_per_year))-1,nper-A688+1,J687),2)))))))</f>
        <v/>
      </c>
      <c r="G688" s="71" t="str">
        <f>IF(OR(A688="",A688&lt;$E$14),"",IF(J687&lt;=F688,0,IF(IF(AND(A688&gt;=$E$14,MOD(A688-$E$14,int)=0),$E$15,0)+F688&gt;=J687+E688,J687+E688-F688,IF(AND(A688&gt;=$E$14,MOD(A688-$E$14,int)=0),$E$15,0)+IF(IF(AND(A688&gt;=$E$14,MOD(A688-$E$14,int)=0),$E$15,0)+IF(MOD(A688-$E$18,periods_per_year)=0,$E$17,0)+F688&lt;J687+E688,IF(MOD(A688-$E$18,periods_per_year)=0,$E$17,0),J687+E688-IF(AND(A688&gt;=$E$14,MOD(A688-$E$14,int)=0),$E$15,0)-F688))))</f>
        <v/>
      </c>
      <c r="H688" s="68"/>
      <c r="I688" s="71" t="str">
        <f t="shared" si="94"/>
        <v/>
      </c>
      <c r="J688" s="71" t="str">
        <f t="shared" si="95"/>
        <v/>
      </c>
      <c r="K688" s="50"/>
      <c r="L688" s="63" t="str">
        <f t="shared" si="96"/>
        <v/>
      </c>
      <c r="M688" s="64" t="str">
        <f>IF(L688="","",IF(OR(periods_per_year=26,periods_per_year=52),IF(periods_per_year=26,IF(L688=1,fpdate,M687+14),IF(periods_per_year=52,IF(L688=1,fpdate,M687+7),"n/a")),IF(periods_per_year=24,DATE(YEAR(fpdate),MONTH(fpdate)+(L688-1)/2+IF(AND(DAY(fpdate)&gt;=15,MOD(L688,2)=0),1,0),IF(MOD(L688,2)=0,IF(DAY(fpdate)&gt;=15,DAY(fpdate)-14,DAY(fpdate)+14),DAY(fpdate))),IF(DAY(DATE(YEAR(fpdate),MONTH(fpdate)+L688-1,DAY(fpdate)))&lt;&gt;DAY(fpdate),DATE(YEAR(fpdate),MONTH(fpdate)+L688,0),DATE(YEAR(fpdate),MONTH(fpdate)+L688-1,DAY(fpdate))))))</f>
        <v/>
      </c>
      <c r="N688" s="70" t="str">
        <f>IF(L688="","",IF(D688&lt;&gt;"",D688,IF(L688=1,start_rate,IF(variable,IF(OR(L688=1,L688&lt;$K$20*periods_per_year),N687,MIN($K$21,IF(MOD(L688-1,$J$23)=0,MAX($K$22,N687+$J$24),N687))),N687))))</f>
        <v/>
      </c>
      <c r="O688" s="71" t="str">
        <f>IF(L688="","",ROUND((((1+N688/CP)^(CP/periods_per_year))-1)*R687,2))</f>
        <v/>
      </c>
      <c r="P688" s="71" t="str">
        <f>IF(L688="","",IF(L688=nper,R687+O688,MIN(R687+O688,IF(N688=N687,P687,ROUND(-PMT(((1+N688/CP)^(CP/periods_per_year))-1,nper-L688+1,R687),2)))))</f>
        <v/>
      </c>
      <c r="Q688" s="71" t="str">
        <f t="shared" si="97"/>
        <v/>
      </c>
      <c r="R688" s="71" t="str">
        <f t="shared" si="98"/>
        <v/>
      </c>
    </row>
    <row r="689" spans="1:18" x14ac:dyDescent="0.25">
      <c r="A689" s="63" t="str">
        <f t="shared" si="90"/>
        <v/>
      </c>
      <c r="B689" s="64" t="str">
        <f t="shared" si="91"/>
        <v/>
      </c>
      <c r="C689" s="65" t="str">
        <f t="shared" si="92"/>
        <v/>
      </c>
      <c r="D689" s="66" t="str">
        <f>IF(A689="","",IF(A689=1,start_rate,IF(variable,IF(OR(A689=1,A689&lt;$K$20*periods_per_year),D688,MIN($K$21,IF(MOD(A689-1,$J$23)=0,MAX($K$22,D688+$J$24),D688))),D688)))</f>
        <v/>
      </c>
      <c r="E689" s="71" t="str">
        <f t="shared" si="93"/>
        <v/>
      </c>
      <c r="F689" s="71" t="str">
        <f>IF(A689="","",IF(A689=nper,J688+E689,MIN(J688+E689,IF(D689=D688,F688,IF($E$10="Acc Bi-Weekly",ROUND((-PMT(((1+D689/CP)^(CP/12))-1,(nper-A689+1)*12/26,J688))/2,2),IF($E$10="Acc Weekly",ROUND((-PMT(((1+D689/CP)^(CP/12))-1,(nper-A689+1)*12/52,J688))/4,2),ROUND(-PMT(((1+D689/CP)^(CP/periods_per_year))-1,nper-A689+1,J688),2)))))))</f>
        <v/>
      </c>
      <c r="G689" s="71" t="str">
        <f>IF(OR(A689="",A689&lt;$E$14),"",IF(J688&lt;=F689,0,IF(IF(AND(A689&gt;=$E$14,MOD(A689-$E$14,int)=0),$E$15,0)+F689&gt;=J688+E689,J688+E689-F689,IF(AND(A689&gt;=$E$14,MOD(A689-$E$14,int)=0),$E$15,0)+IF(IF(AND(A689&gt;=$E$14,MOD(A689-$E$14,int)=0),$E$15,0)+IF(MOD(A689-$E$18,periods_per_year)=0,$E$17,0)+F689&lt;J688+E689,IF(MOD(A689-$E$18,periods_per_year)=0,$E$17,0),J688+E689-IF(AND(A689&gt;=$E$14,MOD(A689-$E$14,int)=0),$E$15,0)-F689))))</f>
        <v/>
      </c>
      <c r="H689" s="68"/>
      <c r="I689" s="71" t="str">
        <f t="shared" si="94"/>
        <v/>
      </c>
      <c r="J689" s="71" t="str">
        <f t="shared" si="95"/>
        <v/>
      </c>
      <c r="K689" s="50"/>
      <c r="L689" s="63" t="str">
        <f t="shared" si="96"/>
        <v/>
      </c>
      <c r="M689" s="64" t="str">
        <f>IF(L689="","",IF(OR(periods_per_year=26,periods_per_year=52),IF(periods_per_year=26,IF(L689=1,fpdate,M688+14),IF(periods_per_year=52,IF(L689=1,fpdate,M688+7),"n/a")),IF(periods_per_year=24,DATE(YEAR(fpdate),MONTH(fpdate)+(L689-1)/2+IF(AND(DAY(fpdate)&gt;=15,MOD(L689,2)=0),1,0),IF(MOD(L689,2)=0,IF(DAY(fpdate)&gt;=15,DAY(fpdate)-14,DAY(fpdate)+14),DAY(fpdate))),IF(DAY(DATE(YEAR(fpdate),MONTH(fpdate)+L689-1,DAY(fpdate)))&lt;&gt;DAY(fpdate),DATE(YEAR(fpdate),MONTH(fpdate)+L689,0),DATE(YEAR(fpdate),MONTH(fpdate)+L689-1,DAY(fpdate))))))</f>
        <v/>
      </c>
      <c r="N689" s="70" t="str">
        <f>IF(L689="","",IF(D689&lt;&gt;"",D689,IF(L689=1,start_rate,IF(variable,IF(OR(L689=1,L689&lt;$K$20*periods_per_year),N688,MIN($K$21,IF(MOD(L689-1,$J$23)=0,MAX($K$22,N688+$J$24),N688))),N688))))</f>
        <v/>
      </c>
      <c r="O689" s="71" t="str">
        <f>IF(L689="","",ROUND((((1+N689/CP)^(CP/periods_per_year))-1)*R688,2))</f>
        <v/>
      </c>
      <c r="P689" s="71" t="str">
        <f>IF(L689="","",IF(L689=nper,R688+O689,MIN(R688+O689,IF(N689=N688,P688,ROUND(-PMT(((1+N689/CP)^(CP/periods_per_year))-1,nper-L689+1,R688),2)))))</f>
        <v/>
      </c>
      <c r="Q689" s="71" t="str">
        <f t="shared" si="97"/>
        <v/>
      </c>
      <c r="R689" s="71" t="str">
        <f t="shared" si="98"/>
        <v/>
      </c>
    </row>
    <row r="690" spans="1:18" x14ac:dyDescent="0.25">
      <c r="A690" s="63" t="str">
        <f t="shared" si="90"/>
        <v/>
      </c>
      <c r="B690" s="64" t="str">
        <f t="shared" si="91"/>
        <v/>
      </c>
      <c r="C690" s="65" t="str">
        <f t="shared" si="92"/>
        <v/>
      </c>
      <c r="D690" s="66" t="str">
        <f>IF(A690="","",IF(A690=1,start_rate,IF(variable,IF(OR(A690=1,A690&lt;$K$20*periods_per_year),D689,MIN($K$21,IF(MOD(A690-1,$J$23)=0,MAX($K$22,D689+$J$24),D689))),D689)))</f>
        <v/>
      </c>
      <c r="E690" s="71" t="str">
        <f t="shared" si="93"/>
        <v/>
      </c>
      <c r="F690" s="71" t="str">
        <f>IF(A690="","",IF(A690=nper,J689+E690,MIN(J689+E690,IF(D690=D689,F689,IF($E$10="Acc Bi-Weekly",ROUND((-PMT(((1+D690/CP)^(CP/12))-1,(nper-A690+1)*12/26,J689))/2,2),IF($E$10="Acc Weekly",ROUND((-PMT(((1+D690/CP)^(CP/12))-1,(nper-A690+1)*12/52,J689))/4,2),ROUND(-PMT(((1+D690/CP)^(CP/periods_per_year))-1,nper-A690+1,J689),2)))))))</f>
        <v/>
      </c>
      <c r="G690" s="71" t="str">
        <f>IF(OR(A690="",A690&lt;$E$14),"",IF(J689&lt;=F690,0,IF(IF(AND(A690&gt;=$E$14,MOD(A690-$E$14,int)=0),$E$15,0)+F690&gt;=J689+E690,J689+E690-F690,IF(AND(A690&gt;=$E$14,MOD(A690-$E$14,int)=0),$E$15,0)+IF(IF(AND(A690&gt;=$E$14,MOD(A690-$E$14,int)=0),$E$15,0)+IF(MOD(A690-$E$18,periods_per_year)=0,$E$17,0)+F690&lt;J689+E690,IF(MOD(A690-$E$18,periods_per_year)=0,$E$17,0),J689+E690-IF(AND(A690&gt;=$E$14,MOD(A690-$E$14,int)=0),$E$15,0)-F690))))</f>
        <v/>
      </c>
      <c r="H690" s="68"/>
      <c r="I690" s="71" t="str">
        <f t="shared" si="94"/>
        <v/>
      </c>
      <c r="J690" s="71" t="str">
        <f t="shared" si="95"/>
        <v/>
      </c>
      <c r="K690" s="50"/>
      <c r="L690" s="63" t="str">
        <f t="shared" si="96"/>
        <v/>
      </c>
      <c r="M690" s="64" t="str">
        <f>IF(L690="","",IF(OR(periods_per_year=26,periods_per_year=52),IF(periods_per_year=26,IF(L690=1,fpdate,M689+14),IF(periods_per_year=52,IF(L690=1,fpdate,M689+7),"n/a")),IF(periods_per_year=24,DATE(YEAR(fpdate),MONTH(fpdate)+(L690-1)/2+IF(AND(DAY(fpdate)&gt;=15,MOD(L690,2)=0),1,0),IF(MOD(L690,2)=0,IF(DAY(fpdate)&gt;=15,DAY(fpdate)-14,DAY(fpdate)+14),DAY(fpdate))),IF(DAY(DATE(YEAR(fpdate),MONTH(fpdate)+L690-1,DAY(fpdate)))&lt;&gt;DAY(fpdate),DATE(YEAR(fpdate),MONTH(fpdate)+L690,0),DATE(YEAR(fpdate),MONTH(fpdate)+L690-1,DAY(fpdate))))))</f>
        <v/>
      </c>
      <c r="N690" s="70" t="str">
        <f>IF(L690="","",IF(D690&lt;&gt;"",D690,IF(L690=1,start_rate,IF(variable,IF(OR(L690=1,L690&lt;$K$20*periods_per_year),N689,MIN($K$21,IF(MOD(L690-1,$J$23)=0,MAX($K$22,N689+$J$24),N689))),N689))))</f>
        <v/>
      </c>
      <c r="O690" s="71" t="str">
        <f>IF(L690="","",ROUND((((1+N690/CP)^(CP/periods_per_year))-1)*R689,2))</f>
        <v/>
      </c>
      <c r="P690" s="71" t="str">
        <f>IF(L690="","",IF(L690=nper,R689+O690,MIN(R689+O690,IF(N690=N689,P689,ROUND(-PMT(((1+N690/CP)^(CP/periods_per_year))-1,nper-L690+1,R689),2)))))</f>
        <v/>
      </c>
      <c r="Q690" s="71" t="str">
        <f t="shared" si="97"/>
        <v/>
      </c>
      <c r="R690" s="71" t="str">
        <f t="shared" si="98"/>
        <v/>
      </c>
    </row>
    <row r="691" spans="1:18" x14ac:dyDescent="0.25">
      <c r="A691" s="63" t="str">
        <f t="shared" si="90"/>
        <v/>
      </c>
      <c r="B691" s="64" t="str">
        <f t="shared" si="91"/>
        <v/>
      </c>
      <c r="C691" s="65" t="str">
        <f t="shared" si="92"/>
        <v/>
      </c>
      <c r="D691" s="66" t="str">
        <f>IF(A691="","",IF(A691=1,start_rate,IF(variable,IF(OR(A691=1,A691&lt;$K$20*periods_per_year),D690,MIN($K$21,IF(MOD(A691-1,$J$23)=0,MAX($K$22,D690+$J$24),D690))),D690)))</f>
        <v/>
      </c>
      <c r="E691" s="71" t="str">
        <f t="shared" si="93"/>
        <v/>
      </c>
      <c r="F691" s="71" t="str">
        <f>IF(A691="","",IF(A691=nper,J690+E691,MIN(J690+E691,IF(D691=D690,F690,IF($E$10="Acc Bi-Weekly",ROUND((-PMT(((1+D691/CP)^(CP/12))-1,(nper-A691+1)*12/26,J690))/2,2),IF($E$10="Acc Weekly",ROUND((-PMT(((1+D691/CP)^(CP/12))-1,(nper-A691+1)*12/52,J690))/4,2),ROUND(-PMT(((1+D691/CP)^(CP/periods_per_year))-1,nper-A691+1,J690),2)))))))</f>
        <v/>
      </c>
      <c r="G691" s="71" t="str">
        <f>IF(OR(A691="",A691&lt;$E$14),"",IF(J690&lt;=F691,0,IF(IF(AND(A691&gt;=$E$14,MOD(A691-$E$14,int)=0),$E$15,0)+F691&gt;=J690+E691,J690+E691-F691,IF(AND(A691&gt;=$E$14,MOD(A691-$E$14,int)=0),$E$15,0)+IF(IF(AND(A691&gt;=$E$14,MOD(A691-$E$14,int)=0),$E$15,0)+IF(MOD(A691-$E$18,periods_per_year)=0,$E$17,0)+F691&lt;J690+E691,IF(MOD(A691-$E$18,periods_per_year)=0,$E$17,0),J690+E691-IF(AND(A691&gt;=$E$14,MOD(A691-$E$14,int)=0),$E$15,0)-F691))))</f>
        <v/>
      </c>
      <c r="H691" s="68"/>
      <c r="I691" s="71" t="str">
        <f t="shared" si="94"/>
        <v/>
      </c>
      <c r="J691" s="71" t="str">
        <f t="shared" si="95"/>
        <v/>
      </c>
      <c r="K691" s="50"/>
      <c r="L691" s="63" t="str">
        <f t="shared" si="96"/>
        <v/>
      </c>
      <c r="M691" s="64" t="str">
        <f>IF(L691="","",IF(OR(periods_per_year=26,periods_per_year=52),IF(periods_per_year=26,IF(L691=1,fpdate,M690+14),IF(periods_per_year=52,IF(L691=1,fpdate,M690+7),"n/a")),IF(periods_per_year=24,DATE(YEAR(fpdate),MONTH(fpdate)+(L691-1)/2+IF(AND(DAY(fpdate)&gt;=15,MOD(L691,2)=0),1,0),IF(MOD(L691,2)=0,IF(DAY(fpdate)&gt;=15,DAY(fpdate)-14,DAY(fpdate)+14),DAY(fpdate))),IF(DAY(DATE(YEAR(fpdate),MONTH(fpdate)+L691-1,DAY(fpdate)))&lt;&gt;DAY(fpdate),DATE(YEAR(fpdate),MONTH(fpdate)+L691,0),DATE(YEAR(fpdate),MONTH(fpdate)+L691-1,DAY(fpdate))))))</f>
        <v/>
      </c>
      <c r="N691" s="70" t="str">
        <f>IF(L691="","",IF(D691&lt;&gt;"",D691,IF(L691=1,start_rate,IF(variable,IF(OR(L691=1,L691&lt;$K$20*periods_per_year),N690,MIN($K$21,IF(MOD(L691-1,$J$23)=0,MAX($K$22,N690+$J$24),N690))),N690))))</f>
        <v/>
      </c>
      <c r="O691" s="71" t="str">
        <f>IF(L691="","",ROUND((((1+N691/CP)^(CP/periods_per_year))-1)*R690,2))</f>
        <v/>
      </c>
      <c r="P691" s="71" t="str">
        <f>IF(L691="","",IF(L691=nper,R690+O691,MIN(R690+O691,IF(N691=N690,P690,ROUND(-PMT(((1+N691/CP)^(CP/periods_per_year))-1,nper-L691+1,R690),2)))))</f>
        <v/>
      </c>
      <c r="Q691" s="71" t="str">
        <f t="shared" si="97"/>
        <v/>
      </c>
      <c r="R691" s="71" t="str">
        <f t="shared" si="98"/>
        <v/>
      </c>
    </row>
    <row r="692" spans="1:18" x14ac:dyDescent="0.25">
      <c r="A692" s="63" t="str">
        <f t="shared" si="90"/>
        <v/>
      </c>
      <c r="B692" s="64" t="str">
        <f t="shared" si="91"/>
        <v/>
      </c>
      <c r="C692" s="65" t="str">
        <f t="shared" si="92"/>
        <v/>
      </c>
      <c r="D692" s="66" t="str">
        <f>IF(A692="","",IF(A692=1,start_rate,IF(variable,IF(OR(A692=1,A692&lt;$K$20*periods_per_year),D691,MIN($K$21,IF(MOD(A692-1,$J$23)=0,MAX($K$22,D691+$J$24),D691))),D691)))</f>
        <v/>
      </c>
      <c r="E692" s="71" t="str">
        <f t="shared" si="93"/>
        <v/>
      </c>
      <c r="F692" s="71" t="str">
        <f>IF(A692="","",IF(A692=nper,J691+E692,MIN(J691+E692,IF(D692=D691,F691,IF($E$10="Acc Bi-Weekly",ROUND((-PMT(((1+D692/CP)^(CP/12))-1,(nper-A692+1)*12/26,J691))/2,2),IF($E$10="Acc Weekly",ROUND((-PMT(((1+D692/CP)^(CP/12))-1,(nper-A692+1)*12/52,J691))/4,2),ROUND(-PMT(((1+D692/CP)^(CP/periods_per_year))-1,nper-A692+1,J691),2)))))))</f>
        <v/>
      </c>
      <c r="G692" s="71" t="str">
        <f>IF(OR(A692="",A692&lt;$E$14),"",IF(J691&lt;=F692,0,IF(IF(AND(A692&gt;=$E$14,MOD(A692-$E$14,int)=0),$E$15,0)+F692&gt;=J691+E692,J691+E692-F692,IF(AND(A692&gt;=$E$14,MOD(A692-$E$14,int)=0),$E$15,0)+IF(IF(AND(A692&gt;=$E$14,MOD(A692-$E$14,int)=0),$E$15,0)+IF(MOD(A692-$E$18,periods_per_year)=0,$E$17,0)+F692&lt;J691+E692,IF(MOD(A692-$E$18,periods_per_year)=0,$E$17,0),J691+E692-IF(AND(A692&gt;=$E$14,MOD(A692-$E$14,int)=0),$E$15,0)-F692))))</f>
        <v/>
      </c>
      <c r="H692" s="68"/>
      <c r="I692" s="71" t="str">
        <f t="shared" si="94"/>
        <v/>
      </c>
      <c r="J692" s="71" t="str">
        <f t="shared" si="95"/>
        <v/>
      </c>
      <c r="K692" s="50"/>
      <c r="L692" s="63" t="str">
        <f t="shared" si="96"/>
        <v/>
      </c>
      <c r="M692" s="64" t="str">
        <f>IF(L692="","",IF(OR(periods_per_year=26,periods_per_year=52),IF(periods_per_year=26,IF(L692=1,fpdate,M691+14),IF(periods_per_year=52,IF(L692=1,fpdate,M691+7),"n/a")),IF(periods_per_year=24,DATE(YEAR(fpdate),MONTH(fpdate)+(L692-1)/2+IF(AND(DAY(fpdate)&gt;=15,MOD(L692,2)=0),1,0),IF(MOD(L692,2)=0,IF(DAY(fpdate)&gt;=15,DAY(fpdate)-14,DAY(fpdate)+14),DAY(fpdate))),IF(DAY(DATE(YEAR(fpdate),MONTH(fpdate)+L692-1,DAY(fpdate)))&lt;&gt;DAY(fpdate),DATE(YEAR(fpdate),MONTH(fpdate)+L692,0),DATE(YEAR(fpdate),MONTH(fpdate)+L692-1,DAY(fpdate))))))</f>
        <v/>
      </c>
      <c r="N692" s="70" t="str">
        <f>IF(L692="","",IF(D692&lt;&gt;"",D692,IF(L692=1,start_rate,IF(variable,IF(OR(L692=1,L692&lt;$K$20*periods_per_year),N691,MIN($K$21,IF(MOD(L692-1,$J$23)=0,MAX($K$22,N691+$J$24),N691))),N691))))</f>
        <v/>
      </c>
      <c r="O692" s="71" t="str">
        <f>IF(L692="","",ROUND((((1+N692/CP)^(CP/periods_per_year))-1)*R691,2))</f>
        <v/>
      </c>
      <c r="P692" s="71" t="str">
        <f>IF(L692="","",IF(L692=nper,R691+O692,MIN(R691+O692,IF(N692=N691,P691,ROUND(-PMT(((1+N692/CP)^(CP/periods_per_year))-1,nper-L692+1,R691),2)))))</f>
        <v/>
      </c>
      <c r="Q692" s="71" t="str">
        <f t="shared" si="97"/>
        <v/>
      </c>
      <c r="R692" s="71" t="str">
        <f t="shared" si="98"/>
        <v/>
      </c>
    </row>
    <row r="693" spans="1:18" x14ac:dyDescent="0.25">
      <c r="A693" s="63" t="str">
        <f t="shared" si="90"/>
        <v/>
      </c>
      <c r="B693" s="64" t="str">
        <f t="shared" si="91"/>
        <v/>
      </c>
      <c r="C693" s="65" t="str">
        <f t="shared" si="92"/>
        <v/>
      </c>
      <c r="D693" s="66" t="str">
        <f>IF(A693="","",IF(A693=1,start_rate,IF(variable,IF(OR(A693=1,A693&lt;$K$20*periods_per_year),D692,MIN($K$21,IF(MOD(A693-1,$J$23)=0,MAX($K$22,D692+$J$24),D692))),D692)))</f>
        <v/>
      </c>
      <c r="E693" s="71" t="str">
        <f t="shared" si="93"/>
        <v/>
      </c>
      <c r="F693" s="71" t="str">
        <f>IF(A693="","",IF(A693=nper,J692+E693,MIN(J692+E693,IF(D693=D692,F692,IF($E$10="Acc Bi-Weekly",ROUND((-PMT(((1+D693/CP)^(CP/12))-1,(nper-A693+1)*12/26,J692))/2,2),IF($E$10="Acc Weekly",ROUND((-PMT(((1+D693/CP)^(CP/12))-1,(nper-A693+1)*12/52,J692))/4,2),ROUND(-PMT(((1+D693/CP)^(CP/periods_per_year))-1,nper-A693+1,J692),2)))))))</f>
        <v/>
      </c>
      <c r="G693" s="71" t="str">
        <f>IF(OR(A693="",A693&lt;$E$14),"",IF(J692&lt;=F693,0,IF(IF(AND(A693&gt;=$E$14,MOD(A693-$E$14,int)=0),$E$15,0)+F693&gt;=J692+E693,J692+E693-F693,IF(AND(A693&gt;=$E$14,MOD(A693-$E$14,int)=0),$E$15,0)+IF(IF(AND(A693&gt;=$E$14,MOD(A693-$E$14,int)=0),$E$15,0)+IF(MOD(A693-$E$18,periods_per_year)=0,$E$17,0)+F693&lt;J692+E693,IF(MOD(A693-$E$18,periods_per_year)=0,$E$17,0),J692+E693-IF(AND(A693&gt;=$E$14,MOD(A693-$E$14,int)=0),$E$15,0)-F693))))</f>
        <v/>
      </c>
      <c r="H693" s="68"/>
      <c r="I693" s="71" t="str">
        <f t="shared" si="94"/>
        <v/>
      </c>
      <c r="J693" s="71" t="str">
        <f t="shared" si="95"/>
        <v/>
      </c>
      <c r="K693" s="50"/>
      <c r="L693" s="63" t="str">
        <f t="shared" si="96"/>
        <v/>
      </c>
      <c r="M693" s="64" t="str">
        <f>IF(L693="","",IF(OR(periods_per_year=26,periods_per_year=52),IF(periods_per_year=26,IF(L693=1,fpdate,M692+14),IF(periods_per_year=52,IF(L693=1,fpdate,M692+7),"n/a")),IF(periods_per_year=24,DATE(YEAR(fpdate),MONTH(fpdate)+(L693-1)/2+IF(AND(DAY(fpdate)&gt;=15,MOD(L693,2)=0),1,0),IF(MOD(L693,2)=0,IF(DAY(fpdate)&gt;=15,DAY(fpdate)-14,DAY(fpdate)+14),DAY(fpdate))),IF(DAY(DATE(YEAR(fpdate),MONTH(fpdate)+L693-1,DAY(fpdate)))&lt;&gt;DAY(fpdate),DATE(YEAR(fpdate),MONTH(fpdate)+L693,0),DATE(YEAR(fpdate),MONTH(fpdate)+L693-1,DAY(fpdate))))))</f>
        <v/>
      </c>
      <c r="N693" s="70" t="str">
        <f>IF(L693="","",IF(D693&lt;&gt;"",D693,IF(L693=1,start_rate,IF(variable,IF(OR(L693=1,L693&lt;$K$20*periods_per_year),N692,MIN($K$21,IF(MOD(L693-1,$J$23)=0,MAX($K$22,N692+$J$24),N692))),N692))))</f>
        <v/>
      </c>
      <c r="O693" s="71" t="str">
        <f>IF(L693="","",ROUND((((1+N693/CP)^(CP/periods_per_year))-1)*R692,2))</f>
        <v/>
      </c>
      <c r="P693" s="71" t="str">
        <f>IF(L693="","",IF(L693=nper,R692+O693,MIN(R692+O693,IF(N693=N692,P692,ROUND(-PMT(((1+N693/CP)^(CP/periods_per_year))-1,nper-L693+1,R692),2)))))</f>
        <v/>
      </c>
      <c r="Q693" s="71" t="str">
        <f t="shared" si="97"/>
        <v/>
      </c>
      <c r="R693" s="71" t="str">
        <f t="shared" si="98"/>
        <v/>
      </c>
    </row>
    <row r="694" spans="1:18" x14ac:dyDescent="0.25">
      <c r="A694" s="63" t="str">
        <f t="shared" si="90"/>
        <v/>
      </c>
      <c r="B694" s="64" t="str">
        <f t="shared" si="91"/>
        <v/>
      </c>
      <c r="C694" s="65" t="str">
        <f t="shared" si="92"/>
        <v/>
      </c>
      <c r="D694" s="66" t="str">
        <f>IF(A694="","",IF(A694=1,start_rate,IF(variable,IF(OR(A694=1,A694&lt;$K$20*periods_per_year),D693,MIN($K$21,IF(MOD(A694-1,$J$23)=0,MAX($K$22,D693+$J$24),D693))),D693)))</f>
        <v/>
      </c>
      <c r="E694" s="71" t="str">
        <f t="shared" si="93"/>
        <v/>
      </c>
      <c r="F694" s="71" t="str">
        <f>IF(A694="","",IF(A694=nper,J693+E694,MIN(J693+E694,IF(D694=D693,F693,IF($E$10="Acc Bi-Weekly",ROUND((-PMT(((1+D694/CP)^(CP/12))-1,(nper-A694+1)*12/26,J693))/2,2),IF($E$10="Acc Weekly",ROUND((-PMT(((1+D694/CP)^(CP/12))-1,(nper-A694+1)*12/52,J693))/4,2),ROUND(-PMT(((1+D694/CP)^(CP/periods_per_year))-1,nper-A694+1,J693),2)))))))</f>
        <v/>
      </c>
      <c r="G694" s="71" t="str">
        <f>IF(OR(A694="",A694&lt;$E$14),"",IF(J693&lt;=F694,0,IF(IF(AND(A694&gt;=$E$14,MOD(A694-$E$14,int)=0),$E$15,0)+F694&gt;=J693+E694,J693+E694-F694,IF(AND(A694&gt;=$E$14,MOD(A694-$E$14,int)=0),$E$15,0)+IF(IF(AND(A694&gt;=$E$14,MOD(A694-$E$14,int)=0),$E$15,0)+IF(MOD(A694-$E$18,periods_per_year)=0,$E$17,0)+F694&lt;J693+E694,IF(MOD(A694-$E$18,periods_per_year)=0,$E$17,0),J693+E694-IF(AND(A694&gt;=$E$14,MOD(A694-$E$14,int)=0),$E$15,0)-F694))))</f>
        <v/>
      </c>
      <c r="H694" s="68"/>
      <c r="I694" s="71" t="str">
        <f t="shared" si="94"/>
        <v/>
      </c>
      <c r="J694" s="71" t="str">
        <f t="shared" si="95"/>
        <v/>
      </c>
      <c r="K694" s="50"/>
      <c r="L694" s="63" t="str">
        <f t="shared" si="96"/>
        <v/>
      </c>
      <c r="M694" s="64" t="str">
        <f>IF(L694="","",IF(OR(periods_per_year=26,periods_per_year=52),IF(periods_per_year=26,IF(L694=1,fpdate,M693+14),IF(periods_per_year=52,IF(L694=1,fpdate,M693+7),"n/a")),IF(periods_per_year=24,DATE(YEAR(fpdate),MONTH(fpdate)+(L694-1)/2+IF(AND(DAY(fpdate)&gt;=15,MOD(L694,2)=0),1,0),IF(MOD(L694,2)=0,IF(DAY(fpdate)&gt;=15,DAY(fpdate)-14,DAY(fpdate)+14),DAY(fpdate))),IF(DAY(DATE(YEAR(fpdate),MONTH(fpdate)+L694-1,DAY(fpdate)))&lt;&gt;DAY(fpdate),DATE(YEAR(fpdate),MONTH(fpdate)+L694,0),DATE(YEAR(fpdate),MONTH(fpdate)+L694-1,DAY(fpdate))))))</f>
        <v/>
      </c>
      <c r="N694" s="70" t="str">
        <f>IF(L694="","",IF(D694&lt;&gt;"",D694,IF(L694=1,start_rate,IF(variable,IF(OR(L694=1,L694&lt;$K$20*periods_per_year),N693,MIN($K$21,IF(MOD(L694-1,$J$23)=0,MAX($K$22,N693+$J$24),N693))),N693))))</f>
        <v/>
      </c>
      <c r="O694" s="71" t="str">
        <f>IF(L694="","",ROUND((((1+N694/CP)^(CP/periods_per_year))-1)*R693,2))</f>
        <v/>
      </c>
      <c r="P694" s="71" t="str">
        <f>IF(L694="","",IF(L694=nper,R693+O694,MIN(R693+O694,IF(N694=N693,P693,ROUND(-PMT(((1+N694/CP)^(CP/periods_per_year))-1,nper-L694+1,R693),2)))))</f>
        <v/>
      </c>
      <c r="Q694" s="71" t="str">
        <f t="shared" si="97"/>
        <v/>
      </c>
      <c r="R694" s="71" t="str">
        <f t="shared" si="98"/>
        <v/>
      </c>
    </row>
    <row r="695" spans="1:18" x14ac:dyDescent="0.25">
      <c r="A695" s="63" t="str">
        <f t="shared" si="90"/>
        <v/>
      </c>
      <c r="B695" s="64" t="str">
        <f t="shared" si="91"/>
        <v/>
      </c>
      <c r="C695" s="65" t="str">
        <f t="shared" si="92"/>
        <v/>
      </c>
      <c r="D695" s="66" t="str">
        <f>IF(A695="","",IF(A695=1,start_rate,IF(variable,IF(OR(A695=1,A695&lt;$K$20*periods_per_year),D694,MIN($K$21,IF(MOD(A695-1,$J$23)=0,MAX($K$22,D694+$J$24),D694))),D694)))</f>
        <v/>
      </c>
      <c r="E695" s="71" t="str">
        <f t="shared" si="93"/>
        <v/>
      </c>
      <c r="F695" s="71" t="str">
        <f>IF(A695="","",IF(A695=nper,J694+E695,MIN(J694+E695,IF(D695=D694,F694,IF($E$10="Acc Bi-Weekly",ROUND((-PMT(((1+D695/CP)^(CP/12))-1,(nper-A695+1)*12/26,J694))/2,2),IF($E$10="Acc Weekly",ROUND((-PMT(((1+D695/CP)^(CP/12))-1,(nper-A695+1)*12/52,J694))/4,2),ROUND(-PMT(((1+D695/CP)^(CP/periods_per_year))-1,nper-A695+1,J694),2)))))))</f>
        <v/>
      </c>
      <c r="G695" s="71" t="str">
        <f>IF(OR(A695="",A695&lt;$E$14),"",IF(J694&lt;=F695,0,IF(IF(AND(A695&gt;=$E$14,MOD(A695-$E$14,int)=0),$E$15,0)+F695&gt;=J694+E695,J694+E695-F695,IF(AND(A695&gt;=$E$14,MOD(A695-$E$14,int)=0),$E$15,0)+IF(IF(AND(A695&gt;=$E$14,MOD(A695-$E$14,int)=0),$E$15,0)+IF(MOD(A695-$E$18,periods_per_year)=0,$E$17,0)+F695&lt;J694+E695,IF(MOD(A695-$E$18,periods_per_year)=0,$E$17,0),J694+E695-IF(AND(A695&gt;=$E$14,MOD(A695-$E$14,int)=0),$E$15,0)-F695))))</f>
        <v/>
      </c>
      <c r="H695" s="68"/>
      <c r="I695" s="71" t="str">
        <f t="shared" si="94"/>
        <v/>
      </c>
      <c r="J695" s="71" t="str">
        <f t="shared" si="95"/>
        <v/>
      </c>
      <c r="K695" s="50"/>
      <c r="L695" s="63" t="str">
        <f t="shared" si="96"/>
        <v/>
      </c>
      <c r="M695" s="64" t="str">
        <f>IF(L695="","",IF(OR(periods_per_year=26,periods_per_year=52),IF(periods_per_year=26,IF(L695=1,fpdate,M694+14),IF(periods_per_year=52,IF(L695=1,fpdate,M694+7),"n/a")),IF(periods_per_year=24,DATE(YEAR(fpdate),MONTH(fpdate)+(L695-1)/2+IF(AND(DAY(fpdate)&gt;=15,MOD(L695,2)=0),1,0),IF(MOD(L695,2)=0,IF(DAY(fpdate)&gt;=15,DAY(fpdate)-14,DAY(fpdate)+14),DAY(fpdate))),IF(DAY(DATE(YEAR(fpdate),MONTH(fpdate)+L695-1,DAY(fpdate)))&lt;&gt;DAY(fpdate),DATE(YEAR(fpdate),MONTH(fpdate)+L695,0),DATE(YEAR(fpdate),MONTH(fpdate)+L695-1,DAY(fpdate))))))</f>
        <v/>
      </c>
      <c r="N695" s="70" t="str">
        <f>IF(L695="","",IF(D695&lt;&gt;"",D695,IF(L695=1,start_rate,IF(variable,IF(OR(L695=1,L695&lt;$K$20*periods_per_year),N694,MIN($K$21,IF(MOD(L695-1,$J$23)=0,MAX($K$22,N694+$J$24),N694))),N694))))</f>
        <v/>
      </c>
      <c r="O695" s="71" t="str">
        <f>IF(L695="","",ROUND((((1+N695/CP)^(CP/periods_per_year))-1)*R694,2))</f>
        <v/>
      </c>
      <c r="P695" s="71" t="str">
        <f>IF(L695="","",IF(L695=nper,R694+O695,MIN(R694+O695,IF(N695=N694,P694,ROUND(-PMT(((1+N695/CP)^(CP/periods_per_year))-1,nper-L695+1,R694),2)))))</f>
        <v/>
      </c>
      <c r="Q695" s="71" t="str">
        <f t="shared" si="97"/>
        <v/>
      </c>
      <c r="R695" s="71" t="str">
        <f t="shared" si="98"/>
        <v/>
      </c>
    </row>
    <row r="696" spans="1:18" x14ac:dyDescent="0.25">
      <c r="A696" s="63" t="str">
        <f t="shared" si="90"/>
        <v/>
      </c>
      <c r="B696" s="64" t="str">
        <f t="shared" si="91"/>
        <v/>
      </c>
      <c r="C696" s="65" t="str">
        <f t="shared" si="92"/>
        <v/>
      </c>
      <c r="D696" s="66" t="str">
        <f>IF(A696="","",IF(A696=1,start_rate,IF(variable,IF(OR(A696=1,A696&lt;$K$20*periods_per_year),D695,MIN($K$21,IF(MOD(A696-1,$J$23)=0,MAX($K$22,D695+$J$24),D695))),D695)))</f>
        <v/>
      </c>
      <c r="E696" s="71" t="str">
        <f t="shared" si="93"/>
        <v/>
      </c>
      <c r="F696" s="71" t="str">
        <f>IF(A696="","",IF(A696=nper,J695+E696,MIN(J695+E696,IF(D696=D695,F695,IF($E$10="Acc Bi-Weekly",ROUND((-PMT(((1+D696/CP)^(CP/12))-1,(nper-A696+1)*12/26,J695))/2,2),IF($E$10="Acc Weekly",ROUND((-PMT(((1+D696/CP)^(CP/12))-1,(nper-A696+1)*12/52,J695))/4,2),ROUND(-PMT(((1+D696/CP)^(CP/periods_per_year))-1,nper-A696+1,J695),2)))))))</f>
        <v/>
      </c>
      <c r="G696" s="71" t="str">
        <f>IF(OR(A696="",A696&lt;$E$14),"",IF(J695&lt;=F696,0,IF(IF(AND(A696&gt;=$E$14,MOD(A696-$E$14,int)=0),$E$15,0)+F696&gt;=J695+E696,J695+E696-F696,IF(AND(A696&gt;=$E$14,MOD(A696-$E$14,int)=0),$E$15,0)+IF(IF(AND(A696&gt;=$E$14,MOD(A696-$E$14,int)=0),$E$15,0)+IF(MOD(A696-$E$18,periods_per_year)=0,$E$17,0)+F696&lt;J695+E696,IF(MOD(A696-$E$18,periods_per_year)=0,$E$17,0),J695+E696-IF(AND(A696&gt;=$E$14,MOD(A696-$E$14,int)=0),$E$15,0)-F696))))</f>
        <v/>
      </c>
      <c r="H696" s="68"/>
      <c r="I696" s="71" t="str">
        <f t="shared" si="94"/>
        <v/>
      </c>
      <c r="J696" s="71" t="str">
        <f t="shared" si="95"/>
        <v/>
      </c>
      <c r="K696" s="50"/>
      <c r="L696" s="63" t="str">
        <f t="shared" si="96"/>
        <v/>
      </c>
      <c r="M696" s="64" t="str">
        <f>IF(L696="","",IF(OR(periods_per_year=26,periods_per_year=52),IF(periods_per_year=26,IF(L696=1,fpdate,M695+14),IF(periods_per_year=52,IF(L696=1,fpdate,M695+7),"n/a")),IF(periods_per_year=24,DATE(YEAR(fpdate),MONTH(fpdate)+(L696-1)/2+IF(AND(DAY(fpdate)&gt;=15,MOD(L696,2)=0),1,0),IF(MOD(L696,2)=0,IF(DAY(fpdate)&gt;=15,DAY(fpdate)-14,DAY(fpdate)+14),DAY(fpdate))),IF(DAY(DATE(YEAR(fpdate),MONTH(fpdate)+L696-1,DAY(fpdate)))&lt;&gt;DAY(fpdate),DATE(YEAR(fpdate),MONTH(fpdate)+L696,0),DATE(YEAR(fpdate),MONTH(fpdate)+L696-1,DAY(fpdate))))))</f>
        <v/>
      </c>
      <c r="N696" s="70" t="str">
        <f>IF(L696="","",IF(D696&lt;&gt;"",D696,IF(L696=1,start_rate,IF(variable,IF(OR(L696=1,L696&lt;$K$20*periods_per_year),N695,MIN($K$21,IF(MOD(L696-1,$J$23)=0,MAX($K$22,N695+$J$24),N695))),N695))))</f>
        <v/>
      </c>
      <c r="O696" s="71" t="str">
        <f>IF(L696="","",ROUND((((1+N696/CP)^(CP/periods_per_year))-1)*R695,2))</f>
        <v/>
      </c>
      <c r="P696" s="71" t="str">
        <f>IF(L696="","",IF(L696=nper,R695+O696,MIN(R695+O696,IF(N696=N695,P695,ROUND(-PMT(((1+N696/CP)^(CP/periods_per_year))-1,nper-L696+1,R695),2)))))</f>
        <v/>
      </c>
      <c r="Q696" s="71" t="str">
        <f t="shared" si="97"/>
        <v/>
      </c>
      <c r="R696" s="71" t="str">
        <f t="shared" si="98"/>
        <v/>
      </c>
    </row>
    <row r="697" spans="1:18" x14ac:dyDescent="0.25">
      <c r="A697" s="63" t="str">
        <f t="shared" si="90"/>
        <v/>
      </c>
      <c r="B697" s="64" t="str">
        <f t="shared" si="91"/>
        <v/>
      </c>
      <c r="C697" s="65" t="str">
        <f t="shared" si="92"/>
        <v/>
      </c>
      <c r="D697" s="66" t="str">
        <f>IF(A697="","",IF(A697=1,start_rate,IF(variable,IF(OR(A697=1,A697&lt;$K$20*periods_per_year),D696,MIN($K$21,IF(MOD(A697-1,$J$23)=0,MAX($K$22,D696+$J$24),D696))),D696)))</f>
        <v/>
      </c>
      <c r="E697" s="71" t="str">
        <f t="shared" si="93"/>
        <v/>
      </c>
      <c r="F697" s="71" t="str">
        <f>IF(A697="","",IF(A697=nper,J696+E697,MIN(J696+E697,IF(D697=D696,F696,IF($E$10="Acc Bi-Weekly",ROUND((-PMT(((1+D697/CP)^(CP/12))-1,(nper-A697+1)*12/26,J696))/2,2),IF($E$10="Acc Weekly",ROUND((-PMT(((1+D697/CP)^(CP/12))-1,(nper-A697+1)*12/52,J696))/4,2),ROUND(-PMT(((1+D697/CP)^(CP/periods_per_year))-1,nper-A697+1,J696),2)))))))</f>
        <v/>
      </c>
      <c r="G697" s="71" t="str">
        <f>IF(OR(A697="",A697&lt;$E$14),"",IF(J696&lt;=F697,0,IF(IF(AND(A697&gt;=$E$14,MOD(A697-$E$14,int)=0),$E$15,0)+F697&gt;=J696+E697,J696+E697-F697,IF(AND(A697&gt;=$E$14,MOD(A697-$E$14,int)=0),$E$15,0)+IF(IF(AND(A697&gt;=$E$14,MOD(A697-$E$14,int)=0),$E$15,0)+IF(MOD(A697-$E$18,periods_per_year)=0,$E$17,0)+F697&lt;J696+E697,IF(MOD(A697-$E$18,periods_per_year)=0,$E$17,0),J696+E697-IF(AND(A697&gt;=$E$14,MOD(A697-$E$14,int)=0),$E$15,0)-F697))))</f>
        <v/>
      </c>
      <c r="H697" s="68"/>
      <c r="I697" s="71" t="str">
        <f t="shared" si="94"/>
        <v/>
      </c>
      <c r="J697" s="71" t="str">
        <f t="shared" si="95"/>
        <v/>
      </c>
      <c r="K697" s="50"/>
      <c r="L697" s="63" t="str">
        <f t="shared" si="96"/>
        <v/>
      </c>
      <c r="M697" s="64" t="str">
        <f>IF(L697="","",IF(OR(periods_per_year=26,periods_per_year=52),IF(periods_per_year=26,IF(L697=1,fpdate,M696+14),IF(periods_per_year=52,IF(L697=1,fpdate,M696+7),"n/a")),IF(periods_per_year=24,DATE(YEAR(fpdate),MONTH(fpdate)+(L697-1)/2+IF(AND(DAY(fpdate)&gt;=15,MOD(L697,2)=0),1,0),IF(MOD(L697,2)=0,IF(DAY(fpdate)&gt;=15,DAY(fpdate)-14,DAY(fpdate)+14),DAY(fpdate))),IF(DAY(DATE(YEAR(fpdate),MONTH(fpdate)+L697-1,DAY(fpdate)))&lt;&gt;DAY(fpdate),DATE(YEAR(fpdate),MONTH(fpdate)+L697,0),DATE(YEAR(fpdate),MONTH(fpdate)+L697-1,DAY(fpdate))))))</f>
        <v/>
      </c>
      <c r="N697" s="70" t="str">
        <f>IF(L697="","",IF(D697&lt;&gt;"",D697,IF(L697=1,start_rate,IF(variable,IF(OR(L697=1,L697&lt;$K$20*periods_per_year),N696,MIN($K$21,IF(MOD(L697-1,$J$23)=0,MAX($K$22,N696+$J$24),N696))),N696))))</f>
        <v/>
      </c>
      <c r="O697" s="71" t="str">
        <f>IF(L697="","",ROUND((((1+N697/CP)^(CP/periods_per_year))-1)*R696,2))</f>
        <v/>
      </c>
      <c r="P697" s="71" t="str">
        <f>IF(L697="","",IF(L697=nper,R696+O697,MIN(R696+O697,IF(N697=N696,P696,ROUND(-PMT(((1+N697/CP)^(CP/periods_per_year))-1,nper-L697+1,R696),2)))))</f>
        <v/>
      </c>
      <c r="Q697" s="71" t="str">
        <f t="shared" si="97"/>
        <v/>
      </c>
      <c r="R697" s="71" t="str">
        <f t="shared" si="98"/>
        <v/>
      </c>
    </row>
    <row r="698" spans="1:18" x14ac:dyDescent="0.25">
      <c r="A698" s="63" t="str">
        <f t="shared" si="90"/>
        <v/>
      </c>
      <c r="B698" s="64" t="str">
        <f t="shared" si="91"/>
        <v/>
      </c>
      <c r="C698" s="65" t="str">
        <f t="shared" si="92"/>
        <v/>
      </c>
      <c r="D698" s="66" t="str">
        <f>IF(A698="","",IF(A698=1,start_rate,IF(variable,IF(OR(A698=1,A698&lt;$K$20*periods_per_year),D697,MIN($K$21,IF(MOD(A698-1,$J$23)=0,MAX($K$22,D697+$J$24),D697))),D697)))</f>
        <v/>
      </c>
      <c r="E698" s="71" t="str">
        <f t="shared" si="93"/>
        <v/>
      </c>
      <c r="F698" s="71" t="str">
        <f>IF(A698="","",IF(A698=nper,J697+E698,MIN(J697+E698,IF(D698=D697,F697,IF($E$10="Acc Bi-Weekly",ROUND((-PMT(((1+D698/CP)^(CP/12))-1,(nper-A698+1)*12/26,J697))/2,2),IF($E$10="Acc Weekly",ROUND((-PMT(((1+D698/CP)^(CP/12))-1,(nper-A698+1)*12/52,J697))/4,2),ROUND(-PMT(((1+D698/CP)^(CP/periods_per_year))-1,nper-A698+1,J697),2)))))))</f>
        <v/>
      </c>
      <c r="G698" s="71" t="str">
        <f>IF(OR(A698="",A698&lt;$E$14),"",IF(J697&lt;=F698,0,IF(IF(AND(A698&gt;=$E$14,MOD(A698-$E$14,int)=0),$E$15,0)+F698&gt;=J697+E698,J697+E698-F698,IF(AND(A698&gt;=$E$14,MOD(A698-$E$14,int)=0),$E$15,0)+IF(IF(AND(A698&gt;=$E$14,MOD(A698-$E$14,int)=0),$E$15,0)+IF(MOD(A698-$E$18,periods_per_year)=0,$E$17,0)+F698&lt;J697+E698,IF(MOD(A698-$E$18,periods_per_year)=0,$E$17,0),J697+E698-IF(AND(A698&gt;=$E$14,MOD(A698-$E$14,int)=0),$E$15,0)-F698))))</f>
        <v/>
      </c>
      <c r="H698" s="68"/>
      <c r="I698" s="71" t="str">
        <f t="shared" si="94"/>
        <v/>
      </c>
      <c r="J698" s="71" t="str">
        <f t="shared" si="95"/>
        <v/>
      </c>
      <c r="K698" s="50"/>
      <c r="L698" s="63" t="str">
        <f t="shared" si="96"/>
        <v/>
      </c>
      <c r="M698" s="64" t="str">
        <f>IF(L698="","",IF(OR(periods_per_year=26,periods_per_year=52),IF(periods_per_year=26,IF(L698=1,fpdate,M697+14),IF(periods_per_year=52,IF(L698=1,fpdate,M697+7),"n/a")),IF(periods_per_year=24,DATE(YEAR(fpdate),MONTH(fpdate)+(L698-1)/2+IF(AND(DAY(fpdate)&gt;=15,MOD(L698,2)=0),1,0),IF(MOD(L698,2)=0,IF(DAY(fpdate)&gt;=15,DAY(fpdate)-14,DAY(fpdate)+14),DAY(fpdate))),IF(DAY(DATE(YEAR(fpdate),MONTH(fpdate)+L698-1,DAY(fpdate)))&lt;&gt;DAY(fpdate),DATE(YEAR(fpdate),MONTH(fpdate)+L698,0),DATE(YEAR(fpdate),MONTH(fpdate)+L698-1,DAY(fpdate))))))</f>
        <v/>
      </c>
      <c r="N698" s="70" t="str">
        <f>IF(L698="","",IF(D698&lt;&gt;"",D698,IF(L698=1,start_rate,IF(variable,IF(OR(L698=1,L698&lt;$K$20*periods_per_year),N697,MIN($K$21,IF(MOD(L698-1,$J$23)=0,MAX($K$22,N697+$J$24),N697))),N697))))</f>
        <v/>
      </c>
      <c r="O698" s="71" t="str">
        <f>IF(L698="","",ROUND((((1+N698/CP)^(CP/periods_per_year))-1)*R697,2))</f>
        <v/>
      </c>
      <c r="P698" s="71" t="str">
        <f>IF(L698="","",IF(L698=nper,R697+O698,MIN(R697+O698,IF(N698=N697,P697,ROUND(-PMT(((1+N698/CP)^(CP/periods_per_year))-1,nper-L698+1,R697),2)))))</f>
        <v/>
      </c>
      <c r="Q698" s="71" t="str">
        <f t="shared" si="97"/>
        <v/>
      </c>
      <c r="R698" s="71" t="str">
        <f t="shared" si="98"/>
        <v/>
      </c>
    </row>
    <row r="699" spans="1:18" x14ac:dyDescent="0.25">
      <c r="A699" s="63" t="str">
        <f t="shared" si="90"/>
        <v/>
      </c>
      <c r="B699" s="64" t="str">
        <f t="shared" si="91"/>
        <v/>
      </c>
      <c r="C699" s="65" t="str">
        <f t="shared" si="92"/>
        <v/>
      </c>
      <c r="D699" s="66" t="str">
        <f>IF(A699="","",IF(A699=1,start_rate,IF(variable,IF(OR(A699=1,A699&lt;$K$20*periods_per_year),D698,MIN($K$21,IF(MOD(A699-1,$J$23)=0,MAX($K$22,D698+$J$24),D698))),D698)))</f>
        <v/>
      </c>
      <c r="E699" s="71" t="str">
        <f t="shared" si="93"/>
        <v/>
      </c>
      <c r="F699" s="71" t="str">
        <f>IF(A699="","",IF(A699=nper,J698+E699,MIN(J698+E699,IF(D699=D698,F698,IF($E$10="Acc Bi-Weekly",ROUND((-PMT(((1+D699/CP)^(CP/12))-1,(nper-A699+1)*12/26,J698))/2,2),IF($E$10="Acc Weekly",ROUND((-PMT(((1+D699/CP)^(CP/12))-1,(nper-A699+1)*12/52,J698))/4,2),ROUND(-PMT(((1+D699/CP)^(CP/periods_per_year))-1,nper-A699+1,J698),2)))))))</f>
        <v/>
      </c>
      <c r="G699" s="71" t="str">
        <f>IF(OR(A699="",A699&lt;$E$14),"",IF(J698&lt;=F699,0,IF(IF(AND(A699&gt;=$E$14,MOD(A699-$E$14,int)=0),$E$15,0)+F699&gt;=J698+E699,J698+E699-F699,IF(AND(A699&gt;=$E$14,MOD(A699-$E$14,int)=0),$E$15,0)+IF(IF(AND(A699&gt;=$E$14,MOD(A699-$E$14,int)=0),$E$15,0)+IF(MOD(A699-$E$18,periods_per_year)=0,$E$17,0)+F699&lt;J698+E699,IF(MOD(A699-$E$18,periods_per_year)=0,$E$17,0),J698+E699-IF(AND(A699&gt;=$E$14,MOD(A699-$E$14,int)=0),$E$15,0)-F699))))</f>
        <v/>
      </c>
      <c r="H699" s="68"/>
      <c r="I699" s="71" t="str">
        <f t="shared" si="94"/>
        <v/>
      </c>
      <c r="J699" s="71" t="str">
        <f t="shared" si="95"/>
        <v/>
      </c>
      <c r="K699" s="50"/>
      <c r="L699" s="63" t="str">
        <f t="shared" si="96"/>
        <v/>
      </c>
      <c r="M699" s="64" t="str">
        <f>IF(L699="","",IF(OR(periods_per_year=26,periods_per_year=52),IF(periods_per_year=26,IF(L699=1,fpdate,M698+14),IF(periods_per_year=52,IF(L699=1,fpdate,M698+7),"n/a")),IF(periods_per_year=24,DATE(YEAR(fpdate),MONTH(fpdate)+(L699-1)/2+IF(AND(DAY(fpdate)&gt;=15,MOD(L699,2)=0),1,0),IF(MOD(L699,2)=0,IF(DAY(fpdate)&gt;=15,DAY(fpdate)-14,DAY(fpdate)+14),DAY(fpdate))),IF(DAY(DATE(YEAR(fpdate),MONTH(fpdate)+L699-1,DAY(fpdate)))&lt;&gt;DAY(fpdate),DATE(YEAR(fpdate),MONTH(fpdate)+L699,0),DATE(YEAR(fpdate),MONTH(fpdate)+L699-1,DAY(fpdate))))))</f>
        <v/>
      </c>
      <c r="N699" s="70" t="str">
        <f>IF(L699="","",IF(D699&lt;&gt;"",D699,IF(L699=1,start_rate,IF(variable,IF(OR(L699=1,L699&lt;$K$20*periods_per_year),N698,MIN($K$21,IF(MOD(L699-1,$J$23)=0,MAX($K$22,N698+$J$24),N698))),N698))))</f>
        <v/>
      </c>
      <c r="O699" s="71" t="str">
        <f>IF(L699="","",ROUND((((1+N699/CP)^(CP/periods_per_year))-1)*R698,2))</f>
        <v/>
      </c>
      <c r="P699" s="71" t="str">
        <f>IF(L699="","",IF(L699=nper,R698+O699,MIN(R698+O699,IF(N699=N698,P698,ROUND(-PMT(((1+N699/CP)^(CP/periods_per_year))-1,nper-L699+1,R698),2)))))</f>
        <v/>
      </c>
      <c r="Q699" s="71" t="str">
        <f t="shared" si="97"/>
        <v/>
      </c>
      <c r="R699" s="71" t="str">
        <f t="shared" si="98"/>
        <v/>
      </c>
    </row>
    <row r="700" spans="1:18" x14ac:dyDescent="0.25">
      <c r="A700" s="63" t="str">
        <f t="shared" si="90"/>
        <v/>
      </c>
      <c r="B700" s="64" t="str">
        <f t="shared" si="91"/>
        <v/>
      </c>
      <c r="C700" s="65" t="str">
        <f t="shared" si="92"/>
        <v/>
      </c>
      <c r="D700" s="66" t="str">
        <f>IF(A700="","",IF(A700=1,start_rate,IF(variable,IF(OR(A700=1,A700&lt;$K$20*periods_per_year),D699,MIN($K$21,IF(MOD(A700-1,$J$23)=0,MAX($K$22,D699+$J$24),D699))),D699)))</f>
        <v/>
      </c>
      <c r="E700" s="71" t="str">
        <f t="shared" si="93"/>
        <v/>
      </c>
      <c r="F700" s="71" t="str">
        <f>IF(A700="","",IF(A700=nper,J699+E700,MIN(J699+E700,IF(D700=D699,F699,IF($E$10="Acc Bi-Weekly",ROUND((-PMT(((1+D700/CP)^(CP/12))-1,(nper-A700+1)*12/26,J699))/2,2),IF($E$10="Acc Weekly",ROUND((-PMT(((1+D700/CP)^(CP/12))-1,(nper-A700+1)*12/52,J699))/4,2),ROUND(-PMT(((1+D700/CP)^(CP/periods_per_year))-1,nper-A700+1,J699),2)))))))</f>
        <v/>
      </c>
      <c r="G700" s="71" t="str">
        <f>IF(OR(A700="",A700&lt;$E$14),"",IF(J699&lt;=F700,0,IF(IF(AND(A700&gt;=$E$14,MOD(A700-$E$14,int)=0),$E$15,0)+F700&gt;=J699+E700,J699+E700-F700,IF(AND(A700&gt;=$E$14,MOD(A700-$E$14,int)=0),$E$15,0)+IF(IF(AND(A700&gt;=$E$14,MOD(A700-$E$14,int)=0),$E$15,0)+IF(MOD(A700-$E$18,periods_per_year)=0,$E$17,0)+F700&lt;J699+E700,IF(MOD(A700-$E$18,periods_per_year)=0,$E$17,0),J699+E700-IF(AND(A700&gt;=$E$14,MOD(A700-$E$14,int)=0),$E$15,0)-F700))))</f>
        <v/>
      </c>
      <c r="H700" s="68"/>
      <c r="I700" s="71" t="str">
        <f t="shared" si="94"/>
        <v/>
      </c>
      <c r="J700" s="71" t="str">
        <f t="shared" si="95"/>
        <v/>
      </c>
      <c r="K700" s="50"/>
      <c r="L700" s="63" t="str">
        <f t="shared" si="96"/>
        <v/>
      </c>
      <c r="M700" s="64" t="str">
        <f>IF(L700="","",IF(OR(periods_per_year=26,periods_per_year=52),IF(periods_per_year=26,IF(L700=1,fpdate,M699+14),IF(periods_per_year=52,IF(L700=1,fpdate,M699+7),"n/a")),IF(periods_per_year=24,DATE(YEAR(fpdate),MONTH(fpdate)+(L700-1)/2+IF(AND(DAY(fpdate)&gt;=15,MOD(L700,2)=0),1,0),IF(MOD(L700,2)=0,IF(DAY(fpdate)&gt;=15,DAY(fpdate)-14,DAY(fpdate)+14),DAY(fpdate))),IF(DAY(DATE(YEAR(fpdate),MONTH(fpdate)+L700-1,DAY(fpdate)))&lt;&gt;DAY(fpdate),DATE(YEAR(fpdate),MONTH(fpdate)+L700,0),DATE(YEAR(fpdate),MONTH(fpdate)+L700-1,DAY(fpdate))))))</f>
        <v/>
      </c>
      <c r="N700" s="70" t="str">
        <f>IF(L700="","",IF(D700&lt;&gt;"",D700,IF(L700=1,start_rate,IF(variable,IF(OR(L700=1,L700&lt;$K$20*periods_per_year),N699,MIN($K$21,IF(MOD(L700-1,$J$23)=0,MAX($K$22,N699+$J$24),N699))),N699))))</f>
        <v/>
      </c>
      <c r="O700" s="71" t="str">
        <f>IF(L700="","",ROUND((((1+N700/CP)^(CP/periods_per_year))-1)*R699,2))</f>
        <v/>
      </c>
      <c r="P700" s="71" t="str">
        <f>IF(L700="","",IF(L700=nper,R699+O700,MIN(R699+O700,IF(N700=N699,P699,ROUND(-PMT(((1+N700/CP)^(CP/periods_per_year))-1,nper-L700+1,R699),2)))))</f>
        <v/>
      </c>
      <c r="Q700" s="71" t="str">
        <f t="shared" si="97"/>
        <v/>
      </c>
      <c r="R700" s="71" t="str">
        <f t="shared" si="98"/>
        <v/>
      </c>
    </row>
    <row r="701" spans="1:18" x14ac:dyDescent="0.25">
      <c r="A701" s="63" t="str">
        <f t="shared" si="90"/>
        <v/>
      </c>
      <c r="B701" s="64" t="str">
        <f t="shared" si="91"/>
        <v/>
      </c>
      <c r="C701" s="65" t="str">
        <f t="shared" si="92"/>
        <v/>
      </c>
      <c r="D701" s="66" t="str">
        <f>IF(A701="","",IF(A701=1,start_rate,IF(variable,IF(OR(A701=1,A701&lt;$K$20*periods_per_year),D700,MIN($K$21,IF(MOD(A701-1,$J$23)=0,MAX($K$22,D700+$J$24),D700))),D700)))</f>
        <v/>
      </c>
      <c r="E701" s="71" t="str">
        <f t="shared" si="93"/>
        <v/>
      </c>
      <c r="F701" s="71" t="str">
        <f>IF(A701="","",IF(A701=nper,J700+E701,MIN(J700+E701,IF(D701=D700,F700,IF($E$10="Acc Bi-Weekly",ROUND((-PMT(((1+D701/CP)^(CP/12))-1,(nper-A701+1)*12/26,J700))/2,2),IF($E$10="Acc Weekly",ROUND((-PMT(((1+D701/CP)^(CP/12))-1,(nper-A701+1)*12/52,J700))/4,2),ROUND(-PMT(((1+D701/CP)^(CP/periods_per_year))-1,nper-A701+1,J700),2)))))))</f>
        <v/>
      </c>
      <c r="G701" s="71" t="str">
        <f>IF(OR(A701="",A701&lt;$E$14),"",IF(J700&lt;=F701,0,IF(IF(AND(A701&gt;=$E$14,MOD(A701-$E$14,int)=0),$E$15,0)+F701&gt;=J700+E701,J700+E701-F701,IF(AND(A701&gt;=$E$14,MOD(A701-$E$14,int)=0),$E$15,0)+IF(IF(AND(A701&gt;=$E$14,MOD(A701-$E$14,int)=0),$E$15,0)+IF(MOD(A701-$E$18,periods_per_year)=0,$E$17,0)+F701&lt;J700+E701,IF(MOD(A701-$E$18,periods_per_year)=0,$E$17,0),J700+E701-IF(AND(A701&gt;=$E$14,MOD(A701-$E$14,int)=0),$E$15,0)-F701))))</f>
        <v/>
      </c>
      <c r="H701" s="68"/>
      <c r="I701" s="71" t="str">
        <f t="shared" si="94"/>
        <v/>
      </c>
      <c r="J701" s="71" t="str">
        <f t="shared" si="95"/>
        <v/>
      </c>
      <c r="K701" s="50"/>
      <c r="L701" s="63" t="str">
        <f t="shared" si="96"/>
        <v/>
      </c>
      <c r="M701" s="64" t="str">
        <f>IF(L701="","",IF(OR(periods_per_year=26,periods_per_year=52),IF(periods_per_year=26,IF(L701=1,fpdate,M700+14),IF(periods_per_year=52,IF(L701=1,fpdate,M700+7),"n/a")),IF(periods_per_year=24,DATE(YEAR(fpdate),MONTH(fpdate)+(L701-1)/2+IF(AND(DAY(fpdate)&gt;=15,MOD(L701,2)=0),1,0),IF(MOD(L701,2)=0,IF(DAY(fpdate)&gt;=15,DAY(fpdate)-14,DAY(fpdate)+14),DAY(fpdate))),IF(DAY(DATE(YEAR(fpdate),MONTH(fpdate)+L701-1,DAY(fpdate)))&lt;&gt;DAY(fpdate),DATE(YEAR(fpdate),MONTH(fpdate)+L701,0),DATE(YEAR(fpdate),MONTH(fpdate)+L701-1,DAY(fpdate))))))</f>
        <v/>
      </c>
      <c r="N701" s="70" t="str">
        <f>IF(L701="","",IF(D701&lt;&gt;"",D701,IF(L701=1,start_rate,IF(variable,IF(OR(L701=1,L701&lt;$K$20*periods_per_year),N700,MIN($K$21,IF(MOD(L701-1,$J$23)=0,MAX($K$22,N700+$J$24),N700))),N700))))</f>
        <v/>
      </c>
      <c r="O701" s="71" t="str">
        <f>IF(L701="","",ROUND((((1+N701/CP)^(CP/periods_per_year))-1)*R700,2))</f>
        <v/>
      </c>
      <c r="P701" s="71" t="str">
        <f>IF(L701="","",IF(L701=nper,R700+O701,MIN(R700+O701,IF(N701=N700,P700,ROUND(-PMT(((1+N701/CP)^(CP/periods_per_year))-1,nper-L701+1,R700),2)))))</f>
        <v/>
      </c>
      <c r="Q701" s="71" t="str">
        <f t="shared" si="97"/>
        <v/>
      </c>
      <c r="R701" s="71" t="str">
        <f t="shared" si="98"/>
        <v/>
      </c>
    </row>
    <row r="702" spans="1:18" x14ac:dyDescent="0.25">
      <c r="A702" s="63" t="str">
        <f t="shared" si="90"/>
        <v/>
      </c>
      <c r="B702" s="64" t="str">
        <f t="shared" si="91"/>
        <v/>
      </c>
      <c r="C702" s="65" t="str">
        <f t="shared" si="92"/>
        <v/>
      </c>
      <c r="D702" s="66" t="str">
        <f>IF(A702="","",IF(A702=1,start_rate,IF(variable,IF(OR(A702=1,A702&lt;$K$20*periods_per_year),D701,MIN($K$21,IF(MOD(A702-1,$J$23)=0,MAX($K$22,D701+$J$24),D701))),D701)))</f>
        <v/>
      </c>
      <c r="E702" s="71" t="str">
        <f t="shared" si="93"/>
        <v/>
      </c>
      <c r="F702" s="71" t="str">
        <f>IF(A702="","",IF(A702=nper,J701+E702,MIN(J701+E702,IF(D702=D701,F701,IF($E$10="Acc Bi-Weekly",ROUND((-PMT(((1+D702/CP)^(CP/12))-1,(nper-A702+1)*12/26,J701))/2,2),IF($E$10="Acc Weekly",ROUND((-PMT(((1+D702/CP)^(CP/12))-1,(nper-A702+1)*12/52,J701))/4,2),ROUND(-PMT(((1+D702/CP)^(CP/periods_per_year))-1,nper-A702+1,J701),2)))))))</f>
        <v/>
      </c>
      <c r="G702" s="71" t="str">
        <f>IF(OR(A702="",A702&lt;$E$14),"",IF(J701&lt;=F702,0,IF(IF(AND(A702&gt;=$E$14,MOD(A702-$E$14,int)=0),$E$15,0)+F702&gt;=J701+E702,J701+E702-F702,IF(AND(A702&gt;=$E$14,MOD(A702-$E$14,int)=0),$E$15,0)+IF(IF(AND(A702&gt;=$E$14,MOD(A702-$E$14,int)=0),$E$15,0)+IF(MOD(A702-$E$18,periods_per_year)=0,$E$17,0)+F702&lt;J701+E702,IF(MOD(A702-$E$18,periods_per_year)=0,$E$17,0),J701+E702-IF(AND(A702&gt;=$E$14,MOD(A702-$E$14,int)=0),$E$15,0)-F702))))</f>
        <v/>
      </c>
      <c r="H702" s="68"/>
      <c r="I702" s="71" t="str">
        <f t="shared" si="94"/>
        <v/>
      </c>
      <c r="J702" s="71" t="str">
        <f t="shared" si="95"/>
        <v/>
      </c>
      <c r="K702" s="50"/>
      <c r="L702" s="63" t="str">
        <f t="shared" si="96"/>
        <v/>
      </c>
      <c r="M702" s="64" t="str">
        <f>IF(L702="","",IF(OR(periods_per_year=26,periods_per_year=52),IF(periods_per_year=26,IF(L702=1,fpdate,M701+14),IF(periods_per_year=52,IF(L702=1,fpdate,M701+7),"n/a")),IF(periods_per_year=24,DATE(YEAR(fpdate),MONTH(fpdate)+(L702-1)/2+IF(AND(DAY(fpdate)&gt;=15,MOD(L702,2)=0),1,0),IF(MOD(L702,2)=0,IF(DAY(fpdate)&gt;=15,DAY(fpdate)-14,DAY(fpdate)+14),DAY(fpdate))),IF(DAY(DATE(YEAR(fpdate),MONTH(fpdate)+L702-1,DAY(fpdate)))&lt;&gt;DAY(fpdate),DATE(YEAR(fpdate),MONTH(fpdate)+L702,0),DATE(YEAR(fpdate),MONTH(fpdate)+L702-1,DAY(fpdate))))))</f>
        <v/>
      </c>
      <c r="N702" s="70" t="str">
        <f>IF(L702="","",IF(D702&lt;&gt;"",D702,IF(L702=1,start_rate,IF(variable,IF(OR(L702=1,L702&lt;$K$20*periods_per_year),N701,MIN($K$21,IF(MOD(L702-1,$J$23)=0,MAX($K$22,N701+$J$24),N701))),N701))))</f>
        <v/>
      </c>
      <c r="O702" s="71" t="str">
        <f>IF(L702="","",ROUND((((1+N702/CP)^(CP/periods_per_year))-1)*R701,2))</f>
        <v/>
      </c>
      <c r="P702" s="71" t="str">
        <f>IF(L702="","",IF(L702=nper,R701+O702,MIN(R701+O702,IF(N702=N701,P701,ROUND(-PMT(((1+N702/CP)^(CP/periods_per_year))-1,nper-L702+1,R701),2)))))</f>
        <v/>
      </c>
      <c r="Q702" s="71" t="str">
        <f t="shared" si="97"/>
        <v/>
      </c>
      <c r="R702" s="71" t="str">
        <f t="shared" si="98"/>
        <v/>
      </c>
    </row>
    <row r="703" spans="1:18" x14ac:dyDescent="0.25">
      <c r="A703" s="63" t="str">
        <f t="shared" si="90"/>
        <v/>
      </c>
      <c r="B703" s="64" t="str">
        <f t="shared" si="91"/>
        <v/>
      </c>
      <c r="C703" s="65" t="str">
        <f t="shared" si="92"/>
        <v/>
      </c>
      <c r="D703" s="66" t="str">
        <f>IF(A703="","",IF(A703=1,start_rate,IF(variable,IF(OR(A703=1,A703&lt;$K$20*periods_per_year),D702,MIN($K$21,IF(MOD(A703-1,$J$23)=0,MAX($K$22,D702+$J$24),D702))),D702)))</f>
        <v/>
      </c>
      <c r="E703" s="71" t="str">
        <f t="shared" si="93"/>
        <v/>
      </c>
      <c r="F703" s="71" t="str">
        <f>IF(A703="","",IF(A703=nper,J702+E703,MIN(J702+E703,IF(D703=D702,F702,IF($E$10="Acc Bi-Weekly",ROUND((-PMT(((1+D703/CP)^(CP/12))-1,(nper-A703+1)*12/26,J702))/2,2),IF($E$10="Acc Weekly",ROUND((-PMT(((1+D703/CP)^(CP/12))-1,(nper-A703+1)*12/52,J702))/4,2),ROUND(-PMT(((1+D703/CP)^(CP/periods_per_year))-1,nper-A703+1,J702),2)))))))</f>
        <v/>
      </c>
      <c r="G703" s="71" t="str">
        <f>IF(OR(A703="",A703&lt;$E$14),"",IF(J702&lt;=F703,0,IF(IF(AND(A703&gt;=$E$14,MOD(A703-$E$14,int)=0),$E$15,0)+F703&gt;=J702+E703,J702+E703-F703,IF(AND(A703&gt;=$E$14,MOD(A703-$E$14,int)=0),$E$15,0)+IF(IF(AND(A703&gt;=$E$14,MOD(A703-$E$14,int)=0),$E$15,0)+IF(MOD(A703-$E$18,periods_per_year)=0,$E$17,0)+F703&lt;J702+E703,IF(MOD(A703-$E$18,periods_per_year)=0,$E$17,0),J702+E703-IF(AND(A703&gt;=$E$14,MOD(A703-$E$14,int)=0),$E$15,0)-F703))))</f>
        <v/>
      </c>
      <c r="H703" s="68"/>
      <c r="I703" s="71" t="str">
        <f t="shared" si="94"/>
        <v/>
      </c>
      <c r="J703" s="71" t="str">
        <f t="shared" si="95"/>
        <v/>
      </c>
      <c r="K703" s="50"/>
      <c r="L703" s="63" t="str">
        <f t="shared" si="96"/>
        <v/>
      </c>
      <c r="M703" s="64" t="str">
        <f>IF(L703="","",IF(OR(periods_per_year=26,periods_per_year=52),IF(periods_per_year=26,IF(L703=1,fpdate,M702+14),IF(periods_per_year=52,IF(L703=1,fpdate,M702+7),"n/a")),IF(periods_per_year=24,DATE(YEAR(fpdate),MONTH(fpdate)+(L703-1)/2+IF(AND(DAY(fpdate)&gt;=15,MOD(L703,2)=0),1,0),IF(MOD(L703,2)=0,IF(DAY(fpdate)&gt;=15,DAY(fpdate)-14,DAY(fpdate)+14),DAY(fpdate))),IF(DAY(DATE(YEAR(fpdate),MONTH(fpdate)+L703-1,DAY(fpdate)))&lt;&gt;DAY(fpdate),DATE(YEAR(fpdate),MONTH(fpdate)+L703,0),DATE(YEAR(fpdate),MONTH(fpdate)+L703-1,DAY(fpdate))))))</f>
        <v/>
      </c>
      <c r="N703" s="70" t="str">
        <f>IF(L703="","",IF(D703&lt;&gt;"",D703,IF(L703=1,start_rate,IF(variable,IF(OR(L703=1,L703&lt;$K$20*periods_per_year),N702,MIN($K$21,IF(MOD(L703-1,$J$23)=0,MAX($K$22,N702+$J$24),N702))),N702))))</f>
        <v/>
      </c>
      <c r="O703" s="71" t="str">
        <f>IF(L703="","",ROUND((((1+N703/CP)^(CP/periods_per_year))-1)*R702,2))</f>
        <v/>
      </c>
      <c r="P703" s="71" t="str">
        <f>IF(L703="","",IF(L703=nper,R702+O703,MIN(R702+O703,IF(N703=N702,P702,ROUND(-PMT(((1+N703/CP)^(CP/periods_per_year))-1,nper-L703+1,R702),2)))))</f>
        <v/>
      </c>
      <c r="Q703" s="71" t="str">
        <f t="shared" si="97"/>
        <v/>
      </c>
      <c r="R703" s="71" t="str">
        <f t="shared" si="98"/>
        <v/>
      </c>
    </row>
    <row r="704" spans="1:18" x14ac:dyDescent="0.25">
      <c r="A704" s="63" t="str">
        <f t="shared" si="90"/>
        <v/>
      </c>
      <c r="B704" s="64" t="str">
        <f t="shared" si="91"/>
        <v/>
      </c>
      <c r="C704" s="65" t="str">
        <f t="shared" si="92"/>
        <v/>
      </c>
      <c r="D704" s="66" t="str">
        <f>IF(A704="","",IF(A704=1,start_rate,IF(variable,IF(OR(A704=1,A704&lt;$K$20*periods_per_year),D703,MIN($K$21,IF(MOD(A704-1,$J$23)=0,MAX($K$22,D703+$J$24),D703))),D703)))</f>
        <v/>
      </c>
      <c r="E704" s="71" t="str">
        <f t="shared" si="93"/>
        <v/>
      </c>
      <c r="F704" s="71" t="str">
        <f>IF(A704="","",IF(A704=nper,J703+E704,MIN(J703+E704,IF(D704=D703,F703,IF($E$10="Acc Bi-Weekly",ROUND((-PMT(((1+D704/CP)^(CP/12))-1,(nper-A704+1)*12/26,J703))/2,2),IF($E$10="Acc Weekly",ROUND((-PMT(((1+D704/CP)^(CP/12))-1,(nper-A704+1)*12/52,J703))/4,2),ROUND(-PMT(((1+D704/CP)^(CP/periods_per_year))-1,nper-A704+1,J703),2)))))))</f>
        <v/>
      </c>
      <c r="G704" s="71" t="str">
        <f>IF(OR(A704="",A704&lt;$E$14),"",IF(J703&lt;=F704,0,IF(IF(AND(A704&gt;=$E$14,MOD(A704-$E$14,int)=0),$E$15,0)+F704&gt;=J703+E704,J703+E704-F704,IF(AND(A704&gt;=$E$14,MOD(A704-$E$14,int)=0),$E$15,0)+IF(IF(AND(A704&gt;=$E$14,MOD(A704-$E$14,int)=0),$E$15,0)+IF(MOD(A704-$E$18,periods_per_year)=0,$E$17,0)+F704&lt;J703+E704,IF(MOD(A704-$E$18,periods_per_year)=0,$E$17,0),J703+E704-IF(AND(A704&gt;=$E$14,MOD(A704-$E$14,int)=0),$E$15,0)-F704))))</f>
        <v/>
      </c>
      <c r="H704" s="68"/>
      <c r="I704" s="71" t="str">
        <f t="shared" si="94"/>
        <v/>
      </c>
      <c r="J704" s="71" t="str">
        <f t="shared" si="95"/>
        <v/>
      </c>
      <c r="K704" s="50"/>
      <c r="L704" s="63" t="str">
        <f t="shared" si="96"/>
        <v/>
      </c>
      <c r="M704" s="64" t="str">
        <f>IF(L704="","",IF(OR(periods_per_year=26,periods_per_year=52),IF(periods_per_year=26,IF(L704=1,fpdate,M703+14),IF(periods_per_year=52,IF(L704=1,fpdate,M703+7),"n/a")),IF(periods_per_year=24,DATE(YEAR(fpdate),MONTH(fpdate)+(L704-1)/2+IF(AND(DAY(fpdate)&gt;=15,MOD(L704,2)=0),1,0),IF(MOD(L704,2)=0,IF(DAY(fpdate)&gt;=15,DAY(fpdate)-14,DAY(fpdate)+14),DAY(fpdate))),IF(DAY(DATE(YEAR(fpdate),MONTH(fpdate)+L704-1,DAY(fpdate)))&lt;&gt;DAY(fpdate),DATE(YEAR(fpdate),MONTH(fpdate)+L704,0),DATE(YEAR(fpdate),MONTH(fpdate)+L704-1,DAY(fpdate))))))</f>
        <v/>
      </c>
      <c r="N704" s="70" t="str">
        <f>IF(L704="","",IF(D704&lt;&gt;"",D704,IF(L704=1,start_rate,IF(variable,IF(OR(L704=1,L704&lt;$K$20*periods_per_year),N703,MIN($K$21,IF(MOD(L704-1,$J$23)=0,MAX($K$22,N703+$J$24),N703))),N703))))</f>
        <v/>
      </c>
      <c r="O704" s="71" t="str">
        <f>IF(L704="","",ROUND((((1+N704/CP)^(CP/periods_per_year))-1)*R703,2))</f>
        <v/>
      </c>
      <c r="P704" s="71" t="str">
        <f>IF(L704="","",IF(L704=nper,R703+O704,MIN(R703+O704,IF(N704=N703,P703,ROUND(-PMT(((1+N704/CP)^(CP/periods_per_year))-1,nper-L704+1,R703),2)))))</f>
        <v/>
      </c>
      <c r="Q704" s="71" t="str">
        <f t="shared" si="97"/>
        <v/>
      </c>
      <c r="R704" s="71" t="str">
        <f t="shared" si="98"/>
        <v/>
      </c>
    </row>
    <row r="705" spans="1:18" x14ac:dyDescent="0.25">
      <c r="A705" s="63" t="str">
        <f t="shared" si="90"/>
        <v/>
      </c>
      <c r="B705" s="64" t="str">
        <f t="shared" si="91"/>
        <v/>
      </c>
      <c r="C705" s="65" t="str">
        <f t="shared" si="92"/>
        <v/>
      </c>
      <c r="D705" s="66" t="str">
        <f>IF(A705="","",IF(A705=1,start_rate,IF(variable,IF(OR(A705=1,A705&lt;$K$20*periods_per_year),D704,MIN($K$21,IF(MOD(A705-1,$J$23)=0,MAX($K$22,D704+$J$24),D704))),D704)))</f>
        <v/>
      </c>
      <c r="E705" s="71" t="str">
        <f t="shared" si="93"/>
        <v/>
      </c>
      <c r="F705" s="71" t="str">
        <f>IF(A705="","",IF(A705=nper,J704+E705,MIN(J704+E705,IF(D705=D704,F704,IF($E$10="Acc Bi-Weekly",ROUND((-PMT(((1+D705/CP)^(CP/12))-1,(nper-A705+1)*12/26,J704))/2,2),IF($E$10="Acc Weekly",ROUND((-PMT(((1+D705/CP)^(CP/12))-1,(nper-A705+1)*12/52,J704))/4,2),ROUND(-PMT(((1+D705/CP)^(CP/periods_per_year))-1,nper-A705+1,J704),2)))))))</f>
        <v/>
      </c>
      <c r="G705" s="71" t="str">
        <f>IF(OR(A705="",A705&lt;$E$14),"",IF(J704&lt;=F705,0,IF(IF(AND(A705&gt;=$E$14,MOD(A705-$E$14,int)=0),$E$15,0)+F705&gt;=J704+E705,J704+E705-F705,IF(AND(A705&gt;=$E$14,MOD(A705-$E$14,int)=0),$E$15,0)+IF(IF(AND(A705&gt;=$E$14,MOD(A705-$E$14,int)=0),$E$15,0)+IF(MOD(A705-$E$18,periods_per_year)=0,$E$17,0)+F705&lt;J704+E705,IF(MOD(A705-$E$18,periods_per_year)=0,$E$17,0),J704+E705-IF(AND(A705&gt;=$E$14,MOD(A705-$E$14,int)=0),$E$15,0)-F705))))</f>
        <v/>
      </c>
      <c r="H705" s="68"/>
      <c r="I705" s="71" t="str">
        <f t="shared" si="94"/>
        <v/>
      </c>
      <c r="J705" s="71" t="str">
        <f t="shared" si="95"/>
        <v/>
      </c>
      <c r="K705" s="50"/>
      <c r="L705" s="63" t="str">
        <f t="shared" si="96"/>
        <v/>
      </c>
      <c r="M705" s="64" t="str">
        <f>IF(L705="","",IF(OR(periods_per_year=26,periods_per_year=52),IF(periods_per_year=26,IF(L705=1,fpdate,M704+14),IF(periods_per_year=52,IF(L705=1,fpdate,M704+7),"n/a")),IF(periods_per_year=24,DATE(YEAR(fpdate),MONTH(fpdate)+(L705-1)/2+IF(AND(DAY(fpdate)&gt;=15,MOD(L705,2)=0),1,0),IF(MOD(L705,2)=0,IF(DAY(fpdate)&gt;=15,DAY(fpdate)-14,DAY(fpdate)+14),DAY(fpdate))),IF(DAY(DATE(YEAR(fpdate),MONTH(fpdate)+L705-1,DAY(fpdate)))&lt;&gt;DAY(fpdate),DATE(YEAR(fpdate),MONTH(fpdate)+L705,0),DATE(YEAR(fpdate),MONTH(fpdate)+L705-1,DAY(fpdate))))))</f>
        <v/>
      </c>
      <c r="N705" s="70" t="str">
        <f>IF(L705="","",IF(D705&lt;&gt;"",D705,IF(L705=1,start_rate,IF(variable,IF(OR(L705=1,L705&lt;$K$20*periods_per_year),N704,MIN($K$21,IF(MOD(L705-1,$J$23)=0,MAX($K$22,N704+$J$24),N704))),N704))))</f>
        <v/>
      </c>
      <c r="O705" s="71" t="str">
        <f>IF(L705="","",ROUND((((1+N705/CP)^(CP/periods_per_year))-1)*R704,2))</f>
        <v/>
      </c>
      <c r="P705" s="71" t="str">
        <f>IF(L705="","",IF(L705=nper,R704+O705,MIN(R704+O705,IF(N705=N704,P704,ROUND(-PMT(((1+N705/CP)^(CP/periods_per_year))-1,nper-L705+1,R704),2)))))</f>
        <v/>
      </c>
      <c r="Q705" s="71" t="str">
        <f t="shared" si="97"/>
        <v/>
      </c>
      <c r="R705" s="71" t="str">
        <f t="shared" si="98"/>
        <v/>
      </c>
    </row>
    <row r="706" spans="1:18" x14ac:dyDescent="0.25">
      <c r="A706" s="63" t="str">
        <f t="shared" si="90"/>
        <v/>
      </c>
      <c r="B706" s="64" t="str">
        <f t="shared" si="91"/>
        <v/>
      </c>
      <c r="C706" s="65" t="str">
        <f t="shared" si="92"/>
        <v/>
      </c>
      <c r="D706" s="66" t="str">
        <f>IF(A706="","",IF(A706=1,start_rate,IF(variable,IF(OR(A706=1,A706&lt;$K$20*periods_per_year),D705,MIN($K$21,IF(MOD(A706-1,$J$23)=0,MAX($K$22,D705+$J$24),D705))),D705)))</f>
        <v/>
      </c>
      <c r="E706" s="71" t="str">
        <f t="shared" si="93"/>
        <v/>
      </c>
      <c r="F706" s="71" t="str">
        <f>IF(A706="","",IF(A706=nper,J705+E706,MIN(J705+E706,IF(D706=D705,F705,IF($E$10="Acc Bi-Weekly",ROUND((-PMT(((1+D706/CP)^(CP/12))-1,(nper-A706+1)*12/26,J705))/2,2),IF($E$10="Acc Weekly",ROUND((-PMT(((1+D706/CP)^(CP/12))-1,(nper-A706+1)*12/52,J705))/4,2),ROUND(-PMT(((1+D706/CP)^(CP/periods_per_year))-1,nper-A706+1,J705),2)))))))</f>
        <v/>
      </c>
      <c r="G706" s="71" t="str">
        <f>IF(OR(A706="",A706&lt;$E$14),"",IF(J705&lt;=F706,0,IF(IF(AND(A706&gt;=$E$14,MOD(A706-$E$14,int)=0),$E$15,0)+F706&gt;=J705+E706,J705+E706-F706,IF(AND(A706&gt;=$E$14,MOD(A706-$E$14,int)=0),$E$15,0)+IF(IF(AND(A706&gt;=$E$14,MOD(A706-$E$14,int)=0),$E$15,0)+IF(MOD(A706-$E$18,periods_per_year)=0,$E$17,0)+F706&lt;J705+E706,IF(MOD(A706-$E$18,periods_per_year)=0,$E$17,0),J705+E706-IF(AND(A706&gt;=$E$14,MOD(A706-$E$14,int)=0),$E$15,0)-F706))))</f>
        <v/>
      </c>
      <c r="H706" s="68"/>
      <c r="I706" s="71" t="str">
        <f t="shared" si="94"/>
        <v/>
      </c>
      <c r="J706" s="71" t="str">
        <f t="shared" si="95"/>
        <v/>
      </c>
      <c r="K706" s="50"/>
      <c r="L706" s="63" t="str">
        <f t="shared" si="96"/>
        <v/>
      </c>
      <c r="M706" s="64" t="str">
        <f>IF(L706="","",IF(OR(periods_per_year=26,periods_per_year=52),IF(periods_per_year=26,IF(L706=1,fpdate,M705+14),IF(periods_per_year=52,IF(L706=1,fpdate,M705+7),"n/a")),IF(periods_per_year=24,DATE(YEAR(fpdate),MONTH(fpdate)+(L706-1)/2+IF(AND(DAY(fpdate)&gt;=15,MOD(L706,2)=0),1,0),IF(MOD(L706,2)=0,IF(DAY(fpdate)&gt;=15,DAY(fpdate)-14,DAY(fpdate)+14),DAY(fpdate))),IF(DAY(DATE(YEAR(fpdate),MONTH(fpdate)+L706-1,DAY(fpdate)))&lt;&gt;DAY(fpdate),DATE(YEAR(fpdate),MONTH(fpdate)+L706,0),DATE(YEAR(fpdate),MONTH(fpdate)+L706-1,DAY(fpdate))))))</f>
        <v/>
      </c>
      <c r="N706" s="70" t="str">
        <f>IF(L706="","",IF(D706&lt;&gt;"",D706,IF(L706=1,start_rate,IF(variable,IF(OR(L706=1,L706&lt;$K$20*periods_per_year),N705,MIN($K$21,IF(MOD(L706-1,$J$23)=0,MAX($K$22,N705+$J$24),N705))),N705))))</f>
        <v/>
      </c>
      <c r="O706" s="71" t="str">
        <f>IF(L706="","",ROUND((((1+N706/CP)^(CP/periods_per_year))-1)*R705,2))</f>
        <v/>
      </c>
      <c r="P706" s="71" t="str">
        <f>IF(L706="","",IF(L706=nper,R705+O706,MIN(R705+O706,IF(N706=N705,P705,ROUND(-PMT(((1+N706/CP)^(CP/periods_per_year))-1,nper-L706+1,R705),2)))))</f>
        <v/>
      </c>
      <c r="Q706" s="71" t="str">
        <f t="shared" si="97"/>
        <v/>
      </c>
      <c r="R706" s="71" t="str">
        <f t="shared" si="98"/>
        <v/>
      </c>
    </row>
    <row r="707" spans="1:18" x14ac:dyDescent="0.25">
      <c r="A707" s="63" t="str">
        <f t="shared" si="90"/>
        <v/>
      </c>
      <c r="B707" s="64" t="str">
        <f t="shared" si="91"/>
        <v/>
      </c>
      <c r="C707" s="65" t="str">
        <f t="shared" si="92"/>
        <v/>
      </c>
      <c r="D707" s="66" t="str">
        <f>IF(A707="","",IF(A707=1,start_rate,IF(variable,IF(OR(A707=1,A707&lt;$K$20*periods_per_year),D706,MIN($K$21,IF(MOD(A707-1,$J$23)=0,MAX($K$22,D706+$J$24),D706))),D706)))</f>
        <v/>
      </c>
      <c r="E707" s="71" t="str">
        <f t="shared" si="93"/>
        <v/>
      </c>
      <c r="F707" s="71" t="str">
        <f>IF(A707="","",IF(A707=nper,J706+E707,MIN(J706+E707,IF(D707=D706,F706,IF($E$10="Acc Bi-Weekly",ROUND((-PMT(((1+D707/CP)^(CP/12))-1,(nper-A707+1)*12/26,J706))/2,2),IF($E$10="Acc Weekly",ROUND((-PMT(((1+D707/CP)^(CP/12))-1,(nper-A707+1)*12/52,J706))/4,2),ROUND(-PMT(((1+D707/CP)^(CP/periods_per_year))-1,nper-A707+1,J706),2)))))))</f>
        <v/>
      </c>
      <c r="G707" s="71" t="str">
        <f>IF(OR(A707="",A707&lt;$E$14),"",IF(J706&lt;=F707,0,IF(IF(AND(A707&gt;=$E$14,MOD(A707-$E$14,int)=0),$E$15,0)+F707&gt;=J706+E707,J706+E707-F707,IF(AND(A707&gt;=$E$14,MOD(A707-$E$14,int)=0),$E$15,0)+IF(IF(AND(A707&gt;=$E$14,MOD(A707-$E$14,int)=0),$E$15,0)+IF(MOD(A707-$E$18,periods_per_year)=0,$E$17,0)+F707&lt;J706+E707,IF(MOD(A707-$E$18,periods_per_year)=0,$E$17,0),J706+E707-IF(AND(A707&gt;=$E$14,MOD(A707-$E$14,int)=0),$E$15,0)-F707))))</f>
        <v/>
      </c>
      <c r="H707" s="68"/>
      <c r="I707" s="71" t="str">
        <f t="shared" si="94"/>
        <v/>
      </c>
      <c r="J707" s="71" t="str">
        <f t="shared" si="95"/>
        <v/>
      </c>
      <c r="K707" s="50"/>
      <c r="L707" s="63" t="str">
        <f t="shared" si="96"/>
        <v/>
      </c>
      <c r="M707" s="64" t="str">
        <f>IF(L707="","",IF(OR(periods_per_year=26,periods_per_year=52),IF(periods_per_year=26,IF(L707=1,fpdate,M706+14),IF(periods_per_year=52,IF(L707=1,fpdate,M706+7),"n/a")),IF(periods_per_year=24,DATE(YEAR(fpdate),MONTH(fpdate)+(L707-1)/2+IF(AND(DAY(fpdate)&gt;=15,MOD(L707,2)=0),1,0),IF(MOD(L707,2)=0,IF(DAY(fpdate)&gt;=15,DAY(fpdate)-14,DAY(fpdate)+14),DAY(fpdate))),IF(DAY(DATE(YEAR(fpdate),MONTH(fpdate)+L707-1,DAY(fpdate)))&lt;&gt;DAY(fpdate),DATE(YEAR(fpdate),MONTH(fpdate)+L707,0),DATE(YEAR(fpdate),MONTH(fpdate)+L707-1,DAY(fpdate))))))</f>
        <v/>
      </c>
      <c r="N707" s="70" t="str">
        <f>IF(L707="","",IF(D707&lt;&gt;"",D707,IF(L707=1,start_rate,IF(variable,IF(OR(L707=1,L707&lt;$K$20*periods_per_year),N706,MIN($K$21,IF(MOD(L707-1,$J$23)=0,MAX($K$22,N706+$J$24),N706))),N706))))</f>
        <v/>
      </c>
      <c r="O707" s="71" t="str">
        <f>IF(L707="","",ROUND((((1+N707/CP)^(CP/periods_per_year))-1)*R706,2))</f>
        <v/>
      </c>
      <c r="P707" s="71" t="str">
        <f>IF(L707="","",IF(L707=nper,R706+O707,MIN(R706+O707,IF(N707=N706,P706,ROUND(-PMT(((1+N707/CP)^(CP/periods_per_year))-1,nper-L707+1,R706),2)))))</f>
        <v/>
      </c>
      <c r="Q707" s="71" t="str">
        <f t="shared" si="97"/>
        <v/>
      </c>
      <c r="R707" s="71" t="str">
        <f t="shared" si="98"/>
        <v/>
      </c>
    </row>
    <row r="708" spans="1:18" x14ac:dyDescent="0.25">
      <c r="A708" s="63" t="str">
        <f t="shared" si="90"/>
        <v/>
      </c>
      <c r="B708" s="64" t="str">
        <f t="shared" si="91"/>
        <v/>
      </c>
      <c r="C708" s="65" t="str">
        <f t="shared" si="92"/>
        <v/>
      </c>
      <c r="D708" s="66" t="str">
        <f>IF(A708="","",IF(A708=1,start_rate,IF(variable,IF(OR(A708=1,A708&lt;$K$20*periods_per_year),D707,MIN($K$21,IF(MOD(A708-1,$J$23)=0,MAX($K$22,D707+$J$24),D707))),D707)))</f>
        <v/>
      </c>
      <c r="E708" s="71" t="str">
        <f t="shared" si="93"/>
        <v/>
      </c>
      <c r="F708" s="71" t="str">
        <f>IF(A708="","",IF(A708=nper,J707+E708,MIN(J707+E708,IF(D708=D707,F707,IF($E$10="Acc Bi-Weekly",ROUND((-PMT(((1+D708/CP)^(CP/12))-1,(nper-A708+1)*12/26,J707))/2,2),IF($E$10="Acc Weekly",ROUND((-PMT(((1+D708/CP)^(CP/12))-1,(nper-A708+1)*12/52,J707))/4,2),ROUND(-PMT(((1+D708/CP)^(CP/periods_per_year))-1,nper-A708+1,J707),2)))))))</f>
        <v/>
      </c>
      <c r="G708" s="71" t="str">
        <f>IF(OR(A708="",A708&lt;$E$14),"",IF(J707&lt;=F708,0,IF(IF(AND(A708&gt;=$E$14,MOD(A708-$E$14,int)=0),$E$15,0)+F708&gt;=J707+E708,J707+E708-F708,IF(AND(A708&gt;=$E$14,MOD(A708-$E$14,int)=0),$E$15,0)+IF(IF(AND(A708&gt;=$E$14,MOD(A708-$E$14,int)=0),$E$15,0)+IF(MOD(A708-$E$18,periods_per_year)=0,$E$17,0)+F708&lt;J707+E708,IF(MOD(A708-$E$18,periods_per_year)=0,$E$17,0),J707+E708-IF(AND(A708&gt;=$E$14,MOD(A708-$E$14,int)=0),$E$15,0)-F708))))</f>
        <v/>
      </c>
      <c r="H708" s="68"/>
      <c r="I708" s="71" t="str">
        <f t="shared" si="94"/>
        <v/>
      </c>
      <c r="J708" s="71" t="str">
        <f t="shared" si="95"/>
        <v/>
      </c>
      <c r="K708" s="50"/>
      <c r="L708" s="63" t="str">
        <f t="shared" si="96"/>
        <v/>
      </c>
      <c r="M708" s="64" t="str">
        <f>IF(L708="","",IF(OR(periods_per_year=26,periods_per_year=52),IF(periods_per_year=26,IF(L708=1,fpdate,M707+14),IF(periods_per_year=52,IF(L708=1,fpdate,M707+7),"n/a")),IF(periods_per_year=24,DATE(YEAR(fpdate),MONTH(fpdate)+(L708-1)/2+IF(AND(DAY(fpdate)&gt;=15,MOD(L708,2)=0),1,0),IF(MOD(L708,2)=0,IF(DAY(fpdate)&gt;=15,DAY(fpdate)-14,DAY(fpdate)+14),DAY(fpdate))),IF(DAY(DATE(YEAR(fpdate),MONTH(fpdate)+L708-1,DAY(fpdate)))&lt;&gt;DAY(fpdate),DATE(YEAR(fpdate),MONTH(fpdate)+L708,0),DATE(YEAR(fpdate),MONTH(fpdate)+L708-1,DAY(fpdate))))))</f>
        <v/>
      </c>
      <c r="N708" s="70" t="str">
        <f>IF(L708="","",IF(D708&lt;&gt;"",D708,IF(L708=1,start_rate,IF(variable,IF(OR(L708=1,L708&lt;$K$20*periods_per_year),N707,MIN($K$21,IF(MOD(L708-1,$J$23)=0,MAX($K$22,N707+$J$24),N707))),N707))))</f>
        <v/>
      </c>
      <c r="O708" s="71" t="str">
        <f>IF(L708="","",ROUND((((1+N708/CP)^(CP/periods_per_year))-1)*R707,2))</f>
        <v/>
      </c>
      <c r="P708" s="71" t="str">
        <f>IF(L708="","",IF(L708=nper,R707+O708,MIN(R707+O708,IF(N708=N707,P707,ROUND(-PMT(((1+N708/CP)^(CP/periods_per_year))-1,nper-L708+1,R707),2)))))</f>
        <v/>
      </c>
      <c r="Q708" s="71" t="str">
        <f t="shared" si="97"/>
        <v/>
      </c>
      <c r="R708" s="71" t="str">
        <f t="shared" si="98"/>
        <v/>
      </c>
    </row>
    <row r="709" spans="1:18" x14ac:dyDescent="0.25">
      <c r="A709" s="63" t="str">
        <f t="shared" si="90"/>
        <v/>
      </c>
      <c r="B709" s="64" t="str">
        <f t="shared" si="91"/>
        <v/>
      </c>
      <c r="C709" s="65" t="str">
        <f t="shared" si="92"/>
        <v/>
      </c>
      <c r="D709" s="66" t="str">
        <f>IF(A709="","",IF(A709=1,start_rate,IF(variable,IF(OR(A709=1,A709&lt;$K$20*periods_per_year),D708,MIN($K$21,IF(MOD(A709-1,$J$23)=0,MAX($K$22,D708+$J$24),D708))),D708)))</f>
        <v/>
      </c>
      <c r="E709" s="71" t="str">
        <f t="shared" si="93"/>
        <v/>
      </c>
      <c r="F709" s="71" t="str">
        <f>IF(A709="","",IF(A709=nper,J708+E709,MIN(J708+E709,IF(D709=D708,F708,IF($E$10="Acc Bi-Weekly",ROUND((-PMT(((1+D709/CP)^(CP/12))-1,(nper-A709+1)*12/26,J708))/2,2),IF($E$10="Acc Weekly",ROUND((-PMT(((1+D709/CP)^(CP/12))-1,(nper-A709+1)*12/52,J708))/4,2),ROUND(-PMT(((1+D709/CP)^(CP/periods_per_year))-1,nper-A709+1,J708),2)))))))</f>
        <v/>
      </c>
      <c r="G709" s="71" t="str">
        <f>IF(OR(A709="",A709&lt;$E$14),"",IF(J708&lt;=F709,0,IF(IF(AND(A709&gt;=$E$14,MOD(A709-$E$14,int)=0),$E$15,0)+F709&gt;=J708+E709,J708+E709-F709,IF(AND(A709&gt;=$E$14,MOD(A709-$E$14,int)=0),$E$15,0)+IF(IF(AND(A709&gt;=$E$14,MOD(A709-$E$14,int)=0),$E$15,0)+IF(MOD(A709-$E$18,periods_per_year)=0,$E$17,0)+F709&lt;J708+E709,IF(MOD(A709-$E$18,periods_per_year)=0,$E$17,0),J708+E709-IF(AND(A709&gt;=$E$14,MOD(A709-$E$14,int)=0),$E$15,0)-F709))))</f>
        <v/>
      </c>
      <c r="H709" s="68"/>
      <c r="I709" s="71" t="str">
        <f t="shared" si="94"/>
        <v/>
      </c>
      <c r="J709" s="71" t="str">
        <f t="shared" si="95"/>
        <v/>
      </c>
      <c r="K709" s="50"/>
      <c r="L709" s="63" t="str">
        <f t="shared" si="96"/>
        <v/>
      </c>
      <c r="M709" s="64" t="str">
        <f>IF(L709="","",IF(OR(periods_per_year=26,periods_per_year=52),IF(periods_per_year=26,IF(L709=1,fpdate,M708+14),IF(periods_per_year=52,IF(L709=1,fpdate,M708+7),"n/a")),IF(periods_per_year=24,DATE(YEAR(fpdate),MONTH(fpdate)+(L709-1)/2+IF(AND(DAY(fpdate)&gt;=15,MOD(L709,2)=0),1,0),IF(MOD(L709,2)=0,IF(DAY(fpdate)&gt;=15,DAY(fpdate)-14,DAY(fpdate)+14),DAY(fpdate))),IF(DAY(DATE(YEAR(fpdate),MONTH(fpdate)+L709-1,DAY(fpdate)))&lt;&gt;DAY(fpdate),DATE(YEAR(fpdate),MONTH(fpdate)+L709,0),DATE(YEAR(fpdate),MONTH(fpdate)+L709-1,DAY(fpdate))))))</f>
        <v/>
      </c>
      <c r="N709" s="70" t="str">
        <f>IF(L709="","",IF(D709&lt;&gt;"",D709,IF(L709=1,start_rate,IF(variable,IF(OR(L709=1,L709&lt;$K$20*periods_per_year),N708,MIN($K$21,IF(MOD(L709-1,$J$23)=0,MAX($K$22,N708+$J$24),N708))),N708))))</f>
        <v/>
      </c>
      <c r="O709" s="71" t="str">
        <f>IF(L709="","",ROUND((((1+N709/CP)^(CP/periods_per_year))-1)*R708,2))</f>
        <v/>
      </c>
      <c r="P709" s="71" t="str">
        <f>IF(L709="","",IF(L709=nper,R708+O709,MIN(R708+O709,IF(N709=N708,P708,ROUND(-PMT(((1+N709/CP)^(CP/periods_per_year))-1,nper-L709+1,R708),2)))))</f>
        <v/>
      </c>
      <c r="Q709" s="71" t="str">
        <f t="shared" si="97"/>
        <v/>
      </c>
      <c r="R709" s="71" t="str">
        <f t="shared" si="98"/>
        <v/>
      </c>
    </row>
    <row r="710" spans="1:18" x14ac:dyDescent="0.25">
      <c r="A710" s="63" t="str">
        <f t="shared" si="90"/>
        <v/>
      </c>
      <c r="B710" s="64" t="str">
        <f t="shared" si="91"/>
        <v/>
      </c>
      <c r="C710" s="65" t="str">
        <f t="shared" si="92"/>
        <v/>
      </c>
      <c r="D710" s="66" t="str">
        <f>IF(A710="","",IF(A710=1,start_rate,IF(variable,IF(OR(A710=1,A710&lt;$K$20*periods_per_year),D709,MIN($K$21,IF(MOD(A710-1,$J$23)=0,MAX($K$22,D709+$J$24),D709))),D709)))</f>
        <v/>
      </c>
      <c r="E710" s="71" t="str">
        <f t="shared" si="93"/>
        <v/>
      </c>
      <c r="F710" s="71" t="str">
        <f>IF(A710="","",IF(A710=nper,J709+E710,MIN(J709+E710,IF(D710=D709,F709,IF($E$10="Acc Bi-Weekly",ROUND((-PMT(((1+D710/CP)^(CP/12))-1,(nper-A710+1)*12/26,J709))/2,2),IF($E$10="Acc Weekly",ROUND((-PMT(((1+D710/CP)^(CP/12))-1,(nper-A710+1)*12/52,J709))/4,2),ROUND(-PMT(((1+D710/CP)^(CP/periods_per_year))-1,nper-A710+1,J709),2)))))))</f>
        <v/>
      </c>
      <c r="G710" s="71" t="str">
        <f>IF(OR(A710="",A710&lt;$E$14),"",IF(J709&lt;=F710,0,IF(IF(AND(A710&gt;=$E$14,MOD(A710-$E$14,int)=0),$E$15,0)+F710&gt;=J709+E710,J709+E710-F710,IF(AND(A710&gt;=$E$14,MOD(A710-$E$14,int)=0),$E$15,0)+IF(IF(AND(A710&gt;=$E$14,MOD(A710-$E$14,int)=0),$E$15,0)+IF(MOD(A710-$E$18,periods_per_year)=0,$E$17,0)+F710&lt;J709+E710,IF(MOD(A710-$E$18,periods_per_year)=0,$E$17,0),J709+E710-IF(AND(A710&gt;=$E$14,MOD(A710-$E$14,int)=0),$E$15,0)-F710))))</f>
        <v/>
      </c>
      <c r="H710" s="68"/>
      <c r="I710" s="71" t="str">
        <f t="shared" si="94"/>
        <v/>
      </c>
      <c r="J710" s="71" t="str">
        <f t="shared" si="95"/>
        <v/>
      </c>
      <c r="K710" s="50"/>
      <c r="L710" s="63" t="str">
        <f t="shared" si="96"/>
        <v/>
      </c>
      <c r="M710" s="64" t="str">
        <f>IF(L710="","",IF(OR(periods_per_year=26,periods_per_year=52),IF(periods_per_year=26,IF(L710=1,fpdate,M709+14),IF(periods_per_year=52,IF(L710=1,fpdate,M709+7),"n/a")),IF(periods_per_year=24,DATE(YEAR(fpdate),MONTH(fpdate)+(L710-1)/2+IF(AND(DAY(fpdate)&gt;=15,MOD(L710,2)=0),1,0),IF(MOD(L710,2)=0,IF(DAY(fpdate)&gt;=15,DAY(fpdate)-14,DAY(fpdate)+14),DAY(fpdate))),IF(DAY(DATE(YEAR(fpdate),MONTH(fpdate)+L710-1,DAY(fpdate)))&lt;&gt;DAY(fpdate),DATE(YEAR(fpdate),MONTH(fpdate)+L710,0),DATE(YEAR(fpdate),MONTH(fpdate)+L710-1,DAY(fpdate))))))</f>
        <v/>
      </c>
      <c r="N710" s="70" t="str">
        <f>IF(L710="","",IF(D710&lt;&gt;"",D710,IF(L710=1,start_rate,IF(variable,IF(OR(L710=1,L710&lt;$K$20*periods_per_year),N709,MIN($K$21,IF(MOD(L710-1,$J$23)=0,MAX($K$22,N709+$J$24),N709))),N709))))</f>
        <v/>
      </c>
      <c r="O710" s="71" t="str">
        <f>IF(L710="","",ROUND((((1+N710/CP)^(CP/periods_per_year))-1)*R709,2))</f>
        <v/>
      </c>
      <c r="P710" s="71" t="str">
        <f>IF(L710="","",IF(L710=nper,R709+O710,MIN(R709+O710,IF(N710=N709,P709,ROUND(-PMT(((1+N710/CP)^(CP/periods_per_year))-1,nper-L710+1,R709),2)))))</f>
        <v/>
      </c>
      <c r="Q710" s="71" t="str">
        <f t="shared" si="97"/>
        <v/>
      </c>
      <c r="R710" s="71" t="str">
        <f t="shared" si="98"/>
        <v/>
      </c>
    </row>
    <row r="711" spans="1:18" x14ac:dyDescent="0.25">
      <c r="A711" s="63" t="str">
        <f t="shared" si="90"/>
        <v/>
      </c>
      <c r="B711" s="64" t="str">
        <f t="shared" si="91"/>
        <v/>
      </c>
      <c r="C711" s="65" t="str">
        <f t="shared" si="92"/>
        <v/>
      </c>
      <c r="D711" s="66" t="str">
        <f>IF(A711="","",IF(A711=1,start_rate,IF(variable,IF(OR(A711=1,A711&lt;$K$20*periods_per_year),D710,MIN($K$21,IF(MOD(A711-1,$J$23)=0,MAX($K$22,D710+$J$24),D710))),D710)))</f>
        <v/>
      </c>
      <c r="E711" s="71" t="str">
        <f t="shared" si="93"/>
        <v/>
      </c>
      <c r="F711" s="71" t="str">
        <f>IF(A711="","",IF(A711=nper,J710+E711,MIN(J710+E711,IF(D711=D710,F710,IF($E$10="Acc Bi-Weekly",ROUND((-PMT(((1+D711/CP)^(CP/12))-1,(nper-A711+1)*12/26,J710))/2,2),IF($E$10="Acc Weekly",ROUND((-PMT(((1+D711/CP)^(CP/12))-1,(nper-A711+1)*12/52,J710))/4,2),ROUND(-PMT(((1+D711/CP)^(CP/periods_per_year))-1,nper-A711+1,J710),2)))))))</f>
        <v/>
      </c>
      <c r="G711" s="71" t="str">
        <f>IF(OR(A711="",A711&lt;$E$14),"",IF(J710&lt;=F711,0,IF(IF(AND(A711&gt;=$E$14,MOD(A711-$E$14,int)=0),$E$15,0)+F711&gt;=J710+E711,J710+E711-F711,IF(AND(A711&gt;=$E$14,MOD(A711-$E$14,int)=0),$E$15,0)+IF(IF(AND(A711&gt;=$E$14,MOD(A711-$E$14,int)=0),$E$15,0)+IF(MOD(A711-$E$18,periods_per_year)=0,$E$17,0)+F711&lt;J710+E711,IF(MOD(A711-$E$18,periods_per_year)=0,$E$17,0),J710+E711-IF(AND(A711&gt;=$E$14,MOD(A711-$E$14,int)=0),$E$15,0)-F711))))</f>
        <v/>
      </c>
      <c r="H711" s="68"/>
      <c r="I711" s="71" t="str">
        <f t="shared" si="94"/>
        <v/>
      </c>
      <c r="J711" s="71" t="str">
        <f t="shared" si="95"/>
        <v/>
      </c>
      <c r="K711" s="50"/>
      <c r="L711" s="63" t="str">
        <f t="shared" si="96"/>
        <v/>
      </c>
      <c r="M711" s="64" t="str">
        <f>IF(L711="","",IF(OR(periods_per_year=26,periods_per_year=52),IF(periods_per_year=26,IF(L711=1,fpdate,M710+14),IF(periods_per_year=52,IF(L711=1,fpdate,M710+7),"n/a")),IF(periods_per_year=24,DATE(YEAR(fpdate),MONTH(fpdate)+(L711-1)/2+IF(AND(DAY(fpdate)&gt;=15,MOD(L711,2)=0),1,0),IF(MOD(L711,2)=0,IF(DAY(fpdate)&gt;=15,DAY(fpdate)-14,DAY(fpdate)+14),DAY(fpdate))),IF(DAY(DATE(YEAR(fpdate),MONTH(fpdate)+L711-1,DAY(fpdate)))&lt;&gt;DAY(fpdate),DATE(YEAR(fpdate),MONTH(fpdate)+L711,0),DATE(YEAR(fpdate),MONTH(fpdate)+L711-1,DAY(fpdate))))))</f>
        <v/>
      </c>
      <c r="N711" s="70" t="str">
        <f>IF(L711="","",IF(D711&lt;&gt;"",D711,IF(L711=1,start_rate,IF(variable,IF(OR(L711=1,L711&lt;$K$20*periods_per_year),N710,MIN($K$21,IF(MOD(L711-1,$J$23)=0,MAX($K$22,N710+$J$24),N710))),N710))))</f>
        <v/>
      </c>
      <c r="O711" s="71" t="str">
        <f>IF(L711="","",ROUND((((1+N711/CP)^(CP/periods_per_year))-1)*R710,2))</f>
        <v/>
      </c>
      <c r="P711" s="71" t="str">
        <f>IF(L711="","",IF(L711=nper,R710+O711,MIN(R710+O711,IF(N711=N710,P710,ROUND(-PMT(((1+N711/CP)^(CP/periods_per_year))-1,nper-L711+1,R710),2)))))</f>
        <v/>
      </c>
      <c r="Q711" s="71" t="str">
        <f t="shared" si="97"/>
        <v/>
      </c>
      <c r="R711" s="71" t="str">
        <f t="shared" si="98"/>
        <v/>
      </c>
    </row>
    <row r="712" spans="1:18" x14ac:dyDescent="0.25">
      <c r="A712" s="63" t="str">
        <f t="shared" si="90"/>
        <v/>
      </c>
      <c r="B712" s="64" t="str">
        <f t="shared" si="91"/>
        <v/>
      </c>
      <c r="C712" s="65" t="str">
        <f t="shared" si="92"/>
        <v/>
      </c>
      <c r="D712" s="66" t="str">
        <f>IF(A712="","",IF(A712=1,start_rate,IF(variable,IF(OR(A712=1,A712&lt;$K$20*periods_per_year),D711,MIN($K$21,IF(MOD(A712-1,$J$23)=0,MAX($K$22,D711+$J$24),D711))),D711)))</f>
        <v/>
      </c>
      <c r="E712" s="71" t="str">
        <f t="shared" si="93"/>
        <v/>
      </c>
      <c r="F712" s="71" t="str">
        <f>IF(A712="","",IF(A712=nper,J711+E712,MIN(J711+E712,IF(D712=D711,F711,IF($E$10="Acc Bi-Weekly",ROUND((-PMT(((1+D712/CP)^(CP/12))-1,(nper-A712+1)*12/26,J711))/2,2),IF($E$10="Acc Weekly",ROUND((-PMT(((1+D712/CP)^(CP/12))-1,(nper-A712+1)*12/52,J711))/4,2),ROUND(-PMT(((1+D712/CP)^(CP/periods_per_year))-1,nper-A712+1,J711),2)))))))</f>
        <v/>
      </c>
      <c r="G712" s="71" t="str">
        <f>IF(OR(A712="",A712&lt;$E$14),"",IF(J711&lt;=F712,0,IF(IF(AND(A712&gt;=$E$14,MOD(A712-$E$14,int)=0),$E$15,0)+F712&gt;=J711+E712,J711+E712-F712,IF(AND(A712&gt;=$E$14,MOD(A712-$E$14,int)=0),$E$15,0)+IF(IF(AND(A712&gt;=$E$14,MOD(A712-$E$14,int)=0),$E$15,0)+IF(MOD(A712-$E$18,periods_per_year)=0,$E$17,0)+F712&lt;J711+E712,IF(MOD(A712-$E$18,periods_per_year)=0,$E$17,0),J711+E712-IF(AND(A712&gt;=$E$14,MOD(A712-$E$14,int)=0),$E$15,0)-F712))))</f>
        <v/>
      </c>
      <c r="H712" s="68"/>
      <c r="I712" s="71" t="str">
        <f t="shared" si="94"/>
        <v/>
      </c>
      <c r="J712" s="71" t="str">
        <f t="shared" si="95"/>
        <v/>
      </c>
      <c r="K712" s="50"/>
      <c r="L712" s="63" t="str">
        <f t="shared" si="96"/>
        <v/>
      </c>
      <c r="M712" s="64" t="str">
        <f>IF(L712="","",IF(OR(periods_per_year=26,periods_per_year=52),IF(periods_per_year=26,IF(L712=1,fpdate,M711+14),IF(periods_per_year=52,IF(L712=1,fpdate,M711+7),"n/a")),IF(periods_per_year=24,DATE(YEAR(fpdate),MONTH(fpdate)+(L712-1)/2+IF(AND(DAY(fpdate)&gt;=15,MOD(L712,2)=0),1,0),IF(MOD(L712,2)=0,IF(DAY(fpdate)&gt;=15,DAY(fpdate)-14,DAY(fpdate)+14),DAY(fpdate))),IF(DAY(DATE(YEAR(fpdate),MONTH(fpdate)+L712-1,DAY(fpdate)))&lt;&gt;DAY(fpdate),DATE(YEAR(fpdate),MONTH(fpdate)+L712,0),DATE(YEAR(fpdate),MONTH(fpdate)+L712-1,DAY(fpdate))))))</f>
        <v/>
      </c>
      <c r="N712" s="70" t="str">
        <f>IF(L712="","",IF(D712&lt;&gt;"",D712,IF(L712=1,start_rate,IF(variable,IF(OR(L712=1,L712&lt;$K$20*periods_per_year),N711,MIN($K$21,IF(MOD(L712-1,$J$23)=0,MAX($K$22,N711+$J$24),N711))),N711))))</f>
        <v/>
      </c>
      <c r="O712" s="71" t="str">
        <f>IF(L712="","",ROUND((((1+N712/CP)^(CP/periods_per_year))-1)*R711,2))</f>
        <v/>
      </c>
      <c r="P712" s="71" t="str">
        <f>IF(L712="","",IF(L712=nper,R711+O712,MIN(R711+O712,IF(N712=N711,P711,ROUND(-PMT(((1+N712/CP)^(CP/periods_per_year))-1,nper-L712+1,R711),2)))))</f>
        <v/>
      </c>
      <c r="Q712" s="71" t="str">
        <f t="shared" si="97"/>
        <v/>
      </c>
      <c r="R712" s="71" t="str">
        <f t="shared" si="98"/>
        <v/>
      </c>
    </row>
    <row r="713" spans="1:18" x14ac:dyDescent="0.25">
      <c r="A713" s="63" t="str">
        <f t="shared" si="90"/>
        <v/>
      </c>
      <c r="B713" s="64" t="str">
        <f t="shared" si="91"/>
        <v/>
      </c>
      <c r="C713" s="65" t="str">
        <f t="shared" si="92"/>
        <v/>
      </c>
      <c r="D713" s="66" t="str">
        <f>IF(A713="","",IF(A713=1,start_rate,IF(variable,IF(OR(A713=1,A713&lt;$K$20*periods_per_year),D712,MIN($K$21,IF(MOD(A713-1,$J$23)=0,MAX($K$22,D712+$J$24),D712))),D712)))</f>
        <v/>
      </c>
      <c r="E713" s="71" t="str">
        <f t="shared" si="93"/>
        <v/>
      </c>
      <c r="F713" s="71" t="str">
        <f>IF(A713="","",IF(A713=nper,J712+E713,MIN(J712+E713,IF(D713=D712,F712,IF($E$10="Acc Bi-Weekly",ROUND((-PMT(((1+D713/CP)^(CP/12))-1,(nper-A713+1)*12/26,J712))/2,2),IF($E$10="Acc Weekly",ROUND((-PMT(((1+D713/CP)^(CP/12))-1,(nper-A713+1)*12/52,J712))/4,2),ROUND(-PMT(((1+D713/CP)^(CP/periods_per_year))-1,nper-A713+1,J712),2)))))))</f>
        <v/>
      </c>
      <c r="G713" s="71" t="str">
        <f>IF(OR(A713="",A713&lt;$E$14),"",IF(J712&lt;=F713,0,IF(IF(AND(A713&gt;=$E$14,MOD(A713-$E$14,int)=0),$E$15,0)+F713&gt;=J712+E713,J712+E713-F713,IF(AND(A713&gt;=$E$14,MOD(A713-$E$14,int)=0),$E$15,0)+IF(IF(AND(A713&gt;=$E$14,MOD(A713-$E$14,int)=0),$E$15,0)+IF(MOD(A713-$E$18,periods_per_year)=0,$E$17,0)+F713&lt;J712+E713,IF(MOD(A713-$E$18,periods_per_year)=0,$E$17,0),J712+E713-IF(AND(A713&gt;=$E$14,MOD(A713-$E$14,int)=0),$E$15,0)-F713))))</f>
        <v/>
      </c>
      <c r="H713" s="68"/>
      <c r="I713" s="71" t="str">
        <f t="shared" si="94"/>
        <v/>
      </c>
      <c r="J713" s="71" t="str">
        <f t="shared" si="95"/>
        <v/>
      </c>
      <c r="K713" s="50"/>
      <c r="L713" s="63" t="str">
        <f t="shared" si="96"/>
        <v/>
      </c>
      <c r="M713" s="64" t="str">
        <f>IF(L713="","",IF(OR(periods_per_year=26,periods_per_year=52),IF(periods_per_year=26,IF(L713=1,fpdate,M712+14),IF(periods_per_year=52,IF(L713=1,fpdate,M712+7),"n/a")),IF(periods_per_year=24,DATE(YEAR(fpdate),MONTH(fpdate)+(L713-1)/2+IF(AND(DAY(fpdate)&gt;=15,MOD(L713,2)=0),1,0),IF(MOD(L713,2)=0,IF(DAY(fpdate)&gt;=15,DAY(fpdate)-14,DAY(fpdate)+14),DAY(fpdate))),IF(DAY(DATE(YEAR(fpdate),MONTH(fpdate)+L713-1,DAY(fpdate)))&lt;&gt;DAY(fpdate),DATE(YEAR(fpdate),MONTH(fpdate)+L713,0),DATE(YEAR(fpdate),MONTH(fpdate)+L713-1,DAY(fpdate))))))</f>
        <v/>
      </c>
      <c r="N713" s="70" t="str">
        <f>IF(L713="","",IF(D713&lt;&gt;"",D713,IF(L713=1,start_rate,IF(variable,IF(OR(L713=1,L713&lt;$K$20*periods_per_year),N712,MIN($K$21,IF(MOD(L713-1,$J$23)=0,MAX($K$22,N712+$J$24),N712))),N712))))</f>
        <v/>
      </c>
      <c r="O713" s="71" t="str">
        <f>IF(L713="","",ROUND((((1+N713/CP)^(CP/periods_per_year))-1)*R712,2))</f>
        <v/>
      </c>
      <c r="P713" s="71" t="str">
        <f>IF(L713="","",IF(L713=nper,R712+O713,MIN(R712+O713,IF(N713=N712,P712,ROUND(-PMT(((1+N713/CP)^(CP/periods_per_year))-1,nper-L713+1,R712),2)))))</f>
        <v/>
      </c>
      <c r="Q713" s="71" t="str">
        <f t="shared" si="97"/>
        <v/>
      </c>
      <c r="R713" s="71" t="str">
        <f t="shared" si="98"/>
        <v/>
      </c>
    </row>
    <row r="714" spans="1:18" x14ac:dyDescent="0.25">
      <c r="A714" s="63" t="str">
        <f t="shared" si="90"/>
        <v/>
      </c>
      <c r="B714" s="64" t="str">
        <f t="shared" si="91"/>
        <v/>
      </c>
      <c r="C714" s="65" t="str">
        <f t="shared" si="92"/>
        <v/>
      </c>
      <c r="D714" s="66" t="str">
        <f>IF(A714="","",IF(A714=1,start_rate,IF(variable,IF(OR(A714=1,A714&lt;$K$20*periods_per_year),D713,MIN($K$21,IF(MOD(A714-1,$J$23)=0,MAX($K$22,D713+$J$24),D713))),D713)))</f>
        <v/>
      </c>
      <c r="E714" s="71" t="str">
        <f t="shared" si="93"/>
        <v/>
      </c>
      <c r="F714" s="71" t="str">
        <f>IF(A714="","",IF(A714=nper,J713+E714,MIN(J713+E714,IF(D714=D713,F713,IF($E$10="Acc Bi-Weekly",ROUND((-PMT(((1+D714/CP)^(CP/12))-1,(nper-A714+1)*12/26,J713))/2,2),IF($E$10="Acc Weekly",ROUND((-PMT(((1+D714/CP)^(CP/12))-1,(nper-A714+1)*12/52,J713))/4,2),ROUND(-PMT(((1+D714/CP)^(CP/periods_per_year))-1,nper-A714+1,J713),2)))))))</f>
        <v/>
      </c>
      <c r="G714" s="71" t="str">
        <f>IF(OR(A714="",A714&lt;$E$14),"",IF(J713&lt;=F714,0,IF(IF(AND(A714&gt;=$E$14,MOD(A714-$E$14,int)=0),$E$15,0)+F714&gt;=J713+E714,J713+E714-F714,IF(AND(A714&gt;=$E$14,MOD(A714-$E$14,int)=0),$E$15,0)+IF(IF(AND(A714&gt;=$E$14,MOD(A714-$E$14,int)=0),$E$15,0)+IF(MOD(A714-$E$18,periods_per_year)=0,$E$17,0)+F714&lt;J713+E714,IF(MOD(A714-$E$18,periods_per_year)=0,$E$17,0),J713+E714-IF(AND(A714&gt;=$E$14,MOD(A714-$E$14,int)=0),$E$15,0)-F714))))</f>
        <v/>
      </c>
      <c r="H714" s="68"/>
      <c r="I714" s="71" t="str">
        <f t="shared" si="94"/>
        <v/>
      </c>
      <c r="J714" s="71" t="str">
        <f t="shared" si="95"/>
        <v/>
      </c>
      <c r="K714" s="50"/>
      <c r="L714" s="63" t="str">
        <f t="shared" si="96"/>
        <v/>
      </c>
      <c r="M714" s="64" t="str">
        <f>IF(L714="","",IF(OR(periods_per_year=26,periods_per_year=52),IF(periods_per_year=26,IF(L714=1,fpdate,M713+14),IF(periods_per_year=52,IF(L714=1,fpdate,M713+7),"n/a")),IF(periods_per_year=24,DATE(YEAR(fpdate),MONTH(fpdate)+(L714-1)/2+IF(AND(DAY(fpdate)&gt;=15,MOD(L714,2)=0),1,0),IF(MOD(L714,2)=0,IF(DAY(fpdate)&gt;=15,DAY(fpdate)-14,DAY(fpdate)+14),DAY(fpdate))),IF(DAY(DATE(YEAR(fpdate),MONTH(fpdate)+L714-1,DAY(fpdate)))&lt;&gt;DAY(fpdate),DATE(YEAR(fpdate),MONTH(fpdate)+L714,0),DATE(YEAR(fpdate),MONTH(fpdate)+L714-1,DAY(fpdate))))))</f>
        <v/>
      </c>
      <c r="N714" s="70" t="str">
        <f>IF(L714="","",IF(D714&lt;&gt;"",D714,IF(L714=1,start_rate,IF(variable,IF(OR(L714=1,L714&lt;$K$20*periods_per_year),N713,MIN($K$21,IF(MOD(L714-1,$J$23)=0,MAX($K$22,N713+$J$24),N713))),N713))))</f>
        <v/>
      </c>
      <c r="O714" s="71" t="str">
        <f>IF(L714="","",ROUND((((1+N714/CP)^(CP/periods_per_year))-1)*R713,2))</f>
        <v/>
      </c>
      <c r="P714" s="71" t="str">
        <f>IF(L714="","",IF(L714=nper,R713+O714,MIN(R713+O714,IF(N714=N713,P713,ROUND(-PMT(((1+N714/CP)^(CP/periods_per_year))-1,nper-L714+1,R713),2)))))</f>
        <v/>
      </c>
      <c r="Q714" s="71" t="str">
        <f t="shared" si="97"/>
        <v/>
      </c>
      <c r="R714" s="71" t="str">
        <f t="shared" si="98"/>
        <v/>
      </c>
    </row>
    <row r="715" spans="1:18" x14ac:dyDescent="0.25">
      <c r="A715" s="63" t="str">
        <f t="shared" si="90"/>
        <v/>
      </c>
      <c r="B715" s="64" t="str">
        <f t="shared" si="91"/>
        <v/>
      </c>
      <c r="C715" s="65" t="str">
        <f t="shared" si="92"/>
        <v/>
      </c>
      <c r="D715" s="66" t="str">
        <f>IF(A715="","",IF(A715=1,start_rate,IF(variable,IF(OR(A715=1,A715&lt;$K$20*periods_per_year),D714,MIN($K$21,IF(MOD(A715-1,$J$23)=0,MAX($K$22,D714+$J$24),D714))),D714)))</f>
        <v/>
      </c>
      <c r="E715" s="71" t="str">
        <f t="shared" si="93"/>
        <v/>
      </c>
      <c r="F715" s="71" t="str">
        <f>IF(A715="","",IF(A715=nper,J714+E715,MIN(J714+E715,IF(D715=D714,F714,IF($E$10="Acc Bi-Weekly",ROUND((-PMT(((1+D715/CP)^(CP/12))-1,(nper-A715+1)*12/26,J714))/2,2),IF($E$10="Acc Weekly",ROUND((-PMT(((1+D715/CP)^(CP/12))-1,(nper-A715+1)*12/52,J714))/4,2),ROUND(-PMT(((1+D715/CP)^(CP/periods_per_year))-1,nper-A715+1,J714),2)))))))</f>
        <v/>
      </c>
      <c r="G715" s="71" t="str">
        <f>IF(OR(A715="",A715&lt;$E$14),"",IF(J714&lt;=F715,0,IF(IF(AND(A715&gt;=$E$14,MOD(A715-$E$14,int)=0),$E$15,0)+F715&gt;=J714+E715,J714+E715-F715,IF(AND(A715&gt;=$E$14,MOD(A715-$E$14,int)=0),$E$15,0)+IF(IF(AND(A715&gt;=$E$14,MOD(A715-$E$14,int)=0),$E$15,0)+IF(MOD(A715-$E$18,periods_per_year)=0,$E$17,0)+F715&lt;J714+E715,IF(MOD(A715-$E$18,periods_per_year)=0,$E$17,0),J714+E715-IF(AND(A715&gt;=$E$14,MOD(A715-$E$14,int)=0),$E$15,0)-F715))))</f>
        <v/>
      </c>
      <c r="H715" s="68"/>
      <c r="I715" s="71" t="str">
        <f t="shared" si="94"/>
        <v/>
      </c>
      <c r="J715" s="71" t="str">
        <f t="shared" si="95"/>
        <v/>
      </c>
      <c r="K715" s="50"/>
      <c r="L715" s="63" t="str">
        <f t="shared" si="96"/>
        <v/>
      </c>
      <c r="M715" s="64" t="str">
        <f>IF(L715="","",IF(OR(periods_per_year=26,periods_per_year=52),IF(periods_per_year=26,IF(L715=1,fpdate,M714+14),IF(periods_per_year=52,IF(L715=1,fpdate,M714+7),"n/a")),IF(periods_per_year=24,DATE(YEAR(fpdate),MONTH(fpdate)+(L715-1)/2+IF(AND(DAY(fpdate)&gt;=15,MOD(L715,2)=0),1,0),IF(MOD(L715,2)=0,IF(DAY(fpdate)&gt;=15,DAY(fpdate)-14,DAY(fpdate)+14),DAY(fpdate))),IF(DAY(DATE(YEAR(fpdate),MONTH(fpdate)+L715-1,DAY(fpdate)))&lt;&gt;DAY(fpdate),DATE(YEAR(fpdate),MONTH(fpdate)+L715,0),DATE(YEAR(fpdate),MONTH(fpdate)+L715-1,DAY(fpdate))))))</f>
        <v/>
      </c>
      <c r="N715" s="70" t="str">
        <f>IF(L715="","",IF(D715&lt;&gt;"",D715,IF(L715=1,start_rate,IF(variable,IF(OR(L715=1,L715&lt;$K$20*periods_per_year),N714,MIN($K$21,IF(MOD(L715-1,$J$23)=0,MAX($K$22,N714+$J$24),N714))),N714))))</f>
        <v/>
      </c>
      <c r="O715" s="71" t="str">
        <f>IF(L715="","",ROUND((((1+N715/CP)^(CP/periods_per_year))-1)*R714,2))</f>
        <v/>
      </c>
      <c r="P715" s="71" t="str">
        <f>IF(L715="","",IF(L715=nper,R714+O715,MIN(R714+O715,IF(N715=N714,P714,ROUND(-PMT(((1+N715/CP)^(CP/periods_per_year))-1,nper-L715+1,R714),2)))))</f>
        <v/>
      </c>
      <c r="Q715" s="71" t="str">
        <f t="shared" si="97"/>
        <v/>
      </c>
      <c r="R715" s="71" t="str">
        <f t="shared" si="98"/>
        <v/>
      </c>
    </row>
    <row r="716" spans="1:18" x14ac:dyDescent="0.25">
      <c r="A716" s="63" t="str">
        <f t="shared" si="90"/>
        <v/>
      </c>
      <c r="B716" s="64" t="str">
        <f t="shared" si="91"/>
        <v/>
      </c>
      <c r="C716" s="65" t="str">
        <f t="shared" si="92"/>
        <v/>
      </c>
      <c r="D716" s="66" t="str">
        <f>IF(A716="","",IF(A716=1,start_rate,IF(variable,IF(OR(A716=1,A716&lt;$K$20*periods_per_year),D715,MIN($K$21,IF(MOD(A716-1,$J$23)=0,MAX($K$22,D715+$J$24),D715))),D715)))</f>
        <v/>
      </c>
      <c r="E716" s="71" t="str">
        <f t="shared" si="93"/>
        <v/>
      </c>
      <c r="F716" s="71" t="str">
        <f>IF(A716="","",IF(A716=nper,J715+E716,MIN(J715+E716,IF(D716=D715,F715,IF($E$10="Acc Bi-Weekly",ROUND((-PMT(((1+D716/CP)^(CP/12))-1,(nper-A716+1)*12/26,J715))/2,2),IF($E$10="Acc Weekly",ROUND((-PMT(((1+D716/CP)^(CP/12))-1,(nper-A716+1)*12/52,J715))/4,2),ROUND(-PMT(((1+D716/CP)^(CP/periods_per_year))-1,nper-A716+1,J715),2)))))))</f>
        <v/>
      </c>
      <c r="G716" s="71" t="str">
        <f>IF(OR(A716="",A716&lt;$E$14),"",IF(J715&lt;=F716,0,IF(IF(AND(A716&gt;=$E$14,MOD(A716-$E$14,int)=0),$E$15,0)+F716&gt;=J715+E716,J715+E716-F716,IF(AND(A716&gt;=$E$14,MOD(A716-$E$14,int)=0),$E$15,0)+IF(IF(AND(A716&gt;=$E$14,MOD(A716-$E$14,int)=0),$E$15,0)+IF(MOD(A716-$E$18,periods_per_year)=0,$E$17,0)+F716&lt;J715+E716,IF(MOD(A716-$E$18,periods_per_year)=0,$E$17,0),J715+E716-IF(AND(A716&gt;=$E$14,MOD(A716-$E$14,int)=0),$E$15,0)-F716))))</f>
        <v/>
      </c>
      <c r="H716" s="68"/>
      <c r="I716" s="71" t="str">
        <f t="shared" si="94"/>
        <v/>
      </c>
      <c r="J716" s="71" t="str">
        <f t="shared" si="95"/>
        <v/>
      </c>
      <c r="K716" s="50"/>
      <c r="L716" s="63" t="str">
        <f t="shared" si="96"/>
        <v/>
      </c>
      <c r="M716" s="64" t="str">
        <f>IF(L716="","",IF(OR(periods_per_year=26,periods_per_year=52),IF(periods_per_year=26,IF(L716=1,fpdate,M715+14),IF(periods_per_year=52,IF(L716=1,fpdate,M715+7),"n/a")),IF(periods_per_year=24,DATE(YEAR(fpdate),MONTH(fpdate)+(L716-1)/2+IF(AND(DAY(fpdate)&gt;=15,MOD(L716,2)=0),1,0),IF(MOD(L716,2)=0,IF(DAY(fpdate)&gt;=15,DAY(fpdate)-14,DAY(fpdate)+14),DAY(fpdate))),IF(DAY(DATE(YEAR(fpdate),MONTH(fpdate)+L716-1,DAY(fpdate)))&lt;&gt;DAY(fpdate),DATE(YEAR(fpdate),MONTH(fpdate)+L716,0),DATE(YEAR(fpdate),MONTH(fpdate)+L716-1,DAY(fpdate))))))</f>
        <v/>
      </c>
      <c r="N716" s="70" t="str">
        <f>IF(L716="","",IF(D716&lt;&gt;"",D716,IF(L716=1,start_rate,IF(variable,IF(OR(L716=1,L716&lt;$K$20*periods_per_year),N715,MIN($K$21,IF(MOD(L716-1,$J$23)=0,MAX($K$22,N715+$J$24),N715))),N715))))</f>
        <v/>
      </c>
      <c r="O716" s="71" t="str">
        <f>IF(L716="","",ROUND((((1+N716/CP)^(CP/periods_per_year))-1)*R715,2))</f>
        <v/>
      </c>
      <c r="P716" s="71" t="str">
        <f>IF(L716="","",IF(L716=nper,R715+O716,MIN(R715+O716,IF(N716=N715,P715,ROUND(-PMT(((1+N716/CP)^(CP/periods_per_year))-1,nper-L716+1,R715),2)))))</f>
        <v/>
      </c>
      <c r="Q716" s="71" t="str">
        <f t="shared" si="97"/>
        <v/>
      </c>
      <c r="R716" s="71" t="str">
        <f t="shared" si="98"/>
        <v/>
      </c>
    </row>
    <row r="717" spans="1:18" x14ac:dyDescent="0.25">
      <c r="A717" s="63" t="str">
        <f t="shared" si="90"/>
        <v/>
      </c>
      <c r="B717" s="64" t="str">
        <f t="shared" si="91"/>
        <v/>
      </c>
      <c r="C717" s="65" t="str">
        <f t="shared" si="92"/>
        <v/>
      </c>
      <c r="D717" s="66" t="str">
        <f>IF(A717="","",IF(A717=1,start_rate,IF(variable,IF(OR(A717=1,A717&lt;$K$20*periods_per_year),D716,MIN($K$21,IF(MOD(A717-1,$J$23)=0,MAX($K$22,D716+$J$24),D716))),D716)))</f>
        <v/>
      </c>
      <c r="E717" s="71" t="str">
        <f t="shared" si="93"/>
        <v/>
      </c>
      <c r="F717" s="71" t="str">
        <f>IF(A717="","",IF(A717=nper,J716+E717,MIN(J716+E717,IF(D717=D716,F716,IF($E$10="Acc Bi-Weekly",ROUND((-PMT(((1+D717/CP)^(CP/12))-1,(nper-A717+1)*12/26,J716))/2,2),IF($E$10="Acc Weekly",ROUND((-PMT(((1+D717/CP)^(CP/12))-1,(nper-A717+1)*12/52,J716))/4,2),ROUND(-PMT(((1+D717/CP)^(CP/periods_per_year))-1,nper-A717+1,J716),2)))))))</f>
        <v/>
      </c>
      <c r="G717" s="71" t="str">
        <f>IF(OR(A717="",A717&lt;$E$14),"",IF(J716&lt;=F717,0,IF(IF(AND(A717&gt;=$E$14,MOD(A717-$E$14,int)=0),$E$15,0)+F717&gt;=J716+E717,J716+E717-F717,IF(AND(A717&gt;=$E$14,MOD(A717-$E$14,int)=0),$E$15,0)+IF(IF(AND(A717&gt;=$E$14,MOD(A717-$E$14,int)=0),$E$15,0)+IF(MOD(A717-$E$18,periods_per_year)=0,$E$17,0)+F717&lt;J716+E717,IF(MOD(A717-$E$18,periods_per_year)=0,$E$17,0),J716+E717-IF(AND(A717&gt;=$E$14,MOD(A717-$E$14,int)=0),$E$15,0)-F717))))</f>
        <v/>
      </c>
      <c r="H717" s="68"/>
      <c r="I717" s="71" t="str">
        <f t="shared" si="94"/>
        <v/>
      </c>
      <c r="J717" s="71" t="str">
        <f t="shared" si="95"/>
        <v/>
      </c>
      <c r="K717" s="50"/>
      <c r="L717" s="63" t="str">
        <f t="shared" si="96"/>
        <v/>
      </c>
      <c r="M717" s="64" t="str">
        <f>IF(L717="","",IF(OR(periods_per_year=26,periods_per_year=52),IF(periods_per_year=26,IF(L717=1,fpdate,M716+14),IF(periods_per_year=52,IF(L717=1,fpdate,M716+7),"n/a")),IF(periods_per_year=24,DATE(YEAR(fpdate),MONTH(fpdate)+(L717-1)/2+IF(AND(DAY(fpdate)&gt;=15,MOD(L717,2)=0),1,0),IF(MOD(L717,2)=0,IF(DAY(fpdate)&gt;=15,DAY(fpdate)-14,DAY(fpdate)+14),DAY(fpdate))),IF(DAY(DATE(YEAR(fpdate),MONTH(fpdate)+L717-1,DAY(fpdate)))&lt;&gt;DAY(fpdate),DATE(YEAR(fpdate),MONTH(fpdate)+L717,0),DATE(YEAR(fpdate),MONTH(fpdate)+L717-1,DAY(fpdate))))))</f>
        <v/>
      </c>
      <c r="N717" s="70" t="str">
        <f>IF(L717="","",IF(D717&lt;&gt;"",D717,IF(L717=1,start_rate,IF(variable,IF(OR(L717=1,L717&lt;$K$20*periods_per_year),N716,MIN($K$21,IF(MOD(L717-1,$J$23)=0,MAX($K$22,N716+$J$24),N716))),N716))))</f>
        <v/>
      </c>
      <c r="O717" s="71" t="str">
        <f>IF(L717="","",ROUND((((1+N717/CP)^(CP/periods_per_year))-1)*R716,2))</f>
        <v/>
      </c>
      <c r="P717" s="71" t="str">
        <f>IF(L717="","",IF(L717=nper,R716+O717,MIN(R716+O717,IF(N717=N716,P716,ROUND(-PMT(((1+N717/CP)^(CP/periods_per_year))-1,nper-L717+1,R716),2)))))</f>
        <v/>
      </c>
      <c r="Q717" s="71" t="str">
        <f t="shared" si="97"/>
        <v/>
      </c>
      <c r="R717" s="71" t="str">
        <f t="shared" si="98"/>
        <v/>
      </c>
    </row>
    <row r="718" spans="1:18" x14ac:dyDescent="0.25">
      <c r="A718" s="63" t="str">
        <f t="shared" si="90"/>
        <v/>
      </c>
      <c r="B718" s="64" t="str">
        <f t="shared" si="91"/>
        <v/>
      </c>
      <c r="C718" s="65" t="str">
        <f t="shared" si="92"/>
        <v/>
      </c>
      <c r="D718" s="66" t="str">
        <f>IF(A718="","",IF(A718=1,start_rate,IF(variable,IF(OR(A718=1,A718&lt;$K$20*periods_per_year),D717,MIN($K$21,IF(MOD(A718-1,$J$23)=0,MAX($K$22,D717+$J$24),D717))),D717)))</f>
        <v/>
      </c>
      <c r="E718" s="71" t="str">
        <f t="shared" si="93"/>
        <v/>
      </c>
      <c r="F718" s="71" t="str">
        <f>IF(A718="","",IF(A718=nper,J717+E718,MIN(J717+E718,IF(D718=D717,F717,IF($E$10="Acc Bi-Weekly",ROUND((-PMT(((1+D718/CP)^(CP/12))-1,(nper-A718+1)*12/26,J717))/2,2),IF($E$10="Acc Weekly",ROUND((-PMT(((1+D718/CP)^(CP/12))-1,(nper-A718+1)*12/52,J717))/4,2),ROUND(-PMT(((1+D718/CP)^(CP/periods_per_year))-1,nper-A718+1,J717),2)))))))</f>
        <v/>
      </c>
      <c r="G718" s="71" t="str">
        <f>IF(OR(A718="",A718&lt;$E$14),"",IF(J717&lt;=F718,0,IF(IF(AND(A718&gt;=$E$14,MOD(A718-$E$14,int)=0),$E$15,0)+F718&gt;=J717+E718,J717+E718-F718,IF(AND(A718&gt;=$E$14,MOD(A718-$E$14,int)=0),$E$15,0)+IF(IF(AND(A718&gt;=$E$14,MOD(A718-$E$14,int)=0),$E$15,0)+IF(MOD(A718-$E$18,periods_per_year)=0,$E$17,0)+F718&lt;J717+E718,IF(MOD(A718-$E$18,periods_per_year)=0,$E$17,0),J717+E718-IF(AND(A718&gt;=$E$14,MOD(A718-$E$14,int)=0),$E$15,0)-F718))))</f>
        <v/>
      </c>
      <c r="H718" s="68"/>
      <c r="I718" s="71" t="str">
        <f t="shared" si="94"/>
        <v/>
      </c>
      <c r="J718" s="71" t="str">
        <f t="shared" si="95"/>
        <v/>
      </c>
      <c r="K718" s="50"/>
      <c r="L718" s="63" t="str">
        <f t="shared" si="96"/>
        <v/>
      </c>
      <c r="M718" s="64" t="str">
        <f>IF(L718="","",IF(OR(periods_per_year=26,periods_per_year=52),IF(periods_per_year=26,IF(L718=1,fpdate,M717+14),IF(periods_per_year=52,IF(L718=1,fpdate,M717+7),"n/a")),IF(periods_per_year=24,DATE(YEAR(fpdate),MONTH(fpdate)+(L718-1)/2+IF(AND(DAY(fpdate)&gt;=15,MOD(L718,2)=0),1,0),IF(MOD(L718,2)=0,IF(DAY(fpdate)&gt;=15,DAY(fpdate)-14,DAY(fpdate)+14),DAY(fpdate))),IF(DAY(DATE(YEAR(fpdate),MONTH(fpdate)+L718-1,DAY(fpdate)))&lt;&gt;DAY(fpdate),DATE(YEAR(fpdate),MONTH(fpdate)+L718,0),DATE(YEAR(fpdate),MONTH(fpdate)+L718-1,DAY(fpdate))))))</f>
        <v/>
      </c>
      <c r="N718" s="70" t="str">
        <f>IF(L718="","",IF(D718&lt;&gt;"",D718,IF(L718=1,start_rate,IF(variable,IF(OR(L718=1,L718&lt;$K$20*periods_per_year),N717,MIN($K$21,IF(MOD(L718-1,$J$23)=0,MAX($K$22,N717+$J$24),N717))),N717))))</f>
        <v/>
      </c>
      <c r="O718" s="71" t="str">
        <f>IF(L718="","",ROUND((((1+N718/CP)^(CP/periods_per_year))-1)*R717,2))</f>
        <v/>
      </c>
      <c r="P718" s="71" t="str">
        <f>IF(L718="","",IF(L718=nper,R717+O718,MIN(R717+O718,IF(N718=N717,P717,ROUND(-PMT(((1+N718/CP)^(CP/periods_per_year))-1,nper-L718+1,R717),2)))))</f>
        <v/>
      </c>
      <c r="Q718" s="71" t="str">
        <f t="shared" si="97"/>
        <v/>
      </c>
      <c r="R718" s="71" t="str">
        <f t="shared" si="98"/>
        <v/>
      </c>
    </row>
    <row r="719" spans="1:18" x14ac:dyDescent="0.25">
      <c r="A719" s="63" t="str">
        <f t="shared" si="90"/>
        <v/>
      </c>
      <c r="B719" s="64" t="str">
        <f t="shared" si="91"/>
        <v/>
      </c>
      <c r="C719" s="65" t="str">
        <f t="shared" si="92"/>
        <v/>
      </c>
      <c r="D719" s="66" t="str">
        <f>IF(A719="","",IF(A719=1,start_rate,IF(variable,IF(OR(A719=1,A719&lt;$K$20*periods_per_year),D718,MIN($K$21,IF(MOD(A719-1,$J$23)=0,MAX($K$22,D718+$J$24),D718))),D718)))</f>
        <v/>
      </c>
      <c r="E719" s="71" t="str">
        <f t="shared" si="93"/>
        <v/>
      </c>
      <c r="F719" s="71" t="str">
        <f>IF(A719="","",IF(A719=nper,J718+E719,MIN(J718+E719,IF(D719=D718,F718,IF($E$10="Acc Bi-Weekly",ROUND((-PMT(((1+D719/CP)^(CP/12))-1,(nper-A719+1)*12/26,J718))/2,2),IF($E$10="Acc Weekly",ROUND((-PMT(((1+D719/CP)^(CP/12))-1,(nper-A719+1)*12/52,J718))/4,2),ROUND(-PMT(((1+D719/CP)^(CP/periods_per_year))-1,nper-A719+1,J718),2)))))))</f>
        <v/>
      </c>
      <c r="G719" s="71" t="str">
        <f>IF(OR(A719="",A719&lt;$E$14),"",IF(J718&lt;=F719,0,IF(IF(AND(A719&gt;=$E$14,MOD(A719-$E$14,int)=0),$E$15,0)+F719&gt;=J718+E719,J718+E719-F719,IF(AND(A719&gt;=$E$14,MOD(A719-$E$14,int)=0),$E$15,0)+IF(IF(AND(A719&gt;=$E$14,MOD(A719-$E$14,int)=0),$E$15,0)+IF(MOD(A719-$E$18,periods_per_year)=0,$E$17,0)+F719&lt;J718+E719,IF(MOD(A719-$E$18,periods_per_year)=0,$E$17,0),J718+E719-IF(AND(A719&gt;=$E$14,MOD(A719-$E$14,int)=0),$E$15,0)-F719))))</f>
        <v/>
      </c>
      <c r="H719" s="68"/>
      <c r="I719" s="71" t="str">
        <f t="shared" si="94"/>
        <v/>
      </c>
      <c r="J719" s="71" t="str">
        <f t="shared" si="95"/>
        <v/>
      </c>
      <c r="K719" s="50"/>
      <c r="L719" s="63" t="str">
        <f t="shared" si="96"/>
        <v/>
      </c>
      <c r="M719" s="64" t="str">
        <f>IF(L719="","",IF(OR(periods_per_year=26,periods_per_year=52),IF(periods_per_year=26,IF(L719=1,fpdate,M718+14),IF(periods_per_year=52,IF(L719=1,fpdate,M718+7),"n/a")),IF(periods_per_year=24,DATE(YEAR(fpdate),MONTH(fpdate)+(L719-1)/2+IF(AND(DAY(fpdate)&gt;=15,MOD(L719,2)=0),1,0),IF(MOD(L719,2)=0,IF(DAY(fpdate)&gt;=15,DAY(fpdate)-14,DAY(fpdate)+14),DAY(fpdate))),IF(DAY(DATE(YEAR(fpdate),MONTH(fpdate)+L719-1,DAY(fpdate)))&lt;&gt;DAY(fpdate),DATE(YEAR(fpdate),MONTH(fpdate)+L719,0),DATE(YEAR(fpdate),MONTH(fpdate)+L719-1,DAY(fpdate))))))</f>
        <v/>
      </c>
      <c r="N719" s="70" t="str">
        <f>IF(L719="","",IF(D719&lt;&gt;"",D719,IF(L719=1,start_rate,IF(variable,IF(OR(L719=1,L719&lt;$K$20*periods_per_year),N718,MIN($K$21,IF(MOD(L719-1,$J$23)=0,MAX($K$22,N718+$J$24),N718))),N718))))</f>
        <v/>
      </c>
      <c r="O719" s="71" t="str">
        <f>IF(L719="","",ROUND((((1+N719/CP)^(CP/periods_per_year))-1)*R718,2))</f>
        <v/>
      </c>
      <c r="P719" s="71" t="str">
        <f>IF(L719="","",IF(L719=nper,R718+O719,MIN(R718+O719,IF(N719=N718,P718,ROUND(-PMT(((1+N719/CP)^(CP/periods_per_year))-1,nper-L719+1,R718),2)))))</f>
        <v/>
      </c>
      <c r="Q719" s="71" t="str">
        <f t="shared" si="97"/>
        <v/>
      </c>
      <c r="R719" s="71" t="str">
        <f t="shared" si="98"/>
        <v/>
      </c>
    </row>
    <row r="720" spans="1:18" x14ac:dyDescent="0.25">
      <c r="A720" s="63" t="str">
        <f t="shared" si="90"/>
        <v/>
      </c>
      <c r="B720" s="64" t="str">
        <f t="shared" si="91"/>
        <v/>
      </c>
      <c r="C720" s="65" t="str">
        <f t="shared" si="92"/>
        <v/>
      </c>
      <c r="D720" s="66" t="str">
        <f>IF(A720="","",IF(A720=1,start_rate,IF(variable,IF(OR(A720=1,A720&lt;$K$20*periods_per_year),D719,MIN($K$21,IF(MOD(A720-1,$J$23)=0,MAX($K$22,D719+$J$24),D719))),D719)))</f>
        <v/>
      </c>
      <c r="E720" s="71" t="str">
        <f t="shared" si="93"/>
        <v/>
      </c>
      <c r="F720" s="71" t="str">
        <f>IF(A720="","",IF(A720=nper,J719+E720,MIN(J719+E720,IF(D720=D719,F719,IF($E$10="Acc Bi-Weekly",ROUND((-PMT(((1+D720/CP)^(CP/12))-1,(nper-A720+1)*12/26,J719))/2,2),IF($E$10="Acc Weekly",ROUND((-PMT(((1+D720/CP)^(CP/12))-1,(nper-A720+1)*12/52,J719))/4,2),ROUND(-PMT(((1+D720/CP)^(CP/periods_per_year))-1,nper-A720+1,J719),2)))))))</f>
        <v/>
      </c>
      <c r="G720" s="71" t="str">
        <f>IF(OR(A720="",A720&lt;$E$14),"",IF(J719&lt;=F720,0,IF(IF(AND(A720&gt;=$E$14,MOD(A720-$E$14,int)=0),$E$15,0)+F720&gt;=J719+E720,J719+E720-F720,IF(AND(A720&gt;=$E$14,MOD(A720-$E$14,int)=0),$E$15,0)+IF(IF(AND(A720&gt;=$E$14,MOD(A720-$E$14,int)=0),$E$15,0)+IF(MOD(A720-$E$18,periods_per_year)=0,$E$17,0)+F720&lt;J719+E720,IF(MOD(A720-$E$18,periods_per_year)=0,$E$17,0),J719+E720-IF(AND(A720&gt;=$E$14,MOD(A720-$E$14,int)=0),$E$15,0)-F720))))</f>
        <v/>
      </c>
      <c r="H720" s="68"/>
      <c r="I720" s="71" t="str">
        <f t="shared" si="94"/>
        <v/>
      </c>
      <c r="J720" s="71" t="str">
        <f t="shared" si="95"/>
        <v/>
      </c>
      <c r="K720" s="50"/>
      <c r="L720" s="63" t="str">
        <f t="shared" si="96"/>
        <v/>
      </c>
      <c r="M720" s="64" t="str">
        <f>IF(L720="","",IF(OR(periods_per_year=26,periods_per_year=52),IF(periods_per_year=26,IF(L720=1,fpdate,M719+14),IF(periods_per_year=52,IF(L720=1,fpdate,M719+7),"n/a")),IF(periods_per_year=24,DATE(YEAR(fpdate),MONTH(fpdate)+(L720-1)/2+IF(AND(DAY(fpdate)&gt;=15,MOD(L720,2)=0),1,0),IF(MOD(L720,2)=0,IF(DAY(fpdate)&gt;=15,DAY(fpdate)-14,DAY(fpdate)+14),DAY(fpdate))),IF(DAY(DATE(YEAR(fpdate),MONTH(fpdate)+L720-1,DAY(fpdate)))&lt;&gt;DAY(fpdate),DATE(YEAR(fpdate),MONTH(fpdate)+L720,0),DATE(YEAR(fpdate),MONTH(fpdate)+L720-1,DAY(fpdate))))))</f>
        <v/>
      </c>
      <c r="N720" s="70" t="str">
        <f>IF(L720="","",IF(D720&lt;&gt;"",D720,IF(L720=1,start_rate,IF(variable,IF(OR(L720=1,L720&lt;$K$20*periods_per_year),N719,MIN($K$21,IF(MOD(L720-1,$J$23)=0,MAX($K$22,N719+$J$24),N719))),N719))))</f>
        <v/>
      </c>
      <c r="O720" s="71" t="str">
        <f>IF(L720="","",ROUND((((1+N720/CP)^(CP/periods_per_year))-1)*R719,2))</f>
        <v/>
      </c>
      <c r="P720" s="71" t="str">
        <f>IF(L720="","",IF(L720=nper,R719+O720,MIN(R719+O720,IF(N720=N719,P719,ROUND(-PMT(((1+N720/CP)^(CP/periods_per_year))-1,nper-L720+1,R719),2)))))</f>
        <v/>
      </c>
      <c r="Q720" s="71" t="str">
        <f t="shared" si="97"/>
        <v/>
      </c>
      <c r="R720" s="71" t="str">
        <f t="shared" si="98"/>
        <v/>
      </c>
    </row>
    <row r="721" spans="1:18" x14ac:dyDescent="0.25">
      <c r="A721" s="63" t="str">
        <f t="shared" si="90"/>
        <v/>
      </c>
      <c r="B721" s="64" t="str">
        <f t="shared" si="91"/>
        <v/>
      </c>
      <c r="C721" s="65" t="str">
        <f t="shared" si="92"/>
        <v/>
      </c>
      <c r="D721" s="66" t="str">
        <f>IF(A721="","",IF(A721=1,start_rate,IF(variable,IF(OR(A721=1,A721&lt;$K$20*periods_per_year),D720,MIN($K$21,IF(MOD(A721-1,$J$23)=0,MAX($K$22,D720+$J$24),D720))),D720)))</f>
        <v/>
      </c>
      <c r="E721" s="71" t="str">
        <f t="shared" si="93"/>
        <v/>
      </c>
      <c r="F721" s="71" t="str">
        <f>IF(A721="","",IF(A721=nper,J720+E721,MIN(J720+E721,IF(D721=D720,F720,IF($E$10="Acc Bi-Weekly",ROUND((-PMT(((1+D721/CP)^(CP/12))-1,(nper-A721+1)*12/26,J720))/2,2),IF($E$10="Acc Weekly",ROUND((-PMT(((1+D721/CP)^(CP/12))-1,(nper-A721+1)*12/52,J720))/4,2),ROUND(-PMT(((1+D721/CP)^(CP/periods_per_year))-1,nper-A721+1,J720),2)))))))</f>
        <v/>
      </c>
      <c r="G721" s="71" t="str">
        <f>IF(OR(A721="",A721&lt;$E$14),"",IF(J720&lt;=F721,0,IF(IF(AND(A721&gt;=$E$14,MOD(A721-$E$14,int)=0),$E$15,0)+F721&gt;=J720+E721,J720+E721-F721,IF(AND(A721&gt;=$E$14,MOD(A721-$E$14,int)=0),$E$15,0)+IF(IF(AND(A721&gt;=$E$14,MOD(A721-$E$14,int)=0),$E$15,0)+IF(MOD(A721-$E$18,periods_per_year)=0,$E$17,0)+F721&lt;J720+E721,IF(MOD(A721-$E$18,periods_per_year)=0,$E$17,0),J720+E721-IF(AND(A721&gt;=$E$14,MOD(A721-$E$14,int)=0),$E$15,0)-F721))))</f>
        <v/>
      </c>
      <c r="H721" s="68"/>
      <c r="I721" s="71" t="str">
        <f t="shared" si="94"/>
        <v/>
      </c>
      <c r="J721" s="71" t="str">
        <f t="shared" si="95"/>
        <v/>
      </c>
      <c r="K721" s="50"/>
      <c r="L721" s="63" t="str">
        <f t="shared" si="96"/>
        <v/>
      </c>
      <c r="M721" s="64" t="str">
        <f>IF(L721="","",IF(OR(periods_per_year=26,periods_per_year=52),IF(periods_per_year=26,IF(L721=1,fpdate,M720+14),IF(periods_per_year=52,IF(L721=1,fpdate,M720+7),"n/a")),IF(periods_per_year=24,DATE(YEAR(fpdate),MONTH(fpdate)+(L721-1)/2+IF(AND(DAY(fpdate)&gt;=15,MOD(L721,2)=0),1,0),IF(MOD(L721,2)=0,IF(DAY(fpdate)&gt;=15,DAY(fpdate)-14,DAY(fpdate)+14),DAY(fpdate))),IF(DAY(DATE(YEAR(fpdate),MONTH(fpdate)+L721-1,DAY(fpdate)))&lt;&gt;DAY(fpdate),DATE(YEAR(fpdate),MONTH(fpdate)+L721,0),DATE(YEAR(fpdate),MONTH(fpdate)+L721-1,DAY(fpdate))))))</f>
        <v/>
      </c>
      <c r="N721" s="70" t="str">
        <f>IF(L721="","",IF(D721&lt;&gt;"",D721,IF(L721=1,start_rate,IF(variable,IF(OR(L721=1,L721&lt;$K$20*periods_per_year),N720,MIN($K$21,IF(MOD(L721-1,$J$23)=0,MAX($K$22,N720+$J$24),N720))),N720))))</f>
        <v/>
      </c>
      <c r="O721" s="71" t="str">
        <f>IF(L721="","",ROUND((((1+N721/CP)^(CP/periods_per_year))-1)*R720,2))</f>
        <v/>
      </c>
      <c r="P721" s="71" t="str">
        <f>IF(L721="","",IF(L721=nper,R720+O721,MIN(R720+O721,IF(N721=N720,P720,ROUND(-PMT(((1+N721/CP)^(CP/periods_per_year))-1,nper-L721+1,R720),2)))))</f>
        <v/>
      </c>
      <c r="Q721" s="71" t="str">
        <f t="shared" si="97"/>
        <v/>
      </c>
      <c r="R721" s="71" t="str">
        <f t="shared" si="98"/>
        <v/>
      </c>
    </row>
    <row r="722" spans="1:18" x14ac:dyDescent="0.25">
      <c r="A722" s="63" t="str">
        <f t="shared" si="90"/>
        <v/>
      </c>
      <c r="B722" s="64" t="str">
        <f t="shared" si="91"/>
        <v/>
      </c>
      <c r="C722" s="65" t="str">
        <f t="shared" si="92"/>
        <v/>
      </c>
      <c r="D722" s="66" t="str">
        <f>IF(A722="","",IF(A722=1,start_rate,IF(variable,IF(OR(A722=1,A722&lt;$K$20*periods_per_year),D721,MIN($K$21,IF(MOD(A722-1,$J$23)=0,MAX($K$22,D721+$J$24),D721))),D721)))</f>
        <v/>
      </c>
      <c r="E722" s="71" t="str">
        <f t="shared" si="93"/>
        <v/>
      </c>
      <c r="F722" s="71" t="str">
        <f>IF(A722="","",IF(A722=nper,J721+E722,MIN(J721+E722,IF(D722=D721,F721,IF($E$10="Acc Bi-Weekly",ROUND((-PMT(((1+D722/CP)^(CP/12))-1,(nper-A722+1)*12/26,J721))/2,2),IF($E$10="Acc Weekly",ROUND((-PMT(((1+D722/CP)^(CP/12))-1,(nper-A722+1)*12/52,J721))/4,2),ROUND(-PMT(((1+D722/CP)^(CP/periods_per_year))-1,nper-A722+1,J721),2)))))))</f>
        <v/>
      </c>
      <c r="G722" s="71" t="str">
        <f>IF(OR(A722="",A722&lt;$E$14),"",IF(J721&lt;=F722,0,IF(IF(AND(A722&gt;=$E$14,MOD(A722-$E$14,int)=0),$E$15,0)+F722&gt;=J721+E722,J721+E722-F722,IF(AND(A722&gt;=$E$14,MOD(A722-$E$14,int)=0),$E$15,0)+IF(IF(AND(A722&gt;=$E$14,MOD(A722-$E$14,int)=0),$E$15,0)+IF(MOD(A722-$E$18,periods_per_year)=0,$E$17,0)+F722&lt;J721+E722,IF(MOD(A722-$E$18,periods_per_year)=0,$E$17,0),J721+E722-IF(AND(A722&gt;=$E$14,MOD(A722-$E$14,int)=0),$E$15,0)-F722))))</f>
        <v/>
      </c>
      <c r="H722" s="68"/>
      <c r="I722" s="71" t="str">
        <f t="shared" si="94"/>
        <v/>
      </c>
      <c r="J722" s="71" t="str">
        <f t="shared" si="95"/>
        <v/>
      </c>
      <c r="K722" s="50"/>
      <c r="L722" s="63" t="str">
        <f t="shared" si="96"/>
        <v/>
      </c>
      <c r="M722" s="64" t="str">
        <f>IF(L722="","",IF(OR(periods_per_year=26,periods_per_year=52),IF(periods_per_year=26,IF(L722=1,fpdate,M721+14),IF(periods_per_year=52,IF(L722=1,fpdate,M721+7),"n/a")),IF(periods_per_year=24,DATE(YEAR(fpdate),MONTH(fpdate)+(L722-1)/2+IF(AND(DAY(fpdate)&gt;=15,MOD(L722,2)=0),1,0),IF(MOD(L722,2)=0,IF(DAY(fpdate)&gt;=15,DAY(fpdate)-14,DAY(fpdate)+14),DAY(fpdate))),IF(DAY(DATE(YEAR(fpdate),MONTH(fpdate)+L722-1,DAY(fpdate)))&lt;&gt;DAY(fpdate),DATE(YEAR(fpdate),MONTH(fpdate)+L722,0),DATE(YEAR(fpdate),MONTH(fpdate)+L722-1,DAY(fpdate))))))</f>
        <v/>
      </c>
      <c r="N722" s="70" t="str">
        <f>IF(L722="","",IF(D722&lt;&gt;"",D722,IF(L722=1,start_rate,IF(variable,IF(OR(L722=1,L722&lt;$K$20*periods_per_year),N721,MIN($K$21,IF(MOD(L722-1,$J$23)=0,MAX($K$22,N721+$J$24),N721))),N721))))</f>
        <v/>
      </c>
      <c r="O722" s="71" t="str">
        <f>IF(L722="","",ROUND((((1+N722/CP)^(CP/periods_per_year))-1)*R721,2))</f>
        <v/>
      </c>
      <c r="P722" s="71" t="str">
        <f>IF(L722="","",IF(L722=nper,R721+O722,MIN(R721+O722,IF(N722=N721,P721,ROUND(-PMT(((1+N722/CP)^(CP/periods_per_year))-1,nper-L722+1,R721),2)))))</f>
        <v/>
      </c>
      <c r="Q722" s="71" t="str">
        <f t="shared" si="97"/>
        <v/>
      </c>
      <c r="R722" s="71" t="str">
        <f t="shared" si="98"/>
        <v/>
      </c>
    </row>
    <row r="723" spans="1:18" x14ac:dyDescent="0.25">
      <c r="A723" s="63" t="str">
        <f t="shared" si="90"/>
        <v/>
      </c>
      <c r="B723" s="64" t="str">
        <f t="shared" si="91"/>
        <v/>
      </c>
      <c r="C723" s="65" t="str">
        <f t="shared" si="92"/>
        <v/>
      </c>
      <c r="D723" s="66" t="str">
        <f>IF(A723="","",IF(A723=1,start_rate,IF(variable,IF(OR(A723=1,A723&lt;$K$20*periods_per_year),D722,MIN($K$21,IF(MOD(A723-1,$J$23)=0,MAX($K$22,D722+$J$24),D722))),D722)))</f>
        <v/>
      </c>
      <c r="E723" s="71" t="str">
        <f t="shared" si="93"/>
        <v/>
      </c>
      <c r="F723" s="71" t="str">
        <f>IF(A723="","",IF(A723=nper,J722+E723,MIN(J722+E723,IF(D723=D722,F722,IF($E$10="Acc Bi-Weekly",ROUND((-PMT(((1+D723/CP)^(CP/12))-1,(nper-A723+1)*12/26,J722))/2,2),IF($E$10="Acc Weekly",ROUND((-PMT(((1+D723/CP)^(CP/12))-1,(nper-A723+1)*12/52,J722))/4,2),ROUND(-PMT(((1+D723/CP)^(CP/periods_per_year))-1,nper-A723+1,J722),2)))))))</f>
        <v/>
      </c>
      <c r="G723" s="71" t="str">
        <f>IF(OR(A723="",A723&lt;$E$14),"",IF(J722&lt;=F723,0,IF(IF(AND(A723&gt;=$E$14,MOD(A723-$E$14,int)=0),$E$15,0)+F723&gt;=J722+E723,J722+E723-F723,IF(AND(A723&gt;=$E$14,MOD(A723-$E$14,int)=0),$E$15,0)+IF(IF(AND(A723&gt;=$E$14,MOD(A723-$E$14,int)=0),$E$15,0)+IF(MOD(A723-$E$18,periods_per_year)=0,$E$17,0)+F723&lt;J722+E723,IF(MOD(A723-$E$18,periods_per_year)=0,$E$17,0),J722+E723-IF(AND(A723&gt;=$E$14,MOD(A723-$E$14,int)=0),$E$15,0)-F723))))</f>
        <v/>
      </c>
      <c r="H723" s="68"/>
      <c r="I723" s="71" t="str">
        <f t="shared" si="94"/>
        <v/>
      </c>
      <c r="J723" s="71" t="str">
        <f t="shared" si="95"/>
        <v/>
      </c>
      <c r="K723" s="50"/>
      <c r="L723" s="63" t="str">
        <f t="shared" si="96"/>
        <v/>
      </c>
      <c r="M723" s="64" t="str">
        <f>IF(L723="","",IF(OR(periods_per_year=26,periods_per_year=52),IF(periods_per_year=26,IF(L723=1,fpdate,M722+14),IF(periods_per_year=52,IF(L723=1,fpdate,M722+7),"n/a")),IF(periods_per_year=24,DATE(YEAR(fpdate),MONTH(fpdate)+(L723-1)/2+IF(AND(DAY(fpdate)&gt;=15,MOD(L723,2)=0),1,0),IF(MOD(L723,2)=0,IF(DAY(fpdate)&gt;=15,DAY(fpdate)-14,DAY(fpdate)+14),DAY(fpdate))),IF(DAY(DATE(YEAR(fpdate),MONTH(fpdate)+L723-1,DAY(fpdate)))&lt;&gt;DAY(fpdate),DATE(YEAR(fpdate),MONTH(fpdate)+L723,0),DATE(YEAR(fpdate),MONTH(fpdate)+L723-1,DAY(fpdate))))))</f>
        <v/>
      </c>
      <c r="N723" s="70" t="str">
        <f>IF(L723="","",IF(D723&lt;&gt;"",D723,IF(L723=1,start_rate,IF(variable,IF(OR(L723=1,L723&lt;$K$20*periods_per_year),N722,MIN($K$21,IF(MOD(L723-1,$J$23)=0,MAX($K$22,N722+$J$24),N722))),N722))))</f>
        <v/>
      </c>
      <c r="O723" s="71" t="str">
        <f>IF(L723="","",ROUND((((1+N723/CP)^(CP/periods_per_year))-1)*R722,2))</f>
        <v/>
      </c>
      <c r="P723" s="71" t="str">
        <f>IF(L723="","",IF(L723=nper,R722+O723,MIN(R722+O723,IF(N723=N722,P722,ROUND(-PMT(((1+N723/CP)^(CP/periods_per_year))-1,nper-L723+1,R722),2)))))</f>
        <v/>
      </c>
      <c r="Q723" s="71" t="str">
        <f t="shared" si="97"/>
        <v/>
      </c>
      <c r="R723" s="71" t="str">
        <f t="shared" si="98"/>
        <v/>
      </c>
    </row>
    <row r="724" spans="1:18" x14ac:dyDescent="0.25">
      <c r="A724" s="63" t="str">
        <f t="shared" si="90"/>
        <v/>
      </c>
      <c r="B724" s="64" t="str">
        <f t="shared" si="91"/>
        <v/>
      </c>
      <c r="C724" s="65" t="str">
        <f t="shared" si="92"/>
        <v/>
      </c>
      <c r="D724" s="66" t="str">
        <f>IF(A724="","",IF(A724=1,start_rate,IF(variable,IF(OR(A724=1,A724&lt;$K$20*periods_per_year),D723,MIN($K$21,IF(MOD(A724-1,$J$23)=0,MAX($K$22,D723+$J$24),D723))),D723)))</f>
        <v/>
      </c>
      <c r="E724" s="71" t="str">
        <f t="shared" si="93"/>
        <v/>
      </c>
      <c r="F724" s="71" t="str">
        <f>IF(A724="","",IF(A724=nper,J723+E724,MIN(J723+E724,IF(D724=D723,F723,IF($E$10="Acc Bi-Weekly",ROUND((-PMT(((1+D724/CP)^(CP/12))-1,(nper-A724+1)*12/26,J723))/2,2),IF($E$10="Acc Weekly",ROUND((-PMT(((1+D724/CP)^(CP/12))-1,(nper-A724+1)*12/52,J723))/4,2),ROUND(-PMT(((1+D724/CP)^(CP/periods_per_year))-1,nper-A724+1,J723),2)))))))</f>
        <v/>
      </c>
      <c r="G724" s="71" t="str">
        <f>IF(OR(A724="",A724&lt;$E$14),"",IF(J723&lt;=F724,0,IF(IF(AND(A724&gt;=$E$14,MOD(A724-$E$14,int)=0),$E$15,0)+F724&gt;=J723+E724,J723+E724-F724,IF(AND(A724&gt;=$E$14,MOD(A724-$E$14,int)=0),$E$15,0)+IF(IF(AND(A724&gt;=$E$14,MOD(A724-$E$14,int)=0),$E$15,0)+IF(MOD(A724-$E$18,periods_per_year)=0,$E$17,0)+F724&lt;J723+E724,IF(MOD(A724-$E$18,periods_per_year)=0,$E$17,0),J723+E724-IF(AND(A724&gt;=$E$14,MOD(A724-$E$14,int)=0),$E$15,0)-F724))))</f>
        <v/>
      </c>
      <c r="H724" s="68"/>
      <c r="I724" s="71" t="str">
        <f t="shared" si="94"/>
        <v/>
      </c>
      <c r="J724" s="71" t="str">
        <f t="shared" si="95"/>
        <v/>
      </c>
      <c r="K724" s="50"/>
      <c r="L724" s="63" t="str">
        <f t="shared" si="96"/>
        <v/>
      </c>
      <c r="M724" s="64" t="str">
        <f>IF(L724="","",IF(OR(periods_per_year=26,periods_per_year=52),IF(periods_per_year=26,IF(L724=1,fpdate,M723+14),IF(periods_per_year=52,IF(L724=1,fpdate,M723+7),"n/a")),IF(periods_per_year=24,DATE(YEAR(fpdate),MONTH(fpdate)+(L724-1)/2+IF(AND(DAY(fpdate)&gt;=15,MOD(L724,2)=0),1,0),IF(MOD(L724,2)=0,IF(DAY(fpdate)&gt;=15,DAY(fpdate)-14,DAY(fpdate)+14),DAY(fpdate))),IF(DAY(DATE(YEAR(fpdate),MONTH(fpdate)+L724-1,DAY(fpdate)))&lt;&gt;DAY(fpdate),DATE(YEAR(fpdate),MONTH(fpdate)+L724,0),DATE(YEAR(fpdate),MONTH(fpdate)+L724-1,DAY(fpdate))))))</f>
        <v/>
      </c>
      <c r="N724" s="70" t="str">
        <f>IF(L724="","",IF(D724&lt;&gt;"",D724,IF(L724=1,start_rate,IF(variable,IF(OR(L724=1,L724&lt;$K$20*periods_per_year),N723,MIN($K$21,IF(MOD(L724-1,$J$23)=0,MAX($K$22,N723+$J$24),N723))),N723))))</f>
        <v/>
      </c>
      <c r="O724" s="71" t="str">
        <f>IF(L724="","",ROUND((((1+N724/CP)^(CP/periods_per_year))-1)*R723,2))</f>
        <v/>
      </c>
      <c r="P724" s="71" t="str">
        <f>IF(L724="","",IF(L724=nper,R723+O724,MIN(R723+O724,IF(N724=N723,P723,ROUND(-PMT(((1+N724/CP)^(CP/periods_per_year))-1,nper-L724+1,R723),2)))))</f>
        <v/>
      </c>
      <c r="Q724" s="71" t="str">
        <f t="shared" si="97"/>
        <v/>
      </c>
      <c r="R724" s="71" t="str">
        <f t="shared" si="98"/>
        <v/>
      </c>
    </row>
    <row r="725" spans="1:18" x14ac:dyDescent="0.25">
      <c r="A725" s="63" t="str">
        <f t="shared" si="90"/>
        <v/>
      </c>
      <c r="B725" s="64" t="str">
        <f t="shared" si="91"/>
        <v/>
      </c>
      <c r="C725" s="65" t="str">
        <f t="shared" si="92"/>
        <v/>
      </c>
      <c r="D725" s="66" t="str">
        <f>IF(A725="","",IF(A725=1,start_rate,IF(variable,IF(OR(A725=1,A725&lt;$K$20*periods_per_year),D724,MIN($K$21,IF(MOD(A725-1,$J$23)=0,MAX($K$22,D724+$J$24),D724))),D724)))</f>
        <v/>
      </c>
      <c r="E725" s="71" t="str">
        <f t="shared" si="93"/>
        <v/>
      </c>
      <c r="F725" s="71" t="str">
        <f>IF(A725="","",IF(A725=nper,J724+E725,MIN(J724+E725,IF(D725=D724,F724,IF($E$10="Acc Bi-Weekly",ROUND((-PMT(((1+D725/CP)^(CP/12))-1,(nper-A725+1)*12/26,J724))/2,2),IF($E$10="Acc Weekly",ROUND((-PMT(((1+D725/CP)^(CP/12))-1,(nper-A725+1)*12/52,J724))/4,2),ROUND(-PMT(((1+D725/CP)^(CP/periods_per_year))-1,nper-A725+1,J724),2)))))))</f>
        <v/>
      </c>
      <c r="G725" s="71" t="str">
        <f>IF(OR(A725="",A725&lt;$E$14),"",IF(J724&lt;=F725,0,IF(IF(AND(A725&gt;=$E$14,MOD(A725-$E$14,int)=0),$E$15,0)+F725&gt;=J724+E725,J724+E725-F725,IF(AND(A725&gt;=$E$14,MOD(A725-$E$14,int)=0),$E$15,0)+IF(IF(AND(A725&gt;=$E$14,MOD(A725-$E$14,int)=0),$E$15,0)+IF(MOD(A725-$E$18,periods_per_year)=0,$E$17,0)+F725&lt;J724+E725,IF(MOD(A725-$E$18,periods_per_year)=0,$E$17,0),J724+E725-IF(AND(A725&gt;=$E$14,MOD(A725-$E$14,int)=0),$E$15,0)-F725))))</f>
        <v/>
      </c>
      <c r="H725" s="68"/>
      <c r="I725" s="71" t="str">
        <f t="shared" si="94"/>
        <v/>
      </c>
      <c r="J725" s="71" t="str">
        <f t="shared" si="95"/>
        <v/>
      </c>
      <c r="K725" s="50"/>
      <c r="L725" s="63" t="str">
        <f t="shared" si="96"/>
        <v/>
      </c>
      <c r="M725" s="64" t="str">
        <f>IF(L725="","",IF(OR(periods_per_year=26,periods_per_year=52),IF(periods_per_year=26,IF(L725=1,fpdate,M724+14),IF(periods_per_year=52,IF(L725=1,fpdate,M724+7),"n/a")),IF(periods_per_year=24,DATE(YEAR(fpdate),MONTH(fpdate)+(L725-1)/2+IF(AND(DAY(fpdate)&gt;=15,MOD(L725,2)=0),1,0),IF(MOD(L725,2)=0,IF(DAY(fpdate)&gt;=15,DAY(fpdate)-14,DAY(fpdate)+14),DAY(fpdate))),IF(DAY(DATE(YEAR(fpdate),MONTH(fpdate)+L725-1,DAY(fpdate)))&lt;&gt;DAY(fpdate),DATE(YEAR(fpdate),MONTH(fpdate)+L725,0),DATE(YEAR(fpdate),MONTH(fpdate)+L725-1,DAY(fpdate))))))</f>
        <v/>
      </c>
      <c r="N725" s="70" t="str">
        <f>IF(L725="","",IF(D725&lt;&gt;"",D725,IF(L725=1,start_rate,IF(variable,IF(OR(L725=1,L725&lt;$K$20*periods_per_year),N724,MIN($K$21,IF(MOD(L725-1,$J$23)=0,MAX($K$22,N724+$J$24),N724))),N724))))</f>
        <v/>
      </c>
      <c r="O725" s="71" t="str">
        <f>IF(L725="","",ROUND((((1+N725/CP)^(CP/periods_per_year))-1)*R724,2))</f>
        <v/>
      </c>
      <c r="P725" s="71" t="str">
        <f>IF(L725="","",IF(L725=nper,R724+O725,MIN(R724+O725,IF(N725=N724,P724,ROUND(-PMT(((1+N725/CP)^(CP/periods_per_year))-1,nper-L725+1,R724),2)))))</f>
        <v/>
      </c>
      <c r="Q725" s="71" t="str">
        <f t="shared" si="97"/>
        <v/>
      </c>
      <c r="R725" s="71" t="str">
        <f t="shared" si="98"/>
        <v/>
      </c>
    </row>
    <row r="726" spans="1:18" x14ac:dyDescent="0.25">
      <c r="A726" s="63" t="str">
        <f t="shared" si="90"/>
        <v/>
      </c>
      <c r="B726" s="64" t="str">
        <f t="shared" si="91"/>
        <v/>
      </c>
      <c r="C726" s="65" t="str">
        <f t="shared" si="92"/>
        <v/>
      </c>
      <c r="D726" s="66" t="str">
        <f>IF(A726="","",IF(A726=1,start_rate,IF(variable,IF(OR(A726=1,A726&lt;$K$20*periods_per_year),D725,MIN($K$21,IF(MOD(A726-1,$J$23)=0,MAX($K$22,D725+$J$24),D725))),D725)))</f>
        <v/>
      </c>
      <c r="E726" s="71" t="str">
        <f t="shared" si="93"/>
        <v/>
      </c>
      <c r="F726" s="71" t="str">
        <f>IF(A726="","",IF(A726=nper,J725+E726,MIN(J725+E726,IF(D726=D725,F725,IF($E$10="Acc Bi-Weekly",ROUND((-PMT(((1+D726/CP)^(CP/12))-1,(nper-A726+1)*12/26,J725))/2,2),IF($E$10="Acc Weekly",ROUND((-PMT(((1+D726/CP)^(CP/12))-1,(nper-A726+1)*12/52,J725))/4,2),ROUND(-PMT(((1+D726/CP)^(CP/periods_per_year))-1,nper-A726+1,J725),2)))))))</f>
        <v/>
      </c>
      <c r="G726" s="71" t="str">
        <f>IF(OR(A726="",A726&lt;$E$14),"",IF(J725&lt;=F726,0,IF(IF(AND(A726&gt;=$E$14,MOD(A726-$E$14,int)=0),$E$15,0)+F726&gt;=J725+E726,J725+E726-F726,IF(AND(A726&gt;=$E$14,MOD(A726-$E$14,int)=0),$E$15,0)+IF(IF(AND(A726&gt;=$E$14,MOD(A726-$E$14,int)=0),$E$15,0)+IF(MOD(A726-$E$18,periods_per_year)=0,$E$17,0)+F726&lt;J725+E726,IF(MOD(A726-$E$18,periods_per_year)=0,$E$17,0),J725+E726-IF(AND(A726&gt;=$E$14,MOD(A726-$E$14,int)=0),$E$15,0)-F726))))</f>
        <v/>
      </c>
      <c r="H726" s="68"/>
      <c r="I726" s="71" t="str">
        <f t="shared" si="94"/>
        <v/>
      </c>
      <c r="J726" s="71" t="str">
        <f t="shared" si="95"/>
        <v/>
      </c>
      <c r="K726" s="50"/>
      <c r="L726" s="63" t="str">
        <f t="shared" si="96"/>
        <v/>
      </c>
      <c r="M726" s="64" t="str">
        <f>IF(L726="","",IF(OR(periods_per_year=26,periods_per_year=52),IF(periods_per_year=26,IF(L726=1,fpdate,M725+14),IF(periods_per_year=52,IF(L726=1,fpdate,M725+7),"n/a")),IF(periods_per_year=24,DATE(YEAR(fpdate),MONTH(fpdate)+(L726-1)/2+IF(AND(DAY(fpdate)&gt;=15,MOD(L726,2)=0),1,0),IF(MOD(L726,2)=0,IF(DAY(fpdate)&gt;=15,DAY(fpdate)-14,DAY(fpdate)+14),DAY(fpdate))),IF(DAY(DATE(YEAR(fpdate),MONTH(fpdate)+L726-1,DAY(fpdate)))&lt;&gt;DAY(fpdate),DATE(YEAR(fpdate),MONTH(fpdate)+L726,0),DATE(YEAR(fpdate),MONTH(fpdate)+L726-1,DAY(fpdate))))))</f>
        <v/>
      </c>
      <c r="N726" s="70" t="str">
        <f>IF(L726="","",IF(D726&lt;&gt;"",D726,IF(L726=1,start_rate,IF(variable,IF(OR(L726=1,L726&lt;$K$20*periods_per_year),N725,MIN($K$21,IF(MOD(L726-1,$J$23)=0,MAX($K$22,N725+$J$24),N725))),N725))))</f>
        <v/>
      </c>
      <c r="O726" s="71" t="str">
        <f>IF(L726="","",ROUND((((1+N726/CP)^(CP/periods_per_year))-1)*R725,2))</f>
        <v/>
      </c>
      <c r="P726" s="71" t="str">
        <f>IF(L726="","",IF(L726=nper,R725+O726,MIN(R725+O726,IF(N726=N725,P725,ROUND(-PMT(((1+N726/CP)^(CP/periods_per_year))-1,nper-L726+1,R725),2)))))</f>
        <v/>
      </c>
      <c r="Q726" s="71" t="str">
        <f t="shared" si="97"/>
        <v/>
      </c>
      <c r="R726" s="71" t="str">
        <f t="shared" si="98"/>
        <v/>
      </c>
    </row>
    <row r="727" spans="1:18" x14ac:dyDescent="0.25">
      <c r="A727" s="63" t="str">
        <f t="shared" si="90"/>
        <v/>
      </c>
      <c r="B727" s="64" t="str">
        <f t="shared" si="91"/>
        <v/>
      </c>
      <c r="C727" s="65" t="str">
        <f t="shared" si="92"/>
        <v/>
      </c>
      <c r="D727" s="66" t="str">
        <f>IF(A727="","",IF(A727=1,start_rate,IF(variable,IF(OR(A727=1,A727&lt;$K$20*periods_per_year),D726,MIN($K$21,IF(MOD(A727-1,$J$23)=0,MAX($K$22,D726+$J$24),D726))),D726)))</f>
        <v/>
      </c>
      <c r="E727" s="71" t="str">
        <f t="shared" si="93"/>
        <v/>
      </c>
      <c r="F727" s="71" t="str">
        <f>IF(A727="","",IF(A727=nper,J726+E727,MIN(J726+E727,IF(D727=D726,F726,IF($E$10="Acc Bi-Weekly",ROUND((-PMT(((1+D727/CP)^(CP/12))-1,(nper-A727+1)*12/26,J726))/2,2),IF($E$10="Acc Weekly",ROUND((-PMT(((1+D727/CP)^(CP/12))-1,(nper-A727+1)*12/52,J726))/4,2),ROUND(-PMT(((1+D727/CP)^(CP/periods_per_year))-1,nper-A727+1,J726),2)))))))</f>
        <v/>
      </c>
      <c r="G727" s="71" t="str">
        <f>IF(OR(A727="",A727&lt;$E$14),"",IF(J726&lt;=F727,0,IF(IF(AND(A727&gt;=$E$14,MOD(A727-$E$14,int)=0),$E$15,0)+F727&gt;=J726+E727,J726+E727-F727,IF(AND(A727&gt;=$E$14,MOD(A727-$E$14,int)=0),$E$15,0)+IF(IF(AND(A727&gt;=$E$14,MOD(A727-$E$14,int)=0),$E$15,0)+IF(MOD(A727-$E$18,periods_per_year)=0,$E$17,0)+F727&lt;J726+E727,IF(MOD(A727-$E$18,periods_per_year)=0,$E$17,0),J726+E727-IF(AND(A727&gt;=$E$14,MOD(A727-$E$14,int)=0),$E$15,0)-F727))))</f>
        <v/>
      </c>
      <c r="H727" s="68"/>
      <c r="I727" s="71" t="str">
        <f t="shared" si="94"/>
        <v/>
      </c>
      <c r="J727" s="71" t="str">
        <f t="shared" si="95"/>
        <v/>
      </c>
      <c r="K727" s="50"/>
      <c r="L727" s="63" t="str">
        <f t="shared" si="96"/>
        <v/>
      </c>
      <c r="M727" s="64" t="str">
        <f>IF(L727="","",IF(OR(periods_per_year=26,periods_per_year=52),IF(periods_per_year=26,IF(L727=1,fpdate,M726+14),IF(periods_per_year=52,IF(L727=1,fpdate,M726+7),"n/a")),IF(periods_per_year=24,DATE(YEAR(fpdate),MONTH(fpdate)+(L727-1)/2+IF(AND(DAY(fpdate)&gt;=15,MOD(L727,2)=0),1,0),IF(MOD(L727,2)=0,IF(DAY(fpdate)&gt;=15,DAY(fpdate)-14,DAY(fpdate)+14),DAY(fpdate))),IF(DAY(DATE(YEAR(fpdate),MONTH(fpdate)+L727-1,DAY(fpdate)))&lt;&gt;DAY(fpdate),DATE(YEAR(fpdate),MONTH(fpdate)+L727,0),DATE(YEAR(fpdate),MONTH(fpdate)+L727-1,DAY(fpdate))))))</f>
        <v/>
      </c>
      <c r="N727" s="70" t="str">
        <f>IF(L727="","",IF(D727&lt;&gt;"",D727,IF(L727=1,start_rate,IF(variable,IF(OR(L727=1,L727&lt;$K$20*periods_per_year),N726,MIN($K$21,IF(MOD(L727-1,$J$23)=0,MAX($K$22,N726+$J$24),N726))),N726))))</f>
        <v/>
      </c>
      <c r="O727" s="71" t="str">
        <f>IF(L727="","",ROUND((((1+N727/CP)^(CP/periods_per_year))-1)*R726,2))</f>
        <v/>
      </c>
      <c r="P727" s="71" t="str">
        <f>IF(L727="","",IF(L727=nper,R726+O727,MIN(R726+O727,IF(N727=N726,P726,ROUND(-PMT(((1+N727/CP)^(CP/periods_per_year))-1,nper-L727+1,R726),2)))))</f>
        <v/>
      </c>
      <c r="Q727" s="71" t="str">
        <f t="shared" si="97"/>
        <v/>
      </c>
      <c r="R727" s="71" t="str">
        <f t="shared" si="98"/>
        <v/>
      </c>
    </row>
    <row r="728" spans="1:18" x14ac:dyDescent="0.25">
      <c r="A728" s="63" t="str">
        <f t="shared" si="90"/>
        <v/>
      </c>
      <c r="B728" s="64" t="str">
        <f t="shared" si="91"/>
        <v/>
      </c>
      <c r="C728" s="65" t="str">
        <f t="shared" si="92"/>
        <v/>
      </c>
      <c r="D728" s="66" t="str">
        <f>IF(A728="","",IF(A728=1,start_rate,IF(variable,IF(OR(A728=1,A728&lt;$K$20*periods_per_year),D727,MIN($K$21,IF(MOD(A728-1,$J$23)=0,MAX($K$22,D727+$J$24),D727))),D727)))</f>
        <v/>
      </c>
      <c r="E728" s="71" t="str">
        <f t="shared" si="93"/>
        <v/>
      </c>
      <c r="F728" s="71" t="str">
        <f>IF(A728="","",IF(A728=nper,J727+E728,MIN(J727+E728,IF(D728=D727,F727,IF($E$10="Acc Bi-Weekly",ROUND((-PMT(((1+D728/CP)^(CP/12))-1,(nper-A728+1)*12/26,J727))/2,2),IF($E$10="Acc Weekly",ROUND((-PMT(((1+D728/CP)^(CP/12))-1,(nper-A728+1)*12/52,J727))/4,2),ROUND(-PMT(((1+D728/CP)^(CP/periods_per_year))-1,nper-A728+1,J727),2)))))))</f>
        <v/>
      </c>
      <c r="G728" s="71" t="str">
        <f>IF(OR(A728="",A728&lt;$E$14),"",IF(J727&lt;=F728,0,IF(IF(AND(A728&gt;=$E$14,MOD(A728-$E$14,int)=0),$E$15,0)+F728&gt;=J727+E728,J727+E728-F728,IF(AND(A728&gt;=$E$14,MOD(A728-$E$14,int)=0),$E$15,0)+IF(IF(AND(A728&gt;=$E$14,MOD(A728-$E$14,int)=0),$E$15,0)+IF(MOD(A728-$E$18,periods_per_year)=0,$E$17,0)+F728&lt;J727+E728,IF(MOD(A728-$E$18,periods_per_year)=0,$E$17,0),J727+E728-IF(AND(A728&gt;=$E$14,MOD(A728-$E$14,int)=0),$E$15,0)-F728))))</f>
        <v/>
      </c>
      <c r="H728" s="68"/>
      <c r="I728" s="71" t="str">
        <f t="shared" si="94"/>
        <v/>
      </c>
      <c r="J728" s="71" t="str">
        <f t="shared" si="95"/>
        <v/>
      </c>
      <c r="K728" s="50"/>
      <c r="L728" s="63" t="str">
        <f t="shared" si="96"/>
        <v/>
      </c>
      <c r="M728" s="64" t="str">
        <f>IF(L728="","",IF(OR(periods_per_year=26,periods_per_year=52),IF(periods_per_year=26,IF(L728=1,fpdate,M727+14),IF(periods_per_year=52,IF(L728=1,fpdate,M727+7),"n/a")),IF(periods_per_year=24,DATE(YEAR(fpdate),MONTH(fpdate)+(L728-1)/2+IF(AND(DAY(fpdate)&gt;=15,MOD(L728,2)=0),1,0),IF(MOD(L728,2)=0,IF(DAY(fpdate)&gt;=15,DAY(fpdate)-14,DAY(fpdate)+14),DAY(fpdate))),IF(DAY(DATE(YEAR(fpdate),MONTH(fpdate)+L728-1,DAY(fpdate)))&lt;&gt;DAY(fpdate),DATE(YEAR(fpdate),MONTH(fpdate)+L728,0),DATE(YEAR(fpdate),MONTH(fpdate)+L728-1,DAY(fpdate))))))</f>
        <v/>
      </c>
      <c r="N728" s="70" t="str">
        <f>IF(L728="","",IF(D728&lt;&gt;"",D728,IF(L728=1,start_rate,IF(variable,IF(OR(L728=1,L728&lt;$K$20*periods_per_year),N727,MIN($K$21,IF(MOD(L728-1,$J$23)=0,MAX($K$22,N727+$J$24),N727))),N727))))</f>
        <v/>
      </c>
      <c r="O728" s="71" t="str">
        <f>IF(L728="","",ROUND((((1+N728/CP)^(CP/periods_per_year))-1)*R727,2))</f>
        <v/>
      </c>
      <c r="P728" s="71" t="str">
        <f>IF(L728="","",IF(L728=nper,R727+O728,MIN(R727+O728,IF(N728=N727,P727,ROUND(-PMT(((1+N728/CP)^(CP/periods_per_year))-1,nper-L728+1,R727),2)))))</f>
        <v/>
      </c>
      <c r="Q728" s="71" t="str">
        <f t="shared" si="97"/>
        <v/>
      </c>
      <c r="R728" s="71" t="str">
        <f t="shared" si="98"/>
        <v/>
      </c>
    </row>
    <row r="729" spans="1:18" x14ac:dyDescent="0.25">
      <c r="A729" s="63" t="str">
        <f t="shared" si="90"/>
        <v/>
      </c>
      <c r="B729" s="64" t="str">
        <f t="shared" si="91"/>
        <v/>
      </c>
      <c r="C729" s="65" t="str">
        <f t="shared" si="92"/>
        <v/>
      </c>
      <c r="D729" s="66" t="str">
        <f>IF(A729="","",IF(A729=1,start_rate,IF(variable,IF(OR(A729=1,A729&lt;$K$20*periods_per_year),D728,MIN($K$21,IF(MOD(A729-1,$J$23)=0,MAX($K$22,D728+$J$24),D728))),D728)))</f>
        <v/>
      </c>
      <c r="E729" s="71" t="str">
        <f t="shared" si="93"/>
        <v/>
      </c>
      <c r="F729" s="71" t="str">
        <f>IF(A729="","",IF(A729=nper,J728+E729,MIN(J728+E729,IF(D729=D728,F728,IF($E$10="Acc Bi-Weekly",ROUND((-PMT(((1+D729/CP)^(CP/12))-1,(nper-A729+1)*12/26,J728))/2,2),IF($E$10="Acc Weekly",ROUND((-PMT(((1+D729/CP)^(CP/12))-1,(nper-A729+1)*12/52,J728))/4,2),ROUND(-PMT(((1+D729/CP)^(CP/periods_per_year))-1,nper-A729+1,J728),2)))))))</f>
        <v/>
      </c>
      <c r="G729" s="71" t="str">
        <f>IF(OR(A729="",A729&lt;$E$14),"",IF(J728&lt;=F729,0,IF(IF(AND(A729&gt;=$E$14,MOD(A729-$E$14,int)=0),$E$15,0)+F729&gt;=J728+E729,J728+E729-F729,IF(AND(A729&gt;=$E$14,MOD(A729-$E$14,int)=0),$E$15,0)+IF(IF(AND(A729&gt;=$E$14,MOD(A729-$E$14,int)=0),$E$15,0)+IF(MOD(A729-$E$18,periods_per_year)=0,$E$17,0)+F729&lt;J728+E729,IF(MOD(A729-$E$18,periods_per_year)=0,$E$17,0),J728+E729-IF(AND(A729&gt;=$E$14,MOD(A729-$E$14,int)=0),$E$15,0)-F729))))</f>
        <v/>
      </c>
      <c r="H729" s="68"/>
      <c r="I729" s="71" t="str">
        <f t="shared" si="94"/>
        <v/>
      </c>
      <c r="J729" s="71" t="str">
        <f t="shared" si="95"/>
        <v/>
      </c>
      <c r="K729" s="50"/>
      <c r="L729" s="63" t="str">
        <f t="shared" si="96"/>
        <v/>
      </c>
      <c r="M729" s="64" t="str">
        <f>IF(L729="","",IF(OR(periods_per_year=26,periods_per_year=52),IF(periods_per_year=26,IF(L729=1,fpdate,M728+14),IF(periods_per_year=52,IF(L729=1,fpdate,M728+7),"n/a")),IF(periods_per_year=24,DATE(YEAR(fpdate),MONTH(fpdate)+(L729-1)/2+IF(AND(DAY(fpdate)&gt;=15,MOD(L729,2)=0),1,0),IF(MOD(L729,2)=0,IF(DAY(fpdate)&gt;=15,DAY(fpdate)-14,DAY(fpdate)+14),DAY(fpdate))),IF(DAY(DATE(YEAR(fpdate),MONTH(fpdate)+L729-1,DAY(fpdate)))&lt;&gt;DAY(fpdate),DATE(YEAR(fpdate),MONTH(fpdate)+L729,0),DATE(YEAR(fpdate),MONTH(fpdate)+L729-1,DAY(fpdate))))))</f>
        <v/>
      </c>
      <c r="N729" s="70" t="str">
        <f>IF(L729="","",IF(D729&lt;&gt;"",D729,IF(L729=1,start_rate,IF(variable,IF(OR(L729=1,L729&lt;$K$20*periods_per_year),N728,MIN($K$21,IF(MOD(L729-1,$J$23)=0,MAX($K$22,N728+$J$24),N728))),N728))))</f>
        <v/>
      </c>
      <c r="O729" s="71" t="str">
        <f>IF(L729="","",ROUND((((1+N729/CP)^(CP/periods_per_year))-1)*R728,2))</f>
        <v/>
      </c>
      <c r="P729" s="71" t="str">
        <f>IF(L729="","",IF(L729=nper,R728+O729,MIN(R728+O729,IF(N729=N728,P728,ROUND(-PMT(((1+N729/CP)^(CP/periods_per_year))-1,nper-L729+1,R728),2)))))</f>
        <v/>
      </c>
      <c r="Q729" s="71" t="str">
        <f t="shared" si="97"/>
        <v/>
      </c>
      <c r="R729" s="71" t="str">
        <f t="shared" si="98"/>
        <v/>
      </c>
    </row>
    <row r="730" spans="1:18" x14ac:dyDescent="0.25">
      <c r="A730" s="63" t="str">
        <f t="shared" si="90"/>
        <v/>
      </c>
      <c r="B730" s="64" t="str">
        <f t="shared" si="91"/>
        <v/>
      </c>
      <c r="C730" s="65" t="str">
        <f t="shared" si="92"/>
        <v/>
      </c>
      <c r="D730" s="66" t="str">
        <f>IF(A730="","",IF(A730=1,start_rate,IF(variable,IF(OR(A730=1,A730&lt;$K$20*periods_per_year),D729,MIN($K$21,IF(MOD(A730-1,$J$23)=0,MAX($K$22,D729+$J$24),D729))),D729)))</f>
        <v/>
      </c>
      <c r="E730" s="71" t="str">
        <f t="shared" si="93"/>
        <v/>
      </c>
      <c r="F730" s="71" t="str">
        <f>IF(A730="","",IF(A730=nper,J729+E730,MIN(J729+E730,IF(D730=D729,F729,IF($E$10="Acc Bi-Weekly",ROUND((-PMT(((1+D730/CP)^(CP/12))-1,(nper-A730+1)*12/26,J729))/2,2),IF($E$10="Acc Weekly",ROUND((-PMT(((1+D730/CP)^(CP/12))-1,(nper-A730+1)*12/52,J729))/4,2),ROUND(-PMT(((1+D730/CP)^(CP/periods_per_year))-1,nper-A730+1,J729),2)))))))</f>
        <v/>
      </c>
      <c r="G730" s="71" t="str">
        <f>IF(OR(A730="",A730&lt;$E$14),"",IF(J729&lt;=F730,0,IF(IF(AND(A730&gt;=$E$14,MOD(A730-$E$14,int)=0),$E$15,0)+F730&gt;=J729+E730,J729+E730-F730,IF(AND(A730&gt;=$E$14,MOD(A730-$E$14,int)=0),$E$15,0)+IF(IF(AND(A730&gt;=$E$14,MOD(A730-$E$14,int)=0),$E$15,0)+IF(MOD(A730-$E$18,periods_per_year)=0,$E$17,0)+F730&lt;J729+E730,IF(MOD(A730-$E$18,periods_per_year)=0,$E$17,0),J729+E730-IF(AND(A730&gt;=$E$14,MOD(A730-$E$14,int)=0),$E$15,0)-F730))))</f>
        <v/>
      </c>
      <c r="H730" s="68"/>
      <c r="I730" s="71" t="str">
        <f t="shared" si="94"/>
        <v/>
      </c>
      <c r="J730" s="71" t="str">
        <f t="shared" si="95"/>
        <v/>
      </c>
      <c r="K730" s="50"/>
      <c r="L730" s="63" t="str">
        <f t="shared" si="96"/>
        <v/>
      </c>
      <c r="M730" s="64" t="str">
        <f>IF(L730="","",IF(OR(periods_per_year=26,periods_per_year=52),IF(periods_per_year=26,IF(L730=1,fpdate,M729+14),IF(periods_per_year=52,IF(L730=1,fpdate,M729+7),"n/a")),IF(periods_per_year=24,DATE(YEAR(fpdate),MONTH(fpdate)+(L730-1)/2+IF(AND(DAY(fpdate)&gt;=15,MOD(L730,2)=0),1,0),IF(MOD(L730,2)=0,IF(DAY(fpdate)&gt;=15,DAY(fpdate)-14,DAY(fpdate)+14),DAY(fpdate))),IF(DAY(DATE(YEAR(fpdate),MONTH(fpdate)+L730-1,DAY(fpdate)))&lt;&gt;DAY(fpdate),DATE(YEAR(fpdate),MONTH(fpdate)+L730,0),DATE(YEAR(fpdate),MONTH(fpdate)+L730-1,DAY(fpdate))))))</f>
        <v/>
      </c>
      <c r="N730" s="70" t="str">
        <f>IF(L730="","",IF(D730&lt;&gt;"",D730,IF(L730=1,start_rate,IF(variable,IF(OR(L730=1,L730&lt;$K$20*periods_per_year),N729,MIN($K$21,IF(MOD(L730-1,$J$23)=0,MAX($K$22,N729+$J$24),N729))),N729))))</f>
        <v/>
      </c>
      <c r="O730" s="71" t="str">
        <f>IF(L730="","",ROUND((((1+N730/CP)^(CP/periods_per_year))-1)*R729,2))</f>
        <v/>
      </c>
      <c r="P730" s="71" t="str">
        <f>IF(L730="","",IF(L730=nper,R729+O730,MIN(R729+O730,IF(N730=N729,P729,ROUND(-PMT(((1+N730/CP)^(CP/periods_per_year))-1,nper-L730+1,R729),2)))))</f>
        <v/>
      </c>
      <c r="Q730" s="71" t="str">
        <f t="shared" si="97"/>
        <v/>
      </c>
      <c r="R730" s="71" t="str">
        <f t="shared" si="98"/>
        <v/>
      </c>
    </row>
    <row r="731" spans="1:18" x14ac:dyDescent="0.25">
      <c r="A731" s="63" t="str">
        <f t="shared" si="90"/>
        <v/>
      </c>
      <c r="B731" s="64" t="str">
        <f t="shared" si="91"/>
        <v/>
      </c>
      <c r="C731" s="65" t="str">
        <f t="shared" si="92"/>
        <v/>
      </c>
      <c r="D731" s="66" t="str">
        <f>IF(A731="","",IF(A731=1,start_rate,IF(variable,IF(OR(A731=1,A731&lt;$K$20*periods_per_year),D730,MIN($K$21,IF(MOD(A731-1,$J$23)=0,MAX($K$22,D730+$J$24),D730))),D730)))</f>
        <v/>
      </c>
      <c r="E731" s="71" t="str">
        <f t="shared" si="93"/>
        <v/>
      </c>
      <c r="F731" s="71" t="str">
        <f>IF(A731="","",IF(A731=nper,J730+E731,MIN(J730+E731,IF(D731=D730,F730,IF($E$10="Acc Bi-Weekly",ROUND((-PMT(((1+D731/CP)^(CP/12))-1,(nper-A731+1)*12/26,J730))/2,2),IF($E$10="Acc Weekly",ROUND((-PMT(((1+D731/CP)^(CP/12))-1,(nper-A731+1)*12/52,J730))/4,2),ROUND(-PMT(((1+D731/CP)^(CP/periods_per_year))-1,nper-A731+1,J730),2)))))))</f>
        <v/>
      </c>
      <c r="G731" s="71" t="str">
        <f>IF(OR(A731="",A731&lt;$E$14),"",IF(J730&lt;=F731,0,IF(IF(AND(A731&gt;=$E$14,MOD(A731-$E$14,int)=0),$E$15,0)+F731&gt;=J730+E731,J730+E731-F731,IF(AND(A731&gt;=$E$14,MOD(A731-$E$14,int)=0),$E$15,0)+IF(IF(AND(A731&gt;=$E$14,MOD(A731-$E$14,int)=0),$E$15,0)+IF(MOD(A731-$E$18,periods_per_year)=0,$E$17,0)+F731&lt;J730+E731,IF(MOD(A731-$E$18,periods_per_year)=0,$E$17,0),J730+E731-IF(AND(A731&gt;=$E$14,MOD(A731-$E$14,int)=0),$E$15,0)-F731))))</f>
        <v/>
      </c>
      <c r="H731" s="68"/>
      <c r="I731" s="71" t="str">
        <f t="shared" si="94"/>
        <v/>
      </c>
      <c r="J731" s="71" t="str">
        <f t="shared" si="95"/>
        <v/>
      </c>
      <c r="K731" s="50"/>
      <c r="L731" s="63" t="str">
        <f t="shared" si="96"/>
        <v/>
      </c>
      <c r="M731" s="64" t="str">
        <f>IF(L731="","",IF(OR(periods_per_year=26,periods_per_year=52),IF(periods_per_year=26,IF(L731=1,fpdate,M730+14),IF(periods_per_year=52,IF(L731=1,fpdate,M730+7),"n/a")),IF(periods_per_year=24,DATE(YEAR(fpdate),MONTH(fpdate)+(L731-1)/2+IF(AND(DAY(fpdate)&gt;=15,MOD(L731,2)=0),1,0),IF(MOD(L731,2)=0,IF(DAY(fpdate)&gt;=15,DAY(fpdate)-14,DAY(fpdate)+14),DAY(fpdate))),IF(DAY(DATE(YEAR(fpdate),MONTH(fpdate)+L731-1,DAY(fpdate)))&lt;&gt;DAY(fpdate),DATE(YEAR(fpdate),MONTH(fpdate)+L731,0),DATE(YEAR(fpdate),MONTH(fpdate)+L731-1,DAY(fpdate))))))</f>
        <v/>
      </c>
      <c r="N731" s="70" t="str">
        <f>IF(L731="","",IF(D731&lt;&gt;"",D731,IF(L731=1,start_rate,IF(variable,IF(OR(L731=1,L731&lt;$K$20*periods_per_year),N730,MIN($K$21,IF(MOD(L731-1,$J$23)=0,MAX($K$22,N730+$J$24),N730))),N730))))</f>
        <v/>
      </c>
      <c r="O731" s="71" t="str">
        <f>IF(L731="","",ROUND((((1+N731/CP)^(CP/periods_per_year))-1)*R730,2))</f>
        <v/>
      </c>
      <c r="P731" s="71" t="str">
        <f>IF(L731="","",IF(L731=nper,R730+O731,MIN(R730+O731,IF(N731=N730,P730,ROUND(-PMT(((1+N731/CP)^(CP/periods_per_year))-1,nper-L731+1,R730),2)))))</f>
        <v/>
      </c>
      <c r="Q731" s="71" t="str">
        <f t="shared" si="97"/>
        <v/>
      </c>
      <c r="R731" s="71" t="str">
        <f t="shared" si="98"/>
        <v/>
      </c>
    </row>
    <row r="732" spans="1:18" x14ac:dyDescent="0.25">
      <c r="A732" s="63" t="str">
        <f t="shared" si="90"/>
        <v/>
      </c>
      <c r="B732" s="64" t="str">
        <f t="shared" si="91"/>
        <v/>
      </c>
      <c r="C732" s="65" t="str">
        <f t="shared" si="92"/>
        <v/>
      </c>
      <c r="D732" s="66" t="str">
        <f>IF(A732="","",IF(A732=1,start_rate,IF(variable,IF(OR(A732=1,A732&lt;$K$20*periods_per_year),D731,MIN($K$21,IF(MOD(A732-1,$J$23)=0,MAX($K$22,D731+$J$24),D731))),D731)))</f>
        <v/>
      </c>
      <c r="E732" s="71" t="str">
        <f t="shared" si="93"/>
        <v/>
      </c>
      <c r="F732" s="71" t="str">
        <f>IF(A732="","",IF(A732=nper,J731+E732,MIN(J731+E732,IF(D732=D731,F731,IF($E$10="Acc Bi-Weekly",ROUND((-PMT(((1+D732/CP)^(CP/12))-1,(nper-A732+1)*12/26,J731))/2,2),IF($E$10="Acc Weekly",ROUND((-PMT(((1+D732/CP)^(CP/12))-1,(nper-A732+1)*12/52,J731))/4,2),ROUND(-PMT(((1+D732/CP)^(CP/periods_per_year))-1,nper-A732+1,J731),2)))))))</f>
        <v/>
      </c>
      <c r="G732" s="71" t="str">
        <f>IF(OR(A732="",A732&lt;$E$14),"",IF(J731&lt;=F732,0,IF(IF(AND(A732&gt;=$E$14,MOD(A732-$E$14,int)=0),$E$15,0)+F732&gt;=J731+E732,J731+E732-F732,IF(AND(A732&gt;=$E$14,MOD(A732-$E$14,int)=0),$E$15,0)+IF(IF(AND(A732&gt;=$E$14,MOD(A732-$E$14,int)=0),$E$15,0)+IF(MOD(A732-$E$18,periods_per_year)=0,$E$17,0)+F732&lt;J731+E732,IF(MOD(A732-$E$18,periods_per_year)=0,$E$17,0),J731+E732-IF(AND(A732&gt;=$E$14,MOD(A732-$E$14,int)=0),$E$15,0)-F732))))</f>
        <v/>
      </c>
      <c r="H732" s="68"/>
      <c r="I732" s="71" t="str">
        <f t="shared" si="94"/>
        <v/>
      </c>
      <c r="J732" s="71" t="str">
        <f t="shared" si="95"/>
        <v/>
      </c>
      <c r="K732" s="50"/>
      <c r="L732" s="63" t="str">
        <f t="shared" si="96"/>
        <v/>
      </c>
      <c r="M732" s="64" t="str">
        <f>IF(L732="","",IF(OR(periods_per_year=26,periods_per_year=52),IF(periods_per_year=26,IF(L732=1,fpdate,M731+14),IF(periods_per_year=52,IF(L732=1,fpdate,M731+7),"n/a")),IF(periods_per_year=24,DATE(YEAR(fpdate),MONTH(fpdate)+(L732-1)/2+IF(AND(DAY(fpdate)&gt;=15,MOD(L732,2)=0),1,0),IF(MOD(L732,2)=0,IF(DAY(fpdate)&gt;=15,DAY(fpdate)-14,DAY(fpdate)+14),DAY(fpdate))),IF(DAY(DATE(YEAR(fpdate),MONTH(fpdate)+L732-1,DAY(fpdate)))&lt;&gt;DAY(fpdate),DATE(YEAR(fpdate),MONTH(fpdate)+L732,0),DATE(YEAR(fpdate),MONTH(fpdate)+L732-1,DAY(fpdate))))))</f>
        <v/>
      </c>
      <c r="N732" s="70" t="str">
        <f>IF(L732="","",IF(D732&lt;&gt;"",D732,IF(L732=1,start_rate,IF(variable,IF(OR(L732=1,L732&lt;$K$20*periods_per_year),N731,MIN($K$21,IF(MOD(L732-1,$J$23)=0,MAX($K$22,N731+$J$24),N731))),N731))))</f>
        <v/>
      </c>
      <c r="O732" s="71" t="str">
        <f>IF(L732="","",ROUND((((1+N732/CP)^(CP/periods_per_year))-1)*R731,2))</f>
        <v/>
      </c>
      <c r="P732" s="71" t="str">
        <f>IF(L732="","",IF(L732=nper,R731+O732,MIN(R731+O732,IF(N732=N731,P731,ROUND(-PMT(((1+N732/CP)^(CP/periods_per_year))-1,nper-L732+1,R731),2)))))</f>
        <v/>
      </c>
      <c r="Q732" s="71" t="str">
        <f t="shared" si="97"/>
        <v/>
      </c>
      <c r="R732" s="71" t="str">
        <f t="shared" si="98"/>
        <v/>
      </c>
    </row>
    <row r="733" spans="1:18" x14ac:dyDescent="0.25">
      <c r="A733" s="63" t="str">
        <f t="shared" si="90"/>
        <v/>
      </c>
      <c r="B733" s="64" t="str">
        <f t="shared" si="91"/>
        <v/>
      </c>
      <c r="C733" s="65" t="str">
        <f t="shared" si="92"/>
        <v/>
      </c>
      <c r="D733" s="66" t="str">
        <f>IF(A733="","",IF(A733=1,start_rate,IF(variable,IF(OR(A733=1,A733&lt;$K$20*periods_per_year),D732,MIN($K$21,IF(MOD(A733-1,$J$23)=0,MAX($K$22,D732+$J$24),D732))),D732)))</f>
        <v/>
      </c>
      <c r="E733" s="71" t="str">
        <f t="shared" si="93"/>
        <v/>
      </c>
      <c r="F733" s="71" t="str">
        <f>IF(A733="","",IF(A733=nper,J732+E733,MIN(J732+E733,IF(D733=D732,F732,IF($E$10="Acc Bi-Weekly",ROUND((-PMT(((1+D733/CP)^(CP/12))-1,(nper-A733+1)*12/26,J732))/2,2),IF($E$10="Acc Weekly",ROUND((-PMT(((1+D733/CP)^(CP/12))-1,(nper-A733+1)*12/52,J732))/4,2),ROUND(-PMT(((1+D733/CP)^(CP/periods_per_year))-1,nper-A733+1,J732),2)))))))</f>
        <v/>
      </c>
      <c r="G733" s="71" t="str">
        <f>IF(OR(A733="",A733&lt;$E$14),"",IF(J732&lt;=F733,0,IF(IF(AND(A733&gt;=$E$14,MOD(A733-$E$14,int)=0),$E$15,0)+F733&gt;=J732+E733,J732+E733-F733,IF(AND(A733&gt;=$E$14,MOD(A733-$E$14,int)=0),$E$15,0)+IF(IF(AND(A733&gt;=$E$14,MOD(A733-$E$14,int)=0),$E$15,0)+IF(MOD(A733-$E$18,periods_per_year)=0,$E$17,0)+F733&lt;J732+E733,IF(MOD(A733-$E$18,periods_per_year)=0,$E$17,0),J732+E733-IF(AND(A733&gt;=$E$14,MOD(A733-$E$14,int)=0),$E$15,0)-F733))))</f>
        <v/>
      </c>
      <c r="H733" s="68"/>
      <c r="I733" s="71" t="str">
        <f t="shared" si="94"/>
        <v/>
      </c>
      <c r="J733" s="71" t="str">
        <f t="shared" si="95"/>
        <v/>
      </c>
      <c r="K733" s="50"/>
      <c r="L733" s="63" t="str">
        <f t="shared" si="96"/>
        <v/>
      </c>
      <c r="M733" s="64" t="str">
        <f>IF(L733="","",IF(OR(periods_per_year=26,periods_per_year=52),IF(periods_per_year=26,IF(L733=1,fpdate,M732+14),IF(periods_per_year=52,IF(L733=1,fpdate,M732+7),"n/a")),IF(periods_per_year=24,DATE(YEAR(fpdate),MONTH(fpdate)+(L733-1)/2+IF(AND(DAY(fpdate)&gt;=15,MOD(L733,2)=0),1,0),IF(MOD(L733,2)=0,IF(DAY(fpdate)&gt;=15,DAY(fpdate)-14,DAY(fpdate)+14),DAY(fpdate))),IF(DAY(DATE(YEAR(fpdate),MONTH(fpdate)+L733-1,DAY(fpdate)))&lt;&gt;DAY(fpdate),DATE(YEAR(fpdate),MONTH(fpdate)+L733,0),DATE(YEAR(fpdate),MONTH(fpdate)+L733-1,DAY(fpdate))))))</f>
        <v/>
      </c>
      <c r="N733" s="70" t="str">
        <f>IF(L733="","",IF(D733&lt;&gt;"",D733,IF(L733=1,start_rate,IF(variable,IF(OR(L733=1,L733&lt;$K$20*periods_per_year),N732,MIN($K$21,IF(MOD(L733-1,$J$23)=0,MAX($K$22,N732+$J$24),N732))),N732))))</f>
        <v/>
      </c>
      <c r="O733" s="71" t="str">
        <f>IF(L733="","",ROUND((((1+N733/CP)^(CP/periods_per_year))-1)*R732,2))</f>
        <v/>
      </c>
      <c r="P733" s="71" t="str">
        <f>IF(L733="","",IF(L733=nper,R732+O733,MIN(R732+O733,IF(N733=N732,P732,ROUND(-PMT(((1+N733/CP)^(CP/periods_per_year))-1,nper-L733+1,R732),2)))))</f>
        <v/>
      </c>
      <c r="Q733" s="71" t="str">
        <f t="shared" si="97"/>
        <v/>
      </c>
      <c r="R733" s="71" t="str">
        <f t="shared" si="98"/>
        <v/>
      </c>
    </row>
    <row r="734" spans="1:18" x14ac:dyDescent="0.25">
      <c r="A734" s="63" t="str">
        <f t="shared" si="90"/>
        <v/>
      </c>
      <c r="B734" s="64" t="str">
        <f t="shared" si="91"/>
        <v/>
      </c>
      <c r="C734" s="65" t="str">
        <f t="shared" si="92"/>
        <v/>
      </c>
      <c r="D734" s="66" t="str">
        <f>IF(A734="","",IF(A734=1,start_rate,IF(variable,IF(OR(A734=1,A734&lt;$K$20*periods_per_year),D733,MIN($K$21,IF(MOD(A734-1,$J$23)=0,MAX($K$22,D733+$J$24),D733))),D733)))</f>
        <v/>
      </c>
      <c r="E734" s="71" t="str">
        <f t="shared" si="93"/>
        <v/>
      </c>
      <c r="F734" s="71" t="str">
        <f>IF(A734="","",IF(A734=nper,J733+E734,MIN(J733+E734,IF(D734=D733,F733,IF($E$10="Acc Bi-Weekly",ROUND((-PMT(((1+D734/CP)^(CP/12))-1,(nper-A734+1)*12/26,J733))/2,2),IF($E$10="Acc Weekly",ROUND((-PMT(((1+D734/CP)^(CP/12))-1,(nper-A734+1)*12/52,J733))/4,2),ROUND(-PMT(((1+D734/CP)^(CP/periods_per_year))-1,nper-A734+1,J733),2)))))))</f>
        <v/>
      </c>
      <c r="G734" s="71" t="str">
        <f>IF(OR(A734="",A734&lt;$E$14),"",IF(J733&lt;=F734,0,IF(IF(AND(A734&gt;=$E$14,MOD(A734-$E$14,int)=0),$E$15,0)+F734&gt;=J733+E734,J733+E734-F734,IF(AND(A734&gt;=$E$14,MOD(A734-$E$14,int)=0),$E$15,0)+IF(IF(AND(A734&gt;=$E$14,MOD(A734-$E$14,int)=0),$E$15,0)+IF(MOD(A734-$E$18,periods_per_year)=0,$E$17,0)+F734&lt;J733+E734,IF(MOD(A734-$E$18,periods_per_year)=0,$E$17,0),J733+E734-IF(AND(A734&gt;=$E$14,MOD(A734-$E$14,int)=0),$E$15,0)-F734))))</f>
        <v/>
      </c>
      <c r="H734" s="68"/>
      <c r="I734" s="71" t="str">
        <f t="shared" si="94"/>
        <v/>
      </c>
      <c r="J734" s="71" t="str">
        <f t="shared" si="95"/>
        <v/>
      </c>
      <c r="K734" s="50"/>
      <c r="L734" s="63" t="str">
        <f t="shared" si="96"/>
        <v/>
      </c>
      <c r="M734" s="64" t="str">
        <f>IF(L734="","",IF(OR(periods_per_year=26,periods_per_year=52),IF(periods_per_year=26,IF(L734=1,fpdate,M733+14),IF(periods_per_year=52,IF(L734=1,fpdate,M733+7),"n/a")),IF(periods_per_year=24,DATE(YEAR(fpdate),MONTH(fpdate)+(L734-1)/2+IF(AND(DAY(fpdate)&gt;=15,MOD(L734,2)=0),1,0),IF(MOD(L734,2)=0,IF(DAY(fpdate)&gt;=15,DAY(fpdate)-14,DAY(fpdate)+14),DAY(fpdate))),IF(DAY(DATE(YEAR(fpdate),MONTH(fpdate)+L734-1,DAY(fpdate)))&lt;&gt;DAY(fpdate),DATE(YEAR(fpdate),MONTH(fpdate)+L734,0),DATE(YEAR(fpdate),MONTH(fpdate)+L734-1,DAY(fpdate))))))</f>
        <v/>
      </c>
      <c r="N734" s="70" t="str">
        <f>IF(L734="","",IF(D734&lt;&gt;"",D734,IF(L734=1,start_rate,IF(variable,IF(OR(L734=1,L734&lt;$K$20*periods_per_year),N733,MIN($K$21,IF(MOD(L734-1,$J$23)=0,MAX($K$22,N733+$J$24),N733))),N733))))</f>
        <v/>
      </c>
      <c r="O734" s="71" t="str">
        <f>IF(L734="","",ROUND((((1+N734/CP)^(CP/periods_per_year))-1)*R733,2))</f>
        <v/>
      </c>
      <c r="P734" s="71" t="str">
        <f>IF(L734="","",IF(L734=nper,R733+O734,MIN(R733+O734,IF(N734=N733,P733,ROUND(-PMT(((1+N734/CP)^(CP/periods_per_year))-1,nper-L734+1,R733),2)))))</f>
        <v/>
      </c>
      <c r="Q734" s="71" t="str">
        <f t="shared" si="97"/>
        <v/>
      </c>
      <c r="R734" s="71" t="str">
        <f t="shared" si="98"/>
        <v/>
      </c>
    </row>
    <row r="735" spans="1:18" x14ac:dyDescent="0.25">
      <c r="A735" s="63" t="str">
        <f t="shared" si="90"/>
        <v/>
      </c>
      <c r="B735" s="64" t="str">
        <f t="shared" si="91"/>
        <v/>
      </c>
      <c r="C735" s="65" t="str">
        <f t="shared" si="92"/>
        <v/>
      </c>
      <c r="D735" s="66" t="str">
        <f>IF(A735="","",IF(A735=1,start_rate,IF(variable,IF(OR(A735=1,A735&lt;$K$20*periods_per_year),D734,MIN($K$21,IF(MOD(A735-1,$J$23)=0,MAX($K$22,D734+$J$24),D734))),D734)))</f>
        <v/>
      </c>
      <c r="E735" s="71" t="str">
        <f t="shared" si="93"/>
        <v/>
      </c>
      <c r="F735" s="71" t="str">
        <f>IF(A735="","",IF(A735=nper,J734+E735,MIN(J734+E735,IF(D735=D734,F734,IF($E$10="Acc Bi-Weekly",ROUND((-PMT(((1+D735/CP)^(CP/12))-1,(nper-A735+1)*12/26,J734))/2,2),IF($E$10="Acc Weekly",ROUND((-PMT(((1+D735/CP)^(CP/12))-1,(nper-A735+1)*12/52,J734))/4,2),ROUND(-PMT(((1+D735/CP)^(CP/periods_per_year))-1,nper-A735+1,J734),2)))))))</f>
        <v/>
      </c>
      <c r="G735" s="71" t="str">
        <f>IF(OR(A735="",A735&lt;$E$14),"",IF(J734&lt;=F735,0,IF(IF(AND(A735&gt;=$E$14,MOD(A735-$E$14,int)=0),$E$15,0)+F735&gt;=J734+E735,J734+E735-F735,IF(AND(A735&gt;=$E$14,MOD(A735-$E$14,int)=0),$E$15,0)+IF(IF(AND(A735&gt;=$E$14,MOD(A735-$E$14,int)=0),$E$15,0)+IF(MOD(A735-$E$18,periods_per_year)=0,$E$17,0)+F735&lt;J734+E735,IF(MOD(A735-$E$18,periods_per_year)=0,$E$17,0),J734+E735-IF(AND(A735&gt;=$E$14,MOD(A735-$E$14,int)=0),$E$15,0)-F735))))</f>
        <v/>
      </c>
      <c r="H735" s="68"/>
      <c r="I735" s="71" t="str">
        <f t="shared" si="94"/>
        <v/>
      </c>
      <c r="J735" s="71" t="str">
        <f t="shared" si="95"/>
        <v/>
      </c>
      <c r="K735" s="50"/>
      <c r="L735" s="63" t="str">
        <f t="shared" si="96"/>
        <v/>
      </c>
      <c r="M735" s="64" t="str">
        <f>IF(L735="","",IF(OR(periods_per_year=26,periods_per_year=52),IF(periods_per_year=26,IF(L735=1,fpdate,M734+14),IF(periods_per_year=52,IF(L735=1,fpdate,M734+7),"n/a")),IF(periods_per_year=24,DATE(YEAR(fpdate),MONTH(fpdate)+(L735-1)/2+IF(AND(DAY(fpdate)&gt;=15,MOD(L735,2)=0),1,0),IF(MOD(L735,2)=0,IF(DAY(fpdate)&gt;=15,DAY(fpdate)-14,DAY(fpdate)+14),DAY(fpdate))),IF(DAY(DATE(YEAR(fpdate),MONTH(fpdate)+L735-1,DAY(fpdate)))&lt;&gt;DAY(fpdate),DATE(YEAR(fpdate),MONTH(fpdate)+L735,0),DATE(YEAR(fpdate),MONTH(fpdate)+L735-1,DAY(fpdate))))))</f>
        <v/>
      </c>
      <c r="N735" s="70" t="str">
        <f>IF(L735="","",IF(D735&lt;&gt;"",D735,IF(L735=1,start_rate,IF(variable,IF(OR(L735=1,L735&lt;$K$20*periods_per_year),N734,MIN($K$21,IF(MOD(L735-1,$J$23)=0,MAX($K$22,N734+$J$24),N734))),N734))))</f>
        <v/>
      </c>
      <c r="O735" s="71" t="str">
        <f>IF(L735="","",ROUND((((1+N735/CP)^(CP/periods_per_year))-1)*R734,2))</f>
        <v/>
      </c>
      <c r="P735" s="71" t="str">
        <f>IF(L735="","",IF(L735=nper,R734+O735,MIN(R734+O735,IF(N735=N734,P734,ROUND(-PMT(((1+N735/CP)^(CP/periods_per_year))-1,nper-L735+1,R734),2)))))</f>
        <v/>
      </c>
      <c r="Q735" s="71" t="str">
        <f t="shared" si="97"/>
        <v/>
      </c>
      <c r="R735" s="71" t="str">
        <f t="shared" si="98"/>
        <v/>
      </c>
    </row>
    <row r="736" spans="1:18" x14ac:dyDescent="0.25">
      <c r="A736" s="63" t="str">
        <f t="shared" si="90"/>
        <v/>
      </c>
      <c r="B736" s="64" t="str">
        <f t="shared" si="91"/>
        <v/>
      </c>
      <c r="C736" s="65" t="str">
        <f t="shared" si="92"/>
        <v/>
      </c>
      <c r="D736" s="66" t="str">
        <f>IF(A736="","",IF(A736=1,start_rate,IF(variable,IF(OR(A736=1,A736&lt;$K$20*periods_per_year),D735,MIN($K$21,IF(MOD(A736-1,$J$23)=0,MAX($K$22,D735+$J$24),D735))),D735)))</f>
        <v/>
      </c>
      <c r="E736" s="71" t="str">
        <f t="shared" si="93"/>
        <v/>
      </c>
      <c r="F736" s="71" t="str">
        <f>IF(A736="","",IF(A736=nper,J735+E736,MIN(J735+E736,IF(D736=D735,F735,IF($E$10="Acc Bi-Weekly",ROUND((-PMT(((1+D736/CP)^(CP/12))-1,(nper-A736+1)*12/26,J735))/2,2),IF($E$10="Acc Weekly",ROUND((-PMT(((1+D736/CP)^(CP/12))-1,(nper-A736+1)*12/52,J735))/4,2),ROUND(-PMT(((1+D736/CP)^(CP/periods_per_year))-1,nper-A736+1,J735),2)))))))</f>
        <v/>
      </c>
      <c r="G736" s="71" t="str">
        <f>IF(OR(A736="",A736&lt;$E$14),"",IF(J735&lt;=F736,0,IF(IF(AND(A736&gt;=$E$14,MOD(A736-$E$14,int)=0),$E$15,0)+F736&gt;=J735+E736,J735+E736-F736,IF(AND(A736&gt;=$E$14,MOD(A736-$E$14,int)=0),$E$15,0)+IF(IF(AND(A736&gt;=$E$14,MOD(A736-$E$14,int)=0),$E$15,0)+IF(MOD(A736-$E$18,periods_per_year)=0,$E$17,0)+F736&lt;J735+E736,IF(MOD(A736-$E$18,periods_per_year)=0,$E$17,0),J735+E736-IF(AND(A736&gt;=$E$14,MOD(A736-$E$14,int)=0),$E$15,0)-F736))))</f>
        <v/>
      </c>
      <c r="H736" s="68"/>
      <c r="I736" s="71" t="str">
        <f t="shared" si="94"/>
        <v/>
      </c>
      <c r="J736" s="71" t="str">
        <f t="shared" si="95"/>
        <v/>
      </c>
      <c r="K736" s="50"/>
      <c r="L736" s="63" t="str">
        <f t="shared" si="96"/>
        <v/>
      </c>
      <c r="M736" s="64" t="str">
        <f>IF(L736="","",IF(OR(periods_per_year=26,periods_per_year=52),IF(periods_per_year=26,IF(L736=1,fpdate,M735+14),IF(periods_per_year=52,IF(L736=1,fpdate,M735+7),"n/a")),IF(periods_per_year=24,DATE(YEAR(fpdate),MONTH(fpdate)+(L736-1)/2+IF(AND(DAY(fpdate)&gt;=15,MOD(L736,2)=0),1,0),IF(MOD(L736,2)=0,IF(DAY(fpdate)&gt;=15,DAY(fpdate)-14,DAY(fpdate)+14),DAY(fpdate))),IF(DAY(DATE(YEAR(fpdate),MONTH(fpdate)+L736-1,DAY(fpdate)))&lt;&gt;DAY(fpdate),DATE(YEAR(fpdate),MONTH(fpdate)+L736,0),DATE(YEAR(fpdate),MONTH(fpdate)+L736-1,DAY(fpdate))))))</f>
        <v/>
      </c>
      <c r="N736" s="70" t="str">
        <f>IF(L736="","",IF(D736&lt;&gt;"",D736,IF(L736=1,start_rate,IF(variable,IF(OR(L736=1,L736&lt;$K$20*periods_per_year),N735,MIN($K$21,IF(MOD(L736-1,$J$23)=0,MAX($K$22,N735+$J$24),N735))),N735))))</f>
        <v/>
      </c>
      <c r="O736" s="71" t="str">
        <f>IF(L736="","",ROUND((((1+N736/CP)^(CP/periods_per_year))-1)*R735,2))</f>
        <v/>
      </c>
      <c r="P736" s="71" t="str">
        <f>IF(L736="","",IF(L736=nper,R735+O736,MIN(R735+O736,IF(N736=N735,P735,ROUND(-PMT(((1+N736/CP)^(CP/periods_per_year))-1,nper-L736+1,R735),2)))))</f>
        <v/>
      </c>
      <c r="Q736" s="71" t="str">
        <f t="shared" si="97"/>
        <v/>
      </c>
      <c r="R736" s="71" t="str">
        <f t="shared" si="98"/>
        <v/>
      </c>
    </row>
    <row r="737" spans="1:18" x14ac:dyDescent="0.25">
      <c r="A737" s="63" t="str">
        <f t="shared" si="90"/>
        <v/>
      </c>
      <c r="B737" s="64" t="str">
        <f t="shared" si="91"/>
        <v/>
      </c>
      <c r="C737" s="65" t="str">
        <f t="shared" si="92"/>
        <v/>
      </c>
      <c r="D737" s="66" t="str">
        <f>IF(A737="","",IF(A737=1,start_rate,IF(variable,IF(OR(A737=1,A737&lt;$K$20*periods_per_year),D736,MIN($K$21,IF(MOD(A737-1,$J$23)=0,MAX($K$22,D736+$J$24),D736))),D736)))</f>
        <v/>
      </c>
      <c r="E737" s="71" t="str">
        <f t="shared" si="93"/>
        <v/>
      </c>
      <c r="F737" s="71" t="str">
        <f>IF(A737="","",IF(A737=nper,J736+E737,MIN(J736+E737,IF(D737=D736,F736,IF($E$10="Acc Bi-Weekly",ROUND((-PMT(((1+D737/CP)^(CP/12))-1,(nper-A737+1)*12/26,J736))/2,2),IF($E$10="Acc Weekly",ROUND((-PMT(((1+D737/CP)^(CP/12))-1,(nper-A737+1)*12/52,J736))/4,2),ROUND(-PMT(((1+D737/CP)^(CP/periods_per_year))-1,nper-A737+1,J736),2)))))))</f>
        <v/>
      </c>
      <c r="G737" s="71" t="str">
        <f>IF(OR(A737="",A737&lt;$E$14),"",IF(J736&lt;=F737,0,IF(IF(AND(A737&gt;=$E$14,MOD(A737-$E$14,int)=0),$E$15,0)+F737&gt;=J736+E737,J736+E737-F737,IF(AND(A737&gt;=$E$14,MOD(A737-$E$14,int)=0),$E$15,0)+IF(IF(AND(A737&gt;=$E$14,MOD(A737-$E$14,int)=0),$E$15,0)+IF(MOD(A737-$E$18,periods_per_year)=0,$E$17,0)+F737&lt;J736+E737,IF(MOD(A737-$E$18,periods_per_year)=0,$E$17,0),J736+E737-IF(AND(A737&gt;=$E$14,MOD(A737-$E$14,int)=0),$E$15,0)-F737))))</f>
        <v/>
      </c>
      <c r="H737" s="68"/>
      <c r="I737" s="71" t="str">
        <f t="shared" si="94"/>
        <v/>
      </c>
      <c r="J737" s="71" t="str">
        <f t="shared" si="95"/>
        <v/>
      </c>
      <c r="K737" s="50"/>
      <c r="L737" s="63" t="str">
        <f t="shared" si="96"/>
        <v/>
      </c>
      <c r="M737" s="64" t="str">
        <f>IF(L737="","",IF(OR(periods_per_year=26,periods_per_year=52),IF(periods_per_year=26,IF(L737=1,fpdate,M736+14),IF(periods_per_year=52,IF(L737=1,fpdate,M736+7),"n/a")),IF(periods_per_year=24,DATE(YEAR(fpdate),MONTH(fpdate)+(L737-1)/2+IF(AND(DAY(fpdate)&gt;=15,MOD(L737,2)=0),1,0),IF(MOD(L737,2)=0,IF(DAY(fpdate)&gt;=15,DAY(fpdate)-14,DAY(fpdate)+14),DAY(fpdate))),IF(DAY(DATE(YEAR(fpdate),MONTH(fpdate)+L737-1,DAY(fpdate)))&lt;&gt;DAY(fpdate),DATE(YEAR(fpdate),MONTH(fpdate)+L737,0),DATE(YEAR(fpdate),MONTH(fpdate)+L737-1,DAY(fpdate))))))</f>
        <v/>
      </c>
      <c r="N737" s="70" t="str">
        <f>IF(L737="","",IF(D737&lt;&gt;"",D737,IF(L737=1,start_rate,IF(variable,IF(OR(L737=1,L737&lt;$K$20*periods_per_year),N736,MIN($K$21,IF(MOD(L737-1,$J$23)=0,MAX($K$22,N736+$J$24),N736))),N736))))</f>
        <v/>
      </c>
      <c r="O737" s="71" t="str">
        <f>IF(L737="","",ROUND((((1+N737/CP)^(CP/periods_per_year))-1)*R736,2))</f>
        <v/>
      </c>
      <c r="P737" s="71" t="str">
        <f>IF(L737="","",IF(L737=nper,R736+O737,MIN(R736+O737,IF(N737=N736,P736,ROUND(-PMT(((1+N737/CP)^(CP/periods_per_year))-1,nper-L737+1,R736),2)))))</f>
        <v/>
      </c>
      <c r="Q737" s="71" t="str">
        <f t="shared" si="97"/>
        <v/>
      </c>
      <c r="R737" s="71" t="str">
        <f t="shared" si="98"/>
        <v/>
      </c>
    </row>
    <row r="738" spans="1:18" x14ac:dyDescent="0.25">
      <c r="A738" s="63" t="str">
        <f t="shared" si="90"/>
        <v/>
      </c>
      <c r="B738" s="64" t="str">
        <f t="shared" si="91"/>
        <v/>
      </c>
      <c r="C738" s="65" t="str">
        <f t="shared" si="92"/>
        <v/>
      </c>
      <c r="D738" s="66" t="str">
        <f>IF(A738="","",IF(A738=1,start_rate,IF(variable,IF(OR(A738=1,A738&lt;$K$20*periods_per_year),D737,MIN($K$21,IF(MOD(A738-1,$J$23)=0,MAX($K$22,D737+$J$24),D737))),D737)))</f>
        <v/>
      </c>
      <c r="E738" s="71" t="str">
        <f t="shared" si="93"/>
        <v/>
      </c>
      <c r="F738" s="71" t="str">
        <f>IF(A738="","",IF(A738=nper,J737+E738,MIN(J737+E738,IF(D738=D737,F737,IF($E$10="Acc Bi-Weekly",ROUND((-PMT(((1+D738/CP)^(CP/12))-1,(nper-A738+1)*12/26,J737))/2,2),IF($E$10="Acc Weekly",ROUND((-PMT(((1+D738/CP)^(CP/12))-1,(nper-A738+1)*12/52,J737))/4,2),ROUND(-PMT(((1+D738/CP)^(CP/periods_per_year))-1,nper-A738+1,J737),2)))))))</f>
        <v/>
      </c>
      <c r="G738" s="71" t="str">
        <f>IF(OR(A738="",A738&lt;$E$14),"",IF(J737&lt;=F738,0,IF(IF(AND(A738&gt;=$E$14,MOD(A738-$E$14,int)=0),$E$15,0)+F738&gt;=J737+E738,J737+E738-F738,IF(AND(A738&gt;=$E$14,MOD(A738-$E$14,int)=0),$E$15,0)+IF(IF(AND(A738&gt;=$E$14,MOD(A738-$E$14,int)=0),$E$15,0)+IF(MOD(A738-$E$18,periods_per_year)=0,$E$17,0)+F738&lt;J737+E738,IF(MOD(A738-$E$18,periods_per_year)=0,$E$17,0),J737+E738-IF(AND(A738&gt;=$E$14,MOD(A738-$E$14,int)=0),$E$15,0)-F738))))</f>
        <v/>
      </c>
      <c r="H738" s="68"/>
      <c r="I738" s="71" t="str">
        <f t="shared" si="94"/>
        <v/>
      </c>
      <c r="J738" s="71" t="str">
        <f t="shared" si="95"/>
        <v/>
      </c>
      <c r="K738" s="50"/>
      <c r="L738" s="63" t="str">
        <f t="shared" si="96"/>
        <v/>
      </c>
      <c r="M738" s="64" t="str">
        <f>IF(L738="","",IF(OR(periods_per_year=26,periods_per_year=52),IF(periods_per_year=26,IF(L738=1,fpdate,M737+14),IF(periods_per_year=52,IF(L738=1,fpdate,M737+7),"n/a")),IF(periods_per_year=24,DATE(YEAR(fpdate),MONTH(fpdate)+(L738-1)/2+IF(AND(DAY(fpdate)&gt;=15,MOD(L738,2)=0),1,0),IF(MOD(L738,2)=0,IF(DAY(fpdate)&gt;=15,DAY(fpdate)-14,DAY(fpdate)+14),DAY(fpdate))),IF(DAY(DATE(YEAR(fpdate),MONTH(fpdate)+L738-1,DAY(fpdate)))&lt;&gt;DAY(fpdate),DATE(YEAR(fpdate),MONTH(fpdate)+L738,0),DATE(YEAR(fpdate),MONTH(fpdate)+L738-1,DAY(fpdate))))))</f>
        <v/>
      </c>
      <c r="N738" s="70" t="str">
        <f>IF(L738="","",IF(D738&lt;&gt;"",D738,IF(L738=1,start_rate,IF(variable,IF(OR(L738=1,L738&lt;$K$20*periods_per_year),N737,MIN($K$21,IF(MOD(L738-1,$J$23)=0,MAX($K$22,N737+$J$24),N737))),N737))))</f>
        <v/>
      </c>
      <c r="O738" s="71" t="str">
        <f>IF(L738="","",ROUND((((1+N738/CP)^(CP/periods_per_year))-1)*R737,2))</f>
        <v/>
      </c>
      <c r="P738" s="71" t="str">
        <f>IF(L738="","",IF(L738=nper,R737+O738,MIN(R737+O738,IF(N738=N737,P737,ROUND(-PMT(((1+N738/CP)^(CP/periods_per_year))-1,nper-L738+1,R737),2)))))</f>
        <v/>
      </c>
      <c r="Q738" s="71" t="str">
        <f t="shared" si="97"/>
        <v/>
      </c>
      <c r="R738" s="71" t="str">
        <f t="shared" si="98"/>
        <v/>
      </c>
    </row>
    <row r="739" spans="1:18" x14ac:dyDescent="0.25">
      <c r="A739" s="63" t="str">
        <f t="shared" si="90"/>
        <v/>
      </c>
      <c r="B739" s="64" t="str">
        <f t="shared" si="91"/>
        <v/>
      </c>
      <c r="C739" s="65" t="str">
        <f t="shared" si="92"/>
        <v/>
      </c>
      <c r="D739" s="66" t="str">
        <f>IF(A739="","",IF(A739=1,start_rate,IF(variable,IF(OR(A739=1,A739&lt;$K$20*periods_per_year),D738,MIN($K$21,IF(MOD(A739-1,$J$23)=0,MAX($K$22,D738+$J$24),D738))),D738)))</f>
        <v/>
      </c>
      <c r="E739" s="71" t="str">
        <f t="shared" si="93"/>
        <v/>
      </c>
      <c r="F739" s="71" t="str">
        <f>IF(A739="","",IF(A739=nper,J738+E739,MIN(J738+E739,IF(D739=D738,F738,IF($E$10="Acc Bi-Weekly",ROUND((-PMT(((1+D739/CP)^(CP/12))-1,(nper-A739+1)*12/26,J738))/2,2),IF($E$10="Acc Weekly",ROUND((-PMT(((1+D739/CP)^(CP/12))-1,(nper-A739+1)*12/52,J738))/4,2),ROUND(-PMT(((1+D739/CP)^(CP/periods_per_year))-1,nper-A739+1,J738),2)))))))</f>
        <v/>
      </c>
      <c r="G739" s="71" t="str">
        <f>IF(OR(A739="",A739&lt;$E$14),"",IF(J738&lt;=F739,0,IF(IF(AND(A739&gt;=$E$14,MOD(A739-$E$14,int)=0),$E$15,0)+F739&gt;=J738+E739,J738+E739-F739,IF(AND(A739&gt;=$E$14,MOD(A739-$E$14,int)=0),$E$15,0)+IF(IF(AND(A739&gt;=$E$14,MOD(A739-$E$14,int)=0),$E$15,0)+IF(MOD(A739-$E$18,periods_per_year)=0,$E$17,0)+F739&lt;J738+E739,IF(MOD(A739-$E$18,periods_per_year)=0,$E$17,0),J738+E739-IF(AND(A739&gt;=$E$14,MOD(A739-$E$14,int)=0),$E$15,0)-F739))))</f>
        <v/>
      </c>
      <c r="H739" s="68"/>
      <c r="I739" s="71" t="str">
        <f t="shared" si="94"/>
        <v/>
      </c>
      <c r="J739" s="71" t="str">
        <f t="shared" si="95"/>
        <v/>
      </c>
      <c r="K739" s="50"/>
      <c r="L739" s="63" t="str">
        <f t="shared" si="96"/>
        <v/>
      </c>
      <c r="M739" s="64" t="str">
        <f>IF(L739="","",IF(OR(periods_per_year=26,periods_per_year=52),IF(periods_per_year=26,IF(L739=1,fpdate,M738+14),IF(periods_per_year=52,IF(L739=1,fpdate,M738+7),"n/a")),IF(periods_per_year=24,DATE(YEAR(fpdate),MONTH(fpdate)+(L739-1)/2+IF(AND(DAY(fpdate)&gt;=15,MOD(L739,2)=0),1,0),IF(MOD(L739,2)=0,IF(DAY(fpdate)&gt;=15,DAY(fpdate)-14,DAY(fpdate)+14),DAY(fpdate))),IF(DAY(DATE(YEAR(fpdate),MONTH(fpdate)+L739-1,DAY(fpdate)))&lt;&gt;DAY(fpdate),DATE(YEAR(fpdate),MONTH(fpdate)+L739,0),DATE(YEAR(fpdate),MONTH(fpdate)+L739-1,DAY(fpdate))))))</f>
        <v/>
      </c>
      <c r="N739" s="70" t="str">
        <f>IF(L739="","",IF(D739&lt;&gt;"",D739,IF(L739=1,start_rate,IF(variable,IF(OR(L739=1,L739&lt;$K$20*periods_per_year),N738,MIN($K$21,IF(MOD(L739-1,$J$23)=0,MAX($K$22,N738+$J$24),N738))),N738))))</f>
        <v/>
      </c>
      <c r="O739" s="71" t="str">
        <f>IF(L739="","",ROUND((((1+N739/CP)^(CP/periods_per_year))-1)*R738,2))</f>
        <v/>
      </c>
      <c r="P739" s="71" t="str">
        <f>IF(L739="","",IF(L739=nper,R738+O739,MIN(R738+O739,IF(N739=N738,P738,ROUND(-PMT(((1+N739/CP)^(CP/periods_per_year))-1,nper-L739+1,R738),2)))))</f>
        <v/>
      </c>
      <c r="Q739" s="71" t="str">
        <f t="shared" si="97"/>
        <v/>
      </c>
      <c r="R739" s="71" t="str">
        <f t="shared" si="98"/>
        <v/>
      </c>
    </row>
    <row r="740" spans="1:18" x14ac:dyDescent="0.25">
      <c r="A740" s="63" t="str">
        <f t="shared" si="90"/>
        <v/>
      </c>
      <c r="B740" s="64" t="str">
        <f t="shared" si="91"/>
        <v/>
      </c>
      <c r="C740" s="65" t="str">
        <f t="shared" si="92"/>
        <v/>
      </c>
      <c r="D740" s="66" t="str">
        <f>IF(A740="","",IF(A740=1,start_rate,IF(variable,IF(OR(A740=1,A740&lt;$K$20*periods_per_year),D739,MIN($K$21,IF(MOD(A740-1,$J$23)=0,MAX($K$22,D739+$J$24),D739))),D739)))</f>
        <v/>
      </c>
      <c r="E740" s="71" t="str">
        <f t="shared" si="93"/>
        <v/>
      </c>
      <c r="F740" s="71" t="str">
        <f>IF(A740="","",IF(A740=nper,J739+E740,MIN(J739+E740,IF(D740=D739,F739,IF($E$10="Acc Bi-Weekly",ROUND((-PMT(((1+D740/CP)^(CP/12))-1,(nper-A740+1)*12/26,J739))/2,2),IF($E$10="Acc Weekly",ROUND((-PMT(((1+D740/CP)^(CP/12))-1,(nper-A740+1)*12/52,J739))/4,2),ROUND(-PMT(((1+D740/CP)^(CP/periods_per_year))-1,nper-A740+1,J739),2)))))))</f>
        <v/>
      </c>
      <c r="G740" s="71" t="str">
        <f>IF(OR(A740="",A740&lt;$E$14),"",IF(J739&lt;=F740,0,IF(IF(AND(A740&gt;=$E$14,MOD(A740-$E$14,int)=0),$E$15,0)+F740&gt;=J739+E740,J739+E740-F740,IF(AND(A740&gt;=$E$14,MOD(A740-$E$14,int)=0),$E$15,0)+IF(IF(AND(A740&gt;=$E$14,MOD(A740-$E$14,int)=0),$E$15,0)+IF(MOD(A740-$E$18,periods_per_year)=0,$E$17,0)+F740&lt;J739+E740,IF(MOD(A740-$E$18,periods_per_year)=0,$E$17,0),J739+E740-IF(AND(A740&gt;=$E$14,MOD(A740-$E$14,int)=0),$E$15,0)-F740))))</f>
        <v/>
      </c>
      <c r="H740" s="68"/>
      <c r="I740" s="71" t="str">
        <f t="shared" si="94"/>
        <v/>
      </c>
      <c r="J740" s="71" t="str">
        <f t="shared" si="95"/>
        <v/>
      </c>
      <c r="K740" s="50"/>
      <c r="L740" s="63" t="str">
        <f t="shared" si="96"/>
        <v/>
      </c>
      <c r="M740" s="64" t="str">
        <f>IF(L740="","",IF(OR(periods_per_year=26,periods_per_year=52),IF(periods_per_year=26,IF(L740=1,fpdate,M739+14),IF(periods_per_year=52,IF(L740=1,fpdate,M739+7),"n/a")),IF(periods_per_year=24,DATE(YEAR(fpdate),MONTH(fpdate)+(L740-1)/2+IF(AND(DAY(fpdate)&gt;=15,MOD(L740,2)=0),1,0),IF(MOD(L740,2)=0,IF(DAY(fpdate)&gt;=15,DAY(fpdate)-14,DAY(fpdate)+14),DAY(fpdate))),IF(DAY(DATE(YEAR(fpdate),MONTH(fpdate)+L740-1,DAY(fpdate)))&lt;&gt;DAY(fpdate),DATE(YEAR(fpdate),MONTH(fpdate)+L740,0),DATE(YEAR(fpdate),MONTH(fpdate)+L740-1,DAY(fpdate))))))</f>
        <v/>
      </c>
      <c r="N740" s="70" t="str">
        <f>IF(L740="","",IF(D740&lt;&gt;"",D740,IF(L740=1,start_rate,IF(variable,IF(OR(L740=1,L740&lt;$K$20*periods_per_year),N739,MIN($K$21,IF(MOD(L740-1,$J$23)=0,MAX($K$22,N739+$J$24),N739))),N739))))</f>
        <v/>
      </c>
      <c r="O740" s="71" t="str">
        <f>IF(L740="","",ROUND((((1+N740/CP)^(CP/periods_per_year))-1)*R739,2))</f>
        <v/>
      </c>
      <c r="P740" s="71" t="str">
        <f>IF(L740="","",IF(L740=nper,R739+O740,MIN(R739+O740,IF(N740=N739,P739,ROUND(-PMT(((1+N740/CP)^(CP/periods_per_year))-1,nper-L740+1,R739),2)))))</f>
        <v/>
      </c>
      <c r="Q740" s="71" t="str">
        <f t="shared" si="97"/>
        <v/>
      </c>
      <c r="R740" s="71" t="str">
        <f t="shared" si="98"/>
        <v/>
      </c>
    </row>
    <row r="741" spans="1:18" x14ac:dyDescent="0.25">
      <c r="A741" s="63" t="str">
        <f t="shared" si="90"/>
        <v/>
      </c>
      <c r="B741" s="64" t="str">
        <f t="shared" si="91"/>
        <v/>
      </c>
      <c r="C741" s="65" t="str">
        <f t="shared" si="92"/>
        <v/>
      </c>
      <c r="D741" s="66" t="str">
        <f>IF(A741="","",IF(A741=1,start_rate,IF(variable,IF(OR(A741=1,A741&lt;$K$20*periods_per_year),D740,MIN($K$21,IF(MOD(A741-1,$J$23)=0,MAX($K$22,D740+$J$24),D740))),D740)))</f>
        <v/>
      </c>
      <c r="E741" s="71" t="str">
        <f t="shared" si="93"/>
        <v/>
      </c>
      <c r="F741" s="71" t="str">
        <f>IF(A741="","",IF(A741=nper,J740+E741,MIN(J740+E741,IF(D741=D740,F740,IF($E$10="Acc Bi-Weekly",ROUND((-PMT(((1+D741/CP)^(CP/12))-1,(nper-A741+1)*12/26,J740))/2,2),IF($E$10="Acc Weekly",ROUND((-PMT(((1+D741/CP)^(CP/12))-1,(nper-A741+1)*12/52,J740))/4,2),ROUND(-PMT(((1+D741/CP)^(CP/periods_per_year))-1,nper-A741+1,J740),2)))))))</f>
        <v/>
      </c>
      <c r="G741" s="71" t="str">
        <f>IF(OR(A741="",A741&lt;$E$14),"",IF(J740&lt;=F741,0,IF(IF(AND(A741&gt;=$E$14,MOD(A741-$E$14,int)=0),$E$15,0)+F741&gt;=J740+E741,J740+E741-F741,IF(AND(A741&gt;=$E$14,MOD(A741-$E$14,int)=0),$E$15,0)+IF(IF(AND(A741&gt;=$E$14,MOD(A741-$E$14,int)=0),$E$15,0)+IF(MOD(A741-$E$18,periods_per_year)=0,$E$17,0)+F741&lt;J740+E741,IF(MOD(A741-$E$18,periods_per_year)=0,$E$17,0),J740+E741-IF(AND(A741&gt;=$E$14,MOD(A741-$E$14,int)=0),$E$15,0)-F741))))</f>
        <v/>
      </c>
      <c r="H741" s="68"/>
      <c r="I741" s="71" t="str">
        <f t="shared" si="94"/>
        <v/>
      </c>
      <c r="J741" s="71" t="str">
        <f t="shared" si="95"/>
        <v/>
      </c>
      <c r="K741" s="50"/>
      <c r="L741" s="63" t="str">
        <f t="shared" si="96"/>
        <v/>
      </c>
      <c r="M741" s="64" t="str">
        <f>IF(L741="","",IF(OR(periods_per_year=26,periods_per_year=52),IF(periods_per_year=26,IF(L741=1,fpdate,M740+14),IF(periods_per_year=52,IF(L741=1,fpdate,M740+7),"n/a")),IF(periods_per_year=24,DATE(YEAR(fpdate),MONTH(fpdate)+(L741-1)/2+IF(AND(DAY(fpdate)&gt;=15,MOD(L741,2)=0),1,0),IF(MOD(L741,2)=0,IF(DAY(fpdate)&gt;=15,DAY(fpdate)-14,DAY(fpdate)+14),DAY(fpdate))),IF(DAY(DATE(YEAR(fpdate),MONTH(fpdate)+L741-1,DAY(fpdate)))&lt;&gt;DAY(fpdate),DATE(YEAR(fpdate),MONTH(fpdate)+L741,0),DATE(YEAR(fpdate),MONTH(fpdate)+L741-1,DAY(fpdate))))))</f>
        <v/>
      </c>
      <c r="N741" s="70" t="str">
        <f>IF(L741="","",IF(D741&lt;&gt;"",D741,IF(L741=1,start_rate,IF(variable,IF(OR(L741=1,L741&lt;$K$20*periods_per_year),N740,MIN($K$21,IF(MOD(L741-1,$J$23)=0,MAX($K$22,N740+$J$24),N740))),N740))))</f>
        <v/>
      </c>
      <c r="O741" s="71" t="str">
        <f>IF(L741="","",ROUND((((1+N741/CP)^(CP/periods_per_year))-1)*R740,2))</f>
        <v/>
      </c>
      <c r="P741" s="71" t="str">
        <f>IF(L741="","",IF(L741=nper,R740+O741,MIN(R740+O741,IF(N741=N740,P740,ROUND(-PMT(((1+N741/CP)^(CP/periods_per_year))-1,nper-L741+1,R740),2)))))</f>
        <v/>
      </c>
      <c r="Q741" s="71" t="str">
        <f t="shared" si="97"/>
        <v/>
      </c>
      <c r="R741" s="71" t="str">
        <f t="shared" si="98"/>
        <v/>
      </c>
    </row>
    <row r="742" spans="1:18" x14ac:dyDescent="0.25">
      <c r="A742" s="63" t="str">
        <f t="shared" si="90"/>
        <v/>
      </c>
      <c r="B742" s="64" t="str">
        <f t="shared" si="91"/>
        <v/>
      </c>
      <c r="C742" s="65" t="str">
        <f t="shared" si="92"/>
        <v/>
      </c>
      <c r="D742" s="66" t="str">
        <f>IF(A742="","",IF(A742=1,start_rate,IF(variable,IF(OR(A742=1,A742&lt;$K$20*periods_per_year),D741,MIN($K$21,IF(MOD(A742-1,$J$23)=0,MAX($K$22,D741+$J$24),D741))),D741)))</f>
        <v/>
      </c>
      <c r="E742" s="71" t="str">
        <f t="shared" si="93"/>
        <v/>
      </c>
      <c r="F742" s="71" t="str">
        <f>IF(A742="","",IF(A742=nper,J741+E742,MIN(J741+E742,IF(D742=D741,F741,IF($E$10="Acc Bi-Weekly",ROUND((-PMT(((1+D742/CP)^(CP/12))-1,(nper-A742+1)*12/26,J741))/2,2),IF($E$10="Acc Weekly",ROUND((-PMT(((1+D742/CP)^(CP/12))-1,(nper-A742+1)*12/52,J741))/4,2),ROUND(-PMT(((1+D742/CP)^(CP/periods_per_year))-1,nper-A742+1,J741),2)))))))</f>
        <v/>
      </c>
      <c r="G742" s="71" t="str">
        <f>IF(OR(A742="",A742&lt;$E$14),"",IF(J741&lt;=F742,0,IF(IF(AND(A742&gt;=$E$14,MOD(A742-$E$14,int)=0),$E$15,0)+F742&gt;=J741+E742,J741+E742-F742,IF(AND(A742&gt;=$E$14,MOD(A742-$E$14,int)=0),$E$15,0)+IF(IF(AND(A742&gt;=$E$14,MOD(A742-$E$14,int)=0),$E$15,0)+IF(MOD(A742-$E$18,periods_per_year)=0,$E$17,0)+F742&lt;J741+E742,IF(MOD(A742-$E$18,periods_per_year)=0,$E$17,0),J741+E742-IF(AND(A742&gt;=$E$14,MOD(A742-$E$14,int)=0),$E$15,0)-F742))))</f>
        <v/>
      </c>
      <c r="H742" s="68"/>
      <c r="I742" s="71" t="str">
        <f t="shared" si="94"/>
        <v/>
      </c>
      <c r="J742" s="71" t="str">
        <f t="shared" si="95"/>
        <v/>
      </c>
      <c r="K742" s="50"/>
      <c r="L742" s="63" t="str">
        <f t="shared" si="96"/>
        <v/>
      </c>
      <c r="M742" s="64" t="str">
        <f>IF(L742="","",IF(OR(periods_per_year=26,periods_per_year=52),IF(periods_per_year=26,IF(L742=1,fpdate,M741+14),IF(periods_per_year=52,IF(L742=1,fpdate,M741+7),"n/a")),IF(periods_per_year=24,DATE(YEAR(fpdate),MONTH(fpdate)+(L742-1)/2+IF(AND(DAY(fpdate)&gt;=15,MOD(L742,2)=0),1,0),IF(MOD(L742,2)=0,IF(DAY(fpdate)&gt;=15,DAY(fpdate)-14,DAY(fpdate)+14),DAY(fpdate))),IF(DAY(DATE(YEAR(fpdate),MONTH(fpdate)+L742-1,DAY(fpdate)))&lt;&gt;DAY(fpdate),DATE(YEAR(fpdate),MONTH(fpdate)+L742,0),DATE(YEAR(fpdate),MONTH(fpdate)+L742-1,DAY(fpdate))))))</f>
        <v/>
      </c>
      <c r="N742" s="70" t="str">
        <f>IF(L742="","",IF(D742&lt;&gt;"",D742,IF(L742=1,start_rate,IF(variable,IF(OR(L742=1,L742&lt;$K$20*periods_per_year),N741,MIN($K$21,IF(MOD(L742-1,$J$23)=0,MAX($K$22,N741+$J$24),N741))),N741))))</f>
        <v/>
      </c>
      <c r="O742" s="71" t="str">
        <f>IF(L742="","",ROUND((((1+N742/CP)^(CP/periods_per_year))-1)*R741,2))</f>
        <v/>
      </c>
      <c r="P742" s="71" t="str">
        <f>IF(L742="","",IF(L742=nper,R741+O742,MIN(R741+O742,IF(N742=N741,P741,ROUND(-PMT(((1+N742/CP)^(CP/periods_per_year))-1,nper-L742+1,R741),2)))))</f>
        <v/>
      </c>
      <c r="Q742" s="71" t="str">
        <f t="shared" si="97"/>
        <v/>
      </c>
      <c r="R742" s="71" t="str">
        <f t="shared" si="98"/>
        <v/>
      </c>
    </row>
    <row r="743" spans="1:18" x14ac:dyDescent="0.25">
      <c r="A743" s="63" t="str">
        <f t="shared" si="90"/>
        <v/>
      </c>
      <c r="B743" s="64" t="str">
        <f t="shared" si="91"/>
        <v/>
      </c>
      <c r="C743" s="65" t="str">
        <f t="shared" si="92"/>
        <v/>
      </c>
      <c r="D743" s="66" t="str">
        <f>IF(A743="","",IF(A743=1,start_rate,IF(variable,IF(OR(A743=1,A743&lt;$K$20*periods_per_year),D742,MIN($K$21,IF(MOD(A743-1,$J$23)=0,MAX($K$22,D742+$J$24),D742))),D742)))</f>
        <v/>
      </c>
      <c r="E743" s="71" t="str">
        <f t="shared" si="93"/>
        <v/>
      </c>
      <c r="F743" s="71" t="str">
        <f>IF(A743="","",IF(A743=nper,J742+E743,MIN(J742+E743,IF(D743=D742,F742,IF($E$10="Acc Bi-Weekly",ROUND((-PMT(((1+D743/CP)^(CP/12))-1,(nper-A743+1)*12/26,J742))/2,2),IF($E$10="Acc Weekly",ROUND((-PMT(((1+D743/CP)^(CP/12))-1,(nper-A743+1)*12/52,J742))/4,2),ROUND(-PMT(((1+D743/CP)^(CP/periods_per_year))-1,nper-A743+1,J742),2)))))))</f>
        <v/>
      </c>
      <c r="G743" s="71" t="str">
        <f>IF(OR(A743="",A743&lt;$E$14),"",IF(J742&lt;=F743,0,IF(IF(AND(A743&gt;=$E$14,MOD(A743-$E$14,int)=0),$E$15,0)+F743&gt;=J742+E743,J742+E743-F743,IF(AND(A743&gt;=$E$14,MOD(A743-$E$14,int)=0),$E$15,0)+IF(IF(AND(A743&gt;=$E$14,MOD(A743-$E$14,int)=0),$E$15,0)+IF(MOD(A743-$E$18,periods_per_year)=0,$E$17,0)+F743&lt;J742+E743,IF(MOD(A743-$E$18,periods_per_year)=0,$E$17,0),J742+E743-IF(AND(A743&gt;=$E$14,MOD(A743-$E$14,int)=0),$E$15,0)-F743))))</f>
        <v/>
      </c>
      <c r="H743" s="68"/>
      <c r="I743" s="71" t="str">
        <f t="shared" si="94"/>
        <v/>
      </c>
      <c r="J743" s="71" t="str">
        <f t="shared" si="95"/>
        <v/>
      </c>
      <c r="K743" s="50"/>
      <c r="L743" s="63" t="str">
        <f t="shared" si="96"/>
        <v/>
      </c>
      <c r="M743" s="64" t="str">
        <f>IF(L743="","",IF(OR(periods_per_year=26,periods_per_year=52),IF(periods_per_year=26,IF(L743=1,fpdate,M742+14),IF(periods_per_year=52,IF(L743=1,fpdate,M742+7),"n/a")),IF(periods_per_year=24,DATE(YEAR(fpdate),MONTH(fpdate)+(L743-1)/2+IF(AND(DAY(fpdate)&gt;=15,MOD(L743,2)=0),1,0),IF(MOD(L743,2)=0,IF(DAY(fpdate)&gt;=15,DAY(fpdate)-14,DAY(fpdate)+14),DAY(fpdate))),IF(DAY(DATE(YEAR(fpdate),MONTH(fpdate)+L743-1,DAY(fpdate)))&lt;&gt;DAY(fpdate),DATE(YEAR(fpdate),MONTH(fpdate)+L743,0),DATE(YEAR(fpdate),MONTH(fpdate)+L743-1,DAY(fpdate))))))</f>
        <v/>
      </c>
      <c r="N743" s="70" t="str">
        <f>IF(L743="","",IF(D743&lt;&gt;"",D743,IF(L743=1,start_rate,IF(variable,IF(OR(L743=1,L743&lt;$K$20*periods_per_year),N742,MIN($K$21,IF(MOD(L743-1,$J$23)=0,MAX($K$22,N742+$J$24),N742))),N742))))</f>
        <v/>
      </c>
      <c r="O743" s="71" t="str">
        <f>IF(L743="","",ROUND((((1+N743/CP)^(CP/periods_per_year))-1)*R742,2))</f>
        <v/>
      </c>
      <c r="P743" s="71" t="str">
        <f>IF(L743="","",IF(L743=nper,R742+O743,MIN(R742+O743,IF(N743=N742,P742,ROUND(-PMT(((1+N743/CP)^(CP/periods_per_year))-1,nper-L743+1,R742),2)))))</f>
        <v/>
      </c>
      <c r="Q743" s="71" t="str">
        <f t="shared" si="97"/>
        <v/>
      </c>
      <c r="R743" s="71" t="str">
        <f t="shared" si="98"/>
        <v/>
      </c>
    </row>
    <row r="744" spans="1:18" x14ac:dyDescent="0.25">
      <c r="A744" s="63" t="str">
        <f t="shared" si="90"/>
        <v/>
      </c>
      <c r="B744" s="64" t="str">
        <f t="shared" si="91"/>
        <v/>
      </c>
      <c r="C744" s="65" t="str">
        <f t="shared" si="92"/>
        <v/>
      </c>
      <c r="D744" s="66" t="str">
        <f>IF(A744="","",IF(A744=1,start_rate,IF(variable,IF(OR(A744=1,A744&lt;$K$20*periods_per_year),D743,MIN($K$21,IF(MOD(A744-1,$J$23)=0,MAX($K$22,D743+$J$24),D743))),D743)))</f>
        <v/>
      </c>
      <c r="E744" s="71" t="str">
        <f t="shared" si="93"/>
        <v/>
      </c>
      <c r="F744" s="71" t="str">
        <f>IF(A744="","",IF(A744=nper,J743+E744,MIN(J743+E744,IF(D744=D743,F743,IF($E$10="Acc Bi-Weekly",ROUND((-PMT(((1+D744/CP)^(CP/12))-1,(nper-A744+1)*12/26,J743))/2,2),IF($E$10="Acc Weekly",ROUND((-PMT(((1+D744/CP)^(CP/12))-1,(nper-A744+1)*12/52,J743))/4,2),ROUND(-PMT(((1+D744/CP)^(CP/periods_per_year))-1,nper-A744+1,J743),2)))))))</f>
        <v/>
      </c>
      <c r="G744" s="71" t="str">
        <f>IF(OR(A744="",A744&lt;$E$14),"",IF(J743&lt;=F744,0,IF(IF(AND(A744&gt;=$E$14,MOD(A744-$E$14,int)=0),$E$15,0)+F744&gt;=J743+E744,J743+E744-F744,IF(AND(A744&gt;=$E$14,MOD(A744-$E$14,int)=0),$E$15,0)+IF(IF(AND(A744&gt;=$E$14,MOD(A744-$E$14,int)=0),$E$15,0)+IF(MOD(A744-$E$18,periods_per_year)=0,$E$17,0)+F744&lt;J743+E744,IF(MOD(A744-$E$18,periods_per_year)=0,$E$17,0),J743+E744-IF(AND(A744&gt;=$E$14,MOD(A744-$E$14,int)=0),$E$15,0)-F744))))</f>
        <v/>
      </c>
      <c r="H744" s="68"/>
      <c r="I744" s="71" t="str">
        <f t="shared" si="94"/>
        <v/>
      </c>
      <c r="J744" s="71" t="str">
        <f t="shared" si="95"/>
        <v/>
      </c>
      <c r="K744" s="50"/>
      <c r="L744" s="63" t="str">
        <f t="shared" si="96"/>
        <v/>
      </c>
      <c r="M744" s="64" t="str">
        <f>IF(L744="","",IF(OR(periods_per_year=26,periods_per_year=52),IF(periods_per_year=26,IF(L744=1,fpdate,M743+14),IF(periods_per_year=52,IF(L744=1,fpdate,M743+7),"n/a")),IF(periods_per_year=24,DATE(YEAR(fpdate),MONTH(fpdate)+(L744-1)/2+IF(AND(DAY(fpdate)&gt;=15,MOD(L744,2)=0),1,0),IF(MOD(L744,2)=0,IF(DAY(fpdate)&gt;=15,DAY(fpdate)-14,DAY(fpdate)+14),DAY(fpdate))),IF(DAY(DATE(YEAR(fpdate),MONTH(fpdate)+L744-1,DAY(fpdate)))&lt;&gt;DAY(fpdate),DATE(YEAR(fpdate),MONTH(fpdate)+L744,0),DATE(YEAR(fpdate),MONTH(fpdate)+L744-1,DAY(fpdate))))))</f>
        <v/>
      </c>
      <c r="N744" s="70" t="str">
        <f>IF(L744="","",IF(D744&lt;&gt;"",D744,IF(L744=1,start_rate,IF(variable,IF(OR(L744=1,L744&lt;$K$20*periods_per_year),N743,MIN($K$21,IF(MOD(L744-1,$J$23)=0,MAX($K$22,N743+$J$24),N743))),N743))))</f>
        <v/>
      </c>
      <c r="O744" s="71" t="str">
        <f>IF(L744="","",ROUND((((1+N744/CP)^(CP/periods_per_year))-1)*R743,2))</f>
        <v/>
      </c>
      <c r="P744" s="71" t="str">
        <f>IF(L744="","",IF(L744=nper,R743+O744,MIN(R743+O744,IF(N744=N743,P743,ROUND(-PMT(((1+N744/CP)^(CP/periods_per_year))-1,nper-L744+1,R743),2)))))</f>
        <v/>
      </c>
      <c r="Q744" s="71" t="str">
        <f t="shared" si="97"/>
        <v/>
      </c>
      <c r="R744" s="71" t="str">
        <f t="shared" si="98"/>
        <v/>
      </c>
    </row>
    <row r="745" spans="1:18" x14ac:dyDescent="0.25">
      <c r="A745" s="63" t="str">
        <f t="shared" si="90"/>
        <v/>
      </c>
      <c r="B745" s="64" t="str">
        <f t="shared" si="91"/>
        <v/>
      </c>
      <c r="C745" s="65" t="str">
        <f t="shared" si="92"/>
        <v/>
      </c>
      <c r="D745" s="66" t="str">
        <f>IF(A745="","",IF(A745=1,start_rate,IF(variable,IF(OR(A745=1,A745&lt;$K$20*periods_per_year),D744,MIN($K$21,IF(MOD(A745-1,$J$23)=0,MAX($K$22,D744+$J$24),D744))),D744)))</f>
        <v/>
      </c>
      <c r="E745" s="71" t="str">
        <f t="shared" si="93"/>
        <v/>
      </c>
      <c r="F745" s="71" t="str">
        <f>IF(A745="","",IF(A745=nper,J744+E745,MIN(J744+E745,IF(D745=D744,F744,IF($E$10="Acc Bi-Weekly",ROUND((-PMT(((1+D745/CP)^(CP/12))-1,(nper-A745+1)*12/26,J744))/2,2),IF($E$10="Acc Weekly",ROUND((-PMT(((1+D745/CP)^(CP/12))-1,(nper-A745+1)*12/52,J744))/4,2),ROUND(-PMT(((1+D745/CP)^(CP/periods_per_year))-1,nper-A745+1,J744),2)))))))</f>
        <v/>
      </c>
      <c r="G745" s="71" t="str">
        <f>IF(OR(A745="",A745&lt;$E$14),"",IF(J744&lt;=F745,0,IF(IF(AND(A745&gt;=$E$14,MOD(A745-$E$14,int)=0),$E$15,0)+F745&gt;=J744+E745,J744+E745-F745,IF(AND(A745&gt;=$E$14,MOD(A745-$E$14,int)=0),$E$15,0)+IF(IF(AND(A745&gt;=$E$14,MOD(A745-$E$14,int)=0),$E$15,0)+IF(MOD(A745-$E$18,periods_per_year)=0,$E$17,0)+F745&lt;J744+E745,IF(MOD(A745-$E$18,periods_per_year)=0,$E$17,0),J744+E745-IF(AND(A745&gt;=$E$14,MOD(A745-$E$14,int)=0),$E$15,0)-F745))))</f>
        <v/>
      </c>
      <c r="H745" s="68"/>
      <c r="I745" s="71" t="str">
        <f t="shared" si="94"/>
        <v/>
      </c>
      <c r="J745" s="71" t="str">
        <f t="shared" si="95"/>
        <v/>
      </c>
      <c r="K745" s="50"/>
      <c r="L745" s="63" t="str">
        <f t="shared" si="96"/>
        <v/>
      </c>
      <c r="M745" s="64" t="str">
        <f>IF(L745="","",IF(OR(periods_per_year=26,periods_per_year=52),IF(periods_per_year=26,IF(L745=1,fpdate,M744+14),IF(periods_per_year=52,IF(L745=1,fpdate,M744+7),"n/a")),IF(periods_per_year=24,DATE(YEAR(fpdate),MONTH(fpdate)+(L745-1)/2+IF(AND(DAY(fpdate)&gt;=15,MOD(L745,2)=0),1,0),IF(MOD(L745,2)=0,IF(DAY(fpdate)&gt;=15,DAY(fpdate)-14,DAY(fpdate)+14),DAY(fpdate))),IF(DAY(DATE(YEAR(fpdate),MONTH(fpdate)+L745-1,DAY(fpdate)))&lt;&gt;DAY(fpdate),DATE(YEAR(fpdate),MONTH(fpdate)+L745,0),DATE(YEAR(fpdate),MONTH(fpdate)+L745-1,DAY(fpdate))))))</f>
        <v/>
      </c>
      <c r="N745" s="70" t="str">
        <f>IF(L745="","",IF(D745&lt;&gt;"",D745,IF(L745=1,start_rate,IF(variable,IF(OR(L745=1,L745&lt;$K$20*periods_per_year),N744,MIN($K$21,IF(MOD(L745-1,$J$23)=0,MAX($K$22,N744+$J$24),N744))),N744))))</f>
        <v/>
      </c>
      <c r="O745" s="71" t="str">
        <f>IF(L745="","",ROUND((((1+N745/CP)^(CP/periods_per_year))-1)*R744,2))</f>
        <v/>
      </c>
      <c r="P745" s="71" t="str">
        <f>IF(L745="","",IF(L745=nper,R744+O745,MIN(R744+O745,IF(N745=N744,P744,ROUND(-PMT(((1+N745/CP)^(CP/periods_per_year))-1,nper-L745+1,R744),2)))))</f>
        <v/>
      </c>
      <c r="Q745" s="71" t="str">
        <f t="shared" si="97"/>
        <v/>
      </c>
      <c r="R745" s="71" t="str">
        <f t="shared" si="98"/>
        <v/>
      </c>
    </row>
    <row r="746" spans="1:18" x14ac:dyDescent="0.25">
      <c r="A746" s="63" t="str">
        <f t="shared" si="90"/>
        <v/>
      </c>
      <c r="B746" s="64" t="str">
        <f t="shared" si="91"/>
        <v/>
      </c>
      <c r="C746" s="65" t="str">
        <f t="shared" si="92"/>
        <v/>
      </c>
      <c r="D746" s="66" t="str">
        <f>IF(A746="","",IF(A746=1,start_rate,IF(variable,IF(OR(A746=1,A746&lt;$K$20*periods_per_year),D745,MIN($K$21,IF(MOD(A746-1,$J$23)=0,MAX($K$22,D745+$J$24),D745))),D745)))</f>
        <v/>
      </c>
      <c r="E746" s="71" t="str">
        <f t="shared" si="93"/>
        <v/>
      </c>
      <c r="F746" s="71" t="str">
        <f>IF(A746="","",IF(A746=nper,J745+E746,MIN(J745+E746,IF(D746=D745,F745,IF($E$10="Acc Bi-Weekly",ROUND((-PMT(((1+D746/CP)^(CP/12))-1,(nper-A746+1)*12/26,J745))/2,2),IF($E$10="Acc Weekly",ROUND((-PMT(((1+D746/CP)^(CP/12))-1,(nper-A746+1)*12/52,J745))/4,2),ROUND(-PMT(((1+D746/CP)^(CP/periods_per_year))-1,nper-A746+1,J745),2)))))))</f>
        <v/>
      </c>
      <c r="G746" s="71" t="str">
        <f>IF(OR(A746="",A746&lt;$E$14),"",IF(J745&lt;=F746,0,IF(IF(AND(A746&gt;=$E$14,MOD(A746-$E$14,int)=0),$E$15,0)+F746&gt;=J745+E746,J745+E746-F746,IF(AND(A746&gt;=$E$14,MOD(A746-$E$14,int)=0),$E$15,0)+IF(IF(AND(A746&gt;=$E$14,MOD(A746-$E$14,int)=0),$E$15,0)+IF(MOD(A746-$E$18,periods_per_year)=0,$E$17,0)+F746&lt;J745+E746,IF(MOD(A746-$E$18,periods_per_year)=0,$E$17,0),J745+E746-IF(AND(A746&gt;=$E$14,MOD(A746-$E$14,int)=0),$E$15,0)-F746))))</f>
        <v/>
      </c>
      <c r="H746" s="68"/>
      <c r="I746" s="71" t="str">
        <f t="shared" si="94"/>
        <v/>
      </c>
      <c r="J746" s="71" t="str">
        <f t="shared" si="95"/>
        <v/>
      </c>
      <c r="K746" s="50"/>
      <c r="L746" s="63" t="str">
        <f t="shared" si="96"/>
        <v/>
      </c>
      <c r="M746" s="64" t="str">
        <f>IF(L746="","",IF(OR(periods_per_year=26,periods_per_year=52),IF(periods_per_year=26,IF(L746=1,fpdate,M745+14),IF(periods_per_year=52,IF(L746=1,fpdate,M745+7),"n/a")),IF(periods_per_year=24,DATE(YEAR(fpdate),MONTH(fpdate)+(L746-1)/2+IF(AND(DAY(fpdate)&gt;=15,MOD(L746,2)=0),1,0),IF(MOD(L746,2)=0,IF(DAY(fpdate)&gt;=15,DAY(fpdate)-14,DAY(fpdate)+14),DAY(fpdate))),IF(DAY(DATE(YEAR(fpdate),MONTH(fpdate)+L746-1,DAY(fpdate)))&lt;&gt;DAY(fpdate),DATE(YEAR(fpdate),MONTH(fpdate)+L746,0),DATE(YEAR(fpdate),MONTH(fpdate)+L746-1,DAY(fpdate))))))</f>
        <v/>
      </c>
      <c r="N746" s="70" t="str">
        <f>IF(L746="","",IF(D746&lt;&gt;"",D746,IF(L746=1,start_rate,IF(variable,IF(OR(L746=1,L746&lt;$K$20*periods_per_year),N745,MIN($K$21,IF(MOD(L746-1,$J$23)=0,MAX($K$22,N745+$J$24),N745))),N745))))</f>
        <v/>
      </c>
      <c r="O746" s="71" t="str">
        <f>IF(L746="","",ROUND((((1+N746/CP)^(CP/periods_per_year))-1)*R745,2))</f>
        <v/>
      </c>
      <c r="P746" s="71" t="str">
        <f>IF(L746="","",IF(L746=nper,R745+O746,MIN(R745+O746,IF(N746=N745,P745,ROUND(-PMT(((1+N746/CP)^(CP/periods_per_year))-1,nper-L746+1,R745),2)))))</f>
        <v/>
      </c>
      <c r="Q746" s="71" t="str">
        <f t="shared" si="97"/>
        <v/>
      </c>
      <c r="R746" s="71" t="str">
        <f t="shared" si="98"/>
        <v/>
      </c>
    </row>
    <row r="747" spans="1:18" x14ac:dyDescent="0.25">
      <c r="A747" s="63" t="str">
        <f t="shared" ref="A747:A810" si="99">IF(J746="","",IF(OR(A746&gt;=nper,ROUND(J746,2)&lt;=0),"",A746+1))</f>
        <v/>
      </c>
      <c r="B747" s="64" t="str">
        <f t="shared" ref="B747:B810" si="100">IF(A747="","",IF(OR(periods_per_year=26,periods_per_year=52),IF(periods_per_year=26,IF(A747=1,fpdate,B746+14),IF(periods_per_year=52,IF(A747=1,fpdate,B746+7),"n/a")),IF(periods_per_year=24,DATE(YEAR(fpdate),MONTH(fpdate)+(A747-1)/2+IF(AND(DAY(fpdate)&gt;=15,MOD(A747,2)=0),1,0),IF(MOD(A747,2)=0,IF(DAY(fpdate)&gt;=15,DAY(fpdate)-14,DAY(fpdate)+14),DAY(fpdate))),IF(DAY(DATE(YEAR(fpdate),MONTH(fpdate)+A747-1,DAY(fpdate)))&lt;&gt;DAY(fpdate),DATE(YEAR(fpdate),MONTH(fpdate)+A747,0),DATE(YEAR(fpdate),MONTH(fpdate)+A747-1,DAY(fpdate))))))</f>
        <v/>
      </c>
      <c r="C747" s="65" t="str">
        <f t="shared" ref="C747:C810" si="101">IF(A747="","",IF(MOD(A747,periods_per_year)=0,A747/periods_per_year,""))</f>
        <v/>
      </c>
      <c r="D747" s="66" t="str">
        <f>IF(A747="","",IF(A747=1,start_rate,IF(variable,IF(OR(A747=1,A747&lt;$K$20*periods_per_year),D746,MIN($K$21,IF(MOD(A747-1,$J$23)=0,MAX($K$22,D746+$J$24),D746))),D746)))</f>
        <v/>
      </c>
      <c r="E747" s="71" t="str">
        <f t="shared" ref="E747:E810" si="102">IF(A747="","",ROUND((((1+D747/CP)^(CP/periods_per_year))-1)*J746,2))</f>
        <v/>
      </c>
      <c r="F747" s="71" t="str">
        <f>IF(A747="","",IF(A747=nper,J746+E747,MIN(J746+E747,IF(D747=D746,F746,IF($E$10="Acc Bi-Weekly",ROUND((-PMT(((1+D747/CP)^(CP/12))-1,(nper-A747+1)*12/26,J746))/2,2),IF($E$10="Acc Weekly",ROUND((-PMT(((1+D747/CP)^(CP/12))-1,(nper-A747+1)*12/52,J746))/4,2),ROUND(-PMT(((1+D747/CP)^(CP/periods_per_year))-1,nper-A747+1,J746),2)))))))</f>
        <v/>
      </c>
      <c r="G747" s="71" t="str">
        <f>IF(OR(A747="",A747&lt;$E$14),"",IF(J746&lt;=F747,0,IF(IF(AND(A747&gt;=$E$14,MOD(A747-$E$14,int)=0),$E$15,0)+F747&gt;=J746+E747,J746+E747-F747,IF(AND(A747&gt;=$E$14,MOD(A747-$E$14,int)=0),$E$15,0)+IF(IF(AND(A747&gt;=$E$14,MOD(A747-$E$14,int)=0),$E$15,0)+IF(MOD(A747-$E$18,periods_per_year)=0,$E$17,0)+F747&lt;J746+E747,IF(MOD(A747-$E$18,periods_per_year)=0,$E$17,0),J746+E747-IF(AND(A747&gt;=$E$14,MOD(A747-$E$14,int)=0),$E$15,0)-F747))))</f>
        <v/>
      </c>
      <c r="H747" s="68"/>
      <c r="I747" s="71" t="str">
        <f t="shared" ref="I747:I810" si="103">IF(A747="","",F747-E747+H747+IF(G747="",0,G747))</f>
        <v/>
      </c>
      <c r="J747" s="71" t="str">
        <f t="shared" ref="J747:J810" si="104">IF(A747="","",J746-I747)</f>
        <v/>
      </c>
      <c r="K747" s="50"/>
      <c r="L747" s="63" t="str">
        <f t="shared" ref="L747:L810" si="105">IF(R746="","",IF(OR(L746&gt;=nper,ROUND(R746,2)&lt;=0),"",L746+1))</f>
        <v/>
      </c>
      <c r="M747" s="64" t="str">
        <f>IF(L747="","",IF(OR(periods_per_year=26,periods_per_year=52),IF(periods_per_year=26,IF(L747=1,fpdate,M746+14),IF(periods_per_year=52,IF(L747=1,fpdate,M746+7),"n/a")),IF(periods_per_year=24,DATE(YEAR(fpdate),MONTH(fpdate)+(L747-1)/2+IF(AND(DAY(fpdate)&gt;=15,MOD(L747,2)=0),1,0),IF(MOD(L747,2)=0,IF(DAY(fpdate)&gt;=15,DAY(fpdate)-14,DAY(fpdate)+14),DAY(fpdate))),IF(DAY(DATE(YEAR(fpdate),MONTH(fpdate)+L747-1,DAY(fpdate)))&lt;&gt;DAY(fpdate),DATE(YEAR(fpdate),MONTH(fpdate)+L747,0),DATE(YEAR(fpdate),MONTH(fpdate)+L747-1,DAY(fpdate))))))</f>
        <v/>
      </c>
      <c r="N747" s="70" t="str">
        <f>IF(L747="","",IF(D747&lt;&gt;"",D747,IF(L747=1,start_rate,IF(variable,IF(OR(L747=1,L747&lt;$K$20*periods_per_year),N746,MIN($K$21,IF(MOD(L747-1,$J$23)=0,MAX($K$22,N746+$J$24),N746))),N746))))</f>
        <v/>
      </c>
      <c r="O747" s="71" t="str">
        <f>IF(L747="","",ROUND((((1+N747/CP)^(CP/periods_per_year))-1)*R746,2))</f>
        <v/>
      </c>
      <c r="P747" s="71" t="str">
        <f>IF(L747="","",IF(L747=nper,R746+O747,MIN(R746+O747,IF(N747=N746,P746,ROUND(-PMT(((1+N747/CP)^(CP/periods_per_year))-1,nper-L747+1,R746),2)))))</f>
        <v/>
      </c>
      <c r="Q747" s="71" t="str">
        <f t="shared" ref="Q747:Q810" si="106">IF(L747="","",P747-O747)</f>
        <v/>
      </c>
      <c r="R747" s="71" t="str">
        <f t="shared" ref="R747:R810" si="107">IF(L747="","",R746-Q747)</f>
        <v/>
      </c>
    </row>
    <row r="748" spans="1:18" x14ac:dyDescent="0.25">
      <c r="A748" s="63" t="str">
        <f t="shared" si="99"/>
        <v/>
      </c>
      <c r="B748" s="64" t="str">
        <f t="shared" si="100"/>
        <v/>
      </c>
      <c r="C748" s="65" t="str">
        <f t="shared" si="101"/>
        <v/>
      </c>
      <c r="D748" s="66" t="str">
        <f>IF(A748="","",IF(A748=1,start_rate,IF(variable,IF(OR(A748=1,A748&lt;$K$20*periods_per_year),D747,MIN($K$21,IF(MOD(A748-1,$J$23)=0,MAX($K$22,D747+$J$24),D747))),D747)))</f>
        <v/>
      </c>
      <c r="E748" s="71" t="str">
        <f t="shared" si="102"/>
        <v/>
      </c>
      <c r="F748" s="71" t="str">
        <f>IF(A748="","",IF(A748=nper,J747+E748,MIN(J747+E748,IF(D748=D747,F747,IF($E$10="Acc Bi-Weekly",ROUND((-PMT(((1+D748/CP)^(CP/12))-1,(nper-A748+1)*12/26,J747))/2,2),IF($E$10="Acc Weekly",ROUND((-PMT(((1+D748/CP)^(CP/12))-1,(nper-A748+1)*12/52,J747))/4,2),ROUND(-PMT(((1+D748/CP)^(CP/periods_per_year))-1,nper-A748+1,J747),2)))))))</f>
        <v/>
      </c>
      <c r="G748" s="71" t="str">
        <f>IF(OR(A748="",A748&lt;$E$14),"",IF(J747&lt;=F748,0,IF(IF(AND(A748&gt;=$E$14,MOD(A748-$E$14,int)=0),$E$15,0)+F748&gt;=J747+E748,J747+E748-F748,IF(AND(A748&gt;=$E$14,MOD(A748-$E$14,int)=0),$E$15,0)+IF(IF(AND(A748&gt;=$E$14,MOD(A748-$E$14,int)=0),$E$15,0)+IF(MOD(A748-$E$18,periods_per_year)=0,$E$17,0)+F748&lt;J747+E748,IF(MOD(A748-$E$18,periods_per_year)=0,$E$17,0),J747+E748-IF(AND(A748&gt;=$E$14,MOD(A748-$E$14,int)=0),$E$15,0)-F748))))</f>
        <v/>
      </c>
      <c r="H748" s="68"/>
      <c r="I748" s="71" t="str">
        <f t="shared" si="103"/>
        <v/>
      </c>
      <c r="J748" s="71" t="str">
        <f t="shared" si="104"/>
        <v/>
      </c>
      <c r="K748" s="50"/>
      <c r="L748" s="63" t="str">
        <f t="shared" si="105"/>
        <v/>
      </c>
      <c r="M748" s="64" t="str">
        <f>IF(L748="","",IF(OR(periods_per_year=26,periods_per_year=52),IF(periods_per_year=26,IF(L748=1,fpdate,M747+14),IF(periods_per_year=52,IF(L748=1,fpdate,M747+7),"n/a")),IF(periods_per_year=24,DATE(YEAR(fpdate),MONTH(fpdate)+(L748-1)/2+IF(AND(DAY(fpdate)&gt;=15,MOD(L748,2)=0),1,0),IF(MOD(L748,2)=0,IF(DAY(fpdate)&gt;=15,DAY(fpdate)-14,DAY(fpdate)+14),DAY(fpdate))),IF(DAY(DATE(YEAR(fpdate),MONTH(fpdate)+L748-1,DAY(fpdate)))&lt;&gt;DAY(fpdate),DATE(YEAR(fpdate),MONTH(fpdate)+L748,0),DATE(YEAR(fpdate),MONTH(fpdate)+L748-1,DAY(fpdate))))))</f>
        <v/>
      </c>
      <c r="N748" s="70" t="str">
        <f>IF(L748="","",IF(D748&lt;&gt;"",D748,IF(L748=1,start_rate,IF(variable,IF(OR(L748=1,L748&lt;$K$20*periods_per_year),N747,MIN($K$21,IF(MOD(L748-1,$J$23)=0,MAX($K$22,N747+$J$24),N747))),N747))))</f>
        <v/>
      </c>
      <c r="O748" s="71" t="str">
        <f>IF(L748="","",ROUND((((1+N748/CP)^(CP/periods_per_year))-1)*R747,2))</f>
        <v/>
      </c>
      <c r="P748" s="71" t="str">
        <f>IF(L748="","",IF(L748=nper,R747+O748,MIN(R747+O748,IF(N748=N747,P747,ROUND(-PMT(((1+N748/CP)^(CP/periods_per_year))-1,nper-L748+1,R747),2)))))</f>
        <v/>
      </c>
      <c r="Q748" s="71" t="str">
        <f t="shared" si="106"/>
        <v/>
      </c>
      <c r="R748" s="71" t="str">
        <f t="shared" si="107"/>
        <v/>
      </c>
    </row>
    <row r="749" spans="1:18" x14ac:dyDescent="0.25">
      <c r="A749" s="63" t="str">
        <f t="shared" si="99"/>
        <v/>
      </c>
      <c r="B749" s="64" t="str">
        <f t="shared" si="100"/>
        <v/>
      </c>
      <c r="C749" s="65" t="str">
        <f t="shared" si="101"/>
        <v/>
      </c>
      <c r="D749" s="66" t="str">
        <f>IF(A749="","",IF(A749=1,start_rate,IF(variable,IF(OR(A749=1,A749&lt;$K$20*periods_per_year),D748,MIN($K$21,IF(MOD(A749-1,$J$23)=0,MAX($K$22,D748+$J$24),D748))),D748)))</f>
        <v/>
      </c>
      <c r="E749" s="71" t="str">
        <f t="shared" si="102"/>
        <v/>
      </c>
      <c r="F749" s="71" t="str">
        <f>IF(A749="","",IF(A749=nper,J748+E749,MIN(J748+E749,IF(D749=D748,F748,IF($E$10="Acc Bi-Weekly",ROUND((-PMT(((1+D749/CP)^(CP/12))-1,(nper-A749+1)*12/26,J748))/2,2),IF($E$10="Acc Weekly",ROUND((-PMT(((1+D749/CP)^(CP/12))-1,(nper-A749+1)*12/52,J748))/4,2),ROUND(-PMT(((1+D749/CP)^(CP/periods_per_year))-1,nper-A749+1,J748),2)))))))</f>
        <v/>
      </c>
      <c r="G749" s="71" t="str">
        <f>IF(OR(A749="",A749&lt;$E$14),"",IF(J748&lt;=F749,0,IF(IF(AND(A749&gt;=$E$14,MOD(A749-$E$14,int)=0),$E$15,0)+F749&gt;=J748+E749,J748+E749-F749,IF(AND(A749&gt;=$E$14,MOD(A749-$E$14,int)=0),$E$15,0)+IF(IF(AND(A749&gt;=$E$14,MOD(A749-$E$14,int)=0),$E$15,0)+IF(MOD(A749-$E$18,periods_per_year)=0,$E$17,0)+F749&lt;J748+E749,IF(MOD(A749-$E$18,periods_per_year)=0,$E$17,0),J748+E749-IF(AND(A749&gt;=$E$14,MOD(A749-$E$14,int)=0),$E$15,0)-F749))))</f>
        <v/>
      </c>
      <c r="H749" s="68"/>
      <c r="I749" s="71" t="str">
        <f t="shared" si="103"/>
        <v/>
      </c>
      <c r="J749" s="71" t="str">
        <f t="shared" si="104"/>
        <v/>
      </c>
      <c r="K749" s="50"/>
      <c r="L749" s="63" t="str">
        <f t="shared" si="105"/>
        <v/>
      </c>
      <c r="M749" s="64" t="str">
        <f>IF(L749="","",IF(OR(periods_per_year=26,periods_per_year=52),IF(periods_per_year=26,IF(L749=1,fpdate,M748+14),IF(periods_per_year=52,IF(L749=1,fpdate,M748+7),"n/a")),IF(periods_per_year=24,DATE(YEAR(fpdate),MONTH(fpdate)+(L749-1)/2+IF(AND(DAY(fpdate)&gt;=15,MOD(L749,2)=0),1,0),IF(MOD(L749,2)=0,IF(DAY(fpdate)&gt;=15,DAY(fpdate)-14,DAY(fpdate)+14),DAY(fpdate))),IF(DAY(DATE(YEAR(fpdate),MONTH(fpdate)+L749-1,DAY(fpdate)))&lt;&gt;DAY(fpdate),DATE(YEAR(fpdate),MONTH(fpdate)+L749,0),DATE(YEAR(fpdate),MONTH(fpdate)+L749-1,DAY(fpdate))))))</f>
        <v/>
      </c>
      <c r="N749" s="70" t="str">
        <f>IF(L749="","",IF(D749&lt;&gt;"",D749,IF(L749=1,start_rate,IF(variable,IF(OR(L749=1,L749&lt;$K$20*periods_per_year),N748,MIN($K$21,IF(MOD(L749-1,$J$23)=0,MAX($K$22,N748+$J$24),N748))),N748))))</f>
        <v/>
      </c>
      <c r="O749" s="71" t="str">
        <f>IF(L749="","",ROUND((((1+N749/CP)^(CP/periods_per_year))-1)*R748,2))</f>
        <v/>
      </c>
      <c r="P749" s="71" t="str">
        <f>IF(L749="","",IF(L749=nper,R748+O749,MIN(R748+O749,IF(N749=N748,P748,ROUND(-PMT(((1+N749/CP)^(CP/periods_per_year))-1,nper-L749+1,R748),2)))))</f>
        <v/>
      </c>
      <c r="Q749" s="71" t="str">
        <f t="shared" si="106"/>
        <v/>
      </c>
      <c r="R749" s="71" t="str">
        <f t="shared" si="107"/>
        <v/>
      </c>
    </row>
    <row r="750" spans="1:18" x14ac:dyDescent="0.25">
      <c r="A750" s="63" t="str">
        <f t="shared" si="99"/>
        <v/>
      </c>
      <c r="B750" s="64" t="str">
        <f t="shared" si="100"/>
        <v/>
      </c>
      <c r="C750" s="65" t="str">
        <f t="shared" si="101"/>
        <v/>
      </c>
      <c r="D750" s="66" t="str">
        <f>IF(A750="","",IF(A750=1,start_rate,IF(variable,IF(OR(A750=1,A750&lt;$K$20*periods_per_year),D749,MIN($K$21,IF(MOD(A750-1,$J$23)=0,MAX($K$22,D749+$J$24),D749))),D749)))</f>
        <v/>
      </c>
      <c r="E750" s="71" t="str">
        <f t="shared" si="102"/>
        <v/>
      </c>
      <c r="F750" s="71" t="str">
        <f>IF(A750="","",IF(A750=nper,J749+E750,MIN(J749+E750,IF(D750=D749,F749,IF($E$10="Acc Bi-Weekly",ROUND((-PMT(((1+D750/CP)^(CP/12))-1,(nper-A750+1)*12/26,J749))/2,2),IF($E$10="Acc Weekly",ROUND((-PMT(((1+D750/CP)^(CP/12))-1,(nper-A750+1)*12/52,J749))/4,2),ROUND(-PMT(((1+D750/CP)^(CP/periods_per_year))-1,nper-A750+1,J749),2)))))))</f>
        <v/>
      </c>
      <c r="G750" s="71" t="str">
        <f>IF(OR(A750="",A750&lt;$E$14),"",IF(J749&lt;=F750,0,IF(IF(AND(A750&gt;=$E$14,MOD(A750-$E$14,int)=0),$E$15,0)+F750&gt;=J749+E750,J749+E750-F750,IF(AND(A750&gt;=$E$14,MOD(A750-$E$14,int)=0),$E$15,0)+IF(IF(AND(A750&gt;=$E$14,MOD(A750-$E$14,int)=0),$E$15,0)+IF(MOD(A750-$E$18,periods_per_year)=0,$E$17,0)+F750&lt;J749+E750,IF(MOD(A750-$E$18,periods_per_year)=0,$E$17,0),J749+E750-IF(AND(A750&gt;=$E$14,MOD(A750-$E$14,int)=0),$E$15,0)-F750))))</f>
        <v/>
      </c>
      <c r="H750" s="68"/>
      <c r="I750" s="71" t="str">
        <f t="shared" si="103"/>
        <v/>
      </c>
      <c r="J750" s="71" t="str">
        <f t="shared" si="104"/>
        <v/>
      </c>
      <c r="K750" s="50"/>
      <c r="L750" s="63" t="str">
        <f t="shared" si="105"/>
        <v/>
      </c>
      <c r="M750" s="64" t="str">
        <f>IF(L750="","",IF(OR(periods_per_year=26,periods_per_year=52),IF(periods_per_year=26,IF(L750=1,fpdate,M749+14),IF(periods_per_year=52,IF(L750=1,fpdate,M749+7),"n/a")),IF(periods_per_year=24,DATE(YEAR(fpdate),MONTH(fpdate)+(L750-1)/2+IF(AND(DAY(fpdate)&gt;=15,MOD(L750,2)=0),1,0),IF(MOD(L750,2)=0,IF(DAY(fpdate)&gt;=15,DAY(fpdate)-14,DAY(fpdate)+14),DAY(fpdate))),IF(DAY(DATE(YEAR(fpdate),MONTH(fpdate)+L750-1,DAY(fpdate)))&lt;&gt;DAY(fpdate),DATE(YEAR(fpdate),MONTH(fpdate)+L750,0),DATE(YEAR(fpdate),MONTH(fpdate)+L750-1,DAY(fpdate))))))</f>
        <v/>
      </c>
      <c r="N750" s="70" t="str">
        <f>IF(L750="","",IF(D750&lt;&gt;"",D750,IF(L750=1,start_rate,IF(variable,IF(OR(L750=1,L750&lt;$K$20*periods_per_year),N749,MIN($K$21,IF(MOD(L750-1,$J$23)=0,MAX($K$22,N749+$J$24),N749))),N749))))</f>
        <v/>
      </c>
      <c r="O750" s="71" t="str">
        <f>IF(L750="","",ROUND((((1+N750/CP)^(CP/periods_per_year))-1)*R749,2))</f>
        <v/>
      </c>
      <c r="P750" s="71" t="str">
        <f>IF(L750="","",IF(L750=nper,R749+O750,MIN(R749+O750,IF(N750=N749,P749,ROUND(-PMT(((1+N750/CP)^(CP/periods_per_year))-1,nper-L750+1,R749),2)))))</f>
        <v/>
      </c>
      <c r="Q750" s="71" t="str">
        <f t="shared" si="106"/>
        <v/>
      </c>
      <c r="R750" s="71" t="str">
        <f t="shared" si="107"/>
        <v/>
      </c>
    </row>
    <row r="751" spans="1:18" x14ac:dyDescent="0.25">
      <c r="A751" s="63" t="str">
        <f t="shared" si="99"/>
        <v/>
      </c>
      <c r="B751" s="64" t="str">
        <f t="shared" si="100"/>
        <v/>
      </c>
      <c r="C751" s="65" t="str">
        <f t="shared" si="101"/>
        <v/>
      </c>
      <c r="D751" s="66" t="str">
        <f>IF(A751="","",IF(A751=1,start_rate,IF(variable,IF(OR(A751=1,A751&lt;$K$20*periods_per_year),D750,MIN($K$21,IF(MOD(A751-1,$J$23)=0,MAX($K$22,D750+$J$24),D750))),D750)))</f>
        <v/>
      </c>
      <c r="E751" s="71" t="str">
        <f t="shared" si="102"/>
        <v/>
      </c>
      <c r="F751" s="71" t="str">
        <f>IF(A751="","",IF(A751=nper,J750+E751,MIN(J750+E751,IF(D751=D750,F750,IF($E$10="Acc Bi-Weekly",ROUND((-PMT(((1+D751/CP)^(CP/12))-1,(nper-A751+1)*12/26,J750))/2,2),IF($E$10="Acc Weekly",ROUND((-PMT(((1+D751/CP)^(CP/12))-1,(nper-A751+1)*12/52,J750))/4,2),ROUND(-PMT(((1+D751/CP)^(CP/periods_per_year))-1,nper-A751+1,J750),2)))))))</f>
        <v/>
      </c>
      <c r="G751" s="71" t="str">
        <f>IF(OR(A751="",A751&lt;$E$14),"",IF(J750&lt;=F751,0,IF(IF(AND(A751&gt;=$E$14,MOD(A751-$E$14,int)=0),$E$15,0)+F751&gt;=J750+E751,J750+E751-F751,IF(AND(A751&gt;=$E$14,MOD(A751-$E$14,int)=0),$E$15,0)+IF(IF(AND(A751&gt;=$E$14,MOD(A751-$E$14,int)=0),$E$15,0)+IF(MOD(A751-$E$18,periods_per_year)=0,$E$17,0)+F751&lt;J750+E751,IF(MOD(A751-$E$18,periods_per_year)=0,$E$17,0),J750+E751-IF(AND(A751&gt;=$E$14,MOD(A751-$E$14,int)=0),$E$15,0)-F751))))</f>
        <v/>
      </c>
      <c r="H751" s="68"/>
      <c r="I751" s="71" t="str">
        <f t="shared" si="103"/>
        <v/>
      </c>
      <c r="J751" s="71" t="str">
        <f t="shared" si="104"/>
        <v/>
      </c>
      <c r="K751" s="50"/>
      <c r="L751" s="63" t="str">
        <f t="shared" si="105"/>
        <v/>
      </c>
      <c r="M751" s="64" t="str">
        <f>IF(L751="","",IF(OR(periods_per_year=26,periods_per_year=52),IF(periods_per_year=26,IF(L751=1,fpdate,M750+14),IF(periods_per_year=52,IF(L751=1,fpdate,M750+7),"n/a")),IF(periods_per_year=24,DATE(YEAR(fpdate),MONTH(fpdate)+(L751-1)/2+IF(AND(DAY(fpdate)&gt;=15,MOD(L751,2)=0),1,0),IF(MOD(L751,2)=0,IF(DAY(fpdate)&gt;=15,DAY(fpdate)-14,DAY(fpdate)+14),DAY(fpdate))),IF(DAY(DATE(YEAR(fpdate),MONTH(fpdate)+L751-1,DAY(fpdate)))&lt;&gt;DAY(fpdate),DATE(YEAR(fpdate),MONTH(fpdate)+L751,0),DATE(YEAR(fpdate),MONTH(fpdate)+L751-1,DAY(fpdate))))))</f>
        <v/>
      </c>
      <c r="N751" s="70" t="str">
        <f>IF(L751="","",IF(D751&lt;&gt;"",D751,IF(L751=1,start_rate,IF(variable,IF(OR(L751=1,L751&lt;$K$20*periods_per_year),N750,MIN($K$21,IF(MOD(L751-1,$J$23)=0,MAX($K$22,N750+$J$24),N750))),N750))))</f>
        <v/>
      </c>
      <c r="O751" s="71" t="str">
        <f>IF(L751="","",ROUND((((1+N751/CP)^(CP/periods_per_year))-1)*R750,2))</f>
        <v/>
      </c>
      <c r="P751" s="71" t="str">
        <f>IF(L751="","",IF(L751=nper,R750+O751,MIN(R750+O751,IF(N751=N750,P750,ROUND(-PMT(((1+N751/CP)^(CP/periods_per_year))-1,nper-L751+1,R750),2)))))</f>
        <v/>
      </c>
      <c r="Q751" s="71" t="str">
        <f t="shared" si="106"/>
        <v/>
      </c>
      <c r="R751" s="71" t="str">
        <f t="shared" si="107"/>
        <v/>
      </c>
    </row>
    <row r="752" spans="1:18" x14ac:dyDescent="0.25">
      <c r="A752" s="63" t="str">
        <f t="shared" si="99"/>
        <v/>
      </c>
      <c r="B752" s="64" t="str">
        <f t="shared" si="100"/>
        <v/>
      </c>
      <c r="C752" s="65" t="str">
        <f t="shared" si="101"/>
        <v/>
      </c>
      <c r="D752" s="66" t="str">
        <f>IF(A752="","",IF(A752=1,start_rate,IF(variable,IF(OR(A752=1,A752&lt;$K$20*periods_per_year),D751,MIN($K$21,IF(MOD(A752-1,$J$23)=0,MAX($K$22,D751+$J$24),D751))),D751)))</f>
        <v/>
      </c>
      <c r="E752" s="71" t="str">
        <f t="shared" si="102"/>
        <v/>
      </c>
      <c r="F752" s="71" t="str">
        <f>IF(A752="","",IF(A752=nper,J751+E752,MIN(J751+E752,IF(D752=D751,F751,IF($E$10="Acc Bi-Weekly",ROUND((-PMT(((1+D752/CP)^(CP/12))-1,(nper-A752+1)*12/26,J751))/2,2),IF($E$10="Acc Weekly",ROUND((-PMT(((1+D752/CP)^(CP/12))-1,(nper-A752+1)*12/52,J751))/4,2),ROUND(-PMT(((1+D752/CP)^(CP/periods_per_year))-1,nper-A752+1,J751),2)))))))</f>
        <v/>
      </c>
      <c r="G752" s="71" t="str">
        <f>IF(OR(A752="",A752&lt;$E$14),"",IF(J751&lt;=F752,0,IF(IF(AND(A752&gt;=$E$14,MOD(A752-$E$14,int)=0),$E$15,0)+F752&gt;=J751+E752,J751+E752-F752,IF(AND(A752&gt;=$E$14,MOD(A752-$E$14,int)=0),$E$15,0)+IF(IF(AND(A752&gt;=$E$14,MOD(A752-$E$14,int)=0),$E$15,0)+IF(MOD(A752-$E$18,periods_per_year)=0,$E$17,0)+F752&lt;J751+E752,IF(MOD(A752-$E$18,periods_per_year)=0,$E$17,0),J751+E752-IF(AND(A752&gt;=$E$14,MOD(A752-$E$14,int)=0),$E$15,0)-F752))))</f>
        <v/>
      </c>
      <c r="H752" s="68"/>
      <c r="I752" s="71" t="str">
        <f t="shared" si="103"/>
        <v/>
      </c>
      <c r="J752" s="71" t="str">
        <f t="shared" si="104"/>
        <v/>
      </c>
      <c r="K752" s="50"/>
      <c r="L752" s="63" t="str">
        <f t="shared" si="105"/>
        <v/>
      </c>
      <c r="M752" s="64" t="str">
        <f>IF(L752="","",IF(OR(periods_per_year=26,periods_per_year=52),IF(periods_per_year=26,IF(L752=1,fpdate,M751+14),IF(periods_per_year=52,IF(L752=1,fpdate,M751+7),"n/a")),IF(periods_per_year=24,DATE(YEAR(fpdate),MONTH(fpdate)+(L752-1)/2+IF(AND(DAY(fpdate)&gt;=15,MOD(L752,2)=0),1,0),IF(MOD(L752,2)=0,IF(DAY(fpdate)&gt;=15,DAY(fpdate)-14,DAY(fpdate)+14),DAY(fpdate))),IF(DAY(DATE(YEAR(fpdate),MONTH(fpdate)+L752-1,DAY(fpdate)))&lt;&gt;DAY(fpdate),DATE(YEAR(fpdate),MONTH(fpdate)+L752,0),DATE(YEAR(fpdate),MONTH(fpdate)+L752-1,DAY(fpdate))))))</f>
        <v/>
      </c>
      <c r="N752" s="70" t="str">
        <f>IF(L752="","",IF(D752&lt;&gt;"",D752,IF(L752=1,start_rate,IF(variable,IF(OR(L752=1,L752&lt;$K$20*periods_per_year),N751,MIN($K$21,IF(MOD(L752-1,$J$23)=0,MAX($K$22,N751+$J$24),N751))),N751))))</f>
        <v/>
      </c>
      <c r="O752" s="71" t="str">
        <f>IF(L752="","",ROUND((((1+N752/CP)^(CP/periods_per_year))-1)*R751,2))</f>
        <v/>
      </c>
      <c r="P752" s="71" t="str">
        <f>IF(L752="","",IF(L752=nper,R751+O752,MIN(R751+O752,IF(N752=N751,P751,ROUND(-PMT(((1+N752/CP)^(CP/periods_per_year))-1,nper-L752+1,R751),2)))))</f>
        <v/>
      </c>
      <c r="Q752" s="71" t="str">
        <f t="shared" si="106"/>
        <v/>
      </c>
      <c r="R752" s="71" t="str">
        <f t="shared" si="107"/>
        <v/>
      </c>
    </row>
    <row r="753" spans="1:18" x14ac:dyDescent="0.25">
      <c r="A753" s="63" t="str">
        <f t="shared" si="99"/>
        <v/>
      </c>
      <c r="B753" s="64" t="str">
        <f t="shared" si="100"/>
        <v/>
      </c>
      <c r="C753" s="65" t="str">
        <f t="shared" si="101"/>
        <v/>
      </c>
      <c r="D753" s="66" t="str">
        <f>IF(A753="","",IF(A753=1,start_rate,IF(variable,IF(OR(A753=1,A753&lt;$K$20*periods_per_year),D752,MIN($K$21,IF(MOD(A753-1,$J$23)=0,MAX($K$22,D752+$J$24),D752))),D752)))</f>
        <v/>
      </c>
      <c r="E753" s="71" t="str">
        <f t="shared" si="102"/>
        <v/>
      </c>
      <c r="F753" s="71" t="str">
        <f>IF(A753="","",IF(A753=nper,J752+E753,MIN(J752+E753,IF(D753=D752,F752,IF($E$10="Acc Bi-Weekly",ROUND((-PMT(((1+D753/CP)^(CP/12))-1,(nper-A753+1)*12/26,J752))/2,2),IF($E$10="Acc Weekly",ROUND((-PMT(((1+D753/CP)^(CP/12))-1,(nper-A753+1)*12/52,J752))/4,2),ROUND(-PMT(((1+D753/CP)^(CP/periods_per_year))-1,nper-A753+1,J752),2)))))))</f>
        <v/>
      </c>
      <c r="G753" s="71" t="str">
        <f>IF(OR(A753="",A753&lt;$E$14),"",IF(J752&lt;=F753,0,IF(IF(AND(A753&gt;=$E$14,MOD(A753-$E$14,int)=0),$E$15,0)+F753&gt;=J752+E753,J752+E753-F753,IF(AND(A753&gt;=$E$14,MOD(A753-$E$14,int)=0),$E$15,0)+IF(IF(AND(A753&gt;=$E$14,MOD(A753-$E$14,int)=0),$E$15,0)+IF(MOD(A753-$E$18,periods_per_year)=0,$E$17,0)+F753&lt;J752+E753,IF(MOD(A753-$E$18,periods_per_year)=0,$E$17,0),J752+E753-IF(AND(A753&gt;=$E$14,MOD(A753-$E$14,int)=0),$E$15,0)-F753))))</f>
        <v/>
      </c>
      <c r="H753" s="68"/>
      <c r="I753" s="71" t="str">
        <f t="shared" si="103"/>
        <v/>
      </c>
      <c r="J753" s="71" t="str">
        <f t="shared" si="104"/>
        <v/>
      </c>
      <c r="K753" s="50"/>
      <c r="L753" s="63" t="str">
        <f t="shared" si="105"/>
        <v/>
      </c>
      <c r="M753" s="64" t="str">
        <f>IF(L753="","",IF(OR(periods_per_year=26,periods_per_year=52),IF(periods_per_year=26,IF(L753=1,fpdate,M752+14),IF(periods_per_year=52,IF(L753=1,fpdate,M752+7),"n/a")),IF(periods_per_year=24,DATE(YEAR(fpdate),MONTH(fpdate)+(L753-1)/2+IF(AND(DAY(fpdate)&gt;=15,MOD(L753,2)=0),1,0),IF(MOD(L753,2)=0,IF(DAY(fpdate)&gt;=15,DAY(fpdate)-14,DAY(fpdate)+14),DAY(fpdate))),IF(DAY(DATE(YEAR(fpdate),MONTH(fpdate)+L753-1,DAY(fpdate)))&lt;&gt;DAY(fpdate),DATE(YEAR(fpdate),MONTH(fpdate)+L753,0),DATE(YEAR(fpdate),MONTH(fpdate)+L753-1,DAY(fpdate))))))</f>
        <v/>
      </c>
      <c r="N753" s="70" t="str">
        <f>IF(L753="","",IF(D753&lt;&gt;"",D753,IF(L753=1,start_rate,IF(variable,IF(OR(L753=1,L753&lt;$K$20*periods_per_year),N752,MIN($K$21,IF(MOD(L753-1,$J$23)=0,MAX($K$22,N752+$J$24),N752))),N752))))</f>
        <v/>
      </c>
      <c r="O753" s="71" t="str">
        <f>IF(L753="","",ROUND((((1+N753/CP)^(CP/periods_per_year))-1)*R752,2))</f>
        <v/>
      </c>
      <c r="P753" s="71" t="str">
        <f>IF(L753="","",IF(L753=nper,R752+O753,MIN(R752+O753,IF(N753=N752,P752,ROUND(-PMT(((1+N753/CP)^(CP/periods_per_year))-1,nper-L753+1,R752),2)))))</f>
        <v/>
      </c>
      <c r="Q753" s="71" t="str">
        <f t="shared" si="106"/>
        <v/>
      </c>
      <c r="R753" s="71" t="str">
        <f t="shared" si="107"/>
        <v/>
      </c>
    </row>
    <row r="754" spans="1:18" x14ac:dyDescent="0.25">
      <c r="A754" s="63" t="str">
        <f t="shared" si="99"/>
        <v/>
      </c>
      <c r="B754" s="64" t="str">
        <f t="shared" si="100"/>
        <v/>
      </c>
      <c r="C754" s="65" t="str">
        <f t="shared" si="101"/>
        <v/>
      </c>
      <c r="D754" s="66" t="str">
        <f>IF(A754="","",IF(A754=1,start_rate,IF(variable,IF(OR(A754=1,A754&lt;$K$20*periods_per_year),D753,MIN($K$21,IF(MOD(A754-1,$J$23)=0,MAX($K$22,D753+$J$24),D753))),D753)))</f>
        <v/>
      </c>
      <c r="E754" s="71" t="str">
        <f t="shared" si="102"/>
        <v/>
      </c>
      <c r="F754" s="71" t="str">
        <f>IF(A754="","",IF(A754=nper,J753+E754,MIN(J753+E754,IF(D754=D753,F753,IF($E$10="Acc Bi-Weekly",ROUND((-PMT(((1+D754/CP)^(CP/12))-1,(nper-A754+1)*12/26,J753))/2,2),IF($E$10="Acc Weekly",ROUND((-PMT(((1+D754/CP)^(CP/12))-1,(nper-A754+1)*12/52,J753))/4,2),ROUND(-PMT(((1+D754/CP)^(CP/periods_per_year))-1,nper-A754+1,J753),2)))))))</f>
        <v/>
      </c>
      <c r="G754" s="71" t="str">
        <f>IF(OR(A754="",A754&lt;$E$14),"",IF(J753&lt;=F754,0,IF(IF(AND(A754&gt;=$E$14,MOD(A754-$E$14,int)=0),$E$15,0)+F754&gt;=J753+E754,J753+E754-F754,IF(AND(A754&gt;=$E$14,MOD(A754-$E$14,int)=0),$E$15,0)+IF(IF(AND(A754&gt;=$E$14,MOD(A754-$E$14,int)=0),$E$15,0)+IF(MOD(A754-$E$18,periods_per_year)=0,$E$17,0)+F754&lt;J753+E754,IF(MOD(A754-$E$18,periods_per_year)=0,$E$17,0),J753+E754-IF(AND(A754&gt;=$E$14,MOD(A754-$E$14,int)=0),$E$15,0)-F754))))</f>
        <v/>
      </c>
      <c r="H754" s="68"/>
      <c r="I754" s="71" t="str">
        <f t="shared" si="103"/>
        <v/>
      </c>
      <c r="J754" s="71" t="str">
        <f t="shared" si="104"/>
        <v/>
      </c>
      <c r="K754" s="50"/>
      <c r="L754" s="63" t="str">
        <f t="shared" si="105"/>
        <v/>
      </c>
      <c r="M754" s="64" t="str">
        <f>IF(L754="","",IF(OR(periods_per_year=26,periods_per_year=52),IF(periods_per_year=26,IF(L754=1,fpdate,M753+14),IF(periods_per_year=52,IF(L754=1,fpdate,M753+7),"n/a")),IF(periods_per_year=24,DATE(YEAR(fpdate),MONTH(fpdate)+(L754-1)/2+IF(AND(DAY(fpdate)&gt;=15,MOD(L754,2)=0),1,0),IF(MOD(L754,2)=0,IF(DAY(fpdate)&gt;=15,DAY(fpdate)-14,DAY(fpdate)+14),DAY(fpdate))),IF(DAY(DATE(YEAR(fpdate),MONTH(fpdate)+L754-1,DAY(fpdate)))&lt;&gt;DAY(fpdate),DATE(YEAR(fpdate),MONTH(fpdate)+L754,0),DATE(YEAR(fpdate),MONTH(fpdate)+L754-1,DAY(fpdate))))))</f>
        <v/>
      </c>
      <c r="N754" s="70" t="str">
        <f>IF(L754="","",IF(D754&lt;&gt;"",D754,IF(L754=1,start_rate,IF(variable,IF(OR(L754=1,L754&lt;$K$20*periods_per_year),N753,MIN($K$21,IF(MOD(L754-1,$J$23)=0,MAX($K$22,N753+$J$24),N753))),N753))))</f>
        <v/>
      </c>
      <c r="O754" s="71" t="str">
        <f>IF(L754="","",ROUND((((1+N754/CP)^(CP/periods_per_year))-1)*R753,2))</f>
        <v/>
      </c>
      <c r="P754" s="71" t="str">
        <f>IF(L754="","",IF(L754=nper,R753+O754,MIN(R753+O754,IF(N754=N753,P753,ROUND(-PMT(((1+N754/CP)^(CP/periods_per_year))-1,nper-L754+1,R753),2)))))</f>
        <v/>
      </c>
      <c r="Q754" s="71" t="str">
        <f t="shared" si="106"/>
        <v/>
      </c>
      <c r="R754" s="71" t="str">
        <f t="shared" si="107"/>
        <v/>
      </c>
    </row>
    <row r="755" spans="1:18" x14ac:dyDescent="0.25">
      <c r="A755" s="63" t="str">
        <f t="shared" si="99"/>
        <v/>
      </c>
      <c r="B755" s="64" t="str">
        <f t="shared" si="100"/>
        <v/>
      </c>
      <c r="C755" s="65" t="str">
        <f t="shared" si="101"/>
        <v/>
      </c>
      <c r="D755" s="66" t="str">
        <f>IF(A755="","",IF(A755=1,start_rate,IF(variable,IF(OR(A755=1,A755&lt;$K$20*periods_per_year),D754,MIN($K$21,IF(MOD(A755-1,$J$23)=0,MAX($K$22,D754+$J$24),D754))),D754)))</f>
        <v/>
      </c>
      <c r="E755" s="71" t="str">
        <f t="shared" si="102"/>
        <v/>
      </c>
      <c r="F755" s="71" t="str">
        <f>IF(A755="","",IF(A755=nper,J754+E755,MIN(J754+E755,IF(D755=D754,F754,IF($E$10="Acc Bi-Weekly",ROUND((-PMT(((1+D755/CP)^(CP/12))-1,(nper-A755+1)*12/26,J754))/2,2),IF($E$10="Acc Weekly",ROUND((-PMT(((1+D755/CP)^(CP/12))-1,(nper-A755+1)*12/52,J754))/4,2),ROUND(-PMT(((1+D755/CP)^(CP/periods_per_year))-1,nper-A755+1,J754),2)))))))</f>
        <v/>
      </c>
      <c r="G755" s="71" t="str">
        <f>IF(OR(A755="",A755&lt;$E$14),"",IF(J754&lt;=F755,0,IF(IF(AND(A755&gt;=$E$14,MOD(A755-$E$14,int)=0),$E$15,0)+F755&gt;=J754+E755,J754+E755-F755,IF(AND(A755&gt;=$E$14,MOD(A755-$E$14,int)=0),$E$15,0)+IF(IF(AND(A755&gt;=$E$14,MOD(A755-$E$14,int)=0),$E$15,0)+IF(MOD(A755-$E$18,periods_per_year)=0,$E$17,0)+F755&lt;J754+E755,IF(MOD(A755-$E$18,periods_per_year)=0,$E$17,0),J754+E755-IF(AND(A755&gt;=$E$14,MOD(A755-$E$14,int)=0),$E$15,0)-F755))))</f>
        <v/>
      </c>
      <c r="H755" s="68"/>
      <c r="I755" s="71" t="str">
        <f t="shared" si="103"/>
        <v/>
      </c>
      <c r="J755" s="71" t="str">
        <f t="shared" si="104"/>
        <v/>
      </c>
      <c r="K755" s="50"/>
      <c r="L755" s="63" t="str">
        <f t="shared" si="105"/>
        <v/>
      </c>
      <c r="M755" s="64" t="str">
        <f>IF(L755="","",IF(OR(periods_per_year=26,periods_per_year=52),IF(periods_per_year=26,IF(L755=1,fpdate,M754+14),IF(periods_per_year=52,IF(L755=1,fpdate,M754+7),"n/a")),IF(periods_per_year=24,DATE(YEAR(fpdate),MONTH(fpdate)+(L755-1)/2+IF(AND(DAY(fpdate)&gt;=15,MOD(L755,2)=0),1,0),IF(MOD(L755,2)=0,IF(DAY(fpdate)&gt;=15,DAY(fpdate)-14,DAY(fpdate)+14),DAY(fpdate))),IF(DAY(DATE(YEAR(fpdate),MONTH(fpdate)+L755-1,DAY(fpdate)))&lt;&gt;DAY(fpdate),DATE(YEAR(fpdate),MONTH(fpdate)+L755,0),DATE(YEAR(fpdate),MONTH(fpdate)+L755-1,DAY(fpdate))))))</f>
        <v/>
      </c>
      <c r="N755" s="70" t="str">
        <f>IF(L755="","",IF(D755&lt;&gt;"",D755,IF(L755=1,start_rate,IF(variable,IF(OR(L755=1,L755&lt;$K$20*periods_per_year),N754,MIN($K$21,IF(MOD(L755-1,$J$23)=0,MAX($K$22,N754+$J$24),N754))),N754))))</f>
        <v/>
      </c>
      <c r="O755" s="71" t="str">
        <f>IF(L755="","",ROUND((((1+N755/CP)^(CP/periods_per_year))-1)*R754,2))</f>
        <v/>
      </c>
      <c r="P755" s="71" t="str">
        <f>IF(L755="","",IF(L755=nper,R754+O755,MIN(R754+O755,IF(N755=N754,P754,ROUND(-PMT(((1+N755/CP)^(CP/periods_per_year))-1,nper-L755+1,R754),2)))))</f>
        <v/>
      </c>
      <c r="Q755" s="71" t="str">
        <f t="shared" si="106"/>
        <v/>
      </c>
      <c r="R755" s="71" t="str">
        <f t="shared" si="107"/>
        <v/>
      </c>
    </row>
    <row r="756" spans="1:18" x14ac:dyDescent="0.25">
      <c r="A756" s="63" t="str">
        <f t="shared" si="99"/>
        <v/>
      </c>
      <c r="B756" s="64" t="str">
        <f t="shared" si="100"/>
        <v/>
      </c>
      <c r="C756" s="65" t="str">
        <f t="shared" si="101"/>
        <v/>
      </c>
      <c r="D756" s="66" t="str">
        <f>IF(A756="","",IF(A756=1,start_rate,IF(variable,IF(OR(A756=1,A756&lt;$K$20*periods_per_year),D755,MIN($K$21,IF(MOD(A756-1,$J$23)=0,MAX($K$22,D755+$J$24),D755))),D755)))</f>
        <v/>
      </c>
      <c r="E756" s="71" t="str">
        <f t="shared" si="102"/>
        <v/>
      </c>
      <c r="F756" s="71" t="str">
        <f>IF(A756="","",IF(A756=nper,J755+E756,MIN(J755+E756,IF(D756=D755,F755,IF($E$10="Acc Bi-Weekly",ROUND((-PMT(((1+D756/CP)^(CP/12))-1,(nper-A756+1)*12/26,J755))/2,2),IF($E$10="Acc Weekly",ROUND((-PMT(((1+D756/CP)^(CP/12))-1,(nper-A756+1)*12/52,J755))/4,2),ROUND(-PMT(((1+D756/CP)^(CP/periods_per_year))-1,nper-A756+1,J755),2)))))))</f>
        <v/>
      </c>
      <c r="G756" s="71" t="str">
        <f>IF(OR(A756="",A756&lt;$E$14),"",IF(J755&lt;=F756,0,IF(IF(AND(A756&gt;=$E$14,MOD(A756-$E$14,int)=0),$E$15,0)+F756&gt;=J755+E756,J755+E756-F756,IF(AND(A756&gt;=$E$14,MOD(A756-$E$14,int)=0),$E$15,0)+IF(IF(AND(A756&gt;=$E$14,MOD(A756-$E$14,int)=0),$E$15,0)+IF(MOD(A756-$E$18,periods_per_year)=0,$E$17,0)+F756&lt;J755+E756,IF(MOD(A756-$E$18,periods_per_year)=0,$E$17,0),J755+E756-IF(AND(A756&gt;=$E$14,MOD(A756-$E$14,int)=0),$E$15,0)-F756))))</f>
        <v/>
      </c>
      <c r="H756" s="68"/>
      <c r="I756" s="71" t="str">
        <f t="shared" si="103"/>
        <v/>
      </c>
      <c r="J756" s="71" t="str">
        <f t="shared" si="104"/>
        <v/>
      </c>
      <c r="K756" s="50"/>
      <c r="L756" s="63" t="str">
        <f t="shared" si="105"/>
        <v/>
      </c>
      <c r="M756" s="64" t="str">
        <f>IF(L756="","",IF(OR(periods_per_year=26,periods_per_year=52),IF(periods_per_year=26,IF(L756=1,fpdate,M755+14),IF(periods_per_year=52,IF(L756=1,fpdate,M755+7),"n/a")),IF(periods_per_year=24,DATE(YEAR(fpdate),MONTH(fpdate)+(L756-1)/2+IF(AND(DAY(fpdate)&gt;=15,MOD(L756,2)=0),1,0),IF(MOD(L756,2)=0,IF(DAY(fpdate)&gt;=15,DAY(fpdate)-14,DAY(fpdate)+14),DAY(fpdate))),IF(DAY(DATE(YEAR(fpdate),MONTH(fpdate)+L756-1,DAY(fpdate)))&lt;&gt;DAY(fpdate),DATE(YEAR(fpdate),MONTH(fpdate)+L756,0),DATE(YEAR(fpdate),MONTH(fpdate)+L756-1,DAY(fpdate))))))</f>
        <v/>
      </c>
      <c r="N756" s="70" t="str">
        <f>IF(L756="","",IF(D756&lt;&gt;"",D756,IF(L756=1,start_rate,IF(variable,IF(OR(L756=1,L756&lt;$K$20*periods_per_year),N755,MIN($K$21,IF(MOD(L756-1,$J$23)=0,MAX($K$22,N755+$J$24),N755))),N755))))</f>
        <v/>
      </c>
      <c r="O756" s="71" t="str">
        <f>IF(L756="","",ROUND((((1+N756/CP)^(CP/periods_per_year))-1)*R755,2))</f>
        <v/>
      </c>
      <c r="P756" s="71" t="str">
        <f>IF(L756="","",IF(L756=nper,R755+O756,MIN(R755+O756,IF(N756=N755,P755,ROUND(-PMT(((1+N756/CP)^(CP/periods_per_year))-1,nper-L756+1,R755),2)))))</f>
        <v/>
      </c>
      <c r="Q756" s="71" t="str">
        <f t="shared" si="106"/>
        <v/>
      </c>
      <c r="R756" s="71" t="str">
        <f t="shared" si="107"/>
        <v/>
      </c>
    </row>
    <row r="757" spans="1:18" x14ac:dyDescent="0.25">
      <c r="A757" s="63" t="str">
        <f t="shared" si="99"/>
        <v/>
      </c>
      <c r="B757" s="64" t="str">
        <f t="shared" si="100"/>
        <v/>
      </c>
      <c r="C757" s="65" t="str">
        <f t="shared" si="101"/>
        <v/>
      </c>
      <c r="D757" s="66" t="str">
        <f>IF(A757="","",IF(A757=1,start_rate,IF(variable,IF(OR(A757=1,A757&lt;$K$20*periods_per_year),D756,MIN($K$21,IF(MOD(A757-1,$J$23)=0,MAX($K$22,D756+$J$24),D756))),D756)))</f>
        <v/>
      </c>
      <c r="E757" s="71" t="str">
        <f t="shared" si="102"/>
        <v/>
      </c>
      <c r="F757" s="71" t="str">
        <f>IF(A757="","",IF(A757=nper,J756+E757,MIN(J756+E757,IF(D757=D756,F756,IF($E$10="Acc Bi-Weekly",ROUND((-PMT(((1+D757/CP)^(CP/12))-1,(nper-A757+1)*12/26,J756))/2,2),IF($E$10="Acc Weekly",ROUND((-PMT(((1+D757/CP)^(CP/12))-1,(nper-A757+1)*12/52,J756))/4,2),ROUND(-PMT(((1+D757/CP)^(CP/periods_per_year))-1,nper-A757+1,J756),2)))))))</f>
        <v/>
      </c>
      <c r="G757" s="71" t="str">
        <f>IF(OR(A757="",A757&lt;$E$14),"",IF(J756&lt;=F757,0,IF(IF(AND(A757&gt;=$E$14,MOD(A757-$E$14,int)=0),$E$15,0)+F757&gt;=J756+E757,J756+E757-F757,IF(AND(A757&gt;=$E$14,MOD(A757-$E$14,int)=0),$E$15,0)+IF(IF(AND(A757&gt;=$E$14,MOD(A757-$E$14,int)=0),$E$15,0)+IF(MOD(A757-$E$18,periods_per_year)=0,$E$17,0)+F757&lt;J756+E757,IF(MOD(A757-$E$18,periods_per_year)=0,$E$17,0),J756+E757-IF(AND(A757&gt;=$E$14,MOD(A757-$E$14,int)=0),$E$15,0)-F757))))</f>
        <v/>
      </c>
      <c r="H757" s="68"/>
      <c r="I757" s="71" t="str">
        <f t="shared" si="103"/>
        <v/>
      </c>
      <c r="J757" s="71" t="str">
        <f t="shared" si="104"/>
        <v/>
      </c>
      <c r="K757" s="50"/>
      <c r="L757" s="63" t="str">
        <f t="shared" si="105"/>
        <v/>
      </c>
      <c r="M757" s="64" t="str">
        <f>IF(L757="","",IF(OR(periods_per_year=26,periods_per_year=52),IF(periods_per_year=26,IF(L757=1,fpdate,M756+14),IF(periods_per_year=52,IF(L757=1,fpdate,M756+7),"n/a")),IF(periods_per_year=24,DATE(YEAR(fpdate),MONTH(fpdate)+(L757-1)/2+IF(AND(DAY(fpdate)&gt;=15,MOD(L757,2)=0),1,0),IF(MOD(L757,2)=0,IF(DAY(fpdate)&gt;=15,DAY(fpdate)-14,DAY(fpdate)+14),DAY(fpdate))),IF(DAY(DATE(YEAR(fpdate),MONTH(fpdate)+L757-1,DAY(fpdate)))&lt;&gt;DAY(fpdate),DATE(YEAR(fpdate),MONTH(fpdate)+L757,0),DATE(YEAR(fpdate),MONTH(fpdate)+L757-1,DAY(fpdate))))))</f>
        <v/>
      </c>
      <c r="N757" s="70" t="str">
        <f>IF(L757="","",IF(D757&lt;&gt;"",D757,IF(L757=1,start_rate,IF(variable,IF(OR(L757=1,L757&lt;$K$20*periods_per_year),N756,MIN($K$21,IF(MOD(L757-1,$J$23)=0,MAX($K$22,N756+$J$24),N756))),N756))))</f>
        <v/>
      </c>
      <c r="O757" s="71" t="str">
        <f>IF(L757="","",ROUND((((1+N757/CP)^(CP/periods_per_year))-1)*R756,2))</f>
        <v/>
      </c>
      <c r="P757" s="71" t="str">
        <f>IF(L757="","",IF(L757=nper,R756+O757,MIN(R756+O757,IF(N757=N756,P756,ROUND(-PMT(((1+N757/CP)^(CP/periods_per_year))-1,nper-L757+1,R756),2)))))</f>
        <v/>
      </c>
      <c r="Q757" s="71" t="str">
        <f t="shared" si="106"/>
        <v/>
      </c>
      <c r="R757" s="71" t="str">
        <f t="shared" si="107"/>
        <v/>
      </c>
    </row>
    <row r="758" spans="1:18" x14ac:dyDescent="0.25">
      <c r="A758" s="63" t="str">
        <f t="shared" si="99"/>
        <v/>
      </c>
      <c r="B758" s="64" t="str">
        <f t="shared" si="100"/>
        <v/>
      </c>
      <c r="C758" s="65" t="str">
        <f t="shared" si="101"/>
        <v/>
      </c>
      <c r="D758" s="66" t="str">
        <f>IF(A758="","",IF(A758=1,start_rate,IF(variable,IF(OR(A758=1,A758&lt;$K$20*periods_per_year),D757,MIN($K$21,IF(MOD(A758-1,$J$23)=0,MAX($K$22,D757+$J$24),D757))),D757)))</f>
        <v/>
      </c>
      <c r="E758" s="71" t="str">
        <f t="shared" si="102"/>
        <v/>
      </c>
      <c r="F758" s="71" t="str">
        <f>IF(A758="","",IF(A758=nper,J757+E758,MIN(J757+E758,IF(D758=D757,F757,IF($E$10="Acc Bi-Weekly",ROUND((-PMT(((1+D758/CP)^(CP/12))-1,(nper-A758+1)*12/26,J757))/2,2),IF($E$10="Acc Weekly",ROUND((-PMT(((1+D758/CP)^(CP/12))-1,(nper-A758+1)*12/52,J757))/4,2),ROUND(-PMT(((1+D758/CP)^(CP/periods_per_year))-1,nper-A758+1,J757),2)))))))</f>
        <v/>
      </c>
      <c r="G758" s="71" t="str">
        <f>IF(OR(A758="",A758&lt;$E$14),"",IF(J757&lt;=F758,0,IF(IF(AND(A758&gt;=$E$14,MOD(A758-$E$14,int)=0),$E$15,0)+F758&gt;=J757+E758,J757+E758-F758,IF(AND(A758&gt;=$E$14,MOD(A758-$E$14,int)=0),$E$15,0)+IF(IF(AND(A758&gt;=$E$14,MOD(A758-$E$14,int)=0),$E$15,0)+IF(MOD(A758-$E$18,periods_per_year)=0,$E$17,0)+F758&lt;J757+E758,IF(MOD(A758-$E$18,periods_per_year)=0,$E$17,0),J757+E758-IF(AND(A758&gt;=$E$14,MOD(A758-$E$14,int)=0),$E$15,0)-F758))))</f>
        <v/>
      </c>
      <c r="H758" s="68"/>
      <c r="I758" s="71" t="str">
        <f t="shared" si="103"/>
        <v/>
      </c>
      <c r="J758" s="71" t="str">
        <f t="shared" si="104"/>
        <v/>
      </c>
      <c r="K758" s="50"/>
      <c r="L758" s="63" t="str">
        <f t="shared" si="105"/>
        <v/>
      </c>
      <c r="M758" s="64" t="str">
        <f>IF(L758="","",IF(OR(periods_per_year=26,periods_per_year=52),IF(periods_per_year=26,IF(L758=1,fpdate,M757+14),IF(periods_per_year=52,IF(L758=1,fpdate,M757+7),"n/a")),IF(periods_per_year=24,DATE(YEAR(fpdate),MONTH(fpdate)+(L758-1)/2+IF(AND(DAY(fpdate)&gt;=15,MOD(L758,2)=0),1,0),IF(MOD(L758,2)=0,IF(DAY(fpdate)&gt;=15,DAY(fpdate)-14,DAY(fpdate)+14),DAY(fpdate))),IF(DAY(DATE(YEAR(fpdate),MONTH(fpdate)+L758-1,DAY(fpdate)))&lt;&gt;DAY(fpdate),DATE(YEAR(fpdate),MONTH(fpdate)+L758,0),DATE(YEAR(fpdate),MONTH(fpdate)+L758-1,DAY(fpdate))))))</f>
        <v/>
      </c>
      <c r="N758" s="70" t="str">
        <f>IF(L758="","",IF(D758&lt;&gt;"",D758,IF(L758=1,start_rate,IF(variable,IF(OR(L758=1,L758&lt;$K$20*periods_per_year),N757,MIN($K$21,IF(MOD(L758-1,$J$23)=0,MAX($K$22,N757+$J$24),N757))),N757))))</f>
        <v/>
      </c>
      <c r="O758" s="71" t="str">
        <f>IF(L758="","",ROUND((((1+N758/CP)^(CP/periods_per_year))-1)*R757,2))</f>
        <v/>
      </c>
      <c r="P758" s="71" t="str">
        <f>IF(L758="","",IF(L758=nper,R757+O758,MIN(R757+O758,IF(N758=N757,P757,ROUND(-PMT(((1+N758/CP)^(CP/periods_per_year))-1,nper-L758+1,R757),2)))))</f>
        <v/>
      </c>
      <c r="Q758" s="71" t="str">
        <f t="shared" si="106"/>
        <v/>
      </c>
      <c r="R758" s="71" t="str">
        <f t="shared" si="107"/>
        <v/>
      </c>
    </row>
    <row r="759" spans="1:18" x14ac:dyDescent="0.25">
      <c r="A759" s="63" t="str">
        <f t="shared" si="99"/>
        <v/>
      </c>
      <c r="B759" s="64" t="str">
        <f t="shared" si="100"/>
        <v/>
      </c>
      <c r="C759" s="65" t="str">
        <f t="shared" si="101"/>
        <v/>
      </c>
      <c r="D759" s="66" t="str">
        <f>IF(A759="","",IF(A759=1,start_rate,IF(variable,IF(OR(A759=1,A759&lt;$K$20*periods_per_year),D758,MIN($K$21,IF(MOD(A759-1,$J$23)=0,MAX($K$22,D758+$J$24),D758))),D758)))</f>
        <v/>
      </c>
      <c r="E759" s="71" t="str">
        <f t="shared" si="102"/>
        <v/>
      </c>
      <c r="F759" s="71" t="str">
        <f>IF(A759="","",IF(A759=nper,J758+E759,MIN(J758+E759,IF(D759=D758,F758,IF($E$10="Acc Bi-Weekly",ROUND((-PMT(((1+D759/CP)^(CP/12))-1,(nper-A759+1)*12/26,J758))/2,2),IF($E$10="Acc Weekly",ROUND((-PMT(((1+D759/CP)^(CP/12))-1,(nper-A759+1)*12/52,J758))/4,2),ROUND(-PMT(((1+D759/CP)^(CP/periods_per_year))-1,nper-A759+1,J758),2)))))))</f>
        <v/>
      </c>
      <c r="G759" s="71" t="str">
        <f>IF(OR(A759="",A759&lt;$E$14),"",IF(J758&lt;=F759,0,IF(IF(AND(A759&gt;=$E$14,MOD(A759-$E$14,int)=0),$E$15,0)+F759&gt;=J758+E759,J758+E759-F759,IF(AND(A759&gt;=$E$14,MOD(A759-$E$14,int)=0),$E$15,0)+IF(IF(AND(A759&gt;=$E$14,MOD(A759-$E$14,int)=0),$E$15,0)+IF(MOD(A759-$E$18,periods_per_year)=0,$E$17,0)+F759&lt;J758+E759,IF(MOD(A759-$E$18,periods_per_year)=0,$E$17,0),J758+E759-IF(AND(A759&gt;=$E$14,MOD(A759-$E$14,int)=0),$E$15,0)-F759))))</f>
        <v/>
      </c>
      <c r="H759" s="68"/>
      <c r="I759" s="71" t="str">
        <f t="shared" si="103"/>
        <v/>
      </c>
      <c r="J759" s="71" t="str">
        <f t="shared" si="104"/>
        <v/>
      </c>
      <c r="K759" s="50"/>
      <c r="L759" s="63" t="str">
        <f t="shared" si="105"/>
        <v/>
      </c>
      <c r="M759" s="64" t="str">
        <f>IF(L759="","",IF(OR(periods_per_year=26,periods_per_year=52),IF(periods_per_year=26,IF(L759=1,fpdate,M758+14),IF(periods_per_year=52,IF(L759=1,fpdate,M758+7),"n/a")),IF(periods_per_year=24,DATE(YEAR(fpdate),MONTH(fpdate)+(L759-1)/2+IF(AND(DAY(fpdate)&gt;=15,MOD(L759,2)=0),1,0),IF(MOD(L759,2)=0,IF(DAY(fpdate)&gt;=15,DAY(fpdate)-14,DAY(fpdate)+14),DAY(fpdate))),IF(DAY(DATE(YEAR(fpdate),MONTH(fpdate)+L759-1,DAY(fpdate)))&lt;&gt;DAY(fpdate),DATE(YEAR(fpdate),MONTH(fpdate)+L759,0),DATE(YEAR(fpdate),MONTH(fpdate)+L759-1,DAY(fpdate))))))</f>
        <v/>
      </c>
      <c r="N759" s="70" t="str">
        <f>IF(L759="","",IF(D759&lt;&gt;"",D759,IF(L759=1,start_rate,IF(variable,IF(OR(L759=1,L759&lt;$K$20*periods_per_year),N758,MIN($K$21,IF(MOD(L759-1,$J$23)=0,MAX($K$22,N758+$J$24),N758))),N758))))</f>
        <v/>
      </c>
      <c r="O759" s="71" t="str">
        <f>IF(L759="","",ROUND((((1+N759/CP)^(CP/periods_per_year))-1)*R758,2))</f>
        <v/>
      </c>
      <c r="P759" s="71" t="str">
        <f>IF(L759="","",IF(L759=nper,R758+O759,MIN(R758+O759,IF(N759=N758,P758,ROUND(-PMT(((1+N759/CP)^(CP/periods_per_year))-1,nper-L759+1,R758),2)))))</f>
        <v/>
      </c>
      <c r="Q759" s="71" t="str">
        <f t="shared" si="106"/>
        <v/>
      </c>
      <c r="R759" s="71" t="str">
        <f t="shared" si="107"/>
        <v/>
      </c>
    </row>
    <row r="760" spans="1:18" x14ac:dyDescent="0.25">
      <c r="A760" s="63" t="str">
        <f t="shared" si="99"/>
        <v/>
      </c>
      <c r="B760" s="64" t="str">
        <f t="shared" si="100"/>
        <v/>
      </c>
      <c r="C760" s="65" t="str">
        <f t="shared" si="101"/>
        <v/>
      </c>
      <c r="D760" s="66" t="str">
        <f>IF(A760="","",IF(A760=1,start_rate,IF(variable,IF(OR(A760=1,A760&lt;$K$20*periods_per_year),D759,MIN($K$21,IF(MOD(A760-1,$J$23)=0,MAX($K$22,D759+$J$24),D759))),D759)))</f>
        <v/>
      </c>
      <c r="E760" s="71" t="str">
        <f t="shared" si="102"/>
        <v/>
      </c>
      <c r="F760" s="71" t="str">
        <f>IF(A760="","",IF(A760=nper,J759+E760,MIN(J759+E760,IF(D760=D759,F759,IF($E$10="Acc Bi-Weekly",ROUND((-PMT(((1+D760/CP)^(CP/12))-1,(nper-A760+1)*12/26,J759))/2,2),IF($E$10="Acc Weekly",ROUND((-PMT(((1+D760/CP)^(CP/12))-1,(nper-A760+1)*12/52,J759))/4,2),ROUND(-PMT(((1+D760/CP)^(CP/periods_per_year))-1,nper-A760+1,J759),2)))))))</f>
        <v/>
      </c>
      <c r="G760" s="71" t="str">
        <f>IF(OR(A760="",A760&lt;$E$14),"",IF(J759&lt;=F760,0,IF(IF(AND(A760&gt;=$E$14,MOD(A760-$E$14,int)=0),$E$15,0)+F760&gt;=J759+E760,J759+E760-F760,IF(AND(A760&gt;=$E$14,MOD(A760-$E$14,int)=0),$E$15,0)+IF(IF(AND(A760&gt;=$E$14,MOD(A760-$E$14,int)=0),$E$15,0)+IF(MOD(A760-$E$18,periods_per_year)=0,$E$17,0)+F760&lt;J759+E760,IF(MOD(A760-$E$18,periods_per_year)=0,$E$17,0),J759+E760-IF(AND(A760&gt;=$E$14,MOD(A760-$E$14,int)=0),$E$15,0)-F760))))</f>
        <v/>
      </c>
      <c r="H760" s="68"/>
      <c r="I760" s="71" t="str">
        <f t="shared" si="103"/>
        <v/>
      </c>
      <c r="J760" s="71" t="str">
        <f t="shared" si="104"/>
        <v/>
      </c>
      <c r="K760" s="50"/>
      <c r="L760" s="63" t="str">
        <f t="shared" si="105"/>
        <v/>
      </c>
      <c r="M760" s="64" t="str">
        <f>IF(L760="","",IF(OR(periods_per_year=26,periods_per_year=52),IF(periods_per_year=26,IF(L760=1,fpdate,M759+14),IF(periods_per_year=52,IF(L760=1,fpdate,M759+7),"n/a")),IF(periods_per_year=24,DATE(YEAR(fpdate),MONTH(fpdate)+(L760-1)/2+IF(AND(DAY(fpdate)&gt;=15,MOD(L760,2)=0),1,0),IF(MOD(L760,2)=0,IF(DAY(fpdate)&gt;=15,DAY(fpdate)-14,DAY(fpdate)+14),DAY(fpdate))),IF(DAY(DATE(YEAR(fpdate),MONTH(fpdate)+L760-1,DAY(fpdate)))&lt;&gt;DAY(fpdate),DATE(YEAR(fpdate),MONTH(fpdate)+L760,0),DATE(YEAR(fpdate),MONTH(fpdate)+L760-1,DAY(fpdate))))))</f>
        <v/>
      </c>
      <c r="N760" s="70" t="str">
        <f>IF(L760="","",IF(D760&lt;&gt;"",D760,IF(L760=1,start_rate,IF(variable,IF(OR(L760=1,L760&lt;$K$20*periods_per_year),N759,MIN($K$21,IF(MOD(L760-1,$J$23)=0,MAX($K$22,N759+$J$24),N759))),N759))))</f>
        <v/>
      </c>
      <c r="O760" s="71" t="str">
        <f>IF(L760="","",ROUND((((1+N760/CP)^(CP/periods_per_year))-1)*R759,2))</f>
        <v/>
      </c>
      <c r="P760" s="71" t="str">
        <f>IF(L760="","",IF(L760=nper,R759+O760,MIN(R759+O760,IF(N760=N759,P759,ROUND(-PMT(((1+N760/CP)^(CP/periods_per_year))-1,nper-L760+1,R759),2)))))</f>
        <v/>
      </c>
      <c r="Q760" s="71" t="str">
        <f t="shared" si="106"/>
        <v/>
      </c>
      <c r="R760" s="71" t="str">
        <f t="shared" si="107"/>
        <v/>
      </c>
    </row>
    <row r="761" spans="1:18" x14ac:dyDescent="0.25">
      <c r="A761" s="63" t="str">
        <f t="shared" si="99"/>
        <v/>
      </c>
      <c r="B761" s="64" t="str">
        <f t="shared" si="100"/>
        <v/>
      </c>
      <c r="C761" s="65" t="str">
        <f t="shared" si="101"/>
        <v/>
      </c>
      <c r="D761" s="66" t="str">
        <f>IF(A761="","",IF(A761=1,start_rate,IF(variable,IF(OR(A761=1,A761&lt;$K$20*periods_per_year),D760,MIN($K$21,IF(MOD(A761-1,$J$23)=0,MAX($K$22,D760+$J$24),D760))),D760)))</f>
        <v/>
      </c>
      <c r="E761" s="71" t="str">
        <f t="shared" si="102"/>
        <v/>
      </c>
      <c r="F761" s="71" t="str">
        <f>IF(A761="","",IF(A761=nper,J760+E761,MIN(J760+E761,IF(D761=D760,F760,IF($E$10="Acc Bi-Weekly",ROUND((-PMT(((1+D761/CP)^(CP/12))-1,(nper-A761+1)*12/26,J760))/2,2),IF($E$10="Acc Weekly",ROUND((-PMT(((1+D761/CP)^(CP/12))-1,(nper-A761+1)*12/52,J760))/4,2),ROUND(-PMT(((1+D761/CP)^(CP/periods_per_year))-1,nper-A761+1,J760),2)))))))</f>
        <v/>
      </c>
      <c r="G761" s="71" t="str">
        <f>IF(OR(A761="",A761&lt;$E$14),"",IF(J760&lt;=F761,0,IF(IF(AND(A761&gt;=$E$14,MOD(A761-$E$14,int)=0),$E$15,0)+F761&gt;=J760+E761,J760+E761-F761,IF(AND(A761&gt;=$E$14,MOD(A761-$E$14,int)=0),$E$15,0)+IF(IF(AND(A761&gt;=$E$14,MOD(A761-$E$14,int)=0),$E$15,0)+IF(MOD(A761-$E$18,periods_per_year)=0,$E$17,0)+F761&lt;J760+E761,IF(MOD(A761-$E$18,periods_per_year)=0,$E$17,0),J760+E761-IF(AND(A761&gt;=$E$14,MOD(A761-$E$14,int)=0),$E$15,0)-F761))))</f>
        <v/>
      </c>
      <c r="H761" s="68"/>
      <c r="I761" s="71" t="str">
        <f t="shared" si="103"/>
        <v/>
      </c>
      <c r="J761" s="71" t="str">
        <f t="shared" si="104"/>
        <v/>
      </c>
      <c r="K761" s="50"/>
      <c r="L761" s="63" t="str">
        <f t="shared" si="105"/>
        <v/>
      </c>
      <c r="M761" s="64" t="str">
        <f>IF(L761="","",IF(OR(periods_per_year=26,periods_per_year=52),IF(periods_per_year=26,IF(L761=1,fpdate,M760+14),IF(periods_per_year=52,IF(L761=1,fpdate,M760+7),"n/a")),IF(periods_per_year=24,DATE(YEAR(fpdate),MONTH(fpdate)+(L761-1)/2+IF(AND(DAY(fpdate)&gt;=15,MOD(L761,2)=0),1,0),IF(MOD(L761,2)=0,IF(DAY(fpdate)&gt;=15,DAY(fpdate)-14,DAY(fpdate)+14),DAY(fpdate))),IF(DAY(DATE(YEAR(fpdate),MONTH(fpdate)+L761-1,DAY(fpdate)))&lt;&gt;DAY(fpdate),DATE(YEAR(fpdate),MONTH(fpdate)+L761,0),DATE(YEAR(fpdate),MONTH(fpdate)+L761-1,DAY(fpdate))))))</f>
        <v/>
      </c>
      <c r="N761" s="70" t="str">
        <f>IF(L761="","",IF(D761&lt;&gt;"",D761,IF(L761=1,start_rate,IF(variable,IF(OR(L761=1,L761&lt;$K$20*periods_per_year),N760,MIN($K$21,IF(MOD(L761-1,$J$23)=0,MAX($K$22,N760+$J$24),N760))),N760))))</f>
        <v/>
      </c>
      <c r="O761" s="71" t="str">
        <f>IF(L761="","",ROUND((((1+N761/CP)^(CP/periods_per_year))-1)*R760,2))</f>
        <v/>
      </c>
      <c r="P761" s="71" t="str">
        <f>IF(L761="","",IF(L761=nper,R760+O761,MIN(R760+O761,IF(N761=N760,P760,ROUND(-PMT(((1+N761/CP)^(CP/periods_per_year))-1,nper-L761+1,R760),2)))))</f>
        <v/>
      </c>
      <c r="Q761" s="71" t="str">
        <f t="shared" si="106"/>
        <v/>
      </c>
      <c r="R761" s="71" t="str">
        <f t="shared" si="107"/>
        <v/>
      </c>
    </row>
    <row r="762" spans="1:18" x14ac:dyDescent="0.25">
      <c r="A762" s="63" t="str">
        <f t="shared" si="99"/>
        <v/>
      </c>
      <c r="B762" s="64" t="str">
        <f t="shared" si="100"/>
        <v/>
      </c>
      <c r="C762" s="65" t="str">
        <f t="shared" si="101"/>
        <v/>
      </c>
      <c r="D762" s="66" t="str">
        <f>IF(A762="","",IF(A762=1,start_rate,IF(variable,IF(OR(A762=1,A762&lt;$K$20*periods_per_year),D761,MIN($K$21,IF(MOD(A762-1,$J$23)=0,MAX($K$22,D761+$J$24),D761))),D761)))</f>
        <v/>
      </c>
      <c r="E762" s="71" t="str">
        <f t="shared" si="102"/>
        <v/>
      </c>
      <c r="F762" s="71" t="str">
        <f>IF(A762="","",IF(A762=nper,J761+E762,MIN(J761+E762,IF(D762=D761,F761,IF($E$10="Acc Bi-Weekly",ROUND((-PMT(((1+D762/CP)^(CP/12))-1,(nper-A762+1)*12/26,J761))/2,2),IF($E$10="Acc Weekly",ROUND((-PMT(((1+D762/CP)^(CP/12))-1,(nper-A762+1)*12/52,J761))/4,2),ROUND(-PMT(((1+D762/CP)^(CP/periods_per_year))-1,nper-A762+1,J761),2)))))))</f>
        <v/>
      </c>
      <c r="G762" s="71" t="str">
        <f>IF(OR(A762="",A762&lt;$E$14),"",IF(J761&lt;=F762,0,IF(IF(AND(A762&gt;=$E$14,MOD(A762-$E$14,int)=0),$E$15,0)+F762&gt;=J761+E762,J761+E762-F762,IF(AND(A762&gt;=$E$14,MOD(A762-$E$14,int)=0),$E$15,0)+IF(IF(AND(A762&gt;=$E$14,MOD(A762-$E$14,int)=0),$E$15,0)+IF(MOD(A762-$E$18,periods_per_year)=0,$E$17,0)+F762&lt;J761+E762,IF(MOD(A762-$E$18,periods_per_year)=0,$E$17,0),J761+E762-IF(AND(A762&gt;=$E$14,MOD(A762-$E$14,int)=0),$E$15,0)-F762))))</f>
        <v/>
      </c>
      <c r="H762" s="68"/>
      <c r="I762" s="71" t="str">
        <f t="shared" si="103"/>
        <v/>
      </c>
      <c r="J762" s="71" t="str">
        <f t="shared" si="104"/>
        <v/>
      </c>
      <c r="K762" s="50"/>
      <c r="L762" s="63" t="str">
        <f t="shared" si="105"/>
        <v/>
      </c>
      <c r="M762" s="64" t="str">
        <f>IF(L762="","",IF(OR(periods_per_year=26,periods_per_year=52),IF(periods_per_year=26,IF(L762=1,fpdate,M761+14),IF(periods_per_year=52,IF(L762=1,fpdate,M761+7),"n/a")),IF(periods_per_year=24,DATE(YEAR(fpdate),MONTH(fpdate)+(L762-1)/2+IF(AND(DAY(fpdate)&gt;=15,MOD(L762,2)=0),1,0),IF(MOD(L762,2)=0,IF(DAY(fpdate)&gt;=15,DAY(fpdate)-14,DAY(fpdate)+14),DAY(fpdate))),IF(DAY(DATE(YEAR(fpdate),MONTH(fpdate)+L762-1,DAY(fpdate)))&lt;&gt;DAY(fpdate),DATE(YEAR(fpdate),MONTH(fpdate)+L762,0),DATE(YEAR(fpdate),MONTH(fpdate)+L762-1,DAY(fpdate))))))</f>
        <v/>
      </c>
      <c r="N762" s="70" t="str">
        <f>IF(L762="","",IF(D762&lt;&gt;"",D762,IF(L762=1,start_rate,IF(variable,IF(OR(L762=1,L762&lt;$K$20*periods_per_year),N761,MIN($K$21,IF(MOD(L762-1,$J$23)=0,MAX($K$22,N761+$J$24),N761))),N761))))</f>
        <v/>
      </c>
      <c r="O762" s="71" t="str">
        <f>IF(L762="","",ROUND((((1+N762/CP)^(CP/periods_per_year))-1)*R761,2))</f>
        <v/>
      </c>
      <c r="P762" s="71" t="str">
        <f>IF(L762="","",IF(L762=nper,R761+O762,MIN(R761+O762,IF(N762=N761,P761,ROUND(-PMT(((1+N762/CP)^(CP/periods_per_year))-1,nper-L762+1,R761),2)))))</f>
        <v/>
      </c>
      <c r="Q762" s="71" t="str">
        <f t="shared" si="106"/>
        <v/>
      </c>
      <c r="R762" s="71" t="str">
        <f t="shared" si="107"/>
        <v/>
      </c>
    </row>
    <row r="763" spans="1:18" x14ac:dyDescent="0.25">
      <c r="A763" s="63" t="str">
        <f t="shared" si="99"/>
        <v/>
      </c>
      <c r="B763" s="64" t="str">
        <f t="shared" si="100"/>
        <v/>
      </c>
      <c r="C763" s="65" t="str">
        <f t="shared" si="101"/>
        <v/>
      </c>
      <c r="D763" s="66" t="str">
        <f>IF(A763="","",IF(A763=1,start_rate,IF(variable,IF(OR(A763=1,A763&lt;$K$20*periods_per_year),D762,MIN($K$21,IF(MOD(A763-1,$J$23)=0,MAX($K$22,D762+$J$24),D762))),D762)))</f>
        <v/>
      </c>
      <c r="E763" s="71" t="str">
        <f t="shared" si="102"/>
        <v/>
      </c>
      <c r="F763" s="71" t="str">
        <f>IF(A763="","",IF(A763=nper,J762+E763,MIN(J762+E763,IF(D763=D762,F762,IF($E$10="Acc Bi-Weekly",ROUND((-PMT(((1+D763/CP)^(CP/12))-1,(nper-A763+1)*12/26,J762))/2,2),IF($E$10="Acc Weekly",ROUND((-PMT(((1+D763/CP)^(CP/12))-1,(nper-A763+1)*12/52,J762))/4,2),ROUND(-PMT(((1+D763/CP)^(CP/periods_per_year))-1,nper-A763+1,J762),2)))))))</f>
        <v/>
      </c>
      <c r="G763" s="71" t="str">
        <f>IF(OR(A763="",A763&lt;$E$14),"",IF(J762&lt;=F763,0,IF(IF(AND(A763&gt;=$E$14,MOD(A763-$E$14,int)=0),$E$15,0)+F763&gt;=J762+E763,J762+E763-F763,IF(AND(A763&gt;=$E$14,MOD(A763-$E$14,int)=0),$E$15,0)+IF(IF(AND(A763&gt;=$E$14,MOD(A763-$E$14,int)=0),$E$15,0)+IF(MOD(A763-$E$18,periods_per_year)=0,$E$17,0)+F763&lt;J762+E763,IF(MOD(A763-$E$18,periods_per_year)=0,$E$17,0),J762+E763-IF(AND(A763&gt;=$E$14,MOD(A763-$E$14,int)=0),$E$15,0)-F763))))</f>
        <v/>
      </c>
      <c r="H763" s="68"/>
      <c r="I763" s="71" t="str">
        <f t="shared" si="103"/>
        <v/>
      </c>
      <c r="J763" s="71" t="str">
        <f t="shared" si="104"/>
        <v/>
      </c>
      <c r="K763" s="50"/>
      <c r="L763" s="63" t="str">
        <f t="shared" si="105"/>
        <v/>
      </c>
      <c r="M763" s="64" t="str">
        <f>IF(L763="","",IF(OR(periods_per_year=26,periods_per_year=52),IF(periods_per_year=26,IF(L763=1,fpdate,M762+14),IF(periods_per_year=52,IF(L763=1,fpdate,M762+7),"n/a")),IF(periods_per_year=24,DATE(YEAR(fpdate),MONTH(fpdate)+(L763-1)/2+IF(AND(DAY(fpdate)&gt;=15,MOD(L763,2)=0),1,0),IF(MOD(L763,2)=0,IF(DAY(fpdate)&gt;=15,DAY(fpdate)-14,DAY(fpdate)+14),DAY(fpdate))),IF(DAY(DATE(YEAR(fpdate),MONTH(fpdate)+L763-1,DAY(fpdate)))&lt;&gt;DAY(fpdate),DATE(YEAR(fpdate),MONTH(fpdate)+L763,0),DATE(YEAR(fpdate),MONTH(fpdate)+L763-1,DAY(fpdate))))))</f>
        <v/>
      </c>
      <c r="N763" s="70" t="str">
        <f>IF(L763="","",IF(D763&lt;&gt;"",D763,IF(L763=1,start_rate,IF(variable,IF(OR(L763=1,L763&lt;$K$20*periods_per_year),N762,MIN($K$21,IF(MOD(L763-1,$J$23)=0,MAX($K$22,N762+$J$24),N762))),N762))))</f>
        <v/>
      </c>
      <c r="O763" s="71" t="str">
        <f>IF(L763="","",ROUND((((1+N763/CP)^(CP/periods_per_year))-1)*R762,2))</f>
        <v/>
      </c>
      <c r="P763" s="71" t="str">
        <f>IF(L763="","",IF(L763=nper,R762+O763,MIN(R762+O763,IF(N763=N762,P762,ROUND(-PMT(((1+N763/CP)^(CP/periods_per_year))-1,nper-L763+1,R762),2)))))</f>
        <v/>
      </c>
      <c r="Q763" s="71" t="str">
        <f t="shared" si="106"/>
        <v/>
      </c>
      <c r="R763" s="71" t="str">
        <f t="shared" si="107"/>
        <v/>
      </c>
    </row>
    <row r="764" spans="1:18" x14ac:dyDescent="0.25">
      <c r="A764" s="63" t="str">
        <f t="shared" si="99"/>
        <v/>
      </c>
      <c r="B764" s="64" t="str">
        <f t="shared" si="100"/>
        <v/>
      </c>
      <c r="C764" s="65" t="str">
        <f t="shared" si="101"/>
        <v/>
      </c>
      <c r="D764" s="66" t="str">
        <f>IF(A764="","",IF(A764=1,start_rate,IF(variable,IF(OR(A764=1,A764&lt;$K$20*periods_per_year),D763,MIN($K$21,IF(MOD(A764-1,$J$23)=0,MAX($K$22,D763+$J$24),D763))),D763)))</f>
        <v/>
      </c>
      <c r="E764" s="71" t="str">
        <f t="shared" si="102"/>
        <v/>
      </c>
      <c r="F764" s="71" t="str">
        <f>IF(A764="","",IF(A764=nper,J763+E764,MIN(J763+E764,IF(D764=D763,F763,IF($E$10="Acc Bi-Weekly",ROUND((-PMT(((1+D764/CP)^(CP/12))-1,(nper-A764+1)*12/26,J763))/2,2),IF($E$10="Acc Weekly",ROUND((-PMT(((1+D764/CP)^(CP/12))-1,(nper-A764+1)*12/52,J763))/4,2),ROUND(-PMT(((1+D764/CP)^(CP/periods_per_year))-1,nper-A764+1,J763),2)))))))</f>
        <v/>
      </c>
      <c r="G764" s="71" t="str">
        <f>IF(OR(A764="",A764&lt;$E$14),"",IF(J763&lt;=F764,0,IF(IF(AND(A764&gt;=$E$14,MOD(A764-$E$14,int)=0),$E$15,0)+F764&gt;=J763+E764,J763+E764-F764,IF(AND(A764&gt;=$E$14,MOD(A764-$E$14,int)=0),$E$15,0)+IF(IF(AND(A764&gt;=$E$14,MOD(A764-$E$14,int)=0),$E$15,0)+IF(MOD(A764-$E$18,periods_per_year)=0,$E$17,0)+F764&lt;J763+E764,IF(MOD(A764-$E$18,periods_per_year)=0,$E$17,0),J763+E764-IF(AND(A764&gt;=$E$14,MOD(A764-$E$14,int)=0),$E$15,0)-F764))))</f>
        <v/>
      </c>
      <c r="H764" s="68"/>
      <c r="I764" s="71" t="str">
        <f t="shared" si="103"/>
        <v/>
      </c>
      <c r="J764" s="71" t="str">
        <f t="shared" si="104"/>
        <v/>
      </c>
      <c r="K764" s="50"/>
      <c r="L764" s="63" t="str">
        <f t="shared" si="105"/>
        <v/>
      </c>
      <c r="M764" s="64" t="str">
        <f>IF(L764="","",IF(OR(periods_per_year=26,periods_per_year=52),IF(periods_per_year=26,IF(L764=1,fpdate,M763+14),IF(periods_per_year=52,IF(L764=1,fpdate,M763+7),"n/a")),IF(periods_per_year=24,DATE(YEAR(fpdate),MONTH(fpdate)+(L764-1)/2+IF(AND(DAY(fpdate)&gt;=15,MOD(L764,2)=0),1,0),IF(MOD(L764,2)=0,IF(DAY(fpdate)&gt;=15,DAY(fpdate)-14,DAY(fpdate)+14),DAY(fpdate))),IF(DAY(DATE(YEAR(fpdate),MONTH(fpdate)+L764-1,DAY(fpdate)))&lt;&gt;DAY(fpdate),DATE(YEAR(fpdate),MONTH(fpdate)+L764,0),DATE(YEAR(fpdate),MONTH(fpdate)+L764-1,DAY(fpdate))))))</f>
        <v/>
      </c>
      <c r="N764" s="70" t="str">
        <f>IF(L764="","",IF(D764&lt;&gt;"",D764,IF(L764=1,start_rate,IF(variable,IF(OR(L764=1,L764&lt;$K$20*periods_per_year),N763,MIN($K$21,IF(MOD(L764-1,$J$23)=0,MAX($K$22,N763+$J$24),N763))),N763))))</f>
        <v/>
      </c>
      <c r="O764" s="71" t="str">
        <f>IF(L764="","",ROUND((((1+N764/CP)^(CP/periods_per_year))-1)*R763,2))</f>
        <v/>
      </c>
      <c r="P764" s="71" t="str">
        <f>IF(L764="","",IF(L764=nper,R763+O764,MIN(R763+O764,IF(N764=N763,P763,ROUND(-PMT(((1+N764/CP)^(CP/periods_per_year))-1,nper-L764+1,R763),2)))))</f>
        <v/>
      </c>
      <c r="Q764" s="71" t="str">
        <f t="shared" si="106"/>
        <v/>
      </c>
      <c r="R764" s="71" t="str">
        <f t="shared" si="107"/>
        <v/>
      </c>
    </row>
    <row r="765" spans="1:18" x14ac:dyDescent="0.25">
      <c r="A765" s="63" t="str">
        <f t="shared" si="99"/>
        <v/>
      </c>
      <c r="B765" s="64" t="str">
        <f t="shared" si="100"/>
        <v/>
      </c>
      <c r="C765" s="65" t="str">
        <f t="shared" si="101"/>
        <v/>
      </c>
      <c r="D765" s="66" t="str">
        <f>IF(A765="","",IF(A765=1,start_rate,IF(variable,IF(OR(A765=1,A765&lt;$K$20*periods_per_year),D764,MIN($K$21,IF(MOD(A765-1,$J$23)=0,MAX($K$22,D764+$J$24),D764))),D764)))</f>
        <v/>
      </c>
      <c r="E765" s="71" t="str">
        <f t="shared" si="102"/>
        <v/>
      </c>
      <c r="F765" s="71" t="str">
        <f>IF(A765="","",IF(A765=nper,J764+E765,MIN(J764+E765,IF(D765=D764,F764,IF($E$10="Acc Bi-Weekly",ROUND((-PMT(((1+D765/CP)^(CP/12))-1,(nper-A765+1)*12/26,J764))/2,2),IF($E$10="Acc Weekly",ROUND((-PMT(((1+D765/CP)^(CP/12))-1,(nper-A765+1)*12/52,J764))/4,2),ROUND(-PMT(((1+D765/CP)^(CP/periods_per_year))-1,nper-A765+1,J764),2)))))))</f>
        <v/>
      </c>
      <c r="G765" s="71" t="str">
        <f>IF(OR(A765="",A765&lt;$E$14),"",IF(J764&lt;=F765,0,IF(IF(AND(A765&gt;=$E$14,MOD(A765-$E$14,int)=0),$E$15,0)+F765&gt;=J764+E765,J764+E765-F765,IF(AND(A765&gt;=$E$14,MOD(A765-$E$14,int)=0),$E$15,0)+IF(IF(AND(A765&gt;=$E$14,MOD(A765-$E$14,int)=0),$E$15,0)+IF(MOD(A765-$E$18,periods_per_year)=0,$E$17,0)+F765&lt;J764+E765,IF(MOD(A765-$E$18,periods_per_year)=0,$E$17,0),J764+E765-IF(AND(A765&gt;=$E$14,MOD(A765-$E$14,int)=0),$E$15,0)-F765))))</f>
        <v/>
      </c>
      <c r="H765" s="68"/>
      <c r="I765" s="71" t="str">
        <f t="shared" si="103"/>
        <v/>
      </c>
      <c r="J765" s="71" t="str">
        <f t="shared" si="104"/>
        <v/>
      </c>
      <c r="K765" s="50"/>
      <c r="L765" s="63" t="str">
        <f t="shared" si="105"/>
        <v/>
      </c>
      <c r="M765" s="64" t="str">
        <f>IF(L765="","",IF(OR(periods_per_year=26,periods_per_year=52),IF(periods_per_year=26,IF(L765=1,fpdate,M764+14),IF(periods_per_year=52,IF(L765=1,fpdate,M764+7),"n/a")),IF(periods_per_year=24,DATE(YEAR(fpdate),MONTH(fpdate)+(L765-1)/2+IF(AND(DAY(fpdate)&gt;=15,MOD(L765,2)=0),1,0),IF(MOD(L765,2)=0,IF(DAY(fpdate)&gt;=15,DAY(fpdate)-14,DAY(fpdate)+14),DAY(fpdate))),IF(DAY(DATE(YEAR(fpdate),MONTH(fpdate)+L765-1,DAY(fpdate)))&lt;&gt;DAY(fpdate),DATE(YEAR(fpdate),MONTH(fpdate)+L765,0),DATE(YEAR(fpdate),MONTH(fpdate)+L765-1,DAY(fpdate))))))</f>
        <v/>
      </c>
      <c r="N765" s="70" t="str">
        <f>IF(L765="","",IF(D765&lt;&gt;"",D765,IF(L765=1,start_rate,IF(variable,IF(OR(L765=1,L765&lt;$K$20*periods_per_year),N764,MIN($K$21,IF(MOD(L765-1,$J$23)=0,MAX($K$22,N764+$J$24),N764))),N764))))</f>
        <v/>
      </c>
      <c r="O765" s="71" t="str">
        <f>IF(L765="","",ROUND((((1+N765/CP)^(CP/periods_per_year))-1)*R764,2))</f>
        <v/>
      </c>
      <c r="P765" s="71" t="str">
        <f>IF(L765="","",IF(L765=nper,R764+O765,MIN(R764+O765,IF(N765=N764,P764,ROUND(-PMT(((1+N765/CP)^(CP/periods_per_year))-1,nper-L765+1,R764),2)))))</f>
        <v/>
      </c>
      <c r="Q765" s="71" t="str">
        <f t="shared" si="106"/>
        <v/>
      </c>
      <c r="R765" s="71" t="str">
        <f t="shared" si="107"/>
        <v/>
      </c>
    </row>
    <row r="766" spans="1:18" x14ac:dyDescent="0.25">
      <c r="A766" s="63" t="str">
        <f t="shared" si="99"/>
        <v/>
      </c>
      <c r="B766" s="64" t="str">
        <f t="shared" si="100"/>
        <v/>
      </c>
      <c r="C766" s="65" t="str">
        <f t="shared" si="101"/>
        <v/>
      </c>
      <c r="D766" s="66" t="str">
        <f>IF(A766="","",IF(A766=1,start_rate,IF(variable,IF(OR(A766=1,A766&lt;$K$20*periods_per_year),D765,MIN($K$21,IF(MOD(A766-1,$J$23)=0,MAX($K$22,D765+$J$24),D765))),D765)))</f>
        <v/>
      </c>
      <c r="E766" s="71" t="str">
        <f t="shared" si="102"/>
        <v/>
      </c>
      <c r="F766" s="71" t="str">
        <f>IF(A766="","",IF(A766=nper,J765+E766,MIN(J765+E766,IF(D766=D765,F765,IF($E$10="Acc Bi-Weekly",ROUND((-PMT(((1+D766/CP)^(CP/12))-1,(nper-A766+1)*12/26,J765))/2,2),IF($E$10="Acc Weekly",ROUND((-PMT(((1+D766/CP)^(CP/12))-1,(nper-A766+1)*12/52,J765))/4,2),ROUND(-PMT(((1+D766/CP)^(CP/periods_per_year))-1,nper-A766+1,J765),2)))))))</f>
        <v/>
      </c>
      <c r="G766" s="71" t="str">
        <f>IF(OR(A766="",A766&lt;$E$14),"",IF(J765&lt;=F766,0,IF(IF(AND(A766&gt;=$E$14,MOD(A766-$E$14,int)=0),$E$15,0)+F766&gt;=J765+E766,J765+E766-F766,IF(AND(A766&gt;=$E$14,MOD(A766-$E$14,int)=0),$E$15,0)+IF(IF(AND(A766&gt;=$E$14,MOD(A766-$E$14,int)=0),$E$15,0)+IF(MOD(A766-$E$18,periods_per_year)=0,$E$17,0)+F766&lt;J765+E766,IF(MOD(A766-$E$18,periods_per_year)=0,$E$17,0),J765+E766-IF(AND(A766&gt;=$E$14,MOD(A766-$E$14,int)=0),$E$15,0)-F766))))</f>
        <v/>
      </c>
      <c r="H766" s="68"/>
      <c r="I766" s="71" t="str">
        <f t="shared" si="103"/>
        <v/>
      </c>
      <c r="J766" s="71" t="str">
        <f t="shared" si="104"/>
        <v/>
      </c>
      <c r="K766" s="50"/>
      <c r="L766" s="63" t="str">
        <f t="shared" si="105"/>
        <v/>
      </c>
      <c r="M766" s="64" t="str">
        <f>IF(L766="","",IF(OR(periods_per_year=26,periods_per_year=52),IF(periods_per_year=26,IF(L766=1,fpdate,M765+14),IF(periods_per_year=52,IF(L766=1,fpdate,M765+7),"n/a")),IF(periods_per_year=24,DATE(YEAR(fpdate),MONTH(fpdate)+(L766-1)/2+IF(AND(DAY(fpdate)&gt;=15,MOD(L766,2)=0),1,0),IF(MOD(L766,2)=0,IF(DAY(fpdate)&gt;=15,DAY(fpdate)-14,DAY(fpdate)+14),DAY(fpdate))),IF(DAY(DATE(YEAR(fpdate),MONTH(fpdate)+L766-1,DAY(fpdate)))&lt;&gt;DAY(fpdate),DATE(YEAR(fpdate),MONTH(fpdate)+L766,0),DATE(YEAR(fpdate),MONTH(fpdate)+L766-1,DAY(fpdate))))))</f>
        <v/>
      </c>
      <c r="N766" s="70" t="str">
        <f>IF(L766="","",IF(D766&lt;&gt;"",D766,IF(L766=1,start_rate,IF(variable,IF(OR(L766=1,L766&lt;$K$20*periods_per_year),N765,MIN($K$21,IF(MOD(L766-1,$J$23)=0,MAX($K$22,N765+$J$24),N765))),N765))))</f>
        <v/>
      </c>
      <c r="O766" s="71" t="str">
        <f>IF(L766="","",ROUND((((1+N766/CP)^(CP/periods_per_year))-1)*R765,2))</f>
        <v/>
      </c>
      <c r="P766" s="71" t="str">
        <f>IF(L766="","",IF(L766=nper,R765+O766,MIN(R765+O766,IF(N766=N765,P765,ROUND(-PMT(((1+N766/CP)^(CP/periods_per_year))-1,nper-L766+1,R765),2)))))</f>
        <v/>
      </c>
      <c r="Q766" s="71" t="str">
        <f t="shared" si="106"/>
        <v/>
      </c>
      <c r="R766" s="71" t="str">
        <f t="shared" si="107"/>
        <v/>
      </c>
    </row>
    <row r="767" spans="1:18" x14ac:dyDescent="0.25">
      <c r="A767" s="63" t="str">
        <f t="shared" si="99"/>
        <v/>
      </c>
      <c r="B767" s="64" t="str">
        <f t="shared" si="100"/>
        <v/>
      </c>
      <c r="C767" s="65" t="str">
        <f t="shared" si="101"/>
        <v/>
      </c>
      <c r="D767" s="66" t="str">
        <f>IF(A767="","",IF(A767=1,start_rate,IF(variable,IF(OR(A767=1,A767&lt;$K$20*periods_per_year),D766,MIN($K$21,IF(MOD(A767-1,$J$23)=0,MAX($K$22,D766+$J$24),D766))),D766)))</f>
        <v/>
      </c>
      <c r="E767" s="71" t="str">
        <f t="shared" si="102"/>
        <v/>
      </c>
      <c r="F767" s="71" t="str">
        <f>IF(A767="","",IF(A767=nper,J766+E767,MIN(J766+E767,IF(D767=D766,F766,IF($E$10="Acc Bi-Weekly",ROUND((-PMT(((1+D767/CP)^(CP/12))-1,(nper-A767+1)*12/26,J766))/2,2),IF($E$10="Acc Weekly",ROUND((-PMT(((1+D767/CP)^(CP/12))-1,(nper-A767+1)*12/52,J766))/4,2),ROUND(-PMT(((1+D767/CP)^(CP/periods_per_year))-1,nper-A767+1,J766),2)))))))</f>
        <v/>
      </c>
      <c r="G767" s="71" t="str">
        <f>IF(OR(A767="",A767&lt;$E$14),"",IF(J766&lt;=F767,0,IF(IF(AND(A767&gt;=$E$14,MOD(A767-$E$14,int)=0),$E$15,0)+F767&gt;=J766+E767,J766+E767-F767,IF(AND(A767&gt;=$E$14,MOD(A767-$E$14,int)=0),$E$15,0)+IF(IF(AND(A767&gt;=$E$14,MOD(A767-$E$14,int)=0),$E$15,0)+IF(MOD(A767-$E$18,periods_per_year)=0,$E$17,0)+F767&lt;J766+E767,IF(MOD(A767-$E$18,periods_per_year)=0,$E$17,0),J766+E767-IF(AND(A767&gt;=$E$14,MOD(A767-$E$14,int)=0),$E$15,0)-F767))))</f>
        <v/>
      </c>
      <c r="H767" s="68"/>
      <c r="I767" s="71" t="str">
        <f t="shared" si="103"/>
        <v/>
      </c>
      <c r="J767" s="71" t="str">
        <f t="shared" si="104"/>
        <v/>
      </c>
      <c r="K767" s="50"/>
      <c r="L767" s="63" t="str">
        <f t="shared" si="105"/>
        <v/>
      </c>
      <c r="M767" s="64" t="str">
        <f>IF(L767="","",IF(OR(periods_per_year=26,periods_per_year=52),IF(periods_per_year=26,IF(L767=1,fpdate,M766+14),IF(periods_per_year=52,IF(L767=1,fpdate,M766+7),"n/a")),IF(periods_per_year=24,DATE(YEAR(fpdate),MONTH(fpdate)+(L767-1)/2+IF(AND(DAY(fpdate)&gt;=15,MOD(L767,2)=0),1,0),IF(MOD(L767,2)=0,IF(DAY(fpdate)&gt;=15,DAY(fpdate)-14,DAY(fpdate)+14),DAY(fpdate))),IF(DAY(DATE(YEAR(fpdate),MONTH(fpdate)+L767-1,DAY(fpdate)))&lt;&gt;DAY(fpdate),DATE(YEAR(fpdate),MONTH(fpdate)+L767,0),DATE(YEAR(fpdate),MONTH(fpdate)+L767-1,DAY(fpdate))))))</f>
        <v/>
      </c>
      <c r="N767" s="70" t="str">
        <f>IF(L767="","",IF(D767&lt;&gt;"",D767,IF(L767=1,start_rate,IF(variable,IF(OR(L767=1,L767&lt;$K$20*periods_per_year),N766,MIN($K$21,IF(MOD(L767-1,$J$23)=0,MAX($K$22,N766+$J$24),N766))),N766))))</f>
        <v/>
      </c>
      <c r="O767" s="71" t="str">
        <f>IF(L767="","",ROUND((((1+N767/CP)^(CP/periods_per_year))-1)*R766,2))</f>
        <v/>
      </c>
      <c r="P767" s="71" t="str">
        <f>IF(L767="","",IF(L767=nper,R766+O767,MIN(R766+O767,IF(N767=N766,P766,ROUND(-PMT(((1+N767/CP)^(CP/periods_per_year))-1,nper-L767+1,R766),2)))))</f>
        <v/>
      </c>
      <c r="Q767" s="71" t="str">
        <f t="shared" si="106"/>
        <v/>
      </c>
      <c r="R767" s="71" t="str">
        <f t="shared" si="107"/>
        <v/>
      </c>
    </row>
    <row r="768" spans="1:18" x14ac:dyDescent="0.25">
      <c r="A768" s="63" t="str">
        <f t="shared" si="99"/>
        <v/>
      </c>
      <c r="B768" s="64" t="str">
        <f t="shared" si="100"/>
        <v/>
      </c>
      <c r="C768" s="65" t="str">
        <f t="shared" si="101"/>
        <v/>
      </c>
      <c r="D768" s="66" t="str">
        <f>IF(A768="","",IF(A768=1,start_rate,IF(variable,IF(OR(A768=1,A768&lt;$K$20*periods_per_year),D767,MIN($K$21,IF(MOD(A768-1,$J$23)=0,MAX($K$22,D767+$J$24),D767))),D767)))</f>
        <v/>
      </c>
      <c r="E768" s="71" t="str">
        <f t="shared" si="102"/>
        <v/>
      </c>
      <c r="F768" s="71" t="str">
        <f>IF(A768="","",IF(A768=nper,J767+E768,MIN(J767+E768,IF(D768=D767,F767,IF($E$10="Acc Bi-Weekly",ROUND((-PMT(((1+D768/CP)^(CP/12))-1,(nper-A768+1)*12/26,J767))/2,2),IF($E$10="Acc Weekly",ROUND((-PMT(((1+D768/CP)^(CP/12))-1,(nper-A768+1)*12/52,J767))/4,2),ROUND(-PMT(((1+D768/CP)^(CP/periods_per_year))-1,nper-A768+1,J767),2)))))))</f>
        <v/>
      </c>
      <c r="G768" s="71" t="str">
        <f>IF(OR(A768="",A768&lt;$E$14),"",IF(J767&lt;=F768,0,IF(IF(AND(A768&gt;=$E$14,MOD(A768-$E$14,int)=0),$E$15,0)+F768&gt;=J767+E768,J767+E768-F768,IF(AND(A768&gt;=$E$14,MOD(A768-$E$14,int)=0),$E$15,0)+IF(IF(AND(A768&gt;=$E$14,MOD(A768-$E$14,int)=0),$E$15,0)+IF(MOD(A768-$E$18,periods_per_year)=0,$E$17,0)+F768&lt;J767+E768,IF(MOD(A768-$E$18,periods_per_year)=0,$E$17,0),J767+E768-IF(AND(A768&gt;=$E$14,MOD(A768-$E$14,int)=0),$E$15,0)-F768))))</f>
        <v/>
      </c>
      <c r="H768" s="68"/>
      <c r="I768" s="71" t="str">
        <f t="shared" si="103"/>
        <v/>
      </c>
      <c r="J768" s="71" t="str">
        <f t="shared" si="104"/>
        <v/>
      </c>
      <c r="K768" s="50"/>
      <c r="L768" s="63" t="str">
        <f t="shared" si="105"/>
        <v/>
      </c>
      <c r="M768" s="64" t="str">
        <f>IF(L768="","",IF(OR(periods_per_year=26,periods_per_year=52),IF(periods_per_year=26,IF(L768=1,fpdate,M767+14),IF(periods_per_year=52,IF(L768=1,fpdate,M767+7),"n/a")),IF(periods_per_year=24,DATE(YEAR(fpdate),MONTH(fpdate)+(L768-1)/2+IF(AND(DAY(fpdate)&gt;=15,MOD(L768,2)=0),1,0),IF(MOD(L768,2)=0,IF(DAY(fpdate)&gt;=15,DAY(fpdate)-14,DAY(fpdate)+14),DAY(fpdate))),IF(DAY(DATE(YEAR(fpdate),MONTH(fpdate)+L768-1,DAY(fpdate)))&lt;&gt;DAY(fpdate),DATE(YEAR(fpdate),MONTH(fpdate)+L768,0),DATE(YEAR(fpdate),MONTH(fpdate)+L768-1,DAY(fpdate))))))</f>
        <v/>
      </c>
      <c r="N768" s="70" t="str">
        <f>IF(L768="","",IF(D768&lt;&gt;"",D768,IF(L768=1,start_rate,IF(variable,IF(OR(L768=1,L768&lt;$K$20*periods_per_year),N767,MIN($K$21,IF(MOD(L768-1,$J$23)=0,MAX($K$22,N767+$J$24),N767))),N767))))</f>
        <v/>
      </c>
      <c r="O768" s="71" t="str">
        <f>IF(L768="","",ROUND((((1+N768/CP)^(CP/periods_per_year))-1)*R767,2))</f>
        <v/>
      </c>
      <c r="P768" s="71" t="str">
        <f>IF(L768="","",IF(L768=nper,R767+O768,MIN(R767+O768,IF(N768=N767,P767,ROUND(-PMT(((1+N768/CP)^(CP/periods_per_year))-1,nper-L768+1,R767),2)))))</f>
        <v/>
      </c>
      <c r="Q768" s="71" t="str">
        <f t="shared" si="106"/>
        <v/>
      </c>
      <c r="R768" s="71" t="str">
        <f t="shared" si="107"/>
        <v/>
      </c>
    </row>
    <row r="769" spans="1:18" x14ac:dyDescent="0.25">
      <c r="A769" s="63" t="str">
        <f t="shared" si="99"/>
        <v/>
      </c>
      <c r="B769" s="64" t="str">
        <f t="shared" si="100"/>
        <v/>
      </c>
      <c r="C769" s="65" t="str">
        <f t="shared" si="101"/>
        <v/>
      </c>
      <c r="D769" s="66" t="str">
        <f>IF(A769="","",IF(A769=1,start_rate,IF(variable,IF(OR(A769=1,A769&lt;$K$20*periods_per_year),D768,MIN($K$21,IF(MOD(A769-1,$J$23)=0,MAX($K$22,D768+$J$24),D768))),D768)))</f>
        <v/>
      </c>
      <c r="E769" s="71" t="str">
        <f t="shared" si="102"/>
        <v/>
      </c>
      <c r="F769" s="71" t="str">
        <f>IF(A769="","",IF(A769=nper,J768+E769,MIN(J768+E769,IF(D769=D768,F768,IF($E$10="Acc Bi-Weekly",ROUND((-PMT(((1+D769/CP)^(CP/12))-1,(nper-A769+1)*12/26,J768))/2,2),IF($E$10="Acc Weekly",ROUND((-PMT(((1+D769/CP)^(CP/12))-1,(nper-A769+1)*12/52,J768))/4,2),ROUND(-PMT(((1+D769/CP)^(CP/periods_per_year))-1,nper-A769+1,J768),2)))))))</f>
        <v/>
      </c>
      <c r="G769" s="71" t="str">
        <f>IF(OR(A769="",A769&lt;$E$14),"",IF(J768&lt;=F769,0,IF(IF(AND(A769&gt;=$E$14,MOD(A769-$E$14,int)=0),$E$15,0)+F769&gt;=J768+E769,J768+E769-F769,IF(AND(A769&gt;=$E$14,MOD(A769-$E$14,int)=0),$E$15,0)+IF(IF(AND(A769&gt;=$E$14,MOD(A769-$E$14,int)=0),$E$15,0)+IF(MOD(A769-$E$18,periods_per_year)=0,$E$17,0)+F769&lt;J768+E769,IF(MOD(A769-$E$18,periods_per_year)=0,$E$17,0),J768+E769-IF(AND(A769&gt;=$E$14,MOD(A769-$E$14,int)=0),$E$15,0)-F769))))</f>
        <v/>
      </c>
      <c r="H769" s="68"/>
      <c r="I769" s="71" t="str">
        <f t="shared" si="103"/>
        <v/>
      </c>
      <c r="J769" s="71" t="str">
        <f t="shared" si="104"/>
        <v/>
      </c>
      <c r="K769" s="50"/>
      <c r="L769" s="63" t="str">
        <f t="shared" si="105"/>
        <v/>
      </c>
      <c r="M769" s="64" t="str">
        <f>IF(L769="","",IF(OR(periods_per_year=26,periods_per_year=52),IF(periods_per_year=26,IF(L769=1,fpdate,M768+14),IF(periods_per_year=52,IF(L769=1,fpdate,M768+7),"n/a")),IF(periods_per_year=24,DATE(YEAR(fpdate),MONTH(fpdate)+(L769-1)/2+IF(AND(DAY(fpdate)&gt;=15,MOD(L769,2)=0),1,0),IF(MOD(L769,2)=0,IF(DAY(fpdate)&gt;=15,DAY(fpdate)-14,DAY(fpdate)+14),DAY(fpdate))),IF(DAY(DATE(YEAR(fpdate),MONTH(fpdate)+L769-1,DAY(fpdate)))&lt;&gt;DAY(fpdate),DATE(YEAR(fpdate),MONTH(fpdate)+L769,0),DATE(YEAR(fpdate),MONTH(fpdate)+L769-1,DAY(fpdate))))))</f>
        <v/>
      </c>
      <c r="N769" s="70" t="str">
        <f>IF(L769="","",IF(D769&lt;&gt;"",D769,IF(L769=1,start_rate,IF(variable,IF(OR(L769=1,L769&lt;$K$20*periods_per_year),N768,MIN($K$21,IF(MOD(L769-1,$J$23)=0,MAX($K$22,N768+$J$24),N768))),N768))))</f>
        <v/>
      </c>
      <c r="O769" s="71" t="str">
        <f>IF(L769="","",ROUND((((1+N769/CP)^(CP/periods_per_year))-1)*R768,2))</f>
        <v/>
      </c>
      <c r="P769" s="71" t="str">
        <f>IF(L769="","",IF(L769=nper,R768+O769,MIN(R768+O769,IF(N769=N768,P768,ROUND(-PMT(((1+N769/CP)^(CP/periods_per_year))-1,nper-L769+1,R768),2)))))</f>
        <v/>
      </c>
      <c r="Q769" s="71" t="str">
        <f t="shared" si="106"/>
        <v/>
      </c>
      <c r="R769" s="71" t="str">
        <f t="shared" si="107"/>
        <v/>
      </c>
    </row>
    <row r="770" spans="1:18" x14ac:dyDescent="0.25">
      <c r="A770" s="63" t="str">
        <f t="shared" si="99"/>
        <v/>
      </c>
      <c r="B770" s="64" t="str">
        <f t="shared" si="100"/>
        <v/>
      </c>
      <c r="C770" s="65" t="str">
        <f t="shared" si="101"/>
        <v/>
      </c>
      <c r="D770" s="66" t="str">
        <f>IF(A770="","",IF(A770=1,start_rate,IF(variable,IF(OR(A770=1,A770&lt;$K$20*periods_per_year),D769,MIN($K$21,IF(MOD(A770-1,$J$23)=0,MAX($K$22,D769+$J$24),D769))),D769)))</f>
        <v/>
      </c>
      <c r="E770" s="71" t="str">
        <f t="shared" si="102"/>
        <v/>
      </c>
      <c r="F770" s="71" t="str">
        <f>IF(A770="","",IF(A770=nper,J769+E770,MIN(J769+E770,IF(D770=D769,F769,IF($E$10="Acc Bi-Weekly",ROUND((-PMT(((1+D770/CP)^(CP/12))-1,(nper-A770+1)*12/26,J769))/2,2),IF($E$10="Acc Weekly",ROUND((-PMT(((1+D770/CP)^(CP/12))-1,(nper-A770+1)*12/52,J769))/4,2),ROUND(-PMT(((1+D770/CP)^(CP/periods_per_year))-1,nper-A770+1,J769),2)))))))</f>
        <v/>
      </c>
      <c r="G770" s="71" t="str">
        <f>IF(OR(A770="",A770&lt;$E$14),"",IF(J769&lt;=F770,0,IF(IF(AND(A770&gt;=$E$14,MOD(A770-$E$14,int)=0),$E$15,0)+F770&gt;=J769+E770,J769+E770-F770,IF(AND(A770&gt;=$E$14,MOD(A770-$E$14,int)=0),$E$15,0)+IF(IF(AND(A770&gt;=$E$14,MOD(A770-$E$14,int)=0),$E$15,0)+IF(MOD(A770-$E$18,periods_per_year)=0,$E$17,0)+F770&lt;J769+E770,IF(MOD(A770-$E$18,periods_per_year)=0,$E$17,0),J769+E770-IF(AND(A770&gt;=$E$14,MOD(A770-$E$14,int)=0),$E$15,0)-F770))))</f>
        <v/>
      </c>
      <c r="H770" s="68"/>
      <c r="I770" s="71" t="str">
        <f t="shared" si="103"/>
        <v/>
      </c>
      <c r="J770" s="71" t="str">
        <f t="shared" si="104"/>
        <v/>
      </c>
      <c r="K770" s="50"/>
      <c r="L770" s="63" t="str">
        <f t="shared" si="105"/>
        <v/>
      </c>
      <c r="M770" s="64" t="str">
        <f>IF(L770="","",IF(OR(periods_per_year=26,periods_per_year=52),IF(periods_per_year=26,IF(L770=1,fpdate,M769+14),IF(periods_per_year=52,IF(L770=1,fpdate,M769+7),"n/a")),IF(periods_per_year=24,DATE(YEAR(fpdate),MONTH(fpdate)+(L770-1)/2+IF(AND(DAY(fpdate)&gt;=15,MOD(L770,2)=0),1,0),IF(MOD(L770,2)=0,IF(DAY(fpdate)&gt;=15,DAY(fpdate)-14,DAY(fpdate)+14),DAY(fpdate))),IF(DAY(DATE(YEAR(fpdate),MONTH(fpdate)+L770-1,DAY(fpdate)))&lt;&gt;DAY(fpdate),DATE(YEAR(fpdate),MONTH(fpdate)+L770,0),DATE(YEAR(fpdate),MONTH(fpdate)+L770-1,DAY(fpdate))))))</f>
        <v/>
      </c>
      <c r="N770" s="70" t="str">
        <f>IF(L770="","",IF(D770&lt;&gt;"",D770,IF(L770=1,start_rate,IF(variable,IF(OR(L770=1,L770&lt;$K$20*periods_per_year),N769,MIN($K$21,IF(MOD(L770-1,$J$23)=0,MAX($K$22,N769+$J$24),N769))),N769))))</f>
        <v/>
      </c>
      <c r="O770" s="71" t="str">
        <f>IF(L770="","",ROUND((((1+N770/CP)^(CP/periods_per_year))-1)*R769,2))</f>
        <v/>
      </c>
      <c r="P770" s="71" t="str">
        <f>IF(L770="","",IF(L770=nper,R769+O770,MIN(R769+O770,IF(N770=N769,P769,ROUND(-PMT(((1+N770/CP)^(CP/periods_per_year))-1,nper-L770+1,R769),2)))))</f>
        <v/>
      </c>
      <c r="Q770" s="71" t="str">
        <f t="shared" si="106"/>
        <v/>
      </c>
      <c r="R770" s="71" t="str">
        <f t="shared" si="107"/>
        <v/>
      </c>
    </row>
    <row r="771" spans="1:18" x14ac:dyDescent="0.25">
      <c r="A771" s="63" t="str">
        <f t="shared" si="99"/>
        <v/>
      </c>
      <c r="B771" s="64" t="str">
        <f t="shared" si="100"/>
        <v/>
      </c>
      <c r="C771" s="65" t="str">
        <f t="shared" si="101"/>
        <v/>
      </c>
      <c r="D771" s="66" t="str">
        <f>IF(A771="","",IF(A771=1,start_rate,IF(variable,IF(OR(A771=1,A771&lt;$K$20*periods_per_year),D770,MIN($K$21,IF(MOD(A771-1,$J$23)=0,MAX($K$22,D770+$J$24),D770))),D770)))</f>
        <v/>
      </c>
      <c r="E771" s="71" t="str">
        <f t="shared" si="102"/>
        <v/>
      </c>
      <c r="F771" s="71" t="str">
        <f>IF(A771="","",IF(A771=nper,J770+E771,MIN(J770+E771,IF(D771=D770,F770,IF($E$10="Acc Bi-Weekly",ROUND((-PMT(((1+D771/CP)^(CP/12))-1,(nper-A771+1)*12/26,J770))/2,2),IF($E$10="Acc Weekly",ROUND((-PMT(((1+D771/CP)^(CP/12))-1,(nper-A771+1)*12/52,J770))/4,2),ROUND(-PMT(((1+D771/CP)^(CP/periods_per_year))-1,nper-A771+1,J770),2)))))))</f>
        <v/>
      </c>
      <c r="G771" s="71" t="str">
        <f>IF(OR(A771="",A771&lt;$E$14),"",IF(J770&lt;=F771,0,IF(IF(AND(A771&gt;=$E$14,MOD(A771-$E$14,int)=0),$E$15,0)+F771&gt;=J770+E771,J770+E771-F771,IF(AND(A771&gt;=$E$14,MOD(A771-$E$14,int)=0),$E$15,0)+IF(IF(AND(A771&gt;=$E$14,MOD(A771-$E$14,int)=0),$E$15,0)+IF(MOD(A771-$E$18,periods_per_year)=0,$E$17,0)+F771&lt;J770+E771,IF(MOD(A771-$E$18,periods_per_year)=0,$E$17,0),J770+E771-IF(AND(A771&gt;=$E$14,MOD(A771-$E$14,int)=0),$E$15,0)-F771))))</f>
        <v/>
      </c>
      <c r="H771" s="68"/>
      <c r="I771" s="71" t="str">
        <f t="shared" si="103"/>
        <v/>
      </c>
      <c r="J771" s="71" t="str">
        <f t="shared" si="104"/>
        <v/>
      </c>
      <c r="K771" s="50"/>
      <c r="L771" s="63" t="str">
        <f t="shared" si="105"/>
        <v/>
      </c>
      <c r="M771" s="64" t="str">
        <f>IF(L771="","",IF(OR(periods_per_year=26,periods_per_year=52),IF(periods_per_year=26,IF(L771=1,fpdate,M770+14),IF(periods_per_year=52,IF(L771=1,fpdate,M770+7),"n/a")),IF(periods_per_year=24,DATE(YEAR(fpdate),MONTH(fpdate)+(L771-1)/2+IF(AND(DAY(fpdate)&gt;=15,MOD(L771,2)=0),1,0),IF(MOD(L771,2)=0,IF(DAY(fpdate)&gt;=15,DAY(fpdate)-14,DAY(fpdate)+14),DAY(fpdate))),IF(DAY(DATE(YEAR(fpdate),MONTH(fpdate)+L771-1,DAY(fpdate)))&lt;&gt;DAY(fpdate),DATE(YEAR(fpdate),MONTH(fpdate)+L771,0),DATE(YEAR(fpdate),MONTH(fpdate)+L771-1,DAY(fpdate))))))</f>
        <v/>
      </c>
      <c r="N771" s="70" t="str">
        <f>IF(L771="","",IF(D771&lt;&gt;"",D771,IF(L771=1,start_rate,IF(variable,IF(OR(L771=1,L771&lt;$K$20*periods_per_year),N770,MIN($K$21,IF(MOD(L771-1,$J$23)=0,MAX($K$22,N770+$J$24),N770))),N770))))</f>
        <v/>
      </c>
      <c r="O771" s="71" t="str">
        <f>IF(L771="","",ROUND((((1+N771/CP)^(CP/periods_per_year))-1)*R770,2))</f>
        <v/>
      </c>
      <c r="P771" s="71" t="str">
        <f>IF(L771="","",IF(L771=nper,R770+O771,MIN(R770+O771,IF(N771=N770,P770,ROUND(-PMT(((1+N771/CP)^(CP/periods_per_year))-1,nper-L771+1,R770),2)))))</f>
        <v/>
      </c>
      <c r="Q771" s="71" t="str">
        <f t="shared" si="106"/>
        <v/>
      </c>
      <c r="R771" s="71" t="str">
        <f t="shared" si="107"/>
        <v/>
      </c>
    </row>
    <row r="772" spans="1:18" x14ac:dyDescent="0.25">
      <c r="A772" s="63" t="str">
        <f t="shared" si="99"/>
        <v/>
      </c>
      <c r="B772" s="64" t="str">
        <f t="shared" si="100"/>
        <v/>
      </c>
      <c r="C772" s="65" t="str">
        <f t="shared" si="101"/>
        <v/>
      </c>
      <c r="D772" s="66" t="str">
        <f>IF(A772="","",IF(A772=1,start_rate,IF(variable,IF(OR(A772=1,A772&lt;$K$20*periods_per_year),D771,MIN($K$21,IF(MOD(A772-1,$J$23)=0,MAX($K$22,D771+$J$24),D771))),D771)))</f>
        <v/>
      </c>
      <c r="E772" s="71" t="str">
        <f t="shared" si="102"/>
        <v/>
      </c>
      <c r="F772" s="71" t="str">
        <f>IF(A772="","",IF(A772=nper,J771+E772,MIN(J771+E772,IF(D772=D771,F771,IF($E$10="Acc Bi-Weekly",ROUND((-PMT(((1+D772/CP)^(CP/12))-1,(nper-A772+1)*12/26,J771))/2,2),IF($E$10="Acc Weekly",ROUND((-PMT(((1+D772/CP)^(CP/12))-1,(nper-A772+1)*12/52,J771))/4,2),ROUND(-PMT(((1+D772/CP)^(CP/periods_per_year))-1,nper-A772+1,J771),2)))))))</f>
        <v/>
      </c>
      <c r="G772" s="71" t="str">
        <f>IF(OR(A772="",A772&lt;$E$14),"",IF(J771&lt;=F772,0,IF(IF(AND(A772&gt;=$E$14,MOD(A772-$E$14,int)=0),$E$15,0)+F772&gt;=J771+E772,J771+E772-F772,IF(AND(A772&gt;=$E$14,MOD(A772-$E$14,int)=0),$E$15,0)+IF(IF(AND(A772&gt;=$E$14,MOD(A772-$E$14,int)=0),$E$15,0)+IF(MOD(A772-$E$18,periods_per_year)=0,$E$17,0)+F772&lt;J771+E772,IF(MOD(A772-$E$18,periods_per_year)=0,$E$17,0),J771+E772-IF(AND(A772&gt;=$E$14,MOD(A772-$E$14,int)=0),$E$15,0)-F772))))</f>
        <v/>
      </c>
      <c r="H772" s="68"/>
      <c r="I772" s="71" t="str">
        <f t="shared" si="103"/>
        <v/>
      </c>
      <c r="J772" s="71" t="str">
        <f t="shared" si="104"/>
        <v/>
      </c>
      <c r="K772" s="50"/>
      <c r="L772" s="63" t="str">
        <f t="shared" si="105"/>
        <v/>
      </c>
      <c r="M772" s="64" t="str">
        <f>IF(L772="","",IF(OR(periods_per_year=26,periods_per_year=52),IF(periods_per_year=26,IF(L772=1,fpdate,M771+14),IF(periods_per_year=52,IF(L772=1,fpdate,M771+7),"n/a")),IF(periods_per_year=24,DATE(YEAR(fpdate),MONTH(fpdate)+(L772-1)/2+IF(AND(DAY(fpdate)&gt;=15,MOD(L772,2)=0),1,0),IF(MOD(L772,2)=0,IF(DAY(fpdate)&gt;=15,DAY(fpdate)-14,DAY(fpdate)+14),DAY(fpdate))),IF(DAY(DATE(YEAR(fpdate),MONTH(fpdate)+L772-1,DAY(fpdate)))&lt;&gt;DAY(fpdate),DATE(YEAR(fpdate),MONTH(fpdate)+L772,0),DATE(YEAR(fpdate),MONTH(fpdate)+L772-1,DAY(fpdate))))))</f>
        <v/>
      </c>
      <c r="N772" s="70" t="str">
        <f>IF(L772="","",IF(D772&lt;&gt;"",D772,IF(L772=1,start_rate,IF(variable,IF(OR(L772=1,L772&lt;$K$20*periods_per_year),N771,MIN($K$21,IF(MOD(L772-1,$J$23)=0,MAX($K$22,N771+$J$24),N771))),N771))))</f>
        <v/>
      </c>
      <c r="O772" s="71" t="str">
        <f>IF(L772="","",ROUND((((1+N772/CP)^(CP/periods_per_year))-1)*R771,2))</f>
        <v/>
      </c>
      <c r="P772" s="71" t="str">
        <f>IF(L772="","",IF(L772=nper,R771+O772,MIN(R771+O772,IF(N772=N771,P771,ROUND(-PMT(((1+N772/CP)^(CP/periods_per_year))-1,nper-L772+1,R771),2)))))</f>
        <v/>
      </c>
      <c r="Q772" s="71" t="str">
        <f t="shared" si="106"/>
        <v/>
      </c>
      <c r="R772" s="71" t="str">
        <f t="shared" si="107"/>
        <v/>
      </c>
    </row>
    <row r="773" spans="1:18" x14ac:dyDescent="0.25">
      <c r="A773" s="63" t="str">
        <f t="shared" si="99"/>
        <v/>
      </c>
      <c r="B773" s="64" t="str">
        <f t="shared" si="100"/>
        <v/>
      </c>
      <c r="C773" s="65" t="str">
        <f t="shared" si="101"/>
        <v/>
      </c>
      <c r="D773" s="66" t="str">
        <f>IF(A773="","",IF(A773=1,start_rate,IF(variable,IF(OR(A773=1,A773&lt;$K$20*periods_per_year),D772,MIN($K$21,IF(MOD(A773-1,$J$23)=0,MAX($K$22,D772+$J$24),D772))),D772)))</f>
        <v/>
      </c>
      <c r="E773" s="71" t="str">
        <f t="shared" si="102"/>
        <v/>
      </c>
      <c r="F773" s="71" t="str">
        <f>IF(A773="","",IF(A773=nper,J772+E773,MIN(J772+E773,IF(D773=D772,F772,IF($E$10="Acc Bi-Weekly",ROUND((-PMT(((1+D773/CP)^(CP/12))-1,(nper-A773+1)*12/26,J772))/2,2),IF($E$10="Acc Weekly",ROUND((-PMT(((1+D773/CP)^(CP/12))-1,(nper-A773+1)*12/52,J772))/4,2),ROUND(-PMT(((1+D773/CP)^(CP/periods_per_year))-1,nper-A773+1,J772),2)))))))</f>
        <v/>
      </c>
      <c r="G773" s="71" t="str">
        <f>IF(OR(A773="",A773&lt;$E$14),"",IF(J772&lt;=F773,0,IF(IF(AND(A773&gt;=$E$14,MOD(A773-$E$14,int)=0),$E$15,0)+F773&gt;=J772+E773,J772+E773-F773,IF(AND(A773&gt;=$E$14,MOD(A773-$E$14,int)=0),$E$15,0)+IF(IF(AND(A773&gt;=$E$14,MOD(A773-$E$14,int)=0),$E$15,0)+IF(MOD(A773-$E$18,periods_per_year)=0,$E$17,0)+F773&lt;J772+E773,IF(MOD(A773-$E$18,periods_per_year)=0,$E$17,0),J772+E773-IF(AND(A773&gt;=$E$14,MOD(A773-$E$14,int)=0),$E$15,0)-F773))))</f>
        <v/>
      </c>
      <c r="H773" s="68"/>
      <c r="I773" s="71" t="str">
        <f t="shared" si="103"/>
        <v/>
      </c>
      <c r="J773" s="71" t="str">
        <f t="shared" si="104"/>
        <v/>
      </c>
      <c r="K773" s="50"/>
      <c r="L773" s="63" t="str">
        <f t="shared" si="105"/>
        <v/>
      </c>
      <c r="M773" s="64" t="str">
        <f>IF(L773="","",IF(OR(periods_per_year=26,periods_per_year=52),IF(periods_per_year=26,IF(L773=1,fpdate,M772+14),IF(periods_per_year=52,IF(L773=1,fpdate,M772+7),"n/a")),IF(periods_per_year=24,DATE(YEAR(fpdate),MONTH(fpdate)+(L773-1)/2+IF(AND(DAY(fpdate)&gt;=15,MOD(L773,2)=0),1,0),IF(MOD(L773,2)=0,IF(DAY(fpdate)&gt;=15,DAY(fpdate)-14,DAY(fpdate)+14),DAY(fpdate))),IF(DAY(DATE(YEAR(fpdate),MONTH(fpdate)+L773-1,DAY(fpdate)))&lt;&gt;DAY(fpdate),DATE(YEAR(fpdate),MONTH(fpdate)+L773,0),DATE(YEAR(fpdate),MONTH(fpdate)+L773-1,DAY(fpdate))))))</f>
        <v/>
      </c>
      <c r="N773" s="70" t="str">
        <f>IF(L773="","",IF(D773&lt;&gt;"",D773,IF(L773=1,start_rate,IF(variable,IF(OR(L773=1,L773&lt;$K$20*periods_per_year),N772,MIN($K$21,IF(MOD(L773-1,$J$23)=0,MAX($K$22,N772+$J$24),N772))),N772))))</f>
        <v/>
      </c>
      <c r="O773" s="71" t="str">
        <f>IF(L773="","",ROUND((((1+N773/CP)^(CP/periods_per_year))-1)*R772,2))</f>
        <v/>
      </c>
      <c r="P773" s="71" t="str">
        <f>IF(L773="","",IF(L773=nper,R772+O773,MIN(R772+O773,IF(N773=N772,P772,ROUND(-PMT(((1+N773/CP)^(CP/periods_per_year))-1,nper-L773+1,R772),2)))))</f>
        <v/>
      </c>
      <c r="Q773" s="71" t="str">
        <f t="shared" si="106"/>
        <v/>
      </c>
      <c r="R773" s="71" t="str">
        <f t="shared" si="107"/>
        <v/>
      </c>
    </row>
    <row r="774" spans="1:18" x14ac:dyDescent="0.25">
      <c r="A774" s="63" t="str">
        <f t="shared" si="99"/>
        <v/>
      </c>
      <c r="B774" s="64" t="str">
        <f t="shared" si="100"/>
        <v/>
      </c>
      <c r="C774" s="65" t="str">
        <f t="shared" si="101"/>
        <v/>
      </c>
      <c r="D774" s="66" t="str">
        <f>IF(A774="","",IF(A774=1,start_rate,IF(variable,IF(OR(A774=1,A774&lt;$K$20*periods_per_year),D773,MIN($K$21,IF(MOD(A774-1,$J$23)=0,MAX($K$22,D773+$J$24),D773))),D773)))</f>
        <v/>
      </c>
      <c r="E774" s="71" t="str">
        <f t="shared" si="102"/>
        <v/>
      </c>
      <c r="F774" s="71" t="str">
        <f>IF(A774="","",IF(A774=nper,J773+E774,MIN(J773+E774,IF(D774=D773,F773,IF($E$10="Acc Bi-Weekly",ROUND((-PMT(((1+D774/CP)^(CP/12))-1,(nper-A774+1)*12/26,J773))/2,2),IF($E$10="Acc Weekly",ROUND((-PMT(((1+D774/CP)^(CP/12))-1,(nper-A774+1)*12/52,J773))/4,2),ROUND(-PMT(((1+D774/CP)^(CP/periods_per_year))-1,nper-A774+1,J773),2)))))))</f>
        <v/>
      </c>
      <c r="G774" s="71" t="str">
        <f>IF(OR(A774="",A774&lt;$E$14),"",IF(J773&lt;=F774,0,IF(IF(AND(A774&gt;=$E$14,MOD(A774-$E$14,int)=0),$E$15,0)+F774&gt;=J773+E774,J773+E774-F774,IF(AND(A774&gt;=$E$14,MOD(A774-$E$14,int)=0),$E$15,0)+IF(IF(AND(A774&gt;=$E$14,MOD(A774-$E$14,int)=0),$E$15,0)+IF(MOD(A774-$E$18,periods_per_year)=0,$E$17,0)+F774&lt;J773+E774,IF(MOD(A774-$E$18,periods_per_year)=0,$E$17,0),J773+E774-IF(AND(A774&gt;=$E$14,MOD(A774-$E$14,int)=0),$E$15,0)-F774))))</f>
        <v/>
      </c>
      <c r="H774" s="68"/>
      <c r="I774" s="71" t="str">
        <f t="shared" si="103"/>
        <v/>
      </c>
      <c r="J774" s="71" t="str">
        <f t="shared" si="104"/>
        <v/>
      </c>
      <c r="K774" s="50"/>
      <c r="L774" s="63" t="str">
        <f t="shared" si="105"/>
        <v/>
      </c>
      <c r="M774" s="64" t="str">
        <f>IF(L774="","",IF(OR(periods_per_year=26,periods_per_year=52),IF(periods_per_year=26,IF(L774=1,fpdate,M773+14),IF(periods_per_year=52,IF(L774=1,fpdate,M773+7),"n/a")),IF(periods_per_year=24,DATE(YEAR(fpdate),MONTH(fpdate)+(L774-1)/2+IF(AND(DAY(fpdate)&gt;=15,MOD(L774,2)=0),1,0),IF(MOD(L774,2)=0,IF(DAY(fpdate)&gt;=15,DAY(fpdate)-14,DAY(fpdate)+14),DAY(fpdate))),IF(DAY(DATE(YEAR(fpdate),MONTH(fpdate)+L774-1,DAY(fpdate)))&lt;&gt;DAY(fpdate),DATE(YEAR(fpdate),MONTH(fpdate)+L774,0),DATE(YEAR(fpdate),MONTH(fpdate)+L774-1,DAY(fpdate))))))</f>
        <v/>
      </c>
      <c r="N774" s="70" t="str">
        <f>IF(L774="","",IF(D774&lt;&gt;"",D774,IF(L774=1,start_rate,IF(variable,IF(OR(L774=1,L774&lt;$K$20*periods_per_year),N773,MIN($K$21,IF(MOD(L774-1,$J$23)=0,MAX($K$22,N773+$J$24),N773))),N773))))</f>
        <v/>
      </c>
      <c r="O774" s="71" t="str">
        <f>IF(L774="","",ROUND((((1+N774/CP)^(CP/periods_per_year))-1)*R773,2))</f>
        <v/>
      </c>
      <c r="P774" s="71" t="str">
        <f>IF(L774="","",IF(L774=nper,R773+O774,MIN(R773+O774,IF(N774=N773,P773,ROUND(-PMT(((1+N774/CP)^(CP/periods_per_year))-1,nper-L774+1,R773),2)))))</f>
        <v/>
      </c>
      <c r="Q774" s="71" t="str">
        <f t="shared" si="106"/>
        <v/>
      </c>
      <c r="R774" s="71" t="str">
        <f t="shared" si="107"/>
        <v/>
      </c>
    </row>
    <row r="775" spans="1:18" x14ac:dyDescent="0.25">
      <c r="A775" s="63" t="str">
        <f t="shared" si="99"/>
        <v/>
      </c>
      <c r="B775" s="64" t="str">
        <f t="shared" si="100"/>
        <v/>
      </c>
      <c r="C775" s="65" t="str">
        <f t="shared" si="101"/>
        <v/>
      </c>
      <c r="D775" s="66" t="str">
        <f>IF(A775="","",IF(A775=1,start_rate,IF(variable,IF(OR(A775=1,A775&lt;$K$20*periods_per_year),D774,MIN($K$21,IF(MOD(A775-1,$J$23)=0,MAX($K$22,D774+$J$24),D774))),D774)))</f>
        <v/>
      </c>
      <c r="E775" s="71" t="str">
        <f t="shared" si="102"/>
        <v/>
      </c>
      <c r="F775" s="71" t="str">
        <f>IF(A775="","",IF(A775=nper,J774+E775,MIN(J774+E775,IF(D775=D774,F774,IF($E$10="Acc Bi-Weekly",ROUND((-PMT(((1+D775/CP)^(CP/12))-1,(nper-A775+1)*12/26,J774))/2,2),IF($E$10="Acc Weekly",ROUND((-PMT(((1+D775/CP)^(CP/12))-1,(nper-A775+1)*12/52,J774))/4,2),ROUND(-PMT(((1+D775/CP)^(CP/periods_per_year))-1,nper-A775+1,J774),2)))))))</f>
        <v/>
      </c>
      <c r="G775" s="71" t="str">
        <f>IF(OR(A775="",A775&lt;$E$14),"",IF(J774&lt;=F775,0,IF(IF(AND(A775&gt;=$E$14,MOD(A775-$E$14,int)=0),$E$15,0)+F775&gt;=J774+E775,J774+E775-F775,IF(AND(A775&gt;=$E$14,MOD(A775-$E$14,int)=0),$E$15,0)+IF(IF(AND(A775&gt;=$E$14,MOD(A775-$E$14,int)=0),$E$15,0)+IF(MOD(A775-$E$18,periods_per_year)=0,$E$17,0)+F775&lt;J774+E775,IF(MOD(A775-$E$18,periods_per_year)=0,$E$17,0),J774+E775-IF(AND(A775&gt;=$E$14,MOD(A775-$E$14,int)=0),$E$15,0)-F775))))</f>
        <v/>
      </c>
      <c r="H775" s="68"/>
      <c r="I775" s="71" t="str">
        <f t="shared" si="103"/>
        <v/>
      </c>
      <c r="J775" s="71" t="str">
        <f t="shared" si="104"/>
        <v/>
      </c>
      <c r="K775" s="50"/>
      <c r="L775" s="63" t="str">
        <f t="shared" si="105"/>
        <v/>
      </c>
      <c r="M775" s="64" t="str">
        <f>IF(L775="","",IF(OR(periods_per_year=26,periods_per_year=52),IF(periods_per_year=26,IF(L775=1,fpdate,M774+14),IF(periods_per_year=52,IF(L775=1,fpdate,M774+7),"n/a")),IF(periods_per_year=24,DATE(YEAR(fpdate),MONTH(fpdate)+(L775-1)/2+IF(AND(DAY(fpdate)&gt;=15,MOD(L775,2)=0),1,0),IF(MOD(L775,2)=0,IF(DAY(fpdate)&gt;=15,DAY(fpdate)-14,DAY(fpdate)+14),DAY(fpdate))),IF(DAY(DATE(YEAR(fpdate),MONTH(fpdate)+L775-1,DAY(fpdate)))&lt;&gt;DAY(fpdate),DATE(YEAR(fpdate),MONTH(fpdate)+L775,0),DATE(YEAR(fpdate),MONTH(fpdate)+L775-1,DAY(fpdate))))))</f>
        <v/>
      </c>
      <c r="N775" s="70" t="str">
        <f>IF(L775="","",IF(D775&lt;&gt;"",D775,IF(L775=1,start_rate,IF(variable,IF(OR(L775=1,L775&lt;$K$20*periods_per_year),N774,MIN($K$21,IF(MOD(L775-1,$J$23)=0,MAX($K$22,N774+$J$24),N774))),N774))))</f>
        <v/>
      </c>
      <c r="O775" s="71" t="str">
        <f>IF(L775="","",ROUND((((1+N775/CP)^(CP/periods_per_year))-1)*R774,2))</f>
        <v/>
      </c>
      <c r="P775" s="71" t="str">
        <f>IF(L775="","",IF(L775=nper,R774+O775,MIN(R774+O775,IF(N775=N774,P774,ROUND(-PMT(((1+N775/CP)^(CP/periods_per_year))-1,nper-L775+1,R774),2)))))</f>
        <v/>
      </c>
      <c r="Q775" s="71" t="str">
        <f t="shared" si="106"/>
        <v/>
      </c>
      <c r="R775" s="71" t="str">
        <f t="shared" si="107"/>
        <v/>
      </c>
    </row>
    <row r="776" spans="1:18" x14ac:dyDescent="0.25">
      <c r="A776" s="63" t="str">
        <f t="shared" si="99"/>
        <v/>
      </c>
      <c r="B776" s="64" t="str">
        <f t="shared" si="100"/>
        <v/>
      </c>
      <c r="C776" s="65" t="str">
        <f t="shared" si="101"/>
        <v/>
      </c>
      <c r="D776" s="66" t="str">
        <f>IF(A776="","",IF(A776=1,start_rate,IF(variable,IF(OR(A776=1,A776&lt;$K$20*periods_per_year),D775,MIN($K$21,IF(MOD(A776-1,$J$23)=0,MAX($K$22,D775+$J$24),D775))),D775)))</f>
        <v/>
      </c>
      <c r="E776" s="71" t="str">
        <f t="shared" si="102"/>
        <v/>
      </c>
      <c r="F776" s="71" t="str">
        <f>IF(A776="","",IF(A776=nper,J775+E776,MIN(J775+E776,IF(D776=D775,F775,IF($E$10="Acc Bi-Weekly",ROUND((-PMT(((1+D776/CP)^(CP/12))-1,(nper-A776+1)*12/26,J775))/2,2),IF($E$10="Acc Weekly",ROUND((-PMT(((1+D776/CP)^(CP/12))-1,(nper-A776+1)*12/52,J775))/4,2),ROUND(-PMT(((1+D776/CP)^(CP/periods_per_year))-1,nper-A776+1,J775),2)))))))</f>
        <v/>
      </c>
      <c r="G776" s="71" t="str">
        <f>IF(OR(A776="",A776&lt;$E$14),"",IF(J775&lt;=F776,0,IF(IF(AND(A776&gt;=$E$14,MOD(A776-$E$14,int)=0),$E$15,0)+F776&gt;=J775+E776,J775+E776-F776,IF(AND(A776&gt;=$E$14,MOD(A776-$E$14,int)=0),$E$15,0)+IF(IF(AND(A776&gt;=$E$14,MOD(A776-$E$14,int)=0),$E$15,0)+IF(MOD(A776-$E$18,periods_per_year)=0,$E$17,0)+F776&lt;J775+E776,IF(MOD(A776-$E$18,periods_per_year)=0,$E$17,0),J775+E776-IF(AND(A776&gt;=$E$14,MOD(A776-$E$14,int)=0),$E$15,0)-F776))))</f>
        <v/>
      </c>
      <c r="H776" s="68"/>
      <c r="I776" s="71" t="str">
        <f t="shared" si="103"/>
        <v/>
      </c>
      <c r="J776" s="71" t="str">
        <f t="shared" si="104"/>
        <v/>
      </c>
      <c r="K776" s="50"/>
      <c r="L776" s="63" t="str">
        <f t="shared" si="105"/>
        <v/>
      </c>
      <c r="M776" s="64" t="str">
        <f>IF(L776="","",IF(OR(periods_per_year=26,periods_per_year=52),IF(periods_per_year=26,IF(L776=1,fpdate,M775+14),IF(periods_per_year=52,IF(L776=1,fpdate,M775+7),"n/a")),IF(periods_per_year=24,DATE(YEAR(fpdate),MONTH(fpdate)+(L776-1)/2+IF(AND(DAY(fpdate)&gt;=15,MOD(L776,2)=0),1,0),IF(MOD(L776,2)=0,IF(DAY(fpdate)&gt;=15,DAY(fpdate)-14,DAY(fpdate)+14),DAY(fpdate))),IF(DAY(DATE(YEAR(fpdate),MONTH(fpdate)+L776-1,DAY(fpdate)))&lt;&gt;DAY(fpdate),DATE(YEAR(fpdate),MONTH(fpdate)+L776,0),DATE(YEAR(fpdate),MONTH(fpdate)+L776-1,DAY(fpdate))))))</f>
        <v/>
      </c>
      <c r="N776" s="70" t="str">
        <f>IF(L776="","",IF(D776&lt;&gt;"",D776,IF(L776=1,start_rate,IF(variable,IF(OR(L776=1,L776&lt;$K$20*periods_per_year),N775,MIN($K$21,IF(MOD(L776-1,$J$23)=0,MAX($K$22,N775+$J$24),N775))),N775))))</f>
        <v/>
      </c>
      <c r="O776" s="71" t="str">
        <f>IF(L776="","",ROUND((((1+N776/CP)^(CP/periods_per_year))-1)*R775,2))</f>
        <v/>
      </c>
      <c r="P776" s="71" t="str">
        <f>IF(L776="","",IF(L776=nper,R775+O776,MIN(R775+O776,IF(N776=N775,P775,ROUND(-PMT(((1+N776/CP)^(CP/periods_per_year))-1,nper-L776+1,R775),2)))))</f>
        <v/>
      </c>
      <c r="Q776" s="71" t="str">
        <f t="shared" si="106"/>
        <v/>
      </c>
      <c r="R776" s="71" t="str">
        <f t="shared" si="107"/>
        <v/>
      </c>
    </row>
    <row r="777" spans="1:18" x14ac:dyDescent="0.25">
      <c r="A777" s="63" t="str">
        <f t="shared" si="99"/>
        <v/>
      </c>
      <c r="B777" s="64" t="str">
        <f t="shared" si="100"/>
        <v/>
      </c>
      <c r="C777" s="65" t="str">
        <f t="shared" si="101"/>
        <v/>
      </c>
      <c r="D777" s="66" t="str">
        <f>IF(A777="","",IF(A777=1,start_rate,IF(variable,IF(OR(A777=1,A777&lt;$K$20*periods_per_year),D776,MIN($K$21,IF(MOD(A777-1,$J$23)=0,MAX($K$22,D776+$J$24),D776))),D776)))</f>
        <v/>
      </c>
      <c r="E777" s="71" t="str">
        <f t="shared" si="102"/>
        <v/>
      </c>
      <c r="F777" s="71" t="str">
        <f>IF(A777="","",IF(A777=nper,J776+E777,MIN(J776+E777,IF(D777=D776,F776,IF($E$10="Acc Bi-Weekly",ROUND((-PMT(((1+D777/CP)^(CP/12))-1,(nper-A777+1)*12/26,J776))/2,2),IF($E$10="Acc Weekly",ROUND((-PMT(((1+D777/CP)^(CP/12))-1,(nper-A777+1)*12/52,J776))/4,2),ROUND(-PMT(((1+D777/CP)^(CP/periods_per_year))-1,nper-A777+1,J776),2)))))))</f>
        <v/>
      </c>
      <c r="G777" s="71" t="str">
        <f>IF(OR(A777="",A777&lt;$E$14),"",IF(J776&lt;=F777,0,IF(IF(AND(A777&gt;=$E$14,MOD(A777-$E$14,int)=0),$E$15,0)+F777&gt;=J776+E777,J776+E777-F777,IF(AND(A777&gt;=$E$14,MOD(A777-$E$14,int)=0),$E$15,0)+IF(IF(AND(A777&gt;=$E$14,MOD(A777-$E$14,int)=0),$E$15,0)+IF(MOD(A777-$E$18,periods_per_year)=0,$E$17,0)+F777&lt;J776+E777,IF(MOD(A777-$E$18,periods_per_year)=0,$E$17,0),J776+E777-IF(AND(A777&gt;=$E$14,MOD(A777-$E$14,int)=0),$E$15,0)-F777))))</f>
        <v/>
      </c>
      <c r="H777" s="68"/>
      <c r="I777" s="71" t="str">
        <f t="shared" si="103"/>
        <v/>
      </c>
      <c r="J777" s="71" t="str">
        <f t="shared" si="104"/>
        <v/>
      </c>
      <c r="K777" s="50"/>
      <c r="L777" s="63" t="str">
        <f t="shared" si="105"/>
        <v/>
      </c>
      <c r="M777" s="64" t="str">
        <f>IF(L777="","",IF(OR(periods_per_year=26,periods_per_year=52),IF(periods_per_year=26,IF(L777=1,fpdate,M776+14),IF(periods_per_year=52,IF(L777=1,fpdate,M776+7),"n/a")),IF(periods_per_year=24,DATE(YEAR(fpdate),MONTH(fpdate)+(L777-1)/2+IF(AND(DAY(fpdate)&gt;=15,MOD(L777,2)=0),1,0),IF(MOD(L777,2)=0,IF(DAY(fpdate)&gt;=15,DAY(fpdate)-14,DAY(fpdate)+14),DAY(fpdate))),IF(DAY(DATE(YEAR(fpdate),MONTH(fpdate)+L777-1,DAY(fpdate)))&lt;&gt;DAY(fpdate),DATE(YEAR(fpdate),MONTH(fpdate)+L777,0),DATE(YEAR(fpdate),MONTH(fpdate)+L777-1,DAY(fpdate))))))</f>
        <v/>
      </c>
      <c r="N777" s="70" t="str">
        <f>IF(L777="","",IF(D777&lt;&gt;"",D777,IF(L777=1,start_rate,IF(variable,IF(OR(L777=1,L777&lt;$K$20*periods_per_year),N776,MIN($K$21,IF(MOD(L777-1,$J$23)=0,MAX($K$22,N776+$J$24),N776))),N776))))</f>
        <v/>
      </c>
      <c r="O777" s="71" t="str">
        <f>IF(L777="","",ROUND((((1+N777/CP)^(CP/periods_per_year))-1)*R776,2))</f>
        <v/>
      </c>
      <c r="P777" s="71" t="str">
        <f>IF(L777="","",IF(L777=nper,R776+O777,MIN(R776+O777,IF(N777=N776,P776,ROUND(-PMT(((1+N777/CP)^(CP/periods_per_year))-1,nper-L777+1,R776),2)))))</f>
        <v/>
      </c>
      <c r="Q777" s="71" t="str">
        <f t="shared" si="106"/>
        <v/>
      </c>
      <c r="R777" s="71" t="str">
        <f t="shared" si="107"/>
        <v/>
      </c>
    </row>
    <row r="778" spans="1:18" x14ac:dyDescent="0.25">
      <c r="A778" s="63" t="str">
        <f t="shared" si="99"/>
        <v/>
      </c>
      <c r="B778" s="64" t="str">
        <f t="shared" si="100"/>
        <v/>
      </c>
      <c r="C778" s="65" t="str">
        <f t="shared" si="101"/>
        <v/>
      </c>
      <c r="D778" s="66" t="str">
        <f>IF(A778="","",IF(A778=1,start_rate,IF(variable,IF(OR(A778=1,A778&lt;$K$20*periods_per_year),D777,MIN($K$21,IF(MOD(A778-1,$J$23)=0,MAX($K$22,D777+$J$24),D777))),D777)))</f>
        <v/>
      </c>
      <c r="E778" s="71" t="str">
        <f t="shared" si="102"/>
        <v/>
      </c>
      <c r="F778" s="71" t="str">
        <f>IF(A778="","",IF(A778=nper,J777+E778,MIN(J777+E778,IF(D778=D777,F777,IF($E$10="Acc Bi-Weekly",ROUND((-PMT(((1+D778/CP)^(CP/12))-1,(nper-A778+1)*12/26,J777))/2,2),IF($E$10="Acc Weekly",ROUND((-PMT(((1+D778/CP)^(CP/12))-1,(nper-A778+1)*12/52,J777))/4,2),ROUND(-PMT(((1+D778/CP)^(CP/periods_per_year))-1,nper-A778+1,J777),2)))))))</f>
        <v/>
      </c>
      <c r="G778" s="71" t="str">
        <f>IF(OR(A778="",A778&lt;$E$14),"",IF(J777&lt;=F778,0,IF(IF(AND(A778&gt;=$E$14,MOD(A778-$E$14,int)=0),$E$15,0)+F778&gt;=J777+E778,J777+E778-F778,IF(AND(A778&gt;=$E$14,MOD(A778-$E$14,int)=0),$E$15,0)+IF(IF(AND(A778&gt;=$E$14,MOD(A778-$E$14,int)=0),$E$15,0)+IF(MOD(A778-$E$18,periods_per_year)=0,$E$17,0)+F778&lt;J777+E778,IF(MOD(A778-$E$18,periods_per_year)=0,$E$17,0),J777+E778-IF(AND(A778&gt;=$E$14,MOD(A778-$E$14,int)=0),$E$15,0)-F778))))</f>
        <v/>
      </c>
      <c r="H778" s="68"/>
      <c r="I778" s="71" t="str">
        <f t="shared" si="103"/>
        <v/>
      </c>
      <c r="J778" s="71" t="str">
        <f t="shared" si="104"/>
        <v/>
      </c>
      <c r="K778" s="50"/>
      <c r="L778" s="63" t="str">
        <f t="shared" si="105"/>
        <v/>
      </c>
      <c r="M778" s="64" t="str">
        <f>IF(L778="","",IF(OR(periods_per_year=26,periods_per_year=52),IF(periods_per_year=26,IF(L778=1,fpdate,M777+14),IF(periods_per_year=52,IF(L778=1,fpdate,M777+7),"n/a")),IF(periods_per_year=24,DATE(YEAR(fpdate),MONTH(fpdate)+(L778-1)/2+IF(AND(DAY(fpdate)&gt;=15,MOD(L778,2)=0),1,0),IF(MOD(L778,2)=0,IF(DAY(fpdate)&gt;=15,DAY(fpdate)-14,DAY(fpdate)+14),DAY(fpdate))),IF(DAY(DATE(YEAR(fpdate),MONTH(fpdate)+L778-1,DAY(fpdate)))&lt;&gt;DAY(fpdate),DATE(YEAR(fpdate),MONTH(fpdate)+L778,0),DATE(YEAR(fpdate),MONTH(fpdate)+L778-1,DAY(fpdate))))))</f>
        <v/>
      </c>
      <c r="N778" s="70" t="str">
        <f>IF(L778="","",IF(D778&lt;&gt;"",D778,IF(L778=1,start_rate,IF(variable,IF(OR(L778=1,L778&lt;$K$20*periods_per_year),N777,MIN($K$21,IF(MOD(L778-1,$J$23)=0,MAX($K$22,N777+$J$24),N777))),N777))))</f>
        <v/>
      </c>
      <c r="O778" s="71" t="str">
        <f>IF(L778="","",ROUND((((1+N778/CP)^(CP/periods_per_year))-1)*R777,2))</f>
        <v/>
      </c>
      <c r="P778" s="71" t="str">
        <f>IF(L778="","",IF(L778=nper,R777+O778,MIN(R777+O778,IF(N778=N777,P777,ROUND(-PMT(((1+N778/CP)^(CP/periods_per_year))-1,nper-L778+1,R777),2)))))</f>
        <v/>
      </c>
      <c r="Q778" s="71" t="str">
        <f t="shared" si="106"/>
        <v/>
      </c>
      <c r="R778" s="71" t="str">
        <f t="shared" si="107"/>
        <v/>
      </c>
    </row>
    <row r="779" spans="1:18" x14ac:dyDescent="0.25">
      <c r="A779" s="63" t="str">
        <f t="shared" si="99"/>
        <v/>
      </c>
      <c r="B779" s="64" t="str">
        <f t="shared" si="100"/>
        <v/>
      </c>
      <c r="C779" s="65" t="str">
        <f t="shared" si="101"/>
        <v/>
      </c>
      <c r="D779" s="66" t="str">
        <f>IF(A779="","",IF(A779=1,start_rate,IF(variable,IF(OR(A779=1,A779&lt;$K$20*periods_per_year),D778,MIN($K$21,IF(MOD(A779-1,$J$23)=0,MAX($K$22,D778+$J$24),D778))),D778)))</f>
        <v/>
      </c>
      <c r="E779" s="71" t="str">
        <f t="shared" si="102"/>
        <v/>
      </c>
      <c r="F779" s="71" t="str">
        <f>IF(A779="","",IF(A779=nper,J778+E779,MIN(J778+E779,IF(D779=D778,F778,IF($E$10="Acc Bi-Weekly",ROUND((-PMT(((1+D779/CP)^(CP/12))-1,(nper-A779+1)*12/26,J778))/2,2),IF($E$10="Acc Weekly",ROUND((-PMT(((1+D779/CP)^(CP/12))-1,(nper-A779+1)*12/52,J778))/4,2),ROUND(-PMT(((1+D779/CP)^(CP/periods_per_year))-1,nper-A779+1,J778),2)))))))</f>
        <v/>
      </c>
      <c r="G779" s="71" t="str">
        <f>IF(OR(A779="",A779&lt;$E$14),"",IF(J778&lt;=F779,0,IF(IF(AND(A779&gt;=$E$14,MOD(A779-$E$14,int)=0),$E$15,0)+F779&gt;=J778+E779,J778+E779-F779,IF(AND(A779&gt;=$E$14,MOD(A779-$E$14,int)=0),$E$15,0)+IF(IF(AND(A779&gt;=$E$14,MOD(A779-$E$14,int)=0),$E$15,0)+IF(MOD(A779-$E$18,periods_per_year)=0,$E$17,0)+F779&lt;J778+E779,IF(MOD(A779-$E$18,periods_per_year)=0,$E$17,0),J778+E779-IF(AND(A779&gt;=$E$14,MOD(A779-$E$14,int)=0),$E$15,0)-F779))))</f>
        <v/>
      </c>
      <c r="H779" s="68"/>
      <c r="I779" s="71" t="str">
        <f t="shared" si="103"/>
        <v/>
      </c>
      <c r="J779" s="71" t="str">
        <f t="shared" si="104"/>
        <v/>
      </c>
      <c r="K779" s="50"/>
      <c r="L779" s="63" t="str">
        <f t="shared" si="105"/>
        <v/>
      </c>
      <c r="M779" s="64" t="str">
        <f>IF(L779="","",IF(OR(periods_per_year=26,periods_per_year=52),IF(periods_per_year=26,IF(L779=1,fpdate,M778+14),IF(periods_per_year=52,IF(L779=1,fpdate,M778+7),"n/a")),IF(periods_per_year=24,DATE(YEAR(fpdate),MONTH(fpdate)+(L779-1)/2+IF(AND(DAY(fpdate)&gt;=15,MOD(L779,2)=0),1,0),IF(MOD(L779,2)=0,IF(DAY(fpdate)&gt;=15,DAY(fpdate)-14,DAY(fpdate)+14),DAY(fpdate))),IF(DAY(DATE(YEAR(fpdate),MONTH(fpdate)+L779-1,DAY(fpdate)))&lt;&gt;DAY(fpdate),DATE(YEAR(fpdate),MONTH(fpdate)+L779,0),DATE(YEAR(fpdate),MONTH(fpdate)+L779-1,DAY(fpdate))))))</f>
        <v/>
      </c>
      <c r="N779" s="70" t="str">
        <f>IF(L779="","",IF(D779&lt;&gt;"",D779,IF(L779=1,start_rate,IF(variable,IF(OR(L779=1,L779&lt;$K$20*periods_per_year),N778,MIN($K$21,IF(MOD(L779-1,$J$23)=0,MAX($K$22,N778+$J$24),N778))),N778))))</f>
        <v/>
      </c>
      <c r="O779" s="71" t="str">
        <f>IF(L779="","",ROUND((((1+N779/CP)^(CP/periods_per_year))-1)*R778,2))</f>
        <v/>
      </c>
      <c r="P779" s="71" t="str">
        <f>IF(L779="","",IF(L779=nper,R778+O779,MIN(R778+O779,IF(N779=N778,P778,ROUND(-PMT(((1+N779/CP)^(CP/periods_per_year))-1,nper-L779+1,R778),2)))))</f>
        <v/>
      </c>
      <c r="Q779" s="71" t="str">
        <f t="shared" si="106"/>
        <v/>
      </c>
      <c r="R779" s="71" t="str">
        <f t="shared" si="107"/>
        <v/>
      </c>
    </row>
    <row r="780" spans="1:18" x14ac:dyDescent="0.25">
      <c r="A780" s="63" t="str">
        <f t="shared" si="99"/>
        <v/>
      </c>
      <c r="B780" s="64" t="str">
        <f t="shared" si="100"/>
        <v/>
      </c>
      <c r="C780" s="65" t="str">
        <f t="shared" si="101"/>
        <v/>
      </c>
      <c r="D780" s="66" t="str">
        <f>IF(A780="","",IF(A780=1,start_rate,IF(variable,IF(OR(A780=1,A780&lt;$K$20*periods_per_year),D779,MIN($K$21,IF(MOD(A780-1,$J$23)=0,MAX($K$22,D779+$J$24),D779))),D779)))</f>
        <v/>
      </c>
      <c r="E780" s="71" t="str">
        <f t="shared" si="102"/>
        <v/>
      </c>
      <c r="F780" s="71" t="str">
        <f>IF(A780="","",IF(A780=nper,J779+E780,MIN(J779+E780,IF(D780=D779,F779,IF($E$10="Acc Bi-Weekly",ROUND((-PMT(((1+D780/CP)^(CP/12))-1,(nper-A780+1)*12/26,J779))/2,2),IF($E$10="Acc Weekly",ROUND((-PMT(((1+D780/CP)^(CP/12))-1,(nper-A780+1)*12/52,J779))/4,2),ROUND(-PMT(((1+D780/CP)^(CP/periods_per_year))-1,nper-A780+1,J779),2)))))))</f>
        <v/>
      </c>
      <c r="G780" s="71" t="str">
        <f>IF(OR(A780="",A780&lt;$E$14),"",IF(J779&lt;=F780,0,IF(IF(AND(A780&gt;=$E$14,MOD(A780-$E$14,int)=0),$E$15,0)+F780&gt;=J779+E780,J779+E780-F780,IF(AND(A780&gt;=$E$14,MOD(A780-$E$14,int)=0),$E$15,0)+IF(IF(AND(A780&gt;=$E$14,MOD(A780-$E$14,int)=0),$E$15,0)+IF(MOD(A780-$E$18,periods_per_year)=0,$E$17,0)+F780&lt;J779+E780,IF(MOD(A780-$E$18,periods_per_year)=0,$E$17,0),J779+E780-IF(AND(A780&gt;=$E$14,MOD(A780-$E$14,int)=0),$E$15,0)-F780))))</f>
        <v/>
      </c>
      <c r="H780" s="68"/>
      <c r="I780" s="71" t="str">
        <f t="shared" si="103"/>
        <v/>
      </c>
      <c r="J780" s="71" t="str">
        <f t="shared" si="104"/>
        <v/>
      </c>
      <c r="K780" s="50"/>
      <c r="L780" s="63" t="str">
        <f t="shared" si="105"/>
        <v/>
      </c>
      <c r="M780" s="64" t="str">
        <f>IF(L780="","",IF(OR(periods_per_year=26,periods_per_year=52),IF(periods_per_year=26,IF(L780=1,fpdate,M779+14),IF(periods_per_year=52,IF(L780=1,fpdate,M779+7),"n/a")),IF(periods_per_year=24,DATE(YEAR(fpdate),MONTH(fpdate)+(L780-1)/2+IF(AND(DAY(fpdate)&gt;=15,MOD(L780,2)=0),1,0),IF(MOD(L780,2)=0,IF(DAY(fpdate)&gt;=15,DAY(fpdate)-14,DAY(fpdate)+14),DAY(fpdate))),IF(DAY(DATE(YEAR(fpdate),MONTH(fpdate)+L780-1,DAY(fpdate)))&lt;&gt;DAY(fpdate),DATE(YEAR(fpdate),MONTH(fpdate)+L780,0),DATE(YEAR(fpdate),MONTH(fpdate)+L780-1,DAY(fpdate))))))</f>
        <v/>
      </c>
      <c r="N780" s="70" t="str">
        <f>IF(L780="","",IF(D780&lt;&gt;"",D780,IF(L780=1,start_rate,IF(variable,IF(OR(L780=1,L780&lt;$K$20*periods_per_year),N779,MIN($K$21,IF(MOD(L780-1,$J$23)=0,MAX($K$22,N779+$J$24),N779))),N779))))</f>
        <v/>
      </c>
      <c r="O780" s="71" t="str">
        <f>IF(L780="","",ROUND((((1+N780/CP)^(CP/periods_per_year))-1)*R779,2))</f>
        <v/>
      </c>
      <c r="P780" s="71" t="str">
        <f>IF(L780="","",IF(L780=nper,R779+O780,MIN(R779+O780,IF(N780=N779,P779,ROUND(-PMT(((1+N780/CP)^(CP/periods_per_year))-1,nper-L780+1,R779),2)))))</f>
        <v/>
      </c>
      <c r="Q780" s="71" t="str">
        <f t="shared" si="106"/>
        <v/>
      </c>
      <c r="R780" s="71" t="str">
        <f t="shared" si="107"/>
        <v/>
      </c>
    </row>
    <row r="781" spans="1:18" x14ac:dyDescent="0.25">
      <c r="A781" s="63" t="str">
        <f t="shared" si="99"/>
        <v/>
      </c>
      <c r="B781" s="64" t="str">
        <f t="shared" si="100"/>
        <v/>
      </c>
      <c r="C781" s="65" t="str">
        <f t="shared" si="101"/>
        <v/>
      </c>
      <c r="D781" s="66" t="str">
        <f>IF(A781="","",IF(A781=1,start_rate,IF(variable,IF(OR(A781=1,A781&lt;$K$20*periods_per_year),D780,MIN($K$21,IF(MOD(A781-1,$J$23)=0,MAX($K$22,D780+$J$24),D780))),D780)))</f>
        <v/>
      </c>
      <c r="E781" s="71" t="str">
        <f t="shared" si="102"/>
        <v/>
      </c>
      <c r="F781" s="71" t="str">
        <f>IF(A781="","",IF(A781=nper,J780+E781,MIN(J780+E781,IF(D781=D780,F780,IF($E$10="Acc Bi-Weekly",ROUND((-PMT(((1+D781/CP)^(CP/12))-1,(nper-A781+1)*12/26,J780))/2,2),IF($E$10="Acc Weekly",ROUND((-PMT(((1+D781/CP)^(CP/12))-1,(nper-A781+1)*12/52,J780))/4,2),ROUND(-PMT(((1+D781/CP)^(CP/periods_per_year))-1,nper-A781+1,J780),2)))))))</f>
        <v/>
      </c>
      <c r="G781" s="71" t="str">
        <f>IF(OR(A781="",A781&lt;$E$14),"",IF(J780&lt;=F781,0,IF(IF(AND(A781&gt;=$E$14,MOD(A781-$E$14,int)=0),$E$15,0)+F781&gt;=J780+E781,J780+E781-F781,IF(AND(A781&gt;=$E$14,MOD(A781-$E$14,int)=0),$E$15,0)+IF(IF(AND(A781&gt;=$E$14,MOD(A781-$E$14,int)=0),$E$15,0)+IF(MOD(A781-$E$18,periods_per_year)=0,$E$17,0)+F781&lt;J780+E781,IF(MOD(A781-$E$18,periods_per_year)=0,$E$17,0),J780+E781-IF(AND(A781&gt;=$E$14,MOD(A781-$E$14,int)=0),$E$15,0)-F781))))</f>
        <v/>
      </c>
      <c r="H781" s="68"/>
      <c r="I781" s="71" t="str">
        <f t="shared" si="103"/>
        <v/>
      </c>
      <c r="J781" s="71" t="str">
        <f t="shared" si="104"/>
        <v/>
      </c>
      <c r="K781" s="50"/>
      <c r="L781" s="63" t="str">
        <f t="shared" si="105"/>
        <v/>
      </c>
      <c r="M781" s="64" t="str">
        <f>IF(L781="","",IF(OR(periods_per_year=26,periods_per_year=52),IF(periods_per_year=26,IF(L781=1,fpdate,M780+14),IF(periods_per_year=52,IF(L781=1,fpdate,M780+7),"n/a")),IF(periods_per_year=24,DATE(YEAR(fpdate),MONTH(fpdate)+(L781-1)/2+IF(AND(DAY(fpdate)&gt;=15,MOD(L781,2)=0),1,0),IF(MOD(L781,2)=0,IF(DAY(fpdate)&gt;=15,DAY(fpdate)-14,DAY(fpdate)+14),DAY(fpdate))),IF(DAY(DATE(YEAR(fpdate),MONTH(fpdate)+L781-1,DAY(fpdate)))&lt;&gt;DAY(fpdate),DATE(YEAR(fpdate),MONTH(fpdate)+L781,0),DATE(YEAR(fpdate),MONTH(fpdate)+L781-1,DAY(fpdate))))))</f>
        <v/>
      </c>
      <c r="N781" s="70" t="str">
        <f>IF(L781="","",IF(D781&lt;&gt;"",D781,IF(L781=1,start_rate,IF(variable,IF(OR(L781=1,L781&lt;$K$20*periods_per_year),N780,MIN($K$21,IF(MOD(L781-1,$J$23)=0,MAX($K$22,N780+$J$24),N780))),N780))))</f>
        <v/>
      </c>
      <c r="O781" s="71" t="str">
        <f>IF(L781="","",ROUND((((1+N781/CP)^(CP/periods_per_year))-1)*R780,2))</f>
        <v/>
      </c>
      <c r="P781" s="71" t="str">
        <f>IF(L781="","",IF(L781=nper,R780+O781,MIN(R780+O781,IF(N781=N780,P780,ROUND(-PMT(((1+N781/CP)^(CP/periods_per_year))-1,nper-L781+1,R780),2)))))</f>
        <v/>
      </c>
      <c r="Q781" s="71" t="str">
        <f t="shared" si="106"/>
        <v/>
      </c>
      <c r="R781" s="71" t="str">
        <f t="shared" si="107"/>
        <v/>
      </c>
    </row>
    <row r="782" spans="1:18" x14ac:dyDescent="0.25">
      <c r="A782" s="63" t="str">
        <f t="shared" si="99"/>
        <v/>
      </c>
      <c r="B782" s="64" t="str">
        <f t="shared" si="100"/>
        <v/>
      </c>
      <c r="C782" s="65" t="str">
        <f t="shared" si="101"/>
        <v/>
      </c>
      <c r="D782" s="66" t="str">
        <f>IF(A782="","",IF(A782=1,start_rate,IF(variable,IF(OR(A782=1,A782&lt;$K$20*periods_per_year),D781,MIN($K$21,IF(MOD(A782-1,$J$23)=0,MAX($K$22,D781+$J$24),D781))),D781)))</f>
        <v/>
      </c>
      <c r="E782" s="71" t="str">
        <f t="shared" si="102"/>
        <v/>
      </c>
      <c r="F782" s="71" t="str">
        <f>IF(A782="","",IF(A782=nper,J781+E782,MIN(J781+E782,IF(D782=D781,F781,IF($E$10="Acc Bi-Weekly",ROUND((-PMT(((1+D782/CP)^(CP/12))-1,(nper-A782+1)*12/26,J781))/2,2),IF($E$10="Acc Weekly",ROUND((-PMT(((1+D782/CP)^(CP/12))-1,(nper-A782+1)*12/52,J781))/4,2),ROUND(-PMT(((1+D782/CP)^(CP/periods_per_year))-1,nper-A782+1,J781),2)))))))</f>
        <v/>
      </c>
      <c r="G782" s="71" t="str">
        <f>IF(OR(A782="",A782&lt;$E$14),"",IF(J781&lt;=F782,0,IF(IF(AND(A782&gt;=$E$14,MOD(A782-$E$14,int)=0),$E$15,0)+F782&gt;=J781+E782,J781+E782-F782,IF(AND(A782&gt;=$E$14,MOD(A782-$E$14,int)=0),$E$15,0)+IF(IF(AND(A782&gt;=$E$14,MOD(A782-$E$14,int)=0),$E$15,0)+IF(MOD(A782-$E$18,periods_per_year)=0,$E$17,0)+F782&lt;J781+E782,IF(MOD(A782-$E$18,periods_per_year)=0,$E$17,0),J781+E782-IF(AND(A782&gt;=$E$14,MOD(A782-$E$14,int)=0),$E$15,0)-F782))))</f>
        <v/>
      </c>
      <c r="H782" s="68"/>
      <c r="I782" s="71" t="str">
        <f t="shared" si="103"/>
        <v/>
      </c>
      <c r="J782" s="71" t="str">
        <f t="shared" si="104"/>
        <v/>
      </c>
      <c r="K782" s="50"/>
      <c r="L782" s="63" t="str">
        <f t="shared" si="105"/>
        <v/>
      </c>
      <c r="M782" s="64" t="str">
        <f>IF(L782="","",IF(OR(periods_per_year=26,periods_per_year=52),IF(periods_per_year=26,IF(L782=1,fpdate,M781+14),IF(periods_per_year=52,IF(L782=1,fpdate,M781+7),"n/a")),IF(periods_per_year=24,DATE(YEAR(fpdate),MONTH(fpdate)+(L782-1)/2+IF(AND(DAY(fpdate)&gt;=15,MOD(L782,2)=0),1,0),IF(MOD(L782,2)=0,IF(DAY(fpdate)&gt;=15,DAY(fpdate)-14,DAY(fpdate)+14),DAY(fpdate))),IF(DAY(DATE(YEAR(fpdate),MONTH(fpdate)+L782-1,DAY(fpdate)))&lt;&gt;DAY(fpdate),DATE(YEAR(fpdate),MONTH(fpdate)+L782,0),DATE(YEAR(fpdate),MONTH(fpdate)+L782-1,DAY(fpdate))))))</f>
        <v/>
      </c>
      <c r="N782" s="70" t="str">
        <f>IF(L782="","",IF(D782&lt;&gt;"",D782,IF(L782=1,start_rate,IF(variable,IF(OR(L782=1,L782&lt;$K$20*periods_per_year),N781,MIN($K$21,IF(MOD(L782-1,$J$23)=0,MAX($K$22,N781+$J$24),N781))),N781))))</f>
        <v/>
      </c>
      <c r="O782" s="71" t="str">
        <f>IF(L782="","",ROUND((((1+N782/CP)^(CP/periods_per_year))-1)*R781,2))</f>
        <v/>
      </c>
      <c r="P782" s="71" t="str">
        <f>IF(L782="","",IF(L782=nper,R781+O782,MIN(R781+O782,IF(N782=N781,P781,ROUND(-PMT(((1+N782/CP)^(CP/periods_per_year))-1,nper-L782+1,R781),2)))))</f>
        <v/>
      </c>
      <c r="Q782" s="71" t="str">
        <f t="shared" si="106"/>
        <v/>
      </c>
      <c r="R782" s="71" t="str">
        <f t="shared" si="107"/>
        <v/>
      </c>
    </row>
    <row r="783" spans="1:18" x14ac:dyDescent="0.25">
      <c r="A783" s="63" t="str">
        <f t="shared" si="99"/>
        <v/>
      </c>
      <c r="B783" s="64" t="str">
        <f t="shared" si="100"/>
        <v/>
      </c>
      <c r="C783" s="65" t="str">
        <f t="shared" si="101"/>
        <v/>
      </c>
      <c r="D783" s="66" t="str">
        <f>IF(A783="","",IF(A783=1,start_rate,IF(variable,IF(OR(A783=1,A783&lt;$K$20*periods_per_year),D782,MIN($K$21,IF(MOD(A783-1,$J$23)=0,MAX($K$22,D782+$J$24),D782))),D782)))</f>
        <v/>
      </c>
      <c r="E783" s="71" t="str">
        <f t="shared" si="102"/>
        <v/>
      </c>
      <c r="F783" s="71" t="str">
        <f>IF(A783="","",IF(A783=nper,J782+E783,MIN(J782+E783,IF(D783=D782,F782,IF($E$10="Acc Bi-Weekly",ROUND((-PMT(((1+D783/CP)^(CP/12))-1,(nper-A783+1)*12/26,J782))/2,2),IF($E$10="Acc Weekly",ROUND((-PMT(((1+D783/CP)^(CP/12))-1,(nper-A783+1)*12/52,J782))/4,2),ROUND(-PMT(((1+D783/CP)^(CP/periods_per_year))-1,nper-A783+1,J782),2)))))))</f>
        <v/>
      </c>
      <c r="G783" s="71" t="str">
        <f>IF(OR(A783="",A783&lt;$E$14),"",IF(J782&lt;=F783,0,IF(IF(AND(A783&gt;=$E$14,MOD(A783-$E$14,int)=0),$E$15,0)+F783&gt;=J782+E783,J782+E783-F783,IF(AND(A783&gt;=$E$14,MOD(A783-$E$14,int)=0),$E$15,0)+IF(IF(AND(A783&gt;=$E$14,MOD(A783-$E$14,int)=0),$E$15,0)+IF(MOD(A783-$E$18,periods_per_year)=0,$E$17,0)+F783&lt;J782+E783,IF(MOD(A783-$E$18,periods_per_year)=0,$E$17,0),J782+E783-IF(AND(A783&gt;=$E$14,MOD(A783-$E$14,int)=0),$E$15,0)-F783))))</f>
        <v/>
      </c>
      <c r="H783" s="68"/>
      <c r="I783" s="71" t="str">
        <f t="shared" si="103"/>
        <v/>
      </c>
      <c r="J783" s="71" t="str">
        <f t="shared" si="104"/>
        <v/>
      </c>
      <c r="K783" s="50"/>
      <c r="L783" s="63" t="str">
        <f t="shared" si="105"/>
        <v/>
      </c>
      <c r="M783" s="64" t="str">
        <f>IF(L783="","",IF(OR(periods_per_year=26,periods_per_year=52),IF(periods_per_year=26,IF(L783=1,fpdate,M782+14),IF(periods_per_year=52,IF(L783=1,fpdate,M782+7),"n/a")),IF(periods_per_year=24,DATE(YEAR(fpdate),MONTH(fpdate)+(L783-1)/2+IF(AND(DAY(fpdate)&gt;=15,MOD(L783,2)=0),1,0),IF(MOD(L783,2)=0,IF(DAY(fpdate)&gt;=15,DAY(fpdate)-14,DAY(fpdate)+14),DAY(fpdate))),IF(DAY(DATE(YEAR(fpdate),MONTH(fpdate)+L783-1,DAY(fpdate)))&lt;&gt;DAY(fpdate),DATE(YEAR(fpdate),MONTH(fpdate)+L783,0),DATE(YEAR(fpdate),MONTH(fpdate)+L783-1,DAY(fpdate))))))</f>
        <v/>
      </c>
      <c r="N783" s="70" t="str">
        <f>IF(L783="","",IF(D783&lt;&gt;"",D783,IF(L783=1,start_rate,IF(variable,IF(OR(L783=1,L783&lt;$K$20*periods_per_year),N782,MIN($K$21,IF(MOD(L783-1,$J$23)=0,MAX($K$22,N782+$J$24),N782))),N782))))</f>
        <v/>
      </c>
      <c r="O783" s="71" t="str">
        <f>IF(L783="","",ROUND((((1+N783/CP)^(CP/periods_per_year))-1)*R782,2))</f>
        <v/>
      </c>
      <c r="P783" s="71" t="str">
        <f>IF(L783="","",IF(L783=nper,R782+O783,MIN(R782+O783,IF(N783=N782,P782,ROUND(-PMT(((1+N783/CP)^(CP/periods_per_year))-1,nper-L783+1,R782),2)))))</f>
        <v/>
      </c>
      <c r="Q783" s="71" t="str">
        <f t="shared" si="106"/>
        <v/>
      </c>
      <c r="R783" s="71" t="str">
        <f t="shared" si="107"/>
        <v/>
      </c>
    </row>
    <row r="784" spans="1:18" x14ac:dyDescent="0.25">
      <c r="A784" s="63" t="str">
        <f t="shared" si="99"/>
        <v/>
      </c>
      <c r="B784" s="64" t="str">
        <f t="shared" si="100"/>
        <v/>
      </c>
      <c r="C784" s="65" t="str">
        <f t="shared" si="101"/>
        <v/>
      </c>
      <c r="D784" s="66" t="str">
        <f>IF(A784="","",IF(A784=1,start_rate,IF(variable,IF(OR(A784=1,A784&lt;$K$20*periods_per_year),D783,MIN($K$21,IF(MOD(A784-1,$J$23)=0,MAX($K$22,D783+$J$24),D783))),D783)))</f>
        <v/>
      </c>
      <c r="E784" s="71" t="str">
        <f t="shared" si="102"/>
        <v/>
      </c>
      <c r="F784" s="71" t="str">
        <f>IF(A784="","",IF(A784=nper,J783+E784,MIN(J783+E784,IF(D784=D783,F783,IF($E$10="Acc Bi-Weekly",ROUND((-PMT(((1+D784/CP)^(CP/12))-1,(nper-A784+1)*12/26,J783))/2,2),IF($E$10="Acc Weekly",ROUND((-PMT(((1+D784/CP)^(CP/12))-1,(nper-A784+1)*12/52,J783))/4,2),ROUND(-PMT(((1+D784/CP)^(CP/periods_per_year))-1,nper-A784+1,J783),2)))))))</f>
        <v/>
      </c>
      <c r="G784" s="71" t="str">
        <f>IF(OR(A784="",A784&lt;$E$14),"",IF(J783&lt;=F784,0,IF(IF(AND(A784&gt;=$E$14,MOD(A784-$E$14,int)=0),$E$15,0)+F784&gt;=J783+E784,J783+E784-F784,IF(AND(A784&gt;=$E$14,MOD(A784-$E$14,int)=0),$E$15,0)+IF(IF(AND(A784&gt;=$E$14,MOD(A784-$E$14,int)=0),$E$15,0)+IF(MOD(A784-$E$18,periods_per_year)=0,$E$17,0)+F784&lt;J783+E784,IF(MOD(A784-$E$18,periods_per_year)=0,$E$17,0),J783+E784-IF(AND(A784&gt;=$E$14,MOD(A784-$E$14,int)=0),$E$15,0)-F784))))</f>
        <v/>
      </c>
      <c r="H784" s="68"/>
      <c r="I784" s="71" t="str">
        <f t="shared" si="103"/>
        <v/>
      </c>
      <c r="J784" s="71" t="str">
        <f t="shared" si="104"/>
        <v/>
      </c>
      <c r="K784" s="50"/>
      <c r="L784" s="63" t="str">
        <f t="shared" si="105"/>
        <v/>
      </c>
      <c r="M784" s="64" t="str">
        <f>IF(L784="","",IF(OR(periods_per_year=26,periods_per_year=52),IF(periods_per_year=26,IF(L784=1,fpdate,M783+14),IF(periods_per_year=52,IF(L784=1,fpdate,M783+7),"n/a")),IF(periods_per_year=24,DATE(YEAR(fpdate),MONTH(fpdate)+(L784-1)/2+IF(AND(DAY(fpdate)&gt;=15,MOD(L784,2)=0),1,0),IF(MOD(L784,2)=0,IF(DAY(fpdate)&gt;=15,DAY(fpdate)-14,DAY(fpdate)+14),DAY(fpdate))),IF(DAY(DATE(YEAR(fpdate),MONTH(fpdate)+L784-1,DAY(fpdate)))&lt;&gt;DAY(fpdate),DATE(YEAR(fpdate),MONTH(fpdate)+L784,0),DATE(YEAR(fpdate),MONTH(fpdate)+L784-1,DAY(fpdate))))))</f>
        <v/>
      </c>
      <c r="N784" s="70" t="str">
        <f>IF(L784="","",IF(D784&lt;&gt;"",D784,IF(L784=1,start_rate,IF(variable,IF(OR(L784=1,L784&lt;$K$20*periods_per_year),N783,MIN($K$21,IF(MOD(L784-1,$J$23)=0,MAX($K$22,N783+$J$24),N783))),N783))))</f>
        <v/>
      </c>
      <c r="O784" s="71" t="str">
        <f>IF(L784="","",ROUND((((1+N784/CP)^(CP/periods_per_year))-1)*R783,2))</f>
        <v/>
      </c>
      <c r="P784" s="71" t="str">
        <f>IF(L784="","",IF(L784=nper,R783+O784,MIN(R783+O784,IF(N784=N783,P783,ROUND(-PMT(((1+N784/CP)^(CP/periods_per_year))-1,nper-L784+1,R783),2)))))</f>
        <v/>
      </c>
      <c r="Q784" s="71" t="str">
        <f t="shared" si="106"/>
        <v/>
      </c>
      <c r="R784" s="71" t="str">
        <f t="shared" si="107"/>
        <v/>
      </c>
    </row>
    <row r="785" spans="1:18" x14ac:dyDescent="0.25">
      <c r="A785" s="63" t="str">
        <f t="shared" si="99"/>
        <v/>
      </c>
      <c r="B785" s="64" t="str">
        <f t="shared" si="100"/>
        <v/>
      </c>
      <c r="C785" s="65" t="str">
        <f t="shared" si="101"/>
        <v/>
      </c>
      <c r="D785" s="66" t="str">
        <f>IF(A785="","",IF(A785=1,start_rate,IF(variable,IF(OR(A785=1,A785&lt;$K$20*periods_per_year),D784,MIN($K$21,IF(MOD(A785-1,$J$23)=0,MAX($K$22,D784+$J$24),D784))),D784)))</f>
        <v/>
      </c>
      <c r="E785" s="71" t="str">
        <f t="shared" si="102"/>
        <v/>
      </c>
      <c r="F785" s="71" t="str">
        <f>IF(A785="","",IF(A785=nper,J784+E785,MIN(J784+E785,IF(D785=D784,F784,IF($E$10="Acc Bi-Weekly",ROUND((-PMT(((1+D785/CP)^(CP/12))-1,(nper-A785+1)*12/26,J784))/2,2),IF($E$10="Acc Weekly",ROUND((-PMT(((1+D785/CP)^(CP/12))-1,(nper-A785+1)*12/52,J784))/4,2),ROUND(-PMT(((1+D785/CP)^(CP/periods_per_year))-1,nper-A785+1,J784),2)))))))</f>
        <v/>
      </c>
      <c r="G785" s="71" t="str">
        <f>IF(OR(A785="",A785&lt;$E$14),"",IF(J784&lt;=F785,0,IF(IF(AND(A785&gt;=$E$14,MOD(A785-$E$14,int)=0),$E$15,0)+F785&gt;=J784+E785,J784+E785-F785,IF(AND(A785&gt;=$E$14,MOD(A785-$E$14,int)=0),$E$15,0)+IF(IF(AND(A785&gt;=$E$14,MOD(A785-$E$14,int)=0),$E$15,0)+IF(MOD(A785-$E$18,periods_per_year)=0,$E$17,0)+F785&lt;J784+E785,IF(MOD(A785-$E$18,periods_per_year)=0,$E$17,0),J784+E785-IF(AND(A785&gt;=$E$14,MOD(A785-$E$14,int)=0),$E$15,0)-F785))))</f>
        <v/>
      </c>
      <c r="H785" s="68"/>
      <c r="I785" s="71" t="str">
        <f t="shared" si="103"/>
        <v/>
      </c>
      <c r="J785" s="71" t="str">
        <f t="shared" si="104"/>
        <v/>
      </c>
      <c r="K785" s="50"/>
      <c r="L785" s="63" t="str">
        <f t="shared" si="105"/>
        <v/>
      </c>
      <c r="M785" s="64" t="str">
        <f>IF(L785="","",IF(OR(periods_per_year=26,periods_per_year=52),IF(periods_per_year=26,IF(L785=1,fpdate,M784+14),IF(periods_per_year=52,IF(L785=1,fpdate,M784+7),"n/a")),IF(periods_per_year=24,DATE(YEAR(fpdate),MONTH(fpdate)+(L785-1)/2+IF(AND(DAY(fpdate)&gt;=15,MOD(L785,2)=0),1,0),IF(MOD(L785,2)=0,IF(DAY(fpdate)&gt;=15,DAY(fpdate)-14,DAY(fpdate)+14),DAY(fpdate))),IF(DAY(DATE(YEAR(fpdate),MONTH(fpdate)+L785-1,DAY(fpdate)))&lt;&gt;DAY(fpdate),DATE(YEAR(fpdate),MONTH(fpdate)+L785,0),DATE(YEAR(fpdate),MONTH(fpdate)+L785-1,DAY(fpdate))))))</f>
        <v/>
      </c>
      <c r="N785" s="70" t="str">
        <f>IF(L785="","",IF(D785&lt;&gt;"",D785,IF(L785=1,start_rate,IF(variable,IF(OR(L785=1,L785&lt;$K$20*periods_per_year),N784,MIN($K$21,IF(MOD(L785-1,$J$23)=0,MAX($K$22,N784+$J$24),N784))),N784))))</f>
        <v/>
      </c>
      <c r="O785" s="71" t="str">
        <f>IF(L785="","",ROUND((((1+N785/CP)^(CP/periods_per_year))-1)*R784,2))</f>
        <v/>
      </c>
      <c r="P785" s="71" t="str">
        <f>IF(L785="","",IF(L785=nper,R784+O785,MIN(R784+O785,IF(N785=N784,P784,ROUND(-PMT(((1+N785/CP)^(CP/periods_per_year))-1,nper-L785+1,R784),2)))))</f>
        <v/>
      </c>
      <c r="Q785" s="71" t="str">
        <f t="shared" si="106"/>
        <v/>
      </c>
      <c r="R785" s="71" t="str">
        <f t="shared" si="107"/>
        <v/>
      </c>
    </row>
    <row r="786" spans="1:18" x14ac:dyDescent="0.25">
      <c r="A786" s="63" t="str">
        <f t="shared" si="99"/>
        <v/>
      </c>
      <c r="B786" s="64" t="str">
        <f t="shared" si="100"/>
        <v/>
      </c>
      <c r="C786" s="65" t="str">
        <f t="shared" si="101"/>
        <v/>
      </c>
      <c r="D786" s="66" t="str">
        <f>IF(A786="","",IF(A786=1,start_rate,IF(variable,IF(OR(A786=1,A786&lt;$K$20*periods_per_year),D785,MIN($K$21,IF(MOD(A786-1,$J$23)=0,MAX($K$22,D785+$J$24),D785))),D785)))</f>
        <v/>
      </c>
      <c r="E786" s="71" t="str">
        <f t="shared" si="102"/>
        <v/>
      </c>
      <c r="F786" s="71" t="str">
        <f>IF(A786="","",IF(A786=nper,J785+E786,MIN(J785+E786,IF(D786=D785,F785,IF($E$10="Acc Bi-Weekly",ROUND((-PMT(((1+D786/CP)^(CP/12))-1,(nper-A786+1)*12/26,J785))/2,2),IF($E$10="Acc Weekly",ROUND((-PMT(((1+D786/CP)^(CP/12))-1,(nper-A786+1)*12/52,J785))/4,2),ROUND(-PMT(((1+D786/CP)^(CP/periods_per_year))-1,nper-A786+1,J785),2)))))))</f>
        <v/>
      </c>
      <c r="G786" s="71" t="str">
        <f>IF(OR(A786="",A786&lt;$E$14),"",IF(J785&lt;=F786,0,IF(IF(AND(A786&gt;=$E$14,MOD(A786-$E$14,int)=0),$E$15,0)+F786&gt;=J785+E786,J785+E786-F786,IF(AND(A786&gt;=$E$14,MOD(A786-$E$14,int)=0),$E$15,0)+IF(IF(AND(A786&gt;=$E$14,MOD(A786-$E$14,int)=0),$E$15,0)+IF(MOD(A786-$E$18,periods_per_year)=0,$E$17,0)+F786&lt;J785+E786,IF(MOD(A786-$E$18,periods_per_year)=0,$E$17,0),J785+E786-IF(AND(A786&gt;=$E$14,MOD(A786-$E$14,int)=0),$E$15,0)-F786))))</f>
        <v/>
      </c>
      <c r="H786" s="68"/>
      <c r="I786" s="71" t="str">
        <f t="shared" si="103"/>
        <v/>
      </c>
      <c r="J786" s="71" t="str">
        <f t="shared" si="104"/>
        <v/>
      </c>
      <c r="K786" s="50"/>
      <c r="L786" s="63" t="str">
        <f t="shared" si="105"/>
        <v/>
      </c>
      <c r="M786" s="64" t="str">
        <f>IF(L786="","",IF(OR(periods_per_year=26,periods_per_year=52),IF(periods_per_year=26,IF(L786=1,fpdate,M785+14),IF(periods_per_year=52,IF(L786=1,fpdate,M785+7),"n/a")),IF(periods_per_year=24,DATE(YEAR(fpdate),MONTH(fpdate)+(L786-1)/2+IF(AND(DAY(fpdate)&gt;=15,MOD(L786,2)=0),1,0),IF(MOD(L786,2)=0,IF(DAY(fpdate)&gt;=15,DAY(fpdate)-14,DAY(fpdate)+14),DAY(fpdate))),IF(DAY(DATE(YEAR(fpdate),MONTH(fpdate)+L786-1,DAY(fpdate)))&lt;&gt;DAY(fpdate),DATE(YEAR(fpdate),MONTH(fpdate)+L786,0),DATE(YEAR(fpdate),MONTH(fpdate)+L786-1,DAY(fpdate))))))</f>
        <v/>
      </c>
      <c r="N786" s="70" t="str">
        <f>IF(L786="","",IF(D786&lt;&gt;"",D786,IF(L786=1,start_rate,IF(variable,IF(OR(L786=1,L786&lt;$K$20*periods_per_year),N785,MIN($K$21,IF(MOD(L786-1,$J$23)=0,MAX($K$22,N785+$J$24),N785))),N785))))</f>
        <v/>
      </c>
      <c r="O786" s="71" t="str">
        <f>IF(L786="","",ROUND((((1+N786/CP)^(CP/periods_per_year))-1)*R785,2))</f>
        <v/>
      </c>
      <c r="P786" s="71" t="str">
        <f>IF(L786="","",IF(L786=nper,R785+O786,MIN(R785+O786,IF(N786=N785,P785,ROUND(-PMT(((1+N786/CP)^(CP/periods_per_year))-1,nper-L786+1,R785),2)))))</f>
        <v/>
      </c>
      <c r="Q786" s="71" t="str">
        <f t="shared" si="106"/>
        <v/>
      </c>
      <c r="R786" s="71" t="str">
        <f t="shared" si="107"/>
        <v/>
      </c>
    </row>
    <row r="787" spans="1:18" x14ac:dyDescent="0.25">
      <c r="A787" s="63" t="str">
        <f t="shared" si="99"/>
        <v/>
      </c>
      <c r="B787" s="64" t="str">
        <f t="shared" si="100"/>
        <v/>
      </c>
      <c r="C787" s="65" t="str">
        <f t="shared" si="101"/>
        <v/>
      </c>
      <c r="D787" s="66" t="str">
        <f>IF(A787="","",IF(A787=1,start_rate,IF(variable,IF(OR(A787=1,A787&lt;$K$20*periods_per_year),D786,MIN($K$21,IF(MOD(A787-1,$J$23)=0,MAX($K$22,D786+$J$24),D786))),D786)))</f>
        <v/>
      </c>
      <c r="E787" s="71" t="str">
        <f t="shared" si="102"/>
        <v/>
      </c>
      <c r="F787" s="71" t="str">
        <f>IF(A787="","",IF(A787=nper,J786+E787,MIN(J786+E787,IF(D787=D786,F786,IF($E$10="Acc Bi-Weekly",ROUND((-PMT(((1+D787/CP)^(CP/12))-1,(nper-A787+1)*12/26,J786))/2,2),IF($E$10="Acc Weekly",ROUND((-PMT(((1+D787/CP)^(CP/12))-1,(nper-A787+1)*12/52,J786))/4,2),ROUND(-PMT(((1+D787/CP)^(CP/periods_per_year))-1,nper-A787+1,J786),2)))))))</f>
        <v/>
      </c>
      <c r="G787" s="71" t="str">
        <f>IF(OR(A787="",A787&lt;$E$14),"",IF(J786&lt;=F787,0,IF(IF(AND(A787&gt;=$E$14,MOD(A787-$E$14,int)=0),$E$15,0)+F787&gt;=J786+E787,J786+E787-F787,IF(AND(A787&gt;=$E$14,MOD(A787-$E$14,int)=0),$E$15,0)+IF(IF(AND(A787&gt;=$E$14,MOD(A787-$E$14,int)=0),$E$15,0)+IF(MOD(A787-$E$18,periods_per_year)=0,$E$17,0)+F787&lt;J786+E787,IF(MOD(A787-$E$18,periods_per_year)=0,$E$17,0),J786+E787-IF(AND(A787&gt;=$E$14,MOD(A787-$E$14,int)=0),$E$15,0)-F787))))</f>
        <v/>
      </c>
      <c r="H787" s="68"/>
      <c r="I787" s="71" t="str">
        <f t="shared" si="103"/>
        <v/>
      </c>
      <c r="J787" s="71" t="str">
        <f t="shared" si="104"/>
        <v/>
      </c>
      <c r="K787" s="50"/>
      <c r="L787" s="63" t="str">
        <f t="shared" si="105"/>
        <v/>
      </c>
      <c r="M787" s="64" t="str">
        <f>IF(L787="","",IF(OR(periods_per_year=26,periods_per_year=52),IF(periods_per_year=26,IF(L787=1,fpdate,M786+14),IF(periods_per_year=52,IF(L787=1,fpdate,M786+7),"n/a")),IF(periods_per_year=24,DATE(YEAR(fpdate),MONTH(fpdate)+(L787-1)/2+IF(AND(DAY(fpdate)&gt;=15,MOD(L787,2)=0),1,0),IF(MOD(L787,2)=0,IF(DAY(fpdate)&gt;=15,DAY(fpdate)-14,DAY(fpdate)+14),DAY(fpdate))),IF(DAY(DATE(YEAR(fpdate),MONTH(fpdate)+L787-1,DAY(fpdate)))&lt;&gt;DAY(fpdate),DATE(YEAR(fpdate),MONTH(fpdate)+L787,0),DATE(YEAR(fpdate),MONTH(fpdate)+L787-1,DAY(fpdate))))))</f>
        <v/>
      </c>
      <c r="N787" s="70" t="str">
        <f>IF(L787="","",IF(D787&lt;&gt;"",D787,IF(L787=1,start_rate,IF(variable,IF(OR(L787=1,L787&lt;$K$20*periods_per_year),N786,MIN($K$21,IF(MOD(L787-1,$J$23)=0,MAX($K$22,N786+$J$24),N786))),N786))))</f>
        <v/>
      </c>
      <c r="O787" s="71" t="str">
        <f>IF(L787="","",ROUND((((1+N787/CP)^(CP/periods_per_year))-1)*R786,2))</f>
        <v/>
      </c>
      <c r="P787" s="71" t="str">
        <f>IF(L787="","",IF(L787=nper,R786+O787,MIN(R786+O787,IF(N787=N786,P786,ROUND(-PMT(((1+N787/CP)^(CP/periods_per_year))-1,nper-L787+1,R786),2)))))</f>
        <v/>
      </c>
      <c r="Q787" s="71" t="str">
        <f t="shared" si="106"/>
        <v/>
      </c>
      <c r="R787" s="71" t="str">
        <f t="shared" si="107"/>
        <v/>
      </c>
    </row>
    <row r="788" spans="1:18" x14ac:dyDescent="0.25">
      <c r="A788" s="63" t="str">
        <f t="shared" si="99"/>
        <v/>
      </c>
      <c r="B788" s="64" t="str">
        <f t="shared" si="100"/>
        <v/>
      </c>
      <c r="C788" s="65" t="str">
        <f t="shared" si="101"/>
        <v/>
      </c>
      <c r="D788" s="66" t="str">
        <f>IF(A788="","",IF(A788=1,start_rate,IF(variable,IF(OR(A788=1,A788&lt;$K$20*periods_per_year),D787,MIN($K$21,IF(MOD(A788-1,$J$23)=0,MAX($K$22,D787+$J$24),D787))),D787)))</f>
        <v/>
      </c>
      <c r="E788" s="71" t="str">
        <f t="shared" si="102"/>
        <v/>
      </c>
      <c r="F788" s="71" t="str">
        <f>IF(A788="","",IF(A788=nper,J787+E788,MIN(J787+E788,IF(D788=D787,F787,IF($E$10="Acc Bi-Weekly",ROUND((-PMT(((1+D788/CP)^(CP/12))-1,(nper-A788+1)*12/26,J787))/2,2),IF($E$10="Acc Weekly",ROUND((-PMT(((1+D788/CP)^(CP/12))-1,(nper-A788+1)*12/52,J787))/4,2),ROUND(-PMT(((1+D788/CP)^(CP/periods_per_year))-1,nper-A788+1,J787),2)))))))</f>
        <v/>
      </c>
      <c r="G788" s="71" t="str">
        <f>IF(OR(A788="",A788&lt;$E$14),"",IF(J787&lt;=F788,0,IF(IF(AND(A788&gt;=$E$14,MOD(A788-$E$14,int)=0),$E$15,0)+F788&gt;=J787+E788,J787+E788-F788,IF(AND(A788&gt;=$E$14,MOD(A788-$E$14,int)=0),$E$15,0)+IF(IF(AND(A788&gt;=$E$14,MOD(A788-$E$14,int)=0),$E$15,0)+IF(MOD(A788-$E$18,periods_per_year)=0,$E$17,0)+F788&lt;J787+E788,IF(MOD(A788-$E$18,periods_per_year)=0,$E$17,0),J787+E788-IF(AND(A788&gt;=$E$14,MOD(A788-$E$14,int)=0),$E$15,0)-F788))))</f>
        <v/>
      </c>
      <c r="H788" s="68"/>
      <c r="I788" s="71" t="str">
        <f t="shared" si="103"/>
        <v/>
      </c>
      <c r="J788" s="71" t="str">
        <f t="shared" si="104"/>
        <v/>
      </c>
      <c r="K788" s="50"/>
      <c r="L788" s="63" t="str">
        <f t="shared" si="105"/>
        <v/>
      </c>
      <c r="M788" s="64" t="str">
        <f>IF(L788="","",IF(OR(periods_per_year=26,periods_per_year=52),IF(periods_per_year=26,IF(L788=1,fpdate,M787+14),IF(periods_per_year=52,IF(L788=1,fpdate,M787+7),"n/a")),IF(periods_per_year=24,DATE(YEAR(fpdate),MONTH(fpdate)+(L788-1)/2+IF(AND(DAY(fpdate)&gt;=15,MOD(L788,2)=0),1,0),IF(MOD(L788,2)=0,IF(DAY(fpdate)&gt;=15,DAY(fpdate)-14,DAY(fpdate)+14),DAY(fpdate))),IF(DAY(DATE(YEAR(fpdate),MONTH(fpdate)+L788-1,DAY(fpdate)))&lt;&gt;DAY(fpdate),DATE(YEAR(fpdate),MONTH(fpdate)+L788,0),DATE(YEAR(fpdate),MONTH(fpdate)+L788-1,DAY(fpdate))))))</f>
        <v/>
      </c>
      <c r="N788" s="70" t="str">
        <f>IF(L788="","",IF(D788&lt;&gt;"",D788,IF(L788=1,start_rate,IF(variable,IF(OR(L788=1,L788&lt;$K$20*periods_per_year),N787,MIN($K$21,IF(MOD(L788-1,$J$23)=0,MAX($K$22,N787+$J$24),N787))),N787))))</f>
        <v/>
      </c>
      <c r="O788" s="71" t="str">
        <f>IF(L788="","",ROUND((((1+N788/CP)^(CP/periods_per_year))-1)*R787,2))</f>
        <v/>
      </c>
      <c r="P788" s="71" t="str">
        <f>IF(L788="","",IF(L788=nper,R787+O788,MIN(R787+O788,IF(N788=N787,P787,ROUND(-PMT(((1+N788/CP)^(CP/periods_per_year))-1,nper-L788+1,R787),2)))))</f>
        <v/>
      </c>
      <c r="Q788" s="71" t="str">
        <f t="shared" si="106"/>
        <v/>
      </c>
      <c r="R788" s="71" t="str">
        <f t="shared" si="107"/>
        <v/>
      </c>
    </row>
    <row r="789" spans="1:18" x14ac:dyDescent="0.25">
      <c r="A789" s="63" t="str">
        <f t="shared" si="99"/>
        <v/>
      </c>
      <c r="B789" s="64" t="str">
        <f t="shared" si="100"/>
        <v/>
      </c>
      <c r="C789" s="65" t="str">
        <f t="shared" si="101"/>
        <v/>
      </c>
      <c r="D789" s="66" t="str">
        <f>IF(A789="","",IF(A789=1,start_rate,IF(variable,IF(OR(A789=1,A789&lt;$K$20*periods_per_year),D788,MIN($K$21,IF(MOD(A789-1,$J$23)=0,MAX($K$22,D788+$J$24),D788))),D788)))</f>
        <v/>
      </c>
      <c r="E789" s="71" t="str">
        <f t="shared" si="102"/>
        <v/>
      </c>
      <c r="F789" s="71" t="str">
        <f>IF(A789="","",IF(A789=nper,J788+E789,MIN(J788+E789,IF(D789=D788,F788,IF($E$10="Acc Bi-Weekly",ROUND((-PMT(((1+D789/CP)^(CP/12))-1,(nper-A789+1)*12/26,J788))/2,2),IF($E$10="Acc Weekly",ROUND((-PMT(((1+D789/CP)^(CP/12))-1,(nper-A789+1)*12/52,J788))/4,2),ROUND(-PMT(((1+D789/CP)^(CP/periods_per_year))-1,nper-A789+1,J788),2)))))))</f>
        <v/>
      </c>
      <c r="G789" s="71" t="str">
        <f>IF(OR(A789="",A789&lt;$E$14),"",IF(J788&lt;=F789,0,IF(IF(AND(A789&gt;=$E$14,MOD(A789-$E$14,int)=0),$E$15,0)+F789&gt;=J788+E789,J788+E789-F789,IF(AND(A789&gt;=$E$14,MOD(A789-$E$14,int)=0),$E$15,0)+IF(IF(AND(A789&gt;=$E$14,MOD(A789-$E$14,int)=0),$E$15,0)+IF(MOD(A789-$E$18,periods_per_year)=0,$E$17,0)+F789&lt;J788+E789,IF(MOD(A789-$E$18,periods_per_year)=0,$E$17,0),J788+E789-IF(AND(A789&gt;=$E$14,MOD(A789-$E$14,int)=0),$E$15,0)-F789))))</f>
        <v/>
      </c>
      <c r="H789" s="68"/>
      <c r="I789" s="71" t="str">
        <f t="shared" si="103"/>
        <v/>
      </c>
      <c r="J789" s="71" t="str">
        <f t="shared" si="104"/>
        <v/>
      </c>
      <c r="K789" s="50"/>
      <c r="L789" s="63" t="str">
        <f t="shared" si="105"/>
        <v/>
      </c>
      <c r="M789" s="64" t="str">
        <f>IF(L789="","",IF(OR(periods_per_year=26,periods_per_year=52),IF(periods_per_year=26,IF(L789=1,fpdate,M788+14),IF(periods_per_year=52,IF(L789=1,fpdate,M788+7),"n/a")),IF(periods_per_year=24,DATE(YEAR(fpdate),MONTH(fpdate)+(L789-1)/2+IF(AND(DAY(fpdate)&gt;=15,MOD(L789,2)=0),1,0),IF(MOD(L789,2)=0,IF(DAY(fpdate)&gt;=15,DAY(fpdate)-14,DAY(fpdate)+14),DAY(fpdate))),IF(DAY(DATE(YEAR(fpdate),MONTH(fpdate)+L789-1,DAY(fpdate)))&lt;&gt;DAY(fpdate),DATE(YEAR(fpdate),MONTH(fpdate)+L789,0),DATE(YEAR(fpdate),MONTH(fpdate)+L789-1,DAY(fpdate))))))</f>
        <v/>
      </c>
      <c r="N789" s="70" t="str">
        <f>IF(L789="","",IF(D789&lt;&gt;"",D789,IF(L789=1,start_rate,IF(variable,IF(OR(L789=1,L789&lt;$K$20*periods_per_year),N788,MIN($K$21,IF(MOD(L789-1,$J$23)=0,MAX($K$22,N788+$J$24),N788))),N788))))</f>
        <v/>
      </c>
      <c r="O789" s="71" t="str">
        <f>IF(L789="","",ROUND((((1+N789/CP)^(CP/periods_per_year))-1)*R788,2))</f>
        <v/>
      </c>
      <c r="P789" s="71" t="str">
        <f>IF(L789="","",IF(L789=nper,R788+O789,MIN(R788+O789,IF(N789=N788,P788,ROUND(-PMT(((1+N789/CP)^(CP/periods_per_year))-1,nper-L789+1,R788),2)))))</f>
        <v/>
      </c>
      <c r="Q789" s="71" t="str">
        <f t="shared" si="106"/>
        <v/>
      </c>
      <c r="R789" s="71" t="str">
        <f t="shared" si="107"/>
        <v/>
      </c>
    </row>
    <row r="790" spans="1:18" x14ac:dyDescent="0.25">
      <c r="A790" s="63" t="str">
        <f t="shared" si="99"/>
        <v/>
      </c>
      <c r="B790" s="64" t="str">
        <f t="shared" si="100"/>
        <v/>
      </c>
      <c r="C790" s="65" t="str">
        <f t="shared" si="101"/>
        <v/>
      </c>
      <c r="D790" s="66" t="str">
        <f>IF(A790="","",IF(A790=1,start_rate,IF(variable,IF(OR(A790=1,A790&lt;$K$20*periods_per_year),D789,MIN($K$21,IF(MOD(A790-1,$J$23)=0,MAX($K$22,D789+$J$24),D789))),D789)))</f>
        <v/>
      </c>
      <c r="E790" s="71" t="str">
        <f t="shared" si="102"/>
        <v/>
      </c>
      <c r="F790" s="71" t="str">
        <f>IF(A790="","",IF(A790=nper,J789+E790,MIN(J789+E790,IF(D790=D789,F789,IF($E$10="Acc Bi-Weekly",ROUND((-PMT(((1+D790/CP)^(CP/12))-1,(nper-A790+1)*12/26,J789))/2,2),IF($E$10="Acc Weekly",ROUND((-PMT(((1+D790/CP)^(CP/12))-1,(nper-A790+1)*12/52,J789))/4,2),ROUND(-PMT(((1+D790/CP)^(CP/periods_per_year))-1,nper-A790+1,J789),2)))))))</f>
        <v/>
      </c>
      <c r="G790" s="71" t="str">
        <f>IF(OR(A790="",A790&lt;$E$14),"",IF(J789&lt;=F790,0,IF(IF(AND(A790&gt;=$E$14,MOD(A790-$E$14,int)=0),$E$15,0)+F790&gt;=J789+E790,J789+E790-F790,IF(AND(A790&gt;=$E$14,MOD(A790-$E$14,int)=0),$E$15,0)+IF(IF(AND(A790&gt;=$E$14,MOD(A790-$E$14,int)=0),$E$15,0)+IF(MOD(A790-$E$18,periods_per_year)=0,$E$17,0)+F790&lt;J789+E790,IF(MOD(A790-$E$18,periods_per_year)=0,$E$17,0),J789+E790-IF(AND(A790&gt;=$E$14,MOD(A790-$E$14,int)=0),$E$15,0)-F790))))</f>
        <v/>
      </c>
      <c r="H790" s="68"/>
      <c r="I790" s="71" t="str">
        <f t="shared" si="103"/>
        <v/>
      </c>
      <c r="J790" s="71" t="str">
        <f t="shared" si="104"/>
        <v/>
      </c>
      <c r="K790" s="50"/>
      <c r="L790" s="63" t="str">
        <f t="shared" si="105"/>
        <v/>
      </c>
      <c r="M790" s="64" t="str">
        <f>IF(L790="","",IF(OR(periods_per_year=26,periods_per_year=52),IF(periods_per_year=26,IF(L790=1,fpdate,M789+14),IF(periods_per_year=52,IF(L790=1,fpdate,M789+7),"n/a")),IF(periods_per_year=24,DATE(YEAR(fpdate),MONTH(fpdate)+(L790-1)/2+IF(AND(DAY(fpdate)&gt;=15,MOD(L790,2)=0),1,0),IF(MOD(L790,2)=0,IF(DAY(fpdate)&gt;=15,DAY(fpdate)-14,DAY(fpdate)+14),DAY(fpdate))),IF(DAY(DATE(YEAR(fpdate),MONTH(fpdate)+L790-1,DAY(fpdate)))&lt;&gt;DAY(fpdate),DATE(YEAR(fpdate),MONTH(fpdate)+L790,0),DATE(YEAR(fpdate),MONTH(fpdate)+L790-1,DAY(fpdate))))))</f>
        <v/>
      </c>
      <c r="N790" s="70" t="str">
        <f>IF(L790="","",IF(D790&lt;&gt;"",D790,IF(L790=1,start_rate,IF(variable,IF(OR(L790=1,L790&lt;$K$20*periods_per_year),N789,MIN($K$21,IF(MOD(L790-1,$J$23)=0,MAX($K$22,N789+$J$24),N789))),N789))))</f>
        <v/>
      </c>
      <c r="O790" s="71" t="str">
        <f>IF(L790="","",ROUND((((1+N790/CP)^(CP/periods_per_year))-1)*R789,2))</f>
        <v/>
      </c>
      <c r="P790" s="71" t="str">
        <f>IF(L790="","",IF(L790=nper,R789+O790,MIN(R789+O790,IF(N790=N789,P789,ROUND(-PMT(((1+N790/CP)^(CP/periods_per_year))-1,nper-L790+1,R789),2)))))</f>
        <v/>
      </c>
      <c r="Q790" s="71" t="str">
        <f t="shared" si="106"/>
        <v/>
      </c>
      <c r="R790" s="71" t="str">
        <f t="shared" si="107"/>
        <v/>
      </c>
    </row>
    <row r="791" spans="1:18" x14ac:dyDescent="0.25">
      <c r="A791" s="63" t="str">
        <f t="shared" si="99"/>
        <v/>
      </c>
      <c r="B791" s="64" t="str">
        <f t="shared" si="100"/>
        <v/>
      </c>
      <c r="C791" s="65" t="str">
        <f t="shared" si="101"/>
        <v/>
      </c>
      <c r="D791" s="66" t="str">
        <f>IF(A791="","",IF(A791=1,start_rate,IF(variable,IF(OR(A791=1,A791&lt;$K$20*periods_per_year),D790,MIN($K$21,IF(MOD(A791-1,$J$23)=0,MAX($K$22,D790+$J$24),D790))),D790)))</f>
        <v/>
      </c>
      <c r="E791" s="71" t="str">
        <f t="shared" si="102"/>
        <v/>
      </c>
      <c r="F791" s="71" t="str">
        <f>IF(A791="","",IF(A791=nper,J790+E791,MIN(J790+E791,IF(D791=D790,F790,IF($E$10="Acc Bi-Weekly",ROUND((-PMT(((1+D791/CP)^(CP/12))-1,(nper-A791+1)*12/26,J790))/2,2),IF($E$10="Acc Weekly",ROUND((-PMT(((1+D791/CP)^(CP/12))-1,(nper-A791+1)*12/52,J790))/4,2),ROUND(-PMT(((1+D791/CP)^(CP/periods_per_year))-1,nper-A791+1,J790),2)))))))</f>
        <v/>
      </c>
      <c r="G791" s="71" t="str">
        <f>IF(OR(A791="",A791&lt;$E$14),"",IF(J790&lt;=F791,0,IF(IF(AND(A791&gt;=$E$14,MOD(A791-$E$14,int)=0),$E$15,0)+F791&gt;=J790+E791,J790+E791-F791,IF(AND(A791&gt;=$E$14,MOD(A791-$E$14,int)=0),$E$15,0)+IF(IF(AND(A791&gt;=$E$14,MOD(A791-$E$14,int)=0),$E$15,0)+IF(MOD(A791-$E$18,periods_per_year)=0,$E$17,0)+F791&lt;J790+E791,IF(MOD(A791-$E$18,periods_per_year)=0,$E$17,0),J790+E791-IF(AND(A791&gt;=$E$14,MOD(A791-$E$14,int)=0),$E$15,0)-F791))))</f>
        <v/>
      </c>
      <c r="H791" s="68"/>
      <c r="I791" s="71" t="str">
        <f t="shared" si="103"/>
        <v/>
      </c>
      <c r="J791" s="71" t="str">
        <f t="shared" si="104"/>
        <v/>
      </c>
      <c r="K791" s="50"/>
      <c r="L791" s="63" t="str">
        <f t="shared" si="105"/>
        <v/>
      </c>
      <c r="M791" s="64" t="str">
        <f>IF(L791="","",IF(OR(periods_per_year=26,periods_per_year=52),IF(periods_per_year=26,IF(L791=1,fpdate,M790+14),IF(periods_per_year=52,IF(L791=1,fpdate,M790+7),"n/a")),IF(periods_per_year=24,DATE(YEAR(fpdate),MONTH(fpdate)+(L791-1)/2+IF(AND(DAY(fpdate)&gt;=15,MOD(L791,2)=0),1,0),IF(MOD(L791,2)=0,IF(DAY(fpdate)&gt;=15,DAY(fpdate)-14,DAY(fpdate)+14),DAY(fpdate))),IF(DAY(DATE(YEAR(fpdate),MONTH(fpdate)+L791-1,DAY(fpdate)))&lt;&gt;DAY(fpdate),DATE(YEAR(fpdate),MONTH(fpdate)+L791,0),DATE(YEAR(fpdate),MONTH(fpdate)+L791-1,DAY(fpdate))))))</f>
        <v/>
      </c>
      <c r="N791" s="70" t="str">
        <f>IF(L791="","",IF(D791&lt;&gt;"",D791,IF(L791=1,start_rate,IF(variable,IF(OR(L791=1,L791&lt;$K$20*periods_per_year),N790,MIN($K$21,IF(MOD(L791-1,$J$23)=0,MAX($K$22,N790+$J$24),N790))),N790))))</f>
        <v/>
      </c>
      <c r="O791" s="71" t="str">
        <f>IF(L791="","",ROUND((((1+N791/CP)^(CP/periods_per_year))-1)*R790,2))</f>
        <v/>
      </c>
      <c r="P791" s="71" t="str">
        <f>IF(L791="","",IF(L791=nper,R790+O791,MIN(R790+O791,IF(N791=N790,P790,ROUND(-PMT(((1+N791/CP)^(CP/periods_per_year))-1,nper-L791+1,R790),2)))))</f>
        <v/>
      </c>
      <c r="Q791" s="71" t="str">
        <f t="shared" si="106"/>
        <v/>
      </c>
      <c r="R791" s="71" t="str">
        <f t="shared" si="107"/>
        <v/>
      </c>
    </row>
    <row r="792" spans="1:18" x14ac:dyDescent="0.25">
      <c r="A792" s="63" t="str">
        <f t="shared" si="99"/>
        <v/>
      </c>
      <c r="B792" s="64" t="str">
        <f t="shared" si="100"/>
        <v/>
      </c>
      <c r="C792" s="65" t="str">
        <f t="shared" si="101"/>
        <v/>
      </c>
      <c r="D792" s="66" t="str">
        <f>IF(A792="","",IF(A792=1,start_rate,IF(variable,IF(OR(A792=1,A792&lt;$K$20*periods_per_year),D791,MIN($K$21,IF(MOD(A792-1,$J$23)=0,MAX($K$22,D791+$J$24),D791))),D791)))</f>
        <v/>
      </c>
      <c r="E792" s="71" t="str">
        <f t="shared" si="102"/>
        <v/>
      </c>
      <c r="F792" s="71" t="str">
        <f>IF(A792="","",IF(A792=nper,J791+E792,MIN(J791+E792,IF(D792=D791,F791,IF($E$10="Acc Bi-Weekly",ROUND((-PMT(((1+D792/CP)^(CP/12))-1,(nper-A792+1)*12/26,J791))/2,2),IF($E$10="Acc Weekly",ROUND((-PMT(((1+D792/CP)^(CP/12))-1,(nper-A792+1)*12/52,J791))/4,2),ROUND(-PMT(((1+D792/CP)^(CP/periods_per_year))-1,nper-A792+1,J791),2)))))))</f>
        <v/>
      </c>
      <c r="G792" s="71" t="str">
        <f>IF(OR(A792="",A792&lt;$E$14),"",IF(J791&lt;=F792,0,IF(IF(AND(A792&gt;=$E$14,MOD(A792-$E$14,int)=0),$E$15,0)+F792&gt;=J791+E792,J791+E792-F792,IF(AND(A792&gt;=$E$14,MOD(A792-$E$14,int)=0),$E$15,0)+IF(IF(AND(A792&gt;=$E$14,MOD(A792-$E$14,int)=0),$E$15,0)+IF(MOD(A792-$E$18,periods_per_year)=0,$E$17,0)+F792&lt;J791+E792,IF(MOD(A792-$E$18,periods_per_year)=0,$E$17,0),J791+E792-IF(AND(A792&gt;=$E$14,MOD(A792-$E$14,int)=0),$E$15,0)-F792))))</f>
        <v/>
      </c>
      <c r="H792" s="68"/>
      <c r="I792" s="71" t="str">
        <f t="shared" si="103"/>
        <v/>
      </c>
      <c r="J792" s="71" t="str">
        <f t="shared" si="104"/>
        <v/>
      </c>
      <c r="K792" s="50"/>
      <c r="L792" s="63" t="str">
        <f t="shared" si="105"/>
        <v/>
      </c>
      <c r="M792" s="64" t="str">
        <f>IF(L792="","",IF(OR(periods_per_year=26,periods_per_year=52),IF(periods_per_year=26,IF(L792=1,fpdate,M791+14),IF(periods_per_year=52,IF(L792=1,fpdate,M791+7),"n/a")),IF(periods_per_year=24,DATE(YEAR(fpdate),MONTH(fpdate)+(L792-1)/2+IF(AND(DAY(fpdate)&gt;=15,MOD(L792,2)=0),1,0),IF(MOD(L792,2)=0,IF(DAY(fpdate)&gt;=15,DAY(fpdate)-14,DAY(fpdate)+14),DAY(fpdate))),IF(DAY(DATE(YEAR(fpdate),MONTH(fpdate)+L792-1,DAY(fpdate)))&lt;&gt;DAY(fpdate),DATE(YEAR(fpdate),MONTH(fpdate)+L792,0),DATE(YEAR(fpdate),MONTH(fpdate)+L792-1,DAY(fpdate))))))</f>
        <v/>
      </c>
      <c r="N792" s="70" t="str">
        <f>IF(L792="","",IF(D792&lt;&gt;"",D792,IF(L792=1,start_rate,IF(variable,IF(OR(L792=1,L792&lt;$K$20*periods_per_year),N791,MIN($K$21,IF(MOD(L792-1,$J$23)=0,MAX($K$22,N791+$J$24),N791))),N791))))</f>
        <v/>
      </c>
      <c r="O792" s="71" t="str">
        <f>IF(L792="","",ROUND((((1+N792/CP)^(CP/periods_per_year))-1)*R791,2))</f>
        <v/>
      </c>
      <c r="P792" s="71" t="str">
        <f>IF(L792="","",IF(L792=nper,R791+O792,MIN(R791+O792,IF(N792=N791,P791,ROUND(-PMT(((1+N792/CP)^(CP/periods_per_year))-1,nper-L792+1,R791),2)))))</f>
        <v/>
      </c>
      <c r="Q792" s="71" t="str">
        <f t="shared" si="106"/>
        <v/>
      </c>
      <c r="R792" s="71" t="str">
        <f t="shared" si="107"/>
        <v/>
      </c>
    </row>
    <row r="793" spans="1:18" x14ac:dyDescent="0.25">
      <c r="A793" s="63" t="str">
        <f t="shared" si="99"/>
        <v/>
      </c>
      <c r="B793" s="64" t="str">
        <f t="shared" si="100"/>
        <v/>
      </c>
      <c r="C793" s="65" t="str">
        <f t="shared" si="101"/>
        <v/>
      </c>
      <c r="D793" s="66" t="str">
        <f>IF(A793="","",IF(A793=1,start_rate,IF(variable,IF(OR(A793=1,A793&lt;$K$20*periods_per_year),D792,MIN($K$21,IF(MOD(A793-1,$J$23)=0,MAX($K$22,D792+$J$24),D792))),D792)))</f>
        <v/>
      </c>
      <c r="E793" s="71" t="str">
        <f t="shared" si="102"/>
        <v/>
      </c>
      <c r="F793" s="71" t="str">
        <f>IF(A793="","",IF(A793=nper,J792+E793,MIN(J792+E793,IF(D793=D792,F792,IF($E$10="Acc Bi-Weekly",ROUND((-PMT(((1+D793/CP)^(CP/12))-1,(nper-A793+1)*12/26,J792))/2,2),IF($E$10="Acc Weekly",ROUND((-PMT(((1+D793/CP)^(CP/12))-1,(nper-A793+1)*12/52,J792))/4,2),ROUND(-PMT(((1+D793/CP)^(CP/periods_per_year))-1,nper-A793+1,J792),2)))))))</f>
        <v/>
      </c>
      <c r="G793" s="71" t="str">
        <f>IF(OR(A793="",A793&lt;$E$14),"",IF(J792&lt;=F793,0,IF(IF(AND(A793&gt;=$E$14,MOD(A793-$E$14,int)=0),$E$15,0)+F793&gt;=J792+E793,J792+E793-F793,IF(AND(A793&gt;=$E$14,MOD(A793-$E$14,int)=0),$E$15,0)+IF(IF(AND(A793&gt;=$E$14,MOD(A793-$E$14,int)=0),$E$15,0)+IF(MOD(A793-$E$18,periods_per_year)=0,$E$17,0)+F793&lt;J792+E793,IF(MOD(A793-$E$18,periods_per_year)=0,$E$17,0),J792+E793-IF(AND(A793&gt;=$E$14,MOD(A793-$E$14,int)=0),$E$15,0)-F793))))</f>
        <v/>
      </c>
      <c r="H793" s="68"/>
      <c r="I793" s="71" t="str">
        <f t="shared" si="103"/>
        <v/>
      </c>
      <c r="J793" s="71" t="str">
        <f t="shared" si="104"/>
        <v/>
      </c>
      <c r="K793" s="50"/>
      <c r="L793" s="63" t="str">
        <f t="shared" si="105"/>
        <v/>
      </c>
      <c r="M793" s="64" t="str">
        <f>IF(L793="","",IF(OR(periods_per_year=26,periods_per_year=52),IF(periods_per_year=26,IF(L793=1,fpdate,M792+14),IF(periods_per_year=52,IF(L793=1,fpdate,M792+7),"n/a")),IF(periods_per_year=24,DATE(YEAR(fpdate),MONTH(fpdate)+(L793-1)/2+IF(AND(DAY(fpdate)&gt;=15,MOD(L793,2)=0),1,0),IF(MOD(L793,2)=0,IF(DAY(fpdate)&gt;=15,DAY(fpdate)-14,DAY(fpdate)+14),DAY(fpdate))),IF(DAY(DATE(YEAR(fpdate),MONTH(fpdate)+L793-1,DAY(fpdate)))&lt;&gt;DAY(fpdate),DATE(YEAR(fpdate),MONTH(fpdate)+L793,0),DATE(YEAR(fpdate),MONTH(fpdate)+L793-1,DAY(fpdate))))))</f>
        <v/>
      </c>
      <c r="N793" s="70" t="str">
        <f>IF(L793="","",IF(D793&lt;&gt;"",D793,IF(L793=1,start_rate,IF(variable,IF(OR(L793=1,L793&lt;$K$20*periods_per_year),N792,MIN($K$21,IF(MOD(L793-1,$J$23)=0,MAX($K$22,N792+$J$24),N792))),N792))))</f>
        <v/>
      </c>
      <c r="O793" s="71" t="str">
        <f>IF(L793="","",ROUND((((1+N793/CP)^(CP/periods_per_year))-1)*R792,2))</f>
        <v/>
      </c>
      <c r="P793" s="71" t="str">
        <f>IF(L793="","",IF(L793=nper,R792+O793,MIN(R792+O793,IF(N793=N792,P792,ROUND(-PMT(((1+N793/CP)^(CP/periods_per_year))-1,nper-L793+1,R792),2)))))</f>
        <v/>
      </c>
      <c r="Q793" s="71" t="str">
        <f t="shared" si="106"/>
        <v/>
      </c>
      <c r="R793" s="71" t="str">
        <f t="shared" si="107"/>
        <v/>
      </c>
    </row>
    <row r="794" spans="1:18" x14ac:dyDescent="0.25">
      <c r="A794" s="63" t="str">
        <f t="shared" si="99"/>
        <v/>
      </c>
      <c r="B794" s="64" t="str">
        <f t="shared" si="100"/>
        <v/>
      </c>
      <c r="C794" s="65" t="str">
        <f t="shared" si="101"/>
        <v/>
      </c>
      <c r="D794" s="66" t="str">
        <f>IF(A794="","",IF(A794=1,start_rate,IF(variable,IF(OR(A794=1,A794&lt;$K$20*periods_per_year),D793,MIN($K$21,IF(MOD(A794-1,$J$23)=0,MAX($K$22,D793+$J$24),D793))),D793)))</f>
        <v/>
      </c>
      <c r="E794" s="71" t="str">
        <f t="shared" si="102"/>
        <v/>
      </c>
      <c r="F794" s="71" t="str">
        <f>IF(A794="","",IF(A794=nper,J793+E794,MIN(J793+E794,IF(D794=D793,F793,IF($E$10="Acc Bi-Weekly",ROUND((-PMT(((1+D794/CP)^(CP/12))-1,(nper-A794+1)*12/26,J793))/2,2),IF($E$10="Acc Weekly",ROUND((-PMT(((1+D794/CP)^(CP/12))-1,(nper-A794+1)*12/52,J793))/4,2),ROUND(-PMT(((1+D794/CP)^(CP/periods_per_year))-1,nper-A794+1,J793),2)))))))</f>
        <v/>
      </c>
      <c r="G794" s="71" t="str">
        <f>IF(OR(A794="",A794&lt;$E$14),"",IF(J793&lt;=F794,0,IF(IF(AND(A794&gt;=$E$14,MOD(A794-$E$14,int)=0),$E$15,0)+F794&gt;=J793+E794,J793+E794-F794,IF(AND(A794&gt;=$E$14,MOD(A794-$E$14,int)=0),$E$15,0)+IF(IF(AND(A794&gt;=$E$14,MOD(A794-$E$14,int)=0),$E$15,0)+IF(MOD(A794-$E$18,periods_per_year)=0,$E$17,0)+F794&lt;J793+E794,IF(MOD(A794-$E$18,periods_per_year)=0,$E$17,0),J793+E794-IF(AND(A794&gt;=$E$14,MOD(A794-$E$14,int)=0),$E$15,0)-F794))))</f>
        <v/>
      </c>
      <c r="H794" s="68"/>
      <c r="I794" s="71" t="str">
        <f t="shared" si="103"/>
        <v/>
      </c>
      <c r="J794" s="71" t="str">
        <f t="shared" si="104"/>
        <v/>
      </c>
      <c r="K794" s="50"/>
      <c r="L794" s="63" t="str">
        <f t="shared" si="105"/>
        <v/>
      </c>
      <c r="M794" s="64" t="str">
        <f>IF(L794="","",IF(OR(periods_per_year=26,periods_per_year=52),IF(periods_per_year=26,IF(L794=1,fpdate,M793+14),IF(periods_per_year=52,IF(L794=1,fpdate,M793+7),"n/a")),IF(periods_per_year=24,DATE(YEAR(fpdate),MONTH(fpdate)+(L794-1)/2+IF(AND(DAY(fpdate)&gt;=15,MOD(L794,2)=0),1,0),IF(MOD(L794,2)=0,IF(DAY(fpdate)&gt;=15,DAY(fpdate)-14,DAY(fpdate)+14),DAY(fpdate))),IF(DAY(DATE(YEAR(fpdate),MONTH(fpdate)+L794-1,DAY(fpdate)))&lt;&gt;DAY(fpdate),DATE(YEAR(fpdate),MONTH(fpdate)+L794,0),DATE(YEAR(fpdate),MONTH(fpdate)+L794-1,DAY(fpdate))))))</f>
        <v/>
      </c>
      <c r="N794" s="70" t="str">
        <f>IF(L794="","",IF(D794&lt;&gt;"",D794,IF(L794=1,start_rate,IF(variable,IF(OR(L794=1,L794&lt;$K$20*periods_per_year),N793,MIN($K$21,IF(MOD(L794-1,$J$23)=0,MAX($K$22,N793+$J$24),N793))),N793))))</f>
        <v/>
      </c>
      <c r="O794" s="71" t="str">
        <f>IF(L794="","",ROUND((((1+N794/CP)^(CP/periods_per_year))-1)*R793,2))</f>
        <v/>
      </c>
      <c r="P794" s="71" t="str">
        <f>IF(L794="","",IF(L794=nper,R793+O794,MIN(R793+O794,IF(N794=N793,P793,ROUND(-PMT(((1+N794/CP)^(CP/periods_per_year))-1,nper-L794+1,R793),2)))))</f>
        <v/>
      </c>
      <c r="Q794" s="71" t="str">
        <f t="shared" si="106"/>
        <v/>
      </c>
      <c r="R794" s="71" t="str">
        <f t="shared" si="107"/>
        <v/>
      </c>
    </row>
    <row r="795" spans="1:18" x14ac:dyDescent="0.25">
      <c r="A795" s="63" t="str">
        <f t="shared" si="99"/>
        <v/>
      </c>
      <c r="B795" s="64" t="str">
        <f t="shared" si="100"/>
        <v/>
      </c>
      <c r="C795" s="65" t="str">
        <f t="shared" si="101"/>
        <v/>
      </c>
      <c r="D795" s="66" t="str">
        <f>IF(A795="","",IF(A795=1,start_rate,IF(variable,IF(OR(A795=1,A795&lt;$K$20*periods_per_year),D794,MIN($K$21,IF(MOD(A795-1,$J$23)=0,MAX($K$22,D794+$J$24),D794))),D794)))</f>
        <v/>
      </c>
      <c r="E795" s="71" t="str">
        <f t="shared" si="102"/>
        <v/>
      </c>
      <c r="F795" s="71" t="str">
        <f>IF(A795="","",IF(A795=nper,J794+E795,MIN(J794+E795,IF(D795=D794,F794,IF($E$10="Acc Bi-Weekly",ROUND((-PMT(((1+D795/CP)^(CP/12))-1,(nper-A795+1)*12/26,J794))/2,2),IF($E$10="Acc Weekly",ROUND((-PMT(((1+D795/CP)^(CP/12))-1,(nper-A795+1)*12/52,J794))/4,2),ROUND(-PMT(((1+D795/CP)^(CP/periods_per_year))-1,nper-A795+1,J794),2)))))))</f>
        <v/>
      </c>
      <c r="G795" s="71" t="str">
        <f>IF(OR(A795="",A795&lt;$E$14),"",IF(J794&lt;=F795,0,IF(IF(AND(A795&gt;=$E$14,MOD(A795-$E$14,int)=0),$E$15,0)+F795&gt;=J794+E795,J794+E795-F795,IF(AND(A795&gt;=$E$14,MOD(A795-$E$14,int)=0),$E$15,0)+IF(IF(AND(A795&gt;=$E$14,MOD(A795-$E$14,int)=0),$E$15,0)+IF(MOD(A795-$E$18,periods_per_year)=0,$E$17,0)+F795&lt;J794+E795,IF(MOD(A795-$E$18,periods_per_year)=0,$E$17,0),J794+E795-IF(AND(A795&gt;=$E$14,MOD(A795-$E$14,int)=0),$E$15,0)-F795))))</f>
        <v/>
      </c>
      <c r="H795" s="68"/>
      <c r="I795" s="71" t="str">
        <f t="shared" si="103"/>
        <v/>
      </c>
      <c r="J795" s="71" t="str">
        <f t="shared" si="104"/>
        <v/>
      </c>
      <c r="K795" s="50"/>
      <c r="L795" s="63" t="str">
        <f t="shared" si="105"/>
        <v/>
      </c>
      <c r="M795" s="64" t="str">
        <f>IF(L795="","",IF(OR(periods_per_year=26,periods_per_year=52),IF(periods_per_year=26,IF(L795=1,fpdate,M794+14),IF(periods_per_year=52,IF(L795=1,fpdate,M794+7),"n/a")),IF(periods_per_year=24,DATE(YEAR(fpdate),MONTH(fpdate)+(L795-1)/2+IF(AND(DAY(fpdate)&gt;=15,MOD(L795,2)=0),1,0),IF(MOD(L795,2)=0,IF(DAY(fpdate)&gt;=15,DAY(fpdate)-14,DAY(fpdate)+14),DAY(fpdate))),IF(DAY(DATE(YEAR(fpdate),MONTH(fpdate)+L795-1,DAY(fpdate)))&lt;&gt;DAY(fpdate),DATE(YEAR(fpdate),MONTH(fpdate)+L795,0),DATE(YEAR(fpdate),MONTH(fpdate)+L795-1,DAY(fpdate))))))</f>
        <v/>
      </c>
      <c r="N795" s="70" t="str">
        <f>IF(L795="","",IF(D795&lt;&gt;"",D795,IF(L795=1,start_rate,IF(variable,IF(OR(L795=1,L795&lt;$K$20*periods_per_year),N794,MIN($K$21,IF(MOD(L795-1,$J$23)=0,MAX($K$22,N794+$J$24),N794))),N794))))</f>
        <v/>
      </c>
      <c r="O795" s="71" t="str">
        <f>IF(L795="","",ROUND((((1+N795/CP)^(CP/periods_per_year))-1)*R794,2))</f>
        <v/>
      </c>
      <c r="P795" s="71" t="str">
        <f>IF(L795="","",IF(L795=nper,R794+O795,MIN(R794+O795,IF(N795=N794,P794,ROUND(-PMT(((1+N795/CP)^(CP/periods_per_year))-1,nper-L795+1,R794),2)))))</f>
        <v/>
      </c>
      <c r="Q795" s="71" t="str">
        <f t="shared" si="106"/>
        <v/>
      </c>
      <c r="R795" s="71" t="str">
        <f t="shared" si="107"/>
        <v/>
      </c>
    </row>
    <row r="796" spans="1:18" x14ac:dyDescent="0.25">
      <c r="A796" s="63" t="str">
        <f t="shared" si="99"/>
        <v/>
      </c>
      <c r="B796" s="64" t="str">
        <f t="shared" si="100"/>
        <v/>
      </c>
      <c r="C796" s="65" t="str">
        <f t="shared" si="101"/>
        <v/>
      </c>
      <c r="D796" s="66" t="str">
        <f>IF(A796="","",IF(A796=1,start_rate,IF(variable,IF(OR(A796=1,A796&lt;$K$20*periods_per_year),D795,MIN($K$21,IF(MOD(A796-1,$J$23)=0,MAX($K$22,D795+$J$24),D795))),D795)))</f>
        <v/>
      </c>
      <c r="E796" s="71" t="str">
        <f t="shared" si="102"/>
        <v/>
      </c>
      <c r="F796" s="71" t="str">
        <f>IF(A796="","",IF(A796=nper,J795+E796,MIN(J795+E796,IF(D796=D795,F795,IF($E$10="Acc Bi-Weekly",ROUND((-PMT(((1+D796/CP)^(CP/12))-1,(nper-A796+1)*12/26,J795))/2,2),IF($E$10="Acc Weekly",ROUND((-PMT(((1+D796/CP)^(CP/12))-1,(nper-A796+1)*12/52,J795))/4,2),ROUND(-PMT(((1+D796/CP)^(CP/periods_per_year))-1,nper-A796+1,J795),2)))))))</f>
        <v/>
      </c>
      <c r="G796" s="71" t="str">
        <f>IF(OR(A796="",A796&lt;$E$14),"",IF(J795&lt;=F796,0,IF(IF(AND(A796&gt;=$E$14,MOD(A796-$E$14,int)=0),$E$15,0)+F796&gt;=J795+E796,J795+E796-F796,IF(AND(A796&gt;=$E$14,MOD(A796-$E$14,int)=0),$E$15,0)+IF(IF(AND(A796&gt;=$E$14,MOD(A796-$E$14,int)=0),$E$15,0)+IF(MOD(A796-$E$18,periods_per_year)=0,$E$17,0)+F796&lt;J795+E796,IF(MOD(A796-$E$18,periods_per_year)=0,$E$17,0),J795+E796-IF(AND(A796&gt;=$E$14,MOD(A796-$E$14,int)=0),$E$15,0)-F796))))</f>
        <v/>
      </c>
      <c r="H796" s="68"/>
      <c r="I796" s="71" t="str">
        <f t="shared" si="103"/>
        <v/>
      </c>
      <c r="J796" s="71" t="str">
        <f t="shared" si="104"/>
        <v/>
      </c>
      <c r="K796" s="50"/>
      <c r="L796" s="63" t="str">
        <f t="shared" si="105"/>
        <v/>
      </c>
      <c r="M796" s="64" t="str">
        <f>IF(L796="","",IF(OR(periods_per_year=26,periods_per_year=52),IF(periods_per_year=26,IF(L796=1,fpdate,M795+14),IF(periods_per_year=52,IF(L796=1,fpdate,M795+7),"n/a")),IF(periods_per_year=24,DATE(YEAR(fpdate),MONTH(fpdate)+(L796-1)/2+IF(AND(DAY(fpdate)&gt;=15,MOD(L796,2)=0),1,0),IF(MOD(L796,2)=0,IF(DAY(fpdate)&gt;=15,DAY(fpdate)-14,DAY(fpdate)+14),DAY(fpdate))),IF(DAY(DATE(YEAR(fpdate),MONTH(fpdate)+L796-1,DAY(fpdate)))&lt;&gt;DAY(fpdate),DATE(YEAR(fpdate),MONTH(fpdate)+L796,0),DATE(YEAR(fpdate),MONTH(fpdate)+L796-1,DAY(fpdate))))))</f>
        <v/>
      </c>
      <c r="N796" s="70" t="str">
        <f>IF(L796="","",IF(D796&lt;&gt;"",D796,IF(L796=1,start_rate,IF(variable,IF(OR(L796=1,L796&lt;$K$20*periods_per_year),N795,MIN($K$21,IF(MOD(L796-1,$J$23)=0,MAX($K$22,N795+$J$24),N795))),N795))))</f>
        <v/>
      </c>
      <c r="O796" s="71" t="str">
        <f>IF(L796="","",ROUND((((1+N796/CP)^(CP/periods_per_year))-1)*R795,2))</f>
        <v/>
      </c>
      <c r="P796" s="71" t="str">
        <f>IF(L796="","",IF(L796=nper,R795+O796,MIN(R795+O796,IF(N796=N795,P795,ROUND(-PMT(((1+N796/CP)^(CP/periods_per_year))-1,nper-L796+1,R795),2)))))</f>
        <v/>
      </c>
      <c r="Q796" s="71" t="str">
        <f t="shared" si="106"/>
        <v/>
      </c>
      <c r="R796" s="71" t="str">
        <f t="shared" si="107"/>
        <v/>
      </c>
    </row>
    <row r="797" spans="1:18" x14ac:dyDescent="0.25">
      <c r="A797" s="63" t="str">
        <f t="shared" si="99"/>
        <v/>
      </c>
      <c r="B797" s="64" t="str">
        <f t="shared" si="100"/>
        <v/>
      </c>
      <c r="C797" s="65" t="str">
        <f t="shared" si="101"/>
        <v/>
      </c>
      <c r="D797" s="66" t="str">
        <f>IF(A797="","",IF(A797=1,start_rate,IF(variable,IF(OR(A797=1,A797&lt;$K$20*periods_per_year),D796,MIN($K$21,IF(MOD(A797-1,$J$23)=0,MAX($K$22,D796+$J$24),D796))),D796)))</f>
        <v/>
      </c>
      <c r="E797" s="71" t="str">
        <f t="shared" si="102"/>
        <v/>
      </c>
      <c r="F797" s="71" t="str">
        <f>IF(A797="","",IF(A797=nper,J796+E797,MIN(J796+E797,IF(D797=D796,F796,IF($E$10="Acc Bi-Weekly",ROUND((-PMT(((1+D797/CP)^(CP/12))-1,(nper-A797+1)*12/26,J796))/2,2),IF($E$10="Acc Weekly",ROUND((-PMT(((1+D797/CP)^(CP/12))-1,(nper-A797+1)*12/52,J796))/4,2),ROUND(-PMT(((1+D797/CP)^(CP/periods_per_year))-1,nper-A797+1,J796),2)))))))</f>
        <v/>
      </c>
      <c r="G797" s="71" t="str">
        <f>IF(OR(A797="",A797&lt;$E$14),"",IF(J796&lt;=F797,0,IF(IF(AND(A797&gt;=$E$14,MOD(A797-$E$14,int)=0),$E$15,0)+F797&gt;=J796+E797,J796+E797-F797,IF(AND(A797&gt;=$E$14,MOD(A797-$E$14,int)=0),$E$15,0)+IF(IF(AND(A797&gt;=$E$14,MOD(A797-$E$14,int)=0),$E$15,0)+IF(MOD(A797-$E$18,periods_per_year)=0,$E$17,0)+F797&lt;J796+E797,IF(MOD(A797-$E$18,periods_per_year)=0,$E$17,0),J796+E797-IF(AND(A797&gt;=$E$14,MOD(A797-$E$14,int)=0),$E$15,0)-F797))))</f>
        <v/>
      </c>
      <c r="H797" s="68"/>
      <c r="I797" s="71" t="str">
        <f t="shared" si="103"/>
        <v/>
      </c>
      <c r="J797" s="71" t="str">
        <f t="shared" si="104"/>
        <v/>
      </c>
      <c r="K797" s="50"/>
      <c r="L797" s="63" t="str">
        <f t="shared" si="105"/>
        <v/>
      </c>
      <c r="M797" s="64" t="str">
        <f>IF(L797="","",IF(OR(periods_per_year=26,periods_per_year=52),IF(periods_per_year=26,IF(L797=1,fpdate,M796+14),IF(periods_per_year=52,IF(L797=1,fpdate,M796+7),"n/a")),IF(periods_per_year=24,DATE(YEAR(fpdate),MONTH(fpdate)+(L797-1)/2+IF(AND(DAY(fpdate)&gt;=15,MOD(L797,2)=0),1,0),IF(MOD(L797,2)=0,IF(DAY(fpdate)&gt;=15,DAY(fpdate)-14,DAY(fpdate)+14),DAY(fpdate))),IF(DAY(DATE(YEAR(fpdate),MONTH(fpdate)+L797-1,DAY(fpdate)))&lt;&gt;DAY(fpdate),DATE(YEAR(fpdate),MONTH(fpdate)+L797,0),DATE(YEAR(fpdate),MONTH(fpdate)+L797-1,DAY(fpdate))))))</f>
        <v/>
      </c>
      <c r="N797" s="70" t="str">
        <f>IF(L797="","",IF(D797&lt;&gt;"",D797,IF(L797=1,start_rate,IF(variable,IF(OR(L797=1,L797&lt;$K$20*periods_per_year),N796,MIN($K$21,IF(MOD(L797-1,$J$23)=0,MAX($K$22,N796+$J$24),N796))),N796))))</f>
        <v/>
      </c>
      <c r="O797" s="71" t="str">
        <f>IF(L797="","",ROUND((((1+N797/CP)^(CP/periods_per_year))-1)*R796,2))</f>
        <v/>
      </c>
      <c r="P797" s="71" t="str">
        <f>IF(L797="","",IF(L797=nper,R796+O797,MIN(R796+O797,IF(N797=N796,P796,ROUND(-PMT(((1+N797/CP)^(CP/periods_per_year))-1,nper-L797+1,R796),2)))))</f>
        <v/>
      </c>
      <c r="Q797" s="71" t="str">
        <f t="shared" si="106"/>
        <v/>
      </c>
      <c r="R797" s="71" t="str">
        <f t="shared" si="107"/>
        <v/>
      </c>
    </row>
    <row r="798" spans="1:18" x14ac:dyDescent="0.25">
      <c r="A798" s="63" t="str">
        <f t="shared" si="99"/>
        <v/>
      </c>
      <c r="B798" s="64" t="str">
        <f t="shared" si="100"/>
        <v/>
      </c>
      <c r="C798" s="65" t="str">
        <f t="shared" si="101"/>
        <v/>
      </c>
      <c r="D798" s="66" t="str">
        <f>IF(A798="","",IF(A798=1,start_rate,IF(variable,IF(OR(A798=1,A798&lt;$K$20*periods_per_year),D797,MIN($K$21,IF(MOD(A798-1,$J$23)=0,MAX($K$22,D797+$J$24),D797))),D797)))</f>
        <v/>
      </c>
      <c r="E798" s="71" t="str">
        <f t="shared" si="102"/>
        <v/>
      </c>
      <c r="F798" s="71" t="str">
        <f>IF(A798="","",IF(A798=nper,J797+E798,MIN(J797+E798,IF(D798=D797,F797,IF($E$10="Acc Bi-Weekly",ROUND((-PMT(((1+D798/CP)^(CP/12))-1,(nper-A798+1)*12/26,J797))/2,2),IF($E$10="Acc Weekly",ROUND((-PMT(((1+D798/CP)^(CP/12))-1,(nper-A798+1)*12/52,J797))/4,2),ROUND(-PMT(((1+D798/CP)^(CP/periods_per_year))-1,nper-A798+1,J797),2)))))))</f>
        <v/>
      </c>
      <c r="G798" s="71" t="str">
        <f>IF(OR(A798="",A798&lt;$E$14),"",IF(J797&lt;=F798,0,IF(IF(AND(A798&gt;=$E$14,MOD(A798-$E$14,int)=0),$E$15,0)+F798&gt;=J797+E798,J797+E798-F798,IF(AND(A798&gt;=$E$14,MOD(A798-$E$14,int)=0),$E$15,0)+IF(IF(AND(A798&gt;=$E$14,MOD(A798-$E$14,int)=0),$E$15,0)+IF(MOD(A798-$E$18,periods_per_year)=0,$E$17,0)+F798&lt;J797+E798,IF(MOD(A798-$E$18,periods_per_year)=0,$E$17,0),J797+E798-IF(AND(A798&gt;=$E$14,MOD(A798-$E$14,int)=0),$E$15,0)-F798))))</f>
        <v/>
      </c>
      <c r="H798" s="68"/>
      <c r="I798" s="71" t="str">
        <f t="shared" si="103"/>
        <v/>
      </c>
      <c r="J798" s="71" t="str">
        <f t="shared" si="104"/>
        <v/>
      </c>
      <c r="K798" s="50"/>
      <c r="L798" s="63" t="str">
        <f t="shared" si="105"/>
        <v/>
      </c>
      <c r="M798" s="64" t="str">
        <f>IF(L798="","",IF(OR(periods_per_year=26,periods_per_year=52),IF(periods_per_year=26,IF(L798=1,fpdate,M797+14),IF(periods_per_year=52,IF(L798=1,fpdate,M797+7),"n/a")),IF(periods_per_year=24,DATE(YEAR(fpdate),MONTH(fpdate)+(L798-1)/2+IF(AND(DAY(fpdate)&gt;=15,MOD(L798,2)=0),1,0),IF(MOD(L798,2)=0,IF(DAY(fpdate)&gt;=15,DAY(fpdate)-14,DAY(fpdate)+14),DAY(fpdate))),IF(DAY(DATE(YEAR(fpdate),MONTH(fpdate)+L798-1,DAY(fpdate)))&lt;&gt;DAY(fpdate),DATE(YEAR(fpdate),MONTH(fpdate)+L798,0),DATE(YEAR(fpdate),MONTH(fpdate)+L798-1,DAY(fpdate))))))</f>
        <v/>
      </c>
      <c r="N798" s="70" t="str">
        <f>IF(L798="","",IF(D798&lt;&gt;"",D798,IF(L798=1,start_rate,IF(variable,IF(OR(L798=1,L798&lt;$K$20*periods_per_year),N797,MIN($K$21,IF(MOD(L798-1,$J$23)=0,MAX($K$22,N797+$J$24),N797))),N797))))</f>
        <v/>
      </c>
      <c r="O798" s="71" t="str">
        <f>IF(L798="","",ROUND((((1+N798/CP)^(CP/periods_per_year))-1)*R797,2))</f>
        <v/>
      </c>
      <c r="P798" s="71" t="str">
        <f>IF(L798="","",IF(L798=nper,R797+O798,MIN(R797+O798,IF(N798=N797,P797,ROUND(-PMT(((1+N798/CP)^(CP/periods_per_year))-1,nper-L798+1,R797),2)))))</f>
        <v/>
      </c>
      <c r="Q798" s="71" t="str">
        <f t="shared" si="106"/>
        <v/>
      </c>
      <c r="R798" s="71" t="str">
        <f t="shared" si="107"/>
        <v/>
      </c>
    </row>
    <row r="799" spans="1:18" x14ac:dyDescent="0.25">
      <c r="A799" s="63" t="str">
        <f t="shared" si="99"/>
        <v/>
      </c>
      <c r="B799" s="64" t="str">
        <f t="shared" si="100"/>
        <v/>
      </c>
      <c r="C799" s="65" t="str">
        <f t="shared" si="101"/>
        <v/>
      </c>
      <c r="D799" s="66" t="str">
        <f>IF(A799="","",IF(A799=1,start_rate,IF(variable,IF(OR(A799=1,A799&lt;$K$20*periods_per_year),D798,MIN($K$21,IF(MOD(A799-1,$J$23)=0,MAX($K$22,D798+$J$24),D798))),D798)))</f>
        <v/>
      </c>
      <c r="E799" s="71" t="str">
        <f t="shared" si="102"/>
        <v/>
      </c>
      <c r="F799" s="71" t="str">
        <f>IF(A799="","",IF(A799=nper,J798+E799,MIN(J798+E799,IF(D799=D798,F798,IF($E$10="Acc Bi-Weekly",ROUND((-PMT(((1+D799/CP)^(CP/12))-1,(nper-A799+1)*12/26,J798))/2,2),IF($E$10="Acc Weekly",ROUND((-PMT(((1+D799/CP)^(CP/12))-1,(nper-A799+1)*12/52,J798))/4,2),ROUND(-PMT(((1+D799/CP)^(CP/periods_per_year))-1,nper-A799+1,J798),2)))))))</f>
        <v/>
      </c>
      <c r="G799" s="71" t="str">
        <f>IF(OR(A799="",A799&lt;$E$14),"",IF(J798&lt;=F799,0,IF(IF(AND(A799&gt;=$E$14,MOD(A799-$E$14,int)=0),$E$15,0)+F799&gt;=J798+E799,J798+E799-F799,IF(AND(A799&gt;=$E$14,MOD(A799-$E$14,int)=0),$E$15,0)+IF(IF(AND(A799&gt;=$E$14,MOD(A799-$E$14,int)=0),$E$15,0)+IF(MOD(A799-$E$18,periods_per_year)=0,$E$17,0)+F799&lt;J798+E799,IF(MOD(A799-$E$18,periods_per_year)=0,$E$17,0),J798+E799-IF(AND(A799&gt;=$E$14,MOD(A799-$E$14,int)=0),$E$15,0)-F799))))</f>
        <v/>
      </c>
      <c r="H799" s="68"/>
      <c r="I799" s="71" t="str">
        <f t="shared" si="103"/>
        <v/>
      </c>
      <c r="J799" s="71" t="str">
        <f t="shared" si="104"/>
        <v/>
      </c>
      <c r="K799" s="50"/>
      <c r="L799" s="63" t="str">
        <f t="shared" si="105"/>
        <v/>
      </c>
      <c r="M799" s="64" t="str">
        <f>IF(L799="","",IF(OR(periods_per_year=26,periods_per_year=52),IF(periods_per_year=26,IF(L799=1,fpdate,M798+14),IF(periods_per_year=52,IF(L799=1,fpdate,M798+7),"n/a")),IF(periods_per_year=24,DATE(YEAR(fpdate),MONTH(fpdate)+(L799-1)/2+IF(AND(DAY(fpdate)&gt;=15,MOD(L799,2)=0),1,0),IF(MOD(L799,2)=0,IF(DAY(fpdate)&gt;=15,DAY(fpdate)-14,DAY(fpdate)+14),DAY(fpdate))),IF(DAY(DATE(YEAR(fpdate),MONTH(fpdate)+L799-1,DAY(fpdate)))&lt;&gt;DAY(fpdate),DATE(YEAR(fpdate),MONTH(fpdate)+L799,0),DATE(YEAR(fpdate),MONTH(fpdate)+L799-1,DAY(fpdate))))))</f>
        <v/>
      </c>
      <c r="N799" s="70" t="str">
        <f>IF(L799="","",IF(D799&lt;&gt;"",D799,IF(L799=1,start_rate,IF(variable,IF(OR(L799=1,L799&lt;$K$20*periods_per_year),N798,MIN($K$21,IF(MOD(L799-1,$J$23)=0,MAX($K$22,N798+$J$24),N798))),N798))))</f>
        <v/>
      </c>
      <c r="O799" s="71" t="str">
        <f>IF(L799="","",ROUND((((1+N799/CP)^(CP/periods_per_year))-1)*R798,2))</f>
        <v/>
      </c>
      <c r="P799" s="71" t="str">
        <f>IF(L799="","",IF(L799=nper,R798+O799,MIN(R798+O799,IF(N799=N798,P798,ROUND(-PMT(((1+N799/CP)^(CP/periods_per_year))-1,nper-L799+1,R798),2)))))</f>
        <v/>
      </c>
      <c r="Q799" s="71" t="str">
        <f t="shared" si="106"/>
        <v/>
      </c>
      <c r="R799" s="71" t="str">
        <f t="shared" si="107"/>
        <v/>
      </c>
    </row>
    <row r="800" spans="1:18" x14ac:dyDescent="0.25">
      <c r="A800" s="63" t="str">
        <f t="shared" si="99"/>
        <v/>
      </c>
      <c r="B800" s="64" t="str">
        <f t="shared" si="100"/>
        <v/>
      </c>
      <c r="C800" s="65" t="str">
        <f t="shared" si="101"/>
        <v/>
      </c>
      <c r="D800" s="66" t="str">
        <f>IF(A800="","",IF(A800=1,start_rate,IF(variable,IF(OR(A800=1,A800&lt;$K$20*periods_per_year),D799,MIN($K$21,IF(MOD(A800-1,$J$23)=0,MAX($K$22,D799+$J$24),D799))),D799)))</f>
        <v/>
      </c>
      <c r="E800" s="71" t="str">
        <f t="shared" si="102"/>
        <v/>
      </c>
      <c r="F800" s="71" t="str">
        <f>IF(A800="","",IF(A800=nper,J799+E800,MIN(J799+E800,IF(D800=D799,F799,IF($E$10="Acc Bi-Weekly",ROUND((-PMT(((1+D800/CP)^(CP/12))-1,(nper-A800+1)*12/26,J799))/2,2),IF($E$10="Acc Weekly",ROUND((-PMT(((1+D800/CP)^(CP/12))-1,(nper-A800+1)*12/52,J799))/4,2),ROUND(-PMT(((1+D800/CP)^(CP/periods_per_year))-1,nper-A800+1,J799),2)))))))</f>
        <v/>
      </c>
      <c r="G800" s="71" t="str">
        <f>IF(OR(A800="",A800&lt;$E$14),"",IF(J799&lt;=F800,0,IF(IF(AND(A800&gt;=$E$14,MOD(A800-$E$14,int)=0),$E$15,0)+F800&gt;=J799+E800,J799+E800-F800,IF(AND(A800&gt;=$E$14,MOD(A800-$E$14,int)=0),$E$15,0)+IF(IF(AND(A800&gt;=$E$14,MOD(A800-$E$14,int)=0),$E$15,0)+IF(MOD(A800-$E$18,periods_per_year)=0,$E$17,0)+F800&lt;J799+E800,IF(MOD(A800-$E$18,periods_per_year)=0,$E$17,0),J799+E800-IF(AND(A800&gt;=$E$14,MOD(A800-$E$14,int)=0),$E$15,0)-F800))))</f>
        <v/>
      </c>
      <c r="H800" s="68"/>
      <c r="I800" s="71" t="str">
        <f t="shared" si="103"/>
        <v/>
      </c>
      <c r="J800" s="71" t="str">
        <f t="shared" si="104"/>
        <v/>
      </c>
      <c r="K800" s="50"/>
      <c r="L800" s="63" t="str">
        <f t="shared" si="105"/>
        <v/>
      </c>
      <c r="M800" s="64" t="str">
        <f>IF(L800="","",IF(OR(periods_per_year=26,periods_per_year=52),IF(periods_per_year=26,IF(L800=1,fpdate,M799+14),IF(periods_per_year=52,IF(L800=1,fpdate,M799+7),"n/a")),IF(periods_per_year=24,DATE(YEAR(fpdate),MONTH(fpdate)+(L800-1)/2+IF(AND(DAY(fpdate)&gt;=15,MOD(L800,2)=0),1,0),IF(MOD(L800,2)=0,IF(DAY(fpdate)&gt;=15,DAY(fpdate)-14,DAY(fpdate)+14),DAY(fpdate))),IF(DAY(DATE(YEAR(fpdate),MONTH(fpdate)+L800-1,DAY(fpdate)))&lt;&gt;DAY(fpdate),DATE(YEAR(fpdate),MONTH(fpdate)+L800,0),DATE(YEAR(fpdate),MONTH(fpdate)+L800-1,DAY(fpdate))))))</f>
        <v/>
      </c>
      <c r="N800" s="70" t="str">
        <f>IF(L800="","",IF(D800&lt;&gt;"",D800,IF(L800=1,start_rate,IF(variable,IF(OR(L800=1,L800&lt;$K$20*periods_per_year),N799,MIN($K$21,IF(MOD(L800-1,$J$23)=0,MAX($K$22,N799+$J$24),N799))),N799))))</f>
        <v/>
      </c>
      <c r="O800" s="71" t="str">
        <f>IF(L800="","",ROUND((((1+N800/CP)^(CP/periods_per_year))-1)*R799,2))</f>
        <v/>
      </c>
      <c r="P800" s="71" t="str">
        <f>IF(L800="","",IF(L800=nper,R799+O800,MIN(R799+O800,IF(N800=N799,P799,ROUND(-PMT(((1+N800/CP)^(CP/periods_per_year))-1,nper-L800+1,R799),2)))))</f>
        <v/>
      </c>
      <c r="Q800" s="71" t="str">
        <f t="shared" si="106"/>
        <v/>
      </c>
      <c r="R800" s="71" t="str">
        <f t="shared" si="107"/>
        <v/>
      </c>
    </row>
    <row r="801" spans="1:18" x14ac:dyDescent="0.25">
      <c r="A801" s="63" t="str">
        <f t="shared" si="99"/>
        <v/>
      </c>
      <c r="B801" s="64" t="str">
        <f t="shared" si="100"/>
        <v/>
      </c>
      <c r="C801" s="65" t="str">
        <f t="shared" si="101"/>
        <v/>
      </c>
      <c r="D801" s="66" t="str">
        <f>IF(A801="","",IF(A801=1,start_rate,IF(variable,IF(OR(A801=1,A801&lt;$K$20*periods_per_year),D800,MIN($K$21,IF(MOD(A801-1,$J$23)=0,MAX($K$22,D800+$J$24),D800))),D800)))</f>
        <v/>
      </c>
      <c r="E801" s="71" t="str">
        <f t="shared" si="102"/>
        <v/>
      </c>
      <c r="F801" s="71" t="str">
        <f>IF(A801="","",IF(A801=nper,J800+E801,MIN(J800+E801,IF(D801=D800,F800,IF($E$10="Acc Bi-Weekly",ROUND((-PMT(((1+D801/CP)^(CP/12))-1,(nper-A801+1)*12/26,J800))/2,2),IF($E$10="Acc Weekly",ROUND((-PMT(((1+D801/CP)^(CP/12))-1,(nper-A801+1)*12/52,J800))/4,2),ROUND(-PMT(((1+D801/CP)^(CP/periods_per_year))-1,nper-A801+1,J800),2)))))))</f>
        <v/>
      </c>
      <c r="G801" s="71" t="str">
        <f>IF(OR(A801="",A801&lt;$E$14),"",IF(J800&lt;=F801,0,IF(IF(AND(A801&gt;=$E$14,MOD(A801-$E$14,int)=0),$E$15,0)+F801&gt;=J800+E801,J800+E801-F801,IF(AND(A801&gt;=$E$14,MOD(A801-$E$14,int)=0),$E$15,0)+IF(IF(AND(A801&gt;=$E$14,MOD(A801-$E$14,int)=0),$E$15,0)+IF(MOD(A801-$E$18,periods_per_year)=0,$E$17,0)+F801&lt;J800+E801,IF(MOD(A801-$E$18,periods_per_year)=0,$E$17,0),J800+E801-IF(AND(A801&gt;=$E$14,MOD(A801-$E$14,int)=0),$E$15,0)-F801))))</f>
        <v/>
      </c>
      <c r="H801" s="68"/>
      <c r="I801" s="71" t="str">
        <f t="shared" si="103"/>
        <v/>
      </c>
      <c r="J801" s="71" t="str">
        <f t="shared" si="104"/>
        <v/>
      </c>
      <c r="K801" s="50"/>
      <c r="L801" s="63" t="str">
        <f t="shared" si="105"/>
        <v/>
      </c>
      <c r="M801" s="64" t="str">
        <f>IF(L801="","",IF(OR(periods_per_year=26,periods_per_year=52),IF(periods_per_year=26,IF(L801=1,fpdate,M800+14),IF(periods_per_year=52,IF(L801=1,fpdate,M800+7),"n/a")),IF(periods_per_year=24,DATE(YEAR(fpdate),MONTH(fpdate)+(L801-1)/2+IF(AND(DAY(fpdate)&gt;=15,MOD(L801,2)=0),1,0),IF(MOD(L801,2)=0,IF(DAY(fpdate)&gt;=15,DAY(fpdate)-14,DAY(fpdate)+14),DAY(fpdate))),IF(DAY(DATE(YEAR(fpdate),MONTH(fpdate)+L801-1,DAY(fpdate)))&lt;&gt;DAY(fpdate),DATE(YEAR(fpdate),MONTH(fpdate)+L801,0),DATE(YEAR(fpdate),MONTH(fpdate)+L801-1,DAY(fpdate))))))</f>
        <v/>
      </c>
      <c r="N801" s="70" t="str">
        <f>IF(L801="","",IF(D801&lt;&gt;"",D801,IF(L801=1,start_rate,IF(variable,IF(OR(L801=1,L801&lt;$K$20*periods_per_year),N800,MIN($K$21,IF(MOD(L801-1,$J$23)=0,MAX($K$22,N800+$J$24),N800))),N800))))</f>
        <v/>
      </c>
      <c r="O801" s="71" t="str">
        <f>IF(L801="","",ROUND((((1+N801/CP)^(CP/periods_per_year))-1)*R800,2))</f>
        <v/>
      </c>
      <c r="P801" s="71" t="str">
        <f>IF(L801="","",IF(L801=nper,R800+O801,MIN(R800+O801,IF(N801=N800,P800,ROUND(-PMT(((1+N801/CP)^(CP/periods_per_year))-1,nper-L801+1,R800),2)))))</f>
        <v/>
      </c>
      <c r="Q801" s="71" t="str">
        <f t="shared" si="106"/>
        <v/>
      </c>
      <c r="R801" s="71" t="str">
        <f t="shared" si="107"/>
        <v/>
      </c>
    </row>
    <row r="802" spans="1:18" x14ac:dyDescent="0.25">
      <c r="A802" s="63" t="str">
        <f t="shared" si="99"/>
        <v/>
      </c>
      <c r="B802" s="64" t="str">
        <f t="shared" si="100"/>
        <v/>
      </c>
      <c r="C802" s="65" t="str">
        <f t="shared" si="101"/>
        <v/>
      </c>
      <c r="D802" s="66" t="str">
        <f>IF(A802="","",IF(A802=1,start_rate,IF(variable,IF(OR(A802=1,A802&lt;$K$20*periods_per_year),D801,MIN($K$21,IF(MOD(A802-1,$J$23)=0,MAX($K$22,D801+$J$24),D801))),D801)))</f>
        <v/>
      </c>
      <c r="E802" s="71" t="str">
        <f t="shared" si="102"/>
        <v/>
      </c>
      <c r="F802" s="71" t="str">
        <f>IF(A802="","",IF(A802=nper,J801+E802,MIN(J801+E802,IF(D802=D801,F801,IF($E$10="Acc Bi-Weekly",ROUND((-PMT(((1+D802/CP)^(CP/12))-1,(nper-A802+1)*12/26,J801))/2,2),IF($E$10="Acc Weekly",ROUND((-PMT(((1+D802/CP)^(CP/12))-1,(nper-A802+1)*12/52,J801))/4,2),ROUND(-PMT(((1+D802/CP)^(CP/periods_per_year))-1,nper-A802+1,J801),2)))))))</f>
        <v/>
      </c>
      <c r="G802" s="71" t="str">
        <f>IF(OR(A802="",A802&lt;$E$14),"",IF(J801&lt;=F802,0,IF(IF(AND(A802&gt;=$E$14,MOD(A802-$E$14,int)=0),$E$15,0)+F802&gt;=J801+E802,J801+E802-F802,IF(AND(A802&gt;=$E$14,MOD(A802-$E$14,int)=0),$E$15,0)+IF(IF(AND(A802&gt;=$E$14,MOD(A802-$E$14,int)=0),$E$15,0)+IF(MOD(A802-$E$18,periods_per_year)=0,$E$17,0)+F802&lt;J801+E802,IF(MOD(A802-$E$18,periods_per_year)=0,$E$17,0),J801+E802-IF(AND(A802&gt;=$E$14,MOD(A802-$E$14,int)=0),$E$15,0)-F802))))</f>
        <v/>
      </c>
      <c r="H802" s="68"/>
      <c r="I802" s="71" t="str">
        <f t="shared" si="103"/>
        <v/>
      </c>
      <c r="J802" s="71" t="str">
        <f t="shared" si="104"/>
        <v/>
      </c>
      <c r="K802" s="50"/>
      <c r="L802" s="63" t="str">
        <f t="shared" si="105"/>
        <v/>
      </c>
      <c r="M802" s="64" t="str">
        <f>IF(L802="","",IF(OR(periods_per_year=26,periods_per_year=52),IF(periods_per_year=26,IF(L802=1,fpdate,M801+14),IF(periods_per_year=52,IF(L802=1,fpdate,M801+7),"n/a")),IF(periods_per_year=24,DATE(YEAR(fpdate),MONTH(fpdate)+(L802-1)/2+IF(AND(DAY(fpdate)&gt;=15,MOD(L802,2)=0),1,0),IF(MOD(L802,2)=0,IF(DAY(fpdate)&gt;=15,DAY(fpdate)-14,DAY(fpdate)+14),DAY(fpdate))),IF(DAY(DATE(YEAR(fpdate),MONTH(fpdate)+L802-1,DAY(fpdate)))&lt;&gt;DAY(fpdate),DATE(YEAR(fpdate),MONTH(fpdate)+L802,0),DATE(YEAR(fpdate),MONTH(fpdate)+L802-1,DAY(fpdate))))))</f>
        <v/>
      </c>
      <c r="N802" s="70" t="str">
        <f>IF(L802="","",IF(D802&lt;&gt;"",D802,IF(L802=1,start_rate,IF(variable,IF(OR(L802=1,L802&lt;$K$20*periods_per_year),N801,MIN($K$21,IF(MOD(L802-1,$J$23)=0,MAX($K$22,N801+$J$24),N801))),N801))))</f>
        <v/>
      </c>
      <c r="O802" s="71" t="str">
        <f>IF(L802="","",ROUND((((1+N802/CP)^(CP/periods_per_year))-1)*R801,2))</f>
        <v/>
      </c>
      <c r="P802" s="71" t="str">
        <f>IF(L802="","",IF(L802=nper,R801+O802,MIN(R801+O802,IF(N802=N801,P801,ROUND(-PMT(((1+N802/CP)^(CP/periods_per_year))-1,nper-L802+1,R801),2)))))</f>
        <v/>
      </c>
      <c r="Q802" s="71" t="str">
        <f t="shared" si="106"/>
        <v/>
      </c>
      <c r="R802" s="71" t="str">
        <f t="shared" si="107"/>
        <v/>
      </c>
    </row>
    <row r="803" spans="1:18" x14ac:dyDescent="0.25">
      <c r="A803" s="63" t="str">
        <f t="shared" si="99"/>
        <v/>
      </c>
      <c r="B803" s="64" t="str">
        <f t="shared" si="100"/>
        <v/>
      </c>
      <c r="C803" s="65" t="str">
        <f t="shared" si="101"/>
        <v/>
      </c>
      <c r="D803" s="66" t="str">
        <f>IF(A803="","",IF(A803=1,start_rate,IF(variable,IF(OR(A803=1,A803&lt;$K$20*periods_per_year),D802,MIN($K$21,IF(MOD(A803-1,$J$23)=0,MAX($K$22,D802+$J$24),D802))),D802)))</f>
        <v/>
      </c>
      <c r="E803" s="71" t="str">
        <f t="shared" si="102"/>
        <v/>
      </c>
      <c r="F803" s="71" t="str">
        <f>IF(A803="","",IF(A803=nper,J802+E803,MIN(J802+E803,IF(D803=D802,F802,IF($E$10="Acc Bi-Weekly",ROUND((-PMT(((1+D803/CP)^(CP/12))-1,(nper-A803+1)*12/26,J802))/2,2),IF($E$10="Acc Weekly",ROUND((-PMT(((1+D803/CP)^(CP/12))-1,(nper-A803+1)*12/52,J802))/4,2),ROUND(-PMT(((1+D803/CP)^(CP/periods_per_year))-1,nper-A803+1,J802),2)))))))</f>
        <v/>
      </c>
      <c r="G803" s="71" t="str">
        <f>IF(OR(A803="",A803&lt;$E$14),"",IF(J802&lt;=F803,0,IF(IF(AND(A803&gt;=$E$14,MOD(A803-$E$14,int)=0),$E$15,0)+F803&gt;=J802+E803,J802+E803-F803,IF(AND(A803&gt;=$E$14,MOD(A803-$E$14,int)=0),$E$15,0)+IF(IF(AND(A803&gt;=$E$14,MOD(A803-$E$14,int)=0),$E$15,0)+IF(MOD(A803-$E$18,periods_per_year)=0,$E$17,0)+F803&lt;J802+E803,IF(MOD(A803-$E$18,periods_per_year)=0,$E$17,0),J802+E803-IF(AND(A803&gt;=$E$14,MOD(A803-$E$14,int)=0),$E$15,0)-F803))))</f>
        <v/>
      </c>
      <c r="H803" s="68"/>
      <c r="I803" s="71" t="str">
        <f t="shared" si="103"/>
        <v/>
      </c>
      <c r="J803" s="71" t="str">
        <f t="shared" si="104"/>
        <v/>
      </c>
      <c r="K803" s="50"/>
      <c r="L803" s="63" t="str">
        <f t="shared" si="105"/>
        <v/>
      </c>
      <c r="M803" s="64" t="str">
        <f>IF(L803="","",IF(OR(periods_per_year=26,periods_per_year=52),IF(periods_per_year=26,IF(L803=1,fpdate,M802+14),IF(periods_per_year=52,IF(L803=1,fpdate,M802+7),"n/a")),IF(periods_per_year=24,DATE(YEAR(fpdate),MONTH(fpdate)+(L803-1)/2+IF(AND(DAY(fpdate)&gt;=15,MOD(L803,2)=0),1,0),IF(MOD(L803,2)=0,IF(DAY(fpdate)&gt;=15,DAY(fpdate)-14,DAY(fpdate)+14),DAY(fpdate))),IF(DAY(DATE(YEAR(fpdate),MONTH(fpdate)+L803-1,DAY(fpdate)))&lt;&gt;DAY(fpdate),DATE(YEAR(fpdate),MONTH(fpdate)+L803,0),DATE(YEAR(fpdate),MONTH(fpdate)+L803-1,DAY(fpdate))))))</f>
        <v/>
      </c>
      <c r="N803" s="70" t="str">
        <f>IF(L803="","",IF(D803&lt;&gt;"",D803,IF(L803=1,start_rate,IF(variable,IF(OR(L803=1,L803&lt;$K$20*periods_per_year),N802,MIN($K$21,IF(MOD(L803-1,$J$23)=0,MAX($K$22,N802+$J$24),N802))),N802))))</f>
        <v/>
      </c>
      <c r="O803" s="71" t="str">
        <f>IF(L803="","",ROUND((((1+N803/CP)^(CP/periods_per_year))-1)*R802,2))</f>
        <v/>
      </c>
      <c r="P803" s="71" t="str">
        <f>IF(L803="","",IF(L803=nper,R802+O803,MIN(R802+O803,IF(N803=N802,P802,ROUND(-PMT(((1+N803/CP)^(CP/periods_per_year))-1,nper-L803+1,R802),2)))))</f>
        <v/>
      </c>
      <c r="Q803" s="71" t="str">
        <f t="shared" si="106"/>
        <v/>
      </c>
      <c r="R803" s="71" t="str">
        <f t="shared" si="107"/>
        <v/>
      </c>
    </row>
    <row r="804" spans="1:18" x14ac:dyDescent="0.25">
      <c r="A804" s="63" t="str">
        <f t="shared" si="99"/>
        <v/>
      </c>
      <c r="B804" s="64" t="str">
        <f t="shared" si="100"/>
        <v/>
      </c>
      <c r="C804" s="65" t="str">
        <f t="shared" si="101"/>
        <v/>
      </c>
      <c r="D804" s="66" t="str">
        <f>IF(A804="","",IF(A804=1,start_rate,IF(variable,IF(OR(A804=1,A804&lt;$K$20*periods_per_year),D803,MIN($K$21,IF(MOD(A804-1,$J$23)=0,MAX($K$22,D803+$J$24),D803))),D803)))</f>
        <v/>
      </c>
      <c r="E804" s="71" t="str">
        <f t="shared" si="102"/>
        <v/>
      </c>
      <c r="F804" s="71" t="str">
        <f>IF(A804="","",IF(A804=nper,J803+E804,MIN(J803+E804,IF(D804=D803,F803,IF($E$10="Acc Bi-Weekly",ROUND((-PMT(((1+D804/CP)^(CP/12))-1,(nper-A804+1)*12/26,J803))/2,2),IF($E$10="Acc Weekly",ROUND((-PMT(((1+D804/CP)^(CP/12))-1,(nper-A804+1)*12/52,J803))/4,2),ROUND(-PMT(((1+D804/CP)^(CP/periods_per_year))-1,nper-A804+1,J803),2)))))))</f>
        <v/>
      </c>
      <c r="G804" s="71" t="str">
        <f>IF(OR(A804="",A804&lt;$E$14),"",IF(J803&lt;=F804,0,IF(IF(AND(A804&gt;=$E$14,MOD(A804-$E$14,int)=0),$E$15,0)+F804&gt;=J803+E804,J803+E804-F804,IF(AND(A804&gt;=$E$14,MOD(A804-$E$14,int)=0),$E$15,0)+IF(IF(AND(A804&gt;=$E$14,MOD(A804-$E$14,int)=0),$E$15,0)+IF(MOD(A804-$E$18,periods_per_year)=0,$E$17,0)+F804&lt;J803+E804,IF(MOD(A804-$E$18,periods_per_year)=0,$E$17,0),J803+E804-IF(AND(A804&gt;=$E$14,MOD(A804-$E$14,int)=0),$E$15,0)-F804))))</f>
        <v/>
      </c>
      <c r="H804" s="68"/>
      <c r="I804" s="71" t="str">
        <f t="shared" si="103"/>
        <v/>
      </c>
      <c r="J804" s="71" t="str">
        <f t="shared" si="104"/>
        <v/>
      </c>
      <c r="K804" s="50"/>
      <c r="L804" s="63" t="str">
        <f t="shared" si="105"/>
        <v/>
      </c>
      <c r="M804" s="64" t="str">
        <f>IF(L804="","",IF(OR(periods_per_year=26,periods_per_year=52),IF(periods_per_year=26,IF(L804=1,fpdate,M803+14),IF(periods_per_year=52,IF(L804=1,fpdate,M803+7),"n/a")),IF(periods_per_year=24,DATE(YEAR(fpdate),MONTH(fpdate)+(L804-1)/2+IF(AND(DAY(fpdate)&gt;=15,MOD(L804,2)=0),1,0),IF(MOD(L804,2)=0,IF(DAY(fpdate)&gt;=15,DAY(fpdate)-14,DAY(fpdate)+14),DAY(fpdate))),IF(DAY(DATE(YEAR(fpdate),MONTH(fpdate)+L804-1,DAY(fpdate)))&lt;&gt;DAY(fpdate),DATE(YEAR(fpdate),MONTH(fpdate)+L804,0),DATE(YEAR(fpdate),MONTH(fpdate)+L804-1,DAY(fpdate))))))</f>
        <v/>
      </c>
      <c r="N804" s="70" t="str">
        <f>IF(L804="","",IF(D804&lt;&gt;"",D804,IF(L804=1,start_rate,IF(variable,IF(OR(L804=1,L804&lt;$K$20*periods_per_year),N803,MIN($K$21,IF(MOD(L804-1,$J$23)=0,MAX($K$22,N803+$J$24),N803))),N803))))</f>
        <v/>
      </c>
      <c r="O804" s="71" t="str">
        <f>IF(L804="","",ROUND((((1+N804/CP)^(CP/periods_per_year))-1)*R803,2))</f>
        <v/>
      </c>
      <c r="P804" s="71" t="str">
        <f>IF(L804="","",IF(L804=nper,R803+O804,MIN(R803+O804,IF(N804=N803,P803,ROUND(-PMT(((1+N804/CP)^(CP/periods_per_year))-1,nper-L804+1,R803),2)))))</f>
        <v/>
      </c>
      <c r="Q804" s="71" t="str">
        <f t="shared" si="106"/>
        <v/>
      </c>
      <c r="R804" s="71" t="str">
        <f t="shared" si="107"/>
        <v/>
      </c>
    </row>
    <row r="805" spans="1:18" x14ac:dyDescent="0.25">
      <c r="A805" s="63" t="str">
        <f t="shared" si="99"/>
        <v/>
      </c>
      <c r="B805" s="64" t="str">
        <f t="shared" si="100"/>
        <v/>
      </c>
      <c r="C805" s="65" t="str">
        <f t="shared" si="101"/>
        <v/>
      </c>
      <c r="D805" s="66" t="str">
        <f>IF(A805="","",IF(A805=1,start_rate,IF(variable,IF(OR(A805=1,A805&lt;$K$20*periods_per_year),D804,MIN($K$21,IF(MOD(A805-1,$J$23)=0,MAX($K$22,D804+$J$24),D804))),D804)))</f>
        <v/>
      </c>
      <c r="E805" s="71" t="str">
        <f t="shared" si="102"/>
        <v/>
      </c>
      <c r="F805" s="71" t="str">
        <f>IF(A805="","",IF(A805=nper,J804+E805,MIN(J804+E805,IF(D805=D804,F804,IF($E$10="Acc Bi-Weekly",ROUND((-PMT(((1+D805/CP)^(CP/12))-1,(nper-A805+1)*12/26,J804))/2,2),IF($E$10="Acc Weekly",ROUND((-PMT(((1+D805/CP)^(CP/12))-1,(nper-A805+1)*12/52,J804))/4,2),ROUND(-PMT(((1+D805/CP)^(CP/periods_per_year))-1,nper-A805+1,J804),2)))))))</f>
        <v/>
      </c>
      <c r="G805" s="71" t="str">
        <f>IF(OR(A805="",A805&lt;$E$14),"",IF(J804&lt;=F805,0,IF(IF(AND(A805&gt;=$E$14,MOD(A805-$E$14,int)=0),$E$15,0)+F805&gt;=J804+E805,J804+E805-F805,IF(AND(A805&gt;=$E$14,MOD(A805-$E$14,int)=0),$E$15,0)+IF(IF(AND(A805&gt;=$E$14,MOD(A805-$E$14,int)=0),$E$15,0)+IF(MOD(A805-$E$18,periods_per_year)=0,$E$17,0)+F805&lt;J804+E805,IF(MOD(A805-$E$18,periods_per_year)=0,$E$17,0),J804+E805-IF(AND(A805&gt;=$E$14,MOD(A805-$E$14,int)=0),$E$15,0)-F805))))</f>
        <v/>
      </c>
      <c r="H805" s="68"/>
      <c r="I805" s="71" t="str">
        <f t="shared" si="103"/>
        <v/>
      </c>
      <c r="J805" s="71" t="str">
        <f t="shared" si="104"/>
        <v/>
      </c>
      <c r="K805" s="50"/>
      <c r="L805" s="63" t="str">
        <f t="shared" si="105"/>
        <v/>
      </c>
      <c r="M805" s="64" t="str">
        <f>IF(L805="","",IF(OR(periods_per_year=26,periods_per_year=52),IF(periods_per_year=26,IF(L805=1,fpdate,M804+14),IF(periods_per_year=52,IF(L805=1,fpdate,M804+7),"n/a")),IF(periods_per_year=24,DATE(YEAR(fpdate),MONTH(fpdate)+(L805-1)/2+IF(AND(DAY(fpdate)&gt;=15,MOD(L805,2)=0),1,0),IF(MOD(L805,2)=0,IF(DAY(fpdate)&gt;=15,DAY(fpdate)-14,DAY(fpdate)+14),DAY(fpdate))),IF(DAY(DATE(YEAR(fpdate),MONTH(fpdate)+L805-1,DAY(fpdate)))&lt;&gt;DAY(fpdate),DATE(YEAR(fpdate),MONTH(fpdate)+L805,0),DATE(YEAR(fpdate),MONTH(fpdate)+L805-1,DAY(fpdate))))))</f>
        <v/>
      </c>
      <c r="N805" s="70" t="str">
        <f>IF(L805="","",IF(D805&lt;&gt;"",D805,IF(L805=1,start_rate,IF(variable,IF(OR(L805=1,L805&lt;$K$20*periods_per_year),N804,MIN($K$21,IF(MOD(L805-1,$J$23)=0,MAX($K$22,N804+$J$24),N804))),N804))))</f>
        <v/>
      </c>
      <c r="O805" s="71" t="str">
        <f>IF(L805="","",ROUND((((1+N805/CP)^(CP/periods_per_year))-1)*R804,2))</f>
        <v/>
      </c>
      <c r="P805" s="71" t="str">
        <f>IF(L805="","",IF(L805=nper,R804+O805,MIN(R804+O805,IF(N805=N804,P804,ROUND(-PMT(((1+N805/CP)^(CP/periods_per_year))-1,nper-L805+1,R804),2)))))</f>
        <v/>
      </c>
      <c r="Q805" s="71" t="str">
        <f t="shared" si="106"/>
        <v/>
      </c>
      <c r="R805" s="71" t="str">
        <f t="shared" si="107"/>
        <v/>
      </c>
    </row>
    <row r="806" spans="1:18" x14ac:dyDescent="0.25">
      <c r="A806" s="63" t="str">
        <f t="shared" si="99"/>
        <v/>
      </c>
      <c r="B806" s="64" t="str">
        <f t="shared" si="100"/>
        <v/>
      </c>
      <c r="C806" s="65" t="str">
        <f t="shared" si="101"/>
        <v/>
      </c>
      <c r="D806" s="66" t="str">
        <f>IF(A806="","",IF(A806=1,start_rate,IF(variable,IF(OR(A806=1,A806&lt;$K$20*periods_per_year),D805,MIN($K$21,IF(MOD(A806-1,$J$23)=0,MAX($K$22,D805+$J$24),D805))),D805)))</f>
        <v/>
      </c>
      <c r="E806" s="71" t="str">
        <f t="shared" si="102"/>
        <v/>
      </c>
      <c r="F806" s="71" t="str">
        <f>IF(A806="","",IF(A806=nper,J805+E806,MIN(J805+E806,IF(D806=D805,F805,IF($E$10="Acc Bi-Weekly",ROUND((-PMT(((1+D806/CP)^(CP/12))-1,(nper-A806+1)*12/26,J805))/2,2),IF($E$10="Acc Weekly",ROUND((-PMT(((1+D806/CP)^(CP/12))-1,(nper-A806+1)*12/52,J805))/4,2),ROUND(-PMT(((1+D806/CP)^(CP/periods_per_year))-1,nper-A806+1,J805),2)))))))</f>
        <v/>
      </c>
      <c r="G806" s="71" t="str">
        <f>IF(OR(A806="",A806&lt;$E$14),"",IF(J805&lt;=F806,0,IF(IF(AND(A806&gt;=$E$14,MOD(A806-$E$14,int)=0),$E$15,0)+F806&gt;=J805+E806,J805+E806-F806,IF(AND(A806&gt;=$E$14,MOD(A806-$E$14,int)=0),$E$15,0)+IF(IF(AND(A806&gt;=$E$14,MOD(A806-$E$14,int)=0),$E$15,0)+IF(MOD(A806-$E$18,periods_per_year)=0,$E$17,0)+F806&lt;J805+E806,IF(MOD(A806-$E$18,periods_per_year)=0,$E$17,0),J805+E806-IF(AND(A806&gt;=$E$14,MOD(A806-$E$14,int)=0),$E$15,0)-F806))))</f>
        <v/>
      </c>
      <c r="H806" s="68"/>
      <c r="I806" s="71" t="str">
        <f t="shared" si="103"/>
        <v/>
      </c>
      <c r="J806" s="71" t="str">
        <f t="shared" si="104"/>
        <v/>
      </c>
      <c r="K806" s="50"/>
      <c r="L806" s="63" t="str">
        <f t="shared" si="105"/>
        <v/>
      </c>
      <c r="M806" s="64" t="str">
        <f>IF(L806="","",IF(OR(periods_per_year=26,periods_per_year=52),IF(periods_per_year=26,IF(L806=1,fpdate,M805+14),IF(periods_per_year=52,IF(L806=1,fpdate,M805+7),"n/a")),IF(periods_per_year=24,DATE(YEAR(fpdate),MONTH(fpdate)+(L806-1)/2+IF(AND(DAY(fpdate)&gt;=15,MOD(L806,2)=0),1,0),IF(MOD(L806,2)=0,IF(DAY(fpdate)&gt;=15,DAY(fpdate)-14,DAY(fpdate)+14),DAY(fpdate))),IF(DAY(DATE(YEAR(fpdate),MONTH(fpdate)+L806-1,DAY(fpdate)))&lt;&gt;DAY(fpdate),DATE(YEAR(fpdate),MONTH(fpdate)+L806,0),DATE(YEAR(fpdate),MONTH(fpdate)+L806-1,DAY(fpdate))))))</f>
        <v/>
      </c>
      <c r="N806" s="70" t="str">
        <f>IF(L806="","",IF(D806&lt;&gt;"",D806,IF(L806=1,start_rate,IF(variable,IF(OR(L806=1,L806&lt;$K$20*periods_per_year),N805,MIN($K$21,IF(MOD(L806-1,$J$23)=0,MAX($K$22,N805+$J$24),N805))),N805))))</f>
        <v/>
      </c>
      <c r="O806" s="71" t="str">
        <f>IF(L806="","",ROUND((((1+N806/CP)^(CP/periods_per_year))-1)*R805,2))</f>
        <v/>
      </c>
      <c r="P806" s="71" t="str">
        <f>IF(L806="","",IF(L806=nper,R805+O806,MIN(R805+O806,IF(N806=N805,P805,ROUND(-PMT(((1+N806/CP)^(CP/periods_per_year))-1,nper-L806+1,R805),2)))))</f>
        <v/>
      </c>
      <c r="Q806" s="71" t="str">
        <f t="shared" si="106"/>
        <v/>
      </c>
      <c r="R806" s="71" t="str">
        <f t="shared" si="107"/>
        <v/>
      </c>
    </row>
    <row r="807" spans="1:18" x14ac:dyDescent="0.25">
      <c r="A807" s="63" t="str">
        <f t="shared" si="99"/>
        <v/>
      </c>
      <c r="B807" s="64" t="str">
        <f t="shared" si="100"/>
        <v/>
      </c>
      <c r="C807" s="65" t="str">
        <f t="shared" si="101"/>
        <v/>
      </c>
      <c r="D807" s="66" t="str">
        <f>IF(A807="","",IF(A807=1,start_rate,IF(variable,IF(OR(A807=1,A807&lt;$K$20*periods_per_year),D806,MIN($K$21,IF(MOD(A807-1,$J$23)=0,MAX($K$22,D806+$J$24),D806))),D806)))</f>
        <v/>
      </c>
      <c r="E807" s="71" t="str">
        <f t="shared" si="102"/>
        <v/>
      </c>
      <c r="F807" s="71" t="str">
        <f>IF(A807="","",IF(A807=nper,J806+E807,MIN(J806+E807,IF(D807=D806,F806,IF($E$10="Acc Bi-Weekly",ROUND((-PMT(((1+D807/CP)^(CP/12))-1,(nper-A807+1)*12/26,J806))/2,2),IF($E$10="Acc Weekly",ROUND((-PMT(((1+D807/CP)^(CP/12))-1,(nper-A807+1)*12/52,J806))/4,2),ROUND(-PMT(((1+D807/CP)^(CP/periods_per_year))-1,nper-A807+1,J806),2)))))))</f>
        <v/>
      </c>
      <c r="G807" s="71" t="str">
        <f>IF(OR(A807="",A807&lt;$E$14),"",IF(J806&lt;=F807,0,IF(IF(AND(A807&gt;=$E$14,MOD(A807-$E$14,int)=0),$E$15,0)+F807&gt;=J806+E807,J806+E807-F807,IF(AND(A807&gt;=$E$14,MOD(A807-$E$14,int)=0),$E$15,0)+IF(IF(AND(A807&gt;=$E$14,MOD(A807-$E$14,int)=0),$E$15,0)+IF(MOD(A807-$E$18,periods_per_year)=0,$E$17,0)+F807&lt;J806+E807,IF(MOD(A807-$E$18,periods_per_year)=0,$E$17,0),J806+E807-IF(AND(A807&gt;=$E$14,MOD(A807-$E$14,int)=0),$E$15,0)-F807))))</f>
        <v/>
      </c>
      <c r="H807" s="68"/>
      <c r="I807" s="71" t="str">
        <f t="shared" si="103"/>
        <v/>
      </c>
      <c r="J807" s="71" t="str">
        <f t="shared" si="104"/>
        <v/>
      </c>
      <c r="K807" s="50"/>
      <c r="L807" s="63" t="str">
        <f t="shared" si="105"/>
        <v/>
      </c>
      <c r="M807" s="64" t="str">
        <f>IF(L807="","",IF(OR(periods_per_year=26,periods_per_year=52),IF(periods_per_year=26,IF(L807=1,fpdate,M806+14),IF(periods_per_year=52,IF(L807=1,fpdate,M806+7),"n/a")),IF(periods_per_year=24,DATE(YEAR(fpdate),MONTH(fpdate)+(L807-1)/2+IF(AND(DAY(fpdate)&gt;=15,MOD(L807,2)=0),1,0),IF(MOD(L807,2)=0,IF(DAY(fpdate)&gt;=15,DAY(fpdate)-14,DAY(fpdate)+14),DAY(fpdate))),IF(DAY(DATE(YEAR(fpdate),MONTH(fpdate)+L807-1,DAY(fpdate)))&lt;&gt;DAY(fpdate),DATE(YEAR(fpdate),MONTH(fpdate)+L807,0),DATE(YEAR(fpdate),MONTH(fpdate)+L807-1,DAY(fpdate))))))</f>
        <v/>
      </c>
      <c r="N807" s="70" t="str">
        <f>IF(L807="","",IF(D807&lt;&gt;"",D807,IF(L807=1,start_rate,IF(variable,IF(OR(L807=1,L807&lt;$K$20*periods_per_year),N806,MIN($K$21,IF(MOD(L807-1,$J$23)=0,MAX($K$22,N806+$J$24),N806))),N806))))</f>
        <v/>
      </c>
      <c r="O807" s="71" t="str">
        <f>IF(L807="","",ROUND((((1+N807/CP)^(CP/periods_per_year))-1)*R806,2))</f>
        <v/>
      </c>
      <c r="P807" s="71" t="str">
        <f>IF(L807="","",IF(L807=nper,R806+O807,MIN(R806+O807,IF(N807=N806,P806,ROUND(-PMT(((1+N807/CP)^(CP/periods_per_year))-1,nper-L807+1,R806),2)))))</f>
        <v/>
      </c>
      <c r="Q807" s="71" t="str">
        <f t="shared" si="106"/>
        <v/>
      </c>
      <c r="R807" s="71" t="str">
        <f t="shared" si="107"/>
        <v/>
      </c>
    </row>
    <row r="808" spans="1:18" x14ac:dyDescent="0.25">
      <c r="A808" s="63" t="str">
        <f t="shared" si="99"/>
        <v/>
      </c>
      <c r="B808" s="64" t="str">
        <f t="shared" si="100"/>
        <v/>
      </c>
      <c r="C808" s="65" t="str">
        <f t="shared" si="101"/>
        <v/>
      </c>
      <c r="D808" s="66" t="str">
        <f>IF(A808="","",IF(A808=1,start_rate,IF(variable,IF(OR(A808=1,A808&lt;$K$20*periods_per_year),D807,MIN($K$21,IF(MOD(A808-1,$J$23)=0,MAX($K$22,D807+$J$24),D807))),D807)))</f>
        <v/>
      </c>
      <c r="E808" s="71" t="str">
        <f t="shared" si="102"/>
        <v/>
      </c>
      <c r="F808" s="71" t="str">
        <f>IF(A808="","",IF(A808=nper,J807+E808,MIN(J807+E808,IF(D808=D807,F807,IF($E$10="Acc Bi-Weekly",ROUND((-PMT(((1+D808/CP)^(CP/12))-1,(nper-A808+1)*12/26,J807))/2,2),IF($E$10="Acc Weekly",ROUND((-PMT(((1+D808/CP)^(CP/12))-1,(nper-A808+1)*12/52,J807))/4,2),ROUND(-PMT(((1+D808/CP)^(CP/periods_per_year))-1,nper-A808+1,J807),2)))))))</f>
        <v/>
      </c>
      <c r="G808" s="71" t="str">
        <f>IF(OR(A808="",A808&lt;$E$14),"",IF(J807&lt;=F808,0,IF(IF(AND(A808&gt;=$E$14,MOD(A808-$E$14,int)=0),$E$15,0)+F808&gt;=J807+E808,J807+E808-F808,IF(AND(A808&gt;=$E$14,MOD(A808-$E$14,int)=0),$E$15,0)+IF(IF(AND(A808&gt;=$E$14,MOD(A808-$E$14,int)=0),$E$15,0)+IF(MOD(A808-$E$18,periods_per_year)=0,$E$17,0)+F808&lt;J807+E808,IF(MOD(A808-$E$18,periods_per_year)=0,$E$17,0),J807+E808-IF(AND(A808&gt;=$E$14,MOD(A808-$E$14,int)=0),$E$15,0)-F808))))</f>
        <v/>
      </c>
      <c r="H808" s="68"/>
      <c r="I808" s="71" t="str">
        <f t="shared" si="103"/>
        <v/>
      </c>
      <c r="J808" s="71" t="str">
        <f t="shared" si="104"/>
        <v/>
      </c>
      <c r="K808" s="50"/>
      <c r="L808" s="63" t="str">
        <f t="shared" si="105"/>
        <v/>
      </c>
      <c r="M808" s="64" t="str">
        <f>IF(L808="","",IF(OR(periods_per_year=26,periods_per_year=52),IF(periods_per_year=26,IF(L808=1,fpdate,M807+14),IF(periods_per_year=52,IF(L808=1,fpdate,M807+7),"n/a")),IF(periods_per_year=24,DATE(YEAR(fpdate),MONTH(fpdate)+(L808-1)/2+IF(AND(DAY(fpdate)&gt;=15,MOD(L808,2)=0),1,0),IF(MOD(L808,2)=0,IF(DAY(fpdate)&gt;=15,DAY(fpdate)-14,DAY(fpdate)+14),DAY(fpdate))),IF(DAY(DATE(YEAR(fpdate),MONTH(fpdate)+L808-1,DAY(fpdate)))&lt;&gt;DAY(fpdate),DATE(YEAR(fpdate),MONTH(fpdate)+L808,0),DATE(YEAR(fpdate),MONTH(fpdate)+L808-1,DAY(fpdate))))))</f>
        <v/>
      </c>
      <c r="N808" s="70" t="str">
        <f>IF(L808="","",IF(D808&lt;&gt;"",D808,IF(L808=1,start_rate,IF(variable,IF(OR(L808=1,L808&lt;$K$20*periods_per_year),N807,MIN($K$21,IF(MOD(L808-1,$J$23)=0,MAX($K$22,N807+$J$24),N807))),N807))))</f>
        <v/>
      </c>
      <c r="O808" s="71" t="str">
        <f>IF(L808="","",ROUND((((1+N808/CP)^(CP/periods_per_year))-1)*R807,2))</f>
        <v/>
      </c>
      <c r="P808" s="71" t="str">
        <f>IF(L808="","",IF(L808=nper,R807+O808,MIN(R807+O808,IF(N808=N807,P807,ROUND(-PMT(((1+N808/CP)^(CP/periods_per_year))-1,nper-L808+1,R807),2)))))</f>
        <v/>
      </c>
      <c r="Q808" s="71" t="str">
        <f t="shared" si="106"/>
        <v/>
      </c>
      <c r="R808" s="71" t="str">
        <f t="shared" si="107"/>
        <v/>
      </c>
    </row>
    <row r="809" spans="1:18" x14ac:dyDescent="0.25">
      <c r="A809" s="63" t="str">
        <f t="shared" si="99"/>
        <v/>
      </c>
      <c r="B809" s="64" t="str">
        <f t="shared" si="100"/>
        <v/>
      </c>
      <c r="C809" s="65" t="str">
        <f t="shared" si="101"/>
        <v/>
      </c>
      <c r="D809" s="66" t="str">
        <f>IF(A809="","",IF(A809=1,start_rate,IF(variable,IF(OR(A809=1,A809&lt;$K$20*periods_per_year),D808,MIN($K$21,IF(MOD(A809-1,$J$23)=0,MAX($K$22,D808+$J$24),D808))),D808)))</f>
        <v/>
      </c>
      <c r="E809" s="71" t="str">
        <f t="shared" si="102"/>
        <v/>
      </c>
      <c r="F809" s="71" t="str">
        <f>IF(A809="","",IF(A809=nper,J808+E809,MIN(J808+E809,IF(D809=D808,F808,IF($E$10="Acc Bi-Weekly",ROUND((-PMT(((1+D809/CP)^(CP/12))-1,(nper-A809+1)*12/26,J808))/2,2),IF($E$10="Acc Weekly",ROUND((-PMT(((1+D809/CP)^(CP/12))-1,(nper-A809+1)*12/52,J808))/4,2),ROUND(-PMT(((1+D809/CP)^(CP/periods_per_year))-1,nper-A809+1,J808),2)))))))</f>
        <v/>
      </c>
      <c r="G809" s="71" t="str">
        <f>IF(OR(A809="",A809&lt;$E$14),"",IF(J808&lt;=F809,0,IF(IF(AND(A809&gt;=$E$14,MOD(A809-$E$14,int)=0),$E$15,0)+F809&gt;=J808+E809,J808+E809-F809,IF(AND(A809&gt;=$E$14,MOD(A809-$E$14,int)=0),$E$15,0)+IF(IF(AND(A809&gt;=$E$14,MOD(A809-$E$14,int)=0),$E$15,0)+IF(MOD(A809-$E$18,periods_per_year)=0,$E$17,0)+F809&lt;J808+E809,IF(MOD(A809-$E$18,periods_per_year)=0,$E$17,0),J808+E809-IF(AND(A809&gt;=$E$14,MOD(A809-$E$14,int)=0),$E$15,0)-F809))))</f>
        <v/>
      </c>
      <c r="H809" s="68"/>
      <c r="I809" s="71" t="str">
        <f t="shared" si="103"/>
        <v/>
      </c>
      <c r="J809" s="71" t="str">
        <f t="shared" si="104"/>
        <v/>
      </c>
      <c r="K809" s="50"/>
      <c r="L809" s="63" t="str">
        <f t="shared" si="105"/>
        <v/>
      </c>
      <c r="M809" s="64" t="str">
        <f>IF(L809="","",IF(OR(periods_per_year=26,periods_per_year=52),IF(periods_per_year=26,IF(L809=1,fpdate,M808+14),IF(periods_per_year=52,IF(L809=1,fpdate,M808+7),"n/a")),IF(periods_per_year=24,DATE(YEAR(fpdate),MONTH(fpdate)+(L809-1)/2+IF(AND(DAY(fpdate)&gt;=15,MOD(L809,2)=0),1,0),IF(MOD(L809,2)=0,IF(DAY(fpdate)&gt;=15,DAY(fpdate)-14,DAY(fpdate)+14),DAY(fpdate))),IF(DAY(DATE(YEAR(fpdate),MONTH(fpdate)+L809-1,DAY(fpdate)))&lt;&gt;DAY(fpdate),DATE(YEAR(fpdate),MONTH(fpdate)+L809,0),DATE(YEAR(fpdate),MONTH(fpdate)+L809-1,DAY(fpdate))))))</f>
        <v/>
      </c>
      <c r="N809" s="70" t="str">
        <f>IF(L809="","",IF(D809&lt;&gt;"",D809,IF(L809=1,start_rate,IF(variable,IF(OR(L809=1,L809&lt;$K$20*periods_per_year),N808,MIN($K$21,IF(MOD(L809-1,$J$23)=0,MAX($K$22,N808+$J$24),N808))),N808))))</f>
        <v/>
      </c>
      <c r="O809" s="71" t="str">
        <f>IF(L809="","",ROUND((((1+N809/CP)^(CP/periods_per_year))-1)*R808,2))</f>
        <v/>
      </c>
      <c r="P809" s="71" t="str">
        <f>IF(L809="","",IF(L809=nper,R808+O809,MIN(R808+O809,IF(N809=N808,P808,ROUND(-PMT(((1+N809/CP)^(CP/periods_per_year))-1,nper-L809+1,R808),2)))))</f>
        <v/>
      </c>
      <c r="Q809" s="71" t="str">
        <f t="shared" si="106"/>
        <v/>
      </c>
      <c r="R809" s="71" t="str">
        <f t="shared" si="107"/>
        <v/>
      </c>
    </row>
    <row r="810" spans="1:18" x14ac:dyDescent="0.25">
      <c r="A810" s="63" t="str">
        <f t="shared" si="99"/>
        <v/>
      </c>
      <c r="B810" s="64" t="str">
        <f t="shared" si="100"/>
        <v/>
      </c>
      <c r="C810" s="65" t="str">
        <f t="shared" si="101"/>
        <v/>
      </c>
      <c r="D810" s="66" t="str">
        <f>IF(A810="","",IF(A810=1,start_rate,IF(variable,IF(OR(A810=1,A810&lt;$K$20*periods_per_year),D809,MIN($K$21,IF(MOD(A810-1,$J$23)=0,MAX($K$22,D809+$J$24),D809))),D809)))</f>
        <v/>
      </c>
      <c r="E810" s="71" t="str">
        <f t="shared" si="102"/>
        <v/>
      </c>
      <c r="F810" s="71" t="str">
        <f>IF(A810="","",IF(A810=nper,J809+E810,MIN(J809+E810,IF(D810=D809,F809,IF($E$10="Acc Bi-Weekly",ROUND((-PMT(((1+D810/CP)^(CP/12))-1,(nper-A810+1)*12/26,J809))/2,2),IF($E$10="Acc Weekly",ROUND((-PMT(((1+D810/CP)^(CP/12))-1,(nper-A810+1)*12/52,J809))/4,2),ROUND(-PMT(((1+D810/CP)^(CP/periods_per_year))-1,nper-A810+1,J809),2)))))))</f>
        <v/>
      </c>
      <c r="G810" s="71" t="str">
        <f>IF(OR(A810="",A810&lt;$E$14),"",IF(J809&lt;=F810,0,IF(IF(AND(A810&gt;=$E$14,MOD(A810-$E$14,int)=0),$E$15,0)+F810&gt;=J809+E810,J809+E810-F810,IF(AND(A810&gt;=$E$14,MOD(A810-$E$14,int)=0),$E$15,0)+IF(IF(AND(A810&gt;=$E$14,MOD(A810-$E$14,int)=0),$E$15,0)+IF(MOD(A810-$E$18,periods_per_year)=0,$E$17,0)+F810&lt;J809+E810,IF(MOD(A810-$E$18,periods_per_year)=0,$E$17,0),J809+E810-IF(AND(A810&gt;=$E$14,MOD(A810-$E$14,int)=0),$E$15,0)-F810))))</f>
        <v/>
      </c>
      <c r="H810" s="68"/>
      <c r="I810" s="71" t="str">
        <f t="shared" si="103"/>
        <v/>
      </c>
      <c r="J810" s="71" t="str">
        <f t="shared" si="104"/>
        <v/>
      </c>
      <c r="K810" s="50"/>
      <c r="L810" s="63" t="str">
        <f t="shared" si="105"/>
        <v/>
      </c>
      <c r="M810" s="64" t="str">
        <f>IF(L810="","",IF(OR(periods_per_year=26,periods_per_year=52),IF(periods_per_year=26,IF(L810=1,fpdate,M809+14),IF(periods_per_year=52,IF(L810=1,fpdate,M809+7),"n/a")),IF(periods_per_year=24,DATE(YEAR(fpdate),MONTH(fpdate)+(L810-1)/2+IF(AND(DAY(fpdate)&gt;=15,MOD(L810,2)=0),1,0),IF(MOD(L810,2)=0,IF(DAY(fpdate)&gt;=15,DAY(fpdate)-14,DAY(fpdate)+14),DAY(fpdate))),IF(DAY(DATE(YEAR(fpdate),MONTH(fpdate)+L810-1,DAY(fpdate)))&lt;&gt;DAY(fpdate),DATE(YEAR(fpdate),MONTH(fpdate)+L810,0),DATE(YEAR(fpdate),MONTH(fpdate)+L810-1,DAY(fpdate))))))</f>
        <v/>
      </c>
      <c r="N810" s="70" t="str">
        <f>IF(L810="","",IF(D810&lt;&gt;"",D810,IF(L810=1,start_rate,IF(variable,IF(OR(L810=1,L810&lt;$K$20*periods_per_year),N809,MIN($K$21,IF(MOD(L810-1,$J$23)=0,MAX($K$22,N809+$J$24),N809))),N809))))</f>
        <v/>
      </c>
      <c r="O810" s="71" t="str">
        <f>IF(L810="","",ROUND((((1+N810/CP)^(CP/periods_per_year))-1)*R809,2))</f>
        <v/>
      </c>
      <c r="P810" s="71" t="str">
        <f>IF(L810="","",IF(L810=nper,R809+O810,MIN(R809+O810,IF(N810=N809,P809,ROUND(-PMT(((1+N810/CP)^(CP/periods_per_year))-1,nper-L810+1,R809),2)))))</f>
        <v/>
      </c>
      <c r="Q810" s="71" t="str">
        <f t="shared" si="106"/>
        <v/>
      </c>
      <c r="R810" s="71" t="str">
        <f t="shared" si="107"/>
        <v/>
      </c>
    </row>
    <row r="811" spans="1:18" x14ac:dyDescent="0.25">
      <c r="A811" s="63" t="str">
        <f t="shared" ref="A811:A874" si="108">IF(J810="","",IF(OR(A810&gt;=nper,ROUND(J810,2)&lt;=0),"",A810+1))</f>
        <v/>
      </c>
      <c r="B811" s="64" t="str">
        <f t="shared" ref="B811:B874" si="109">IF(A811="","",IF(OR(periods_per_year=26,periods_per_year=52),IF(periods_per_year=26,IF(A811=1,fpdate,B810+14),IF(periods_per_year=52,IF(A811=1,fpdate,B810+7),"n/a")),IF(periods_per_year=24,DATE(YEAR(fpdate),MONTH(fpdate)+(A811-1)/2+IF(AND(DAY(fpdate)&gt;=15,MOD(A811,2)=0),1,0),IF(MOD(A811,2)=0,IF(DAY(fpdate)&gt;=15,DAY(fpdate)-14,DAY(fpdate)+14),DAY(fpdate))),IF(DAY(DATE(YEAR(fpdate),MONTH(fpdate)+A811-1,DAY(fpdate)))&lt;&gt;DAY(fpdate),DATE(YEAR(fpdate),MONTH(fpdate)+A811,0),DATE(YEAR(fpdate),MONTH(fpdate)+A811-1,DAY(fpdate))))))</f>
        <v/>
      </c>
      <c r="C811" s="65" t="str">
        <f t="shared" ref="C811:C874" si="110">IF(A811="","",IF(MOD(A811,periods_per_year)=0,A811/periods_per_year,""))</f>
        <v/>
      </c>
      <c r="D811" s="66" t="str">
        <f>IF(A811="","",IF(A811=1,start_rate,IF(variable,IF(OR(A811=1,A811&lt;$K$20*periods_per_year),D810,MIN($K$21,IF(MOD(A811-1,$J$23)=0,MAX($K$22,D810+$J$24),D810))),D810)))</f>
        <v/>
      </c>
      <c r="E811" s="71" t="str">
        <f t="shared" ref="E811:E874" si="111">IF(A811="","",ROUND((((1+D811/CP)^(CP/periods_per_year))-1)*J810,2))</f>
        <v/>
      </c>
      <c r="F811" s="71" t="str">
        <f>IF(A811="","",IF(A811=nper,J810+E811,MIN(J810+E811,IF(D811=D810,F810,IF($E$10="Acc Bi-Weekly",ROUND((-PMT(((1+D811/CP)^(CP/12))-1,(nper-A811+1)*12/26,J810))/2,2),IF($E$10="Acc Weekly",ROUND((-PMT(((1+D811/CP)^(CP/12))-1,(nper-A811+1)*12/52,J810))/4,2),ROUND(-PMT(((1+D811/CP)^(CP/periods_per_year))-1,nper-A811+1,J810),2)))))))</f>
        <v/>
      </c>
      <c r="G811" s="71" t="str">
        <f>IF(OR(A811="",A811&lt;$E$14),"",IF(J810&lt;=F811,0,IF(IF(AND(A811&gt;=$E$14,MOD(A811-$E$14,int)=0),$E$15,0)+F811&gt;=J810+E811,J810+E811-F811,IF(AND(A811&gt;=$E$14,MOD(A811-$E$14,int)=0),$E$15,0)+IF(IF(AND(A811&gt;=$E$14,MOD(A811-$E$14,int)=0),$E$15,0)+IF(MOD(A811-$E$18,periods_per_year)=0,$E$17,0)+F811&lt;J810+E811,IF(MOD(A811-$E$18,periods_per_year)=0,$E$17,0),J810+E811-IF(AND(A811&gt;=$E$14,MOD(A811-$E$14,int)=0),$E$15,0)-F811))))</f>
        <v/>
      </c>
      <c r="H811" s="68"/>
      <c r="I811" s="71" t="str">
        <f t="shared" ref="I811:I874" si="112">IF(A811="","",F811-E811+H811+IF(G811="",0,G811))</f>
        <v/>
      </c>
      <c r="J811" s="71" t="str">
        <f t="shared" ref="J811:J874" si="113">IF(A811="","",J810-I811)</f>
        <v/>
      </c>
      <c r="K811" s="50"/>
      <c r="L811" s="63" t="str">
        <f t="shared" ref="L811:L874" si="114">IF(R810="","",IF(OR(L810&gt;=nper,ROUND(R810,2)&lt;=0),"",L810+1))</f>
        <v/>
      </c>
      <c r="M811" s="64" t="str">
        <f>IF(L811="","",IF(OR(periods_per_year=26,periods_per_year=52),IF(periods_per_year=26,IF(L811=1,fpdate,M810+14),IF(periods_per_year=52,IF(L811=1,fpdate,M810+7),"n/a")),IF(periods_per_year=24,DATE(YEAR(fpdate),MONTH(fpdate)+(L811-1)/2+IF(AND(DAY(fpdate)&gt;=15,MOD(L811,2)=0),1,0),IF(MOD(L811,2)=0,IF(DAY(fpdate)&gt;=15,DAY(fpdate)-14,DAY(fpdate)+14),DAY(fpdate))),IF(DAY(DATE(YEAR(fpdate),MONTH(fpdate)+L811-1,DAY(fpdate)))&lt;&gt;DAY(fpdate),DATE(YEAR(fpdate),MONTH(fpdate)+L811,0),DATE(YEAR(fpdate),MONTH(fpdate)+L811-1,DAY(fpdate))))))</f>
        <v/>
      </c>
      <c r="N811" s="70" t="str">
        <f>IF(L811="","",IF(D811&lt;&gt;"",D811,IF(L811=1,start_rate,IF(variable,IF(OR(L811=1,L811&lt;$K$20*periods_per_year),N810,MIN($K$21,IF(MOD(L811-1,$J$23)=0,MAX($K$22,N810+$J$24),N810))),N810))))</f>
        <v/>
      </c>
      <c r="O811" s="71" t="str">
        <f>IF(L811="","",ROUND((((1+N811/CP)^(CP/periods_per_year))-1)*R810,2))</f>
        <v/>
      </c>
      <c r="P811" s="71" t="str">
        <f>IF(L811="","",IF(L811=nper,R810+O811,MIN(R810+O811,IF(N811=N810,P810,ROUND(-PMT(((1+N811/CP)^(CP/periods_per_year))-1,nper-L811+1,R810),2)))))</f>
        <v/>
      </c>
      <c r="Q811" s="71" t="str">
        <f t="shared" ref="Q811:Q874" si="115">IF(L811="","",P811-O811)</f>
        <v/>
      </c>
      <c r="R811" s="71" t="str">
        <f t="shared" ref="R811:R874" si="116">IF(L811="","",R810-Q811)</f>
        <v/>
      </c>
    </row>
    <row r="812" spans="1:18" x14ac:dyDescent="0.25">
      <c r="A812" s="63" t="str">
        <f t="shared" si="108"/>
        <v/>
      </c>
      <c r="B812" s="64" t="str">
        <f t="shared" si="109"/>
        <v/>
      </c>
      <c r="C812" s="65" t="str">
        <f t="shared" si="110"/>
        <v/>
      </c>
      <c r="D812" s="66" t="str">
        <f>IF(A812="","",IF(A812=1,start_rate,IF(variable,IF(OR(A812=1,A812&lt;$K$20*periods_per_year),D811,MIN($K$21,IF(MOD(A812-1,$J$23)=0,MAX($K$22,D811+$J$24),D811))),D811)))</f>
        <v/>
      </c>
      <c r="E812" s="71" t="str">
        <f t="shared" si="111"/>
        <v/>
      </c>
      <c r="F812" s="71" t="str">
        <f>IF(A812="","",IF(A812=nper,J811+E812,MIN(J811+E812,IF(D812=D811,F811,IF($E$10="Acc Bi-Weekly",ROUND((-PMT(((1+D812/CP)^(CP/12))-1,(nper-A812+1)*12/26,J811))/2,2),IF($E$10="Acc Weekly",ROUND((-PMT(((1+D812/CP)^(CP/12))-1,(nper-A812+1)*12/52,J811))/4,2),ROUND(-PMT(((1+D812/CP)^(CP/periods_per_year))-1,nper-A812+1,J811),2)))))))</f>
        <v/>
      </c>
      <c r="G812" s="71" t="str">
        <f>IF(OR(A812="",A812&lt;$E$14),"",IF(J811&lt;=F812,0,IF(IF(AND(A812&gt;=$E$14,MOD(A812-$E$14,int)=0),$E$15,0)+F812&gt;=J811+E812,J811+E812-F812,IF(AND(A812&gt;=$E$14,MOD(A812-$E$14,int)=0),$E$15,0)+IF(IF(AND(A812&gt;=$E$14,MOD(A812-$E$14,int)=0),$E$15,0)+IF(MOD(A812-$E$18,periods_per_year)=0,$E$17,0)+F812&lt;J811+E812,IF(MOD(A812-$E$18,periods_per_year)=0,$E$17,0),J811+E812-IF(AND(A812&gt;=$E$14,MOD(A812-$E$14,int)=0),$E$15,0)-F812))))</f>
        <v/>
      </c>
      <c r="H812" s="68"/>
      <c r="I812" s="71" t="str">
        <f t="shared" si="112"/>
        <v/>
      </c>
      <c r="J812" s="71" t="str">
        <f t="shared" si="113"/>
        <v/>
      </c>
      <c r="K812" s="50"/>
      <c r="L812" s="63" t="str">
        <f t="shared" si="114"/>
        <v/>
      </c>
      <c r="M812" s="64" t="str">
        <f>IF(L812="","",IF(OR(periods_per_year=26,periods_per_year=52),IF(periods_per_year=26,IF(L812=1,fpdate,M811+14),IF(periods_per_year=52,IF(L812=1,fpdate,M811+7),"n/a")),IF(periods_per_year=24,DATE(YEAR(fpdate),MONTH(fpdate)+(L812-1)/2+IF(AND(DAY(fpdate)&gt;=15,MOD(L812,2)=0),1,0),IF(MOD(L812,2)=0,IF(DAY(fpdate)&gt;=15,DAY(fpdate)-14,DAY(fpdate)+14),DAY(fpdate))),IF(DAY(DATE(YEAR(fpdate),MONTH(fpdate)+L812-1,DAY(fpdate)))&lt;&gt;DAY(fpdate),DATE(YEAR(fpdate),MONTH(fpdate)+L812,0),DATE(YEAR(fpdate),MONTH(fpdate)+L812-1,DAY(fpdate))))))</f>
        <v/>
      </c>
      <c r="N812" s="70" t="str">
        <f>IF(L812="","",IF(D812&lt;&gt;"",D812,IF(L812=1,start_rate,IF(variable,IF(OR(L812=1,L812&lt;$K$20*periods_per_year),N811,MIN($K$21,IF(MOD(L812-1,$J$23)=0,MAX($K$22,N811+$J$24),N811))),N811))))</f>
        <v/>
      </c>
      <c r="O812" s="71" t="str">
        <f>IF(L812="","",ROUND((((1+N812/CP)^(CP/periods_per_year))-1)*R811,2))</f>
        <v/>
      </c>
      <c r="P812" s="71" t="str">
        <f>IF(L812="","",IF(L812=nper,R811+O812,MIN(R811+O812,IF(N812=N811,P811,ROUND(-PMT(((1+N812/CP)^(CP/periods_per_year))-1,nper-L812+1,R811),2)))))</f>
        <v/>
      </c>
      <c r="Q812" s="71" t="str">
        <f t="shared" si="115"/>
        <v/>
      </c>
      <c r="R812" s="71" t="str">
        <f t="shared" si="116"/>
        <v/>
      </c>
    </row>
    <row r="813" spans="1:18" x14ac:dyDescent="0.25">
      <c r="A813" s="63" t="str">
        <f t="shared" si="108"/>
        <v/>
      </c>
      <c r="B813" s="64" t="str">
        <f t="shared" si="109"/>
        <v/>
      </c>
      <c r="C813" s="65" t="str">
        <f t="shared" si="110"/>
        <v/>
      </c>
      <c r="D813" s="66" t="str">
        <f>IF(A813="","",IF(A813=1,start_rate,IF(variable,IF(OR(A813=1,A813&lt;$K$20*periods_per_year),D812,MIN($K$21,IF(MOD(A813-1,$J$23)=0,MAX($K$22,D812+$J$24),D812))),D812)))</f>
        <v/>
      </c>
      <c r="E813" s="71" t="str">
        <f t="shared" si="111"/>
        <v/>
      </c>
      <c r="F813" s="71" t="str">
        <f>IF(A813="","",IF(A813=nper,J812+E813,MIN(J812+E813,IF(D813=D812,F812,IF($E$10="Acc Bi-Weekly",ROUND((-PMT(((1+D813/CP)^(CP/12))-1,(nper-A813+1)*12/26,J812))/2,2),IF($E$10="Acc Weekly",ROUND((-PMT(((1+D813/CP)^(CP/12))-1,(nper-A813+1)*12/52,J812))/4,2),ROUND(-PMT(((1+D813/CP)^(CP/periods_per_year))-1,nper-A813+1,J812),2)))))))</f>
        <v/>
      </c>
      <c r="G813" s="71" t="str">
        <f>IF(OR(A813="",A813&lt;$E$14),"",IF(J812&lt;=F813,0,IF(IF(AND(A813&gt;=$E$14,MOD(A813-$E$14,int)=0),$E$15,0)+F813&gt;=J812+E813,J812+E813-F813,IF(AND(A813&gt;=$E$14,MOD(A813-$E$14,int)=0),$E$15,0)+IF(IF(AND(A813&gt;=$E$14,MOD(A813-$E$14,int)=0),$E$15,0)+IF(MOD(A813-$E$18,periods_per_year)=0,$E$17,0)+F813&lt;J812+E813,IF(MOD(A813-$E$18,periods_per_year)=0,$E$17,0),J812+E813-IF(AND(A813&gt;=$E$14,MOD(A813-$E$14,int)=0),$E$15,0)-F813))))</f>
        <v/>
      </c>
      <c r="H813" s="68"/>
      <c r="I813" s="71" t="str">
        <f t="shared" si="112"/>
        <v/>
      </c>
      <c r="J813" s="71" t="str">
        <f t="shared" si="113"/>
        <v/>
      </c>
      <c r="K813" s="50"/>
      <c r="L813" s="63" t="str">
        <f t="shared" si="114"/>
        <v/>
      </c>
      <c r="M813" s="64" t="str">
        <f>IF(L813="","",IF(OR(periods_per_year=26,periods_per_year=52),IF(periods_per_year=26,IF(L813=1,fpdate,M812+14),IF(periods_per_year=52,IF(L813=1,fpdate,M812+7),"n/a")),IF(periods_per_year=24,DATE(YEAR(fpdate),MONTH(fpdate)+(L813-1)/2+IF(AND(DAY(fpdate)&gt;=15,MOD(L813,2)=0),1,0),IF(MOD(L813,2)=0,IF(DAY(fpdate)&gt;=15,DAY(fpdate)-14,DAY(fpdate)+14),DAY(fpdate))),IF(DAY(DATE(YEAR(fpdate),MONTH(fpdate)+L813-1,DAY(fpdate)))&lt;&gt;DAY(fpdate),DATE(YEAR(fpdate),MONTH(fpdate)+L813,0),DATE(YEAR(fpdate),MONTH(fpdate)+L813-1,DAY(fpdate))))))</f>
        <v/>
      </c>
      <c r="N813" s="70" t="str">
        <f>IF(L813="","",IF(D813&lt;&gt;"",D813,IF(L813=1,start_rate,IF(variable,IF(OR(L813=1,L813&lt;$K$20*periods_per_year),N812,MIN($K$21,IF(MOD(L813-1,$J$23)=0,MAX($K$22,N812+$J$24),N812))),N812))))</f>
        <v/>
      </c>
      <c r="O813" s="71" t="str">
        <f>IF(L813="","",ROUND((((1+N813/CP)^(CP/periods_per_year))-1)*R812,2))</f>
        <v/>
      </c>
      <c r="P813" s="71" t="str">
        <f>IF(L813="","",IF(L813=nper,R812+O813,MIN(R812+O813,IF(N813=N812,P812,ROUND(-PMT(((1+N813/CP)^(CP/periods_per_year))-1,nper-L813+1,R812),2)))))</f>
        <v/>
      </c>
      <c r="Q813" s="71" t="str">
        <f t="shared" si="115"/>
        <v/>
      </c>
      <c r="R813" s="71" t="str">
        <f t="shared" si="116"/>
        <v/>
      </c>
    </row>
    <row r="814" spans="1:18" x14ac:dyDescent="0.25">
      <c r="A814" s="63" t="str">
        <f t="shared" si="108"/>
        <v/>
      </c>
      <c r="B814" s="64" t="str">
        <f t="shared" si="109"/>
        <v/>
      </c>
      <c r="C814" s="65" t="str">
        <f t="shared" si="110"/>
        <v/>
      </c>
      <c r="D814" s="66" t="str">
        <f>IF(A814="","",IF(A814=1,start_rate,IF(variable,IF(OR(A814=1,A814&lt;$K$20*periods_per_year),D813,MIN($K$21,IF(MOD(A814-1,$J$23)=0,MAX($K$22,D813+$J$24),D813))),D813)))</f>
        <v/>
      </c>
      <c r="E814" s="71" t="str">
        <f t="shared" si="111"/>
        <v/>
      </c>
      <c r="F814" s="71" t="str">
        <f>IF(A814="","",IF(A814=nper,J813+E814,MIN(J813+E814,IF(D814=D813,F813,IF($E$10="Acc Bi-Weekly",ROUND((-PMT(((1+D814/CP)^(CP/12))-1,(nper-A814+1)*12/26,J813))/2,2),IF($E$10="Acc Weekly",ROUND((-PMT(((1+D814/CP)^(CP/12))-1,(nper-A814+1)*12/52,J813))/4,2),ROUND(-PMT(((1+D814/CP)^(CP/periods_per_year))-1,nper-A814+1,J813),2)))))))</f>
        <v/>
      </c>
      <c r="G814" s="71" t="str">
        <f>IF(OR(A814="",A814&lt;$E$14),"",IF(J813&lt;=F814,0,IF(IF(AND(A814&gt;=$E$14,MOD(A814-$E$14,int)=0),$E$15,0)+F814&gt;=J813+E814,J813+E814-F814,IF(AND(A814&gt;=$E$14,MOD(A814-$E$14,int)=0),$E$15,0)+IF(IF(AND(A814&gt;=$E$14,MOD(A814-$E$14,int)=0),$E$15,0)+IF(MOD(A814-$E$18,periods_per_year)=0,$E$17,0)+F814&lt;J813+E814,IF(MOD(A814-$E$18,periods_per_year)=0,$E$17,0),J813+E814-IF(AND(A814&gt;=$E$14,MOD(A814-$E$14,int)=0),$E$15,0)-F814))))</f>
        <v/>
      </c>
      <c r="H814" s="68"/>
      <c r="I814" s="71" t="str">
        <f t="shared" si="112"/>
        <v/>
      </c>
      <c r="J814" s="71" t="str">
        <f t="shared" si="113"/>
        <v/>
      </c>
      <c r="K814" s="50"/>
      <c r="L814" s="63" t="str">
        <f t="shared" si="114"/>
        <v/>
      </c>
      <c r="M814" s="64" t="str">
        <f>IF(L814="","",IF(OR(periods_per_year=26,periods_per_year=52),IF(periods_per_year=26,IF(L814=1,fpdate,M813+14),IF(periods_per_year=52,IF(L814=1,fpdate,M813+7),"n/a")),IF(periods_per_year=24,DATE(YEAR(fpdate),MONTH(fpdate)+(L814-1)/2+IF(AND(DAY(fpdate)&gt;=15,MOD(L814,2)=0),1,0),IF(MOD(L814,2)=0,IF(DAY(fpdate)&gt;=15,DAY(fpdate)-14,DAY(fpdate)+14),DAY(fpdate))),IF(DAY(DATE(YEAR(fpdate),MONTH(fpdate)+L814-1,DAY(fpdate)))&lt;&gt;DAY(fpdate),DATE(YEAR(fpdate),MONTH(fpdate)+L814,0),DATE(YEAR(fpdate),MONTH(fpdate)+L814-1,DAY(fpdate))))))</f>
        <v/>
      </c>
      <c r="N814" s="70" t="str">
        <f>IF(L814="","",IF(D814&lt;&gt;"",D814,IF(L814=1,start_rate,IF(variable,IF(OR(L814=1,L814&lt;$K$20*periods_per_year),N813,MIN($K$21,IF(MOD(L814-1,$J$23)=0,MAX($K$22,N813+$J$24),N813))),N813))))</f>
        <v/>
      </c>
      <c r="O814" s="71" t="str">
        <f>IF(L814="","",ROUND((((1+N814/CP)^(CP/periods_per_year))-1)*R813,2))</f>
        <v/>
      </c>
      <c r="P814" s="71" t="str">
        <f>IF(L814="","",IF(L814=nper,R813+O814,MIN(R813+O814,IF(N814=N813,P813,ROUND(-PMT(((1+N814/CP)^(CP/periods_per_year))-1,nper-L814+1,R813),2)))))</f>
        <v/>
      </c>
      <c r="Q814" s="71" t="str">
        <f t="shared" si="115"/>
        <v/>
      </c>
      <c r="R814" s="71" t="str">
        <f t="shared" si="116"/>
        <v/>
      </c>
    </row>
    <row r="815" spans="1:18" x14ac:dyDescent="0.25">
      <c r="A815" s="63" t="str">
        <f t="shared" si="108"/>
        <v/>
      </c>
      <c r="B815" s="64" t="str">
        <f t="shared" si="109"/>
        <v/>
      </c>
      <c r="C815" s="65" t="str">
        <f t="shared" si="110"/>
        <v/>
      </c>
      <c r="D815" s="66" t="str">
        <f>IF(A815="","",IF(A815=1,start_rate,IF(variable,IF(OR(A815=1,A815&lt;$K$20*periods_per_year),D814,MIN($K$21,IF(MOD(A815-1,$J$23)=0,MAX($K$22,D814+$J$24),D814))),D814)))</f>
        <v/>
      </c>
      <c r="E815" s="71" t="str">
        <f t="shared" si="111"/>
        <v/>
      </c>
      <c r="F815" s="71" t="str">
        <f>IF(A815="","",IF(A815=nper,J814+E815,MIN(J814+E815,IF(D815=D814,F814,IF($E$10="Acc Bi-Weekly",ROUND((-PMT(((1+D815/CP)^(CP/12))-1,(nper-A815+1)*12/26,J814))/2,2),IF($E$10="Acc Weekly",ROUND((-PMT(((1+D815/CP)^(CP/12))-1,(nper-A815+1)*12/52,J814))/4,2),ROUND(-PMT(((1+D815/CP)^(CP/periods_per_year))-1,nper-A815+1,J814),2)))))))</f>
        <v/>
      </c>
      <c r="G815" s="71" t="str">
        <f>IF(OR(A815="",A815&lt;$E$14),"",IF(J814&lt;=F815,0,IF(IF(AND(A815&gt;=$E$14,MOD(A815-$E$14,int)=0),$E$15,0)+F815&gt;=J814+E815,J814+E815-F815,IF(AND(A815&gt;=$E$14,MOD(A815-$E$14,int)=0),$E$15,0)+IF(IF(AND(A815&gt;=$E$14,MOD(A815-$E$14,int)=0),$E$15,0)+IF(MOD(A815-$E$18,periods_per_year)=0,$E$17,0)+F815&lt;J814+E815,IF(MOD(A815-$E$18,periods_per_year)=0,$E$17,0),J814+E815-IF(AND(A815&gt;=$E$14,MOD(A815-$E$14,int)=0),$E$15,0)-F815))))</f>
        <v/>
      </c>
      <c r="H815" s="68"/>
      <c r="I815" s="71" t="str">
        <f t="shared" si="112"/>
        <v/>
      </c>
      <c r="J815" s="71" t="str">
        <f t="shared" si="113"/>
        <v/>
      </c>
      <c r="K815" s="50"/>
      <c r="L815" s="63" t="str">
        <f t="shared" si="114"/>
        <v/>
      </c>
      <c r="M815" s="64" t="str">
        <f>IF(L815="","",IF(OR(periods_per_year=26,periods_per_year=52),IF(periods_per_year=26,IF(L815=1,fpdate,M814+14),IF(periods_per_year=52,IF(L815=1,fpdate,M814+7),"n/a")),IF(periods_per_year=24,DATE(YEAR(fpdate),MONTH(fpdate)+(L815-1)/2+IF(AND(DAY(fpdate)&gt;=15,MOD(L815,2)=0),1,0),IF(MOD(L815,2)=0,IF(DAY(fpdate)&gt;=15,DAY(fpdate)-14,DAY(fpdate)+14),DAY(fpdate))),IF(DAY(DATE(YEAR(fpdate),MONTH(fpdate)+L815-1,DAY(fpdate)))&lt;&gt;DAY(fpdate),DATE(YEAR(fpdate),MONTH(fpdate)+L815,0),DATE(YEAR(fpdate),MONTH(fpdate)+L815-1,DAY(fpdate))))))</f>
        <v/>
      </c>
      <c r="N815" s="70" t="str">
        <f>IF(L815="","",IF(D815&lt;&gt;"",D815,IF(L815=1,start_rate,IF(variable,IF(OR(L815=1,L815&lt;$K$20*periods_per_year),N814,MIN($K$21,IF(MOD(L815-1,$J$23)=0,MAX($K$22,N814+$J$24),N814))),N814))))</f>
        <v/>
      </c>
      <c r="O815" s="71" t="str">
        <f>IF(L815="","",ROUND((((1+N815/CP)^(CP/periods_per_year))-1)*R814,2))</f>
        <v/>
      </c>
      <c r="P815" s="71" t="str">
        <f>IF(L815="","",IF(L815=nper,R814+O815,MIN(R814+O815,IF(N815=N814,P814,ROUND(-PMT(((1+N815/CP)^(CP/periods_per_year))-1,nper-L815+1,R814),2)))))</f>
        <v/>
      </c>
      <c r="Q815" s="71" t="str">
        <f t="shared" si="115"/>
        <v/>
      </c>
      <c r="R815" s="71" t="str">
        <f t="shared" si="116"/>
        <v/>
      </c>
    </row>
    <row r="816" spans="1:18" x14ac:dyDescent="0.25">
      <c r="A816" s="63" t="str">
        <f t="shared" si="108"/>
        <v/>
      </c>
      <c r="B816" s="64" t="str">
        <f t="shared" si="109"/>
        <v/>
      </c>
      <c r="C816" s="65" t="str">
        <f t="shared" si="110"/>
        <v/>
      </c>
      <c r="D816" s="66" t="str">
        <f>IF(A816="","",IF(A816=1,start_rate,IF(variable,IF(OR(A816=1,A816&lt;$K$20*periods_per_year),D815,MIN($K$21,IF(MOD(A816-1,$J$23)=0,MAX($K$22,D815+$J$24),D815))),D815)))</f>
        <v/>
      </c>
      <c r="E816" s="71" t="str">
        <f t="shared" si="111"/>
        <v/>
      </c>
      <c r="F816" s="71" t="str">
        <f>IF(A816="","",IF(A816=nper,J815+E816,MIN(J815+E816,IF(D816=D815,F815,IF($E$10="Acc Bi-Weekly",ROUND((-PMT(((1+D816/CP)^(CP/12))-1,(nper-A816+1)*12/26,J815))/2,2),IF($E$10="Acc Weekly",ROUND((-PMT(((1+D816/CP)^(CP/12))-1,(nper-A816+1)*12/52,J815))/4,2),ROUND(-PMT(((1+D816/CP)^(CP/periods_per_year))-1,nper-A816+1,J815),2)))))))</f>
        <v/>
      </c>
      <c r="G816" s="71" t="str">
        <f>IF(OR(A816="",A816&lt;$E$14),"",IF(J815&lt;=F816,0,IF(IF(AND(A816&gt;=$E$14,MOD(A816-$E$14,int)=0),$E$15,0)+F816&gt;=J815+E816,J815+E816-F816,IF(AND(A816&gt;=$E$14,MOD(A816-$E$14,int)=0),$E$15,0)+IF(IF(AND(A816&gt;=$E$14,MOD(A816-$E$14,int)=0),$E$15,0)+IF(MOD(A816-$E$18,periods_per_year)=0,$E$17,0)+F816&lt;J815+E816,IF(MOD(A816-$E$18,periods_per_year)=0,$E$17,0),J815+E816-IF(AND(A816&gt;=$E$14,MOD(A816-$E$14,int)=0),$E$15,0)-F816))))</f>
        <v/>
      </c>
      <c r="H816" s="68"/>
      <c r="I816" s="71" t="str">
        <f t="shared" si="112"/>
        <v/>
      </c>
      <c r="J816" s="71" t="str">
        <f t="shared" si="113"/>
        <v/>
      </c>
      <c r="K816" s="50"/>
      <c r="L816" s="63" t="str">
        <f t="shared" si="114"/>
        <v/>
      </c>
      <c r="M816" s="64" t="str">
        <f>IF(L816="","",IF(OR(periods_per_year=26,periods_per_year=52),IF(periods_per_year=26,IF(L816=1,fpdate,M815+14),IF(periods_per_year=52,IF(L816=1,fpdate,M815+7),"n/a")),IF(periods_per_year=24,DATE(YEAR(fpdate),MONTH(fpdate)+(L816-1)/2+IF(AND(DAY(fpdate)&gt;=15,MOD(L816,2)=0),1,0),IF(MOD(L816,2)=0,IF(DAY(fpdate)&gt;=15,DAY(fpdate)-14,DAY(fpdate)+14),DAY(fpdate))),IF(DAY(DATE(YEAR(fpdate),MONTH(fpdate)+L816-1,DAY(fpdate)))&lt;&gt;DAY(fpdate),DATE(YEAR(fpdate),MONTH(fpdate)+L816,0),DATE(YEAR(fpdate),MONTH(fpdate)+L816-1,DAY(fpdate))))))</f>
        <v/>
      </c>
      <c r="N816" s="70" t="str">
        <f>IF(L816="","",IF(D816&lt;&gt;"",D816,IF(L816=1,start_rate,IF(variable,IF(OR(L816=1,L816&lt;$K$20*periods_per_year),N815,MIN($K$21,IF(MOD(L816-1,$J$23)=0,MAX($K$22,N815+$J$24),N815))),N815))))</f>
        <v/>
      </c>
      <c r="O816" s="71" t="str">
        <f>IF(L816="","",ROUND((((1+N816/CP)^(CP/periods_per_year))-1)*R815,2))</f>
        <v/>
      </c>
      <c r="P816" s="71" t="str">
        <f>IF(L816="","",IF(L816=nper,R815+O816,MIN(R815+O816,IF(N816=N815,P815,ROUND(-PMT(((1+N816/CP)^(CP/periods_per_year))-1,nper-L816+1,R815),2)))))</f>
        <v/>
      </c>
      <c r="Q816" s="71" t="str">
        <f t="shared" si="115"/>
        <v/>
      </c>
      <c r="R816" s="71" t="str">
        <f t="shared" si="116"/>
        <v/>
      </c>
    </row>
    <row r="817" spans="1:18" x14ac:dyDescent="0.25">
      <c r="A817" s="63" t="str">
        <f t="shared" si="108"/>
        <v/>
      </c>
      <c r="B817" s="64" t="str">
        <f t="shared" si="109"/>
        <v/>
      </c>
      <c r="C817" s="65" t="str">
        <f t="shared" si="110"/>
        <v/>
      </c>
      <c r="D817" s="66" t="str">
        <f>IF(A817="","",IF(A817=1,start_rate,IF(variable,IF(OR(A817=1,A817&lt;$K$20*periods_per_year),D816,MIN($K$21,IF(MOD(A817-1,$J$23)=0,MAX($K$22,D816+$J$24),D816))),D816)))</f>
        <v/>
      </c>
      <c r="E817" s="71" t="str">
        <f t="shared" si="111"/>
        <v/>
      </c>
      <c r="F817" s="71" t="str">
        <f>IF(A817="","",IF(A817=nper,J816+E817,MIN(J816+E817,IF(D817=D816,F816,IF($E$10="Acc Bi-Weekly",ROUND((-PMT(((1+D817/CP)^(CP/12))-1,(nper-A817+1)*12/26,J816))/2,2),IF($E$10="Acc Weekly",ROUND((-PMT(((1+D817/CP)^(CP/12))-1,(nper-A817+1)*12/52,J816))/4,2),ROUND(-PMT(((1+D817/CP)^(CP/periods_per_year))-1,nper-A817+1,J816),2)))))))</f>
        <v/>
      </c>
      <c r="G817" s="71" t="str">
        <f>IF(OR(A817="",A817&lt;$E$14),"",IF(J816&lt;=F817,0,IF(IF(AND(A817&gt;=$E$14,MOD(A817-$E$14,int)=0),$E$15,0)+F817&gt;=J816+E817,J816+E817-F817,IF(AND(A817&gt;=$E$14,MOD(A817-$E$14,int)=0),$E$15,0)+IF(IF(AND(A817&gt;=$E$14,MOD(A817-$E$14,int)=0),$E$15,0)+IF(MOD(A817-$E$18,periods_per_year)=0,$E$17,0)+F817&lt;J816+E817,IF(MOD(A817-$E$18,periods_per_year)=0,$E$17,0),J816+E817-IF(AND(A817&gt;=$E$14,MOD(A817-$E$14,int)=0),$E$15,0)-F817))))</f>
        <v/>
      </c>
      <c r="H817" s="68"/>
      <c r="I817" s="71" t="str">
        <f t="shared" si="112"/>
        <v/>
      </c>
      <c r="J817" s="71" t="str">
        <f t="shared" si="113"/>
        <v/>
      </c>
      <c r="K817" s="50"/>
      <c r="L817" s="63" t="str">
        <f t="shared" si="114"/>
        <v/>
      </c>
      <c r="M817" s="64" t="str">
        <f>IF(L817="","",IF(OR(periods_per_year=26,periods_per_year=52),IF(periods_per_year=26,IF(L817=1,fpdate,M816+14),IF(periods_per_year=52,IF(L817=1,fpdate,M816+7),"n/a")),IF(periods_per_year=24,DATE(YEAR(fpdate),MONTH(fpdate)+(L817-1)/2+IF(AND(DAY(fpdate)&gt;=15,MOD(L817,2)=0),1,0),IF(MOD(L817,2)=0,IF(DAY(fpdate)&gt;=15,DAY(fpdate)-14,DAY(fpdate)+14),DAY(fpdate))),IF(DAY(DATE(YEAR(fpdate),MONTH(fpdate)+L817-1,DAY(fpdate)))&lt;&gt;DAY(fpdate),DATE(YEAR(fpdate),MONTH(fpdate)+L817,0),DATE(YEAR(fpdate),MONTH(fpdate)+L817-1,DAY(fpdate))))))</f>
        <v/>
      </c>
      <c r="N817" s="70" t="str">
        <f>IF(L817="","",IF(D817&lt;&gt;"",D817,IF(L817=1,start_rate,IF(variable,IF(OR(L817=1,L817&lt;$K$20*periods_per_year),N816,MIN($K$21,IF(MOD(L817-1,$J$23)=0,MAX($K$22,N816+$J$24),N816))),N816))))</f>
        <v/>
      </c>
      <c r="O817" s="71" t="str">
        <f>IF(L817="","",ROUND((((1+N817/CP)^(CP/periods_per_year))-1)*R816,2))</f>
        <v/>
      </c>
      <c r="P817" s="71" t="str">
        <f>IF(L817="","",IF(L817=nper,R816+O817,MIN(R816+O817,IF(N817=N816,P816,ROUND(-PMT(((1+N817/CP)^(CP/periods_per_year))-1,nper-L817+1,R816),2)))))</f>
        <v/>
      </c>
      <c r="Q817" s="71" t="str">
        <f t="shared" si="115"/>
        <v/>
      </c>
      <c r="R817" s="71" t="str">
        <f t="shared" si="116"/>
        <v/>
      </c>
    </row>
    <row r="818" spans="1:18" x14ac:dyDescent="0.25">
      <c r="A818" s="63" t="str">
        <f t="shared" si="108"/>
        <v/>
      </c>
      <c r="B818" s="64" t="str">
        <f t="shared" si="109"/>
        <v/>
      </c>
      <c r="C818" s="65" t="str">
        <f t="shared" si="110"/>
        <v/>
      </c>
      <c r="D818" s="66" t="str">
        <f>IF(A818="","",IF(A818=1,start_rate,IF(variable,IF(OR(A818=1,A818&lt;$K$20*periods_per_year),D817,MIN($K$21,IF(MOD(A818-1,$J$23)=0,MAX($K$22,D817+$J$24),D817))),D817)))</f>
        <v/>
      </c>
      <c r="E818" s="71" t="str">
        <f t="shared" si="111"/>
        <v/>
      </c>
      <c r="F818" s="71" t="str">
        <f>IF(A818="","",IF(A818=nper,J817+E818,MIN(J817+E818,IF(D818=D817,F817,IF($E$10="Acc Bi-Weekly",ROUND((-PMT(((1+D818/CP)^(CP/12))-1,(nper-A818+1)*12/26,J817))/2,2),IF($E$10="Acc Weekly",ROUND((-PMT(((1+D818/CP)^(CP/12))-1,(nper-A818+1)*12/52,J817))/4,2),ROUND(-PMT(((1+D818/CP)^(CP/periods_per_year))-1,nper-A818+1,J817),2)))))))</f>
        <v/>
      </c>
      <c r="G818" s="71" t="str">
        <f>IF(OR(A818="",A818&lt;$E$14),"",IF(J817&lt;=F818,0,IF(IF(AND(A818&gt;=$E$14,MOD(A818-$E$14,int)=0),$E$15,0)+F818&gt;=J817+E818,J817+E818-F818,IF(AND(A818&gt;=$E$14,MOD(A818-$E$14,int)=0),$E$15,0)+IF(IF(AND(A818&gt;=$E$14,MOD(A818-$E$14,int)=0),$E$15,0)+IF(MOD(A818-$E$18,periods_per_year)=0,$E$17,0)+F818&lt;J817+E818,IF(MOD(A818-$E$18,periods_per_year)=0,$E$17,0),J817+E818-IF(AND(A818&gt;=$E$14,MOD(A818-$E$14,int)=0),$E$15,0)-F818))))</f>
        <v/>
      </c>
      <c r="H818" s="68"/>
      <c r="I818" s="71" t="str">
        <f t="shared" si="112"/>
        <v/>
      </c>
      <c r="J818" s="71" t="str">
        <f t="shared" si="113"/>
        <v/>
      </c>
      <c r="K818" s="50"/>
      <c r="L818" s="63" t="str">
        <f t="shared" si="114"/>
        <v/>
      </c>
      <c r="M818" s="64" t="str">
        <f>IF(L818="","",IF(OR(periods_per_year=26,periods_per_year=52),IF(periods_per_year=26,IF(L818=1,fpdate,M817+14),IF(periods_per_year=52,IF(L818=1,fpdate,M817+7),"n/a")),IF(periods_per_year=24,DATE(YEAR(fpdate),MONTH(fpdate)+(L818-1)/2+IF(AND(DAY(fpdate)&gt;=15,MOD(L818,2)=0),1,0),IF(MOD(L818,2)=0,IF(DAY(fpdate)&gt;=15,DAY(fpdate)-14,DAY(fpdate)+14),DAY(fpdate))),IF(DAY(DATE(YEAR(fpdate),MONTH(fpdate)+L818-1,DAY(fpdate)))&lt;&gt;DAY(fpdate),DATE(YEAR(fpdate),MONTH(fpdate)+L818,0),DATE(YEAR(fpdate),MONTH(fpdate)+L818-1,DAY(fpdate))))))</f>
        <v/>
      </c>
      <c r="N818" s="70" t="str">
        <f>IF(L818="","",IF(D818&lt;&gt;"",D818,IF(L818=1,start_rate,IF(variable,IF(OR(L818=1,L818&lt;$K$20*periods_per_year),N817,MIN($K$21,IF(MOD(L818-1,$J$23)=0,MAX($K$22,N817+$J$24),N817))),N817))))</f>
        <v/>
      </c>
      <c r="O818" s="71" t="str">
        <f>IF(L818="","",ROUND((((1+N818/CP)^(CP/periods_per_year))-1)*R817,2))</f>
        <v/>
      </c>
      <c r="P818" s="71" t="str">
        <f>IF(L818="","",IF(L818=nper,R817+O818,MIN(R817+O818,IF(N818=N817,P817,ROUND(-PMT(((1+N818/CP)^(CP/periods_per_year))-1,nper-L818+1,R817),2)))))</f>
        <v/>
      </c>
      <c r="Q818" s="71" t="str">
        <f t="shared" si="115"/>
        <v/>
      </c>
      <c r="R818" s="71" t="str">
        <f t="shared" si="116"/>
        <v/>
      </c>
    </row>
    <row r="819" spans="1:18" x14ac:dyDescent="0.25">
      <c r="A819" s="63" t="str">
        <f t="shared" si="108"/>
        <v/>
      </c>
      <c r="B819" s="64" t="str">
        <f t="shared" si="109"/>
        <v/>
      </c>
      <c r="C819" s="65" t="str">
        <f t="shared" si="110"/>
        <v/>
      </c>
      <c r="D819" s="66" t="str">
        <f>IF(A819="","",IF(A819=1,start_rate,IF(variable,IF(OR(A819=1,A819&lt;$K$20*periods_per_year),D818,MIN($K$21,IF(MOD(A819-1,$J$23)=0,MAX($K$22,D818+$J$24),D818))),D818)))</f>
        <v/>
      </c>
      <c r="E819" s="71" t="str">
        <f t="shared" si="111"/>
        <v/>
      </c>
      <c r="F819" s="71" t="str">
        <f>IF(A819="","",IF(A819=nper,J818+E819,MIN(J818+E819,IF(D819=D818,F818,IF($E$10="Acc Bi-Weekly",ROUND((-PMT(((1+D819/CP)^(CP/12))-1,(nper-A819+1)*12/26,J818))/2,2),IF($E$10="Acc Weekly",ROUND((-PMT(((1+D819/CP)^(CP/12))-1,(nper-A819+1)*12/52,J818))/4,2),ROUND(-PMT(((1+D819/CP)^(CP/periods_per_year))-1,nper-A819+1,J818),2)))))))</f>
        <v/>
      </c>
      <c r="G819" s="71" t="str">
        <f>IF(OR(A819="",A819&lt;$E$14),"",IF(J818&lt;=F819,0,IF(IF(AND(A819&gt;=$E$14,MOD(A819-$E$14,int)=0),$E$15,0)+F819&gt;=J818+E819,J818+E819-F819,IF(AND(A819&gt;=$E$14,MOD(A819-$E$14,int)=0),$E$15,0)+IF(IF(AND(A819&gt;=$E$14,MOD(A819-$E$14,int)=0),$E$15,0)+IF(MOD(A819-$E$18,periods_per_year)=0,$E$17,0)+F819&lt;J818+E819,IF(MOD(A819-$E$18,periods_per_year)=0,$E$17,0),J818+E819-IF(AND(A819&gt;=$E$14,MOD(A819-$E$14,int)=0),$E$15,0)-F819))))</f>
        <v/>
      </c>
      <c r="H819" s="68"/>
      <c r="I819" s="71" t="str">
        <f t="shared" si="112"/>
        <v/>
      </c>
      <c r="J819" s="71" t="str">
        <f t="shared" si="113"/>
        <v/>
      </c>
      <c r="K819" s="50"/>
      <c r="L819" s="63" t="str">
        <f t="shared" si="114"/>
        <v/>
      </c>
      <c r="M819" s="64" t="str">
        <f>IF(L819="","",IF(OR(periods_per_year=26,periods_per_year=52),IF(periods_per_year=26,IF(L819=1,fpdate,M818+14),IF(periods_per_year=52,IF(L819=1,fpdate,M818+7),"n/a")),IF(periods_per_year=24,DATE(YEAR(fpdate),MONTH(fpdate)+(L819-1)/2+IF(AND(DAY(fpdate)&gt;=15,MOD(L819,2)=0),1,0),IF(MOD(L819,2)=0,IF(DAY(fpdate)&gt;=15,DAY(fpdate)-14,DAY(fpdate)+14),DAY(fpdate))),IF(DAY(DATE(YEAR(fpdate),MONTH(fpdate)+L819-1,DAY(fpdate)))&lt;&gt;DAY(fpdate),DATE(YEAR(fpdate),MONTH(fpdate)+L819,0),DATE(YEAR(fpdate),MONTH(fpdate)+L819-1,DAY(fpdate))))))</f>
        <v/>
      </c>
      <c r="N819" s="70" t="str">
        <f>IF(L819="","",IF(D819&lt;&gt;"",D819,IF(L819=1,start_rate,IF(variable,IF(OR(L819=1,L819&lt;$K$20*periods_per_year),N818,MIN($K$21,IF(MOD(L819-1,$J$23)=0,MAX($K$22,N818+$J$24),N818))),N818))))</f>
        <v/>
      </c>
      <c r="O819" s="71" t="str">
        <f>IF(L819="","",ROUND((((1+N819/CP)^(CP/periods_per_year))-1)*R818,2))</f>
        <v/>
      </c>
      <c r="P819" s="71" t="str">
        <f>IF(L819="","",IF(L819=nper,R818+O819,MIN(R818+O819,IF(N819=N818,P818,ROUND(-PMT(((1+N819/CP)^(CP/periods_per_year))-1,nper-L819+1,R818),2)))))</f>
        <v/>
      </c>
      <c r="Q819" s="71" t="str">
        <f t="shared" si="115"/>
        <v/>
      </c>
      <c r="R819" s="71" t="str">
        <f t="shared" si="116"/>
        <v/>
      </c>
    </row>
    <row r="820" spans="1:18" x14ac:dyDescent="0.25">
      <c r="A820" s="63" t="str">
        <f t="shared" si="108"/>
        <v/>
      </c>
      <c r="B820" s="64" t="str">
        <f t="shared" si="109"/>
        <v/>
      </c>
      <c r="C820" s="65" t="str">
        <f t="shared" si="110"/>
        <v/>
      </c>
      <c r="D820" s="66" t="str">
        <f>IF(A820="","",IF(A820=1,start_rate,IF(variable,IF(OR(A820=1,A820&lt;$K$20*periods_per_year),D819,MIN($K$21,IF(MOD(A820-1,$J$23)=0,MAX($K$22,D819+$J$24),D819))),D819)))</f>
        <v/>
      </c>
      <c r="E820" s="71" t="str">
        <f t="shared" si="111"/>
        <v/>
      </c>
      <c r="F820" s="71" t="str">
        <f>IF(A820="","",IF(A820=nper,J819+E820,MIN(J819+E820,IF(D820=D819,F819,IF($E$10="Acc Bi-Weekly",ROUND((-PMT(((1+D820/CP)^(CP/12))-1,(nper-A820+1)*12/26,J819))/2,2),IF($E$10="Acc Weekly",ROUND((-PMT(((1+D820/CP)^(CP/12))-1,(nper-A820+1)*12/52,J819))/4,2),ROUND(-PMT(((1+D820/CP)^(CP/periods_per_year))-1,nper-A820+1,J819),2)))))))</f>
        <v/>
      </c>
      <c r="G820" s="71" t="str">
        <f>IF(OR(A820="",A820&lt;$E$14),"",IF(J819&lt;=F820,0,IF(IF(AND(A820&gt;=$E$14,MOD(A820-$E$14,int)=0),$E$15,0)+F820&gt;=J819+E820,J819+E820-F820,IF(AND(A820&gt;=$E$14,MOD(A820-$E$14,int)=0),$E$15,0)+IF(IF(AND(A820&gt;=$E$14,MOD(A820-$E$14,int)=0),$E$15,0)+IF(MOD(A820-$E$18,periods_per_year)=0,$E$17,0)+F820&lt;J819+E820,IF(MOD(A820-$E$18,periods_per_year)=0,$E$17,0),J819+E820-IF(AND(A820&gt;=$E$14,MOD(A820-$E$14,int)=0),$E$15,0)-F820))))</f>
        <v/>
      </c>
      <c r="H820" s="68"/>
      <c r="I820" s="71" t="str">
        <f t="shared" si="112"/>
        <v/>
      </c>
      <c r="J820" s="71" t="str">
        <f t="shared" si="113"/>
        <v/>
      </c>
      <c r="K820" s="50"/>
      <c r="L820" s="63" t="str">
        <f t="shared" si="114"/>
        <v/>
      </c>
      <c r="M820" s="64" t="str">
        <f>IF(L820="","",IF(OR(periods_per_year=26,periods_per_year=52),IF(periods_per_year=26,IF(L820=1,fpdate,M819+14),IF(periods_per_year=52,IF(L820=1,fpdate,M819+7),"n/a")),IF(periods_per_year=24,DATE(YEAR(fpdate),MONTH(fpdate)+(L820-1)/2+IF(AND(DAY(fpdate)&gt;=15,MOD(L820,2)=0),1,0),IF(MOD(L820,2)=0,IF(DAY(fpdate)&gt;=15,DAY(fpdate)-14,DAY(fpdate)+14),DAY(fpdate))),IF(DAY(DATE(YEAR(fpdate),MONTH(fpdate)+L820-1,DAY(fpdate)))&lt;&gt;DAY(fpdate),DATE(YEAR(fpdate),MONTH(fpdate)+L820,0),DATE(YEAR(fpdate),MONTH(fpdate)+L820-1,DAY(fpdate))))))</f>
        <v/>
      </c>
      <c r="N820" s="70" t="str">
        <f>IF(L820="","",IF(D820&lt;&gt;"",D820,IF(L820=1,start_rate,IF(variable,IF(OR(L820=1,L820&lt;$K$20*periods_per_year),N819,MIN($K$21,IF(MOD(L820-1,$J$23)=0,MAX($K$22,N819+$J$24),N819))),N819))))</f>
        <v/>
      </c>
      <c r="O820" s="71" t="str">
        <f>IF(L820="","",ROUND((((1+N820/CP)^(CP/periods_per_year))-1)*R819,2))</f>
        <v/>
      </c>
      <c r="P820" s="71" t="str">
        <f>IF(L820="","",IF(L820=nper,R819+O820,MIN(R819+O820,IF(N820=N819,P819,ROUND(-PMT(((1+N820/CP)^(CP/periods_per_year))-1,nper-L820+1,R819),2)))))</f>
        <v/>
      </c>
      <c r="Q820" s="71" t="str">
        <f t="shared" si="115"/>
        <v/>
      </c>
      <c r="R820" s="71" t="str">
        <f t="shared" si="116"/>
        <v/>
      </c>
    </row>
    <row r="821" spans="1:18" x14ac:dyDescent="0.25">
      <c r="A821" s="63" t="str">
        <f t="shared" si="108"/>
        <v/>
      </c>
      <c r="B821" s="64" t="str">
        <f t="shared" si="109"/>
        <v/>
      </c>
      <c r="C821" s="65" t="str">
        <f t="shared" si="110"/>
        <v/>
      </c>
      <c r="D821" s="66" t="str">
        <f>IF(A821="","",IF(A821=1,start_rate,IF(variable,IF(OR(A821=1,A821&lt;$K$20*periods_per_year),D820,MIN($K$21,IF(MOD(A821-1,$J$23)=0,MAX($K$22,D820+$J$24),D820))),D820)))</f>
        <v/>
      </c>
      <c r="E821" s="71" t="str">
        <f t="shared" si="111"/>
        <v/>
      </c>
      <c r="F821" s="71" t="str">
        <f>IF(A821="","",IF(A821=nper,J820+E821,MIN(J820+E821,IF(D821=D820,F820,IF($E$10="Acc Bi-Weekly",ROUND((-PMT(((1+D821/CP)^(CP/12))-1,(nper-A821+1)*12/26,J820))/2,2),IF($E$10="Acc Weekly",ROUND((-PMT(((1+D821/CP)^(CP/12))-1,(nper-A821+1)*12/52,J820))/4,2),ROUND(-PMT(((1+D821/CP)^(CP/periods_per_year))-1,nper-A821+1,J820),2)))))))</f>
        <v/>
      </c>
      <c r="G821" s="71" t="str">
        <f>IF(OR(A821="",A821&lt;$E$14),"",IF(J820&lt;=F821,0,IF(IF(AND(A821&gt;=$E$14,MOD(A821-$E$14,int)=0),$E$15,0)+F821&gt;=J820+E821,J820+E821-F821,IF(AND(A821&gt;=$E$14,MOD(A821-$E$14,int)=0),$E$15,0)+IF(IF(AND(A821&gt;=$E$14,MOD(A821-$E$14,int)=0),$E$15,0)+IF(MOD(A821-$E$18,periods_per_year)=0,$E$17,0)+F821&lt;J820+E821,IF(MOD(A821-$E$18,periods_per_year)=0,$E$17,0),J820+E821-IF(AND(A821&gt;=$E$14,MOD(A821-$E$14,int)=0),$E$15,0)-F821))))</f>
        <v/>
      </c>
      <c r="H821" s="68"/>
      <c r="I821" s="71" t="str">
        <f t="shared" si="112"/>
        <v/>
      </c>
      <c r="J821" s="71" t="str">
        <f t="shared" si="113"/>
        <v/>
      </c>
      <c r="K821" s="50"/>
      <c r="L821" s="63" t="str">
        <f t="shared" si="114"/>
        <v/>
      </c>
      <c r="M821" s="64" t="str">
        <f>IF(L821="","",IF(OR(periods_per_year=26,periods_per_year=52),IF(periods_per_year=26,IF(L821=1,fpdate,M820+14),IF(periods_per_year=52,IF(L821=1,fpdate,M820+7),"n/a")),IF(periods_per_year=24,DATE(YEAR(fpdate),MONTH(fpdate)+(L821-1)/2+IF(AND(DAY(fpdate)&gt;=15,MOD(L821,2)=0),1,0),IF(MOD(L821,2)=0,IF(DAY(fpdate)&gt;=15,DAY(fpdate)-14,DAY(fpdate)+14),DAY(fpdate))),IF(DAY(DATE(YEAR(fpdate),MONTH(fpdate)+L821-1,DAY(fpdate)))&lt;&gt;DAY(fpdate),DATE(YEAR(fpdate),MONTH(fpdate)+L821,0),DATE(YEAR(fpdate),MONTH(fpdate)+L821-1,DAY(fpdate))))))</f>
        <v/>
      </c>
      <c r="N821" s="70" t="str">
        <f>IF(L821="","",IF(D821&lt;&gt;"",D821,IF(L821=1,start_rate,IF(variable,IF(OR(L821=1,L821&lt;$K$20*periods_per_year),N820,MIN($K$21,IF(MOD(L821-1,$J$23)=0,MAX($K$22,N820+$J$24),N820))),N820))))</f>
        <v/>
      </c>
      <c r="O821" s="71" t="str">
        <f>IF(L821="","",ROUND((((1+N821/CP)^(CP/periods_per_year))-1)*R820,2))</f>
        <v/>
      </c>
      <c r="P821" s="71" t="str">
        <f>IF(L821="","",IF(L821=nper,R820+O821,MIN(R820+O821,IF(N821=N820,P820,ROUND(-PMT(((1+N821/CP)^(CP/periods_per_year))-1,nper-L821+1,R820),2)))))</f>
        <v/>
      </c>
      <c r="Q821" s="71" t="str">
        <f t="shared" si="115"/>
        <v/>
      </c>
      <c r="R821" s="71" t="str">
        <f t="shared" si="116"/>
        <v/>
      </c>
    </row>
    <row r="822" spans="1:18" x14ac:dyDescent="0.25">
      <c r="A822" s="63" t="str">
        <f t="shared" si="108"/>
        <v/>
      </c>
      <c r="B822" s="64" t="str">
        <f t="shared" si="109"/>
        <v/>
      </c>
      <c r="C822" s="65" t="str">
        <f t="shared" si="110"/>
        <v/>
      </c>
      <c r="D822" s="66" t="str">
        <f>IF(A822="","",IF(A822=1,start_rate,IF(variable,IF(OR(A822=1,A822&lt;$K$20*periods_per_year),D821,MIN($K$21,IF(MOD(A822-1,$J$23)=0,MAX($K$22,D821+$J$24),D821))),D821)))</f>
        <v/>
      </c>
      <c r="E822" s="71" t="str">
        <f t="shared" si="111"/>
        <v/>
      </c>
      <c r="F822" s="71" t="str">
        <f>IF(A822="","",IF(A822=nper,J821+E822,MIN(J821+E822,IF(D822=D821,F821,IF($E$10="Acc Bi-Weekly",ROUND((-PMT(((1+D822/CP)^(CP/12))-1,(nper-A822+1)*12/26,J821))/2,2),IF($E$10="Acc Weekly",ROUND((-PMT(((1+D822/CP)^(CP/12))-1,(nper-A822+1)*12/52,J821))/4,2),ROUND(-PMT(((1+D822/CP)^(CP/periods_per_year))-1,nper-A822+1,J821),2)))))))</f>
        <v/>
      </c>
      <c r="G822" s="71" t="str">
        <f>IF(OR(A822="",A822&lt;$E$14),"",IF(J821&lt;=F822,0,IF(IF(AND(A822&gt;=$E$14,MOD(A822-$E$14,int)=0),$E$15,0)+F822&gt;=J821+E822,J821+E822-F822,IF(AND(A822&gt;=$E$14,MOD(A822-$E$14,int)=0),$E$15,0)+IF(IF(AND(A822&gt;=$E$14,MOD(A822-$E$14,int)=0),$E$15,0)+IF(MOD(A822-$E$18,periods_per_year)=0,$E$17,0)+F822&lt;J821+E822,IF(MOD(A822-$E$18,periods_per_year)=0,$E$17,0),J821+E822-IF(AND(A822&gt;=$E$14,MOD(A822-$E$14,int)=0),$E$15,0)-F822))))</f>
        <v/>
      </c>
      <c r="H822" s="68"/>
      <c r="I822" s="71" t="str">
        <f t="shared" si="112"/>
        <v/>
      </c>
      <c r="J822" s="71" t="str">
        <f t="shared" si="113"/>
        <v/>
      </c>
      <c r="K822" s="50"/>
      <c r="L822" s="63" t="str">
        <f t="shared" si="114"/>
        <v/>
      </c>
      <c r="M822" s="64" t="str">
        <f>IF(L822="","",IF(OR(periods_per_year=26,periods_per_year=52),IF(periods_per_year=26,IF(L822=1,fpdate,M821+14),IF(periods_per_year=52,IF(L822=1,fpdate,M821+7),"n/a")),IF(periods_per_year=24,DATE(YEAR(fpdate),MONTH(fpdate)+(L822-1)/2+IF(AND(DAY(fpdate)&gt;=15,MOD(L822,2)=0),1,0),IF(MOD(L822,2)=0,IF(DAY(fpdate)&gt;=15,DAY(fpdate)-14,DAY(fpdate)+14),DAY(fpdate))),IF(DAY(DATE(YEAR(fpdate),MONTH(fpdate)+L822-1,DAY(fpdate)))&lt;&gt;DAY(fpdate),DATE(YEAR(fpdate),MONTH(fpdate)+L822,0),DATE(YEAR(fpdate),MONTH(fpdate)+L822-1,DAY(fpdate))))))</f>
        <v/>
      </c>
      <c r="N822" s="70" t="str">
        <f>IF(L822="","",IF(D822&lt;&gt;"",D822,IF(L822=1,start_rate,IF(variable,IF(OR(L822=1,L822&lt;$K$20*periods_per_year),N821,MIN($K$21,IF(MOD(L822-1,$J$23)=0,MAX($K$22,N821+$J$24),N821))),N821))))</f>
        <v/>
      </c>
      <c r="O822" s="71" t="str">
        <f>IF(L822="","",ROUND((((1+N822/CP)^(CP/periods_per_year))-1)*R821,2))</f>
        <v/>
      </c>
      <c r="P822" s="71" t="str">
        <f>IF(L822="","",IF(L822=nper,R821+O822,MIN(R821+O822,IF(N822=N821,P821,ROUND(-PMT(((1+N822/CP)^(CP/periods_per_year))-1,nper-L822+1,R821),2)))))</f>
        <v/>
      </c>
      <c r="Q822" s="71" t="str">
        <f t="shared" si="115"/>
        <v/>
      </c>
      <c r="R822" s="71" t="str">
        <f t="shared" si="116"/>
        <v/>
      </c>
    </row>
    <row r="823" spans="1:18" x14ac:dyDescent="0.25">
      <c r="A823" s="63" t="str">
        <f t="shared" si="108"/>
        <v/>
      </c>
      <c r="B823" s="64" t="str">
        <f t="shared" si="109"/>
        <v/>
      </c>
      <c r="C823" s="65" t="str">
        <f t="shared" si="110"/>
        <v/>
      </c>
      <c r="D823" s="66" t="str">
        <f>IF(A823="","",IF(A823=1,start_rate,IF(variable,IF(OR(A823=1,A823&lt;$K$20*periods_per_year),D822,MIN($K$21,IF(MOD(A823-1,$J$23)=0,MAX($K$22,D822+$J$24),D822))),D822)))</f>
        <v/>
      </c>
      <c r="E823" s="71" t="str">
        <f t="shared" si="111"/>
        <v/>
      </c>
      <c r="F823" s="71" t="str">
        <f>IF(A823="","",IF(A823=nper,J822+E823,MIN(J822+E823,IF(D823=D822,F822,IF($E$10="Acc Bi-Weekly",ROUND((-PMT(((1+D823/CP)^(CP/12))-1,(nper-A823+1)*12/26,J822))/2,2),IF($E$10="Acc Weekly",ROUND((-PMT(((1+D823/CP)^(CP/12))-1,(nper-A823+1)*12/52,J822))/4,2),ROUND(-PMT(((1+D823/CP)^(CP/periods_per_year))-1,nper-A823+1,J822),2)))))))</f>
        <v/>
      </c>
      <c r="G823" s="71" t="str">
        <f>IF(OR(A823="",A823&lt;$E$14),"",IF(J822&lt;=F823,0,IF(IF(AND(A823&gt;=$E$14,MOD(A823-$E$14,int)=0),$E$15,0)+F823&gt;=J822+E823,J822+E823-F823,IF(AND(A823&gt;=$E$14,MOD(A823-$E$14,int)=0),$E$15,0)+IF(IF(AND(A823&gt;=$E$14,MOD(A823-$E$14,int)=0),$E$15,0)+IF(MOD(A823-$E$18,periods_per_year)=0,$E$17,0)+F823&lt;J822+E823,IF(MOD(A823-$E$18,periods_per_year)=0,$E$17,0),J822+E823-IF(AND(A823&gt;=$E$14,MOD(A823-$E$14,int)=0),$E$15,0)-F823))))</f>
        <v/>
      </c>
      <c r="H823" s="68"/>
      <c r="I823" s="71" t="str">
        <f t="shared" si="112"/>
        <v/>
      </c>
      <c r="J823" s="71" t="str">
        <f t="shared" si="113"/>
        <v/>
      </c>
      <c r="K823" s="50"/>
      <c r="L823" s="63" t="str">
        <f t="shared" si="114"/>
        <v/>
      </c>
      <c r="M823" s="64" t="str">
        <f>IF(L823="","",IF(OR(periods_per_year=26,periods_per_year=52),IF(periods_per_year=26,IF(L823=1,fpdate,M822+14),IF(periods_per_year=52,IF(L823=1,fpdate,M822+7),"n/a")),IF(periods_per_year=24,DATE(YEAR(fpdate),MONTH(fpdate)+(L823-1)/2+IF(AND(DAY(fpdate)&gt;=15,MOD(L823,2)=0),1,0),IF(MOD(L823,2)=0,IF(DAY(fpdate)&gt;=15,DAY(fpdate)-14,DAY(fpdate)+14),DAY(fpdate))),IF(DAY(DATE(YEAR(fpdate),MONTH(fpdate)+L823-1,DAY(fpdate)))&lt;&gt;DAY(fpdate),DATE(YEAR(fpdate),MONTH(fpdate)+L823,0),DATE(YEAR(fpdate),MONTH(fpdate)+L823-1,DAY(fpdate))))))</f>
        <v/>
      </c>
      <c r="N823" s="70" t="str">
        <f>IF(L823="","",IF(D823&lt;&gt;"",D823,IF(L823=1,start_rate,IF(variable,IF(OR(L823=1,L823&lt;$K$20*periods_per_year),N822,MIN($K$21,IF(MOD(L823-1,$J$23)=0,MAX($K$22,N822+$J$24),N822))),N822))))</f>
        <v/>
      </c>
      <c r="O823" s="71" t="str">
        <f>IF(L823="","",ROUND((((1+N823/CP)^(CP/periods_per_year))-1)*R822,2))</f>
        <v/>
      </c>
      <c r="P823" s="71" t="str">
        <f>IF(L823="","",IF(L823=nper,R822+O823,MIN(R822+O823,IF(N823=N822,P822,ROUND(-PMT(((1+N823/CP)^(CP/periods_per_year))-1,nper-L823+1,R822),2)))))</f>
        <v/>
      </c>
      <c r="Q823" s="71" t="str">
        <f t="shared" si="115"/>
        <v/>
      </c>
      <c r="R823" s="71" t="str">
        <f t="shared" si="116"/>
        <v/>
      </c>
    </row>
    <row r="824" spans="1:18" x14ac:dyDescent="0.25">
      <c r="A824" s="63" t="str">
        <f t="shared" si="108"/>
        <v/>
      </c>
      <c r="B824" s="64" t="str">
        <f t="shared" si="109"/>
        <v/>
      </c>
      <c r="C824" s="65" t="str">
        <f t="shared" si="110"/>
        <v/>
      </c>
      <c r="D824" s="66" t="str">
        <f>IF(A824="","",IF(A824=1,start_rate,IF(variable,IF(OR(A824=1,A824&lt;$K$20*periods_per_year),D823,MIN($K$21,IF(MOD(A824-1,$J$23)=0,MAX($K$22,D823+$J$24),D823))),D823)))</f>
        <v/>
      </c>
      <c r="E824" s="71" t="str">
        <f t="shared" si="111"/>
        <v/>
      </c>
      <c r="F824" s="71" t="str">
        <f>IF(A824="","",IF(A824=nper,J823+E824,MIN(J823+E824,IF(D824=D823,F823,IF($E$10="Acc Bi-Weekly",ROUND((-PMT(((1+D824/CP)^(CP/12))-1,(nper-A824+1)*12/26,J823))/2,2),IF($E$10="Acc Weekly",ROUND((-PMT(((1+D824/CP)^(CP/12))-1,(nper-A824+1)*12/52,J823))/4,2),ROUND(-PMT(((1+D824/CP)^(CP/periods_per_year))-1,nper-A824+1,J823),2)))))))</f>
        <v/>
      </c>
      <c r="G824" s="71" t="str">
        <f>IF(OR(A824="",A824&lt;$E$14),"",IF(J823&lt;=F824,0,IF(IF(AND(A824&gt;=$E$14,MOD(A824-$E$14,int)=0),$E$15,0)+F824&gt;=J823+E824,J823+E824-F824,IF(AND(A824&gt;=$E$14,MOD(A824-$E$14,int)=0),$E$15,0)+IF(IF(AND(A824&gt;=$E$14,MOD(A824-$E$14,int)=0),$E$15,0)+IF(MOD(A824-$E$18,periods_per_year)=0,$E$17,0)+F824&lt;J823+E824,IF(MOD(A824-$E$18,periods_per_year)=0,$E$17,0),J823+E824-IF(AND(A824&gt;=$E$14,MOD(A824-$E$14,int)=0),$E$15,0)-F824))))</f>
        <v/>
      </c>
      <c r="H824" s="68"/>
      <c r="I824" s="71" t="str">
        <f t="shared" si="112"/>
        <v/>
      </c>
      <c r="J824" s="71" t="str">
        <f t="shared" si="113"/>
        <v/>
      </c>
      <c r="K824" s="50"/>
      <c r="L824" s="63" t="str">
        <f t="shared" si="114"/>
        <v/>
      </c>
      <c r="M824" s="64" t="str">
        <f>IF(L824="","",IF(OR(periods_per_year=26,periods_per_year=52),IF(periods_per_year=26,IF(L824=1,fpdate,M823+14),IF(periods_per_year=52,IF(L824=1,fpdate,M823+7),"n/a")),IF(periods_per_year=24,DATE(YEAR(fpdate),MONTH(fpdate)+(L824-1)/2+IF(AND(DAY(fpdate)&gt;=15,MOD(L824,2)=0),1,0),IF(MOD(L824,2)=0,IF(DAY(fpdate)&gt;=15,DAY(fpdate)-14,DAY(fpdate)+14),DAY(fpdate))),IF(DAY(DATE(YEAR(fpdate),MONTH(fpdate)+L824-1,DAY(fpdate)))&lt;&gt;DAY(fpdate),DATE(YEAR(fpdate),MONTH(fpdate)+L824,0),DATE(YEAR(fpdate),MONTH(fpdate)+L824-1,DAY(fpdate))))))</f>
        <v/>
      </c>
      <c r="N824" s="70" t="str">
        <f>IF(L824="","",IF(D824&lt;&gt;"",D824,IF(L824=1,start_rate,IF(variable,IF(OR(L824=1,L824&lt;$K$20*periods_per_year),N823,MIN($K$21,IF(MOD(L824-1,$J$23)=0,MAX($K$22,N823+$J$24),N823))),N823))))</f>
        <v/>
      </c>
      <c r="O824" s="71" t="str">
        <f>IF(L824="","",ROUND((((1+N824/CP)^(CP/periods_per_year))-1)*R823,2))</f>
        <v/>
      </c>
      <c r="P824" s="71" t="str">
        <f>IF(L824="","",IF(L824=nper,R823+O824,MIN(R823+O824,IF(N824=N823,P823,ROUND(-PMT(((1+N824/CP)^(CP/periods_per_year))-1,nper-L824+1,R823),2)))))</f>
        <v/>
      </c>
      <c r="Q824" s="71" t="str">
        <f t="shared" si="115"/>
        <v/>
      </c>
      <c r="R824" s="71" t="str">
        <f t="shared" si="116"/>
        <v/>
      </c>
    </row>
    <row r="825" spans="1:18" x14ac:dyDescent="0.25">
      <c r="A825" s="63" t="str">
        <f t="shared" si="108"/>
        <v/>
      </c>
      <c r="B825" s="64" t="str">
        <f t="shared" si="109"/>
        <v/>
      </c>
      <c r="C825" s="65" t="str">
        <f t="shared" si="110"/>
        <v/>
      </c>
      <c r="D825" s="66" t="str">
        <f>IF(A825="","",IF(A825=1,start_rate,IF(variable,IF(OR(A825=1,A825&lt;$K$20*periods_per_year),D824,MIN($K$21,IF(MOD(A825-1,$J$23)=0,MAX($K$22,D824+$J$24),D824))),D824)))</f>
        <v/>
      </c>
      <c r="E825" s="71" t="str">
        <f t="shared" si="111"/>
        <v/>
      </c>
      <c r="F825" s="71" t="str">
        <f>IF(A825="","",IF(A825=nper,J824+E825,MIN(J824+E825,IF(D825=D824,F824,IF($E$10="Acc Bi-Weekly",ROUND((-PMT(((1+D825/CP)^(CP/12))-1,(nper-A825+1)*12/26,J824))/2,2),IF($E$10="Acc Weekly",ROUND((-PMT(((1+D825/CP)^(CP/12))-1,(nper-A825+1)*12/52,J824))/4,2),ROUND(-PMT(((1+D825/CP)^(CP/periods_per_year))-1,nper-A825+1,J824),2)))))))</f>
        <v/>
      </c>
      <c r="G825" s="71" t="str">
        <f>IF(OR(A825="",A825&lt;$E$14),"",IF(J824&lt;=F825,0,IF(IF(AND(A825&gt;=$E$14,MOD(A825-$E$14,int)=0),$E$15,0)+F825&gt;=J824+E825,J824+E825-F825,IF(AND(A825&gt;=$E$14,MOD(A825-$E$14,int)=0),$E$15,0)+IF(IF(AND(A825&gt;=$E$14,MOD(A825-$E$14,int)=0),$E$15,0)+IF(MOD(A825-$E$18,periods_per_year)=0,$E$17,0)+F825&lt;J824+E825,IF(MOD(A825-$E$18,periods_per_year)=0,$E$17,0),J824+E825-IF(AND(A825&gt;=$E$14,MOD(A825-$E$14,int)=0),$E$15,0)-F825))))</f>
        <v/>
      </c>
      <c r="H825" s="68"/>
      <c r="I825" s="71" t="str">
        <f t="shared" si="112"/>
        <v/>
      </c>
      <c r="J825" s="71" t="str">
        <f t="shared" si="113"/>
        <v/>
      </c>
      <c r="K825" s="50"/>
      <c r="L825" s="63" t="str">
        <f t="shared" si="114"/>
        <v/>
      </c>
      <c r="M825" s="64" t="str">
        <f>IF(L825="","",IF(OR(periods_per_year=26,periods_per_year=52),IF(periods_per_year=26,IF(L825=1,fpdate,M824+14),IF(periods_per_year=52,IF(L825=1,fpdate,M824+7),"n/a")),IF(periods_per_year=24,DATE(YEAR(fpdate),MONTH(fpdate)+(L825-1)/2+IF(AND(DAY(fpdate)&gt;=15,MOD(L825,2)=0),1,0),IF(MOD(L825,2)=0,IF(DAY(fpdate)&gt;=15,DAY(fpdate)-14,DAY(fpdate)+14),DAY(fpdate))),IF(DAY(DATE(YEAR(fpdate),MONTH(fpdate)+L825-1,DAY(fpdate)))&lt;&gt;DAY(fpdate),DATE(YEAR(fpdate),MONTH(fpdate)+L825,0),DATE(YEAR(fpdate),MONTH(fpdate)+L825-1,DAY(fpdate))))))</f>
        <v/>
      </c>
      <c r="N825" s="70" t="str">
        <f>IF(L825="","",IF(D825&lt;&gt;"",D825,IF(L825=1,start_rate,IF(variable,IF(OR(L825=1,L825&lt;$K$20*periods_per_year),N824,MIN($K$21,IF(MOD(L825-1,$J$23)=0,MAX($K$22,N824+$J$24),N824))),N824))))</f>
        <v/>
      </c>
      <c r="O825" s="71" t="str">
        <f>IF(L825="","",ROUND((((1+N825/CP)^(CP/periods_per_year))-1)*R824,2))</f>
        <v/>
      </c>
      <c r="P825" s="71" t="str">
        <f>IF(L825="","",IF(L825=nper,R824+O825,MIN(R824+O825,IF(N825=N824,P824,ROUND(-PMT(((1+N825/CP)^(CP/periods_per_year))-1,nper-L825+1,R824),2)))))</f>
        <v/>
      </c>
      <c r="Q825" s="71" t="str">
        <f t="shared" si="115"/>
        <v/>
      </c>
      <c r="R825" s="71" t="str">
        <f t="shared" si="116"/>
        <v/>
      </c>
    </row>
    <row r="826" spans="1:18" x14ac:dyDescent="0.25">
      <c r="A826" s="63" t="str">
        <f t="shared" si="108"/>
        <v/>
      </c>
      <c r="B826" s="64" t="str">
        <f t="shared" si="109"/>
        <v/>
      </c>
      <c r="C826" s="65" t="str">
        <f t="shared" si="110"/>
        <v/>
      </c>
      <c r="D826" s="66" t="str">
        <f>IF(A826="","",IF(A826=1,start_rate,IF(variable,IF(OR(A826=1,A826&lt;$K$20*periods_per_year),D825,MIN($K$21,IF(MOD(A826-1,$J$23)=0,MAX($K$22,D825+$J$24),D825))),D825)))</f>
        <v/>
      </c>
      <c r="E826" s="71" t="str">
        <f t="shared" si="111"/>
        <v/>
      </c>
      <c r="F826" s="71" t="str">
        <f>IF(A826="","",IF(A826=nper,J825+E826,MIN(J825+E826,IF(D826=D825,F825,IF($E$10="Acc Bi-Weekly",ROUND((-PMT(((1+D826/CP)^(CP/12))-1,(nper-A826+1)*12/26,J825))/2,2),IF($E$10="Acc Weekly",ROUND((-PMT(((1+D826/CP)^(CP/12))-1,(nper-A826+1)*12/52,J825))/4,2),ROUND(-PMT(((1+D826/CP)^(CP/periods_per_year))-1,nper-A826+1,J825),2)))))))</f>
        <v/>
      </c>
      <c r="G826" s="71" t="str">
        <f>IF(OR(A826="",A826&lt;$E$14),"",IF(J825&lt;=F826,0,IF(IF(AND(A826&gt;=$E$14,MOD(A826-$E$14,int)=0),$E$15,0)+F826&gt;=J825+E826,J825+E826-F826,IF(AND(A826&gt;=$E$14,MOD(A826-$E$14,int)=0),$E$15,0)+IF(IF(AND(A826&gt;=$E$14,MOD(A826-$E$14,int)=0),$E$15,0)+IF(MOD(A826-$E$18,periods_per_year)=0,$E$17,0)+F826&lt;J825+E826,IF(MOD(A826-$E$18,periods_per_year)=0,$E$17,0),J825+E826-IF(AND(A826&gt;=$E$14,MOD(A826-$E$14,int)=0),$E$15,0)-F826))))</f>
        <v/>
      </c>
      <c r="H826" s="68"/>
      <c r="I826" s="71" t="str">
        <f t="shared" si="112"/>
        <v/>
      </c>
      <c r="J826" s="71" t="str">
        <f t="shared" si="113"/>
        <v/>
      </c>
      <c r="K826" s="50"/>
      <c r="L826" s="63" t="str">
        <f t="shared" si="114"/>
        <v/>
      </c>
      <c r="M826" s="64" t="str">
        <f>IF(L826="","",IF(OR(periods_per_year=26,periods_per_year=52),IF(periods_per_year=26,IF(L826=1,fpdate,M825+14),IF(periods_per_year=52,IF(L826=1,fpdate,M825+7),"n/a")),IF(periods_per_year=24,DATE(YEAR(fpdate),MONTH(fpdate)+(L826-1)/2+IF(AND(DAY(fpdate)&gt;=15,MOD(L826,2)=0),1,0),IF(MOD(L826,2)=0,IF(DAY(fpdate)&gt;=15,DAY(fpdate)-14,DAY(fpdate)+14),DAY(fpdate))),IF(DAY(DATE(YEAR(fpdate),MONTH(fpdate)+L826-1,DAY(fpdate)))&lt;&gt;DAY(fpdate),DATE(YEAR(fpdate),MONTH(fpdate)+L826,0),DATE(YEAR(fpdate),MONTH(fpdate)+L826-1,DAY(fpdate))))))</f>
        <v/>
      </c>
      <c r="N826" s="70" t="str">
        <f>IF(L826="","",IF(D826&lt;&gt;"",D826,IF(L826=1,start_rate,IF(variable,IF(OR(L826=1,L826&lt;$K$20*periods_per_year),N825,MIN($K$21,IF(MOD(L826-1,$J$23)=0,MAX($K$22,N825+$J$24),N825))),N825))))</f>
        <v/>
      </c>
      <c r="O826" s="71" t="str">
        <f>IF(L826="","",ROUND((((1+N826/CP)^(CP/periods_per_year))-1)*R825,2))</f>
        <v/>
      </c>
      <c r="P826" s="71" t="str">
        <f>IF(L826="","",IF(L826=nper,R825+O826,MIN(R825+O826,IF(N826=N825,P825,ROUND(-PMT(((1+N826/CP)^(CP/periods_per_year))-1,nper-L826+1,R825),2)))))</f>
        <v/>
      </c>
      <c r="Q826" s="71" t="str">
        <f t="shared" si="115"/>
        <v/>
      </c>
      <c r="R826" s="71" t="str">
        <f t="shared" si="116"/>
        <v/>
      </c>
    </row>
    <row r="827" spans="1:18" x14ac:dyDescent="0.25">
      <c r="A827" s="63" t="str">
        <f t="shared" si="108"/>
        <v/>
      </c>
      <c r="B827" s="64" t="str">
        <f t="shared" si="109"/>
        <v/>
      </c>
      <c r="C827" s="65" t="str">
        <f t="shared" si="110"/>
        <v/>
      </c>
      <c r="D827" s="66" t="str">
        <f>IF(A827="","",IF(A827=1,start_rate,IF(variable,IF(OR(A827=1,A827&lt;$K$20*periods_per_year),D826,MIN($K$21,IF(MOD(A827-1,$J$23)=0,MAX($K$22,D826+$J$24),D826))),D826)))</f>
        <v/>
      </c>
      <c r="E827" s="71" t="str">
        <f t="shared" si="111"/>
        <v/>
      </c>
      <c r="F827" s="71" t="str">
        <f>IF(A827="","",IF(A827=nper,J826+E827,MIN(J826+E827,IF(D827=D826,F826,IF($E$10="Acc Bi-Weekly",ROUND((-PMT(((1+D827/CP)^(CP/12))-1,(nper-A827+1)*12/26,J826))/2,2),IF($E$10="Acc Weekly",ROUND((-PMT(((1+D827/CP)^(CP/12))-1,(nper-A827+1)*12/52,J826))/4,2),ROUND(-PMT(((1+D827/CP)^(CP/periods_per_year))-1,nper-A827+1,J826),2)))))))</f>
        <v/>
      </c>
      <c r="G827" s="71" t="str">
        <f>IF(OR(A827="",A827&lt;$E$14),"",IF(J826&lt;=F827,0,IF(IF(AND(A827&gt;=$E$14,MOD(A827-$E$14,int)=0),$E$15,0)+F827&gt;=J826+E827,J826+E827-F827,IF(AND(A827&gt;=$E$14,MOD(A827-$E$14,int)=0),$E$15,0)+IF(IF(AND(A827&gt;=$E$14,MOD(A827-$E$14,int)=0),$E$15,0)+IF(MOD(A827-$E$18,periods_per_year)=0,$E$17,0)+F827&lt;J826+E827,IF(MOD(A827-$E$18,periods_per_year)=0,$E$17,0),J826+E827-IF(AND(A827&gt;=$E$14,MOD(A827-$E$14,int)=0),$E$15,0)-F827))))</f>
        <v/>
      </c>
      <c r="H827" s="68"/>
      <c r="I827" s="71" t="str">
        <f t="shared" si="112"/>
        <v/>
      </c>
      <c r="J827" s="71" t="str">
        <f t="shared" si="113"/>
        <v/>
      </c>
      <c r="K827" s="50"/>
      <c r="L827" s="63" t="str">
        <f t="shared" si="114"/>
        <v/>
      </c>
      <c r="M827" s="64" t="str">
        <f>IF(L827="","",IF(OR(periods_per_year=26,periods_per_year=52),IF(periods_per_year=26,IF(L827=1,fpdate,M826+14),IF(periods_per_year=52,IF(L827=1,fpdate,M826+7),"n/a")),IF(periods_per_year=24,DATE(YEAR(fpdate),MONTH(fpdate)+(L827-1)/2+IF(AND(DAY(fpdate)&gt;=15,MOD(L827,2)=0),1,0),IF(MOD(L827,2)=0,IF(DAY(fpdate)&gt;=15,DAY(fpdate)-14,DAY(fpdate)+14),DAY(fpdate))),IF(DAY(DATE(YEAR(fpdate),MONTH(fpdate)+L827-1,DAY(fpdate)))&lt;&gt;DAY(fpdate),DATE(YEAR(fpdate),MONTH(fpdate)+L827,0),DATE(YEAR(fpdate),MONTH(fpdate)+L827-1,DAY(fpdate))))))</f>
        <v/>
      </c>
      <c r="N827" s="70" t="str">
        <f>IF(L827="","",IF(D827&lt;&gt;"",D827,IF(L827=1,start_rate,IF(variable,IF(OR(L827=1,L827&lt;$K$20*periods_per_year),N826,MIN($K$21,IF(MOD(L827-1,$J$23)=0,MAX($K$22,N826+$J$24),N826))),N826))))</f>
        <v/>
      </c>
      <c r="O827" s="71" t="str">
        <f>IF(L827="","",ROUND((((1+N827/CP)^(CP/periods_per_year))-1)*R826,2))</f>
        <v/>
      </c>
      <c r="P827" s="71" t="str">
        <f>IF(L827="","",IF(L827=nper,R826+O827,MIN(R826+O827,IF(N827=N826,P826,ROUND(-PMT(((1+N827/CP)^(CP/periods_per_year))-1,nper-L827+1,R826),2)))))</f>
        <v/>
      </c>
      <c r="Q827" s="71" t="str">
        <f t="shared" si="115"/>
        <v/>
      </c>
      <c r="R827" s="71" t="str">
        <f t="shared" si="116"/>
        <v/>
      </c>
    </row>
    <row r="828" spans="1:18" x14ac:dyDescent="0.25">
      <c r="A828" s="63" t="str">
        <f t="shared" si="108"/>
        <v/>
      </c>
      <c r="B828" s="64" t="str">
        <f t="shared" si="109"/>
        <v/>
      </c>
      <c r="C828" s="65" t="str">
        <f t="shared" si="110"/>
        <v/>
      </c>
      <c r="D828" s="66" t="str">
        <f>IF(A828="","",IF(A828=1,start_rate,IF(variable,IF(OR(A828=1,A828&lt;$K$20*periods_per_year),D827,MIN($K$21,IF(MOD(A828-1,$J$23)=0,MAX($K$22,D827+$J$24),D827))),D827)))</f>
        <v/>
      </c>
      <c r="E828" s="71" t="str">
        <f t="shared" si="111"/>
        <v/>
      </c>
      <c r="F828" s="71" t="str">
        <f>IF(A828="","",IF(A828=nper,J827+E828,MIN(J827+E828,IF(D828=D827,F827,IF($E$10="Acc Bi-Weekly",ROUND((-PMT(((1+D828/CP)^(CP/12))-1,(nper-A828+1)*12/26,J827))/2,2),IF($E$10="Acc Weekly",ROUND((-PMT(((1+D828/CP)^(CP/12))-1,(nper-A828+1)*12/52,J827))/4,2),ROUND(-PMT(((1+D828/CP)^(CP/periods_per_year))-1,nper-A828+1,J827),2)))))))</f>
        <v/>
      </c>
      <c r="G828" s="71" t="str">
        <f>IF(OR(A828="",A828&lt;$E$14),"",IF(J827&lt;=F828,0,IF(IF(AND(A828&gt;=$E$14,MOD(A828-$E$14,int)=0),$E$15,0)+F828&gt;=J827+E828,J827+E828-F828,IF(AND(A828&gt;=$E$14,MOD(A828-$E$14,int)=0),$E$15,0)+IF(IF(AND(A828&gt;=$E$14,MOD(A828-$E$14,int)=0),$E$15,0)+IF(MOD(A828-$E$18,periods_per_year)=0,$E$17,0)+F828&lt;J827+E828,IF(MOD(A828-$E$18,periods_per_year)=0,$E$17,0),J827+E828-IF(AND(A828&gt;=$E$14,MOD(A828-$E$14,int)=0),$E$15,0)-F828))))</f>
        <v/>
      </c>
      <c r="H828" s="68"/>
      <c r="I828" s="71" t="str">
        <f t="shared" si="112"/>
        <v/>
      </c>
      <c r="J828" s="71" t="str">
        <f t="shared" si="113"/>
        <v/>
      </c>
      <c r="K828" s="50"/>
      <c r="L828" s="63" t="str">
        <f t="shared" si="114"/>
        <v/>
      </c>
      <c r="M828" s="64" t="str">
        <f>IF(L828="","",IF(OR(periods_per_year=26,periods_per_year=52),IF(periods_per_year=26,IF(L828=1,fpdate,M827+14),IF(periods_per_year=52,IF(L828=1,fpdate,M827+7),"n/a")),IF(periods_per_year=24,DATE(YEAR(fpdate),MONTH(fpdate)+(L828-1)/2+IF(AND(DAY(fpdate)&gt;=15,MOD(L828,2)=0),1,0),IF(MOD(L828,2)=0,IF(DAY(fpdate)&gt;=15,DAY(fpdate)-14,DAY(fpdate)+14),DAY(fpdate))),IF(DAY(DATE(YEAR(fpdate),MONTH(fpdate)+L828-1,DAY(fpdate)))&lt;&gt;DAY(fpdate),DATE(YEAR(fpdate),MONTH(fpdate)+L828,0),DATE(YEAR(fpdate),MONTH(fpdate)+L828-1,DAY(fpdate))))))</f>
        <v/>
      </c>
      <c r="N828" s="70" t="str">
        <f>IF(L828="","",IF(D828&lt;&gt;"",D828,IF(L828=1,start_rate,IF(variable,IF(OR(L828=1,L828&lt;$K$20*periods_per_year),N827,MIN($K$21,IF(MOD(L828-1,$J$23)=0,MAX($K$22,N827+$J$24),N827))),N827))))</f>
        <v/>
      </c>
      <c r="O828" s="71" t="str">
        <f>IF(L828="","",ROUND((((1+N828/CP)^(CP/periods_per_year))-1)*R827,2))</f>
        <v/>
      </c>
      <c r="P828" s="71" t="str">
        <f>IF(L828="","",IF(L828=nper,R827+O828,MIN(R827+O828,IF(N828=N827,P827,ROUND(-PMT(((1+N828/CP)^(CP/periods_per_year))-1,nper-L828+1,R827),2)))))</f>
        <v/>
      </c>
      <c r="Q828" s="71" t="str">
        <f t="shared" si="115"/>
        <v/>
      </c>
      <c r="R828" s="71" t="str">
        <f t="shared" si="116"/>
        <v/>
      </c>
    </row>
    <row r="829" spans="1:18" x14ac:dyDescent="0.25">
      <c r="A829" s="63" t="str">
        <f t="shared" si="108"/>
        <v/>
      </c>
      <c r="B829" s="64" t="str">
        <f t="shared" si="109"/>
        <v/>
      </c>
      <c r="C829" s="65" t="str">
        <f t="shared" si="110"/>
        <v/>
      </c>
      <c r="D829" s="66" t="str">
        <f>IF(A829="","",IF(A829=1,start_rate,IF(variable,IF(OR(A829=1,A829&lt;$K$20*periods_per_year),D828,MIN($K$21,IF(MOD(A829-1,$J$23)=0,MAX($K$22,D828+$J$24),D828))),D828)))</f>
        <v/>
      </c>
      <c r="E829" s="71" t="str">
        <f t="shared" si="111"/>
        <v/>
      </c>
      <c r="F829" s="71" t="str">
        <f>IF(A829="","",IF(A829=nper,J828+E829,MIN(J828+E829,IF(D829=D828,F828,IF($E$10="Acc Bi-Weekly",ROUND((-PMT(((1+D829/CP)^(CP/12))-1,(nper-A829+1)*12/26,J828))/2,2),IF($E$10="Acc Weekly",ROUND((-PMT(((1+D829/CP)^(CP/12))-1,(nper-A829+1)*12/52,J828))/4,2),ROUND(-PMT(((1+D829/CP)^(CP/periods_per_year))-1,nper-A829+1,J828),2)))))))</f>
        <v/>
      </c>
      <c r="G829" s="71" t="str">
        <f>IF(OR(A829="",A829&lt;$E$14),"",IF(J828&lt;=F829,0,IF(IF(AND(A829&gt;=$E$14,MOD(A829-$E$14,int)=0),$E$15,0)+F829&gt;=J828+E829,J828+E829-F829,IF(AND(A829&gt;=$E$14,MOD(A829-$E$14,int)=0),$E$15,0)+IF(IF(AND(A829&gt;=$E$14,MOD(A829-$E$14,int)=0),$E$15,0)+IF(MOD(A829-$E$18,periods_per_year)=0,$E$17,0)+F829&lt;J828+E829,IF(MOD(A829-$E$18,periods_per_year)=0,$E$17,0),J828+E829-IF(AND(A829&gt;=$E$14,MOD(A829-$E$14,int)=0),$E$15,0)-F829))))</f>
        <v/>
      </c>
      <c r="H829" s="68"/>
      <c r="I829" s="71" t="str">
        <f t="shared" si="112"/>
        <v/>
      </c>
      <c r="J829" s="71" t="str">
        <f t="shared" si="113"/>
        <v/>
      </c>
      <c r="K829" s="50"/>
      <c r="L829" s="63" t="str">
        <f t="shared" si="114"/>
        <v/>
      </c>
      <c r="M829" s="64" t="str">
        <f>IF(L829="","",IF(OR(periods_per_year=26,periods_per_year=52),IF(periods_per_year=26,IF(L829=1,fpdate,M828+14),IF(periods_per_year=52,IF(L829=1,fpdate,M828+7),"n/a")),IF(periods_per_year=24,DATE(YEAR(fpdate),MONTH(fpdate)+(L829-1)/2+IF(AND(DAY(fpdate)&gt;=15,MOD(L829,2)=0),1,0),IF(MOD(L829,2)=0,IF(DAY(fpdate)&gt;=15,DAY(fpdate)-14,DAY(fpdate)+14),DAY(fpdate))),IF(DAY(DATE(YEAR(fpdate),MONTH(fpdate)+L829-1,DAY(fpdate)))&lt;&gt;DAY(fpdate),DATE(YEAR(fpdate),MONTH(fpdate)+L829,0),DATE(YEAR(fpdate),MONTH(fpdate)+L829-1,DAY(fpdate))))))</f>
        <v/>
      </c>
      <c r="N829" s="70" t="str">
        <f>IF(L829="","",IF(D829&lt;&gt;"",D829,IF(L829=1,start_rate,IF(variable,IF(OR(L829=1,L829&lt;$K$20*periods_per_year),N828,MIN($K$21,IF(MOD(L829-1,$J$23)=0,MAX($K$22,N828+$J$24),N828))),N828))))</f>
        <v/>
      </c>
      <c r="O829" s="71" t="str">
        <f>IF(L829="","",ROUND((((1+N829/CP)^(CP/periods_per_year))-1)*R828,2))</f>
        <v/>
      </c>
      <c r="P829" s="71" t="str">
        <f>IF(L829="","",IF(L829=nper,R828+O829,MIN(R828+O829,IF(N829=N828,P828,ROUND(-PMT(((1+N829/CP)^(CP/periods_per_year))-1,nper-L829+1,R828),2)))))</f>
        <v/>
      </c>
      <c r="Q829" s="71" t="str">
        <f t="shared" si="115"/>
        <v/>
      </c>
      <c r="R829" s="71" t="str">
        <f t="shared" si="116"/>
        <v/>
      </c>
    </row>
    <row r="830" spans="1:18" x14ac:dyDescent="0.25">
      <c r="A830" s="63" t="str">
        <f t="shared" si="108"/>
        <v/>
      </c>
      <c r="B830" s="64" t="str">
        <f t="shared" si="109"/>
        <v/>
      </c>
      <c r="C830" s="65" t="str">
        <f t="shared" si="110"/>
        <v/>
      </c>
      <c r="D830" s="66" t="str">
        <f>IF(A830="","",IF(A830=1,start_rate,IF(variable,IF(OR(A830=1,A830&lt;$K$20*periods_per_year),D829,MIN($K$21,IF(MOD(A830-1,$J$23)=0,MAX($K$22,D829+$J$24),D829))),D829)))</f>
        <v/>
      </c>
      <c r="E830" s="71" t="str">
        <f t="shared" si="111"/>
        <v/>
      </c>
      <c r="F830" s="71" t="str">
        <f>IF(A830="","",IF(A830=nper,J829+E830,MIN(J829+E830,IF(D830=D829,F829,IF($E$10="Acc Bi-Weekly",ROUND((-PMT(((1+D830/CP)^(CP/12))-1,(nper-A830+1)*12/26,J829))/2,2),IF($E$10="Acc Weekly",ROUND((-PMT(((1+D830/CP)^(CP/12))-1,(nper-A830+1)*12/52,J829))/4,2),ROUND(-PMT(((1+D830/CP)^(CP/periods_per_year))-1,nper-A830+1,J829),2)))))))</f>
        <v/>
      </c>
      <c r="G830" s="71" t="str">
        <f>IF(OR(A830="",A830&lt;$E$14),"",IF(J829&lt;=F830,0,IF(IF(AND(A830&gt;=$E$14,MOD(A830-$E$14,int)=0),$E$15,0)+F830&gt;=J829+E830,J829+E830-F830,IF(AND(A830&gt;=$E$14,MOD(A830-$E$14,int)=0),$E$15,0)+IF(IF(AND(A830&gt;=$E$14,MOD(A830-$E$14,int)=0),$E$15,0)+IF(MOD(A830-$E$18,periods_per_year)=0,$E$17,0)+F830&lt;J829+E830,IF(MOD(A830-$E$18,periods_per_year)=0,$E$17,0),J829+E830-IF(AND(A830&gt;=$E$14,MOD(A830-$E$14,int)=0),$E$15,0)-F830))))</f>
        <v/>
      </c>
      <c r="H830" s="68"/>
      <c r="I830" s="71" t="str">
        <f t="shared" si="112"/>
        <v/>
      </c>
      <c r="J830" s="71" t="str">
        <f t="shared" si="113"/>
        <v/>
      </c>
      <c r="K830" s="50"/>
      <c r="L830" s="63" t="str">
        <f t="shared" si="114"/>
        <v/>
      </c>
      <c r="M830" s="64" t="str">
        <f>IF(L830="","",IF(OR(periods_per_year=26,periods_per_year=52),IF(periods_per_year=26,IF(L830=1,fpdate,M829+14),IF(periods_per_year=52,IF(L830=1,fpdate,M829+7),"n/a")),IF(periods_per_year=24,DATE(YEAR(fpdate),MONTH(fpdate)+(L830-1)/2+IF(AND(DAY(fpdate)&gt;=15,MOD(L830,2)=0),1,0),IF(MOD(L830,2)=0,IF(DAY(fpdate)&gt;=15,DAY(fpdate)-14,DAY(fpdate)+14),DAY(fpdate))),IF(DAY(DATE(YEAR(fpdate),MONTH(fpdate)+L830-1,DAY(fpdate)))&lt;&gt;DAY(fpdate),DATE(YEAR(fpdate),MONTH(fpdate)+L830,0),DATE(YEAR(fpdate),MONTH(fpdate)+L830-1,DAY(fpdate))))))</f>
        <v/>
      </c>
      <c r="N830" s="70" t="str">
        <f>IF(L830="","",IF(D830&lt;&gt;"",D830,IF(L830=1,start_rate,IF(variable,IF(OR(L830=1,L830&lt;$K$20*periods_per_year),N829,MIN($K$21,IF(MOD(L830-1,$J$23)=0,MAX($K$22,N829+$J$24),N829))),N829))))</f>
        <v/>
      </c>
      <c r="O830" s="71" t="str">
        <f>IF(L830="","",ROUND((((1+N830/CP)^(CP/periods_per_year))-1)*R829,2))</f>
        <v/>
      </c>
      <c r="P830" s="71" t="str">
        <f>IF(L830="","",IF(L830=nper,R829+O830,MIN(R829+O830,IF(N830=N829,P829,ROUND(-PMT(((1+N830/CP)^(CP/periods_per_year))-1,nper-L830+1,R829),2)))))</f>
        <v/>
      </c>
      <c r="Q830" s="71" t="str">
        <f t="shared" si="115"/>
        <v/>
      </c>
      <c r="R830" s="71" t="str">
        <f t="shared" si="116"/>
        <v/>
      </c>
    </row>
    <row r="831" spans="1:18" x14ac:dyDescent="0.25">
      <c r="A831" s="63" t="str">
        <f t="shared" si="108"/>
        <v/>
      </c>
      <c r="B831" s="64" t="str">
        <f t="shared" si="109"/>
        <v/>
      </c>
      <c r="C831" s="65" t="str">
        <f t="shared" si="110"/>
        <v/>
      </c>
      <c r="D831" s="66" t="str">
        <f>IF(A831="","",IF(A831=1,start_rate,IF(variable,IF(OR(A831=1,A831&lt;$K$20*periods_per_year),D830,MIN($K$21,IF(MOD(A831-1,$J$23)=0,MAX($K$22,D830+$J$24),D830))),D830)))</f>
        <v/>
      </c>
      <c r="E831" s="71" t="str">
        <f t="shared" si="111"/>
        <v/>
      </c>
      <c r="F831" s="71" t="str">
        <f>IF(A831="","",IF(A831=nper,J830+E831,MIN(J830+E831,IF(D831=D830,F830,IF($E$10="Acc Bi-Weekly",ROUND((-PMT(((1+D831/CP)^(CP/12))-1,(nper-A831+1)*12/26,J830))/2,2),IF($E$10="Acc Weekly",ROUND((-PMT(((1+D831/CP)^(CP/12))-1,(nper-A831+1)*12/52,J830))/4,2),ROUND(-PMT(((1+D831/CP)^(CP/periods_per_year))-1,nper-A831+1,J830),2)))))))</f>
        <v/>
      </c>
      <c r="G831" s="71" t="str">
        <f>IF(OR(A831="",A831&lt;$E$14),"",IF(J830&lt;=F831,0,IF(IF(AND(A831&gt;=$E$14,MOD(A831-$E$14,int)=0),$E$15,0)+F831&gt;=J830+E831,J830+E831-F831,IF(AND(A831&gt;=$E$14,MOD(A831-$E$14,int)=0),$E$15,0)+IF(IF(AND(A831&gt;=$E$14,MOD(A831-$E$14,int)=0),$E$15,0)+IF(MOD(A831-$E$18,periods_per_year)=0,$E$17,0)+F831&lt;J830+E831,IF(MOD(A831-$E$18,periods_per_year)=0,$E$17,0),J830+E831-IF(AND(A831&gt;=$E$14,MOD(A831-$E$14,int)=0),$E$15,0)-F831))))</f>
        <v/>
      </c>
      <c r="H831" s="68"/>
      <c r="I831" s="71" t="str">
        <f t="shared" si="112"/>
        <v/>
      </c>
      <c r="J831" s="71" t="str">
        <f t="shared" si="113"/>
        <v/>
      </c>
      <c r="K831" s="50"/>
      <c r="L831" s="63" t="str">
        <f t="shared" si="114"/>
        <v/>
      </c>
      <c r="M831" s="64" t="str">
        <f>IF(L831="","",IF(OR(periods_per_year=26,periods_per_year=52),IF(periods_per_year=26,IF(L831=1,fpdate,M830+14),IF(periods_per_year=52,IF(L831=1,fpdate,M830+7),"n/a")),IF(periods_per_year=24,DATE(YEAR(fpdate),MONTH(fpdate)+(L831-1)/2+IF(AND(DAY(fpdate)&gt;=15,MOD(L831,2)=0),1,0),IF(MOD(L831,2)=0,IF(DAY(fpdate)&gt;=15,DAY(fpdate)-14,DAY(fpdate)+14),DAY(fpdate))),IF(DAY(DATE(YEAR(fpdate),MONTH(fpdate)+L831-1,DAY(fpdate)))&lt;&gt;DAY(fpdate),DATE(YEAR(fpdate),MONTH(fpdate)+L831,0),DATE(YEAR(fpdate),MONTH(fpdate)+L831-1,DAY(fpdate))))))</f>
        <v/>
      </c>
      <c r="N831" s="70" t="str">
        <f>IF(L831="","",IF(D831&lt;&gt;"",D831,IF(L831=1,start_rate,IF(variable,IF(OR(L831=1,L831&lt;$K$20*periods_per_year),N830,MIN($K$21,IF(MOD(L831-1,$J$23)=0,MAX($K$22,N830+$J$24),N830))),N830))))</f>
        <v/>
      </c>
      <c r="O831" s="71" t="str">
        <f>IF(L831="","",ROUND((((1+N831/CP)^(CP/periods_per_year))-1)*R830,2))</f>
        <v/>
      </c>
      <c r="P831" s="71" t="str">
        <f>IF(L831="","",IF(L831=nper,R830+O831,MIN(R830+O831,IF(N831=N830,P830,ROUND(-PMT(((1+N831/CP)^(CP/periods_per_year))-1,nper-L831+1,R830),2)))))</f>
        <v/>
      </c>
      <c r="Q831" s="71" t="str">
        <f t="shared" si="115"/>
        <v/>
      </c>
      <c r="R831" s="71" t="str">
        <f t="shared" si="116"/>
        <v/>
      </c>
    </row>
    <row r="832" spans="1:18" x14ac:dyDescent="0.25">
      <c r="A832" s="63" t="str">
        <f t="shared" si="108"/>
        <v/>
      </c>
      <c r="B832" s="64" t="str">
        <f t="shared" si="109"/>
        <v/>
      </c>
      <c r="C832" s="65" t="str">
        <f t="shared" si="110"/>
        <v/>
      </c>
      <c r="D832" s="66" t="str">
        <f>IF(A832="","",IF(A832=1,start_rate,IF(variable,IF(OR(A832=1,A832&lt;$K$20*periods_per_year),D831,MIN($K$21,IF(MOD(A832-1,$J$23)=0,MAX($K$22,D831+$J$24),D831))),D831)))</f>
        <v/>
      </c>
      <c r="E832" s="71" t="str">
        <f t="shared" si="111"/>
        <v/>
      </c>
      <c r="F832" s="71" t="str">
        <f>IF(A832="","",IF(A832=nper,J831+E832,MIN(J831+E832,IF(D832=D831,F831,IF($E$10="Acc Bi-Weekly",ROUND((-PMT(((1+D832/CP)^(CP/12))-1,(nper-A832+1)*12/26,J831))/2,2),IF($E$10="Acc Weekly",ROUND((-PMT(((1+D832/CP)^(CP/12))-1,(nper-A832+1)*12/52,J831))/4,2),ROUND(-PMT(((1+D832/CP)^(CP/periods_per_year))-1,nper-A832+1,J831),2)))))))</f>
        <v/>
      </c>
      <c r="G832" s="71" t="str">
        <f>IF(OR(A832="",A832&lt;$E$14),"",IF(J831&lt;=F832,0,IF(IF(AND(A832&gt;=$E$14,MOD(A832-$E$14,int)=0),$E$15,0)+F832&gt;=J831+E832,J831+E832-F832,IF(AND(A832&gt;=$E$14,MOD(A832-$E$14,int)=0),$E$15,0)+IF(IF(AND(A832&gt;=$E$14,MOD(A832-$E$14,int)=0),$E$15,0)+IF(MOD(A832-$E$18,periods_per_year)=0,$E$17,0)+F832&lt;J831+E832,IF(MOD(A832-$E$18,periods_per_year)=0,$E$17,0),J831+E832-IF(AND(A832&gt;=$E$14,MOD(A832-$E$14,int)=0),$E$15,0)-F832))))</f>
        <v/>
      </c>
      <c r="H832" s="68"/>
      <c r="I832" s="71" t="str">
        <f t="shared" si="112"/>
        <v/>
      </c>
      <c r="J832" s="71" t="str">
        <f t="shared" si="113"/>
        <v/>
      </c>
      <c r="K832" s="50"/>
      <c r="L832" s="63" t="str">
        <f t="shared" si="114"/>
        <v/>
      </c>
      <c r="M832" s="64" t="str">
        <f>IF(L832="","",IF(OR(periods_per_year=26,periods_per_year=52),IF(periods_per_year=26,IF(L832=1,fpdate,M831+14),IF(periods_per_year=52,IF(L832=1,fpdate,M831+7),"n/a")),IF(periods_per_year=24,DATE(YEAR(fpdate),MONTH(fpdate)+(L832-1)/2+IF(AND(DAY(fpdate)&gt;=15,MOD(L832,2)=0),1,0),IF(MOD(L832,2)=0,IF(DAY(fpdate)&gt;=15,DAY(fpdate)-14,DAY(fpdate)+14),DAY(fpdate))),IF(DAY(DATE(YEAR(fpdate),MONTH(fpdate)+L832-1,DAY(fpdate)))&lt;&gt;DAY(fpdate),DATE(YEAR(fpdate),MONTH(fpdate)+L832,0),DATE(YEAR(fpdate),MONTH(fpdate)+L832-1,DAY(fpdate))))))</f>
        <v/>
      </c>
      <c r="N832" s="70" t="str">
        <f>IF(L832="","",IF(D832&lt;&gt;"",D832,IF(L832=1,start_rate,IF(variable,IF(OR(L832=1,L832&lt;$K$20*periods_per_year),N831,MIN($K$21,IF(MOD(L832-1,$J$23)=0,MAX($K$22,N831+$J$24),N831))),N831))))</f>
        <v/>
      </c>
      <c r="O832" s="71" t="str">
        <f>IF(L832="","",ROUND((((1+N832/CP)^(CP/periods_per_year))-1)*R831,2))</f>
        <v/>
      </c>
      <c r="P832" s="71" t="str">
        <f>IF(L832="","",IF(L832=nper,R831+O832,MIN(R831+O832,IF(N832=N831,P831,ROUND(-PMT(((1+N832/CP)^(CP/periods_per_year))-1,nper-L832+1,R831),2)))))</f>
        <v/>
      </c>
      <c r="Q832" s="71" t="str">
        <f t="shared" si="115"/>
        <v/>
      </c>
      <c r="R832" s="71" t="str">
        <f t="shared" si="116"/>
        <v/>
      </c>
    </row>
    <row r="833" spans="1:18" x14ac:dyDescent="0.25">
      <c r="A833" s="63" t="str">
        <f t="shared" si="108"/>
        <v/>
      </c>
      <c r="B833" s="64" t="str">
        <f t="shared" si="109"/>
        <v/>
      </c>
      <c r="C833" s="65" t="str">
        <f t="shared" si="110"/>
        <v/>
      </c>
      <c r="D833" s="66" t="str">
        <f>IF(A833="","",IF(A833=1,start_rate,IF(variable,IF(OR(A833=1,A833&lt;$K$20*periods_per_year),D832,MIN($K$21,IF(MOD(A833-1,$J$23)=0,MAX($K$22,D832+$J$24),D832))),D832)))</f>
        <v/>
      </c>
      <c r="E833" s="71" t="str">
        <f t="shared" si="111"/>
        <v/>
      </c>
      <c r="F833" s="71" t="str">
        <f>IF(A833="","",IF(A833=nper,J832+E833,MIN(J832+E833,IF(D833=D832,F832,IF($E$10="Acc Bi-Weekly",ROUND((-PMT(((1+D833/CP)^(CP/12))-1,(nper-A833+1)*12/26,J832))/2,2),IF($E$10="Acc Weekly",ROUND((-PMT(((1+D833/CP)^(CP/12))-1,(nper-A833+1)*12/52,J832))/4,2),ROUND(-PMT(((1+D833/CP)^(CP/periods_per_year))-1,nper-A833+1,J832),2)))))))</f>
        <v/>
      </c>
      <c r="G833" s="71" t="str">
        <f>IF(OR(A833="",A833&lt;$E$14),"",IF(J832&lt;=F833,0,IF(IF(AND(A833&gt;=$E$14,MOD(A833-$E$14,int)=0),$E$15,0)+F833&gt;=J832+E833,J832+E833-F833,IF(AND(A833&gt;=$E$14,MOD(A833-$E$14,int)=0),$E$15,0)+IF(IF(AND(A833&gt;=$E$14,MOD(A833-$E$14,int)=0),$E$15,0)+IF(MOD(A833-$E$18,periods_per_year)=0,$E$17,0)+F833&lt;J832+E833,IF(MOD(A833-$E$18,periods_per_year)=0,$E$17,0),J832+E833-IF(AND(A833&gt;=$E$14,MOD(A833-$E$14,int)=0),$E$15,0)-F833))))</f>
        <v/>
      </c>
      <c r="H833" s="68"/>
      <c r="I833" s="71" t="str">
        <f t="shared" si="112"/>
        <v/>
      </c>
      <c r="J833" s="71" t="str">
        <f t="shared" si="113"/>
        <v/>
      </c>
      <c r="K833" s="50"/>
      <c r="L833" s="63" t="str">
        <f t="shared" si="114"/>
        <v/>
      </c>
      <c r="M833" s="64" t="str">
        <f>IF(L833="","",IF(OR(periods_per_year=26,periods_per_year=52),IF(periods_per_year=26,IF(L833=1,fpdate,M832+14),IF(periods_per_year=52,IF(L833=1,fpdate,M832+7),"n/a")),IF(periods_per_year=24,DATE(YEAR(fpdate),MONTH(fpdate)+(L833-1)/2+IF(AND(DAY(fpdate)&gt;=15,MOD(L833,2)=0),1,0),IF(MOD(L833,2)=0,IF(DAY(fpdate)&gt;=15,DAY(fpdate)-14,DAY(fpdate)+14),DAY(fpdate))),IF(DAY(DATE(YEAR(fpdate),MONTH(fpdate)+L833-1,DAY(fpdate)))&lt;&gt;DAY(fpdate),DATE(YEAR(fpdate),MONTH(fpdate)+L833,0),DATE(YEAR(fpdate),MONTH(fpdate)+L833-1,DAY(fpdate))))))</f>
        <v/>
      </c>
      <c r="N833" s="70" t="str">
        <f>IF(L833="","",IF(D833&lt;&gt;"",D833,IF(L833=1,start_rate,IF(variable,IF(OR(L833=1,L833&lt;$K$20*periods_per_year),N832,MIN($K$21,IF(MOD(L833-1,$J$23)=0,MAX($K$22,N832+$J$24),N832))),N832))))</f>
        <v/>
      </c>
      <c r="O833" s="71" t="str">
        <f>IF(L833="","",ROUND((((1+N833/CP)^(CP/periods_per_year))-1)*R832,2))</f>
        <v/>
      </c>
      <c r="P833" s="71" t="str">
        <f>IF(L833="","",IF(L833=nper,R832+O833,MIN(R832+O833,IF(N833=N832,P832,ROUND(-PMT(((1+N833/CP)^(CP/periods_per_year))-1,nper-L833+1,R832),2)))))</f>
        <v/>
      </c>
      <c r="Q833" s="71" t="str">
        <f t="shared" si="115"/>
        <v/>
      </c>
      <c r="R833" s="71" t="str">
        <f t="shared" si="116"/>
        <v/>
      </c>
    </row>
    <row r="834" spans="1:18" x14ac:dyDescent="0.25">
      <c r="A834" s="63" t="str">
        <f t="shared" si="108"/>
        <v/>
      </c>
      <c r="B834" s="64" t="str">
        <f t="shared" si="109"/>
        <v/>
      </c>
      <c r="C834" s="65" t="str">
        <f t="shared" si="110"/>
        <v/>
      </c>
      <c r="D834" s="66" t="str">
        <f>IF(A834="","",IF(A834=1,start_rate,IF(variable,IF(OR(A834=1,A834&lt;$K$20*periods_per_year),D833,MIN($K$21,IF(MOD(A834-1,$J$23)=0,MAX($K$22,D833+$J$24),D833))),D833)))</f>
        <v/>
      </c>
      <c r="E834" s="71" t="str">
        <f t="shared" si="111"/>
        <v/>
      </c>
      <c r="F834" s="71" t="str">
        <f>IF(A834="","",IF(A834=nper,J833+E834,MIN(J833+E834,IF(D834=D833,F833,IF($E$10="Acc Bi-Weekly",ROUND((-PMT(((1+D834/CP)^(CP/12))-1,(nper-A834+1)*12/26,J833))/2,2),IF($E$10="Acc Weekly",ROUND((-PMT(((1+D834/CP)^(CP/12))-1,(nper-A834+1)*12/52,J833))/4,2),ROUND(-PMT(((1+D834/CP)^(CP/periods_per_year))-1,nper-A834+1,J833),2)))))))</f>
        <v/>
      </c>
      <c r="G834" s="71" t="str">
        <f>IF(OR(A834="",A834&lt;$E$14),"",IF(J833&lt;=F834,0,IF(IF(AND(A834&gt;=$E$14,MOD(A834-$E$14,int)=0),$E$15,0)+F834&gt;=J833+E834,J833+E834-F834,IF(AND(A834&gt;=$E$14,MOD(A834-$E$14,int)=0),$E$15,0)+IF(IF(AND(A834&gt;=$E$14,MOD(A834-$E$14,int)=0),$E$15,0)+IF(MOD(A834-$E$18,periods_per_year)=0,$E$17,0)+F834&lt;J833+E834,IF(MOD(A834-$E$18,periods_per_year)=0,$E$17,0),J833+E834-IF(AND(A834&gt;=$E$14,MOD(A834-$E$14,int)=0),$E$15,0)-F834))))</f>
        <v/>
      </c>
      <c r="H834" s="68"/>
      <c r="I834" s="71" t="str">
        <f t="shared" si="112"/>
        <v/>
      </c>
      <c r="J834" s="71" t="str">
        <f t="shared" si="113"/>
        <v/>
      </c>
      <c r="K834" s="50"/>
      <c r="L834" s="63" t="str">
        <f t="shared" si="114"/>
        <v/>
      </c>
      <c r="M834" s="64" t="str">
        <f>IF(L834="","",IF(OR(periods_per_year=26,periods_per_year=52),IF(periods_per_year=26,IF(L834=1,fpdate,M833+14),IF(periods_per_year=52,IF(L834=1,fpdate,M833+7),"n/a")),IF(periods_per_year=24,DATE(YEAR(fpdate),MONTH(fpdate)+(L834-1)/2+IF(AND(DAY(fpdate)&gt;=15,MOD(L834,2)=0),1,0),IF(MOD(L834,2)=0,IF(DAY(fpdate)&gt;=15,DAY(fpdate)-14,DAY(fpdate)+14),DAY(fpdate))),IF(DAY(DATE(YEAR(fpdate),MONTH(fpdate)+L834-1,DAY(fpdate)))&lt;&gt;DAY(fpdate),DATE(YEAR(fpdate),MONTH(fpdate)+L834,0),DATE(YEAR(fpdate),MONTH(fpdate)+L834-1,DAY(fpdate))))))</f>
        <v/>
      </c>
      <c r="N834" s="70" t="str">
        <f>IF(L834="","",IF(D834&lt;&gt;"",D834,IF(L834=1,start_rate,IF(variable,IF(OR(L834=1,L834&lt;$K$20*periods_per_year),N833,MIN($K$21,IF(MOD(L834-1,$J$23)=0,MAX($K$22,N833+$J$24),N833))),N833))))</f>
        <v/>
      </c>
      <c r="O834" s="71" t="str">
        <f>IF(L834="","",ROUND((((1+N834/CP)^(CP/periods_per_year))-1)*R833,2))</f>
        <v/>
      </c>
      <c r="P834" s="71" t="str">
        <f>IF(L834="","",IF(L834=nper,R833+O834,MIN(R833+O834,IF(N834=N833,P833,ROUND(-PMT(((1+N834/CP)^(CP/periods_per_year))-1,nper-L834+1,R833),2)))))</f>
        <v/>
      </c>
      <c r="Q834" s="71" t="str">
        <f t="shared" si="115"/>
        <v/>
      </c>
      <c r="R834" s="71" t="str">
        <f t="shared" si="116"/>
        <v/>
      </c>
    </row>
    <row r="835" spans="1:18" x14ac:dyDescent="0.25">
      <c r="A835" s="63" t="str">
        <f t="shared" si="108"/>
        <v/>
      </c>
      <c r="B835" s="64" t="str">
        <f t="shared" si="109"/>
        <v/>
      </c>
      <c r="C835" s="65" t="str">
        <f t="shared" si="110"/>
        <v/>
      </c>
      <c r="D835" s="66" t="str">
        <f>IF(A835="","",IF(A835=1,start_rate,IF(variable,IF(OR(A835=1,A835&lt;$K$20*periods_per_year),D834,MIN($K$21,IF(MOD(A835-1,$J$23)=0,MAX($K$22,D834+$J$24),D834))),D834)))</f>
        <v/>
      </c>
      <c r="E835" s="71" t="str">
        <f t="shared" si="111"/>
        <v/>
      </c>
      <c r="F835" s="71" t="str">
        <f>IF(A835="","",IF(A835=nper,J834+E835,MIN(J834+E835,IF(D835=D834,F834,IF($E$10="Acc Bi-Weekly",ROUND((-PMT(((1+D835/CP)^(CP/12))-1,(nper-A835+1)*12/26,J834))/2,2),IF($E$10="Acc Weekly",ROUND((-PMT(((1+D835/CP)^(CP/12))-1,(nper-A835+1)*12/52,J834))/4,2),ROUND(-PMT(((1+D835/CP)^(CP/periods_per_year))-1,nper-A835+1,J834),2)))))))</f>
        <v/>
      </c>
      <c r="G835" s="71" t="str">
        <f>IF(OR(A835="",A835&lt;$E$14),"",IF(J834&lt;=F835,0,IF(IF(AND(A835&gt;=$E$14,MOD(A835-$E$14,int)=0),$E$15,0)+F835&gt;=J834+E835,J834+E835-F835,IF(AND(A835&gt;=$E$14,MOD(A835-$E$14,int)=0),$E$15,0)+IF(IF(AND(A835&gt;=$E$14,MOD(A835-$E$14,int)=0),$E$15,0)+IF(MOD(A835-$E$18,periods_per_year)=0,$E$17,0)+F835&lt;J834+E835,IF(MOD(A835-$E$18,periods_per_year)=0,$E$17,0),J834+E835-IF(AND(A835&gt;=$E$14,MOD(A835-$E$14,int)=0),$E$15,0)-F835))))</f>
        <v/>
      </c>
      <c r="H835" s="68"/>
      <c r="I835" s="71" t="str">
        <f t="shared" si="112"/>
        <v/>
      </c>
      <c r="J835" s="71" t="str">
        <f t="shared" si="113"/>
        <v/>
      </c>
      <c r="K835" s="50"/>
      <c r="L835" s="63" t="str">
        <f t="shared" si="114"/>
        <v/>
      </c>
      <c r="M835" s="64" t="str">
        <f>IF(L835="","",IF(OR(periods_per_year=26,periods_per_year=52),IF(periods_per_year=26,IF(L835=1,fpdate,M834+14),IF(periods_per_year=52,IF(L835=1,fpdate,M834+7),"n/a")),IF(periods_per_year=24,DATE(YEAR(fpdate),MONTH(fpdate)+(L835-1)/2+IF(AND(DAY(fpdate)&gt;=15,MOD(L835,2)=0),1,0),IF(MOD(L835,2)=0,IF(DAY(fpdate)&gt;=15,DAY(fpdate)-14,DAY(fpdate)+14),DAY(fpdate))),IF(DAY(DATE(YEAR(fpdate),MONTH(fpdate)+L835-1,DAY(fpdate)))&lt;&gt;DAY(fpdate),DATE(YEAR(fpdate),MONTH(fpdate)+L835,0),DATE(YEAR(fpdate),MONTH(fpdate)+L835-1,DAY(fpdate))))))</f>
        <v/>
      </c>
      <c r="N835" s="70" t="str">
        <f>IF(L835="","",IF(D835&lt;&gt;"",D835,IF(L835=1,start_rate,IF(variable,IF(OR(L835=1,L835&lt;$K$20*periods_per_year),N834,MIN($K$21,IF(MOD(L835-1,$J$23)=0,MAX($K$22,N834+$J$24),N834))),N834))))</f>
        <v/>
      </c>
      <c r="O835" s="71" t="str">
        <f>IF(L835="","",ROUND((((1+N835/CP)^(CP/periods_per_year))-1)*R834,2))</f>
        <v/>
      </c>
      <c r="P835" s="71" t="str">
        <f>IF(L835="","",IF(L835=nper,R834+O835,MIN(R834+O835,IF(N835=N834,P834,ROUND(-PMT(((1+N835/CP)^(CP/periods_per_year))-1,nper-L835+1,R834),2)))))</f>
        <v/>
      </c>
      <c r="Q835" s="71" t="str">
        <f t="shared" si="115"/>
        <v/>
      </c>
      <c r="R835" s="71" t="str">
        <f t="shared" si="116"/>
        <v/>
      </c>
    </row>
    <row r="836" spans="1:18" x14ac:dyDescent="0.25">
      <c r="A836" s="63" t="str">
        <f t="shared" si="108"/>
        <v/>
      </c>
      <c r="B836" s="64" t="str">
        <f t="shared" si="109"/>
        <v/>
      </c>
      <c r="C836" s="65" t="str">
        <f t="shared" si="110"/>
        <v/>
      </c>
      <c r="D836" s="66" t="str">
        <f>IF(A836="","",IF(A836=1,start_rate,IF(variable,IF(OR(A836=1,A836&lt;$K$20*periods_per_year),D835,MIN($K$21,IF(MOD(A836-1,$J$23)=0,MAX($K$22,D835+$J$24),D835))),D835)))</f>
        <v/>
      </c>
      <c r="E836" s="71" t="str">
        <f t="shared" si="111"/>
        <v/>
      </c>
      <c r="F836" s="71" t="str">
        <f>IF(A836="","",IF(A836=nper,J835+E836,MIN(J835+E836,IF(D836=D835,F835,IF($E$10="Acc Bi-Weekly",ROUND((-PMT(((1+D836/CP)^(CP/12))-1,(nper-A836+1)*12/26,J835))/2,2),IF($E$10="Acc Weekly",ROUND((-PMT(((1+D836/CP)^(CP/12))-1,(nper-A836+1)*12/52,J835))/4,2),ROUND(-PMT(((1+D836/CP)^(CP/periods_per_year))-1,nper-A836+1,J835),2)))))))</f>
        <v/>
      </c>
      <c r="G836" s="71" t="str">
        <f>IF(OR(A836="",A836&lt;$E$14),"",IF(J835&lt;=F836,0,IF(IF(AND(A836&gt;=$E$14,MOD(A836-$E$14,int)=0),$E$15,0)+F836&gt;=J835+E836,J835+E836-F836,IF(AND(A836&gt;=$E$14,MOD(A836-$E$14,int)=0),$E$15,0)+IF(IF(AND(A836&gt;=$E$14,MOD(A836-$E$14,int)=0),$E$15,0)+IF(MOD(A836-$E$18,periods_per_year)=0,$E$17,0)+F836&lt;J835+E836,IF(MOD(A836-$E$18,periods_per_year)=0,$E$17,0),J835+E836-IF(AND(A836&gt;=$E$14,MOD(A836-$E$14,int)=0),$E$15,0)-F836))))</f>
        <v/>
      </c>
      <c r="H836" s="68"/>
      <c r="I836" s="71" t="str">
        <f t="shared" si="112"/>
        <v/>
      </c>
      <c r="J836" s="71" t="str">
        <f t="shared" si="113"/>
        <v/>
      </c>
      <c r="K836" s="50"/>
      <c r="L836" s="63" t="str">
        <f t="shared" si="114"/>
        <v/>
      </c>
      <c r="M836" s="64" t="str">
        <f>IF(L836="","",IF(OR(periods_per_year=26,periods_per_year=52),IF(periods_per_year=26,IF(L836=1,fpdate,M835+14),IF(periods_per_year=52,IF(L836=1,fpdate,M835+7),"n/a")),IF(periods_per_year=24,DATE(YEAR(fpdate),MONTH(fpdate)+(L836-1)/2+IF(AND(DAY(fpdate)&gt;=15,MOD(L836,2)=0),1,0),IF(MOD(L836,2)=0,IF(DAY(fpdate)&gt;=15,DAY(fpdate)-14,DAY(fpdate)+14),DAY(fpdate))),IF(DAY(DATE(YEAR(fpdate),MONTH(fpdate)+L836-1,DAY(fpdate)))&lt;&gt;DAY(fpdate),DATE(YEAR(fpdate),MONTH(fpdate)+L836,0),DATE(YEAR(fpdate),MONTH(fpdate)+L836-1,DAY(fpdate))))))</f>
        <v/>
      </c>
      <c r="N836" s="70" t="str">
        <f>IF(L836="","",IF(D836&lt;&gt;"",D836,IF(L836=1,start_rate,IF(variable,IF(OR(L836=1,L836&lt;$K$20*periods_per_year),N835,MIN($K$21,IF(MOD(L836-1,$J$23)=0,MAX($K$22,N835+$J$24),N835))),N835))))</f>
        <v/>
      </c>
      <c r="O836" s="71" t="str">
        <f>IF(L836="","",ROUND((((1+N836/CP)^(CP/periods_per_year))-1)*R835,2))</f>
        <v/>
      </c>
      <c r="P836" s="71" t="str">
        <f>IF(L836="","",IF(L836=nper,R835+O836,MIN(R835+O836,IF(N836=N835,P835,ROUND(-PMT(((1+N836/CP)^(CP/periods_per_year))-1,nper-L836+1,R835),2)))))</f>
        <v/>
      </c>
      <c r="Q836" s="71" t="str">
        <f t="shared" si="115"/>
        <v/>
      </c>
      <c r="R836" s="71" t="str">
        <f t="shared" si="116"/>
        <v/>
      </c>
    </row>
    <row r="837" spans="1:18" x14ac:dyDescent="0.25">
      <c r="A837" s="63" t="str">
        <f t="shared" si="108"/>
        <v/>
      </c>
      <c r="B837" s="64" t="str">
        <f t="shared" si="109"/>
        <v/>
      </c>
      <c r="C837" s="65" t="str">
        <f t="shared" si="110"/>
        <v/>
      </c>
      <c r="D837" s="66" t="str">
        <f>IF(A837="","",IF(A837=1,start_rate,IF(variable,IF(OR(A837=1,A837&lt;$K$20*periods_per_year),D836,MIN($K$21,IF(MOD(A837-1,$J$23)=0,MAX($K$22,D836+$J$24),D836))),D836)))</f>
        <v/>
      </c>
      <c r="E837" s="71" t="str">
        <f t="shared" si="111"/>
        <v/>
      </c>
      <c r="F837" s="71" t="str">
        <f>IF(A837="","",IF(A837=nper,J836+E837,MIN(J836+E837,IF(D837=D836,F836,IF($E$10="Acc Bi-Weekly",ROUND((-PMT(((1+D837/CP)^(CP/12))-1,(nper-A837+1)*12/26,J836))/2,2),IF($E$10="Acc Weekly",ROUND((-PMT(((1+D837/CP)^(CP/12))-1,(nper-A837+1)*12/52,J836))/4,2),ROUND(-PMT(((1+D837/CP)^(CP/periods_per_year))-1,nper-A837+1,J836),2)))))))</f>
        <v/>
      </c>
      <c r="G837" s="71" t="str">
        <f>IF(OR(A837="",A837&lt;$E$14),"",IF(J836&lt;=F837,0,IF(IF(AND(A837&gt;=$E$14,MOD(A837-$E$14,int)=0),$E$15,0)+F837&gt;=J836+E837,J836+E837-F837,IF(AND(A837&gt;=$E$14,MOD(A837-$E$14,int)=0),$E$15,0)+IF(IF(AND(A837&gt;=$E$14,MOD(A837-$E$14,int)=0),$E$15,0)+IF(MOD(A837-$E$18,periods_per_year)=0,$E$17,0)+F837&lt;J836+E837,IF(MOD(A837-$E$18,periods_per_year)=0,$E$17,0),J836+E837-IF(AND(A837&gt;=$E$14,MOD(A837-$E$14,int)=0),$E$15,0)-F837))))</f>
        <v/>
      </c>
      <c r="H837" s="68"/>
      <c r="I837" s="71" t="str">
        <f t="shared" si="112"/>
        <v/>
      </c>
      <c r="J837" s="71" t="str">
        <f t="shared" si="113"/>
        <v/>
      </c>
      <c r="K837" s="50"/>
      <c r="L837" s="63" t="str">
        <f t="shared" si="114"/>
        <v/>
      </c>
      <c r="M837" s="64" t="str">
        <f>IF(L837="","",IF(OR(periods_per_year=26,periods_per_year=52),IF(periods_per_year=26,IF(L837=1,fpdate,M836+14),IF(periods_per_year=52,IF(L837=1,fpdate,M836+7),"n/a")),IF(periods_per_year=24,DATE(YEAR(fpdate),MONTH(fpdate)+(L837-1)/2+IF(AND(DAY(fpdate)&gt;=15,MOD(L837,2)=0),1,0),IF(MOD(L837,2)=0,IF(DAY(fpdate)&gt;=15,DAY(fpdate)-14,DAY(fpdate)+14),DAY(fpdate))),IF(DAY(DATE(YEAR(fpdate),MONTH(fpdate)+L837-1,DAY(fpdate)))&lt;&gt;DAY(fpdate),DATE(YEAR(fpdate),MONTH(fpdate)+L837,0),DATE(YEAR(fpdate),MONTH(fpdate)+L837-1,DAY(fpdate))))))</f>
        <v/>
      </c>
      <c r="N837" s="70" t="str">
        <f>IF(L837="","",IF(D837&lt;&gt;"",D837,IF(L837=1,start_rate,IF(variable,IF(OR(L837=1,L837&lt;$K$20*periods_per_year),N836,MIN($K$21,IF(MOD(L837-1,$J$23)=0,MAX($K$22,N836+$J$24),N836))),N836))))</f>
        <v/>
      </c>
      <c r="O837" s="71" t="str">
        <f>IF(L837="","",ROUND((((1+N837/CP)^(CP/periods_per_year))-1)*R836,2))</f>
        <v/>
      </c>
      <c r="P837" s="71" t="str">
        <f>IF(L837="","",IF(L837=nper,R836+O837,MIN(R836+O837,IF(N837=N836,P836,ROUND(-PMT(((1+N837/CP)^(CP/periods_per_year))-1,nper-L837+1,R836),2)))))</f>
        <v/>
      </c>
      <c r="Q837" s="71" t="str">
        <f t="shared" si="115"/>
        <v/>
      </c>
      <c r="R837" s="71" t="str">
        <f t="shared" si="116"/>
        <v/>
      </c>
    </row>
    <row r="838" spans="1:18" x14ac:dyDescent="0.25">
      <c r="A838" s="63" t="str">
        <f t="shared" si="108"/>
        <v/>
      </c>
      <c r="B838" s="64" t="str">
        <f t="shared" si="109"/>
        <v/>
      </c>
      <c r="C838" s="65" t="str">
        <f t="shared" si="110"/>
        <v/>
      </c>
      <c r="D838" s="66" t="str">
        <f>IF(A838="","",IF(A838=1,start_rate,IF(variable,IF(OR(A838=1,A838&lt;$K$20*periods_per_year),D837,MIN($K$21,IF(MOD(A838-1,$J$23)=0,MAX($K$22,D837+$J$24),D837))),D837)))</f>
        <v/>
      </c>
      <c r="E838" s="71" t="str">
        <f t="shared" si="111"/>
        <v/>
      </c>
      <c r="F838" s="71" t="str">
        <f>IF(A838="","",IF(A838=nper,J837+E838,MIN(J837+E838,IF(D838=D837,F837,IF($E$10="Acc Bi-Weekly",ROUND((-PMT(((1+D838/CP)^(CP/12))-1,(nper-A838+1)*12/26,J837))/2,2),IF($E$10="Acc Weekly",ROUND((-PMT(((1+D838/CP)^(CP/12))-1,(nper-A838+1)*12/52,J837))/4,2),ROUND(-PMT(((1+D838/CP)^(CP/periods_per_year))-1,nper-A838+1,J837),2)))))))</f>
        <v/>
      </c>
      <c r="G838" s="71" t="str">
        <f>IF(OR(A838="",A838&lt;$E$14),"",IF(J837&lt;=F838,0,IF(IF(AND(A838&gt;=$E$14,MOD(A838-$E$14,int)=0),$E$15,0)+F838&gt;=J837+E838,J837+E838-F838,IF(AND(A838&gt;=$E$14,MOD(A838-$E$14,int)=0),$E$15,0)+IF(IF(AND(A838&gt;=$E$14,MOD(A838-$E$14,int)=0),$E$15,0)+IF(MOD(A838-$E$18,periods_per_year)=0,$E$17,0)+F838&lt;J837+E838,IF(MOD(A838-$E$18,periods_per_year)=0,$E$17,0),J837+E838-IF(AND(A838&gt;=$E$14,MOD(A838-$E$14,int)=0),$E$15,0)-F838))))</f>
        <v/>
      </c>
      <c r="H838" s="68"/>
      <c r="I838" s="71" t="str">
        <f t="shared" si="112"/>
        <v/>
      </c>
      <c r="J838" s="71" t="str">
        <f t="shared" si="113"/>
        <v/>
      </c>
      <c r="K838" s="50"/>
      <c r="L838" s="63" t="str">
        <f t="shared" si="114"/>
        <v/>
      </c>
      <c r="M838" s="64" t="str">
        <f>IF(L838="","",IF(OR(periods_per_year=26,periods_per_year=52),IF(periods_per_year=26,IF(L838=1,fpdate,M837+14),IF(periods_per_year=52,IF(L838=1,fpdate,M837+7),"n/a")),IF(periods_per_year=24,DATE(YEAR(fpdate),MONTH(fpdate)+(L838-1)/2+IF(AND(DAY(fpdate)&gt;=15,MOD(L838,2)=0),1,0),IF(MOD(L838,2)=0,IF(DAY(fpdate)&gt;=15,DAY(fpdate)-14,DAY(fpdate)+14),DAY(fpdate))),IF(DAY(DATE(YEAR(fpdate),MONTH(fpdate)+L838-1,DAY(fpdate)))&lt;&gt;DAY(fpdate),DATE(YEAR(fpdate),MONTH(fpdate)+L838,0),DATE(YEAR(fpdate),MONTH(fpdate)+L838-1,DAY(fpdate))))))</f>
        <v/>
      </c>
      <c r="N838" s="70" t="str">
        <f>IF(L838="","",IF(D838&lt;&gt;"",D838,IF(L838=1,start_rate,IF(variable,IF(OR(L838=1,L838&lt;$K$20*periods_per_year),N837,MIN($K$21,IF(MOD(L838-1,$J$23)=0,MAX($K$22,N837+$J$24),N837))),N837))))</f>
        <v/>
      </c>
      <c r="O838" s="71" t="str">
        <f>IF(L838="","",ROUND((((1+N838/CP)^(CP/periods_per_year))-1)*R837,2))</f>
        <v/>
      </c>
      <c r="P838" s="71" t="str">
        <f>IF(L838="","",IF(L838=nper,R837+O838,MIN(R837+O838,IF(N838=N837,P837,ROUND(-PMT(((1+N838/CP)^(CP/periods_per_year))-1,nper-L838+1,R837),2)))))</f>
        <v/>
      </c>
      <c r="Q838" s="71" t="str">
        <f t="shared" si="115"/>
        <v/>
      </c>
      <c r="R838" s="71" t="str">
        <f t="shared" si="116"/>
        <v/>
      </c>
    </row>
    <row r="839" spans="1:18" x14ac:dyDescent="0.25">
      <c r="A839" s="63" t="str">
        <f t="shared" si="108"/>
        <v/>
      </c>
      <c r="B839" s="64" t="str">
        <f t="shared" si="109"/>
        <v/>
      </c>
      <c r="C839" s="65" t="str">
        <f t="shared" si="110"/>
        <v/>
      </c>
      <c r="D839" s="66" t="str">
        <f>IF(A839="","",IF(A839=1,start_rate,IF(variable,IF(OR(A839=1,A839&lt;$K$20*periods_per_year),D838,MIN($K$21,IF(MOD(A839-1,$J$23)=0,MAX($K$22,D838+$J$24),D838))),D838)))</f>
        <v/>
      </c>
      <c r="E839" s="71" t="str">
        <f t="shared" si="111"/>
        <v/>
      </c>
      <c r="F839" s="71" t="str">
        <f>IF(A839="","",IF(A839=nper,J838+E839,MIN(J838+E839,IF(D839=D838,F838,IF($E$10="Acc Bi-Weekly",ROUND((-PMT(((1+D839/CP)^(CP/12))-1,(nper-A839+1)*12/26,J838))/2,2),IF($E$10="Acc Weekly",ROUND((-PMT(((1+D839/CP)^(CP/12))-1,(nper-A839+1)*12/52,J838))/4,2),ROUND(-PMT(((1+D839/CP)^(CP/periods_per_year))-1,nper-A839+1,J838),2)))))))</f>
        <v/>
      </c>
      <c r="G839" s="71" t="str">
        <f>IF(OR(A839="",A839&lt;$E$14),"",IF(J838&lt;=F839,0,IF(IF(AND(A839&gt;=$E$14,MOD(A839-$E$14,int)=0),$E$15,0)+F839&gt;=J838+E839,J838+E839-F839,IF(AND(A839&gt;=$E$14,MOD(A839-$E$14,int)=0),$E$15,0)+IF(IF(AND(A839&gt;=$E$14,MOD(A839-$E$14,int)=0),$E$15,0)+IF(MOD(A839-$E$18,periods_per_year)=0,$E$17,0)+F839&lt;J838+E839,IF(MOD(A839-$E$18,periods_per_year)=0,$E$17,0),J838+E839-IF(AND(A839&gt;=$E$14,MOD(A839-$E$14,int)=0),$E$15,0)-F839))))</f>
        <v/>
      </c>
      <c r="H839" s="68"/>
      <c r="I839" s="71" t="str">
        <f t="shared" si="112"/>
        <v/>
      </c>
      <c r="J839" s="71" t="str">
        <f t="shared" si="113"/>
        <v/>
      </c>
      <c r="K839" s="50"/>
      <c r="L839" s="63" t="str">
        <f t="shared" si="114"/>
        <v/>
      </c>
      <c r="M839" s="64" t="str">
        <f>IF(L839="","",IF(OR(periods_per_year=26,periods_per_year=52),IF(periods_per_year=26,IF(L839=1,fpdate,M838+14),IF(periods_per_year=52,IF(L839=1,fpdate,M838+7),"n/a")),IF(periods_per_year=24,DATE(YEAR(fpdate),MONTH(fpdate)+(L839-1)/2+IF(AND(DAY(fpdate)&gt;=15,MOD(L839,2)=0),1,0),IF(MOD(L839,2)=0,IF(DAY(fpdate)&gt;=15,DAY(fpdate)-14,DAY(fpdate)+14),DAY(fpdate))),IF(DAY(DATE(YEAR(fpdate),MONTH(fpdate)+L839-1,DAY(fpdate)))&lt;&gt;DAY(fpdate),DATE(YEAR(fpdate),MONTH(fpdate)+L839,0),DATE(YEAR(fpdate),MONTH(fpdate)+L839-1,DAY(fpdate))))))</f>
        <v/>
      </c>
      <c r="N839" s="70" t="str">
        <f>IF(L839="","",IF(D839&lt;&gt;"",D839,IF(L839=1,start_rate,IF(variable,IF(OR(L839=1,L839&lt;$K$20*periods_per_year),N838,MIN($K$21,IF(MOD(L839-1,$J$23)=0,MAX($K$22,N838+$J$24),N838))),N838))))</f>
        <v/>
      </c>
      <c r="O839" s="71" t="str">
        <f>IF(L839="","",ROUND((((1+N839/CP)^(CP/periods_per_year))-1)*R838,2))</f>
        <v/>
      </c>
      <c r="P839" s="71" t="str">
        <f>IF(L839="","",IF(L839=nper,R838+O839,MIN(R838+O839,IF(N839=N838,P838,ROUND(-PMT(((1+N839/CP)^(CP/periods_per_year))-1,nper-L839+1,R838),2)))))</f>
        <v/>
      </c>
      <c r="Q839" s="71" t="str">
        <f t="shared" si="115"/>
        <v/>
      </c>
      <c r="R839" s="71" t="str">
        <f t="shared" si="116"/>
        <v/>
      </c>
    </row>
    <row r="840" spans="1:18" x14ac:dyDescent="0.25">
      <c r="A840" s="63" t="str">
        <f t="shared" si="108"/>
        <v/>
      </c>
      <c r="B840" s="64" t="str">
        <f t="shared" si="109"/>
        <v/>
      </c>
      <c r="C840" s="65" t="str">
        <f t="shared" si="110"/>
        <v/>
      </c>
      <c r="D840" s="66" t="str">
        <f>IF(A840="","",IF(A840=1,start_rate,IF(variable,IF(OR(A840=1,A840&lt;$K$20*periods_per_year),D839,MIN($K$21,IF(MOD(A840-1,$J$23)=0,MAX($K$22,D839+$J$24),D839))),D839)))</f>
        <v/>
      </c>
      <c r="E840" s="71" t="str">
        <f t="shared" si="111"/>
        <v/>
      </c>
      <c r="F840" s="71" t="str">
        <f>IF(A840="","",IF(A840=nper,J839+E840,MIN(J839+E840,IF(D840=D839,F839,IF($E$10="Acc Bi-Weekly",ROUND((-PMT(((1+D840/CP)^(CP/12))-1,(nper-A840+1)*12/26,J839))/2,2),IF($E$10="Acc Weekly",ROUND((-PMT(((1+D840/CP)^(CP/12))-1,(nper-A840+1)*12/52,J839))/4,2),ROUND(-PMT(((1+D840/CP)^(CP/periods_per_year))-1,nper-A840+1,J839),2)))))))</f>
        <v/>
      </c>
      <c r="G840" s="71" t="str">
        <f>IF(OR(A840="",A840&lt;$E$14),"",IF(J839&lt;=F840,0,IF(IF(AND(A840&gt;=$E$14,MOD(A840-$E$14,int)=0),$E$15,0)+F840&gt;=J839+E840,J839+E840-F840,IF(AND(A840&gt;=$E$14,MOD(A840-$E$14,int)=0),$E$15,0)+IF(IF(AND(A840&gt;=$E$14,MOD(A840-$E$14,int)=0),$E$15,0)+IF(MOD(A840-$E$18,periods_per_year)=0,$E$17,0)+F840&lt;J839+E840,IF(MOD(A840-$E$18,periods_per_year)=0,$E$17,0),J839+E840-IF(AND(A840&gt;=$E$14,MOD(A840-$E$14,int)=0),$E$15,0)-F840))))</f>
        <v/>
      </c>
      <c r="H840" s="68"/>
      <c r="I840" s="71" t="str">
        <f t="shared" si="112"/>
        <v/>
      </c>
      <c r="J840" s="71" t="str">
        <f t="shared" si="113"/>
        <v/>
      </c>
      <c r="K840" s="50"/>
      <c r="L840" s="63" t="str">
        <f t="shared" si="114"/>
        <v/>
      </c>
      <c r="M840" s="64" t="str">
        <f>IF(L840="","",IF(OR(periods_per_year=26,periods_per_year=52),IF(periods_per_year=26,IF(L840=1,fpdate,M839+14),IF(periods_per_year=52,IF(L840=1,fpdate,M839+7),"n/a")),IF(periods_per_year=24,DATE(YEAR(fpdate),MONTH(fpdate)+(L840-1)/2+IF(AND(DAY(fpdate)&gt;=15,MOD(L840,2)=0),1,0),IF(MOD(L840,2)=0,IF(DAY(fpdate)&gt;=15,DAY(fpdate)-14,DAY(fpdate)+14),DAY(fpdate))),IF(DAY(DATE(YEAR(fpdate),MONTH(fpdate)+L840-1,DAY(fpdate)))&lt;&gt;DAY(fpdate),DATE(YEAR(fpdate),MONTH(fpdate)+L840,0),DATE(YEAR(fpdate),MONTH(fpdate)+L840-1,DAY(fpdate))))))</f>
        <v/>
      </c>
      <c r="N840" s="70" t="str">
        <f>IF(L840="","",IF(D840&lt;&gt;"",D840,IF(L840=1,start_rate,IF(variable,IF(OR(L840=1,L840&lt;$K$20*periods_per_year),N839,MIN($K$21,IF(MOD(L840-1,$J$23)=0,MAX($K$22,N839+$J$24),N839))),N839))))</f>
        <v/>
      </c>
      <c r="O840" s="71" t="str">
        <f>IF(L840="","",ROUND((((1+N840/CP)^(CP/periods_per_year))-1)*R839,2))</f>
        <v/>
      </c>
      <c r="P840" s="71" t="str">
        <f>IF(L840="","",IF(L840=nper,R839+O840,MIN(R839+O840,IF(N840=N839,P839,ROUND(-PMT(((1+N840/CP)^(CP/periods_per_year))-1,nper-L840+1,R839),2)))))</f>
        <v/>
      </c>
      <c r="Q840" s="71" t="str">
        <f t="shared" si="115"/>
        <v/>
      </c>
      <c r="R840" s="71" t="str">
        <f t="shared" si="116"/>
        <v/>
      </c>
    </row>
    <row r="841" spans="1:18" x14ac:dyDescent="0.25">
      <c r="A841" s="63" t="str">
        <f t="shared" si="108"/>
        <v/>
      </c>
      <c r="B841" s="64" t="str">
        <f t="shared" si="109"/>
        <v/>
      </c>
      <c r="C841" s="65" t="str">
        <f t="shared" si="110"/>
        <v/>
      </c>
      <c r="D841" s="66" t="str">
        <f>IF(A841="","",IF(A841=1,start_rate,IF(variable,IF(OR(A841=1,A841&lt;$K$20*periods_per_year),D840,MIN($K$21,IF(MOD(A841-1,$J$23)=0,MAX($K$22,D840+$J$24),D840))),D840)))</f>
        <v/>
      </c>
      <c r="E841" s="71" t="str">
        <f t="shared" si="111"/>
        <v/>
      </c>
      <c r="F841" s="71" t="str">
        <f>IF(A841="","",IF(A841=nper,J840+E841,MIN(J840+E841,IF(D841=D840,F840,IF($E$10="Acc Bi-Weekly",ROUND((-PMT(((1+D841/CP)^(CP/12))-1,(nper-A841+1)*12/26,J840))/2,2),IF($E$10="Acc Weekly",ROUND((-PMT(((1+D841/CP)^(CP/12))-1,(nper-A841+1)*12/52,J840))/4,2),ROUND(-PMT(((1+D841/CP)^(CP/periods_per_year))-1,nper-A841+1,J840),2)))))))</f>
        <v/>
      </c>
      <c r="G841" s="71" t="str">
        <f>IF(OR(A841="",A841&lt;$E$14),"",IF(J840&lt;=F841,0,IF(IF(AND(A841&gt;=$E$14,MOD(A841-$E$14,int)=0),$E$15,0)+F841&gt;=J840+E841,J840+E841-F841,IF(AND(A841&gt;=$E$14,MOD(A841-$E$14,int)=0),$E$15,0)+IF(IF(AND(A841&gt;=$E$14,MOD(A841-$E$14,int)=0),$E$15,0)+IF(MOD(A841-$E$18,periods_per_year)=0,$E$17,0)+F841&lt;J840+E841,IF(MOD(A841-$E$18,periods_per_year)=0,$E$17,0),J840+E841-IF(AND(A841&gt;=$E$14,MOD(A841-$E$14,int)=0),$E$15,0)-F841))))</f>
        <v/>
      </c>
      <c r="H841" s="68"/>
      <c r="I841" s="71" t="str">
        <f t="shared" si="112"/>
        <v/>
      </c>
      <c r="J841" s="71" t="str">
        <f t="shared" si="113"/>
        <v/>
      </c>
      <c r="K841" s="50"/>
      <c r="L841" s="63" t="str">
        <f t="shared" si="114"/>
        <v/>
      </c>
      <c r="M841" s="64" t="str">
        <f>IF(L841="","",IF(OR(periods_per_year=26,periods_per_year=52),IF(periods_per_year=26,IF(L841=1,fpdate,M840+14),IF(periods_per_year=52,IF(L841=1,fpdate,M840+7),"n/a")),IF(periods_per_year=24,DATE(YEAR(fpdate),MONTH(fpdate)+(L841-1)/2+IF(AND(DAY(fpdate)&gt;=15,MOD(L841,2)=0),1,0),IF(MOD(L841,2)=0,IF(DAY(fpdate)&gt;=15,DAY(fpdate)-14,DAY(fpdate)+14),DAY(fpdate))),IF(DAY(DATE(YEAR(fpdate),MONTH(fpdate)+L841-1,DAY(fpdate)))&lt;&gt;DAY(fpdate),DATE(YEAR(fpdate),MONTH(fpdate)+L841,0),DATE(YEAR(fpdate),MONTH(fpdate)+L841-1,DAY(fpdate))))))</f>
        <v/>
      </c>
      <c r="N841" s="70" t="str">
        <f>IF(L841="","",IF(D841&lt;&gt;"",D841,IF(L841=1,start_rate,IF(variable,IF(OR(L841=1,L841&lt;$K$20*periods_per_year),N840,MIN($K$21,IF(MOD(L841-1,$J$23)=0,MAX($K$22,N840+$J$24),N840))),N840))))</f>
        <v/>
      </c>
      <c r="O841" s="71" t="str">
        <f>IF(L841="","",ROUND((((1+N841/CP)^(CP/periods_per_year))-1)*R840,2))</f>
        <v/>
      </c>
      <c r="P841" s="71" t="str">
        <f>IF(L841="","",IF(L841=nper,R840+O841,MIN(R840+O841,IF(N841=N840,P840,ROUND(-PMT(((1+N841/CP)^(CP/periods_per_year))-1,nper-L841+1,R840),2)))))</f>
        <v/>
      </c>
      <c r="Q841" s="71" t="str">
        <f t="shared" si="115"/>
        <v/>
      </c>
      <c r="R841" s="71" t="str">
        <f t="shared" si="116"/>
        <v/>
      </c>
    </row>
    <row r="842" spans="1:18" x14ac:dyDescent="0.25">
      <c r="A842" s="63" t="str">
        <f t="shared" si="108"/>
        <v/>
      </c>
      <c r="B842" s="64" t="str">
        <f t="shared" si="109"/>
        <v/>
      </c>
      <c r="C842" s="65" t="str">
        <f t="shared" si="110"/>
        <v/>
      </c>
      <c r="D842" s="66" t="str">
        <f>IF(A842="","",IF(A842=1,start_rate,IF(variable,IF(OR(A842=1,A842&lt;$K$20*periods_per_year),D841,MIN($K$21,IF(MOD(A842-1,$J$23)=0,MAX($K$22,D841+$J$24),D841))),D841)))</f>
        <v/>
      </c>
      <c r="E842" s="71" t="str">
        <f t="shared" si="111"/>
        <v/>
      </c>
      <c r="F842" s="71" t="str">
        <f>IF(A842="","",IF(A842=nper,J841+E842,MIN(J841+E842,IF(D842=D841,F841,IF($E$10="Acc Bi-Weekly",ROUND((-PMT(((1+D842/CP)^(CP/12))-1,(nper-A842+1)*12/26,J841))/2,2),IF($E$10="Acc Weekly",ROUND((-PMT(((1+D842/CP)^(CP/12))-1,(nper-A842+1)*12/52,J841))/4,2),ROUND(-PMT(((1+D842/CP)^(CP/periods_per_year))-1,nper-A842+1,J841),2)))))))</f>
        <v/>
      </c>
      <c r="G842" s="71" t="str">
        <f>IF(OR(A842="",A842&lt;$E$14),"",IF(J841&lt;=F842,0,IF(IF(AND(A842&gt;=$E$14,MOD(A842-$E$14,int)=0),$E$15,0)+F842&gt;=J841+E842,J841+E842-F842,IF(AND(A842&gt;=$E$14,MOD(A842-$E$14,int)=0),$E$15,0)+IF(IF(AND(A842&gt;=$E$14,MOD(A842-$E$14,int)=0),$E$15,0)+IF(MOD(A842-$E$18,periods_per_year)=0,$E$17,0)+F842&lt;J841+E842,IF(MOD(A842-$E$18,periods_per_year)=0,$E$17,0),J841+E842-IF(AND(A842&gt;=$E$14,MOD(A842-$E$14,int)=0),$E$15,0)-F842))))</f>
        <v/>
      </c>
      <c r="H842" s="68"/>
      <c r="I842" s="71" t="str">
        <f t="shared" si="112"/>
        <v/>
      </c>
      <c r="J842" s="71" t="str">
        <f t="shared" si="113"/>
        <v/>
      </c>
      <c r="K842" s="50"/>
      <c r="L842" s="63" t="str">
        <f t="shared" si="114"/>
        <v/>
      </c>
      <c r="M842" s="64" t="str">
        <f>IF(L842="","",IF(OR(periods_per_year=26,periods_per_year=52),IF(periods_per_year=26,IF(L842=1,fpdate,M841+14),IF(periods_per_year=52,IF(L842=1,fpdate,M841+7),"n/a")),IF(periods_per_year=24,DATE(YEAR(fpdate),MONTH(fpdate)+(L842-1)/2+IF(AND(DAY(fpdate)&gt;=15,MOD(L842,2)=0),1,0),IF(MOD(L842,2)=0,IF(DAY(fpdate)&gt;=15,DAY(fpdate)-14,DAY(fpdate)+14),DAY(fpdate))),IF(DAY(DATE(YEAR(fpdate),MONTH(fpdate)+L842-1,DAY(fpdate)))&lt;&gt;DAY(fpdate),DATE(YEAR(fpdate),MONTH(fpdate)+L842,0),DATE(YEAR(fpdate),MONTH(fpdate)+L842-1,DAY(fpdate))))))</f>
        <v/>
      </c>
      <c r="N842" s="70" t="str">
        <f>IF(L842="","",IF(D842&lt;&gt;"",D842,IF(L842=1,start_rate,IF(variable,IF(OR(L842=1,L842&lt;$K$20*periods_per_year),N841,MIN($K$21,IF(MOD(L842-1,$J$23)=0,MAX($K$22,N841+$J$24),N841))),N841))))</f>
        <v/>
      </c>
      <c r="O842" s="71" t="str">
        <f>IF(L842="","",ROUND((((1+N842/CP)^(CP/periods_per_year))-1)*R841,2))</f>
        <v/>
      </c>
      <c r="P842" s="71" t="str">
        <f>IF(L842="","",IF(L842=nper,R841+O842,MIN(R841+O842,IF(N842=N841,P841,ROUND(-PMT(((1+N842/CP)^(CP/periods_per_year))-1,nper-L842+1,R841),2)))))</f>
        <v/>
      </c>
      <c r="Q842" s="71" t="str">
        <f t="shared" si="115"/>
        <v/>
      </c>
      <c r="R842" s="71" t="str">
        <f t="shared" si="116"/>
        <v/>
      </c>
    </row>
    <row r="843" spans="1:18" x14ac:dyDescent="0.25">
      <c r="A843" s="63" t="str">
        <f t="shared" si="108"/>
        <v/>
      </c>
      <c r="B843" s="64" t="str">
        <f t="shared" si="109"/>
        <v/>
      </c>
      <c r="C843" s="65" t="str">
        <f t="shared" si="110"/>
        <v/>
      </c>
      <c r="D843" s="66" t="str">
        <f>IF(A843="","",IF(A843=1,start_rate,IF(variable,IF(OR(A843=1,A843&lt;$K$20*periods_per_year),D842,MIN($K$21,IF(MOD(A843-1,$J$23)=0,MAX($K$22,D842+$J$24),D842))),D842)))</f>
        <v/>
      </c>
      <c r="E843" s="71" t="str">
        <f t="shared" si="111"/>
        <v/>
      </c>
      <c r="F843" s="71" t="str">
        <f>IF(A843="","",IF(A843=nper,J842+E843,MIN(J842+E843,IF(D843=D842,F842,IF($E$10="Acc Bi-Weekly",ROUND((-PMT(((1+D843/CP)^(CP/12))-1,(nper-A843+1)*12/26,J842))/2,2),IF($E$10="Acc Weekly",ROUND((-PMT(((1+D843/CP)^(CP/12))-1,(nper-A843+1)*12/52,J842))/4,2),ROUND(-PMT(((1+D843/CP)^(CP/periods_per_year))-1,nper-A843+1,J842),2)))))))</f>
        <v/>
      </c>
      <c r="G843" s="71" t="str">
        <f>IF(OR(A843="",A843&lt;$E$14),"",IF(J842&lt;=F843,0,IF(IF(AND(A843&gt;=$E$14,MOD(A843-$E$14,int)=0),$E$15,0)+F843&gt;=J842+E843,J842+E843-F843,IF(AND(A843&gt;=$E$14,MOD(A843-$E$14,int)=0),$E$15,0)+IF(IF(AND(A843&gt;=$E$14,MOD(A843-$E$14,int)=0),$E$15,0)+IF(MOD(A843-$E$18,periods_per_year)=0,$E$17,0)+F843&lt;J842+E843,IF(MOD(A843-$E$18,periods_per_year)=0,$E$17,0),J842+E843-IF(AND(A843&gt;=$E$14,MOD(A843-$E$14,int)=0),$E$15,0)-F843))))</f>
        <v/>
      </c>
      <c r="H843" s="68"/>
      <c r="I843" s="71" t="str">
        <f t="shared" si="112"/>
        <v/>
      </c>
      <c r="J843" s="71" t="str">
        <f t="shared" si="113"/>
        <v/>
      </c>
      <c r="K843" s="50"/>
      <c r="L843" s="63" t="str">
        <f t="shared" si="114"/>
        <v/>
      </c>
      <c r="M843" s="64" t="str">
        <f>IF(L843="","",IF(OR(periods_per_year=26,periods_per_year=52),IF(periods_per_year=26,IF(L843=1,fpdate,M842+14),IF(periods_per_year=52,IF(L843=1,fpdate,M842+7),"n/a")),IF(periods_per_year=24,DATE(YEAR(fpdate),MONTH(fpdate)+(L843-1)/2+IF(AND(DAY(fpdate)&gt;=15,MOD(L843,2)=0),1,0),IF(MOD(L843,2)=0,IF(DAY(fpdate)&gt;=15,DAY(fpdate)-14,DAY(fpdate)+14),DAY(fpdate))),IF(DAY(DATE(YEAR(fpdate),MONTH(fpdate)+L843-1,DAY(fpdate)))&lt;&gt;DAY(fpdate),DATE(YEAR(fpdate),MONTH(fpdate)+L843,0),DATE(YEAR(fpdate),MONTH(fpdate)+L843-1,DAY(fpdate))))))</f>
        <v/>
      </c>
      <c r="N843" s="70" t="str">
        <f>IF(L843="","",IF(D843&lt;&gt;"",D843,IF(L843=1,start_rate,IF(variable,IF(OR(L843=1,L843&lt;$K$20*periods_per_year),N842,MIN($K$21,IF(MOD(L843-1,$J$23)=0,MAX($K$22,N842+$J$24),N842))),N842))))</f>
        <v/>
      </c>
      <c r="O843" s="71" t="str">
        <f>IF(L843="","",ROUND((((1+N843/CP)^(CP/periods_per_year))-1)*R842,2))</f>
        <v/>
      </c>
      <c r="P843" s="71" t="str">
        <f>IF(L843="","",IF(L843=nper,R842+O843,MIN(R842+O843,IF(N843=N842,P842,ROUND(-PMT(((1+N843/CP)^(CP/periods_per_year))-1,nper-L843+1,R842),2)))))</f>
        <v/>
      </c>
      <c r="Q843" s="71" t="str">
        <f t="shared" si="115"/>
        <v/>
      </c>
      <c r="R843" s="71" t="str">
        <f t="shared" si="116"/>
        <v/>
      </c>
    </row>
    <row r="844" spans="1:18" x14ac:dyDescent="0.25">
      <c r="A844" s="63" t="str">
        <f t="shared" si="108"/>
        <v/>
      </c>
      <c r="B844" s="64" t="str">
        <f t="shared" si="109"/>
        <v/>
      </c>
      <c r="C844" s="65" t="str">
        <f t="shared" si="110"/>
        <v/>
      </c>
      <c r="D844" s="66" t="str">
        <f>IF(A844="","",IF(A844=1,start_rate,IF(variable,IF(OR(A844=1,A844&lt;$K$20*periods_per_year),D843,MIN($K$21,IF(MOD(A844-1,$J$23)=0,MAX($K$22,D843+$J$24),D843))),D843)))</f>
        <v/>
      </c>
      <c r="E844" s="71" t="str">
        <f t="shared" si="111"/>
        <v/>
      </c>
      <c r="F844" s="71" t="str">
        <f>IF(A844="","",IF(A844=nper,J843+E844,MIN(J843+E844,IF(D844=D843,F843,IF($E$10="Acc Bi-Weekly",ROUND((-PMT(((1+D844/CP)^(CP/12))-1,(nper-A844+1)*12/26,J843))/2,2),IF($E$10="Acc Weekly",ROUND((-PMT(((1+D844/CP)^(CP/12))-1,(nper-A844+1)*12/52,J843))/4,2),ROUND(-PMT(((1+D844/CP)^(CP/periods_per_year))-1,nper-A844+1,J843),2)))))))</f>
        <v/>
      </c>
      <c r="G844" s="71" t="str">
        <f>IF(OR(A844="",A844&lt;$E$14),"",IF(J843&lt;=F844,0,IF(IF(AND(A844&gt;=$E$14,MOD(A844-$E$14,int)=0),$E$15,0)+F844&gt;=J843+E844,J843+E844-F844,IF(AND(A844&gt;=$E$14,MOD(A844-$E$14,int)=0),$E$15,0)+IF(IF(AND(A844&gt;=$E$14,MOD(A844-$E$14,int)=0),$E$15,0)+IF(MOD(A844-$E$18,periods_per_year)=0,$E$17,0)+F844&lt;J843+E844,IF(MOD(A844-$E$18,periods_per_year)=0,$E$17,0),J843+E844-IF(AND(A844&gt;=$E$14,MOD(A844-$E$14,int)=0),$E$15,0)-F844))))</f>
        <v/>
      </c>
      <c r="H844" s="68"/>
      <c r="I844" s="71" t="str">
        <f t="shared" si="112"/>
        <v/>
      </c>
      <c r="J844" s="71" t="str">
        <f t="shared" si="113"/>
        <v/>
      </c>
      <c r="K844" s="50"/>
      <c r="L844" s="63" t="str">
        <f t="shared" si="114"/>
        <v/>
      </c>
      <c r="M844" s="64" t="str">
        <f>IF(L844="","",IF(OR(periods_per_year=26,periods_per_year=52),IF(periods_per_year=26,IF(L844=1,fpdate,M843+14),IF(periods_per_year=52,IF(L844=1,fpdate,M843+7),"n/a")),IF(periods_per_year=24,DATE(YEAR(fpdate),MONTH(fpdate)+(L844-1)/2+IF(AND(DAY(fpdate)&gt;=15,MOD(L844,2)=0),1,0),IF(MOD(L844,2)=0,IF(DAY(fpdate)&gt;=15,DAY(fpdate)-14,DAY(fpdate)+14),DAY(fpdate))),IF(DAY(DATE(YEAR(fpdate),MONTH(fpdate)+L844-1,DAY(fpdate)))&lt;&gt;DAY(fpdate),DATE(YEAR(fpdate),MONTH(fpdate)+L844,0),DATE(YEAR(fpdate),MONTH(fpdate)+L844-1,DAY(fpdate))))))</f>
        <v/>
      </c>
      <c r="N844" s="70" t="str">
        <f>IF(L844="","",IF(D844&lt;&gt;"",D844,IF(L844=1,start_rate,IF(variable,IF(OR(L844=1,L844&lt;$K$20*periods_per_year),N843,MIN($K$21,IF(MOD(L844-1,$J$23)=0,MAX($K$22,N843+$J$24),N843))),N843))))</f>
        <v/>
      </c>
      <c r="O844" s="71" t="str">
        <f>IF(L844="","",ROUND((((1+N844/CP)^(CP/periods_per_year))-1)*R843,2))</f>
        <v/>
      </c>
      <c r="P844" s="71" t="str">
        <f>IF(L844="","",IF(L844=nper,R843+O844,MIN(R843+O844,IF(N844=N843,P843,ROUND(-PMT(((1+N844/CP)^(CP/periods_per_year))-1,nper-L844+1,R843),2)))))</f>
        <v/>
      </c>
      <c r="Q844" s="71" t="str">
        <f t="shared" si="115"/>
        <v/>
      </c>
      <c r="R844" s="71" t="str">
        <f t="shared" si="116"/>
        <v/>
      </c>
    </row>
    <row r="845" spans="1:18" x14ac:dyDescent="0.25">
      <c r="A845" s="63" t="str">
        <f t="shared" si="108"/>
        <v/>
      </c>
      <c r="B845" s="64" t="str">
        <f t="shared" si="109"/>
        <v/>
      </c>
      <c r="C845" s="65" t="str">
        <f t="shared" si="110"/>
        <v/>
      </c>
      <c r="D845" s="66" t="str">
        <f>IF(A845="","",IF(A845=1,start_rate,IF(variable,IF(OR(A845=1,A845&lt;$K$20*periods_per_year),D844,MIN($K$21,IF(MOD(A845-1,$J$23)=0,MAX($K$22,D844+$J$24),D844))),D844)))</f>
        <v/>
      </c>
      <c r="E845" s="71" t="str">
        <f t="shared" si="111"/>
        <v/>
      </c>
      <c r="F845" s="71" t="str">
        <f>IF(A845="","",IF(A845=nper,J844+E845,MIN(J844+E845,IF(D845=D844,F844,IF($E$10="Acc Bi-Weekly",ROUND((-PMT(((1+D845/CP)^(CP/12))-1,(nper-A845+1)*12/26,J844))/2,2),IF($E$10="Acc Weekly",ROUND((-PMT(((1+D845/CP)^(CP/12))-1,(nper-A845+1)*12/52,J844))/4,2),ROUND(-PMT(((1+D845/CP)^(CP/periods_per_year))-1,nper-A845+1,J844),2)))))))</f>
        <v/>
      </c>
      <c r="G845" s="71" t="str">
        <f>IF(OR(A845="",A845&lt;$E$14),"",IF(J844&lt;=F845,0,IF(IF(AND(A845&gt;=$E$14,MOD(A845-$E$14,int)=0),$E$15,0)+F845&gt;=J844+E845,J844+E845-F845,IF(AND(A845&gt;=$E$14,MOD(A845-$E$14,int)=0),$E$15,0)+IF(IF(AND(A845&gt;=$E$14,MOD(A845-$E$14,int)=0),$E$15,0)+IF(MOD(A845-$E$18,periods_per_year)=0,$E$17,0)+F845&lt;J844+E845,IF(MOD(A845-$E$18,periods_per_year)=0,$E$17,0),J844+E845-IF(AND(A845&gt;=$E$14,MOD(A845-$E$14,int)=0),$E$15,0)-F845))))</f>
        <v/>
      </c>
      <c r="H845" s="68"/>
      <c r="I845" s="71" t="str">
        <f t="shared" si="112"/>
        <v/>
      </c>
      <c r="J845" s="71" t="str">
        <f t="shared" si="113"/>
        <v/>
      </c>
      <c r="K845" s="50"/>
      <c r="L845" s="63" t="str">
        <f t="shared" si="114"/>
        <v/>
      </c>
      <c r="M845" s="64" t="str">
        <f>IF(L845="","",IF(OR(periods_per_year=26,periods_per_year=52),IF(periods_per_year=26,IF(L845=1,fpdate,M844+14),IF(periods_per_year=52,IF(L845=1,fpdate,M844+7),"n/a")),IF(periods_per_year=24,DATE(YEAR(fpdate),MONTH(fpdate)+(L845-1)/2+IF(AND(DAY(fpdate)&gt;=15,MOD(L845,2)=0),1,0),IF(MOD(L845,2)=0,IF(DAY(fpdate)&gt;=15,DAY(fpdate)-14,DAY(fpdate)+14),DAY(fpdate))),IF(DAY(DATE(YEAR(fpdate),MONTH(fpdate)+L845-1,DAY(fpdate)))&lt;&gt;DAY(fpdate),DATE(YEAR(fpdate),MONTH(fpdate)+L845,0),DATE(YEAR(fpdate),MONTH(fpdate)+L845-1,DAY(fpdate))))))</f>
        <v/>
      </c>
      <c r="N845" s="70" t="str">
        <f>IF(L845="","",IF(D845&lt;&gt;"",D845,IF(L845=1,start_rate,IF(variable,IF(OR(L845=1,L845&lt;$K$20*periods_per_year),N844,MIN($K$21,IF(MOD(L845-1,$J$23)=0,MAX($K$22,N844+$J$24),N844))),N844))))</f>
        <v/>
      </c>
      <c r="O845" s="71" t="str">
        <f>IF(L845="","",ROUND((((1+N845/CP)^(CP/periods_per_year))-1)*R844,2))</f>
        <v/>
      </c>
      <c r="P845" s="71" t="str">
        <f>IF(L845="","",IF(L845=nper,R844+O845,MIN(R844+O845,IF(N845=N844,P844,ROUND(-PMT(((1+N845/CP)^(CP/periods_per_year))-1,nper-L845+1,R844),2)))))</f>
        <v/>
      </c>
      <c r="Q845" s="71" t="str">
        <f t="shared" si="115"/>
        <v/>
      </c>
      <c r="R845" s="71" t="str">
        <f t="shared" si="116"/>
        <v/>
      </c>
    </row>
    <row r="846" spans="1:18" x14ac:dyDescent="0.25">
      <c r="A846" s="63" t="str">
        <f t="shared" si="108"/>
        <v/>
      </c>
      <c r="B846" s="64" t="str">
        <f t="shared" si="109"/>
        <v/>
      </c>
      <c r="C846" s="65" t="str">
        <f t="shared" si="110"/>
        <v/>
      </c>
      <c r="D846" s="66" t="str">
        <f>IF(A846="","",IF(A846=1,start_rate,IF(variable,IF(OR(A846=1,A846&lt;$K$20*periods_per_year),D845,MIN($K$21,IF(MOD(A846-1,$J$23)=0,MAX($K$22,D845+$J$24),D845))),D845)))</f>
        <v/>
      </c>
      <c r="E846" s="71" t="str">
        <f t="shared" si="111"/>
        <v/>
      </c>
      <c r="F846" s="71" t="str">
        <f>IF(A846="","",IF(A846=nper,J845+E846,MIN(J845+E846,IF(D846=D845,F845,IF($E$10="Acc Bi-Weekly",ROUND((-PMT(((1+D846/CP)^(CP/12))-1,(nper-A846+1)*12/26,J845))/2,2),IF($E$10="Acc Weekly",ROUND((-PMT(((1+D846/CP)^(CP/12))-1,(nper-A846+1)*12/52,J845))/4,2),ROUND(-PMT(((1+D846/CP)^(CP/periods_per_year))-1,nper-A846+1,J845),2)))))))</f>
        <v/>
      </c>
      <c r="G846" s="71" t="str">
        <f>IF(OR(A846="",A846&lt;$E$14),"",IF(J845&lt;=F846,0,IF(IF(AND(A846&gt;=$E$14,MOD(A846-$E$14,int)=0),$E$15,0)+F846&gt;=J845+E846,J845+E846-F846,IF(AND(A846&gt;=$E$14,MOD(A846-$E$14,int)=0),$E$15,0)+IF(IF(AND(A846&gt;=$E$14,MOD(A846-$E$14,int)=0),$E$15,0)+IF(MOD(A846-$E$18,periods_per_year)=0,$E$17,0)+F846&lt;J845+E846,IF(MOD(A846-$E$18,periods_per_year)=0,$E$17,0),J845+E846-IF(AND(A846&gt;=$E$14,MOD(A846-$E$14,int)=0),$E$15,0)-F846))))</f>
        <v/>
      </c>
      <c r="H846" s="68"/>
      <c r="I846" s="71" t="str">
        <f t="shared" si="112"/>
        <v/>
      </c>
      <c r="J846" s="71" t="str">
        <f t="shared" si="113"/>
        <v/>
      </c>
      <c r="K846" s="50"/>
      <c r="L846" s="63" t="str">
        <f t="shared" si="114"/>
        <v/>
      </c>
      <c r="M846" s="64" t="str">
        <f>IF(L846="","",IF(OR(periods_per_year=26,periods_per_year=52),IF(periods_per_year=26,IF(L846=1,fpdate,M845+14),IF(periods_per_year=52,IF(L846=1,fpdate,M845+7),"n/a")),IF(periods_per_year=24,DATE(YEAR(fpdate),MONTH(fpdate)+(L846-1)/2+IF(AND(DAY(fpdate)&gt;=15,MOD(L846,2)=0),1,0),IF(MOD(L846,2)=0,IF(DAY(fpdate)&gt;=15,DAY(fpdate)-14,DAY(fpdate)+14),DAY(fpdate))),IF(DAY(DATE(YEAR(fpdate),MONTH(fpdate)+L846-1,DAY(fpdate)))&lt;&gt;DAY(fpdate),DATE(YEAR(fpdate),MONTH(fpdate)+L846,0),DATE(YEAR(fpdate),MONTH(fpdate)+L846-1,DAY(fpdate))))))</f>
        <v/>
      </c>
      <c r="N846" s="70" t="str">
        <f>IF(L846="","",IF(D846&lt;&gt;"",D846,IF(L846=1,start_rate,IF(variable,IF(OR(L846=1,L846&lt;$K$20*periods_per_year),N845,MIN($K$21,IF(MOD(L846-1,$J$23)=0,MAX($K$22,N845+$J$24),N845))),N845))))</f>
        <v/>
      </c>
      <c r="O846" s="71" t="str">
        <f>IF(L846="","",ROUND((((1+N846/CP)^(CP/periods_per_year))-1)*R845,2))</f>
        <v/>
      </c>
      <c r="P846" s="71" t="str">
        <f>IF(L846="","",IF(L846=nper,R845+O846,MIN(R845+O846,IF(N846=N845,P845,ROUND(-PMT(((1+N846/CP)^(CP/periods_per_year))-1,nper-L846+1,R845),2)))))</f>
        <v/>
      </c>
      <c r="Q846" s="71" t="str">
        <f t="shared" si="115"/>
        <v/>
      </c>
      <c r="R846" s="71" t="str">
        <f t="shared" si="116"/>
        <v/>
      </c>
    </row>
    <row r="847" spans="1:18" x14ac:dyDescent="0.25">
      <c r="A847" s="63" t="str">
        <f t="shared" si="108"/>
        <v/>
      </c>
      <c r="B847" s="64" t="str">
        <f t="shared" si="109"/>
        <v/>
      </c>
      <c r="C847" s="65" t="str">
        <f t="shared" si="110"/>
        <v/>
      </c>
      <c r="D847" s="66" t="str">
        <f>IF(A847="","",IF(A847=1,start_rate,IF(variable,IF(OR(A847=1,A847&lt;$K$20*periods_per_year),D846,MIN($K$21,IF(MOD(A847-1,$J$23)=0,MAX($K$22,D846+$J$24),D846))),D846)))</f>
        <v/>
      </c>
      <c r="E847" s="71" t="str">
        <f t="shared" si="111"/>
        <v/>
      </c>
      <c r="F847" s="71" t="str">
        <f>IF(A847="","",IF(A847=nper,J846+E847,MIN(J846+E847,IF(D847=D846,F846,IF($E$10="Acc Bi-Weekly",ROUND((-PMT(((1+D847/CP)^(CP/12))-1,(nper-A847+1)*12/26,J846))/2,2),IF($E$10="Acc Weekly",ROUND((-PMT(((1+D847/CP)^(CP/12))-1,(nper-A847+1)*12/52,J846))/4,2),ROUND(-PMT(((1+D847/CP)^(CP/periods_per_year))-1,nper-A847+1,J846),2)))))))</f>
        <v/>
      </c>
      <c r="G847" s="71" t="str">
        <f>IF(OR(A847="",A847&lt;$E$14),"",IF(J846&lt;=F847,0,IF(IF(AND(A847&gt;=$E$14,MOD(A847-$E$14,int)=0),$E$15,0)+F847&gt;=J846+E847,J846+E847-F847,IF(AND(A847&gt;=$E$14,MOD(A847-$E$14,int)=0),$E$15,0)+IF(IF(AND(A847&gt;=$E$14,MOD(A847-$E$14,int)=0),$E$15,0)+IF(MOD(A847-$E$18,periods_per_year)=0,$E$17,0)+F847&lt;J846+E847,IF(MOD(A847-$E$18,periods_per_year)=0,$E$17,0),J846+E847-IF(AND(A847&gt;=$E$14,MOD(A847-$E$14,int)=0),$E$15,0)-F847))))</f>
        <v/>
      </c>
      <c r="H847" s="68"/>
      <c r="I847" s="71" t="str">
        <f t="shared" si="112"/>
        <v/>
      </c>
      <c r="J847" s="71" t="str">
        <f t="shared" si="113"/>
        <v/>
      </c>
      <c r="K847" s="50"/>
      <c r="L847" s="63" t="str">
        <f t="shared" si="114"/>
        <v/>
      </c>
      <c r="M847" s="64" t="str">
        <f>IF(L847="","",IF(OR(periods_per_year=26,periods_per_year=52),IF(periods_per_year=26,IF(L847=1,fpdate,M846+14),IF(periods_per_year=52,IF(L847=1,fpdate,M846+7),"n/a")),IF(periods_per_year=24,DATE(YEAR(fpdate),MONTH(fpdate)+(L847-1)/2+IF(AND(DAY(fpdate)&gt;=15,MOD(L847,2)=0),1,0),IF(MOD(L847,2)=0,IF(DAY(fpdate)&gt;=15,DAY(fpdate)-14,DAY(fpdate)+14),DAY(fpdate))),IF(DAY(DATE(YEAR(fpdate),MONTH(fpdate)+L847-1,DAY(fpdate)))&lt;&gt;DAY(fpdate),DATE(YEAR(fpdate),MONTH(fpdate)+L847,0),DATE(YEAR(fpdate),MONTH(fpdate)+L847-1,DAY(fpdate))))))</f>
        <v/>
      </c>
      <c r="N847" s="70" t="str">
        <f>IF(L847="","",IF(D847&lt;&gt;"",D847,IF(L847=1,start_rate,IF(variable,IF(OR(L847=1,L847&lt;$K$20*periods_per_year),N846,MIN($K$21,IF(MOD(L847-1,$J$23)=0,MAX($K$22,N846+$J$24),N846))),N846))))</f>
        <v/>
      </c>
      <c r="O847" s="71" t="str">
        <f>IF(L847="","",ROUND((((1+N847/CP)^(CP/periods_per_year))-1)*R846,2))</f>
        <v/>
      </c>
      <c r="P847" s="71" t="str">
        <f>IF(L847="","",IF(L847=nper,R846+O847,MIN(R846+O847,IF(N847=N846,P846,ROUND(-PMT(((1+N847/CP)^(CP/periods_per_year))-1,nper-L847+1,R846),2)))))</f>
        <v/>
      </c>
      <c r="Q847" s="71" t="str">
        <f t="shared" si="115"/>
        <v/>
      </c>
      <c r="R847" s="71" t="str">
        <f t="shared" si="116"/>
        <v/>
      </c>
    </row>
    <row r="848" spans="1:18" x14ac:dyDescent="0.25">
      <c r="A848" s="63" t="str">
        <f t="shared" si="108"/>
        <v/>
      </c>
      <c r="B848" s="64" t="str">
        <f t="shared" si="109"/>
        <v/>
      </c>
      <c r="C848" s="65" t="str">
        <f t="shared" si="110"/>
        <v/>
      </c>
      <c r="D848" s="66" t="str">
        <f>IF(A848="","",IF(A848=1,start_rate,IF(variable,IF(OR(A848=1,A848&lt;$K$20*periods_per_year),D847,MIN($K$21,IF(MOD(A848-1,$J$23)=0,MAX($K$22,D847+$J$24),D847))),D847)))</f>
        <v/>
      </c>
      <c r="E848" s="71" t="str">
        <f t="shared" si="111"/>
        <v/>
      </c>
      <c r="F848" s="71" t="str">
        <f>IF(A848="","",IF(A848=nper,J847+E848,MIN(J847+E848,IF(D848=D847,F847,IF($E$10="Acc Bi-Weekly",ROUND((-PMT(((1+D848/CP)^(CP/12))-1,(nper-A848+1)*12/26,J847))/2,2),IF($E$10="Acc Weekly",ROUND((-PMT(((1+D848/CP)^(CP/12))-1,(nper-A848+1)*12/52,J847))/4,2),ROUND(-PMT(((1+D848/CP)^(CP/periods_per_year))-1,nper-A848+1,J847),2)))))))</f>
        <v/>
      </c>
      <c r="G848" s="71" t="str">
        <f>IF(OR(A848="",A848&lt;$E$14),"",IF(J847&lt;=F848,0,IF(IF(AND(A848&gt;=$E$14,MOD(A848-$E$14,int)=0),$E$15,0)+F848&gt;=J847+E848,J847+E848-F848,IF(AND(A848&gt;=$E$14,MOD(A848-$E$14,int)=0),$E$15,0)+IF(IF(AND(A848&gt;=$E$14,MOD(A848-$E$14,int)=0),$E$15,0)+IF(MOD(A848-$E$18,periods_per_year)=0,$E$17,0)+F848&lt;J847+E848,IF(MOD(A848-$E$18,periods_per_year)=0,$E$17,0),J847+E848-IF(AND(A848&gt;=$E$14,MOD(A848-$E$14,int)=0),$E$15,0)-F848))))</f>
        <v/>
      </c>
      <c r="H848" s="68"/>
      <c r="I848" s="71" t="str">
        <f t="shared" si="112"/>
        <v/>
      </c>
      <c r="J848" s="71" t="str">
        <f t="shared" si="113"/>
        <v/>
      </c>
      <c r="K848" s="50"/>
      <c r="L848" s="63" t="str">
        <f t="shared" si="114"/>
        <v/>
      </c>
      <c r="M848" s="64" t="str">
        <f>IF(L848="","",IF(OR(periods_per_year=26,periods_per_year=52),IF(periods_per_year=26,IF(L848=1,fpdate,M847+14),IF(periods_per_year=52,IF(L848=1,fpdate,M847+7),"n/a")),IF(periods_per_year=24,DATE(YEAR(fpdate),MONTH(fpdate)+(L848-1)/2+IF(AND(DAY(fpdate)&gt;=15,MOD(L848,2)=0),1,0),IF(MOD(L848,2)=0,IF(DAY(fpdate)&gt;=15,DAY(fpdate)-14,DAY(fpdate)+14),DAY(fpdate))),IF(DAY(DATE(YEAR(fpdate),MONTH(fpdate)+L848-1,DAY(fpdate)))&lt;&gt;DAY(fpdate),DATE(YEAR(fpdate),MONTH(fpdate)+L848,0),DATE(YEAR(fpdate),MONTH(fpdate)+L848-1,DAY(fpdate))))))</f>
        <v/>
      </c>
      <c r="N848" s="70" t="str">
        <f>IF(L848="","",IF(D848&lt;&gt;"",D848,IF(L848=1,start_rate,IF(variable,IF(OR(L848=1,L848&lt;$K$20*periods_per_year),N847,MIN($K$21,IF(MOD(L848-1,$J$23)=0,MAX($K$22,N847+$J$24),N847))),N847))))</f>
        <v/>
      </c>
      <c r="O848" s="71" t="str">
        <f>IF(L848="","",ROUND((((1+N848/CP)^(CP/periods_per_year))-1)*R847,2))</f>
        <v/>
      </c>
      <c r="P848" s="71" t="str">
        <f>IF(L848="","",IF(L848=nper,R847+O848,MIN(R847+O848,IF(N848=N847,P847,ROUND(-PMT(((1+N848/CP)^(CP/periods_per_year))-1,nper-L848+1,R847),2)))))</f>
        <v/>
      </c>
      <c r="Q848" s="71" t="str">
        <f t="shared" si="115"/>
        <v/>
      </c>
      <c r="R848" s="71" t="str">
        <f t="shared" si="116"/>
        <v/>
      </c>
    </row>
    <row r="849" spans="1:18" x14ac:dyDescent="0.25">
      <c r="A849" s="63" t="str">
        <f t="shared" si="108"/>
        <v/>
      </c>
      <c r="B849" s="64" t="str">
        <f t="shared" si="109"/>
        <v/>
      </c>
      <c r="C849" s="65" t="str">
        <f t="shared" si="110"/>
        <v/>
      </c>
      <c r="D849" s="66" t="str">
        <f>IF(A849="","",IF(A849=1,start_rate,IF(variable,IF(OR(A849=1,A849&lt;$K$20*periods_per_year),D848,MIN($K$21,IF(MOD(A849-1,$J$23)=0,MAX($K$22,D848+$J$24),D848))),D848)))</f>
        <v/>
      </c>
      <c r="E849" s="71" t="str">
        <f t="shared" si="111"/>
        <v/>
      </c>
      <c r="F849" s="71" t="str">
        <f>IF(A849="","",IF(A849=nper,J848+E849,MIN(J848+E849,IF(D849=D848,F848,IF($E$10="Acc Bi-Weekly",ROUND((-PMT(((1+D849/CP)^(CP/12))-1,(nper-A849+1)*12/26,J848))/2,2),IF($E$10="Acc Weekly",ROUND((-PMT(((1+D849/CP)^(CP/12))-1,(nper-A849+1)*12/52,J848))/4,2),ROUND(-PMT(((1+D849/CP)^(CP/periods_per_year))-1,nper-A849+1,J848),2)))))))</f>
        <v/>
      </c>
      <c r="G849" s="71" t="str">
        <f>IF(OR(A849="",A849&lt;$E$14),"",IF(J848&lt;=F849,0,IF(IF(AND(A849&gt;=$E$14,MOD(A849-$E$14,int)=0),$E$15,0)+F849&gt;=J848+E849,J848+E849-F849,IF(AND(A849&gt;=$E$14,MOD(A849-$E$14,int)=0),$E$15,0)+IF(IF(AND(A849&gt;=$E$14,MOD(A849-$E$14,int)=0),$E$15,0)+IF(MOD(A849-$E$18,periods_per_year)=0,$E$17,0)+F849&lt;J848+E849,IF(MOD(A849-$E$18,periods_per_year)=0,$E$17,0),J848+E849-IF(AND(A849&gt;=$E$14,MOD(A849-$E$14,int)=0),$E$15,0)-F849))))</f>
        <v/>
      </c>
      <c r="H849" s="68"/>
      <c r="I849" s="71" t="str">
        <f t="shared" si="112"/>
        <v/>
      </c>
      <c r="J849" s="71" t="str">
        <f t="shared" si="113"/>
        <v/>
      </c>
      <c r="K849" s="50"/>
      <c r="L849" s="63" t="str">
        <f t="shared" si="114"/>
        <v/>
      </c>
      <c r="M849" s="64" t="str">
        <f>IF(L849="","",IF(OR(periods_per_year=26,periods_per_year=52),IF(periods_per_year=26,IF(L849=1,fpdate,M848+14),IF(periods_per_year=52,IF(L849=1,fpdate,M848+7),"n/a")),IF(periods_per_year=24,DATE(YEAR(fpdate),MONTH(fpdate)+(L849-1)/2+IF(AND(DAY(fpdate)&gt;=15,MOD(L849,2)=0),1,0),IF(MOD(L849,2)=0,IF(DAY(fpdate)&gt;=15,DAY(fpdate)-14,DAY(fpdate)+14),DAY(fpdate))),IF(DAY(DATE(YEAR(fpdate),MONTH(fpdate)+L849-1,DAY(fpdate)))&lt;&gt;DAY(fpdate),DATE(YEAR(fpdate),MONTH(fpdate)+L849,0),DATE(YEAR(fpdate),MONTH(fpdate)+L849-1,DAY(fpdate))))))</f>
        <v/>
      </c>
      <c r="N849" s="70" t="str">
        <f>IF(L849="","",IF(D849&lt;&gt;"",D849,IF(L849=1,start_rate,IF(variable,IF(OR(L849=1,L849&lt;$K$20*periods_per_year),N848,MIN($K$21,IF(MOD(L849-1,$J$23)=0,MAX($K$22,N848+$J$24),N848))),N848))))</f>
        <v/>
      </c>
      <c r="O849" s="71" t="str">
        <f>IF(L849="","",ROUND((((1+N849/CP)^(CP/periods_per_year))-1)*R848,2))</f>
        <v/>
      </c>
      <c r="P849" s="71" t="str">
        <f>IF(L849="","",IF(L849=nper,R848+O849,MIN(R848+O849,IF(N849=N848,P848,ROUND(-PMT(((1+N849/CP)^(CP/periods_per_year))-1,nper-L849+1,R848),2)))))</f>
        <v/>
      </c>
      <c r="Q849" s="71" t="str">
        <f t="shared" si="115"/>
        <v/>
      </c>
      <c r="R849" s="71" t="str">
        <f t="shared" si="116"/>
        <v/>
      </c>
    </row>
    <row r="850" spans="1:18" x14ac:dyDescent="0.25">
      <c r="A850" s="63" t="str">
        <f t="shared" si="108"/>
        <v/>
      </c>
      <c r="B850" s="64" t="str">
        <f t="shared" si="109"/>
        <v/>
      </c>
      <c r="C850" s="65" t="str">
        <f t="shared" si="110"/>
        <v/>
      </c>
      <c r="D850" s="66" t="str">
        <f>IF(A850="","",IF(A850=1,start_rate,IF(variable,IF(OR(A850=1,A850&lt;$K$20*periods_per_year),D849,MIN($K$21,IF(MOD(A850-1,$J$23)=0,MAX($K$22,D849+$J$24),D849))),D849)))</f>
        <v/>
      </c>
      <c r="E850" s="71" t="str">
        <f t="shared" si="111"/>
        <v/>
      </c>
      <c r="F850" s="71" t="str">
        <f>IF(A850="","",IF(A850=nper,J849+E850,MIN(J849+E850,IF(D850=D849,F849,IF($E$10="Acc Bi-Weekly",ROUND((-PMT(((1+D850/CP)^(CP/12))-1,(nper-A850+1)*12/26,J849))/2,2),IF($E$10="Acc Weekly",ROUND((-PMT(((1+D850/CP)^(CP/12))-1,(nper-A850+1)*12/52,J849))/4,2),ROUND(-PMT(((1+D850/CP)^(CP/periods_per_year))-1,nper-A850+1,J849),2)))))))</f>
        <v/>
      </c>
      <c r="G850" s="71" t="str">
        <f>IF(OR(A850="",A850&lt;$E$14),"",IF(J849&lt;=F850,0,IF(IF(AND(A850&gt;=$E$14,MOD(A850-$E$14,int)=0),$E$15,0)+F850&gt;=J849+E850,J849+E850-F850,IF(AND(A850&gt;=$E$14,MOD(A850-$E$14,int)=0),$E$15,0)+IF(IF(AND(A850&gt;=$E$14,MOD(A850-$E$14,int)=0),$E$15,0)+IF(MOD(A850-$E$18,periods_per_year)=0,$E$17,0)+F850&lt;J849+E850,IF(MOD(A850-$E$18,periods_per_year)=0,$E$17,0),J849+E850-IF(AND(A850&gt;=$E$14,MOD(A850-$E$14,int)=0),$E$15,0)-F850))))</f>
        <v/>
      </c>
      <c r="H850" s="68"/>
      <c r="I850" s="71" t="str">
        <f t="shared" si="112"/>
        <v/>
      </c>
      <c r="J850" s="71" t="str">
        <f t="shared" si="113"/>
        <v/>
      </c>
      <c r="K850" s="50"/>
      <c r="L850" s="63" t="str">
        <f t="shared" si="114"/>
        <v/>
      </c>
      <c r="M850" s="64" t="str">
        <f>IF(L850="","",IF(OR(periods_per_year=26,periods_per_year=52),IF(periods_per_year=26,IF(L850=1,fpdate,M849+14),IF(periods_per_year=52,IF(L850=1,fpdate,M849+7),"n/a")),IF(periods_per_year=24,DATE(YEAR(fpdate),MONTH(fpdate)+(L850-1)/2+IF(AND(DAY(fpdate)&gt;=15,MOD(L850,2)=0),1,0),IF(MOD(L850,2)=0,IF(DAY(fpdate)&gt;=15,DAY(fpdate)-14,DAY(fpdate)+14),DAY(fpdate))),IF(DAY(DATE(YEAR(fpdate),MONTH(fpdate)+L850-1,DAY(fpdate)))&lt;&gt;DAY(fpdate),DATE(YEAR(fpdate),MONTH(fpdate)+L850,0),DATE(YEAR(fpdate),MONTH(fpdate)+L850-1,DAY(fpdate))))))</f>
        <v/>
      </c>
      <c r="N850" s="70" t="str">
        <f>IF(L850="","",IF(D850&lt;&gt;"",D850,IF(L850=1,start_rate,IF(variable,IF(OR(L850=1,L850&lt;$K$20*periods_per_year),N849,MIN($K$21,IF(MOD(L850-1,$J$23)=0,MAX($K$22,N849+$J$24),N849))),N849))))</f>
        <v/>
      </c>
      <c r="O850" s="71" t="str">
        <f>IF(L850="","",ROUND((((1+N850/CP)^(CP/periods_per_year))-1)*R849,2))</f>
        <v/>
      </c>
      <c r="P850" s="71" t="str">
        <f>IF(L850="","",IF(L850=nper,R849+O850,MIN(R849+O850,IF(N850=N849,P849,ROUND(-PMT(((1+N850/CP)^(CP/periods_per_year))-1,nper-L850+1,R849),2)))))</f>
        <v/>
      </c>
      <c r="Q850" s="71" t="str">
        <f t="shared" si="115"/>
        <v/>
      </c>
      <c r="R850" s="71" t="str">
        <f t="shared" si="116"/>
        <v/>
      </c>
    </row>
    <row r="851" spans="1:18" x14ac:dyDescent="0.25">
      <c r="A851" s="63" t="str">
        <f t="shared" si="108"/>
        <v/>
      </c>
      <c r="B851" s="64" t="str">
        <f t="shared" si="109"/>
        <v/>
      </c>
      <c r="C851" s="65" t="str">
        <f t="shared" si="110"/>
        <v/>
      </c>
      <c r="D851" s="66" t="str">
        <f>IF(A851="","",IF(A851=1,start_rate,IF(variable,IF(OR(A851=1,A851&lt;$K$20*periods_per_year),D850,MIN($K$21,IF(MOD(A851-1,$J$23)=0,MAX($K$22,D850+$J$24),D850))),D850)))</f>
        <v/>
      </c>
      <c r="E851" s="71" t="str">
        <f t="shared" si="111"/>
        <v/>
      </c>
      <c r="F851" s="71" t="str">
        <f>IF(A851="","",IF(A851=nper,J850+E851,MIN(J850+E851,IF(D851=D850,F850,IF($E$10="Acc Bi-Weekly",ROUND((-PMT(((1+D851/CP)^(CP/12))-1,(nper-A851+1)*12/26,J850))/2,2),IF($E$10="Acc Weekly",ROUND((-PMT(((1+D851/CP)^(CP/12))-1,(nper-A851+1)*12/52,J850))/4,2),ROUND(-PMT(((1+D851/CP)^(CP/periods_per_year))-1,nper-A851+1,J850),2)))))))</f>
        <v/>
      </c>
      <c r="G851" s="71" t="str">
        <f>IF(OR(A851="",A851&lt;$E$14),"",IF(J850&lt;=F851,0,IF(IF(AND(A851&gt;=$E$14,MOD(A851-$E$14,int)=0),$E$15,0)+F851&gt;=J850+E851,J850+E851-F851,IF(AND(A851&gt;=$E$14,MOD(A851-$E$14,int)=0),$E$15,0)+IF(IF(AND(A851&gt;=$E$14,MOD(A851-$E$14,int)=0),$E$15,0)+IF(MOD(A851-$E$18,periods_per_year)=0,$E$17,0)+F851&lt;J850+E851,IF(MOD(A851-$E$18,periods_per_year)=0,$E$17,0),J850+E851-IF(AND(A851&gt;=$E$14,MOD(A851-$E$14,int)=0),$E$15,0)-F851))))</f>
        <v/>
      </c>
      <c r="H851" s="68"/>
      <c r="I851" s="71" t="str">
        <f t="shared" si="112"/>
        <v/>
      </c>
      <c r="J851" s="71" t="str">
        <f t="shared" si="113"/>
        <v/>
      </c>
      <c r="K851" s="50"/>
      <c r="L851" s="63" t="str">
        <f t="shared" si="114"/>
        <v/>
      </c>
      <c r="M851" s="64" t="str">
        <f>IF(L851="","",IF(OR(periods_per_year=26,periods_per_year=52),IF(periods_per_year=26,IF(L851=1,fpdate,M850+14),IF(periods_per_year=52,IF(L851=1,fpdate,M850+7),"n/a")),IF(periods_per_year=24,DATE(YEAR(fpdate),MONTH(fpdate)+(L851-1)/2+IF(AND(DAY(fpdate)&gt;=15,MOD(L851,2)=0),1,0),IF(MOD(L851,2)=0,IF(DAY(fpdate)&gt;=15,DAY(fpdate)-14,DAY(fpdate)+14),DAY(fpdate))),IF(DAY(DATE(YEAR(fpdate),MONTH(fpdate)+L851-1,DAY(fpdate)))&lt;&gt;DAY(fpdate),DATE(YEAR(fpdate),MONTH(fpdate)+L851,0),DATE(YEAR(fpdate),MONTH(fpdate)+L851-1,DAY(fpdate))))))</f>
        <v/>
      </c>
      <c r="N851" s="70" t="str">
        <f>IF(L851="","",IF(D851&lt;&gt;"",D851,IF(L851=1,start_rate,IF(variable,IF(OR(L851=1,L851&lt;$K$20*periods_per_year),N850,MIN($K$21,IF(MOD(L851-1,$J$23)=0,MAX($K$22,N850+$J$24),N850))),N850))))</f>
        <v/>
      </c>
      <c r="O851" s="71" t="str">
        <f>IF(L851="","",ROUND((((1+N851/CP)^(CP/periods_per_year))-1)*R850,2))</f>
        <v/>
      </c>
      <c r="P851" s="71" t="str">
        <f>IF(L851="","",IF(L851=nper,R850+O851,MIN(R850+O851,IF(N851=N850,P850,ROUND(-PMT(((1+N851/CP)^(CP/periods_per_year))-1,nper-L851+1,R850),2)))))</f>
        <v/>
      </c>
      <c r="Q851" s="71" t="str">
        <f t="shared" si="115"/>
        <v/>
      </c>
      <c r="R851" s="71" t="str">
        <f t="shared" si="116"/>
        <v/>
      </c>
    </row>
    <row r="852" spans="1:18" x14ac:dyDescent="0.25">
      <c r="A852" s="63" t="str">
        <f t="shared" si="108"/>
        <v/>
      </c>
      <c r="B852" s="64" t="str">
        <f t="shared" si="109"/>
        <v/>
      </c>
      <c r="C852" s="65" t="str">
        <f t="shared" si="110"/>
        <v/>
      </c>
      <c r="D852" s="66" t="str">
        <f>IF(A852="","",IF(A852=1,start_rate,IF(variable,IF(OR(A852=1,A852&lt;$K$20*periods_per_year),D851,MIN($K$21,IF(MOD(A852-1,$J$23)=0,MAX($K$22,D851+$J$24),D851))),D851)))</f>
        <v/>
      </c>
      <c r="E852" s="71" t="str">
        <f t="shared" si="111"/>
        <v/>
      </c>
      <c r="F852" s="71" t="str">
        <f>IF(A852="","",IF(A852=nper,J851+E852,MIN(J851+E852,IF(D852=D851,F851,IF($E$10="Acc Bi-Weekly",ROUND((-PMT(((1+D852/CP)^(CP/12))-1,(nper-A852+1)*12/26,J851))/2,2),IF($E$10="Acc Weekly",ROUND((-PMT(((1+D852/CP)^(CP/12))-1,(nper-A852+1)*12/52,J851))/4,2),ROUND(-PMT(((1+D852/CP)^(CP/periods_per_year))-1,nper-A852+1,J851),2)))))))</f>
        <v/>
      </c>
      <c r="G852" s="71" t="str">
        <f>IF(OR(A852="",A852&lt;$E$14),"",IF(J851&lt;=F852,0,IF(IF(AND(A852&gt;=$E$14,MOD(A852-$E$14,int)=0),$E$15,0)+F852&gt;=J851+E852,J851+E852-F852,IF(AND(A852&gt;=$E$14,MOD(A852-$E$14,int)=0),$E$15,0)+IF(IF(AND(A852&gt;=$E$14,MOD(A852-$E$14,int)=0),$E$15,0)+IF(MOD(A852-$E$18,periods_per_year)=0,$E$17,0)+F852&lt;J851+E852,IF(MOD(A852-$E$18,periods_per_year)=0,$E$17,0),J851+E852-IF(AND(A852&gt;=$E$14,MOD(A852-$E$14,int)=0),$E$15,0)-F852))))</f>
        <v/>
      </c>
      <c r="H852" s="68"/>
      <c r="I852" s="71" t="str">
        <f t="shared" si="112"/>
        <v/>
      </c>
      <c r="J852" s="71" t="str">
        <f t="shared" si="113"/>
        <v/>
      </c>
      <c r="K852" s="50"/>
      <c r="L852" s="63" t="str">
        <f t="shared" si="114"/>
        <v/>
      </c>
      <c r="M852" s="64" t="str">
        <f>IF(L852="","",IF(OR(periods_per_year=26,periods_per_year=52),IF(periods_per_year=26,IF(L852=1,fpdate,M851+14),IF(periods_per_year=52,IF(L852=1,fpdate,M851+7),"n/a")),IF(periods_per_year=24,DATE(YEAR(fpdate),MONTH(fpdate)+(L852-1)/2+IF(AND(DAY(fpdate)&gt;=15,MOD(L852,2)=0),1,0),IF(MOD(L852,2)=0,IF(DAY(fpdate)&gt;=15,DAY(fpdate)-14,DAY(fpdate)+14),DAY(fpdate))),IF(DAY(DATE(YEAR(fpdate),MONTH(fpdate)+L852-1,DAY(fpdate)))&lt;&gt;DAY(fpdate),DATE(YEAR(fpdate),MONTH(fpdate)+L852,0),DATE(YEAR(fpdate),MONTH(fpdate)+L852-1,DAY(fpdate))))))</f>
        <v/>
      </c>
      <c r="N852" s="70" t="str">
        <f>IF(L852="","",IF(D852&lt;&gt;"",D852,IF(L852=1,start_rate,IF(variable,IF(OR(L852=1,L852&lt;$K$20*periods_per_year),N851,MIN($K$21,IF(MOD(L852-1,$J$23)=0,MAX($K$22,N851+$J$24),N851))),N851))))</f>
        <v/>
      </c>
      <c r="O852" s="71" t="str">
        <f>IF(L852="","",ROUND((((1+N852/CP)^(CP/periods_per_year))-1)*R851,2))</f>
        <v/>
      </c>
      <c r="P852" s="71" t="str">
        <f>IF(L852="","",IF(L852=nper,R851+O852,MIN(R851+O852,IF(N852=N851,P851,ROUND(-PMT(((1+N852/CP)^(CP/periods_per_year))-1,nper-L852+1,R851),2)))))</f>
        <v/>
      </c>
      <c r="Q852" s="71" t="str">
        <f t="shared" si="115"/>
        <v/>
      </c>
      <c r="R852" s="71" t="str">
        <f t="shared" si="116"/>
        <v/>
      </c>
    </row>
    <row r="853" spans="1:18" x14ac:dyDescent="0.25">
      <c r="A853" s="63" t="str">
        <f t="shared" si="108"/>
        <v/>
      </c>
      <c r="B853" s="64" t="str">
        <f t="shared" si="109"/>
        <v/>
      </c>
      <c r="C853" s="65" t="str">
        <f t="shared" si="110"/>
        <v/>
      </c>
      <c r="D853" s="66" t="str">
        <f>IF(A853="","",IF(A853=1,start_rate,IF(variable,IF(OR(A853=1,A853&lt;$K$20*periods_per_year),D852,MIN($K$21,IF(MOD(A853-1,$J$23)=0,MAX($K$22,D852+$J$24),D852))),D852)))</f>
        <v/>
      </c>
      <c r="E853" s="71" t="str">
        <f t="shared" si="111"/>
        <v/>
      </c>
      <c r="F853" s="71" t="str">
        <f>IF(A853="","",IF(A853=nper,J852+E853,MIN(J852+E853,IF(D853=D852,F852,IF($E$10="Acc Bi-Weekly",ROUND((-PMT(((1+D853/CP)^(CP/12))-1,(nper-A853+1)*12/26,J852))/2,2),IF($E$10="Acc Weekly",ROUND((-PMT(((1+D853/CP)^(CP/12))-1,(nper-A853+1)*12/52,J852))/4,2),ROUND(-PMT(((1+D853/CP)^(CP/periods_per_year))-1,nper-A853+1,J852),2)))))))</f>
        <v/>
      </c>
      <c r="G853" s="71" t="str">
        <f>IF(OR(A853="",A853&lt;$E$14),"",IF(J852&lt;=F853,0,IF(IF(AND(A853&gt;=$E$14,MOD(A853-$E$14,int)=0),$E$15,0)+F853&gt;=J852+E853,J852+E853-F853,IF(AND(A853&gt;=$E$14,MOD(A853-$E$14,int)=0),$E$15,0)+IF(IF(AND(A853&gt;=$E$14,MOD(A853-$E$14,int)=0),$E$15,0)+IF(MOD(A853-$E$18,periods_per_year)=0,$E$17,0)+F853&lt;J852+E853,IF(MOD(A853-$E$18,periods_per_year)=0,$E$17,0),J852+E853-IF(AND(A853&gt;=$E$14,MOD(A853-$E$14,int)=0),$E$15,0)-F853))))</f>
        <v/>
      </c>
      <c r="H853" s="68"/>
      <c r="I853" s="71" t="str">
        <f t="shared" si="112"/>
        <v/>
      </c>
      <c r="J853" s="71" t="str">
        <f t="shared" si="113"/>
        <v/>
      </c>
      <c r="K853" s="50"/>
      <c r="L853" s="63" t="str">
        <f t="shared" si="114"/>
        <v/>
      </c>
      <c r="M853" s="64" t="str">
        <f>IF(L853="","",IF(OR(periods_per_year=26,periods_per_year=52),IF(periods_per_year=26,IF(L853=1,fpdate,M852+14),IF(periods_per_year=52,IF(L853=1,fpdate,M852+7),"n/a")),IF(periods_per_year=24,DATE(YEAR(fpdate),MONTH(fpdate)+(L853-1)/2+IF(AND(DAY(fpdate)&gt;=15,MOD(L853,2)=0),1,0),IF(MOD(L853,2)=0,IF(DAY(fpdate)&gt;=15,DAY(fpdate)-14,DAY(fpdate)+14),DAY(fpdate))),IF(DAY(DATE(YEAR(fpdate),MONTH(fpdate)+L853-1,DAY(fpdate)))&lt;&gt;DAY(fpdate),DATE(YEAR(fpdate),MONTH(fpdate)+L853,0),DATE(YEAR(fpdate),MONTH(fpdate)+L853-1,DAY(fpdate))))))</f>
        <v/>
      </c>
      <c r="N853" s="70" t="str">
        <f>IF(L853="","",IF(D853&lt;&gt;"",D853,IF(L853=1,start_rate,IF(variable,IF(OR(L853=1,L853&lt;$K$20*periods_per_year),N852,MIN($K$21,IF(MOD(L853-1,$J$23)=0,MAX($K$22,N852+$J$24),N852))),N852))))</f>
        <v/>
      </c>
      <c r="O853" s="71" t="str">
        <f>IF(L853="","",ROUND((((1+N853/CP)^(CP/periods_per_year))-1)*R852,2))</f>
        <v/>
      </c>
      <c r="P853" s="71" t="str">
        <f>IF(L853="","",IF(L853=nper,R852+O853,MIN(R852+O853,IF(N853=N852,P852,ROUND(-PMT(((1+N853/CP)^(CP/periods_per_year))-1,nper-L853+1,R852),2)))))</f>
        <v/>
      </c>
      <c r="Q853" s="71" t="str">
        <f t="shared" si="115"/>
        <v/>
      </c>
      <c r="R853" s="71" t="str">
        <f t="shared" si="116"/>
        <v/>
      </c>
    </row>
    <row r="854" spans="1:18" x14ac:dyDescent="0.25">
      <c r="A854" s="63" t="str">
        <f t="shared" si="108"/>
        <v/>
      </c>
      <c r="B854" s="64" t="str">
        <f t="shared" si="109"/>
        <v/>
      </c>
      <c r="C854" s="65" t="str">
        <f t="shared" si="110"/>
        <v/>
      </c>
      <c r="D854" s="66" t="str">
        <f>IF(A854="","",IF(A854=1,start_rate,IF(variable,IF(OR(A854=1,A854&lt;$K$20*periods_per_year),D853,MIN($K$21,IF(MOD(A854-1,$J$23)=0,MAX($K$22,D853+$J$24),D853))),D853)))</f>
        <v/>
      </c>
      <c r="E854" s="71" t="str">
        <f t="shared" si="111"/>
        <v/>
      </c>
      <c r="F854" s="71" t="str">
        <f>IF(A854="","",IF(A854=nper,J853+E854,MIN(J853+E854,IF(D854=D853,F853,IF($E$10="Acc Bi-Weekly",ROUND((-PMT(((1+D854/CP)^(CP/12))-1,(nper-A854+1)*12/26,J853))/2,2),IF($E$10="Acc Weekly",ROUND((-PMT(((1+D854/CP)^(CP/12))-1,(nper-A854+1)*12/52,J853))/4,2),ROUND(-PMT(((1+D854/CP)^(CP/periods_per_year))-1,nper-A854+1,J853),2)))))))</f>
        <v/>
      </c>
      <c r="G854" s="71" t="str">
        <f>IF(OR(A854="",A854&lt;$E$14),"",IF(J853&lt;=F854,0,IF(IF(AND(A854&gt;=$E$14,MOD(A854-$E$14,int)=0),$E$15,0)+F854&gt;=J853+E854,J853+E854-F854,IF(AND(A854&gt;=$E$14,MOD(A854-$E$14,int)=0),$E$15,0)+IF(IF(AND(A854&gt;=$E$14,MOD(A854-$E$14,int)=0),$E$15,0)+IF(MOD(A854-$E$18,periods_per_year)=0,$E$17,0)+F854&lt;J853+E854,IF(MOD(A854-$E$18,periods_per_year)=0,$E$17,0),J853+E854-IF(AND(A854&gt;=$E$14,MOD(A854-$E$14,int)=0),$E$15,0)-F854))))</f>
        <v/>
      </c>
      <c r="H854" s="68"/>
      <c r="I854" s="71" t="str">
        <f t="shared" si="112"/>
        <v/>
      </c>
      <c r="J854" s="71" t="str">
        <f t="shared" si="113"/>
        <v/>
      </c>
      <c r="K854" s="50"/>
      <c r="L854" s="63" t="str">
        <f t="shared" si="114"/>
        <v/>
      </c>
      <c r="M854" s="64" t="str">
        <f>IF(L854="","",IF(OR(periods_per_year=26,periods_per_year=52),IF(periods_per_year=26,IF(L854=1,fpdate,M853+14),IF(periods_per_year=52,IF(L854=1,fpdate,M853+7),"n/a")),IF(periods_per_year=24,DATE(YEAR(fpdate),MONTH(fpdate)+(L854-1)/2+IF(AND(DAY(fpdate)&gt;=15,MOD(L854,2)=0),1,0),IF(MOD(L854,2)=0,IF(DAY(fpdate)&gt;=15,DAY(fpdate)-14,DAY(fpdate)+14),DAY(fpdate))),IF(DAY(DATE(YEAR(fpdate),MONTH(fpdate)+L854-1,DAY(fpdate)))&lt;&gt;DAY(fpdate),DATE(YEAR(fpdate),MONTH(fpdate)+L854,0),DATE(YEAR(fpdate),MONTH(fpdate)+L854-1,DAY(fpdate))))))</f>
        <v/>
      </c>
      <c r="N854" s="70" t="str">
        <f>IF(L854="","",IF(D854&lt;&gt;"",D854,IF(L854=1,start_rate,IF(variable,IF(OR(L854=1,L854&lt;$K$20*periods_per_year),N853,MIN($K$21,IF(MOD(L854-1,$J$23)=0,MAX($K$22,N853+$J$24),N853))),N853))))</f>
        <v/>
      </c>
      <c r="O854" s="71" t="str">
        <f>IF(L854="","",ROUND((((1+N854/CP)^(CP/periods_per_year))-1)*R853,2))</f>
        <v/>
      </c>
      <c r="P854" s="71" t="str">
        <f>IF(L854="","",IF(L854=nper,R853+O854,MIN(R853+O854,IF(N854=N853,P853,ROUND(-PMT(((1+N854/CP)^(CP/periods_per_year))-1,nper-L854+1,R853),2)))))</f>
        <v/>
      </c>
      <c r="Q854" s="71" t="str">
        <f t="shared" si="115"/>
        <v/>
      </c>
      <c r="R854" s="71" t="str">
        <f t="shared" si="116"/>
        <v/>
      </c>
    </row>
    <row r="855" spans="1:18" x14ac:dyDescent="0.25">
      <c r="A855" s="63" t="str">
        <f t="shared" si="108"/>
        <v/>
      </c>
      <c r="B855" s="64" t="str">
        <f t="shared" si="109"/>
        <v/>
      </c>
      <c r="C855" s="65" t="str">
        <f t="shared" si="110"/>
        <v/>
      </c>
      <c r="D855" s="66" t="str">
        <f>IF(A855="","",IF(A855=1,start_rate,IF(variable,IF(OR(A855=1,A855&lt;$K$20*periods_per_year),D854,MIN($K$21,IF(MOD(A855-1,$J$23)=0,MAX($K$22,D854+$J$24),D854))),D854)))</f>
        <v/>
      </c>
      <c r="E855" s="71" t="str">
        <f t="shared" si="111"/>
        <v/>
      </c>
      <c r="F855" s="71" t="str">
        <f>IF(A855="","",IF(A855=nper,J854+E855,MIN(J854+E855,IF(D855=D854,F854,IF($E$10="Acc Bi-Weekly",ROUND((-PMT(((1+D855/CP)^(CP/12))-1,(nper-A855+1)*12/26,J854))/2,2),IF($E$10="Acc Weekly",ROUND((-PMT(((1+D855/CP)^(CP/12))-1,(nper-A855+1)*12/52,J854))/4,2),ROUND(-PMT(((1+D855/CP)^(CP/periods_per_year))-1,nper-A855+1,J854),2)))))))</f>
        <v/>
      </c>
      <c r="G855" s="71" t="str">
        <f>IF(OR(A855="",A855&lt;$E$14),"",IF(J854&lt;=F855,0,IF(IF(AND(A855&gt;=$E$14,MOD(A855-$E$14,int)=0),$E$15,0)+F855&gt;=J854+E855,J854+E855-F855,IF(AND(A855&gt;=$E$14,MOD(A855-$E$14,int)=0),$E$15,0)+IF(IF(AND(A855&gt;=$E$14,MOD(A855-$E$14,int)=0),$E$15,0)+IF(MOD(A855-$E$18,periods_per_year)=0,$E$17,0)+F855&lt;J854+E855,IF(MOD(A855-$E$18,periods_per_year)=0,$E$17,0),J854+E855-IF(AND(A855&gt;=$E$14,MOD(A855-$E$14,int)=0),$E$15,0)-F855))))</f>
        <v/>
      </c>
      <c r="H855" s="68"/>
      <c r="I855" s="71" t="str">
        <f t="shared" si="112"/>
        <v/>
      </c>
      <c r="J855" s="71" t="str">
        <f t="shared" si="113"/>
        <v/>
      </c>
      <c r="K855" s="50"/>
      <c r="L855" s="63" t="str">
        <f t="shared" si="114"/>
        <v/>
      </c>
      <c r="M855" s="64" t="str">
        <f>IF(L855="","",IF(OR(periods_per_year=26,periods_per_year=52),IF(periods_per_year=26,IF(L855=1,fpdate,M854+14),IF(periods_per_year=52,IF(L855=1,fpdate,M854+7),"n/a")),IF(periods_per_year=24,DATE(YEAR(fpdate),MONTH(fpdate)+(L855-1)/2+IF(AND(DAY(fpdate)&gt;=15,MOD(L855,2)=0),1,0),IF(MOD(L855,2)=0,IF(DAY(fpdate)&gt;=15,DAY(fpdate)-14,DAY(fpdate)+14),DAY(fpdate))),IF(DAY(DATE(YEAR(fpdate),MONTH(fpdate)+L855-1,DAY(fpdate)))&lt;&gt;DAY(fpdate),DATE(YEAR(fpdate),MONTH(fpdate)+L855,0),DATE(YEAR(fpdate),MONTH(fpdate)+L855-1,DAY(fpdate))))))</f>
        <v/>
      </c>
      <c r="N855" s="70" t="str">
        <f>IF(L855="","",IF(D855&lt;&gt;"",D855,IF(L855=1,start_rate,IF(variable,IF(OR(L855=1,L855&lt;$K$20*periods_per_year),N854,MIN($K$21,IF(MOD(L855-1,$J$23)=0,MAX($K$22,N854+$J$24),N854))),N854))))</f>
        <v/>
      </c>
      <c r="O855" s="71" t="str">
        <f>IF(L855="","",ROUND((((1+N855/CP)^(CP/periods_per_year))-1)*R854,2))</f>
        <v/>
      </c>
      <c r="P855" s="71" t="str">
        <f>IF(L855="","",IF(L855=nper,R854+O855,MIN(R854+O855,IF(N855=N854,P854,ROUND(-PMT(((1+N855/CP)^(CP/periods_per_year))-1,nper-L855+1,R854),2)))))</f>
        <v/>
      </c>
      <c r="Q855" s="71" t="str">
        <f t="shared" si="115"/>
        <v/>
      </c>
      <c r="R855" s="71" t="str">
        <f t="shared" si="116"/>
        <v/>
      </c>
    </row>
    <row r="856" spans="1:18" x14ac:dyDescent="0.25">
      <c r="A856" s="63" t="str">
        <f t="shared" si="108"/>
        <v/>
      </c>
      <c r="B856" s="64" t="str">
        <f t="shared" si="109"/>
        <v/>
      </c>
      <c r="C856" s="65" t="str">
        <f t="shared" si="110"/>
        <v/>
      </c>
      <c r="D856" s="66" t="str">
        <f>IF(A856="","",IF(A856=1,start_rate,IF(variable,IF(OR(A856=1,A856&lt;$K$20*periods_per_year),D855,MIN($K$21,IF(MOD(A856-1,$J$23)=0,MAX($K$22,D855+$J$24),D855))),D855)))</f>
        <v/>
      </c>
      <c r="E856" s="71" t="str">
        <f t="shared" si="111"/>
        <v/>
      </c>
      <c r="F856" s="71" t="str">
        <f>IF(A856="","",IF(A856=nper,J855+E856,MIN(J855+E856,IF(D856=D855,F855,IF($E$10="Acc Bi-Weekly",ROUND((-PMT(((1+D856/CP)^(CP/12))-1,(nper-A856+1)*12/26,J855))/2,2),IF($E$10="Acc Weekly",ROUND((-PMT(((1+D856/CP)^(CP/12))-1,(nper-A856+1)*12/52,J855))/4,2),ROUND(-PMT(((1+D856/CP)^(CP/periods_per_year))-1,nper-A856+1,J855),2)))))))</f>
        <v/>
      </c>
      <c r="G856" s="71" t="str">
        <f>IF(OR(A856="",A856&lt;$E$14),"",IF(J855&lt;=F856,0,IF(IF(AND(A856&gt;=$E$14,MOD(A856-$E$14,int)=0),$E$15,0)+F856&gt;=J855+E856,J855+E856-F856,IF(AND(A856&gt;=$E$14,MOD(A856-$E$14,int)=0),$E$15,0)+IF(IF(AND(A856&gt;=$E$14,MOD(A856-$E$14,int)=0),$E$15,0)+IF(MOD(A856-$E$18,periods_per_year)=0,$E$17,0)+F856&lt;J855+E856,IF(MOD(A856-$E$18,periods_per_year)=0,$E$17,0),J855+E856-IF(AND(A856&gt;=$E$14,MOD(A856-$E$14,int)=0),$E$15,0)-F856))))</f>
        <v/>
      </c>
      <c r="H856" s="68"/>
      <c r="I856" s="71" t="str">
        <f t="shared" si="112"/>
        <v/>
      </c>
      <c r="J856" s="71" t="str">
        <f t="shared" si="113"/>
        <v/>
      </c>
      <c r="K856" s="50"/>
      <c r="L856" s="63" t="str">
        <f t="shared" si="114"/>
        <v/>
      </c>
      <c r="M856" s="64" t="str">
        <f>IF(L856="","",IF(OR(periods_per_year=26,periods_per_year=52),IF(periods_per_year=26,IF(L856=1,fpdate,M855+14),IF(periods_per_year=52,IF(L856=1,fpdate,M855+7),"n/a")),IF(periods_per_year=24,DATE(YEAR(fpdate),MONTH(fpdate)+(L856-1)/2+IF(AND(DAY(fpdate)&gt;=15,MOD(L856,2)=0),1,0),IF(MOD(L856,2)=0,IF(DAY(fpdate)&gt;=15,DAY(fpdate)-14,DAY(fpdate)+14),DAY(fpdate))),IF(DAY(DATE(YEAR(fpdate),MONTH(fpdate)+L856-1,DAY(fpdate)))&lt;&gt;DAY(fpdate),DATE(YEAR(fpdate),MONTH(fpdate)+L856,0),DATE(YEAR(fpdate),MONTH(fpdate)+L856-1,DAY(fpdate))))))</f>
        <v/>
      </c>
      <c r="N856" s="70" t="str">
        <f>IF(L856="","",IF(D856&lt;&gt;"",D856,IF(L856=1,start_rate,IF(variable,IF(OR(L856=1,L856&lt;$K$20*periods_per_year),N855,MIN($K$21,IF(MOD(L856-1,$J$23)=0,MAX($K$22,N855+$J$24),N855))),N855))))</f>
        <v/>
      </c>
      <c r="O856" s="71" t="str">
        <f>IF(L856="","",ROUND((((1+N856/CP)^(CP/periods_per_year))-1)*R855,2))</f>
        <v/>
      </c>
      <c r="P856" s="71" t="str">
        <f>IF(L856="","",IF(L856=nper,R855+O856,MIN(R855+O856,IF(N856=N855,P855,ROUND(-PMT(((1+N856/CP)^(CP/periods_per_year))-1,nper-L856+1,R855),2)))))</f>
        <v/>
      </c>
      <c r="Q856" s="71" t="str">
        <f t="shared" si="115"/>
        <v/>
      </c>
      <c r="R856" s="71" t="str">
        <f t="shared" si="116"/>
        <v/>
      </c>
    </row>
    <row r="857" spans="1:18" x14ac:dyDescent="0.25">
      <c r="A857" s="63" t="str">
        <f t="shared" si="108"/>
        <v/>
      </c>
      <c r="B857" s="64" t="str">
        <f t="shared" si="109"/>
        <v/>
      </c>
      <c r="C857" s="65" t="str">
        <f t="shared" si="110"/>
        <v/>
      </c>
      <c r="D857" s="66" t="str">
        <f>IF(A857="","",IF(A857=1,start_rate,IF(variable,IF(OR(A857=1,A857&lt;$K$20*periods_per_year),D856,MIN($K$21,IF(MOD(A857-1,$J$23)=0,MAX($K$22,D856+$J$24),D856))),D856)))</f>
        <v/>
      </c>
      <c r="E857" s="71" t="str">
        <f t="shared" si="111"/>
        <v/>
      </c>
      <c r="F857" s="71" t="str">
        <f>IF(A857="","",IF(A857=nper,J856+E857,MIN(J856+E857,IF(D857=D856,F856,IF($E$10="Acc Bi-Weekly",ROUND((-PMT(((1+D857/CP)^(CP/12))-1,(nper-A857+1)*12/26,J856))/2,2),IF($E$10="Acc Weekly",ROUND((-PMT(((1+D857/CP)^(CP/12))-1,(nper-A857+1)*12/52,J856))/4,2),ROUND(-PMT(((1+D857/CP)^(CP/periods_per_year))-1,nper-A857+1,J856),2)))))))</f>
        <v/>
      </c>
      <c r="G857" s="71" t="str">
        <f>IF(OR(A857="",A857&lt;$E$14),"",IF(J856&lt;=F857,0,IF(IF(AND(A857&gt;=$E$14,MOD(A857-$E$14,int)=0),$E$15,0)+F857&gt;=J856+E857,J856+E857-F857,IF(AND(A857&gt;=$E$14,MOD(A857-$E$14,int)=0),$E$15,0)+IF(IF(AND(A857&gt;=$E$14,MOD(A857-$E$14,int)=0),$E$15,0)+IF(MOD(A857-$E$18,periods_per_year)=0,$E$17,0)+F857&lt;J856+E857,IF(MOD(A857-$E$18,periods_per_year)=0,$E$17,0),J856+E857-IF(AND(A857&gt;=$E$14,MOD(A857-$E$14,int)=0),$E$15,0)-F857))))</f>
        <v/>
      </c>
      <c r="H857" s="68"/>
      <c r="I857" s="71" t="str">
        <f t="shared" si="112"/>
        <v/>
      </c>
      <c r="J857" s="71" t="str">
        <f t="shared" si="113"/>
        <v/>
      </c>
      <c r="K857" s="50"/>
      <c r="L857" s="63" t="str">
        <f t="shared" si="114"/>
        <v/>
      </c>
      <c r="M857" s="64" t="str">
        <f>IF(L857="","",IF(OR(periods_per_year=26,periods_per_year=52),IF(periods_per_year=26,IF(L857=1,fpdate,M856+14),IF(periods_per_year=52,IF(L857=1,fpdate,M856+7),"n/a")),IF(periods_per_year=24,DATE(YEAR(fpdate),MONTH(fpdate)+(L857-1)/2+IF(AND(DAY(fpdate)&gt;=15,MOD(L857,2)=0),1,0),IF(MOD(L857,2)=0,IF(DAY(fpdate)&gt;=15,DAY(fpdate)-14,DAY(fpdate)+14),DAY(fpdate))),IF(DAY(DATE(YEAR(fpdate),MONTH(fpdate)+L857-1,DAY(fpdate)))&lt;&gt;DAY(fpdate),DATE(YEAR(fpdate),MONTH(fpdate)+L857,0),DATE(YEAR(fpdate),MONTH(fpdate)+L857-1,DAY(fpdate))))))</f>
        <v/>
      </c>
      <c r="N857" s="70" t="str">
        <f>IF(L857="","",IF(D857&lt;&gt;"",D857,IF(L857=1,start_rate,IF(variable,IF(OR(L857=1,L857&lt;$K$20*periods_per_year),N856,MIN($K$21,IF(MOD(L857-1,$J$23)=0,MAX($K$22,N856+$J$24),N856))),N856))))</f>
        <v/>
      </c>
      <c r="O857" s="71" t="str">
        <f>IF(L857="","",ROUND((((1+N857/CP)^(CP/periods_per_year))-1)*R856,2))</f>
        <v/>
      </c>
      <c r="P857" s="71" t="str">
        <f>IF(L857="","",IF(L857=nper,R856+O857,MIN(R856+O857,IF(N857=N856,P856,ROUND(-PMT(((1+N857/CP)^(CP/periods_per_year))-1,nper-L857+1,R856),2)))))</f>
        <v/>
      </c>
      <c r="Q857" s="71" t="str">
        <f t="shared" si="115"/>
        <v/>
      </c>
      <c r="R857" s="71" t="str">
        <f t="shared" si="116"/>
        <v/>
      </c>
    </row>
    <row r="858" spans="1:18" x14ac:dyDescent="0.25">
      <c r="A858" s="63" t="str">
        <f t="shared" si="108"/>
        <v/>
      </c>
      <c r="B858" s="64" t="str">
        <f t="shared" si="109"/>
        <v/>
      </c>
      <c r="C858" s="65" t="str">
        <f t="shared" si="110"/>
        <v/>
      </c>
      <c r="D858" s="66" t="str">
        <f>IF(A858="","",IF(A858=1,start_rate,IF(variable,IF(OR(A858=1,A858&lt;$K$20*periods_per_year),D857,MIN($K$21,IF(MOD(A858-1,$J$23)=0,MAX($K$22,D857+$J$24),D857))),D857)))</f>
        <v/>
      </c>
      <c r="E858" s="71" t="str">
        <f t="shared" si="111"/>
        <v/>
      </c>
      <c r="F858" s="71" t="str">
        <f>IF(A858="","",IF(A858=nper,J857+E858,MIN(J857+E858,IF(D858=D857,F857,IF($E$10="Acc Bi-Weekly",ROUND((-PMT(((1+D858/CP)^(CP/12))-1,(nper-A858+1)*12/26,J857))/2,2),IF($E$10="Acc Weekly",ROUND((-PMT(((1+D858/CP)^(CP/12))-1,(nper-A858+1)*12/52,J857))/4,2),ROUND(-PMT(((1+D858/CP)^(CP/periods_per_year))-1,nper-A858+1,J857),2)))))))</f>
        <v/>
      </c>
      <c r="G858" s="71" t="str">
        <f>IF(OR(A858="",A858&lt;$E$14),"",IF(J857&lt;=F858,0,IF(IF(AND(A858&gt;=$E$14,MOD(A858-$E$14,int)=0),$E$15,0)+F858&gt;=J857+E858,J857+E858-F858,IF(AND(A858&gt;=$E$14,MOD(A858-$E$14,int)=0),$E$15,0)+IF(IF(AND(A858&gt;=$E$14,MOD(A858-$E$14,int)=0),$E$15,0)+IF(MOD(A858-$E$18,periods_per_year)=0,$E$17,0)+F858&lt;J857+E858,IF(MOD(A858-$E$18,periods_per_year)=0,$E$17,0),J857+E858-IF(AND(A858&gt;=$E$14,MOD(A858-$E$14,int)=0),$E$15,0)-F858))))</f>
        <v/>
      </c>
      <c r="H858" s="68"/>
      <c r="I858" s="71" t="str">
        <f t="shared" si="112"/>
        <v/>
      </c>
      <c r="J858" s="71" t="str">
        <f t="shared" si="113"/>
        <v/>
      </c>
      <c r="K858" s="50"/>
      <c r="L858" s="63" t="str">
        <f t="shared" si="114"/>
        <v/>
      </c>
      <c r="M858" s="64" t="str">
        <f>IF(L858="","",IF(OR(periods_per_year=26,periods_per_year=52),IF(periods_per_year=26,IF(L858=1,fpdate,M857+14),IF(periods_per_year=52,IF(L858=1,fpdate,M857+7),"n/a")),IF(periods_per_year=24,DATE(YEAR(fpdate),MONTH(fpdate)+(L858-1)/2+IF(AND(DAY(fpdate)&gt;=15,MOD(L858,2)=0),1,0),IF(MOD(L858,2)=0,IF(DAY(fpdate)&gt;=15,DAY(fpdate)-14,DAY(fpdate)+14),DAY(fpdate))),IF(DAY(DATE(YEAR(fpdate),MONTH(fpdate)+L858-1,DAY(fpdate)))&lt;&gt;DAY(fpdate),DATE(YEAR(fpdate),MONTH(fpdate)+L858,0),DATE(YEAR(fpdate),MONTH(fpdate)+L858-1,DAY(fpdate))))))</f>
        <v/>
      </c>
      <c r="N858" s="70" t="str">
        <f>IF(L858="","",IF(D858&lt;&gt;"",D858,IF(L858=1,start_rate,IF(variable,IF(OR(L858=1,L858&lt;$K$20*periods_per_year),N857,MIN($K$21,IF(MOD(L858-1,$J$23)=0,MAX($K$22,N857+$J$24),N857))),N857))))</f>
        <v/>
      </c>
      <c r="O858" s="71" t="str">
        <f>IF(L858="","",ROUND((((1+N858/CP)^(CP/periods_per_year))-1)*R857,2))</f>
        <v/>
      </c>
      <c r="P858" s="71" t="str">
        <f>IF(L858="","",IF(L858=nper,R857+O858,MIN(R857+O858,IF(N858=N857,P857,ROUND(-PMT(((1+N858/CP)^(CP/periods_per_year))-1,nper-L858+1,R857),2)))))</f>
        <v/>
      </c>
      <c r="Q858" s="71" t="str">
        <f t="shared" si="115"/>
        <v/>
      </c>
      <c r="R858" s="71" t="str">
        <f t="shared" si="116"/>
        <v/>
      </c>
    </row>
    <row r="859" spans="1:18" x14ac:dyDescent="0.25">
      <c r="A859" s="63" t="str">
        <f t="shared" si="108"/>
        <v/>
      </c>
      <c r="B859" s="64" t="str">
        <f t="shared" si="109"/>
        <v/>
      </c>
      <c r="C859" s="65" t="str">
        <f t="shared" si="110"/>
        <v/>
      </c>
      <c r="D859" s="66" t="str">
        <f>IF(A859="","",IF(A859=1,start_rate,IF(variable,IF(OR(A859=1,A859&lt;$K$20*periods_per_year),D858,MIN($K$21,IF(MOD(A859-1,$J$23)=0,MAX($K$22,D858+$J$24),D858))),D858)))</f>
        <v/>
      </c>
      <c r="E859" s="71" t="str">
        <f t="shared" si="111"/>
        <v/>
      </c>
      <c r="F859" s="71" t="str">
        <f>IF(A859="","",IF(A859=nper,J858+E859,MIN(J858+E859,IF(D859=D858,F858,IF($E$10="Acc Bi-Weekly",ROUND((-PMT(((1+D859/CP)^(CP/12))-1,(nper-A859+1)*12/26,J858))/2,2),IF($E$10="Acc Weekly",ROUND((-PMT(((1+D859/CP)^(CP/12))-1,(nper-A859+1)*12/52,J858))/4,2),ROUND(-PMT(((1+D859/CP)^(CP/periods_per_year))-1,nper-A859+1,J858),2)))))))</f>
        <v/>
      </c>
      <c r="G859" s="71" t="str">
        <f>IF(OR(A859="",A859&lt;$E$14),"",IF(J858&lt;=F859,0,IF(IF(AND(A859&gt;=$E$14,MOD(A859-$E$14,int)=0),$E$15,0)+F859&gt;=J858+E859,J858+E859-F859,IF(AND(A859&gt;=$E$14,MOD(A859-$E$14,int)=0),$E$15,0)+IF(IF(AND(A859&gt;=$E$14,MOD(A859-$E$14,int)=0),$E$15,0)+IF(MOD(A859-$E$18,periods_per_year)=0,$E$17,0)+F859&lt;J858+E859,IF(MOD(A859-$E$18,periods_per_year)=0,$E$17,0),J858+E859-IF(AND(A859&gt;=$E$14,MOD(A859-$E$14,int)=0),$E$15,0)-F859))))</f>
        <v/>
      </c>
      <c r="H859" s="68"/>
      <c r="I859" s="71" t="str">
        <f t="shared" si="112"/>
        <v/>
      </c>
      <c r="J859" s="71" t="str">
        <f t="shared" si="113"/>
        <v/>
      </c>
      <c r="K859" s="50"/>
      <c r="L859" s="63" t="str">
        <f t="shared" si="114"/>
        <v/>
      </c>
      <c r="M859" s="64" t="str">
        <f>IF(L859="","",IF(OR(periods_per_year=26,periods_per_year=52),IF(periods_per_year=26,IF(L859=1,fpdate,M858+14),IF(periods_per_year=52,IF(L859=1,fpdate,M858+7),"n/a")),IF(periods_per_year=24,DATE(YEAR(fpdate),MONTH(fpdate)+(L859-1)/2+IF(AND(DAY(fpdate)&gt;=15,MOD(L859,2)=0),1,0),IF(MOD(L859,2)=0,IF(DAY(fpdate)&gt;=15,DAY(fpdate)-14,DAY(fpdate)+14),DAY(fpdate))),IF(DAY(DATE(YEAR(fpdate),MONTH(fpdate)+L859-1,DAY(fpdate)))&lt;&gt;DAY(fpdate),DATE(YEAR(fpdate),MONTH(fpdate)+L859,0),DATE(YEAR(fpdate),MONTH(fpdate)+L859-1,DAY(fpdate))))))</f>
        <v/>
      </c>
      <c r="N859" s="70" t="str">
        <f>IF(L859="","",IF(D859&lt;&gt;"",D859,IF(L859=1,start_rate,IF(variable,IF(OR(L859=1,L859&lt;$K$20*periods_per_year),N858,MIN($K$21,IF(MOD(L859-1,$J$23)=0,MAX($K$22,N858+$J$24),N858))),N858))))</f>
        <v/>
      </c>
      <c r="O859" s="71" t="str">
        <f>IF(L859="","",ROUND((((1+N859/CP)^(CP/periods_per_year))-1)*R858,2))</f>
        <v/>
      </c>
      <c r="P859" s="71" t="str">
        <f>IF(L859="","",IF(L859=nper,R858+O859,MIN(R858+O859,IF(N859=N858,P858,ROUND(-PMT(((1+N859/CP)^(CP/periods_per_year))-1,nper-L859+1,R858),2)))))</f>
        <v/>
      </c>
      <c r="Q859" s="71" t="str">
        <f t="shared" si="115"/>
        <v/>
      </c>
      <c r="R859" s="71" t="str">
        <f t="shared" si="116"/>
        <v/>
      </c>
    </row>
    <row r="860" spans="1:18" x14ac:dyDescent="0.25">
      <c r="A860" s="63" t="str">
        <f t="shared" si="108"/>
        <v/>
      </c>
      <c r="B860" s="64" t="str">
        <f t="shared" si="109"/>
        <v/>
      </c>
      <c r="C860" s="65" t="str">
        <f t="shared" si="110"/>
        <v/>
      </c>
      <c r="D860" s="66" t="str">
        <f>IF(A860="","",IF(A860=1,start_rate,IF(variable,IF(OR(A860=1,A860&lt;$K$20*periods_per_year),D859,MIN($K$21,IF(MOD(A860-1,$J$23)=0,MAX($K$22,D859+$J$24),D859))),D859)))</f>
        <v/>
      </c>
      <c r="E860" s="71" t="str">
        <f t="shared" si="111"/>
        <v/>
      </c>
      <c r="F860" s="71" t="str">
        <f>IF(A860="","",IF(A860=nper,J859+E860,MIN(J859+E860,IF(D860=D859,F859,IF($E$10="Acc Bi-Weekly",ROUND((-PMT(((1+D860/CP)^(CP/12))-1,(nper-A860+1)*12/26,J859))/2,2),IF($E$10="Acc Weekly",ROUND((-PMT(((1+D860/CP)^(CP/12))-1,(nper-A860+1)*12/52,J859))/4,2),ROUND(-PMT(((1+D860/CP)^(CP/periods_per_year))-1,nper-A860+1,J859),2)))))))</f>
        <v/>
      </c>
      <c r="G860" s="71" t="str">
        <f>IF(OR(A860="",A860&lt;$E$14),"",IF(J859&lt;=F860,0,IF(IF(AND(A860&gt;=$E$14,MOD(A860-$E$14,int)=0),$E$15,0)+F860&gt;=J859+E860,J859+E860-F860,IF(AND(A860&gt;=$E$14,MOD(A860-$E$14,int)=0),$E$15,0)+IF(IF(AND(A860&gt;=$E$14,MOD(A860-$E$14,int)=0),$E$15,0)+IF(MOD(A860-$E$18,periods_per_year)=0,$E$17,0)+F860&lt;J859+E860,IF(MOD(A860-$E$18,periods_per_year)=0,$E$17,0),J859+E860-IF(AND(A860&gt;=$E$14,MOD(A860-$E$14,int)=0),$E$15,0)-F860))))</f>
        <v/>
      </c>
      <c r="H860" s="68"/>
      <c r="I860" s="71" t="str">
        <f t="shared" si="112"/>
        <v/>
      </c>
      <c r="J860" s="71" t="str">
        <f t="shared" si="113"/>
        <v/>
      </c>
      <c r="K860" s="50"/>
      <c r="L860" s="63" t="str">
        <f t="shared" si="114"/>
        <v/>
      </c>
      <c r="M860" s="64" t="str">
        <f>IF(L860="","",IF(OR(periods_per_year=26,periods_per_year=52),IF(periods_per_year=26,IF(L860=1,fpdate,M859+14),IF(periods_per_year=52,IF(L860=1,fpdate,M859+7),"n/a")),IF(periods_per_year=24,DATE(YEAR(fpdate),MONTH(fpdate)+(L860-1)/2+IF(AND(DAY(fpdate)&gt;=15,MOD(L860,2)=0),1,0),IF(MOD(L860,2)=0,IF(DAY(fpdate)&gt;=15,DAY(fpdate)-14,DAY(fpdate)+14),DAY(fpdate))),IF(DAY(DATE(YEAR(fpdate),MONTH(fpdate)+L860-1,DAY(fpdate)))&lt;&gt;DAY(fpdate),DATE(YEAR(fpdate),MONTH(fpdate)+L860,0),DATE(YEAR(fpdate),MONTH(fpdate)+L860-1,DAY(fpdate))))))</f>
        <v/>
      </c>
      <c r="N860" s="70" t="str">
        <f>IF(L860="","",IF(D860&lt;&gt;"",D860,IF(L860=1,start_rate,IF(variable,IF(OR(L860=1,L860&lt;$K$20*periods_per_year),N859,MIN($K$21,IF(MOD(L860-1,$J$23)=0,MAX($K$22,N859+$J$24),N859))),N859))))</f>
        <v/>
      </c>
      <c r="O860" s="71" t="str">
        <f>IF(L860="","",ROUND((((1+N860/CP)^(CP/periods_per_year))-1)*R859,2))</f>
        <v/>
      </c>
      <c r="P860" s="71" t="str">
        <f>IF(L860="","",IF(L860=nper,R859+O860,MIN(R859+O860,IF(N860=N859,P859,ROUND(-PMT(((1+N860/CP)^(CP/periods_per_year))-1,nper-L860+1,R859),2)))))</f>
        <v/>
      </c>
      <c r="Q860" s="71" t="str">
        <f t="shared" si="115"/>
        <v/>
      </c>
      <c r="R860" s="71" t="str">
        <f t="shared" si="116"/>
        <v/>
      </c>
    </row>
    <row r="861" spans="1:18" x14ac:dyDescent="0.25">
      <c r="A861" s="63" t="str">
        <f t="shared" si="108"/>
        <v/>
      </c>
      <c r="B861" s="64" t="str">
        <f t="shared" si="109"/>
        <v/>
      </c>
      <c r="C861" s="65" t="str">
        <f t="shared" si="110"/>
        <v/>
      </c>
      <c r="D861" s="66" t="str">
        <f>IF(A861="","",IF(A861=1,start_rate,IF(variable,IF(OR(A861=1,A861&lt;$K$20*periods_per_year),D860,MIN($K$21,IF(MOD(A861-1,$J$23)=0,MAX($K$22,D860+$J$24),D860))),D860)))</f>
        <v/>
      </c>
      <c r="E861" s="71" t="str">
        <f t="shared" si="111"/>
        <v/>
      </c>
      <c r="F861" s="71" t="str">
        <f>IF(A861="","",IF(A861=nper,J860+E861,MIN(J860+E861,IF(D861=D860,F860,IF($E$10="Acc Bi-Weekly",ROUND((-PMT(((1+D861/CP)^(CP/12))-1,(nper-A861+1)*12/26,J860))/2,2),IF($E$10="Acc Weekly",ROUND((-PMT(((1+D861/CP)^(CP/12))-1,(nper-A861+1)*12/52,J860))/4,2),ROUND(-PMT(((1+D861/CP)^(CP/periods_per_year))-1,nper-A861+1,J860),2)))))))</f>
        <v/>
      </c>
      <c r="G861" s="71" t="str">
        <f>IF(OR(A861="",A861&lt;$E$14),"",IF(J860&lt;=F861,0,IF(IF(AND(A861&gt;=$E$14,MOD(A861-$E$14,int)=0),$E$15,0)+F861&gt;=J860+E861,J860+E861-F861,IF(AND(A861&gt;=$E$14,MOD(A861-$E$14,int)=0),$E$15,0)+IF(IF(AND(A861&gt;=$E$14,MOD(A861-$E$14,int)=0),$E$15,0)+IF(MOD(A861-$E$18,periods_per_year)=0,$E$17,0)+F861&lt;J860+E861,IF(MOD(A861-$E$18,periods_per_year)=0,$E$17,0),J860+E861-IF(AND(A861&gt;=$E$14,MOD(A861-$E$14,int)=0),$E$15,0)-F861))))</f>
        <v/>
      </c>
      <c r="H861" s="68"/>
      <c r="I861" s="71" t="str">
        <f t="shared" si="112"/>
        <v/>
      </c>
      <c r="J861" s="71" t="str">
        <f t="shared" si="113"/>
        <v/>
      </c>
      <c r="K861" s="50"/>
      <c r="L861" s="63" t="str">
        <f t="shared" si="114"/>
        <v/>
      </c>
      <c r="M861" s="64" t="str">
        <f>IF(L861="","",IF(OR(periods_per_year=26,periods_per_year=52),IF(periods_per_year=26,IF(L861=1,fpdate,M860+14),IF(periods_per_year=52,IF(L861=1,fpdate,M860+7),"n/a")),IF(periods_per_year=24,DATE(YEAR(fpdate),MONTH(fpdate)+(L861-1)/2+IF(AND(DAY(fpdate)&gt;=15,MOD(L861,2)=0),1,0),IF(MOD(L861,2)=0,IF(DAY(fpdate)&gt;=15,DAY(fpdate)-14,DAY(fpdate)+14),DAY(fpdate))),IF(DAY(DATE(YEAR(fpdate),MONTH(fpdate)+L861-1,DAY(fpdate)))&lt;&gt;DAY(fpdate),DATE(YEAR(fpdate),MONTH(fpdate)+L861,0),DATE(YEAR(fpdate),MONTH(fpdate)+L861-1,DAY(fpdate))))))</f>
        <v/>
      </c>
      <c r="N861" s="70" t="str">
        <f>IF(L861="","",IF(D861&lt;&gt;"",D861,IF(L861=1,start_rate,IF(variable,IF(OR(L861=1,L861&lt;$K$20*periods_per_year),N860,MIN($K$21,IF(MOD(L861-1,$J$23)=0,MAX($K$22,N860+$J$24),N860))),N860))))</f>
        <v/>
      </c>
      <c r="O861" s="71" t="str">
        <f>IF(L861="","",ROUND((((1+N861/CP)^(CP/periods_per_year))-1)*R860,2))</f>
        <v/>
      </c>
      <c r="P861" s="71" t="str">
        <f>IF(L861="","",IF(L861=nper,R860+O861,MIN(R860+O861,IF(N861=N860,P860,ROUND(-PMT(((1+N861/CP)^(CP/periods_per_year))-1,nper-L861+1,R860),2)))))</f>
        <v/>
      </c>
      <c r="Q861" s="71" t="str">
        <f t="shared" si="115"/>
        <v/>
      </c>
      <c r="R861" s="71" t="str">
        <f t="shared" si="116"/>
        <v/>
      </c>
    </row>
    <row r="862" spans="1:18" x14ac:dyDescent="0.25">
      <c r="A862" s="63" t="str">
        <f t="shared" si="108"/>
        <v/>
      </c>
      <c r="B862" s="64" t="str">
        <f t="shared" si="109"/>
        <v/>
      </c>
      <c r="C862" s="65" t="str">
        <f t="shared" si="110"/>
        <v/>
      </c>
      <c r="D862" s="66" t="str">
        <f>IF(A862="","",IF(A862=1,start_rate,IF(variable,IF(OR(A862=1,A862&lt;$K$20*periods_per_year),D861,MIN($K$21,IF(MOD(A862-1,$J$23)=0,MAX($K$22,D861+$J$24),D861))),D861)))</f>
        <v/>
      </c>
      <c r="E862" s="71" t="str">
        <f t="shared" si="111"/>
        <v/>
      </c>
      <c r="F862" s="71" t="str">
        <f>IF(A862="","",IF(A862=nper,J861+E862,MIN(J861+E862,IF(D862=D861,F861,IF($E$10="Acc Bi-Weekly",ROUND((-PMT(((1+D862/CP)^(CP/12))-1,(nper-A862+1)*12/26,J861))/2,2),IF($E$10="Acc Weekly",ROUND((-PMT(((1+D862/CP)^(CP/12))-1,(nper-A862+1)*12/52,J861))/4,2),ROUND(-PMT(((1+D862/CP)^(CP/periods_per_year))-1,nper-A862+1,J861),2)))))))</f>
        <v/>
      </c>
      <c r="G862" s="71" t="str">
        <f>IF(OR(A862="",A862&lt;$E$14),"",IF(J861&lt;=F862,0,IF(IF(AND(A862&gt;=$E$14,MOD(A862-$E$14,int)=0),$E$15,0)+F862&gt;=J861+E862,J861+E862-F862,IF(AND(A862&gt;=$E$14,MOD(A862-$E$14,int)=0),$E$15,0)+IF(IF(AND(A862&gt;=$E$14,MOD(A862-$E$14,int)=0),$E$15,0)+IF(MOD(A862-$E$18,periods_per_year)=0,$E$17,0)+F862&lt;J861+E862,IF(MOD(A862-$E$18,periods_per_year)=0,$E$17,0),J861+E862-IF(AND(A862&gt;=$E$14,MOD(A862-$E$14,int)=0),$E$15,0)-F862))))</f>
        <v/>
      </c>
      <c r="H862" s="68"/>
      <c r="I862" s="71" t="str">
        <f t="shared" si="112"/>
        <v/>
      </c>
      <c r="J862" s="71" t="str">
        <f t="shared" si="113"/>
        <v/>
      </c>
      <c r="K862" s="50"/>
      <c r="L862" s="63" t="str">
        <f t="shared" si="114"/>
        <v/>
      </c>
      <c r="M862" s="64" t="str">
        <f>IF(L862="","",IF(OR(periods_per_year=26,periods_per_year=52),IF(periods_per_year=26,IF(L862=1,fpdate,M861+14),IF(periods_per_year=52,IF(L862=1,fpdate,M861+7),"n/a")),IF(periods_per_year=24,DATE(YEAR(fpdate),MONTH(fpdate)+(L862-1)/2+IF(AND(DAY(fpdate)&gt;=15,MOD(L862,2)=0),1,0),IF(MOD(L862,2)=0,IF(DAY(fpdate)&gt;=15,DAY(fpdate)-14,DAY(fpdate)+14),DAY(fpdate))),IF(DAY(DATE(YEAR(fpdate),MONTH(fpdate)+L862-1,DAY(fpdate)))&lt;&gt;DAY(fpdate),DATE(YEAR(fpdate),MONTH(fpdate)+L862,0),DATE(YEAR(fpdate),MONTH(fpdate)+L862-1,DAY(fpdate))))))</f>
        <v/>
      </c>
      <c r="N862" s="70" t="str">
        <f>IF(L862="","",IF(D862&lt;&gt;"",D862,IF(L862=1,start_rate,IF(variable,IF(OR(L862=1,L862&lt;$K$20*periods_per_year),N861,MIN($K$21,IF(MOD(L862-1,$J$23)=0,MAX($K$22,N861+$J$24),N861))),N861))))</f>
        <v/>
      </c>
      <c r="O862" s="71" t="str">
        <f>IF(L862="","",ROUND((((1+N862/CP)^(CP/periods_per_year))-1)*R861,2))</f>
        <v/>
      </c>
      <c r="P862" s="71" t="str">
        <f>IF(L862="","",IF(L862=nper,R861+O862,MIN(R861+O862,IF(N862=N861,P861,ROUND(-PMT(((1+N862/CP)^(CP/periods_per_year))-1,nper-L862+1,R861),2)))))</f>
        <v/>
      </c>
      <c r="Q862" s="71" t="str">
        <f t="shared" si="115"/>
        <v/>
      </c>
      <c r="R862" s="71" t="str">
        <f t="shared" si="116"/>
        <v/>
      </c>
    </row>
    <row r="863" spans="1:18" x14ac:dyDescent="0.25">
      <c r="A863" s="63" t="str">
        <f t="shared" si="108"/>
        <v/>
      </c>
      <c r="B863" s="64" t="str">
        <f t="shared" si="109"/>
        <v/>
      </c>
      <c r="C863" s="65" t="str">
        <f t="shared" si="110"/>
        <v/>
      </c>
      <c r="D863" s="66" t="str">
        <f>IF(A863="","",IF(A863=1,start_rate,IF(variable,IF(OR(A863=1,A863&lt;$K$20*periods_per_year),D862,MIN($K$21,IF(MOD(A863-1,$J$23)=0,MAX($K$22,D862+$J$24),D862))),D862)))</f>
        <v/>
      </c>
      <c r="E863" s="71" t="str">
        <f t="shared" si="111"/>
        <v/>
      </c>
      <c r="F863" s="71" t="str">
        <f>IF(A863="","",IF(A863=nper,J862+E863,MIN(J862+E863,IF(D863=D862,F862,IF($E$10="Acc Bi-Weekly",ROUND((-PMT(((1+D863/CP)^(CP/12))-1,(nper-A863+1)*12/26,J862))/2,2),IF($E$10="Acc Weekly",ROUND((-PMT(((1+D863/CP)^(CP/12))-1,(nper-A863+1)*12/52,J862))/4,2),ROUND(-PMT(((1+D863/CP)^(CP/periods_per_year))-1,nper-A863+1,J862),2)))))))</f>
        <v/>
      </c>
      <c r="G863" s="71" t="str">
        <f>IF(OR(A863="",A863&lt;$E$14),"",IF(J862&lt;=F863,0,IF(IF(AND(A863&gt;=$E$14,MOD(A863-$E$14,int)=0),$E$15,0)+F863&gt;=J862+E863,J862+E863-F863,IF(AND(A863&gt;=$E$14,MOD(A863-$E$14,int)=0),$E$15,0)+IF(IF(AND(A863&gt;=$E$14,MOD(A863-$E$14,int)=0),$E$15,0)+IF(MOD(A863-$E$18,periods_per_year)=0,$E$17,0)+F863&lt;J862+E863,IF(MOD(A863-$E$18,periods_per_year)=0,$E$17,0),J862+E863-IF(AND(A863&gt;=$E$14,MOD(A863-$E$14,int)=0),$E$15,0)-F863))))</f>
        <v/>
      </c>
      <c r="H863" s="68"/>
      <c r="I863" s="71" t="str">
        <f t="shared" si="112"/>
        <v/>
      </c>
      <c r="J863" s="71" t="str">
        <f t="shared" si="113"/>
        <v/>
      </c>
      <c r="K863" s="50"/>
      <c r="L863" s="63" t="str">
        <f t="shared" si="114"/>
        <v/>
      </c>
      <c r="M863" s="64" t="str">
        <f>IF(L863="","",IF(OR(periods_per_year=26,periods_per_year=52),IF(periods_per_year=26,IF(L863=1,fpdate,M862+14),IF(periods_per_year=52,IF(L863=1,fpdate,M862+7),"n/a")),IF(periods_per_year=24,DATE(YEAR(fpdate),MONTH(fpdate)+(L863-1)/2+IF(AND(DAY(fpdate)&gt;=15,MOD(L863,2)=0),1,0),IF(MOD(L863,2)=0,IF(DAY(fpdate)&gt;=15,DAY(fpdate)-14,DAY(fpdate)+14),DAY(fpdate))),IF(DAY(DATE(YEAR(fpdate),MONTH(fpdate)+L863-1,DAY(fpdate)))&lt;&gt;DAY(fpdate),DATE(YEAR(fpdate),MONTH(fpdate)+L863,0),DATE(YEAR(fpdate),MONTH(fpdate)+L863-1,DAY(fpdate))))))</f>
        <v/>
      </c>
      <c r="N863" s="70" t="str">
        <f>IF(L863="","",IF(D863&lt;&gt;"",D863,IF(L863=1,start_rate,IF(variable,IF(OR(L863=1,L863&lt;$K$20*periods_per_year),N862,MIN($K$21,IF(MOD(L863-1,$J$23)=0,MAX($K$22,N862+$J$24),N862))),N862))))</f>
        <v/>
      </c>
      <c r="O863" s="71" t="str">
        <f>IF(L863="","",ROUND((((1+N863/CP)^(CP/periods_per_year))-1)*R862,2))</f>
        <v/>
      </c>
      <c r="P863" s="71" t="str">
        <f>IF(L863="","",IF(L863=nper,R862+O863,MIN(R862+O863,IF(N863=N862,P862,ROUND(-PMT(((1+N863/CP)^(CP/periods_per_year))-1,nper-L863+1,R862),2)))))</f>
        <v/>
      </c>
      <c r="Q863" s="71" t="str">
        <f t="shared" si="115"/>
        <v/>
      </c>
      <c r="R863" s="71" t="str">
        <f t="shared" si="116"/>
        <v/>
      </c>
    </row>
    <row r="864" spans="1:18" x14ac:dyDescent="0.25">
      <c r="A864" s="63" t="str">
        <f t="shared" si="108"/>
        <v/>
      </c>
      <c r="B864" s="64" t="str">
        <f t="shared" si="109"/>
        <v/>
      </c>
      <c r="C864" s="65" t="str">
        <f t="shared" si="110"/>
        <v/>
      </c>
      <c r="D864" s="66" t="str">
        <f>IF(A864="","",IF(A864=1,start_rate,IF(variable,IF(OR(A864=1,A864&lt;$K$20*periods_per_year),D863,MIN($K$21,IF(MOD(A864-1,$J$23)=0,MAX($K$22,D863+$J$24),D863))),D863)))</f>
        <v/>
      </c>
      <c r="E864" s="71" t="str">
        <f t="shared" si="111"/>
        <v/>
      </c>
      <c r="F864" s="71" t="str">
        <f>IF(A864="","",IF(A864=nper,J863+E864,MIN(J863+E864,IF(D864=D863,F863,IF($E$10="Acc Bi-Weekly",ROUND((-PMT(((1+D864/CP)^(CP/12))-1,(nper-A864+1)*12/26,J863))/2,2),IF($E$10="Acc Weekly",ROUND((-PMT(((1+D864/CP)^(CP/12))-1,(nper-A864+1)*12/52,J863))/4,2),ROUND(-PMT(((1+D864/CP)^(CP/periods_per_year))-1,nper-A864+1,J863),2)))))))</f>
        <v/>
      </c>
      <c r="G864" s="71" t="str">
        <f>IF(OR(A864="",A864&lt;$E$14),"",IF(J863&lt;=F864,0,IF(IF(AND(A864&gt;=$E$14,MOD(A864-$E$14,int)=0),$E$15,0)+F864&gt;=J863+E864,J863+E864-F864,IF(AND(A864&gt;=$E$14,MOD(A864-$E$14,int)=0),$E$15,0)+IF(IF(AND(A864&gt;=$E$14,MOD(A864-$E$14,int)=0),$E$15,0)+IF(MOD(A864-$E$18,periods_per_year)=0,$E$17,0)+F864&lt;J863+E864,IF(MOD(A864-$E$18,periods_per_year)=0,$E$17,0),J863+E864-IF(AND(A864&gt;=$E$14,MOD(A864-$E$14,int)=0),$E$15,0)-F864))))</f>
        <v/>
      </c>
      <c r="H864" s="68"/>
      <c r="I864" s="71" t="str">
        <f t="shared" si="112"/>
        <v/>
      </c>
      <c r="J864" s="71" t="str">
        <f t="shared" si="113"/>
        <v/>
      </c>
      <c r="K864" s="50"/>
      <c r="L864" s="63" t="str">
        <f t="shared" si="114"/>
        <v/>
      </c>
      <c r="M864" s="64" t="str">
        <f>IF(L864="","",IF(OR(periods_per_year=26,periods_per_year=52),IF(periods_per_year=26,IF(L864=1,fpdate,M863+14),IF(periods_per_year=52,IF(L864=1,fpdate,M863+7),"n/a")),IF(periods_per_year=24,DATE(YEAR(fpdate),MONTH(fpdate)+(L864-1)/2+IF(AND(DAY(fpdate)&gt;=15,MOD(L864,2)=0),1,0),IF(MOD(L864,2)=0,IF(DAY(fpdate)&gt;=15,DAY(fpdate)-14,DAY(fpdate)+14),DAY(fpdate))),IF(DAY(DATE(YEAR(fpdate),MONTH(fpdate)+L864-1,DAY(fpdate)))&lt;&gt;DAY(fpdate),DATE(YEAR(fpdate),MONTH(fpdate)+L864,0),DATE(YEAR(fpdate),MONTH(fpdate)+L864-1,DAY(fpdate))))))</f>
        <v/>
      </c>
      <c r="N864" s="70" t="str">
        <f>IF(L864="","",IF(D864&lt;&gt;"",D864,IF(L864=1,start_rate,IF(variable,IF(OR(L864=1,L864&lt;$K$20*periods_per_year),N863,MIN($K$21,IF(MOD(L864-1,$J$23)=0,MAX($K$22,N863+$J$24),N863))),N863))))</f>
        <v/>
      </c>
      <c r="O864" s="71" t="str">
        <f>IF(L864="","",ROUND((((1+N864/CP)^(CP/periods_per_year))-1)*R863,2))</f>
        <v/>
      </c>
      <c r="P864" s="71" t="str">
        <f>IF(L864="","",IF(L864=nper,R863+O864,MIN(R863+O864,IF(N864=N863,P863,ROUND(-PMT(((1+N864/CP)^(CP/periods_per_year))-1,nper-L864+1,R863),2)))))</f>
        <v/>
      </c>
      <c r="Q864" s="71" t="str">
        <f t="shared" si="115"/>
        <v/>
      </c>
      <c r="R864" s="71" t="str">
        <f t="shared" si="116"/>
        <v/>
      </c>
    </row>
    <row r="865" spans="1:18" x14ac:dyDescent="0.25">
      <c r="A865" s="63" t="str">
        <f t="shared" si="108"/>
        <v/>
      </c>
      <c r="B865" s="64" t="str">
        <f t="shared" si="109"/>
        <v/>
      </c>
      <c r="C865" s="65" t="str">
        <f t="shared" si="110"/>
        <v/>
      </c>
      <c r="D865" s="66" t="str">
        <f>IF(A865="","",IF(A865=1,start_rate,IF(variable,IF(OR(A865=1,A865&lt;$K$20*periods_per_year),D864,MIN($K$21,IF(MOD(A865-1,$J$23)=0,MAX($K$22,D864+$J$24),D864))),D864)))</f>
        <v/>
      </c>
      <c r="E865" s="71" t="str">
        <f t="shared" si="111"/>
        <v/>
      </c>
      <c r="F865" s="71" t="str">
        <f>IF(A865="","",IF(A865=nper,J864+E865,MIN(J864+E865,IF(D865=D864,F864,IF($E$10="Acc Bi-Weekly",ROUND((-PMT(((1+D865/CP)^(CP/12))-1,(nper-A865+1)*12/26,J864))/2,2),IF($E$10="Acc Weekly",ROUND((-PMT(((1+D865/CP)^(CP/12))-1,(nper-A865+1)*12/52,J864))/4,2),ROUND(-PMT(((1+D865/CP)^(CP/periods_per_year))-1,nper-A865+1,J864),2)))))))</f>
        <v/>
      </c>
      <c r="G865" s="71" t="str">
        <f>IF(OR(A865="",A865&lt;$E$14),"",IF(J864&lt;=F865,0,IF(IF(AND(A865&gt;=$E$14,MOD(A865-$E$14,int)=0),$E$15,0)+F865&gt;=J864+E865,J864+E865-F865,IF(AND(A865&gt;=$E$14,MOD(A865-$E$14,int)=0),$E$15,0)+IF(IF(AND(A865&gt;=$E$14,MOD(A865-$E$14,int)=0),$E$15,0)+IF(MOD(A865-$E$18,periods_per_year)=0,$E$17,0)+F865&lt;J864+E865,IF(MOD(A865-$E$18,periods_per_year)=0,$E$17,0),J864+E865-IF(AND(A865&gt;=$E$14,MOD(A865-$E$14,int)=0),$E$15,0)-F865))))</f>
        <v/>
      </c>
      <c r="H865" s="68"/>
      <c r="I865" s="71" t="str">
        <f t="shared" si="112"/>
        <v/>
      </c>
      <c r="J865" s="71" t="str">
        <f t="shared" si="113"/>
        <v/>
      </c>
      <c r="K865" s="50"/>
      <c r="L865" s="63" t="str">
        <f t="shared" si="114"/>
        <v/>
      </c>
      <c r="M865" s="64" t="str">
        <f>IF(L865="","",IF(OR(periods_per_year=26,periods_per_year=52),IF(periods_per_year=26,IF(L865=1,fpdate,M864+14),IF(periods_per_year=52,IF(L865=1,fpdate,M864+7),"n/a")),IF(periods_per_year=24,DATE(YEAR(fpdate),MONTH(fpdate)+(L865-1)/2+IF(AND(DAY(fpdate)&gt;=15,MOD(L865,2)=0),1,0),IF(MOD(L865,2)=0,IF(DAY(fpdate)&gt;=15,DAY(fpdate)-14,DAY(fpdate)+14),DAY(fpdate))),IF(DAY(DATE(YEAR(fpdate),MONTH(fpdate)+L865-1,DAY(fpdate)))&lt;&gt;DAY(fpdate),DATE(YEAR(fpdate),MONTH(fpdate)+L865,0),DATE(YEAR(fpdate),MONTH(fpdate)+L865-1,DAY(fpdate))))))</f>
        <v/>
      </c>
      <c r="N865" s="70" t="str">
        <f>IF(L865="","",IF(D865&lt;&gt;"",D865,IF(L865=1,start_rate,IF(variable,IF(OR(L865=1,L865&lt;$K$20*periods_per_year),N864,MIN($K$21,IF(MOD(L865-1,$J$23)=0,MAX($K$22,N864+$J$24),N864))),N864))))</f>
        <v/>
      </c>
      <c r="O865" s="71" t="str">
        <f>IF(L865="","",ROUND((((1+N865/CP)^(CP/periods_per_year))-1)*R864,2))</f>
        <v/>
      </c>
      <c r="P865" s="71" t="str">
        <f>IF(L865="","",IF(L865=nper,R864+O865,MIN(R864+O865,IF(N865=N864,P864,ROUND(-PMT(((1+N865/CP)^(CP/periods_per_year))-1,nper-L865+1,R864),2)))))</f>
        <v/>
      </c>
      <c r="Q865" s="71" t="str">
        <f t="shared" si="115"/>
        <v/>
      </c>
      <c r="R865" s="71" t="str">
        <f t="shared" si="116"/>
        <v/>
      </c>
    </row>
    <row r="866" spans="1:18" x14ac:dyDescent="0.25">
      <c r="A866" s="63" t="str">
        <f t="shared" si="108"/>
        <v/>
      </c>
      <c r="B866" s="64" t="str">
        <f t="shared" si="109"/>
        <v/>
      </c>
      <c r="C866" s="65" t="str">
        <f t="shared" si="110"/>
        <v/>
      </c>
      <c r="D866" s="66" t="str">
        <f>IF(A866="","",IF(A866=1,start_rate,IF(variable,IF(OR(A866=1,A866&lt;$K$20*periods_per_year),D865,MIN($K$21,IF(MOD(A866-1,$J$23)=0,MAX($K$22,D865+$J$24),D865))),D865)))</f>
        <v/>
      </c>
      <c r="E866" s="71" t="str">
        <f t="shared" si="111"/>
        <v/>
      </c>
      <c r="F866" s="71" t="str">
        <f>IF(A866="","",IF(A866=nper,J865+E866,MIN(J865+E866,IF(D866=D865,F865,IF($E$10="Acc Bi-Weekly",ROUND((-PMT(((1+D866/CP)^(CP/12))-1,(nper-A866+1)*12/26,J865))/2,2),IF($E$10="Acc Weekly",ROUND((-PMT(((1+D866/CP)^(CP/12))-1,(nper-A866+1)*12/52,J865))/4,2),ROUND(-PMT(((1+D866/CP)^(CP/periods_per_year))-1,nper-A866+1,J865),2)))))))</f>
        <v/>
      </c>
      <c r="G866" s="71" t="str">
        <f>IF(OR(A866="",A866&lt;$E$14),"",IF(J865&lt;=F866,0,IF(IF(AND(A866&gt;=$E$14,MOD(A866-$E$14,int)=0),$E$15,0)+F866&gt;=J865+E866,J865+E866-F866,IF(AND(A866&gt;=$E$14,MOD(A866-$E$14,int)=0),$E$15,0)+IF(IF(AND(A866&gt;=$E$14,MOD(A866-$E$14,int)=0),$E$15,0)+IF(MOD(A866-$E$18,periods_per_year)=0,$E$17,0)+F866&lt;J865+E866,IF(MOD(A866-$E$18,periods_per_year)=0,$E$17,0),J865+E866-IF(AND(A866&gt;=$E$14,MOD(A866-$E$14,int)=0),$E$15,0)-F866))))</f>
        <v/>
      </c>
      <c r="H866" s="68"/>
      <c r="I866" s="71" t="str">
        <f t="shared" si="112"/>
        <v/>
      </c>
      <c r="J866" s="71" t="str">
        <f t="shared" si="113"/>
        <v/>
      </c>
      <c r="K866" s="50"/>
      <c r="L866" s="63" t="str">
        <f t="shared" si="114"/>
        <v/>
      </c>
      <c r="M866" s="64" t="str">
        <f>IF(L866="","",IF(OR(periods_per_year=26,periods_per_year=52),IF(periods_per_year=26,IF(L866=1,fpdate,M865+14),IF(periods_per_year=52,IF(L866=1,fpdate,M865+7),"n/a")),IF(periods_per_year=24,DATE(YEAR(fpdate),MONTH(fpdate)+(L866-1)/2+IF(AND(DAY(fpdate)&gt;=15,MOD(L866,2)=0),1,0),IF(MOD(L866,2)=0,IF(DAY(fpdate)&gt;=15,DAY(fpdate)-14,DAY(fpdate)+14),DAY(fpdate))),IF(DAY(DATE(YEAR(fpdate),MONTH(fpdate)+L866-1,DAY(fpdate)))&lt;&gt;DAY(fpdate),DATE(YEAR(fpdate),MONTH(fpdate)+L866,0),DATE(YEAR(fpdate),MONTH(fpdate)+L866-1,DAY(fpdate))))))</f>
        <v/>
      </c>
      <c r="N866" s="70" t="str">
        <f>IF(L866="","",IF(D866&lt;&gt;"",D866,IF(L866=1,start_rate,IF(variable,IF(OR(L866=1,L866&lt;$K$20*periods_per_year),N865,MIN($K$21,IF(MOD(L866-1,$J$23)=0,MAX($K$22,N865+$J$24),N865))),N865))))</f>
        <v/>
      </c>
      <c r="O866" s="71" t="str">
        <f>IF(L866="","",ROUND((((1+N866/CP)^(CP/periods_per_year))-1)*R865,2))</f>
        <v/>
      </c>
      <c r="P866" s="71" t="str">
        <f>IF(L866="","",IF(L866=nper,R865+O866,MIN(R865+O866,IF(N866=N865,P865,ROUND(-PMT(((1+N866/CP)^(CP/periods_per_year))-1,nper-L866+1,R865),2)))))</f>
        <v/>
      </c>
      <c r="Q866" s="71" t="str">
        <f t="shared" si="115"/>
        <v/>
      </c>
      <c r="R866" s="71" t="str">
        <f t="shared" si="116"/>
        <v/>
      </c>
    </row>
    <row r="867" spans="1:18" x14ac:dyDescent="0.25">
      <c r="A867" s="63" t="str">
        <f t="shared" si="108"/>
        <v/>
      </c>
      <c r="B867" s="64" t="str">
        <f t="shared" si="109"/>
        <v/>
      </c>
      <c r="C867" s="65" t="str">
        <f t="shared" si="110"/>
        <v/>
      </c>
      <c r="D867" s="66" t="str">
        <f>IF(A867="","",IF(A867=1,start_rate,IF(variable,IF(OR(A867=1,A867&lt;$K$20*periods_per_year),D866,MIN($K$21,IF(MOD(A867-1,$J$23)=0,MAX($K$22,D866+$J$24),D866))),D866)))</f>
        <v/>
      </c>
      <c r="E867" s="71" t="str">
        <f t="shared" si="111"/>
        <v/>
      </c>
      <c r="F867" s="71" t="str">
        <f>IF(A867="","",IF(A867=nper,J866+E867,MIN(J866+E867,IF(D867=D866,F866,IF($E$10="Acc Bi-Weekly",ROUND((-PMT(((1+D867/CP)^(CP/12))-1,(nper-A867+1)*12/26,J866))/2,2),IF($E$10="Acc Weekly",ROUND((-PMT(((1+D867/CP)^(CP/12))-1,(nper-A867+1)*12/52,J866))/4,2),ROUND(-PMT(((1+D867/CP)^(CP/periods_per_year))-1,nper-A867+1,J866),2)))))))</f>
        <v/>
      </c>
      <c r="G867" s="71" t="str">
        <f>IF(OR(A867="",A867&lt;$E$14),"",IF(J866&lt;=F867,0,IF(IF(AND(A867&gt;=$E$14,MOD(A867-$E$14,int)=0),$E$15,0)+F867&gt;=J866+E867,J866+E867-F867,IF(AND(A867&gt;=$E$14,MOD(A867-$E$14,int)=0),$E$15,0)+IF(IF(AND(A867&gt;=$E$14,MOD(A867-$E$14,int)=0),$E$15,0)+IF(MOD(A867-$E$18,periods_per_year)=0,$E$17,0)+F867&lt;J866+E867,IF(MOD(A867-$E$18,periods_per_year)=0,$E$17,0),J866+E867-IF(AND(A867&gt;=$E$14,MOD(A867-$E$14,int)=0),$E$15,0)-F867))))</f>
        <v/>
      </c>
      <c r="H867" s="68"/>
      <c r="I867" s="71" t="str">
        <f t="shared" si="112"/>
        <v/>
      </c>
      <c r="J867" s="71" t="str">
        <f t="shared" si="113"/>
        <v/>
      </c>
      <c r="K867" s="50"/>
      <c r="L867" s="63" t="str">
        <f t="shared" si="114"/>
        <v/>
      </c>
      <c r="M867" s="64" t="str">
        <f>IF(L867="","",IF(OR(periods_per_year=26,periods_per_year=52),IF(periods_per_year=26,IF(L867=1,fpdate,M866+14),IF(periods_per_year=52,IF(L867=1,fpdate,M866+7),"n/a")),IF(periods_per_year=24,DATE(YEAR(fpdate),MONTH(fpdate)+(L867-1)/2+IF(AND(DAY(fpdate)&gt;=15,MOD(L867,2)=0),1,0),IF(MOD(L867,2)=0,IF(DAY(fpdate)&gt;=15,DAY(fpdate)-14,DAY(fpdate)+14),DAY(fpdate))),IF(DAY(DATE(YEAR(fpdate),MONTH(fpdate)+L867-1,DAY(fpdate)))&lt;&gt;DAY(fpdate),DATE(YEAR(fpdate),MONTH(fpdate)+L867,0),DATE(YEAR(fpdate),MONTH(fpdate)+L867-1,DAY(fpdate))))))</f>
        <v/>
      </c>
      <c r="N867" s="70" t="str">
        <f>IF(L867="","",IF(D867&lt;&gt;"",D867,IF(L867=1,start_rate,IF(variable,IF(OR(L867=1,L867&lt;$K$20*periods_per_year),N866,MIN($K$21,IF(MOD(L867-1,$J$23)=0,MAX($K$22,N866+$J$24),N866))),N866))))</f>
        <v/>
      </c>
      <c r="O867" s="71" t="str">
        <f>IF(L867="","",ROUND((((1+N867/CP)^(CP/periods_per_year))-1)*R866,2))</f>
        <v/>
      </c>
      <c r="P867" s="71" t="str">
        <f>IF(L867="","",IF(L867=nper,R866+O867,MIN(R866+O867,IF(N867=N866,P866,ROUND(-PMT(((1+N867/CP)^(CP/periods_per_year))-1,nper-L867+1,R866),2)))))</f>
        <v/>
      </c>
      <c r="Q867" s="71" t="str">
        <f t="shared" si="115"/>
        <v/>
      </c>
      <c r="R867" s="71" t="str">
        <f t="shared" si="116"/>
        <v/>
      </c>
    </row>
    <row r="868" spans="1:18" x14ac:dyDescent="0.25">
      <c r="A868" s="63" t="str">
        <f t="shared" si="108"/>
        <v/>
      </c>
      <c r="B868" s="64" t="str">
        <f t="shared" si="109"/>
        <v/>
      </c>
      <c r="C868" s="65" t="str">
        <f t="shared" si="110"/>
        <v/>
      </c>
      <c r="D868" s="66" t="str">
        <f>IF(A868="","",IF(A868=1,start_rate,IF(variable,IF(OR(A868=1,A868&lt;$K$20*periods_per_year),D867,MIN($K$21,IF(MOD(A868-1,$J$23)=0,MAX($K$22,D867+$J$24),D867))),D867)))</f>
        <v/>
      </c>
      <c r="E868" s="71" t="str">
        <f t="shared" si="111"/>
        <v/>
      </c>
      <c r="F868" s="71" t="str">
        <f>IF(A868="","",IF(A868=nper,J867+E868,MIN(J867+E868,IF(D868=D867,F867,IF($E$10="Acc Bi-Weekly",ROUND((-PMT(((1+D868/CP)^(CP/12))-1,(nper-A868+1)*12/26,J867))/2,2),IF($E$10="Acc Weekly",ROUND((-PMT(((1+D868/CP)^(CP/12))-1,(nper-A868+1)*12/52,J867))/4,2),ROUND(-PMT(((1+D868/CP)^(CP/periods_per_year))-1,nper-A868+1,J867),2)))))))</f>
        <v/>
      </c>
      <c r="G868" s="71" t="str">
        <f>IF(OR(A868="",A868&lt;$E$14),"",IF(J867&lt;=F868,0,IF(IF(AND(A868&gt;=$E$14,MOD(A868-$E$14,int)=0),$E$15,0)+F868&gt;=J867+E868,J867+E868-F868,IF(AND(A868&gt;=$E$14,MOD(A868-$E$14,int)=0),$E$15,0)+IF(IF(AND(A868&gt;=$E$14,MOD(A868-$E$14,int)=0),$E$15,0)+IF(MOD(A868-$E$18,periods_per_year)=0,$E$17,0)+F868&lt;J867+E868,IF(MOD(A868-$E$18,periods_per_year)=0,$E$17,0),J867+E868-IF(AND(A868&gt;=$E$14,MOD(A868-$E$14,int)=0),$E$15,0)-F868))))</f>
        <v/>
      </c>
      <c r="H868" s="68"/>
      <c r="I868" s="71" t="str">
        <f t="shared" si="112"/>
        <v/>
      </c>
      <c r="J868" s="71" t="str">
        <f t="shared" si="113"/>
        <v/>
      </c>
      <c r="K868" s="50"/>
      <c r="L868" s="63" t="str">
        <f t="shared" si="114"/>
        <v/>
      </c>
      <c r="M868" s="64" t="str">
        <f>IF(L868="","",IF(OR(periods_per_year=26,periods_per_year=52),IF(periods_per_year=26,IF(L868=1,fpdate,M867+14),IF(periods_per_year=52,IF(L868=1,fpdate,M867+7),"n/a")),IF(periods_per_year=24,DATE(YEAR(fpdate),MONTH(fpdate)+(L868-1)/2+IF(AND(DAY(fpdate)&gt;=15,MOD(L868,2)=0),1,0),IF(MOD(L868,2)=0,IF(DAY(fpdate)&gt;=15,DAY(fpdate)-14,DAY(fpdate)+14),DAY(fpdate))),IF(DAY(DATE(YEAR(fpdate),MONTH(fpdate)+L868-1,DAY(fpdate)))&lt;&gt;DAY(fpdate),DATE(YEAR(fpdate),MONTH(fpdate)+L868,0),DATE(YEAR(fpdate),MONTH(fpdate)+L868-1,DAY(fpdate))))))</f>
        <v/>
      </c>
      <c r="N868" s="70" t="str">
        <f>IF(L868="","",IF(D868&lt;&gt;"",D868,IF(L868=1,start_rate,IF(variable,IF(OR(L868=1,L868&lt;$K$20*periods_per_year),N867,MIN($K$21,IF(MOD(L868-1,$J$23)=0,MAX($K$22,N867+$J$24),N867))),N867))))</f>
        <v/>
      </c>
      <c r="O868" s="71" t="str">
        <f>IF(L868="","",ROUND((((1+N868/CP)^(CP/periods_per_year))-1)*R867,2))</f>
        <v/>
      </c>
      <c r="P868" s="71" t="str">
        <f>IF(L868="","",IF(L868=nper,R867+O868,MIN(R867+O868,IF(N868=N867,P867,ROUND(-PMT(((1+N868/CP)^(CP/periods_per_year))-1,nper-L868+1,R867),2)))))</f>
        <v/>
      </c>
      <c r="Q868" s="71" t="str">
        <f t="shared" si="115"/>
        <v/>
      </c>
      <c r="R868" s="71" t="str">
        <f t="shared" si="116"/>
        <v/>
      </c>
    </row>
    <row r="869" spans="1:18" x14ac:dyDescent="0.25">
      <c r="A869" s="63" t="str">
        <f t="shared" si="108"/>
        <v/>
      </c>
      <c r="B869" s="64" t="str">
        <f t="shared" si="109"/>
        <v/>
      </c>
      <c r="C869" s="65" t="str">
        <f t="shared" si="110"/>
        <v/>
      </c>
      <c r="D869" s="66" t="str">
        <f>IF(A869="","",IF(A869=1,start_rate,IF(variable,IF(OR(A869=1,A869&lt;$K$20*periods_per_year),D868,MIN($K$21,IF(MOD(A869-1,$J$23)=0,MAX($K$22,D868+$J$24),D868))),D868)))</f>
        <v/>
      </c>
      <c r="E869" s="71" t="str">
        <f t="shared" si="111"/>
        <v/>
      </c>
      <c r="F869" s="71" t="str">
        <f>IF(A869="","",IF(A869=nper,J868+E869,MIN(J868+E869,IF(D869=D868,F868,IF($E$10="Acc Bi-Weekly",ROUND((-PMT(((1+D869/CP)^(CP/12))-1,(nper-A869+1)*12/26,J868))/2,2),IF($E$10="Acc Weekly",ROUND((-PMT(((1+D869/CP)^(CP/12))-1,(nper-A869+1)*12/52,J868))/4,2),ROUND(-PMT(((1+D869/CP)^(CP/periods_per_year))-1,nper-A869+1,J868),2)))))))</f>
        <v/>
      </c>
      <c r="G869" s="71" t="str">
        <f>IF(OR(A869="",A869&lt;$E$14),"",IF(J868&lt;=F869,0,IF(IF(AND(A869&gt;=$E$14,MOD(A869-$E$14,int)=0),$E$15,0)+F869&gt;=J868+E869,J868+E869-F869,IF(AND(A869&gt;=$E$14,MOD(A869-$E$14,int)=0),$E$15,0)+IF(IF(AND(A869&gt;=$E$14,MOD(A869-$E$14,int)=0),$E$15,0)+IF(MOD(A869-$E$18,periods_per_year)=0,$E$17,0)+F869&lt;J868+E869,IF(MOD(A869-$E$18,periods_per_year)=0,$E$17,0),J868+E869-IF(AND(A869&gt;=$E$14,MOD(A869-$E$14,int)=0),$E$15,0)-F869))))</f>
        <v/>
      </c>
      <c r="H869" s="68"/>
      <c r="I869" s="71" t="str">
        <f t="shared" si="112"/>
        <v/>
      </c>
      <c r="J869" s="71" t="str">
        <f t="shared" si="113"/>
        <v/>
      </c>
      <c r="K869" s="50"/>
      <c r="L869" s="63" t="str">
        <f t="shared" si="114"/>
        <v/>
      </c>
      <c r="M869" s="64" t="str">
        <f>IF(L869="","",IF(OR(periods_per_year=26,periods_per_year=52),IF(periods_per_year=26,IF(L869=1,fpdate,M868+14),IF(periods_per_year=52,IF(L869=1,fpdate,M868+7),"n/a")),IF(periods_per_year=24,DATE(YEAR(fpdate),MONTH(fpdate)+(L869-1)/2+IF(AND(DAY(fpdate)&gt;=15,MOD(L869,2)=0),1,0),IF(MOD(L869,2)=0,IF(DAY(fpdate)&gt;=15,DAY(fpdate)-14,DAY(fpdate)+14),DAY(fpdate))),IF(DAY(DATE(YEAR(fpdate),MONTH(fpdate)+L869-1,DAY(fpdate)))&lt;&gt;DAY(fpdate),DATE(YEAR(fpdate),MONTH(fpdate)+L869,0),DATE(YEAR(fpdate),MONTH(fpdate)+L869-1,DAY(fpdate))))))</f>
        <v/>
      </c>
      <c r="N869" s="70" t="str">
        <f>IF(L869="","",IF(D869&lt;&gt;"",D869,IF(L869=1,start_rate,IF(variable,IF(OR(L869=1,L869&lt;$K$20*periods_per_year),N868,MIN($K$21,IF(MOD(L869-1,$J$23)=0,MAX($K$22,N868+$J$24),N868))),N868))))</f>
        <v/>
      </c>
      <c r="O869" s="71" t="str">
        <f>IF(L869="","",ROUND((((1+N869/CP)^(CP/periods_per_year))-1)*R868,2))</f>
        <v/>
      </c>
      <c r="P869" s="71" t="str">
        <f>IF(L869="","",IF(L869=nper,R868+O869,MIN(R868+O869,IF(N869=N868,P868,ROUND(-PMT(((1+N869/CP)^(CP/periods_per_year))-1,nper-L869+1,R868),2)))))</f>
        <v/>
      </c>
      <c r="Q869" s="71" t="str">
        <f t="shared" si="115"/>
        <v/>
      </c>
      <c r="R869" s="71" t="str">
        <f t="shared" si="116"/>
        <v/>
      </c>
    </row>
    <row r="870" spans="1:18" x14ac:dyDescent="0.25">
      <c r="A870" s="63" t="str">
        <f t="shared" si="108"/>
        <v/>
      </c>
      <c r="B870" s="64" t="str">
        <f t="shared" si="109"/>
        <v/>
      </c>
      <c r="C870" s="65" t="str">
        <f t="shared" si="110"/>
        <v/>
      </c>
      <c r="D870" s="66" t="str">
        <f>IF(A870="","",IF(A870=1,start_rate,IF(variable,IF(OR(A870=1,A870&lt;$K$20*periods_per_year),D869,MIN($K$21,IF(MOD(A870-1,$J$23)=0,MAX($K$22,D869+$J$24),D869))),D869)))</f>
        <v/>
      </c>
      <c r="E870" s="71" t="str">
        <f t="shared" si="111"/>
        <v/>
      </c>
      <c r="F870" s="71" t="str">
        <f>IF(A870="","",IF(A870=nper,J869+E870,MIN(J869+E870,IF(D870=D869,F869,IF($E$10="Acc Bi-Weekly",ROUND((-PMT(((1+D870/CP)^(CP/12))-1,(nper-A870+1)*12/26,J869))/2,2),IF($E$10="Acc Weekly",ROUND((-PMT(((1+D870/CP)^(CP/12))-1,(nper-A870+1)*12/52,J869))/4,2),ROUND(-PMT(((1+D870/CP)^(CP/periods_per_year))-1,nper-A870+1,J869),2)))))))</f>
        <v/>
      </c>
      <c r="G870" s="71" t="str">
        <f>IF(OR(A870="",A870&lt;$E$14),"",IF(J869&lt;=F870,0,IF(IF(AND(A870&gt;=$E$14,MOD(A870-$E$14,int)=0),$E$15,0)+F870&gt;=J869+E870,J869+E870-F870,IF(AND(A870&gt;=$E$14,MOD(A870-$E$14,int)=0),$E$15,0)+IF(IF(AND(A870&gt;=$E$14,MOD(A870-$E$14,int)=0),$E$15,0)+IF(MOD(A870-$E$18,periods_per_year)=0,$E$17,0)+F870&lt;J869+E870,IF(MOD(A870-$E$18,periods_per_year)=0,$E$17,0),J869+E870-IF(AND(A870&gt;=$E$14,MOD(A870-$E$14,int)=0),$E$15,0)-F870))))</f>
        <v/>
      </c>
      <c r="H870" s="68"/>
      <c r="I870" s="71" t="str">
        <f t="shared" si="112"/>
        <v/>
      </c>
      <c r="J870" s="71" t="str">
        <f t="shared" si="113"/>
        <v/>
      </c>
      <c r="K870" s="50"/>
      <c r="L870" s="63" t="str">
        <f t="shared" si="114"/>
        <v/>
      </c>
      <c r="M870" s="64" t="str">
        <f>IF(L870="","",IF(OR(periods_per_year=26,periods_per_year=52),IF(periods_per_year=26,IF(L870=1,fpdate,M869+14),IF(periods_per_year=52,IF(L870=1,fpdate,M869+7),"n/a")),IF(periods_per_year=24,DATE(YEAR(fpdate),MONTH(fpdate)+(L870-1)/2+IF(AND(DAY(fpdate)&gt;=15,MOD(L870,2)=0),1,0),IF(MOD(L870,2)=0,IF(DAY(fpdate)&gt;=15,DAY(fpdate)-14,DAY(fpdate)+14),DAY(fpdate))),IF(DAY(DATE(YEAR(fpdate),MONTH(fpdate)+L870-1,DAY(fpdate)))&lt;&gt;DAY(fpdate),DATE(YEAR(fpdate),MONTH(fpdate)+L870,0),DATE(YEAR(fpdate),MONTH(fpdate)+L870-1,DAY(fpdate))))))</f>
        <v/>
      </c>
      <c r="N870" s="70" t="str">
        <f>IF(L870="","",IF(D870&lt;&gt;"",D870,IF(L870=1,start_rate,IF(variable,IF(OR(L870=1,L870&lt;$K$20*periods_per_year),N869,MIN($K$21,IF(MOD(L870-1,$J$23)=0,MAX($K$22,N869+$J$24),N869))),N869))))</f>
        <v/>
      </c>
      <c r="O870" s="71" t="str">
        <f>IF(L870="","",ROUND((((1+N870/CP)^(CP/periods_per_year))-1)*R869,2))</f>
        <v/>
      </c>
      <c r="P870" s="71" t="str">
        <f>IF(L870="","",IF(L870=nper,R869+O870,MIN(R869+O870,IF(N870=N869,P869,ROUND(-PMT(((1+N870/CP)^(CP/periods_per_year))-1,nper-L870+1,R869),2)))))</f>
        <v/>
      </c>
      <c r="Q870" s="71" t="str">
        <f t="shared" si="115"/>
        <v/>
      </c>
      <c r="R870" s="71" t="str">
        <f t="shared" si="116"/>
        <v/>
      </c>
    </row>
    <row r="871" spans="1:18" x14ac:dyDescent="0.25">
      <c r="A871" s="63" t="str">
        <f t="shared" si="108"/>
        <v/>
      </c>
      <c r="B871" s="64" t="str">
        <f t="shared" si="109"/>
        <v/>
      </c>
      <c r="C871" s="65" t="str">
        <f t="shared" si="110"/>
        <v/>
      </c>
      <c r="D871" s="66" t="str">
        <f>IF(A871="","",IF(A871=1,start_rate,IF(variable,IF(OR(A871=1,A871&lt;$K$20*periods_per_year),D870,MIN($K$21,IF(MOD(A871-1,$J$23)=0,MAX($K$22,D870+$J$24),D870))),D870)))</f>
        <v/>
      </c>
      <c r="E871" s="71" t="str">
        <f t="shared" si="111"/>
        <v/>
      </c>
      <c r="F871" s="71" t="str">
        <f>IF(A871="","",IF(A871=nper,J870+E871,MIN(J870+E871,IF(D871=D870,F870,IF($E$10="Acc Bi-Weekly",ROUND((-PMT(((1+D871/CP)^(CP/12))-1,(nper-A871+1)*12/26,J870))/2,2),IF($E$10="Acc Weekly",ROUND((-PMT(((1+D871/CP)^(CP/12))-1,(nper-A871+1)*12/52,J870))/4,2),ROUND(-PMT(((1+D871/CP)^(CP/periods_per_year))-1,nper-A871+1,J870),2)))))))</f>
        <v/>
      </c>
      <c r="G871" s="71" t="str">
        <f>IF(OR(A871="",A871&lt;$E$14),"",IF(J870&lt;=F871,0,IF(IF(AND(A871&gt;=$E$14,MOD(A871-$E$14,int)=0),$E$15,0)+F871&gt;=J870+E871,J870+E871-F871,IF(AND(A871&gt;=$E$14,MOD(A871-$E$14,int)=0),$E$15,0)+IF(IF(AND(A871&gt;=$E$14,MOD(A871-$E$14,int)=0),$E$15,0)+IF(MOD(A871-$E$18,periods_per_year)=0,$E$17,0)+F871&lt;J870+E871,IF(MOD(A871-$E$18,periods_per_year)=0,$E$17,0),J870+E871-IF(AND(A871&gt;=$E$14,MOD(A871-$E$14,int)=0),$E$15,0)-F871))))</f>
        <v/>
      </c>
      <c r="H871" s="68"/>
      <c r="I871" s="71" t="str">
        <f t="shared" si="112"/>
        <v/>
      </c>
      <c r="J871" s="71" t="str">
        <f t="shared" si="113"/>
        <v/>
      </c>
      <c r="K871" s="50"/>
      <c r="L871" s="63" t="str">
        <f t="shared" si="114"/>
        <v/>
      </c>
      <c r="M871" s="64" t="str">
        <f>IF(L871="","",IF(OR(periods_per_year=26,periods_per_year=52),IF(periods_per_year=26,IF(L871=1,fpdate,M870+14),IF(periods_per_year=52,IF(L871=1,fpdate,M870+7),"n/a")),IF(periods_per_year=24,DATE(YEAR(fpdate),MONTH(fpdate)+(L871-1)/2+IF(AND(DAY(fpdate)&gt;=15,MOD(L871,2)=0),1,0),IF(MOD(L871,2)=0,IF(DAY(fpdate)&gt;=15,DAY(fpdate)-14,DAY(fpdate)+14),DAY(fpdate))),IF(DAY(DATE(YEAR(fpdate),MONTH(fpdate)+L871-1,DAY(fpdate)))&lt;&gt;DAY(fpdate),DATE(YEAR(fpdate),MONTH(fpdate)+L871,0),DATE(YEAR(fpdate),MONTH(fpdate)+L871-1,DAY(fpdate))))))</f>
        <v/>
      </c>
      <c r="N871" s="70" t="str">
        <f>IF(L871="","",IF(D871&lt;&gt;"",D871,IF(L871=1,start_rate,IF(variable,IF(OR(L871=1,L871&lt;$K$20*periods_per_year),N870,MIN($K$21,IF(MOD(L871-1,$J$23)=0,MAX($K$22,N870+$J$24),N870))),N870))))</f>
        <v/>
      </c>
      <c r="O871" s="71" t="str">
        <f>IF(L871="","",ROUND((((1+N871/CP)^(CP/periods_per_year))-1)*R870,2))</f>
        <v/>
      </c>
      <c r="P871" s="71" t="str">
        <f>IF(L871="","",IF(L871=nper,R870+O871,MIN(R870+O871,IF(N871=N870,P870,ROUND(-PMT(((1+N871/CP)^(CP/periods_per_year))-1,nper-L871+1,R870),2)))))</f>
        <v/>
      </c>
      <c r="Q871" s="71" t="str">
        <f t="shared" si="115"/>
        <v/>
      </c>
      <c r="R871" s="71" t="str">
        <f t="shared" si="116"/>
        <v/>
      </c>
    </row>
    <row r="872" spans="1:18" x14ac:dyDescent="0.25">
      <c r="A872" s="63" t="str">
        <f t="shared" si="108"/>
        <v/>
      </c>
      <c r="B872" s="64" t="str">
        <f t="shared" si="109"/>
        <v/>
      </c>
      <c r="C872" s="65" t="str">
        <f t="shared" si="110"/>
        <v/>
      </c>
      <c r="D872" s="66" t="str">
        <f>IF(A872="","",IF(A872=1,start_rate,IF(variable,IF(OR(A872=1,A872&lt;$K$20*periods_per_year),D871,MIN($K$21,IF(MOD(A872-1,$J$23)=0,MAX($K$22,D871+$J$24),D871))),D871)))</f>
        <v/>
      </c>
      <c r="E872" s="71" t="str">
        <f t="shared" si="111"/>
        <v/>
      </c>
      <c r="F872" s="71" t="str">
        <f>IF(A872="","",IF(A872=nper,J871+E872,MIN(J871+E872,IF(D872=D871,F871,IF($E$10="Acc Bi-Weekly",ROUND((-PMT(((1+D872/CP)^(CP/12))-1,(nper-A872+1)*12/26,J871))/2,2),IF($E$10="Acc Weekly",ROUND((-PMT(((1+D872/CP)^(CP/12))-1,(nper-A872+1)*12/52,J871))/4,2),ROUND(-PMT(((1+D872/CP)^(CP/periods_per_year))-1,nper-A872+1,J871),2)))))))</f>
        <v/>
      </c>
      <c r="G872" s="71" t="str">
        <f>IF(OR(A872="",A872&lt;$E$14),"",IF(J871&lt;=F872,0,IF(IF(AND(A872&gt;=$E$14,MOD(A872-$E$14,int)=0),$E$15,0)+F872&gt;=J871+E872,J871+E872-F872,IF(AND(A872&gt;=$E$14,MOD(A872-$E$14,int)=0),$E$15,0)+IF(IF(AND(A872&gt;=$E$14,MOD(A872-$E$14,int)=0),$E$15,0)+IF(MOD(A872-$E$18,periods_per_year)=0,$E$17,0)+F872&lt;J871+E872,IF(MOD(A872-$E$18,periods_per_year)=0,$E$17,0),J871+E872-IF(AND(A872&gt;=$E$14,MOD(A872-$E$14,int)=0),$E$15,0)-F872))))</f>
        <v/>
      </c>
      <c r="H872" s="68"/>
      <c r="I872" s="71" t="str">
        <f t="shared" si="112"/>
        <v/>
      </c>
      <c r="J872" s="71" t="str">
        <f t="shared" si="113"/>
        <v/>
      </c>
      <c r="K872" s="50"/>
      <c r="L872" s="63" t="str">
        <f t="shared" si="114"/>
        <v/>
      </c>
      <c r="M872" s="64" t="str">
        <f>IF(L872="","",IF(OR(periods_per_year=26,periods_per_year=52),IF(periods_per_year=26,IF(L872=1,fpdate,M871+14),IF(periods_per_year=52,IF(L872=1,fpdate,M871+7),"n/a")),IF(periods_per_year=24,DATE(YEAR(fpdate),MONTH(fpdate)+(L872-1)/2+IF(AND(DAY(fpdate)&gt;=15,MOD(L872,2)=0),1,0),IF(MOD(L872,2)=0,IF(DAY(fpdate)&gt;=15,DAY(fpdate)-14,DAY(fpdate)+14),DAY(fpdate))),IF(DAY(DATE(YEAR(fpdate),MONTH(fpdate)+L872-1,DAY(fpdate)))&lt;&gt;DAY(fpdate),DATE(YEAR(fpdate),MONTH(fpdate)+L872,0),DATE(YEAR(fpdate),MONTH(fpdate)+L872-1,DAY(fpdate))))))</f>
        <v/>
      </c>
      <c r="N872" s="70" t="str">
        <f>IF(L872="","",IF(D872&lt;&gt;"",D872,IF(L872=1,start_rate,IF(variable,IF(OR(L872=1,L872&lt;$K$20*periods_per_year),N871,MIN($K$21,IF(MOD(L872-1,$J$23)=0,MAX($K$22,N871+$J$24),N871))),N871))))</f>
        <v/>
      </c>
      <c r="O872" s="71" t="str">
        <f>IF(L872="","",ROUND((((1+N872/CP)^(CP/periods_per_year))-1)*R871,2))</f>
        <v/>
      </c>
      <c r="P872" s="71" t="str">
        <f>IF(L872="","",IF(L872=nper,R871+O872,MIN(R871+O872,IF(N872=N871,P871,ROUND(-PMT(((1+N872/CP)^(CP/periods_per_year))-1,nper-L872+1,R871),2)))))</f>
        <v/>
      </c>
      <c r="Q872" s="71" t="str">
        <f t="shared" si="115"/>
        <v/>
      </c>
      <c r="R872" s="71" t="str">
        <f t="shared" si="116"/>
        <v/>
      </c>
    </row>
    <row r="873" spans="1:18" x14ac:dyDescent="0.25">
      <c r="A873" s="63" t="str">
        <f t="shared" si="108"/>
        <v/>
      </c>
      <c r="B873" s="64" t="str">
        <f t="shared" si="109"/>
        <v/>
      </c>
      <c r="C873" s="65" t="str">
        <f t="shared" si="110"/>
        <v/>
      </c>
      <c r="D873" s="66" t="str">
        <f>IF(A873="","",IF(A873=1,start_rate,IF(variable,IF(OR(A873=1,A873&lt;$K$20*periods_per_year),D872,MIN($K$21,IF(MOD(A873-1,$J$23)=0,MAX($K$22,D872+$J$24),D872))),D872)))</f>
        <v/>
      </c>
      <c r="E873" s="71" t="str">
        <f t="shared" si="111"/>
        <v/>
      </c>
      <c r="F873" s="71" t="str">
        <f>IF(A873="","",IF(A873=nper,J872+E873,MIN(J872+E873,IF(D873=D872,F872,IF($E$10="Acc Bi-Weekly",ROUND((-PMT(((1+D873/CP)^(CP/12))-1,(nper-A873+1)*12/26,J872))/2,2),IF($E$10="Acc Weekly",ROUND((-PMT(((1+D873/CP)^(CP/12))-1,(nper-A873+1)*12/52,J872))/4,2),ROUND(-PMT(((1+D873/CP)^(CP/periods_per_year))-1,nper-A873+1,J872),2)))))))</f>
        <v/>
      </c>
      <c r="G873" s="71" t="str">
        <f>IF(OR(A873="",A873&lt;$E$14),"",IF(J872&lt;=F873,0,IF(IF(AND(A873&gt;=$E$14,MOD(A873-$E$14,int)=0),$E$15,0)+F873&gt;=J872+E873,J872+E873-F873,IF(AND(A873&gt;=$E$14,MOD(A873-$E$14,int)=0),$E$15,0)+IF(IF(AND(A873&gt;=$E$14,MOD(A873-$E$14,int)=0),$E$15,0)+IF(MOD(A873-$E$18,periods_per_year)=0,$E$17,0)+F873&lt;J872+E873,IF(MOD(A873-$E$18,periods_per_year)=0,$E$17,0),J872+E873-IF(AND(A873&gt;=$E$14,MOD(A873-$E$14,int)=0),$E$15,0)-F873))))</f>
        <v/>
      </c>
      <c r="H873" s="68"/>
      <c r="I873" s="71" t="str">
        <f t="shared" si="112"/>
        <v/>
      </c>
      <c r="J873" s="71" t="str">
        <f t="shared" si="113"/>
        <v/>
      </c>
      <c r="K873" s="50"/>
      <c r="L873" s="63" t="str">
        <f t="shared" si="114"/>
        <v/>
      </c>
      <c r="M873" s="64" t="str">
        <f>IF(L873="","",IF(OR(periods_per_year=26,periods_per_year=52),IF(periods_per_year=26,IF(L873=1,fpdate,M872+14),IF(periods_per_year=52,IF(L873=1,fpdate,M872+7),"n/a")),IF(periods_per_year=24,DATE(YEAR(fpdate),MONTH(fpdate)+(L873-1)/2+IF(AND(DAY(fpdate)&gt;=15,MOD(L873,2)=0),1,0),IF(MOD(L873,2)=0,IF(DAY(fpdate)&gt;=15,DAY(fpdate)-14,DAY(fpdate)+14),DAY(fpdate))),IF(DAY(DATE(YEAR(fpdate),MONTH(fpdate)+L873-1,DAY(fpdate)))&lt;&gt;DAY(fpdate),DATE(YEAR(fpdate),MONTH(fpdate)+L873,0),DATE(YEAR(fpdate),MONTH(fpdate)+L873-1,DAY(fpdate))))))</f>
        <v/>
      </c>
      <c r="N873" s="70" t="str">
        <f>IF(L873="","",IF(D873&lt;&gt;"",D873,IF(L873=1,start_rate,IF(variable,IF(OR(L873=1,L873&lt;$K$20*periods_per_year),N872,MIN($K$21,IF(MOD(L873-1,$J$23)=0,MAX($K$22,N872+$J$24),N872))),N872))))</f>
        <v/>
      </c>
      <c r="O873" s="71" t="str">
        <f>IF(L873="","",ROUND((((1+N873/CP)^(CP/periods_per_year))-1)*R872,2))</f>
        <v/>
      </c>
      <c r="P873" s="71" t="str">
        <f>IF(L873="","",IF(L873=nper,R872+O873,MIN(R872+O873,IF(N873=N872,P872,ROUND(-PMT(((1+N873/CP)^(CP/periods_per_year))-1,nper-L873+1,R872),2)))))</f>
        <v/>
      </c>
      <c r="Q873" s="71" t="str">
        <f t="shared" si="115"/>
        <v/>
      </c>
      <c r="R873" s="71" t="str">
        <f t="shared" si="116"/>
        <v/>
      </c>
    </row>
    <row r="874" spans="1:18" x14ac:dyDescent="0.25">
      <c r="A874" s="63" t="str">
        <f t="shared" si="108"/>
        <v/>
      </c>
      <c r="B874" s="64" t="str">
        <f t="shared" si="109"/>
        <v/>
      </c>
      <c r="C874" s="65" t="str">
        <f t="shared" si="110"/>
        <v/>
      </c>
      <c r="D874" s="66" t="str">
        <f>IF(A874="","",IF(A874=1,start_rate,IF(variable,IF(OR(A874=1,A874&lt;$K$20*periods_per_year),D873,MIN($K$21,IF(MOD(A874-1,$J$23)=0,MAX($K$22,D873+$J$24),D873))),D873)))</f>
        <v/>
      </c>
      <c r="E874" s="71" t="str">
        <f t="shared" si="111"/>
        <v/>
      </c>
      <c r="F874" s="71" t="str">
        <f>IF(A874="","",IF(A874=nper,J873+E874,MIN(J873+E874,IF(D874=D873,F873,IF($E$10="Acc Bi-Weekly",ROUND((-PMT(((1+D874/CP)^(CP/12))-1,(nper-A874+1)*12/26,J873))/2,2),IF($E$10="Acc Weekly",ROUND((-PMT(((1+D874/CP)^(CP/12))-1,(nper-A874+1)*12/52,J873))/4,2),ROUND(-PMT(((1+D874/CP)^(CP/periods_per_year))-1,nper-A874+1,J873),2)))))))</f>
        <v/>
      </c>
      <c r="G874" s="71" t="str">
        <f>IF(OR(A874="",A874&lt;$E$14),"",IF(J873&lt;=F874,0,IF(IF(AND(A874&gt;=$E$14,MOD(A874-$E$14,int)=0),$E$15,0)+F874&gt;=J873+E874,J873+E874-F874,IF(AND(A874&gt;=$E$14,MOD(A874-$E$14,int)=0),$E$15,0)+IF(IF(AND(A874&gt;=$E$14,MOD(A874-$E$14,int)=0),$E$15,0)+IF(MOD(A874-$E$18,periods_per_year)=0,$E$17,0)+F874&lt;J873+E874,IF(MOD(A874-$E$18,periods_per_year)=0,$E$17,0),J873+E874-IF(AND(A874&gt;=$E$14,MOD(A874-$E$14,int)=0),$E$15,0)-F874))))</f>
        <v/>
      </c>
      <c r="H874" s="68"/>
      <c r="I874" s="71" t="str">
        <f t="shared" si="112"/>
        <v/>
      </c>
      <c r="J874" s="71" t="str">
        <f t="shared" si="113"/>
        <v/>
      </c>
      <c r="K874" s="50"/>
      <c r="L874" s="63" t="str">
        <f t="shared" si="114"/>
        <v/>
      </c>
      <c r="M874" s="64" t="str">
        <f>IF(L874="","",IF(OR(periods_per_year=26,periods_per_year=52),IF(periods_per_year=26,IF(L874=1,fpdate,M873+14),IF(periods_per_year=52,IF(L874=1,fpdate,M873+7),"n/a")),IF(periods_per_year=24,DATE(YEAR(fpdate),MONTH(fpdate)+(L874-1)/2+IF(AND(DAY(fpdate)&gt;=15,MOD(L874,2)=0),1,0),IF(MOD(L874,2)=0,IF(DAY(fpdate)&gt;=15,DAY(fpdate)-14,DAY(fpdate)+14),DAY(fpdate))),IF(DAY(DATE(YEAR(fpdate),MONTH(fpdate)+L874-1,DAY(fpdate)))&lt;&gt;DAY(fpdate),DATE(YEAR(fpdate),MONTH(fpdate)+L874,0),DATE(YEAR(fpdate),MONTH(fpdate)+L874-1,DAY(fpdate))))))</f>
        <v/>
      </c>
      <c r="N874" s="70" t="str">
        <f>IF(L874="","",IF(D874&lt;&gt;"",D874,IF(L874=1,start_rate,IF(variable,IF(OR(L874=1,L874&lt;$K$20*periods_per_year),N873,MIN($K$21,IF(MOD(L874-1,$J$23)=0,MAX($K$22,N873+$J$24),N873))),N873))))</f>
        <v/>
      </c>
      <c r="O874" s="71" t="str">
        <f>IF(L874="","",ROUND((((1+N874/CP)^(CP/periods_per_year))-1)*R873,2))</f>
        <v/>
      </c>
      <c r="P874" s="71" t="str">
        <f>IF(L874="","",IF(L874=nper,R873+O874,MIN(R873+O874,IF(N874=N873,P873,ROUND(-PMT(((1+N874/CP)^(CP/periods_per_year))-1,nper-L874+1,R873),2)))))</f>
        <v/>
      </c>
      <c r="Q874" s="71" t="str">
        <f t="shared" si="115"/>
        <v/>
      </c>
      <c r="R874" s="71" t="str">
        <f t="shared" si="116"/>
        <v/>
      </c>
    </row>
    <row r="875" spans="1:18" x14ac:dyDescent="0.25">
      <c r="A875" s="63" t="str">
        <f t="shared" ref="A875:A938" si="117">IF(J874="","",IF(OR(A874&gt;=nper,ROUND(J874,2)&lt;=0),"",A874+1))</f>
        <v/>
      </c>
      <c r="B875" s="64" t="str">
        <f t="shared" ref="B875:B938" si="118">IF(A875="","",IF(OR(periods_per_year=26,periods_per_year=52),IF(periods_per_year=26,IF(A875=1,fpdate,B874+14),IF(periods_per_year=52,IF(A875=1,fpdate,B874+7),"n/a")),IF(periods_per_year=24,DATE(YEAR(fpdate),MONTH(fpdate)+(A875-1)/2+IF(AND(DAY(fpdate)&gt;=15,MOD(A875,2)=0),1,0),IF(MOD(A875,2)=0,IF(DAY(fpdate)&gt;=15,DAY(fpdate)-14,DAY(fpdate)+14),DAY(fpdate))),IF(DAY(DATE(YEAR(fpdate),MONTH(fpdate)+A875-1,DAY(fpdate)))&lt;&gt;DAY(fpdate),DATE(YEAR(fpdate),MONTH(fpdate)+A875,0),DATE(YEAR(fpdate),MONTH(fpdate)+A875-1,DAY(fpdate))))))</f>
        <v/>
      </c>
      <c r="C875" s="65" t="str">
        <f t="shared" ref="C875:C938" si="119">IF(A875="","",IF(MOD(A875,periods_per_year)=0,A875/periods_per_year,""))</f>
        <v/>
      </c>
      <c r="D875" s="66" t="str">
        <f>IF(A875="","",IF(A875=1,start_rate,IF(variable,IF(OR(A875=1,A875&lt;$K$20*periods_per_year),D874,MIN($K$21,IF(MOD(A875-1,$J$23)=0,MAX($K$22,D874+$J$24),D874))),D874)))</f>
        <v/>
      </c>
      <c r="E875" s="71" t="str">
        <f t="shared" ref="E875:E938" si="120">IF(A875="","",ROUND((((1+D875/CP)^(CP/periods_per_year))-1)*J874,2))</f>
        <v/>
      </c>
      <c r="F875" s="71" t="str">
        <f>IF(A875="","",IF(A875=nper,J874+E875,MIN(J874+E875,IF(D875=D874,F874,IF($E$10="Acc Bi-Weekly",ROUND((-PMT(((1+D875/CP)^(CP/12))-1,(nper-A875+1)*12/26,J874))/2,2),IF($E$10="Acc Weekly",ROUND((-PMT(((1+D875/CP)^(CP/12))-1,(nper-A875+1)*12/52,J874))/4,2),ROUND(-PMT(((1+D875/CP)^(CP/periods_per_year))-1,nper-A875+1,J874),2)))))))</f>
        <v/>
      </c>
      <c r="G875" s="71" t="str">
        <f>IF(OR(A875="",A875&lt;$E$14),"",IF(J874&lt;=F875,0,IF(IF(AND(A875&gt;=$E$14,MOD(A875-$E$14,int)=0),$E$15,0)+F875&gt;=J874+E875,J874+E875-F875,IF(AND(A875&gt;=$E$14,MOD(A875-$E$14,int)=0),$E$15,0)+IF(IF(AND(A875&gt;=$E$14,MOD(A875-$E$14,int)=0),$E$15,0)+IF(MOD(A875-$E$18,periods_per_year)=0,$E$17,0)+F875&lt;J874+E875,IF(MOD(A875-$E$18,periods_per_year)=0,$E$17,0),J874+E875-IF(AND(A875&gt;=$E$14,MOD(A875-$E$14,int)=0),$E$15,0)-F875))))</f>
        <v/>
      </c>
      <c r="H875" s="68"/>
      <c r="I875" s="71" t="str">
        <f t="shared" ref="I875:I938" si="121">IF(A875="","",F875-E875+H875+IF(G875="",0,G875))</f>
        <v/>
      </c>
      <c r="J875" s="71" t="str">
        <f t="shared" ref="J875:J938" si="122">IF(A875="","",J874-I875)</f>
        <v/>
      </c>
      <c r="K875" s="50"/>
      <c r="L875" s="63" t="str">
        <f t="shared" ref="L875:L938" si="123">IF(R874="","",IF(OR(L874&gt;=nper,ROUND(R874,2)&lt;=0),"",L874+1))</f>
        <v/>
      </c>
      <c r="M875" s="64" t="str">
        <f>IF(L875="","",IF(OR(periods_per_year=26,periods_per_year=52),IF(periods_per_year=26,IF(L875=1,fpdate,M874+14),IF(periods_per_year=52,IF(L875=1,fpdate,M874+7),"n/a")),IF(periods_per_year=24,DATE(YEAR(fpdate),MONTH(fpdate)+(L875-1)/2+IF(AND(DAY(fpdate)&gt;=15,MOD(L875,2)=0),1,0),IF(MOD(L875,2)=0,IF(DAY(fpdate)&gt;=15,DAY(fpdate)-14,DAY(fpdate)+14),DAY(fpdate))),IF(DAY(DATE(YEAR(fpdate),MONTH(fpdate)+L875-1,DAY(fpdate)))&lt;&gt;DAY(fpdate),DATE(YEAR(fpdate),MONTH(fpdate)+L875,0),DATE(YEAR(fpdate),MONTH(fpdate)+L875-1,DAY(fpdate))))))</f>
        <v/>
      </c>
      <c r="N875" s="70" t="str">
        <f>IF(L875="","",IF(D875&lt;&gt;"",D875,IF(L875=1,start_rate,IF(variable,IF(OR(L875=1,L875&lt;$K$20*periods_per_year),N874,MIN($K$21,IF(MOD(L875-1,$J$23)=0,MAX($K$22,N874+$J$24),N874))),N874))))</f>
        <v/>
      </c>
      <c r="O875" s="71" t="str">
        <f>IF(L875="","",ROUND((((1+N875/CP)^(CP/periods_per_year))-1)*R874,2))</f>
        <v/>
      </c>
      <c r="P875" s="71" t="str">
        <f>IF(L875="","",IF(L875=nper,R874+O875,MIN(R874+O875,IF(N875=N874,P874,ROUND(-PMT(((1+N875/CP)^(CP/periods_per_year))-1,nper-L875+1,R874),2)))))</f>
        <v/>
      </c>
      <c r="Q875" s="71" t="str">
        <f t="shared" ref="Q875:Q938" si="124">IF(L875="","",P875-O875)</f>
        <v/>
      </c>
      <c r="R875" s="71" t="str">
        <f t="shared" ref="R875:R938" si="125">IF(L875="","",R874-Q875)</f>
        <v/>
      </c>
    </row>
    <row r="876" spans="1:18" x14ac:dyDescent="0.25">
      <c r="A876" s="63" t="str">
        <f t="shared" si="117"/>
        <v/>
      </c>
      <c r="B876" s="64" t="str">
        <f t="shared" si="118"/>
        <v/>
      </c>
      <c r="C876" s="65" t="str">
        <f t="shared" si="119"/>
        <v/>
      </c>
      <c r="D876" s="66" t="str">
        <f>IF(A876="","",IF(A876=1,start_rate,IF(variable,IF(OR(A876=1,A876&lt;$K$20*periods_per_year),D875,MIN($K$21,IF(MOD(A876-1,$J$23)=0,MAX($K$22,D875+$J$24),D875))),D875)))</f>
        <v/>
      </c>
      <c r="E876" s="71" t="str">
        <f t="shared" si="120"/>
        <v/>
      </c>
      <c r="F876" s="71" t="str">
        <f>IF(A876="","",IF(A876=nper,J875+E876,MIN(J875+E876,IF(D876=D875,F875,IF($E$10="Acc Bi-Weekly",ROUND((-PMT(((1+D876/CP)^(CP/12))-1,(nper-A876+1)*12/26,J875))/2,2),IF($E$10="Acc Weekly",ROUND((-PMT(((1+D876/CP)^(CP/12))-1,(nper-A876+1)*12/52,J875))/4,2),ROUND(-PMT(((1+D876/CP)^(CP/periods_per_year))-1,nper-A876+1,J875),2)))))))</f>
        <v/>
      </c>
      <c r="G876" s="71" t="str">
        <f>IF(OR(A876="",A876&lt;$E$14),"",IF(J875&lt;=F876,0,IF(IF(AND(A876&gt;=$E$14,MOD(A876-$E$14,int)=0),$E$15,0)+F876&gt;=J875+E876,J875+E876-F876,IF(AND(A876&gt;=$E$14,MOD(A876-$E$14,int)=0),$E$15,0)+IF(IF(AND(A876&gt;=$E$14,MOD(A876-$E$14,int)=0),$E$15,0)+IF(MOD(A876-$E$18,periods_per_year)=0,$E$17,0)+F876&lt;J875+E876,IF(MOD(A876-$E$18,periods_per_year)=0,$E$17,0),J875+E876-IF(AND(A876&gt;=$E$14,MOD(A876-$E$14,int)=0),$E$15,0)-F876))))</f>
        <v/>
      </c>
      <c r="H876" s="68"/>
      <c r="I876" s="71" t="str">
        <f t="shared" si="121"/>
        <v/>
      </c>
      <c r="J876" s="71" t="str">
        <f t="shared" si="122"/>
        <v/>
      </c>
      <c r="K876" s="50"/>
      <c r="L876" s="63" t="str">
        <f t="shared" si="123"/>
        <v/>
      </c>
      <c r="M876" s="64" t="str">
        <f>IF(L876="","",IF(OR(periods_per_year=26,periods_per_year=52),IF(periods_per_year=26,IF(L876=1,fpdate,M875+14),IF(periods_per_year=52,IF(L876=1,fpdate,M875+7),"n/a")),IF(periods_per_year=24,DATE(YEAR(fpdate),MONTH(fpdate)+(L876-1)/2+IF(AND(DAY(fpdate)&gt;=15,MOD(L876,2)=0),1,0),IF(MOD(L876,2)=0,IF(DAY(fpdate)&gt;=15,DAY(fpdate)-14,DAY(fpdate)+14),DAY(fpdate))),IF(DAY(DATE(YEAR(fpdate),MONTH(fpdate)+L876-1,DAY(fpdate)))&lt;&gt;DAY(fpdate),DATE(YEAR(fpdate),MONTH(fpdate)+L876,0),DATE(YEAR(fpdate),MONTH(fpdate)+L876-1,DAY(fpdate))))))</f>
        <v/>
      </c>
      <c r="N876" s="70" t="str">
        <f>IF(L876="","",IF(D876&lt;&gt;"",D876,IF(L876=1,start_rate,IF(variable,IF(OR(L876=1,L876&lt;$K$20*periods_per_year),N875,MIN($K$21,IF(MOD(L876-1,$J$23)=0,MAX($K$22,N875+$J$24),N875))),N875))))</f>
        <v/>
      </c>
      <c r="O876" s="71" t="str">
        <f>IF(L876="","",ROUND((((1+N876/CP)^(CP/periods_per_year))-1)*R875,2))</f>
        <v/>
      </c>
      <c r="P876" s="71" t="str">
        <f>IF(L876="","",IF(L876=nper,R875+O876,MIN(R875+O876,IF(N876=N875,P875,ROUND(-PMT(((1+N876/CP)^(CP/periods_per_year))-1,nper-L876+1,R875),2)))))</f>
        <v/>
      </c>
      <c r="Q876" s="71" t="str">
        <f t="shared" si="124"/>
        <v/>
      </c>
      <c r="R876" s="71" t="str">
        <f t="shared" si="125"/>
        <v/>
      </c>
    </row>
    <row r="877" spans="1:18" x14ac:dyDescent="0.25">
      <c r="A877" s="63" t="str">
        <f t="shared" si="117"/>
        <v/>
      </c>
      <c r="B877" s="64" t="str">
        <f t="shared" si="118"/>
        <v/>
      </c>
      <c r="C877" s="65" t="str">
        <f t="shared" si="119"/>
        <v/>
      </c>
      <c r="D877" s="66" t="str">
        <f>IF(A877="","",IF(A877=1,start_rate,IF(variable,IF(OR(A877=1,A877&lt;$K$20*periods_per_year),D876,MIN($K$21,IF(MOD(A877-1,$J$23)=0,MAX($K$22,D876+$J$24),D876))),D876)))</f>
        <v/>
      </c>
      <c r="E877" s="71" t="str">
        <f t="shared" si="120"/>
        <v/>
      </c>
      <c r="F877" s="71" t="str">
        <f>IF(A877="","",IF(A877=nper,J876+E877,MIN(J876+E877,IF(D877=D876,F876,IF($E$10="Acc Bi-Weekly",ROUND((-PMT(((1+D877/CP)^(CP/12))-1,(nper-A877+1)*12/26,J876))/2,2),IF($E$10="Acc Weekly",ROUND((-PMT(((1+D877/CP)^(CP/12))-1,(nper-A877+1)*12/52,J876))/4,2),ROUND(-PMT(((1+D877/CP)^(CP/periods_per_year))-1,nper-A877+1,J876),2)))))))</f>
        <v/>
      </c>
      <c r="G877" s="71" t="str">
        <f>IF(OR(A877="",A877&lt;$E$14),"",IF(J876&lt;=F877,0,IF(IF(AND(A877&gt;=$E$14,MOD(A877-$E$14,int)=0),$E$15,0)+F877&gt;=J876+E877,J876+E877-F877,IF(AND(A877&gt;=$E$14,MOD(A877-$E$14,int)=0),$E$15,0)+IF(IF(AND(A877&gt;=$E$14,MOD(A877-$E$14,int)=0),$E$15,0)+IF(MOD(A877-$E$18,periods_per_year)=0,$E$17,0)+F877&lt;J876+E877,IF(MOD(A877-$E$18,periods_per_year)=0,$E$17,0),J876+E877-IF(AND(A877&gt;=$E$14,MOD(A877-$E$14,int)=0),$E$15,0)-F877))))</f>
        <v/>
      </c>
      <c r="H877" s="68"/>
      <c r="I877" s="71" t="str">
        <f t="shared" si="121"/>
        <v/>
      </c>
      <c r="J877" s="71" t="str">
        <f t="shared" si="122"/>
        <v/>
      </c>
      <c r="K877" s="50"/>
      <c r="L877" s="63" t="str">
        <f t="shared" si="123"/>
        <v/>
      </c>
      <c r="M877" s="64" t="str">
        <f>IF(L877="","",IF(OR(periods_per_year=26,periods_per_year=52),IF(periods_per_year=26,IF(L877=1,fpdate,M876+14),IF(periods_per_year=52,IF(L877=1,fpdate,M876+7),"n/a")),IF(periods_per_year=24,DATE(YEAR(fpdate),MONTH(fpdate)+(L877-1)/2+IF(AND(DAY(fpdate)&gt;=15,MOD(L877,2)=0),1,0),IF(MOD(L877,2)=0,IF(DAY(fpdate)&gt;=15,DAY(fpdate)-14,DAY(fpdate)+14),DAY(fpdate))),IF(DAY(DATE(YEAR(fpdate),MONTH(fpdate)+L877-1,DAY(fpdate)))&lt;&gt;DAY(fpdate),DATE(YEAR(fpdate),MONTH(fpdate)+L877,0),DATE(YEAR(fpdate),MONTH(fpdate)+L877-1,DAY(fpdate))))))</f>
        <v/>
      </c>
      <c r="N877" s="70" t="str">
        <f>IF(L877="","",IF(D877&lt;&gt;"",D877,IF(L877=1,start_rate,IF(variable,IF(OR(L877=1,L877&lt;$K$20*periods_per_year),N876,MIN($K$21,IF(MOD(L877-1,$J$23)=0,MAX($K$22,N876+$J$24),N876))),N876))))</f>
        <v/>
      </c>
      <c r="O877" s="71" t="str">
        <f>IF(L877="","",ROUND((((1+N877/CP)^(CP/periods_per_year))-1)*R876,2))</f>
        <v/>
      </c>
      <c r="P877" s="71" t="str">
        <f>IF(L877="","",IF(L877=nper,R876+O877,MIN(R876+O877,IF(N877=N876,P876,ROUND(-PMT(((1+N877/CP)^(CP/periods_per_year))-1,nper-L877+1,R876),2)))))</f>
        <v/>
      </c>
      <c r="Q877" s="71" t="str">
        <f t="shared" si="124"/>
        <v/>
      </c>
      <c r="R877" s="71" t="str">
        <f t="shared" si="125"/>
        <v/>
      </c>
    </row>
    <row r="878" spans="1:18" x14ac:dyDescent="0.25">
      <c r="A878" s="63" t="str">
        <f t="shared" si="117"/>
        <v/>
      </c>
      <c r="B878" s="64" t="str">
        <f t="shared" si="118"/>
        <v/>
      </c>
      <c r="C878" s="65" t="str">
        <f t="shared" si="119"/>
        <v/>
      </c>
      <c r="D878" s="66" t="str">
        <f>IF(A878="","",IF(A878=1,start_rate,IF(variable,IF(OR(A878=1,A878&lt;$K$20*periods_per_year),D877,MIN($K$21,IF(MOD(A878-1,$J$23)=0,MAX($K$22,D877+$J$24),D877))),D877)))</f>
        <v/>
      </c>
      <c r="E878" s="71" t="str">
        <f t="shared" si="120"/>
        <v/>
      </c>
      <c r="F878" s="71" t="str">
        <f>IF(A878="","",IF(A878=nper,J877+E878,MIN(J877+E878,IF(D878=D877,F877,IF($E$10="Acc Bi-Weekly",ROUND((-PMT(((1+D878/CP)^(CP/12))-1,(nper-A878+1)*12/26,J877))/2,2),IF($E$10="Acc Weekly",ROUND((-PMT(((1+D878/CP)^(CP/12))-1,(nper-A878+1)*12/52,J877))/4,2),ROUND(-PMT(((1+D878/CP)^(CP/periods_per_year))-1,nper-A878+1,J877),2)))))))</f>
        <v/>
      </c>
      <c r="G878" s="71" t="str">
        <f>IF(OR(A878="",A878&lt;$E$14),"",IF(J877&lt;=F878,0,IF(IF(AND(A878&gt;=$E$14,MOD(A878-$E$14,int)=0),$E$15,0)+F878&gt;=J877+E878,J877+E878-F878,IF(AND(A878&gt;=$E$14,MOD(A878-$E$14,int)=0),$E$15,0)+IF(IF(AND(A878&gt;=$E$14,MOD(A878-$E$14,int)=0),$E$15,0)+IF(MOD(A878-$E$18,periods_per_year)=0,$E$17,0)+F878&lt;J877+E878,IF(MOD(A878-$E$18,periods_per_year)=0,$E$17,0),J877+E878-IF(AND(A878&gt;=$E$14,MOD(A878-$E$14,int)=0),$E$15,0)-F878))))</f>
        <v/>
      </c>
      <c r="H878" s="68"/>
      <c r="I878" s="71" t="str">
        <f t="shared" si="121"/>
        <v/>
      </c>
      <c r="J878" s="71" t="str">
        <f t="shared" si="122"/>
        <v/>
      </c>
      <c r="K878" s="50"/>
      <c r="L878" s="63" t="str">
        <f t="shared" si="123"/>
        <v/>
      </c>
      <c r="M878" s="64" t="str">
        <f>IF(L878="","",IF(OR(periods_per_year=26,periods_per_year=52),IF(periods_per_year=26,IF(L878=1,fpdate,M877+14),IF(periods_per_year=52,IF(L878=1,fpdate,M877+7),"n/a")),IF(periods_per_year=24,DATE(YEAR(fpdate),MONTH(fpdate)+(L878-1)/2+IF(AND(DAY(fpdate)&gt;=15,MOD(L878,2)=0),1,0),IF(MOD(L878,2)=0,IF(DAY(fpdate)&gt;=15,DAY(fpdate)-14,DAY(fpdate)+14),DAY(fpdate))),IF(DAY(DATE(YEAR(fpdate),MONTH(fpdate)+L878-1,DAY(fpdate)))&lt;&gt;DAY(fpdate),DATE(YEAR(fpdate),MONTH(fpdate)+L878,0),DATE(YEAR(fpdate),MONTH(fpdate)+L878-1,DAY(fpdate))))))</f>
        <v/>
      </c>
      <c r="N878" s="70" t="str">
        <f>IF(L878="","",IF(D878&lt;&gt;"",D878,IF(L878=1,start_rate,IF(variable,IF(OR(L878=1,L878&lt;$K$20*periods_per_year),N877,MIN($K$21,IF(MOD(L878-1,$J$23)=0,MAX($K$22,N877+$J$24),N877))),N877))))</f>
        <v/>
      </c>
      <c r="O878" s="71" t="str">
        <f>IF(L878="","",ROUND((((1+N878/CP)^(CP/periods_per_year))-1)*R877,2))</f>
        <v/>
      </c>
      <c r="P878" s="71" t="str">
        <f>IF(L878="","",IF(L878=nper,R877+O878,MIN(R877+O878,IF(N878=N877,P877,ROUND(-PMT(((1+N878/CP)^(CP/periods_per_year))-1,nper-L878+1,R877),2)))))</f>
        <v/>
      </c>
      <c r="Q878" s="71" t="str">
        <f t="shared" si="124"/>
        <v/>
      </c>
      <c r="R878" s="71" t="str">
        <f t="shared" si="125"/>
        <v/>
      </c>
    </row>
    <row r="879" spans="1:18" x14ac:dyDescent="0.25">
      <c r="A879" s="63" t="str">
        <f t="shared" si="117"/>
        <v/>
      </c>
      <c r="B879" s="64" t="str">
        <f t="shared" si="118"/>
        <v/>
      </c>
      <c r="C879" s="65" t="str">
        <f t="shared" si="119"/>
        <v/>
      </c>
      <c r="D879" s="66" t="str">
        <f>IF(A879="","",IF(A879=1,start_rate,IF(variable,IF(OR(A879=1,A879&lt;$K$20*periods_per_year),D878,MIN($K$21,IF(MOD(A879-1,$J$23)=0,MAX($K$22,D878+$J$24),D878))),D878)))</f>
        <v/>
      </c>
      <c r="E879" s="71" t="str">
        <f t="shared" si="120"/>
        <v/>
      </c>
      <c r="F879" s="71" t="str">
        <f>IF(A879="","",IF(A879=nper,J878+E879,MIN(J878+E879,IF(D879=D878,F878,IF($E$10="Acc Bi-Weekly",ROUND((-PMT(((1+D879/CP)^(CP/12))-1,(nper-A879+1)*12/26,J878))/2,2),IF($E$10="Acc Weekly",ROUND((-PMT(((1+D879/CP)^(CP/12))-1,(nper-A879+1)*12/52,J878))/4,2),ROUND(-PMT(((1+D879/CP)^(CP/periods_per_year))-1,nper-A879+1,J878),2)))))))</f>
        <v/>
      </c>
      <c r="G879" s="71" t="str">
        <f>IF(OR(A879="",A879&lt;$E$14),"",IF(J878&lt;=F879,0,IF(IF(AND(A879&gt;=$E$14,MOD(A879-$E$14,int)=0),$E$15,0)+F879&gt;=J878+E879,J878+E879-F879,IF(AND(A879&gt;=$E$14,MOD(A879-$E$14,int)=0),$E$15,0)+IF(IF(AND(A879&gt;=$E$14,MOD(A879-$E$14,int)=0),$E$15,0)+IF(MOD(A879-$E$18,periods_per_year)=0,$E$17,0)+F879&lt;J878+E879,IF(MOD(A879-$E$18,periods_per_year)=0,$E$17,0),J878+E879-IF(AND(A879&gt;=$E$14,MOD(A879-$E$14,int)=0),$E$15,0)-F879))))</f>
        <v/>
      </c>
      <c r="H879" s="68"/>
      <c r="I879" s="71" t="str">
        <f t="shared" si="121"/>
        <v/>
      </c>
      <c r="J879" s="71" t="str">
        <f t="shared" si="122"/>
        <v/>
      </c>
      <c r="K879" s="50"/>
      <c r="L879" s="63" t="str">
        <f t="shared" si="123"/>
        <v/>
      </c>
      <c r="M879" s="64" t="str">
        <f>IF(L879="","",IF(OR(periods_per_year=26,periods_per_year=52),IF(periods_per_year=26,IF(L879=1,fpdate,M878+14),IF(periods_per_year=52,IF(L879=1,fpdate,M878+7),"n/a")),IF(periods_per_year=24,DATE(YEAR(fpdate),MONTH(fpdate)+(L879-1)/2+IF(AND(DAY(fpdate)&gt;=15,MOD(L879,2)=0),1,0),IF(MOD(L879,2)=0,IF(DAY(fpdate)&gt;=15,DAY(fpdate)-14,DAY(fpdate)+14),DAY(fpdate))),IF(DAY(DATE(YEAR(fpdate),MONTH(fpdate)+L879-1,DAY(fpdate)))&lt;&gt;DAY(fpdate),DATE(YEAR(fpdate),MONTH(fpdate)+L879,0),DATE(YEAR(fpdate),MONTH(fpdate)+L879-1,DAY(fpdate))))))</f>
        <v/>
      </c>
      <c r="N879" s="70" t="str">
        <f>IF(L879="","",IF(D879&lt;&gt;"",D879,IF(L879=1,start_rate,IF(variable,IF(OR(L879=1,L879&lt;$K$20*periods_per_year),N878,MIN($K$21,IF(MOD(L879-1,$J$23)=0,MAX($K$22,N878+$J$24),N878))),N878))))</f>
        <v/>
      </c>
      <c r="O879" s="71" t="str">
        <f>IF(L879="","",ROUND((((1+N879/CP)^(CP/periods_per_year))-1)*R878,2))</f>
        <v/>
      </c>
      <c r="P879" s="71" t="str">
        <f>IF(L879="","",IF(L879=nper,R878+O879,MIN(R878+O879,IF(N879=N878,P878,ROUND(-PMT(((1+N879/CP)^(CP/periods_per_year))-1,nper-L879+1,R878),2)))))</f>
        <v/>
      </c>
      <c r="Q879" s="71" t="str">
        <f t="shared" si="124"/>
        <v/>
      </c>
      <c r="R879" s="71" t="str">
        <f t="shared" si="125"/>
        <v/>
      </c>
    </row>
    <row r="880" spans="1:18" x14ac:dyDescent="0.25">
      <c r="A880" s="63" t="str">
        <f t="shared" si="117"/>
        <v/>
      </c>
      <c r="B880" s="64" t="str">
        <f t="shared" si="118"/>
        <v/>
      </c>
      <c r="C880" s="65" t="str">
        <f t="shared" si="119"/>
        <v/>
      </c>
      <c r="D880" s="66" t="str">
        <f>IF(A880="","",IF(A880=1,start_rate,IF(variable,IF(OR(A880=1,A880&lt;$K$20*periods_per_year),D879,MIN($K$21,IF(MOD(A880-1,$J$23)=0,MAX($K$22,D879+$J$24),D879))),D879)))</f>
        <v/>
      </c>
      <c r="E880" s="71" t="str">
        <f t="shared" si="120"/>
        <v/>
      </c>
      <c r="F880" s="71" t="str">
        <f>IF(A880="","",IF(A880=nper,J879+E880,MIN(J879+E880,IF(D880=D879,F879,IF($E$10="Acc Bi-Weekly",ROUND((-PMT(((1+D880/CP)^(CP/12))-1,(nper-A880+1)*12/26,J879))/2,2),IF($E$10="Acc Weekly",ROUND((-PMT(((1+D880/CP)^(CP/12))-1,(nper-A880+1)*12/52,J879))/4,2),ROUND(-PMT(((1+D880/CP)^(CP/periods_per_year))-1,nper-A880+1,J879),2)))))))</f>
        <v/>
      </c>
      <c r="G880" s="71" t="str">
        <f>IF(OR(A880="",A880&lt;$E$14),"",IF(J879&lt;=F880,0,IF(IF(AND(A880&gt;=$E$14,MOD(A880-$E$14,int)=0),$E$15,0)+F880&gt;=J879+E880,J879+E880-F880,IF(AND(A880&gt;=$E$14,MOD(A880-$E$14,int)=0),$E$15,0)+IF(IF(AND(A880&gt;=$E$14,MOD(A880-$E$14,int)=0),$E$15,0)+IF(MOD(A880-$E$18,periods_per_year)=0,$E$17,0)+F880&lt;J879+E880,IF(MOD(A880-$E$18,periods_per_year)=0,$E$17,0),J879+E880-IF(AND(A880&gt;=$E$14,MOD(A880-$E$14,int)=0),$E$15,0)-F880))))</f>
        <v/>
      </c>
      <c r="H880" s="68"/>
      <c r="I880" s="71" t="str">
        <f t="shared" si="121"/>
        <v/>
      </c>
      <c r="J880" s="71" t="str">
        <f t="shared" si="122"/>
        <v/>
      </c>
      <c r="K880" s="50"/>
      <c r="L880" s="63" t="str">
        <f t="shared" si="123"/>
        <v/>
      </c>
      <c r="M880" s="64" t="str">
        <f>IF(L880="","",IF(OR(periods_per_year=26,periods_per_year=52),IF(periods_per_year=26,IF(L880=1,fpdate,M879+14),IF(periods_per_year=52,IF(L880=1,fpdate,M879+7),"n/a")),IF(periods_per_year=24,DATE(YEAR(fpdate),MONTH(fpdate)+(L880-1)/2+IF(AND(DAY(fpdate)&gt;=15,MOD(L880,2)=0),1,0),IF(MOD(L880,2)=0,IF(DAY(fpdate)&gt;=15,DAY(fpdate)-14,DAY(fpdate)+14),DAY(fpdate))),IF(DAY(DATE(YEAR(fpdate),MONTH(fpdate)+L880-1,DAY(fpdate)))&lt;&gt;DAY(fpdate),DATE(YEAR(fpdate),MONTH(fpdate)+L880,0),DATE(YEAR(fpdate),MONTH(fpdate)+L880-1,DAY(fpdate))))))</f>
        <v/>
      </c>
      <c r="N880" s="70" t="str">
        <f>IF(L880="","",IF(D880&lt;&gt;"",D880,IF(L880=1,start_rate,IF(variable,IF(OR(L880=1,L880&lt;$K$20*periods_per_year),N879,MIN($K$21,IF(MOD(L880-1,$J$23)=0,MAX($K$22,N879+$J$24),N879))),N879))))</f>
        <v/>
      </c>
      <c r="O880" s="71" t="str">
        <f>IF(L880="","",ROUND((((1+N880/CP)^(CP/periods_per_year))-1)*R879,2))</f>
        <v/>
      </c>
      <c r="P880" s="71" t="str">
        <f>IF(L880="","",IF(L880=nper,R879+O880,MIN(R879+O880,IF(N880=N879,P879,ROUND(-PMT(((1+N880/CP)^(CP/periods_per_year))-1,nper-L880+1,R879),2)))))</f>
        <v/>
      </c>
      <c r="Q880" s="71" t="str">
        <f t="shared" si="124"/>
        <v/>
      </c>
      <c r="R880" s="71" t="str">
        <f t="shared" si="125"/>
        <v/>
      </c>
    </row>
    <row r="881" spans="1:18" x14ac:dyDescent="0.25">
      <c r="A881" s="63" t="str">
        <f t="shared" si="117"/>
        <v/>
      </c>
      <c r="B881" s="64" t="str">
        <f t="shared" si="118"/>
        <v/>
      </c>
      <c r="C881" s="65" t="str">
        <f t="shared" si="119"/>
        <v/>
      </c>
      <c r="D881" s="66" t="str">
        <f>IF(A881="","",IF(A881=1,start_rate,IF(variable,IF(OR(A881=1,A881&lt;$K$20*periods_per_year),D880,MIN($K$21,IF(MOD(A881-1,$J$23)=0,MAX($K$22,D880+$J$24),D880))),D880)))</f>
        <v/>
      </c>
      <c r="E881" s="71" t="str">
        <f t="shared" si="120"/>
        <v/>
      </c>
      <c r="F881" s="71" t="str">
        <f>IF(A881="","",IF(A881=nper,J880+E881,MIN(J880+E881,IF(D881=D880,F880,IF($E$10="Acc Bi-Weekly",ROUND((-PMT(((1+D881/CP)^(CP/12))-1,(nper-A881+1)*12/26,J880))/2,2),IF($E$10="Acc Weekly",ROUND((-PMT(((1+D881/CP)^(CP/12))-1,(nper-A881+1)*12/52,J880))/4,2),ROUND(-PMT(((1+D881/CP)^(CP/periods_per_year))-1,nper-A881+1,J880),2)))))))</f>
        <v/>
      </c>
      <c r="G881" s="71" t="str">
        <f>IF(OR(A881="",A881&lt;$E$14),"",IF(J880&lt;=F881,0,IF(IF(AND(A881&gt;=$E$14,MOD(A881-$E$14,int)=0),$E$15,0)+F881&gt;=J880+E881,J880+E881-F881,IF(AND(A881&gt;=$E$14,MOD(A881-$E$14,int)=0),$E$15,0)+IF(IF(AND(A881&gt;=$E$14,MOD(A881-$E$14,int)=0),$E$15,0)+IF(MOD(A881-$E$18,periods_per_year)=0,$E$17,0)+F881&lt;J880+E881,IF(MOD(A881-$E$18,periods_per_year)=0,$E$17,0),J880+E881-IF(AND(A881&gt;=$E$14,MOD(A881-$E$14,int)=0),$E$15,0)-F881))))</f>
        <v/>
      </c>
      <c r="H881" s="68"/>
      <c r="I881" s="71" t="str">
        <f t="shared" si="121"/>
        <v/>
      </c>
      <c r="J881" s="71" t="str">
        <f t="shared" si="122"/>
        <v/>
      </c>
      <c r="K881" s="50"/>
      <c r="L881" s="63" t="str">
        <f t="shared" si="123"/>
        <v/>
      </c>
      <c r="M881" s="64" t="str">
        <f>IF(L881="","",IF(OR(periods_per_year=26,periods_per_year=52),IF(periods_per_year=26,IF(L881=1,fpdate,M880+14),IF(periods_per_year=52,IF(L881=1,fpdate,M880+7),"n/a")),IF(periods_per_year=24,DATE(YEAR(fpdate),MONTH(fpdate)+(L881-1)/2+IF(AND(DAY(fpdate)&gt;=15,MOD(L881,2)=0),1,0),IF(MOD(L881,2)=0,IF(DAY(fpdate)&gt;=15,DAY(fpdate)-14,DAY(fpdate)+14),DAY(fpdate))),IF(DAY(DATE(YEAR(fpdate),MONTH(fpdate)+L881-1,DAY(fpdate)))&lt;&gt;DAY(fpdate),DATE(YEAR(fpdate),MONTH(fpdate)+L881,0),DATE(YEAR(fpdate),MONTH(fpdate)+L881-1,DAY(fpdate))))))</f>
        <v/>
      </c>
      <c r="N881" s="70" t="str">
        <f>IF(L881="","",IF(D881&lt;&gt;"",D881,IF(L881=1,start_rate,IF(variable,IF(OR(L881=1,L881&lt;$K$20*periods_per_year),N880,MIN($K$21,IF(MOD(L881-1,$J$23)=0,MAX($K$22,N880+$J$24),N880))),N880))))</f>
        <v/>
      </c>
      <c r="O881" s="71" t="str">
        <f>IF(L881="","",ROUND((((1+N881/CP)^(CP/periods_per_year))-1)*R880,2))</f>
        <v/>
      </c>
      <c r="P881" s="71" t="str">
        <f>IF(L881="","",IF(L881=nper,R880+O881,MIN(R880+O881,IF(N881=N880,P880,ROUND(-PMT(((1+N881/CP)^(CP/periods_per_year))-1,nper-L881+1,R880),2)))))</f>
        <v/>
      </c>
      <c r="Q881" s="71" t="str">
        <f t="shared" si="124"/>
        <v/>
      </c>
      <c r="R881" s="71" t="str">
        <f t="shared" si="125"/>
        <v/>
      </c>
    </row>
    <row r="882" spans="1:18" x14ac:dyDescent="0.25">
      <c r="A882" s="63" t="str">
        <f t="shared" si="117"/>
        <v/>
      </c>
      <c r="B882" s="64" t="str">
        <f t="shared" si="118"/>
        <v/>
      </c>
      <c r="C882" s="65" t="str">
        <f t="shared" si="119"/>
        <v/>
      </c>
      <c r="D882" s="66" t="str">
        <f>IF(A882="","",IF(A882=1,start_rate,IF(variable,IF(OR(A882=1,A882&lt;$K$20*periods_per_year),D881,MIN($K$21,IF(MOD(A882-1,$J$23)=0,MAX($K$22,D881+$J$24),D881))),D881)))</f>
        <v/>
      </c>
      <c r="E882" s="71" t="str">
        <f t="shared" si="120"/>
        <v/>
      </c>
      <c r="F882" s="71" t="str">
        <f>IF(A882="","",IF(A882=nper,J881+E882,MIN(J881+E882,IF(D882=D881,F881,IF($E$10="Acc Bi-Weekly",ROUND((-PMT(((1+D882/CP)^(CP/12))-1,(nper-A882+1)*12/26,J881))/2,2),IF($E$10="Acc Weekly",ROUND((-PMT(((1+D882/CP)^(CP/12))-1,(nper-A882+1)*12/52,J881))/4,2),ROUND(-PMT(((1+D882/CP)^(CP/periods_per_year))-1,nper-A882+1,J881),2)))))))</f>
        <v/>
      </c>
      <c r="G882" s="71" t="str">
        <f>IF(OR(A882="",A882&lt;$E$14),"",IF(J881&lt;=F882,0,IF(IF(AND(A882&gt;=$E$14,MOD(A882-$E$14,int)=0),$E$15,0)+F882&gt;=J881+E882,J881+E882-F882,IF(AND(A882&gt;=$E$14,MOD(A882-$E$14,int)=0),$E$15,0)+IF(IF(AND(A882&gt;=$E$14,MOD(A882-$E$14,int)=0),$E$15,0)+IF(MOD(A882-$E$18,periods_per_year)=0,$E$17,0)+F882&lt;J881+E882,IF(MOD(A882-$E$18,periods_per_year)=0,$E$17,0),J881+E882-IF(AND(A882&gt;=$E$14,MOD(A882-$E$14,int)=0),$E$15,0)-F882))))</f>
        <v/>
      </c>
      <c r="H882" s="68"/>
      <c r="I882" s="71" t="str">
        <f t="shared" si="121"/>
        <v/>
      </c>
      <c r="J882" s="71" t="str">
        <f t="shared" si="122"/>
        <v/>
      </c>
      <c r="K882" s="50"/>
      <c r="L882" s="63" t="str">
        <f t="shared" si="123"/>
        <v/>
      </c>
      <c r="M882" s="64" t="str">
        <f>IF(L882="","",IF(OR(periods_per_year=26,periods_per_year=52),IF(periods_per_year=26,IF(L882=1,fpdate,M881+14),IF(periods_per_year=52,IF(L882=1,fpdate,M881+7),"n/a")),IF(periods_per_year=24,DATE(YEAR(fpdate),MONTH(fpdate)+(L882-1)/2+IF(AND(DAY(fpdate)&gt;=15,MOD(L882,2)=0),1,0),IF(MOD(L882,2)=0,IF(DAY(fpdate)&gt;=15,DAY(fpdate)-14,DAY(fpdate)+14),DAY(fpdate))),IF(DAY(DATE(YEAR(fpdate),MONTH(fpdate)+L882-1,DAY(fpdate)))&lt;&gt;DAY(fpdate),DATE(YEAR(fpdate),MONTH(fpdate)+L882,0),DATE(YEAR(fpdate),MONTH(fpdate)+L882-1,DAY(fpdate))))))</f>
        <v/>
      </c>
      <c r="N882" s="70" t="str">
        <f>IF(L882="","",IF(D882&lt;&gt;"",D882,IF(L882=1,start_rate,IF(variable,IF(OR(L882=1,L882&lt;$K$20*periods_per_year),N881,MIN($K$21,IF(MOD(L882-1,$J$23)=0,MAX($K$22,N881+$J$24),N881))),N881))))</f>
        <v/>
      </c>
      <c r="O882" s="71" t="str">
        <f>IF(L882="","",ROUND((((1+N882/CP)^(CP/periods_per_year))-1)*R881,2))</f>
        <v/>
      </c>
      <c r="P882" s="71" t="str">
        <f>IF(L882="","",IF(L882=nper,R881+O882,MIN(R881+O882,IF(N882=N881,P881,ROUND(-PMT(((1+N882/CP)^(CP/periods_per_year))-1,nper-L882+1,R881),2)))))</f>
        <v/>
      </c>
      <c r="Q882" s="71" t="str">
        <f t="shared" si="124"/>
        <v/>
      </c>
      <c r="R882" s="71" t="str">
        <f t="shared" si="125"/>
        <v/>
      </c>
    </row>
    <row r="883" spans="1:18" x14ac:dyDescent="0.25">
      <c r="A883" s="63" t="str">
        <f t="shared" si="117"/>
        <v/>
      </c>
      <c r="B883" s="64" t="str">
        <f t="shared" si="118"/>
        <v/>
      </c>
      <c r="C883" s="65" t="str">
        <f t="shared" si="119"/>
        <v/>
      </c>
      <c r="D883" s="66" t="str">
        <f>IF(A883="","",IF(A883=1,start_rate,IF(variable,IF(OR(A883=1,A883&lt;$K$20*periods_per_year),D882,MIN($K$21,IF(MOD(A883-1,$J$23)=0,MAX($K$22,D882+$J$24),D882))),D882)))</f>
        <v/>
      </c>
      <c r="E883" s="71" t="str">
        <f t="shared" si="120"/>
        <v/>
      </c>
      <c r="F883" s="71" t="str">
        <f>IF(A883="","",IF(A883=nper,J882+E883,MIN(J882+E883,IF(D883=D882,F882,IF($E$10="Acc Bi-Weekly",ROUND((-PMT(((1+D883/CP)^(CP/12))-1,(nper-A883+1)*12/26,J882))/2,2),IF($E$10="Acc Weekly",ROUND((-PMT(((1+D883/CP)^(CP/12))-1,(nper-A883+1)*12/52,J882))/4,2),ROUND(-PMT(((1+D883/CP)^(CP/periods_per_year))-1,nper-A883+1,J882),2)))))))</f>
        <v/>
      </c>
      <c r="G883" s="71" t="str">
        <f>IF(OR(A883="",A883&lt;$E$14),"",IF(J882&lt;=F883,0,IF(IF(AND(A883&gt;=$E$14,MOD(A883-$E$14,int)=0),$E$15,0)+F883&gt;=J882+E883,J882+E883-F883,IF(AND(A883&gt;=$E$14,MOD(A883-$E$14,int)=0),$E$15,0)+IF(IF(AND(A883&gt;=$E$14,MOD(A883-$E$14,int)=0),$E$15,0)+IF(MOD(A883-$E$18,periods_per_year)=0,$E$17,0)+F883&lt;J882+E883,IF(MOD(A883-$E$18,periods_per_year)=0,$E$17,0),J882+E883-IF(AND(A883&gt;=$E$14,MOD(A883-$E$14,int)=0),$E$15,0)-F883))))</f>
        <v/>
      </c>
      <c r="H883" s="68"/>
      <c r="I883" s="71" t="str">
        <f t="shared" si="121"/>
        <v/>
      </c>
      <c r="J883" s="71" t="str">
        <f t="shared" si="122"/>
        <v/>
      </c>
      <c r="K883" s="50"/>
      <c r="L883" s="63" t="str">
        <f t="shared" si="123"/>
        <v/>
      </c>
      <c r="M883" s="64" t="str">
        <f>IF(L883="","",IF(OR(periods_per_year=26,periods_per_year=52),IF(periods_per_year=26,IF(L883=1,fpdate,M882+14),IF(periods_per_year=52,IF(L883=1,fpdate,M882+7),"n/a")),IF(periods_per_year=24,DATE(YEAR(fpdate),MONTH(fpdate)+(L883-1)/2+IF(AND(DAY(fpdate)&gt;=15,MOD(L883,2)=0),1,0),IF(MOD(L883,2)=0,IF(DAY(fpdate)&gt;=15,DAY(fpdate)-14,DAY(fpdate)+14),DAY(fpdate))),IF(DAY(DATE(YEAR(fpdate),MONTH(fpdate)+L883-1,DAY(fpdate)))&lt;&gt;DAY(fpdate),DATE(YEAR(fpdate),MONTH(fpdate)+L883,0),DATE(YEAR(fpdate),MONTH(fpdate)+L883-1,DAY(fpdate))))))</f>
        <v/>
      </c>
      <c r="N883" s="70" t="str">
        <f>IF(L883="","",IF(D883&lt;&gt;"",D883,IF(L883=1,start_rate,IF(variable,IF(OR(L883=1,L883&lt;$K$20*periods_per_year),N882,MIN($K$21,IF(MOD(L883-1,$J$23)=0,MAX($K$22,N882+$J$24),N882))),N882))))</f>
        <v/>
      </c>
      <c r="O883" s="71" t="str">
        <f>IF(L883="","",ROUND((((1+N883/CP)^(CP/periods_per_year))-1)*R882,2))</f>
        <v/>
      </c>
      <c r="P883" s="71" t="str">
        <f>IF(L883="","",IF(L883=nper,R882+O883,MIN(R882+O883,IF(N883=N882,P882,ROUND(-PMT(((1+N883/CP)^(CP/periods_per_year))-1,nper-L883+1,R882),2)))))</f>
        <v/>
      </c>
      <c r="Q883" s="71" t="str">
        <f t="shared" si="124"/>
        <v/>
      </c>
      <c r="R883" s="71" t="str">
        <f t="shared" si="125"/>
        <v/>
      </c>
    </row>
    <row r="884" spans="1:18" x14ac:dyDescent="0.25">
      <c r="A884" s="63" t="str">
        <f t="shared" si="117"/>
        <v/>
      </c>
      <c r="B884" s="64" t="str">
        <f t="shared" si="118"/>
        <v/>
      </c>
      <c r="C884" s="65" t="str">
        <f t="shared" si="119"/>
        <v/>
      </c>
      <c r="D884" s="66" t="str">
        <f>IF(A884="","",IF(A884=1,start_rate,IF(variable,IF(OR(A884=1,A884&lt;$K$20*periods_per_year),D883,MIN($K$21,IF(MOD(A884-1,$J$23)=0,MAX($K$22,D883+$J$24),D883))),D883)))</f>
        <v/>
      </c>
      <c r="E884" s="71" t="str">
        <f t="shared" si="120"/>
        <v/>
      </c>
      <c r="F884" s="71" t="str">
        <f>IF(A884="","",IF(A884=nper,J883+E884,MIN(J883+E884,IF(D884=D883,F883,IF($E$10="Acc Bi-Weekly",ROUND((-PMT(((1+D884/CP)^(CP/12))-1,(nper-A884+1)*12/26,J883))/2,2),IF($E$10="Acc Weekly",ROUND((-PMT(((1+D884/CP)^(CP/12))-1,(nper-A884+1)*12/52,J883))/4,2),ROUND(-PMT(((1+D884/CP)^(CP/periods_per_year))-1,nper-A884+1,J883),2)))))))</f>
        <v/>
      </c>
      <c r="G884" s="71" t="str">
        <f>IF(OR(A884="",A884&lt;$E$14),"",IF(J883&lt;=F884,0,IF(IF(AND(A884&gt;=$E$14,MOD(A884-$E$14,int)=0),$E$15,0)+F884&gt;=J883+E884,J883+E884-F884,IF(AND(A884&gt;=$E$14,MOD(A884-$E$14,int)=0),$E$15,0)+IF(IF(AND(A884&gt;=$E$14,MOD(A884-$E$14,int)=0),$E$15,0)+IF(MOD(A884-$E$18,periods_per_year)=0,$E$17,0)+F884&lt;J883+E884,IF(MOD(A884-$E$18,periods_per_year)=0,$E$17,0),J883+E884-IF(AND(A884&gt;=$E$14,MOD(A884-$E$14,int)=0),$E$15,0)-F884))))</f>
        <v/>
      </c>
      <c r="H884" s="68"/>
      <c r="I884" s="71" t="str">
        <f t="shared" si="121"/>
        <v/>
      </c>
      <c r="J884" s="71" t="str">
        <f t="shared" si="122"/>
        <v/>
      </c>
      <c r="K884" s="50"/>
      <c r="L884" s="63" t="str">
        <f t="shared" si="123"/>
        <v/>
      </c>
      <c r="M884" s="64" t="str">
        <f>IF(L884="","",IF(OR(periods_per_year=26,periods_per_year=52),IF(periods_per_year=26,IF(L884=1,fpdate,M883+14),IF(periods_per_year=52,IF(L884=1,fpdate,M883+7),"n/a")),IF(periods_per_year=24,DATE(YEAR(fpdate),MONTH(fpdate)+(L884-1)/2+IF(AND(DAY(fpdate)&gt;=15,MOD(L884,2)=0),1,0),IF(MOD(L884,2)=0,IF(DAY(fpdate)&gt;=15,DAY(fpdate)-14,DAY(fpdate)+14),DAY(fpdate))),IF(DAY(DATE(YEAR(fpdate),MONTH(fpdate)+L884-1,DAY(fpdate)))&lt;&gt;DAY(fpdate),DATE(YEAR(fpdate),MONTH(fpdate)+L884,0),DATE(YEAR(fpdate),MONTH(fpdate)+L884-1,DAY(fpdate))))))</f>
        <v/>
      </c>
      <c r="N884" s="70" t="str">
        <f>IF(L884="","",IF(D884&lt;&gt;"",D884,IF(L884=1,start_rate,IF(variable,IF(OR(L884=1,L884&lt;$K$20*periods_per_year),N883,MIN($K$21,IF(MOD(L884-1,$J$23)=0,MAX($K$22,N883+$J$24),N883))),N883))))</f>
        <v/>
      </c>
      <c r="O884" s="71" t="str">
        <f>IF(L884="","",ROUND((((1+N884/CP)^(CP/periods_per_year))-1)*R883,2))</f>
        <v/>
      </c>
      <c r="P884" s="71" t="str">
        <f>IF(L884="","",IF(L884=nper,R883+O884,MIN(R883+O884,IF(N884=N883,P883,ROUND(-PMT(((1+N884/CP)^(CP/periods_per_year))-1,nper-L884+1,R883),2)))))</f>
        <v/>
      </c>
      <c r="Q884" s="71" t="str">
        <f t="shared" si="124"/>
        <v/>
      </c>
      <c r="R884" s="71" t="str">
        <f t="shared" si="125"/>
        <v/>
      </c>
    </row>
    <row r="885" spans="1:18" x14ac:dyDescent="0.25">
      <c r="A885" s="63" t="str">
        <f t="shared" si="117"/>
        <v/>
      </c>
      <c r="B885" s="64" t="str">
        <f t="shared" si="118"/>
        <v/>
      </c>
      <c r="C885" s="65" t="str">
        <f t="shared" si="119"/>
        <v/>
      </c>
      <c r="D885" s="66" t="str">
        <f>IF(A885="","",IF(A885=1,start_rate,IF(variable,IF(OR(A885=1,A885&lt;$K$20*periods_per_year),D884,MIN($K$21,IF(MOD(A885-1,$J$23)=0,MAX($K$22,D884+$J$24),D884))),D884)))</f>
        <v/>
      </c>
      <c r="E885" s="71" t="str">
        <f t="shared" si="120"/>
        <v/>
      </c>
      <c r="F885" s="71" t="str">
        <f>IF(A885="","",IF(A885=nper,J884+E885,MIN(J884+E885,IF(D885=D884,F884,IF($E$10="Acc Bi-Weekly",ROUND((-PMT(((1+D885/CP)^(CP/12))-1,(nper-A885+1)*12/26,J884))/2,2),IF($E$10="Acc Weekly",ROUND((-PMT(((1+D885/CP)^(CP/12))-1,(nper-A885+1)*12/52,J884))/4,2),ROUND(-PMT(((1+D885/CP)^(CP/periods_per_year))-1,nper-A885+1,J884),2)))))))</f>
        <v/>
      </c>
      <c r="G885" s="71" t="str">
        <f>IF(OR(A885="",A885&lt;$E$14),"",IF(J884&lt;=F885,0,IF(IF(AND(A885&gt;=$E$14,MOD(A885-$E$14,int)=0),$E$15,0)+F885&gt;=J884+E885,J884+E885-F885,IF(AND(A885&gt;=$E$14,MOD(A885-$E$14,int)=0),$E$15,0)+IF(IF(AND(A885&gt;=$E$14,MOD(A885-$E$14,int)=0),$E$15,0)+IF(MOD(A885-$E$18,periods_per_year)=0,$E$17,0)+F885&lt;J884+E885,IF(MOD(A885-$E$18,periods_per_year)=0,$E$17,0),J884+E885-IF(AND(A885&gt;=$E$14,MOD(A885-$E$14,int)=0),$E$15,0)-F885))))</f>
        <v/>
      </c>
      <c r="H885" s="68"/>
      <c r="I885" s="71" t="str">
        <f t="shared" si="121"/>
        <v/>
      </c>
      <c r="J885" s="71" t="str">
        <f t="shared" si="122"/>
        <v/>
      </c>
      <c r="K885" s="50"/>
      <c r="L885" s="63" t="str">
        <f t="shared" si="123"/>
        <v/>
      </c>
      <c r="M885" s="64" t="str">
        <f>IF(L885="","",IF(OR(periods_per_year=26,periods_per_year=52),IF(periods_per_year=26,IF(L885=1,fpdate,M884+14),IF(periods_per_year=52,IF(L885=1,fpdate,M884+7),"n/a")),IF(periods_per_year=24,DATE(YEAR(fpdate),MONTH(fpdate)+(L885-1)/2+IF(AND(DAY(fpdate)&gt;=15,MOD(L885,2)=0),1,0),IF(MOD(L885,2)=0,IF(DAY(fpdate)&gt;=15,DAY(fpdate)-14,DAY(fpdate)+14),DAY(fpdate))),IF(DAY(DATE(YEAR(fpdate),MONTH(fpdate)+L885-1,DAY(fpdate)))&lt;&gt;DAY(fpdate),DATE(YEAR(fpdate),MONTH(fpdate)+L885,0),DATE(YEAR(fpdate),MONTH(fpdate)+L885-1,DAY(fpdate))))))</f>
        <v/>
      </c>
      <c r="N885" s="70" t="str">
        <f>IF(L885="","",IF(D885&lt;&gt;"",D885,IF(L885=1,start_rate,IF(variable,IF(OR(L885=1,L885&lt;$K$20*periods_per_year),N884,MIN($K$21,IF(MOD(L885-1,$J$23)=0,MAX($K$22,N884+$J$24),N884))),N884))))</f>
        <v/>
      </c>
      <c r="O885" s="71" t="str">
        <f>IF(L885="","",ROUND((((1+N885/CP)^(CP/periods_per_year))-1)*R884,2))</f>
        <v/>
      </c>
      <c r="P885" s="71" t="str">
        <f>IF(L885="","",IF(L885=nper,R884+O885,MIN(R884+O885,IF(N885=N884,P884,ROUND(-PMT(((1+N885/CP)^(CP/periods_per_year))-1,nper-L885+1,R884),2)))))</f>
        <v/>
      </c>
      <c r="Q885" s="71" t="str">
        <f t="shared" si="124"/>
        <v/>
      </c>
      <c r="R885" s="71" t="str">
        <f t="shared" si="125"/>
        <v/>
      </c>
    </row>
    <row r="886" spans="1:18" x14ac:dyDescent="0.25">
      <c r="A886" s="63" t="str">
        <f t="shared" si="117"/>
        <v/>
      </c>
      <c r="B886" s="64" t="str">
        <f t="shared" si="118"/>
        <v/>
      </c>
      <c r="C886" s="65" t="str">
        <f t="shared" si="119"/>
        <v/>
      </c>
      <c r="D886" s="66" t="str">
        <f>IF(A886="","",IF(A886=1,start_rate,IF(variable,IF(OR(A886=1,A886&lt;$K$20*periods_per_year),D885,MIN($K$21,IF(MOD(A886-1,$J$23)=0,MAX($K$22,D885+$J$24),D885))),D885)))</f>
        <v/>
      </c>
      <c r="E886" s="71" t="str">
        <f t="shared" si="120"/>
        <v/>
      </c>
      <c r="F886" s="71" t="str">
        <f>IF(A886="","",IF(A886=nper,J885+E886,MIN(J885+E886,IF(D886=D885,F885,IF($E$10="Acc Bi-Weekly",ROUND((-PMT(((1+D886/CP)^(CP/12))-1,(nper-A886+1)*12/26,J885))/2,2),IF($E$10="Acc Weekly",ROUND((-PMT(((1+D886/CP)^(CP/12))-1,(nper-A886+1)*12/52,J885))/4,2),ROUND(-PMT(((1+D886/CP)^(CP/periods_per_year))-1,nper-A886+1,J885),2)))))))</f>
        <v/>
      </c>
      <c r="G886" s="71" t="str">
        <f>IF(OR(A886="",A886&lt;$E$14),"",IF(J885&lt;=F886,0,IF(IF(AND(A886&gt;=$E$14,MOD(A886-$E$14,int)=0),$E$15,0)+F886&gt;=J885+E886,J885+E886-F886,IF(AND(A886&gt;=$E$14,MOD(A886-$E$14,int)=0),$E$15,0)+IF(IF(AND(A886&gt;=$E$14,MOD(A886-$E$14,int)=0),$E$15,0)+IF(MOD(A886-$E$18,periods_per_year)=0,$E$17,0)+F886&lt;J885+E886,IF(MOD(A886-$E$18,periods_per_year)=0,$E$17,0),J885+E886-IF(AND(A886&gt;=$E$14,MOD(A886-$E$14,int)=0),$E$15,0)-F886))))</f>
        <v/>
      </c>
      <c r="H886" s="68"/>
      <c r="I886" s="71" t="str">
        <f t="shared" si="121"/>
        <v/>
      </c>
      <c r="J886" s="71" t="str">
        <f t="shared" si="122"/>
        <v/>
      </c>
      <c r="K886" s="50"/>
      <c r="L886" s="63" t="str">
        <f t="shared" si="123"/>
        <v/>
      </c>
      <c r="M886" s="64" t="str">
        <f>IF(L886="","",IF(OR(periods_per_year=26,periods_per_year=52),IF(periods_per_year=26,IF(L886=1,fpdate,M885+14),IF(periods_per_year=52,IF(L886=1,fpdate,M885+7),"n/a")),IF(periods_per_year=24,DATE(YEAR(fpdate),MONTH(fpdate)+(L886-1)/2+IF(AND(DAY(fpdate)&gt;=15,MOD(L886,2)=0),1,0),IF(MOD(L886,2)=0,IF(DAY(fpdate)&gt;=15,DAY(fpdate)-14,DAY(fpdate)+14),DAY(fpdate))),IF(DAY(DATE(YEAR(fpdate),MONTH(fpdate)+L886-1,DAY(fpdate)))&lt;&gt;DAY(fpdate),DATE(YEAR(fpdate),MONTH(fpdate)+L886,0),DATE(YEAR(fpdate),MONTH(fpdate)+L886-1,DAY(fpdate))))))</f>
        <v/>
      </c>
      <c r="N886" s="70" t="str">
        <f>IF(L886="","",IF(D886&lt;&gt;"",D886,IF(L886=1,start_rate,IF(variable,IF(OR(L886=1,L886&lt;$K$20*periods_per_year),N885,MIN($K$21,IF(MOD(L886-1,$J$23)=0,MAX($K$22,N885+$J$24),N885))),N885))))</f>
        <v/>
      </c>
      <c r="O886" s="71" t="str">
        <f>IF(L886="","",ROUND((((1+N886/CP)^(CP/periods_per_year))-1)*R885,2))</f>
        <v/>
      </c>
      <c r="P886" s="71" t="str">
        <f>IF(L886="","",IF(L886=nper,R885+O886,MIN(R885+O886,IF(N886=N885,P885,ROUND(-PMT(((1+N886/CP)^(CP/periods_per_year))-1,nper-L886+1,R885),2)))))</f>
        <v/>
      </c>
      <c r="Q886" s="71" t="str">
        <f t="shared" si="124"/>
        <v/>
      </c>
      <c r="R886" s="71" t="str">
        <f t="shared" si="125"/>
        <v/>
      </c>
    </row>
    <row r="887" spans="1:18" x14ac:dyDescent="0.25">
      <c r="A887" s="63" t="str">
        <f t="shared" si="117"/>
        <v/>
      </c>
      <c r="B887" s="64" t="str">
        <f t="shared" si="118"/>
        <v/>
      </c>
      <c r="C887" s="65" t="str">
        <f t="shared" si="119"/>
        <v/>
      </c>
      <c r="D887" s="66" t="str">
        <f>IF(A887="","",IF(A887=1,start_rate,IF(variable,IF(OR(A887=1,A887&lt;$K$20*periods_per_year),D886,MIN($K$21,IF(MOD(A887-1,$J$23)=0,MAX($K$22,D886+$J$24),D886))),D886)))</f>
        <v/>
      </c>
      <c r="E887" s="71" t="str">
        <f t="shared" si="120"/>
        <v/>
      </c>
      <c r="F887" s="71" t="str">
        <f>IF(A887="","",IF(A887=nper,J886+E887,MIN(J886+E887,IF(D887=D886,F886,IF($E$10="Acc Bi-Weekly",ROUND((-PMT(((1+D887/CP)^(CP/12))-1,(nper-A887+1)*12/26,J886))/2,2),IF($E$10="Acc Weekly",ROUND((-PMT(((1+D887/CP)^(CP/12))-1,(nper-A887+1)*12/52,J886))/4,2),ROUND(-PMT(((1+D887/CP)^(CP/periods_per_year))-1,nper-A887+1,J886),2)))))))</f>
        <v/>
      </c>
      <c r="G887" s="71" t="str">
        <f>IF(OR(A887="",A887&lt;$E$14),"",IF(J886&lt;=F887,0,IF(IF(AND(A887&gt;=$E$14,MOD(A887-$E$14,int)=0),$E$15,0)+F887&gt;=J886+E887,J886+E887-F887,IF(AND(A887&gt;=$E$14,MOD(A887-$E$14,int)=0),$E$15,0)+IF(IF(AND(A887&gt;=$E$14,MOD(A887-$E$14,int)=0),$E$15,0)+IF(MOD(A887-$E$18,periods_per_year)=0,$E$17,0)+F887&lt;J886+E887,IF(MOD(A887-$E$18,periods_per_year)=0,$E$17,0),J886+E887-IF(AND(A887&gt;=$E$14,MOD(A887-$E$14,int)=0),$E$15,0)-F887))))</f>
        <v/>
      </c>
      <c r="H887" s="68"/>
      <c r="I887" s="71" t="str">
        <f t="shared" si="121"/>
        <v/>
      </c>
      <c r="J887" s="71" t="str">
        <f t="shared" si="122"/>
        <v/>
      </c>
      <c r="K887" s="50"/>
      <c r="L887" s="63" t="str">
        <f t="shared" si="123"/>
        <v/>
      </c>
      <c r="M887" s="64" t="str">
        <f>IF(L887="","",IF(OR(periods_per_year=26,periods_per_year=52),IF(periods_per_year=26,IF(L887=1,fpdate,M886+14),IF(periods_per_year=52,IF(L887=1,fpdate,M886+7),"n/a")),IF(periods_per_year=24,DATE(YEAR(fpdate),MONTH(fpdate)+(L887-1)/2+IF(AND(DAY(fpdate)&gt;=15,MOD(L887,2)=0),1,0),IF(MOD(L887,2)=0,IF(DAY(fpdate)&gt;=15,DAY(fpdate)-14,DAY(fpdate)+14),DAY(fpdate))),IF(DAY(DATE(YEAR(fpdate),MONTH(fpdate)+L887-1,DAY(fpdate)))&lt;&gt;DAY(fpdate),DATE(YEAR(fpdate),MONTH(fpdate)+L887,0),DATE(YEAR(fpdate),MONTH(fpdate)+L887-1,DAY(fpdate))))))</f>
        <v/>
      </c>
      <c r="N887" s="70" t="str">
        <f>IF(L887="","",IF(D887&lt;&gt;"",D887,IF(L887=1,start_rate,IF(variable,IF(OR(L887=1,L887&lt;$K$20*periods_per_year),N886,MIN($K$21,IF(MOD(L887-1,$J$23)=0,MAX($K$22,N886+$J$24),N886))),N886))))</f>
        <v/>
      </c>
      <c r="O887" s="71" t="str">
        <f>IF(L887="","",ROUND((((1+N887/CP)^(CP/periods_per_year))-1)*R886,2))</f>
        <v/>
      </c>
      <c r="P887" s="71" t="str">
        <f>IF(L887="","",IF(L887=nper,R886+O887,MIN(R886+O887,IF(N887=N886,P886,ROUND(-PMT(((1+N887/CP)^(CP/periods_per_year))-1,nper-L887+1,R886),2)))))</f>
        <v/>
      </c>
      <c r="Q887" s="71" t="str">
        <f t="shared" si="124"/>
        <v/>
      </c>
      <c r="R887" s="71" t="str">
        <f t="shared" si="125"/>
        <v/>
      </c>
    </row>
    <row r="888" spans="1:18" x14ac:dyDescent="0.25">
      <c r="A888" s="63" t="str">
        <f t="shared" si="117"/>
        <v/>
      </c>
      <c r="B888" s="64" t="str">
        <f t="shared" si="118"/>
        <v/>
      </c>
      <c r="C888" s="65" t="str">
        <f t="shared" si="119"/>
        <v/>
      </c>
      <c r="D888" s="66" t="str">
        <f>IF(A888="","",IF(A888=1,start_rate,IF(variable,IF(OR(A888=1,A888&lt;$K$20*periods_per_year),D887,MIN($K$21,IF(MOD(A888-1,$J$23)=0,MAX($K$22,D887+$J$24),D887))),D887)))</f>
        <v/>
      </c>
      <c r="E888" s="71" t="str">
        <f t="shared" si="120"/>
        <v/>
      </c>
      <c r="F888" s="71" t="str">
        <f>IF(A888="","",IF(A888=nper,J887+E888,MIN(J887+E888,IF(D888=D887,F887,IF($E$10="Acc Bi-Weekly",ROUND((-PMT(((1+D888/CP)^(CP/12))-1,(nper-A888+1)*12/26,J887))/2,2),IF($E$10="Acc Weekly",ROUND((-PMT(((1+D888/CP)^(CP/12))-1,(nper-A888+1)*12/52,J887))/4,2),ROUND(-PMT(((1+D888/CP)^(CP/periods_per_year))-1,nper-A888+1,J887),2)))))))</f>
        <v/>
      </c>
      <c r="G888" s="71" t="str">
        <f>IF(OR(A888="",A888&lt;$E$14),"",IF(J887&lt;=F888,0,IF(IF(AND(A888&gt;=$E$14,MOD(A888-$E$14,int)=0),$E$15,0)+F888&gt;=J887+E888,J887+E888-F888,IF(AND(A888&gt;=$E$14,MOD(A888-$E$14,int)=0),$E$15,0)+IF(IF(AND(A888&gt;=$E$14,MOD(A888-$E$14,int)=0),$E$15,0)+IF(MOD(A888-$E$18,periods_per_year)=0,$E$17,0)+F888&lt;J887+E888,IF(MOD(A888-$E$18,periods_per_year)=0,$E$17,0),J887+E888-IF(AND(A888&gt;=$E$14,MOD(A888-$E$14,int)=0),$E$15,0)-F888))))</f>
        <v/>
      </c>
      <c r="H888" s="68"/>
      <c r="I888" s="71" t="str">
        <f t="shared" si="121"/>
        <v/>
      </c>
      <c r="J888" s="71" t="str">
        <f t="shared" si="122"/>
        <v/>
      </c>
      <c r="K888" s="50"/>
      <c r="L888" s="63" t="str">
        <f t="shared" si="123"/>
        <v/>
      </c>
      <c r="M888" s="64" t="str">
        <f>IF(L888="","",IF(OR(periods_per_year=26,periods_per_year=52),IF(periods_per_year=26,IF(L888=1,fpdate,M887+14),IF(periods_per_year=52,IF(L888=1,fpdate,M887+7),"n/a")),IF(periods_per_year=24,DATE(YEAR(fpdate),MONTH(fpdate)+(L888-1)/2+IF(AND(DAY(fpdate)&gt;=15,MOD(L888,2)=0),1,0),IF(MOD(L888,2)=0,IF(DAY(fpdate)&gt;=15,DAY(fpdate)-14,DAY(fpdate)+14),DAY(fpdate))),IF(DAY(DATE(YEAR(fpdate),MONTH(fpdate)+L888-1,DAY(fpdate)))&lt;&gt;DAY(fpdate),DATE(YEAR(fpdate),MONTH(fpdate)+L888,0),DATE(YEAR(fpdate),MONTH(fpdate)+L888-1,DAY(fpdate))))))</f>
        <v/>
      </c>
      <c r="N888" s="70" t="str">
        <f>IF(L888="","",IF(D888&lt;&gt;"",D888,IF(L888=1,start_rate,IF(variable,IF(OR(L888=1,L888&lt;$K$20*periods_per_year),N887,MIN($K$21,IF(MOD(L888-1,$J$23)=0,MAX($K$22,N887+$J$24),N887))),N887))))</f>
        <v/>
      </c>
      <c r="O888" s="71" t="str">
        <f>IF(L888="","",ROUND((((1+N888/CP)^(CP/periods_per_year))-1)*R887,2))</f>
        <v/>
      </c>
      <c r="P888" s="71" t="str">
        <f>IF(L888="","",IF(L888=nper,R887+O888,MIN(R887+O888,IF(N888=N887,P887,ROUND(-PMT(((1+N888/CP)^(CP/periods_per_year))-1,nper-L888+1,R887),2)))))</f>
        <v/>
      </c>
      <c r="Q888" s="71" t="str">
        <f t="shared" si="124"/>
        <v/>
      </c>
      <c r="R888" s="71" t="str">
        <f t="shared" si="125"/>
        <v/>
      </c>
    </row>
    <row r="889" spans="1:18" x14ac:dyDescent="0.25">
      <c r="A889" s="63" t="str">
        <f t="shared" si="117"/>
        <v/>
      </c>
      <c r="B889" s="64" t="str">
        <f t="shared" si="118"/>
        <v/>
      </c>
      <c r="C889" s="65" t="str">
        <f t="shared" si="119"/>
        <v/>
      </c>
      <c r="D889" s="66" t="str">
        <f>IF(A889="","",IF(A889=1,start_rate,IF(variable,IF(OR(A889=1,A889&lt;$K$20*periods_per_year),D888,MIN($K$21,IF(MOD(A889-1,$J$23)=0,MAX($K$22,D888+$J$24),D888))),D888)))</f>
        <v/>
      </c>
      <c r="E889" s="71" t="str">
        <f t="shared" si="120"/>
        <v/>
      </c>
      <c r="F889" s="71" t="str">
        <f>IF(A889="","",IF(A889=nper,J888+E889,MIN(J888+E889,IF(D889=D888,F888,IF($E$10="Acc Bi-Weekly",ROUND((-PMT(((1+D889/CP)^(CP/12))-1,(nper-A889+1)*12/26,J888))/2,2),IF($E$10="Acc Weekly",ROUND((-PMT(((1+D889/CP)^(CP/12))-1,(nper-A889+1)*12/52,J888))/4,2),ROUND(-PMT(((1+D889/CP)^(CP/periods_per_year))-1,nper-A889+1,J888),2)))))))</f>
        <v/>
      </c>
      <c r="G889" s="71" t="str">
        <f>IF(OR(A889="",A889&lt;$E$14),"",IF(J888&lt;=F889,0,IF(IF(AND(A889&gt;=$E$14,MOD(A889-$E$14,int)=0),$E$15,0)+F889&gt;=J888+E889,J888+E889-F889,IF(AND(A889&gt;=$E$14,MOD(A889-$E$14,int)=0),$E$15,0)+IF(IF(AND(A889&gt;=$E$14,MOD(A889-$E$14,int)=0),$E$15,0)+IF(MOD(A889-$E$18,periods_per_year)=0,$E$17,0)+F889&lt;J888+E889,IF(MOD(A889-$E$18,periods_per_year)=0,$E$17,0),J888+E889-IF(AND(A889&gt;=$E$14,MOD(A889-$E$14,int)=0),$E$15,0)-F889))))</f>
        <v/>
      </c>
      <c r="H889" s="68"/>
      <c r="I889" s="71" t="str">
        <f t="shared" si="121"/>
        <v/>
      </c>
      <c r="J889" s="71" t="str">
        <f t="shared" si="122"/>
        <v/>
      </c>
      <c r="K889" s="50"/>
      <c r="L889" s="63" t="str">
        <f t="shared" si="123"/>
        <v/>
      </c>
      <c r="M889" s="64" t="str">
        <f>IF(L889="","",IF(OR(periods_per_year=26,periods_per_year=52),IF(periods_per_year=26,IF(L889=1,fpdate,M888+14),IF(periods_per_year=52,IF(L889=1,fpdate,M888+7),"n/a")),IF(periods_per_year=24,DATE(YEAR(fpdate),MONTH(fpdate)+(L889-1)/2+IF(AND(DAY(fpdate)&gt;=15,MOD(L889,2)=0),1,0),IF(MOD(L889,2)=0,IF(DAY(fpdate)&gt;=15,DAY(fpdate)-14,DAY(fpdate)+14),DAY(fpdate))),IF(DAY(DATE(YEAR(fpdate),MONTH(fpdate)+L889-1,DAY(fpdate)))&lt;&gt;DAY(fpdate),DATE(YEAR(fpdate),MONTH(fpdate)+L889,0),DATE(YEAR(fpdate),MONTH(fpdate)+L889-1,DAY(fpdate))))))</f>
        <v/>
      </c>
      <c r="N889" s="70" t="str">
        <f>IF(L889="","",IF(D889&lt;&gt;"",D889,IF(L889=1,start_rate,IF(variable,IF(OR(L889=1,L889&lt;$K$20*periods_per_year),N888,MIN($K$21,IF(MOD(L889-1,$J$23)=0,MAX($K$22,N888+$J$24),N888))),N888))))</f>
        <v/>
      </c>
      <c r="O889" s="71" t="str">
        <f>IF(L889="","",ROUND((((1+N889/CP)^(CP/periods_per_year))-1)*R888,2))</f>
        <v/>
      </c>
      <c r="P889" s="71" t="str">
        <f>IF(L889="","",IF(L889=nper,R888+O889,MIN(R888+O889,IF(N889=N888,P888,ROUND(-PMT(((1+N889/CP)^(CP/periods_per_year))-1,nper-L889+1,R888),2)))))</f>
        <v/>
      </c>
      <c r="Q889" s="71" t="str">
        <f t="shared" si="124"/>
        <v/>
      </c>
      <c r="R889" s="71" t="str">
        <f t="shared" si="125"/>
        <v/>
      </c>
    </row>
    <row r="890" spans="1:18" x14ac:dyDescent="0.25">
      <c r="A890" s="63" t="str">
        <f t="shared" si="117"/>
        <v/>
      </c>
      <c r="B890" s="64" t="str">
        <f t="shared" si="118"/>
        <v/>
      </c>
      <c r="C890" s="65" t="str">
        <f t="shared" si="119"/>
        <v/>
      </c>
      <c r="D890" s="66" t="str">
        <f>IF(A890="","",IF(A890=1,start_rate,IF(variable,IF(OR(A890=1,A890&lt;$K$20*periods_per_year),D889,MIN($K$21,IF(MOD(A890-1,$J$23)=0,MAX($K$22,D889+$J$24),D889))),D889)))</f>
        <v/>
      </c>
      <c r="E890" s="71" t="str">
        <f t="shared" si="120"/>
        <v/>
      </c>
      <c r="F890" s="71" t="str">
        <f>IF(A890="","",IF(A890=nper,J889+E890,MIN(J889+E890,IF(D890=D889,F889,IF($E$10="Acc Bi-Weekly",ROUND((-PMT(((1+D890/CP)^(CP/12))-1,(nper-A890+1)*12/26,J889))/2,2),IF($E$10="Acc Weekly",ROUND((-PMT(((1+D890/CP)^(CP/12))-1,(nper-A890+1)*12/52,J889))/4,2),ROUND(-PMT(((1+D890/CP)^(CP/periods_per_year))-1,nper-A890+1,J889),2)))))))</f>
        <v/>
      </c>
      <c r="G890" s="71" t="str">
        <f>IF(OR(A890="",A890&lt;$E$14),"",IF(J889&lt;=F890,0,IF(IF(AND(A890&gt;=$E$14,MOD(A890-$E$14,int)=0),$E$15,0)+F890&gt;=J889+E890,J889+E890-F890,IF(AND(A890&gt;=$E$14,MOD(A890-$E$14,int)=0),$E$15,0)+IF(IF(AND(A890&gt;=$E$14,MOD(A890-$E$14,int)=0),$E$15,0)+IF(MOD(A890-$E$18,periods_per_year)=0,$E$17,0)+F890&lt;J889+E890,IF(MOD(A890-$E$18,periods_per_year)=0,$E$17,0),J889+E890-IF(AND(A890&gt;=$E$14,MOD(A890-$E$14,int)=0),$E$15,0)-F890))))</f>
        <v/>
      </c>
      <c r="H890" s="68"/>
      <c r="I890" s="71" t="str">
        <f t="shared" si="121"/>
        <v/>
      </c>
      <c r="J890" s="71" t="str">
        <f t="shared" si="122"/>
        <v/>
      </c>
      <c r="K890" s="50"/>
      <c r="L890" s="63" t="str">
        <f t="shared" si="123"/>
        <v/>
      </c>
      <c r="M890" s="64" t="str">
        <f>IF(L890="","",IF(OR(periods_per_year=26,periods_per_year=52),IF(periods_per_year=26,IF(L890=1,fpdate,M889+14),IF(periods_per_year=52,IF(L890=1,fpdate,M889+7),"n/a")),IF(periods_per_year=24,DATE(YEAR(fpdate),MONTH(fpdate)+(L890-1)/2+IF(AND(DAY(fpdate)&gt;=15,MOD(L890,2)=0),1,0),IF(MOD(L890,2)=0,IF(DAY(fpdate)&gt;=15,DAY(fpdate)-14,DAY(fpdate)+14),DAY(fpdate))),IF(DAY(DATE(YEAR(fpdate),MONTH(fpdate)+L890-1,DAY(fpdate)))&lt;&gt;DAY(fpdate),DATE(YEAR(fpdate),MONTH(fpdate)+L890,0),DATE(YEAR(fpdate),MONTH(fpdate)+L890-1,DAY(fpdate))))))</f>
        <v/>
      </c>
      <c r="N890" s="70" t="str">
        <f>IF(L890="","",IF(D890&lt;&gt;"",D890,IF(L890=1,start_rate,IF(variable,IF(OR(L890=1,L890&lt;$K$20*periods_per_year),N889,MIN($K$21,IF(MOD(L890-1,$J$23)=0,MAX($K$22,N889+$J$24),N889))),N889))))</f>
        <v/>
      </c>
      <c r="O890" s="71" t="str">
        <f>IF(L890="","",ROUND((((1+N890/CP)^(CP/periods_per_year))-1)*R889,2))</f>
        <v/>
      </c>
      <c r="P890" s="71" t="str">
        <f>IF(L890="","",IF(L890=nper,R889+O890,MIN(R889+O890,IF(N890=N889,P889,ROUND(-PMT(((1+N890/CP)^(CP/periods_per_year))-1,nper-L890+1,R889),2)))))</f>
        <v/>
      </c>
      <c r="Q890" s="71" t="str">
        <f t="shared" si="124"/>
        <v/>
      </c>
      <c r="R890" s="71" t="str">
        <f t="shared" si="125"/>
        <v/>
      </c>
    </row>
    <row r="891" spans="1:18" x14ac:dyDescent="0.25">
      <c r="A891" s="63" t="str">
        <f t="shared" si="117"/>
        <v/>
      </c>
      <c r="B891" s="64" t="str">
        <f t="shared" si="118"/>
        <v/>
      </c>
      <c r="C891" s="65" t="str">
        <f t="shared" si="119"/>
        <v/>
      </c>
      <c r="D891" s="66" t="str">
        <f>IF(A891="","",IF(A891=1,start_rate,IF(variable,IF(OR(A891=1,A891&lt;$K$20*periods_per_year),D890,MIN($K$21,IF(MOD(A891-1,$J$23)=0,MAX($K$22,D890+$J$24),D890))),D890)))</f>
        <v/>
      </c>
      <c r="E891" s="71" t="str">
        <f t="shared" si="120"/>
        <v/>
      </c>
      <c r="F891" s="71" t="str">
        <f>IF(A891="","",IF(A891=nper,J890+E891,MIN(J890+E891,IF(D891=D890,F890,IF($E$10="Acc Bi-Weekly",ROUND((-PMT(((1+D891/CP)^(CP/12))-1,(nper-A891+1)*12/26,J890))/2,2),IF($E$10="Acc Weekly",ROUND((-PMT(((1+D891/CP)^(CP/12))-1,(nper-A891+1)*12/52,J890))/4,2),ROUND(-PMT(((1+D891/CP)^(CP/periods_per_year))-1,nper-A891+1,J890),2)))))))</f>
        <v/>
      </c>
      <c r="G891" s="71" t="str">
        <f>IF(OR(A891="",A891&lt;$E$14),"",IF(J890&lt;=F891,0,IF(IF(AND(A891&gt;=$E$14,MOD(A891-$E$14,int)=0),$E$15,0)+F891&gt;=J890+E891,J890+E891-F891,IF(AND(A891&gt;=$E$14,MOD(A891-$E$14,int)=0),$E$15,0)+IF(IF(AND(A891&gt;=$E$14,MOD(A891-$E$14,int)=0),$E$15,0)+IF(MOD(A891-$E$18,periods_per_year)=0,$E$17,0)+F891&lt;J890+E891,IF(MOD(A891-$E$18,periods_per_year)=0,$E$17,0),J890+E891-IF(AND(A891&gt;=$E$14,MOD(A891-$E$14,int)=0),$E$15,0)-F891))))</f>
        <v/>
      </c>
      <c r="H891" s="68"/>
      <c r="I891" s="71" t="str">
        <f t="shared" si="121"/>
        <v/>
      </c>
      <c r="J891" s="71" t="str">
        <f t="shared" si="122"/>
        <v/>
      </c>
      <c r="K891" s="50"/>
      <c r="L891" s="63" t="str">
        <f t="shared" si="123"/>
        <v/>
      </c>
      <c r="M891" s="64" t="str">
        <f>IF(L891="","",IF(OR(periods_per_year=26,periods_per_year=52),IF(periods_per_year=26,IF(L891=1,fpdate,M890+14),IF(periods_per_year=52,IF(L891=1,fpdate,M890+7),"n/a")),IF(periods_per_year=24,DATE(YEAR(fpdate),MONTH(fpdate)+(L891-1)/2+IF(AND(DAY(fpdate)&gt;=15,MOD(L891,2)=0),1,0),IF(MOD(L891,2)=0,IF(DAY(fpdate)&gt;=15,DAY(fpdate)-14,DAY(fpdate)+14),DAY(fpdate))),IF(DAY(DATE(YEAR(fpdate),MONTH(fpdate)+L891-1,DAY(fpdate)))&lt;&gt;DAY(fpdate),DATE(YEAR(fpdate),MONTH(fpdate)+L891,0),DATE(YEAR(fpdate),MONTH(fpdate)+L891-1,DAY(fpdate))))))</f>
        <v/>
      </c>
      <c r="N891" s="70" t="str">
        <f>IF(L891="","",IF(D891&lt;&gt;"",D891,IF(L891=1,start_rate,IF(variable,IF(OR(L891=1,L891&lt;$K$20*periods_per_year),N890,MIN($K$21,IF(MOD(L891-1,$J$23)=0,MAX($K$22,N890+$J$24),N890))),N890))))</f>
        <v/>
      </c>
      <c r="O891" s="71" t="str">
        <f>IF(L891="","",ROUND((((1+N891/CP)^(CP/periods_per_year))-1)*R890,2))</f>
        <v/>
      </c>
      <c r="P891" s="71" t="str">
        <f>IF(L891="","",IF(L891=nper,R890+O891,MIN(R890+O891,IF(N891=N890,P890,ROUND(-PMT(((1+N891/CP)^(CP/periods_per_year))-1,nper-L891+1,R890),2)))))</f>
        <v/>
      </c>
      <c r="Q891" s="71" t="str">
        <f t="shared" si="124"/>
        <v/>
      </c>
      <c r="R891" s="71" t="str">
        <f t="shared" si="125"/>
        <v/>
      </c>
    </row>
    <row r="892" spans="1:18" x14ac:dyDescent="0.25">
      <c r="A892" s="63" t="str">
        <f t="shared" si="117"/>
        <v/>
      </c>
      <c r="B892" s="64" t="str">
        <f t="shared" si="118"/>
        <v/>
      </c>
      <c r="C892" s="65" t="str">
        <f t="shared" si="119"/>
        <v/>
      </c>
      <c r="D892" s="66" t="str">
        <f>IF(A892="","",IF(A892=1,start_rate,IF(variable,IF(OR(A892=1,A892&lt;$K$20*periods_per_year),D891,MIN($K$21,IF(MOD(A892-1,$J$23)=0,MAX($K$22,D891+$J$24),D891))),D891)))</f>
        <v/>
      </c>
      <c r="E892" s="71" t="str">
        <f t="shared" si="120"/>
        <v/>
      </c>
      <c r="F892" s="71" t="str">
        <f>IF(A892="","",IF(A892=nper,J891+E892,MIN(J891+E892,IF(D892=D891,F891,IF($E$10="Acc Bi-Weekly",ROUND((-PMT(((1+D892/CP)^(CP/12))-1,(nper-A892+1)*12/26,J891))/2,2),IF($E$10="Acc Weekly",ROUND((-PMT(((1+D892/CP)^(CP/12))-1,(nper-A892+1)*12/52,J891))/4,2),ROUND(-PMT(((1+D892/CP)^(CP/periods_per_year))-1,nper-A892+1,J891),2)))))))</f>
        <v/>
      </c>
      <c r="G892" s="71" t="str">
        <f>IF(OR(A892="",A892&lt;$E$14),"",IF(J891&lt;=F892,0,IF(IF(AND(A892&gt;=$E$14,MOD(A892-$E$14,int)=0),$E$15,0)+F892&gt;=J891+E892,J891+E892-F892,IF(AND(A892&gt;=$E$14,MOD(A892-$E$14,int)=0),$E$15,0)+IF(IF(AND(A892&gt;=$E$14,MOD(A892-$E$14,int)=0),$E$15,0)+IF(MOD(A892-$E$18,periods_per_year)=0,$E$17,0)+F892&lt;J891+E892,IF(MOD(A892-$E$18,periods_per_year)=0,$E$17,0),J891+E892-IF(AND(A892&gt;=$E$14,MOD(A892-$E$14,int)=0),$E$15,0)-F892))))</f>
        <v/>
      </c>
      <c r="H892" s="68"/>
      <c r="I892" s="71" t="str">
        <f t="shared" si="121"/>
        <v/>
      </c>
      <c r="J892" s="71" t="str">
        <f t="shared" si="122"/>
        <v/>
      </c>
      <c r="K892" s="50"/>
      <c r="L892" s="63" t="str">
        <f t="shared" si="123"/>
        <v/>
      </c>
      <c r="M892" s="64" t="str">
        <f>IF(L892="","",IF(OR(periods_per_year=26,periods_per_year=52),IF(periods_per_year=26,IF(L892=1,fpdate,M891+14),IF(periods_per_year=52,IF(L892=1,fpdate,M891+7),"n/a")),IF(periods_per_year=24,DATE(YEAR(fpdate),MONTH(fpdate)+(L892-1)/2+IF(AND(DAY(fpdate)&gt;=15,MOD(L892,2)=0),1,0),IF(MOD(L892,2)=0,IF(DAY(fpdate)&gt;=15,DAY(fpdate)-14,DAY(fpdate)+14),DAY(fpdate))),IF(DAY(DATE(YEAR(fpdate),MONTH(fpdate)+L892-1,DAY(fpdate)))&lt;&gt;DAY(fpdate),DATE(YEAR(fpdate),MONTH(fpdate)+L892,0),DATE(YEAR(fpdate),MONTH(fpdate)+L892-1,DAY(fpdate))))))</f>
        <v/>
      </c>
      <c r="N892" s="70" t="str">
        <f>IF(L892="","",IF(D892&lt;&gt;"",D892,IF(L892=1,start_rate,IF(variable,IF(OR(L892=1,L892&lt;$K$20*periods_per_year),N891,MIN($K$21,IF(MOD(L892-1,$J$23)=0,MAX($K$22,N891+$J$24),N891))),N891))))</f>
        <v/>
      </c>
      <c r="O892" s="71" t="str">
        <f>IF(L892="","",ROUND((((1+N892/CP)^(CP/periods_per_year))-1)*R891,2))</f>
        <v/>
      </c>
      <c r="P892" s="71" t="str">
        <f>IF(L892="","",IF(L892=nper,R891+O892,MIN(R891+O892,IF(N892=N891,P891,ROUND(-PMT(((1+N892/CP)^(CP/periods_per_year))-1,nper-L892+1,R891),2)))))</f>
        <v/>
      </c>
      <c r="Q892" s="71" t="str">
        <f t="shared" si="124"/>
        <v/>
      </c>
      <c r="R892" s="71" t="str">
        <f t="shared" si="125"/>
        <v/>
      </c>
    </row>
    <row r="893" spans="1:18" x14ac:dyDescent="0.25">
      <c r="A893" s="63" t="str">
        <f t="shared" si="117"/>
        <v/>
      </c>
      <c r="B893" s="64" t="str">
        <f t="shared" si="118"/>
        <v/>
      </c>
      <c r="C893" s="65" t="str">
        <f t="shared" si="119"/>
        <v/>
      </c>
      <c r="D893" s="66" t="str">
        <f>IF(A893="","",IF(A893=1,start_rate,IF(variable,IF(OR(A893=1,A893&lt;$K$20*periods_per_year),D892,MIN($K$21,IF(MOD(A893-1,$J$23)=0,MAX($K$22,D892+$J$24),D892))),D892)))</f>
        <v/>
      </c>
      <c r="E893" s="71" t="str">
        <f t="shared" si="120"/>
        <v/>
      </c>
      <c r="F893" s="71" t="str">
        <f>IF(A893="","",IF(A893=nper,J892+E893,MIN(J892+E893,IF(D893=D892,F892,IF($E$10="Acc Bi-Weekly",ROUND((-PMT(((1+D893/CP)^(CP/12))-1,(nper-A893+1)*12/26,J892))/2,2),IF($E$10="Acc Weekly",ROUND((-PMT(((1+D893/CP)^(CP/12))-1,(nper-A893+1)*12/52,J892))/4,2),ROUND(-PMT(((1+D893/CP)^(CP/periods_per_year))-1,nper-A893+1,J892),2)))))))</f>
        <v/>
      </c>
      <c r="G893" s="71" t="str">
        <f>IF(OR(A893="",A893&lt;$E$14),"",IF(J892&lt;=F893,0,IF(IF(AND(A893&gt;=$E$14,MOD(A893-$E$14,int)=0),$E$15,0)+F893&gt;=J892+E893,J892+E893-F893,IF(AND(A893&gt;=$E$14,MOD(A893-$E$14,int)=0),$E$15,0)+IF(IF(AND(A893&gt;=$E$14,MOD(A893-$E$14,int)=0),$E$15,0)+IF(MOD(A893-$E$18,periods_per_year)=0,$E$17,0)+F893&lt;J892+E893,IF(MOD(A893-$E$18,periods_per_year)=0,$E$17,0),J892+E893-IF(AND(A893&gt;=$E$14,MOD(A893-$E$14,int)=0),$E$15,0)-F893))))</f>
        <v/>
      </c>
      <c r="H893" s="68"/>
      <c r="I893" s="71" t="str">
        <f t="shared" si="121"/>
        <v/>
      </c>
      <c r="J893" s="71" t="str">
        <f t="shared" si="122"/>
        <v/>
      </c>
      <c r="K893" s="50"/>
      <c r="L893" s="63" t="str">
        <f t="shared" si="123"/>
        <v/>
      </c>
      <c r="M893" s="64" t="str">
        <f>IF(L893="","",IF(OR(periods_per_year=26,periods_per_year=52),IF(periods_per_year=26,IF(L893=1,fpdate,M892+14),IF(periods_per_year=52,IF(L893=1,fpdate,M892+7),"n/a")),IF(periods_per_year=24,DATE(YEAR(fpdate),MONTH(fpdate)+(L893-1)/2+IF(AND(DAY(fpdate)&gt;=15,MOD(L893,2)=0),1,0),IF(MOD(L893,2)=0,IF(DAY(fpdate)&gt;=15,DAY(fpdate)-14,DAY(fpdate)+14),DAY(fpdate))),IF(DAY(DATE(YEAR(fpdate),MONTH(fpdate)+L893-1,DAY(fpdate)))&lt;&gt;DAY(fpdate),DATE(YEAR(fpdate),MONTH(fpdate)+L893,0),DATE(YEAR(fpdate),MONTH(fpdate)+L893-1,DAY(fpdate))))))</f>
        <v/>
      </c>
      <c r="N893" s="70" t="str">
        <f>IF(L893="","",IF(D893&lt;&gt;"",D893,IF(L893=1,start_rate,IF(variable,IF(OR(L893=1,L893&lt;$K$20*periods_per_year),N892,MIN($K$21,IF(MOD(L893-1,$J$23)=0,MAX($K$22,N892+$J$24),N892))),N892))))</f>
        <v/>
      </c>
      <c r="O893" s="71" t="str">
        <f>IF(L893="","",ROUND((((1+N893/CP)^(CP/periods_per_year))-1)*R892,2))</f>
        <v/>
      </c>
      <c r="P893" s="71" t="str">
        <f>IF(L893="","",IF(L893=nper,R892+O893,MIN(R892+O893,IF(N893=N892,P892,ROUND(-PMT(((1+N893/CP)^(CP/periods_per_year))-1,nper-L893+1,R892),2)))))</f>
        <v/>
      </c>
      <c r="Q893" s="71" t="str">
        <f t="shared" si="124"/>
        <v/>
      </c>
      <c r="R893" s="71" t="str">
        <f t="shared" si="125"/>
        <v/>
      </c>
    </row>
    <row r="894" spans="1:18" x14ac:dyDescent="0.25">
      <c r="A894" s="63" t="str">
        <f t="shared" si="117"/>
        <v/>
      </c>
      <c r="B894" s="64" t="str">
        <f t="shared" si="118"/>
        <v/>
      </c>
      <c r="C894" s="65" t="str">
        <f t="shared" si="119"/>
        <v/>
      </c>
      <c r="D894" s="66" t="str">
        <f>IF(A894="","",IF(A894=1,start_rate,IF(variable,IF(OR(A894=1,A894&lt;$K$20*periods_per_year),D893,MIN($K$21,IF(MOD(A894-1,$J$23)=0,MAX($K$22,D893+$J$24),D893))),D893)))</f>
        <v/>
      </c>
      <c r="E894" s="71" t="str">
        <f t="shared" si="120"/>
        <v/>
      </c>
      <c r="F894" s="71" t="str">
        <f>IF(A894="","",IF(A894=nper,J893+E894,MIN(J893+E894,IF(D894=D893,F893,IF($E$10="Acc Bi-Weekly",ROUND((-PMT(((1+D894/CP)^(CP/12))-1,(nper-A894+1)*12/26,J893))/2,2),IF($E$10="Acc Weekly",ROUND((-PMT(((1+D894/CP)^(CP/12))-1,(nper-A894+1)*12/52,J893))/4,2),ROUND(-PMT(((1+D894/CP)^(CP/periods_per_year))-1,nper-A894+1,J893),2)))))))</f>
        <v/>
      </c>
      <c r="G894" s="71" t="str">
        <f>IF(OR(A894="",A894&lt;$E$14),"",IF(J893&lt;=F894,0,IF(IF(AND(A894&gt;=$E$14,MOD(A894-$E$14,int)=0),$E$15,0)+F894&gt;=J893+E894,J893+E894-F894,IF(AND(A894&gt;=$E$14,MOD(A894-$E$14,int)=0),$E$15,0)+IF(IF(AND(A894&gt;=$E$14,MOD(A894-$E$14,int)=0),$E$15,0)+IF(MOD(A894-$E$18,periods_per_year)=0,$E$17,0)+F894&lt;J893+E894,IF(MOD(A894-$E$18,periods_per_year)=0,$E$17,0),J893+E894-IF(AND(A894&gt;=$E$14,MOD(A894-$E$14,int)=0),$E$15,0)-F894))))</f>
        <v/>
      </c>
      <c r="H894" s="68"/>
      <c r="I894" s="71" t="str">
        <f t="shared" si="121"/>
        <v/>
      </c>
      <c r="J894" s="71" t="str">
        <f t="shared" si="122"/>
        <v/>
      </c>
      <c r="K894" s="50"/>
      <c r="L894" s="63" t="str">
        <f t="shared" si="123"/>
        <v/>
      </c>
      <c r="M894" s="64" t="str">
        <f>IF(L894="","",IF(OR(periods_per_year=26,periods_per_year=52),IF(periods_per_year=26,IF(L894=1,fpdate,M893+14),IF(periods_per_year=52,IF(L894=1,fpdate,M893+7),"n/a")),IF(periods_per_year=24,DATE(YEAR(fpdate),MONTH(fpdate)+(L894-1)/2+IF(AND(DAY(fpdate)&gt;=15,MOD(L894,2)=0),1,0),IF(MOD(L894,2)=0,IF(DAY(fpdate)&gt;=15,DAY(fpdate)-14,DAY(fpdate)+14),DAY(fpdate))),IF(DAY(DATE(YEAR(fpdate),MONTH(fpdate)+L894-1,DAY(fpdate)))&lt;&gt;DAY(fpdate),DATE(YEAR(fpdate),MONTH(fpdate)+L894,0),DATE(YEAR(fpdate),MONTH(fpdate)+L894-1,DAY(fpdate))))))</f>
        <v/>
      </c>
      <c r="N894" s="70" t="str">
        <f>IF(L894="","",IF(D894&lt;&gt;"",D894,IF(L894=1,start_rate,IF(variable,IF(OR(L894=1,L894&lt;$K$20*periods_per_year),N893,MIN($K$21,IF(MOD(L894-1,$J$23)=0,MAX($K$22,N893+$J$24),N893))),N893))))</f>
        <v/>
      </c>
      <c r="O894" s="71" t="str">
        <f>IF(L894="","",ROUND((((1+N894/CP)^(CP/periods_per_year))-1)*R893,2))</f>
        <v/>
      </c>
      <c r="P894" s="71" t="str">
        <f>IF(L894="","",IF(L894=nper,R893+O894,MIN(R893+O894,IF(N894=N893,P893,ROUND(-PMT(((1+N894/CP)^(CP/periods_per_year))-1,nper-L894+1,R893),2)))))</f>
        <v/>
      </c>
      <c r="Q894" s="71" t="str">
        <f t="shared" si="124"/>
        <v/>
      </c>
      <c r="R894" s="71" t="str">
        <f t="shared" si="125"/>
        <v/>
      </c>
    </row>
    <row r="895" spans="1:18" x14ac:dyDescent="0.25">
      <c r="A895" s="63" t="str">
        <f t="shared" si="117"/>
        <v/>
      </c>
      <c r="B895" s="64" t="str">
        <f t="shared" si="118"/>
        <v/>
      </c>
      <c r="C895" s="65" t="str">
        <f t="shared" si="119"/>
        <v/>
      </c>
      <c r="D895" s="66" t="str">
        <f>IF(A895="","",IF(A895=1,start_rate,IF(variable,IF(OR(A895=1,A895&lt;$K$20*periods_per_year),D894,MIN($K$21,IF(MOD(A895-1,$J$23)=0,MAX($K$22,D894+$J$24),D894))),D894)))</f>
        <v/>
      </c>
      <c r="E895" s="71" t="str">
        <f t="shared" si="120"/>
        <v/>
      </c>
      <c r="F895" s="71" t="str">
        <f>IF(A895="","",IF(A895=nper,J894+E895,MIN(J894+E895,IF(D895=D894,F894,IF($E$10="Acc Bi-Weekly",ROUND((-PMT(((1+D895/CP)^(CP/12))-1,(nper-A895+1)*12/26,J894))/2,2),IF($E$10="Acc Weekly",ROUND((-PMT(((1+D895/CP)^(CP/12))-1,(nper-A895+1)*12/52,J894))/4,2),ROUND(-PMT(((1+D895/CP)^(CP/periods_per_year))-1,nper-A895+1,J894),2)))))))</f>
        <v/>
      </c>
      <c r="G895" s="71" t="str">
        <f>IF(OR(A895="",A895&lt;$E$14),"",IF(J894&lt;=F895,0,IF(IF(AND(A895&gt;=$E$14,MOD(A895-$E$14,int)=0),$E$15,0)+F895&gt;=J894+E895,J894+E895-F895,IF(AND(A895&gt;=$E$14,MOD(A895-$E$14,int)=0),$E$15,0)+IF(IF(AND(A895&gt;=$E$14,MOD(A895-$E$14,int)=0),$E$15,0)+IF(MOD(A895-$E$18,periods_per_year)=0,$E$17,0)+F895&lt;J894+E895,IF(MOD(A895-$E$18,periods_per_year)=0,$E$17,0),J894+E895-IF(AND(A895&gt;=$E$14,MOD(A895-$E$14,int)=0),$E$15,0)-F895))))</f>
        <v/>
      </c>
      <c r="H895" s="68"/>
      <c r="I895" s="71" t="str">
        <f t="shared" si="121"/>
        <v/>
      </c>
      <c r="J895" s="71" t="str">
        <f t="shared" si="122"/>
        <v/>
      </c>
      <c r="K895" s="50"/>
      <c r="L895" s="63" t="str">
        <f t="shared" si="123"/>
        <v/>
      </c>
      <c r="M895" s="64" t="str">
        <f>IF(L895="","",IF(OR(periods_per_year=26,periods_per_year=52),IF(periods_per_year=26,IF(L895=1,fpdate,M894+14),IF(periods_per_year=52,IF(L895=1,fpdate,M894+7),"n/a")),IF(periods_per_year=24,DATE(YEAR(fpdate),MONTH(fpdate)+(L895-1)/2+IF(AND(DAY(fpdate)&gt;=15,MOD(L895,2)=0),1,0),IF(MOD(L895,2)=0,IF(DAY(fpdate)&gt;=15,DAY(fpdate)-14,DAY(fpdate)+14),DAY(fpdate))),IF(DAY(DATE(YEAR(fpdate),MONTH(fpdate)+L895-1,DAY(fpdate)))&lt;&gt;DAY(fpdate),DATE(YEAR(fpdate),MONTH(fpdate)+L895,0),DATE(YEAR(fpdate),MONTH(fpdate)+L895-1,DAY(fpdate))))))</f>
        <v/>
      </c>
      <c r="N895" s="70" t="str">
        <f>IF(L895="","",IF(D895&lt;&gt;"",D895,IF(L895=1,start_rate,IF(variable,IF(OR(L895=1,L895&lt;$K$20*periods_per_year),N894,MIN($K$21,IF(MOD(L895-1,$J$23)=0,MAX($K$22,N894+$J$24),N894))),N894))))</f>
        <v/>
      </c>
      <c r="O895" s="71" t="str">
        <f>IF(L895="","",ROUND((((1+N895/CP)^(CP/periods_per_year))-1)*R894,2))</f>
        <v/>
      </c>
      <c r="P895" s="71" t="str">
        <f>IF(L895="","",IF(L895=nper,R894+O895,MIN(R894+O895,IF(N895=N894,P894,ROUND(-PMT(((1+N895/CP)^(CP/periods_per_year))-1,nper-L895+1,R894),2)))))</f>
        <v/>
      </c>
      <c r="Q895" s="71" t="str">
        <f t="shared" si="124"/>
        <v/>
      </c>
      <c r="R895" s="71" t="str">
        <f t="shared" si="125"/>
        <v/>
      </c>
    </row>
    <row r="896" spans="1:18" x14ac:dyDescent="0.25">
      <c r="A896" s="63" t="str">
        <f t="shared" si="117"/>
        <v/>
      </c>
      <c r="B896" s="64" t="str">
        <f t="shared" si="118"/>
        <v/>
      </c>
      <c r="C896" s="65" t="str">
        <f t="shared" si="119"/>
        <v/>
      </c>
      <c r="D896" s="66" t="str">
        <f>IF(A896="","",IF(A896=1,start_rate,IF(variable,IF(OR(A896=1,A896&lt;$K$20*periods_per_year),D895,MIN($K$21,IF(MOD(A896-1,$J$23)=0,MAX($K$22,D895+$J$24),D895))),D895)))</f>
        <v/>
      </c>
      <c r="E896" s="71" t="str">
        <f t="shared" si="120"/>
        <v/>
      </c>
      <c r="F896" s="71" t="str">
        <f>IF(A896="","",IF(A896=nper,J895+E896,MIN(J895+E896,IF(D896=D895,F895,IF($E$10="Acc Bi-Weekly",ROUND((-PMT(((1+D896/CP)^(CP/12))-1,(nper-A896+1)*12/26,J895))/2,2),IF($E$10="Acc Weekly",ROUND((-PMT(((1+D896/CP)^(CP/12))-1,(nper-A896+1)*12/52,J895))/4,2),ROUND(-PMT(((1+D896/CP)^(CP/periods_per_year))-1,nper-A896+1,J895),2)))))))</f>
        <v/>
      </c>
      <c r="G896" s="71" t="str">
        <f>IF(OR(A896="",A896&lt;$E$14),"",IF(J895&lt;=F896,0,IF(IF(AND(A896&gt;=$E$14,MOD(A896-$E$14,int)=0),$E$15,0)+F896&gt;=J895+E896,J895+E896-F896,IF(AND(A896&gt;=$E$14,MOD(A896-$E$14,int)=0),$E$15,0)+IF(IF(AND(A896&gt;=$E$14,MOD(A896-$E$14,int)=0),$E$15,0)+IF(MOD(A896-$E$18,periods_per_year)=0,$E$17,0)+F896&lt;J895+E896,IF(MOD(A896-$E$18,periods_per_year)=0,$E$17,0),J895+E896-IF(AND(A896&gt;=$E$14,MOD(A896-$E$14,int)=0),$E$15,0)-F896))))</f>
        <v/>
      </c>
      <c r="H896" s="68"/>
      <c r="I896" s="71" t="str">
        <f t="shared" si="121"/>
        <v/>
      </c>
      <c r="J896" s="71" t="str">
        <f t="shared" si="122"/>
        <v/>
      </c>
      <c r="K896" s="50"/>
      <c r="L896" s="63" t="str">
        <f t="shared" si="123"/>
        <v/>
      </c>
      <c r="M896" s="64" t="str">
        <f>IF(L896="","",IF(OR(periods_per_year=26,periods_per_year=52),IF(periods_per_year=26,IF(L896=1,fpdate,M895+14),IF(periods_per_year=52,IF(L896=1,fpdate,M895+7),"n/a")),IF(periods_per_year=24,DATE(YEAR(fpdate),MONTH(fpdate)+(L896-1)/2+IF(AND(DAY(fpdate)&gt;=15,MOD(L896,2)=0),1,0),IF(MOD(L896,2)=0,IF(DAY(fpdate)&gt;=15,DAY(fpdate)-14,DAY(fpdate)+14),DAY(fpdate))),IF(DAY(DATE(YEAR(fpdate),MONTH(fpdate)+L896-1,DAY(fpdate)))&lt;&gt;DAY(fpdate),DATE(YEAR(fpdate),MONTH(fpdate)+L896,0),DATE(YEAR(fpdate),MONTH(fpdate)+L896-1,DAY(fpdate))))))</f>
        <v/>
      </c>
      <c r="N896" s="70" t="str">
        <f>IF(L896="","",IF(D896&lt;&gt;"",D896,IF(L896=1,start_rate,IF(variable,IF(OR(L896=1,L896&lt;$K$20*periods_per_year),N895,MIN($K$21,IF(MOD(L896-1,$J$23)=0,MAX($K$22,N895+$J$24),N895))),N895))))</f>
        <v/>
      </c>
      <c r="O896" s="71" t="str">
        <f>IF(L896="","",ROUND((((1+N896/CP)^(CP/periods_per_year))-1)*R895,2))</f>
        <v/>
      </c>
      <c r="P896" s="71" t="str">
        <f>IF(L896="","",IF(L896=nper,R895+O896,MIN(R895+O896,IF(N896=N895,P895,ROUND(-PMT(((1+N896/CP)^(CP/periods_per_year))-1,nper-L896+1,R895),2)))))</f>
        <v/>
      </c>
      <c r="Q896" s="71" t="str">
        <f t="shared" si="124"/>
        <v/>
      </c>
      <c r="R896" s="71" t="str">
        <f t="shared" si="125"/>
        <v/>
      </c>
    </row>
    <row r="897" spans="1:18" x14ac:dyDescent="0.25">
      <c r="A897" s="63" t="str">
        <f t="shared" si="117"/>
        <v/>
      </c>
      <c r="B897" s="64" t="str">
        <f t="shared" si="118"/>
        <v/>
      </c>
      <c r="C897" s="65" t="str">
        <f t="shared" si="119"/>
        <v/>
      </c>
      <c r="D897" s="66" t="str">
        <f>IF(A897="","",IF(A897=1,start_rate,IF(variable,IF(OR(A897=1,A897&lt;$K$20*periods_per_year),D896,MIN($K$21,IF(MOD(A897-1,$J$23)=0,MAX($K$22,D896+$J$24),D896))),D896)))</f>
        <v/>
      </c>
      <c r="E897" s="71" t="str">
        <f t="shared" si="120"/>
        <v/>
      </c>
      <c r="F897" s="71" t="str">
        <f>IF(A897="","",IF(A897=nper,J896+E897,MIN(J896+E897,IF(D897=D896,F896,IF($E$10="Acc Bi-Weekly",ROUND((-PMT(((1+D897/CP)^(CP/12))-1,(nper-A897+1)*12/26,J896))/2,2),IF($E$10="Acc Weekly",ROUND((-PMT(((1+D897/CP)^(CP/12))-1,(nper-A897+1)*12/52,J896))/4,2),ROUND(-PMT(((1+D897/CP)^(CP/periods_per_year))-1,nper-A897+1,J896),2)))))))</f>
        <v/>
      </c>
      <c r="G897" s="71" t="str">
        <f>IF(OR(A897="",A897&lt;$E$14),"",IF(J896&lt;=F897,0,IF(IF(AND(A897&gt;=$E$14,MOD(A897-$E$14,int)=0),$E$15,0)+F897&gt;=J896+E897,J896+E897-F897,IF(AND(A897&gt;=$E$14,MOD(A897-$E$14,int)=0),$E$15,0)+IF(IF(AND(A897&gt;=$E$14,MOD(A897-$E$14,int)=0),$E$15,0)+IF(MOD(A897-$E$18,periods_per_year)=0,$E$17,0)+F897&lt;J896+E897,IF(MOD(A897-$E$18,periods_per_year)=0,$E$17,0),J896+E897-IF(AND(A897&gt;=$E$14,MOD(A897-$E$14,int)=0),$E$15,0)-F897))))</f>
        <v/>
      </c>
      <c r="H897" s="68"/>
      <c r="I897" s="71" t="str">
        <f t="shared" si="121"/>
        <v/>
      </c>
      <c r="J897" s="71" t="str">
        <f t="shared" si="122"/>
        <v/>
      </c>
      <c r="K897" s="50"/>
      <c r="L897" s="63" t="str">
        <f t="shared" si="123"/>
        <v/>
      </c>
      <c r="M897" s="64" t="str">
        <f>IF(L897="","",IF(OR(periods_per_year=26,periods_per_year=52),IF(periods_per_year=26,IF(L897=1,fpdate,M896+14),IF(periods_per_year=52,IF(L897=1,fpdate,M896+7),"n/a")),IF(periods_per_year=24,DATE(YEAR(fpdate),MONTH(fpdate)+(L897-1)/2+IF(AND(DAY(fpdate)&gt;=15,MOD(L897,2)=0),1,0),IF(MOD(L897,2)=0,IF(DAY(fpdate)&gt;=15,DAY(fpdate)-14,DAY(fpdate)+14),DAY(fpdate))),IF(DAY(DATE(YEAR(fpdate),MONTH(fpdate)+L897-1,DAY(fpdate)))&lt;&gt;DAY(fpdate),DATE(YEAR(fpdate),MONTH(fpdate)+L897,0),DATE(YEAR(fpdate),MONTH(fpdate)+L897-1,DAY(fpdate))))))</f>
        <v/>
      </c>
      <c r="N897" s="70" t="str">
        <f>IF(L897="","",IF(D897&lt;&gt;"",D897,IF(L897=1,start_rate,IF(variable,IF(OR(L897=1,L897&lt;$K$20*periods_per_year),N896,MIN($K$21,IF(MOD(L897-1,$J$23)=0,MAX($K$22,N896+$J$24),N896))),N896))))</f>
        <v/>
      </c>
      <c r="O897" s="71" t="str">
        <f>IF(L897="","",ROUND((((1+N897/CP)^(CP/periods_per_year))-1)*R896,2))</f>
        <v/>
      </c>
      <c r="P897" s="71" t="str">
        <f>IF(L897="","",IF(L897=nper,R896+O897,MIN(R896+O897,IF(N897=N896,P896,ROUND(-PMT(((1+N897/CP)^(CP/periods_per_year))-1,nper-L897+1,R896),2)))))</f>
        <v/>
      </c>
      <c r="Q897" s="71" t="str">
        <f t="shared" si="124"/>
        <v/>
      </c>
      <c r="R897" s="71" t="str">
        <f t="shared" si="125"/>
        <v/>
      </c>
    </row>
    <row r="898" spans="1:18" x14ac:dyDescent="0.25">
      <c r="A898" s="63" t="str">
        <f t="shared" si="117"/>
        <v/>
      </c>
      <c r="B898" s="64" t="str">
        <f t="shared" si="118"/>
        <v/>
      </c>
      <c r="C898" s="65" t="str">
        <f t="shared" si="119"/>
        <v/>
      </c>
      <c r="D898" s="66" t="str">
        <f>IF(A898="","",IF(A898=1,start_rate,IF(variable,IF(OR(A898=1,A898&lt;$K$20*periods_per_year),D897,MIN($K$21,IF(MOD(A898-1,$J$23)=0,MAX($K$22,D897+$J$24),D897))),D897)))</f>
        <v/>
      </c>
      <c r="E898" s="71" t="str">
        <f t="shared" si="120"/>
        <v/>
      </c>
      <c r="F898" s="71" t="str">
        <f>IF(A898="","",IF(A898=nper,J897+E898,MIN(J897+E898,IF(D898=D897,F897,IF($E$10="Acc Bi-Weekly",ROUND((-PMT(((1+D898/CP)^(CP/12))-1,(nper-A898+1)*12/26,J897))/2,2),IF($E$10="Acc Weekly",ROUND((-PMT(((1+D898/CP)^(CP/12))-1,(nper-A898+1)*12/52,J897))/4,2),ROUND(-PMT(((1+D898/CP)^(CP/periods_per_year))-1,nper-A898+1,J897),2)))))))</f>
        <v/>
      </c>
      <c r="G898" s="71" t="str">
        <f>IF(OR(A898="",A898&lt;$E$14),"",IF(J897&lt;=F898,0,IF(IF(AND(A898&gt;=$E$14,MOD(A898-$E$14,int)=0),$E$15,0)+F898&gt;=J897+E898,J897+E898-F898,IF(AND(A898&gt;=$E$14,MOD(A898-$E$14,int)=0),$E$15,0)+IF(IF(AND(A898&gt;=$E$14,MOD(A898-$E$14,int)=0),$E$15,0)+IF(MOD(A898-$E$18,periods_per_year)=0,$E$17,0)+F898&lt;J897+E898,IF(MOD(A898-$E$18,periods_per_year)=0,$E$17,0),J897+E898-IF(AND(A898&gt;=$E$14,MOD(A898-$E$14,int)=0),$E$15,0)-F898))))</f>
        <v/>
      </c>
      <c r="H898" s="68"/>
      <c r="I898" s="71" t="str">
        <f t="shared" si="121"/>
        <v/>
      </c>
      <c r="J898" s="71" t="str">
        <f t="shared" si="122"/>
        <v/>
      </c>
      <c r="K898" s="50"/>
      <c r="L898" s="63" t="str">
        <f t="shared" si="123"/>
        <v/>
      </c>
      <c r="M898" s="64" t="str">
        <f>IF(L898="","",IF(OR(periods_per_year=26,periods_per_year=52),IF(periods_per_year=26,IF(L898=1,fpdate,M897+14),IF(periods_per_year=52,IF(L898=1,fpdate,M897+7),"n/a")),IF(periods_per_year=24,DATE(YEAR(fpdate),MONTH(fpdate)+(L898-1)/2+IF(AND(DAY(fpdate)&gt;=15,MOD(L898,2)=0),1,0),IF(MOD(L898,2)=0,IF(DAY(fpdate)&gt;=15,DAY(fpdate)-14,DAY(fpdate)+14),DAY(fpdate))),IF(DAY(DATE(YEAR(fpdate),MONTH(fpdate)+L898-1,DAY(fpdate)))&lt;&gt;DAY(fpdate),DATE(YEAR(fpdate),MONTH(fpdate)+L898,0),DATE(YEAR(fpdate),MONTH(fpdate)+L898-1,DAY(fpdate))))))</f>
        <v/>
      </c>
      <c r="N898" s="70" t="str">
        <f>IF(L898="","",IF(D898&lt;&gt;"",D898,IF(L898=1,start_rate,IF(variable,IF(OR(L898=1,L898&lt;$K$20*periods_per_year),N897,MIN($K$21,IF(MOD(L898-1,$J$23)=0,MAX($K$22,N897+$J$24),N897))),N897))))</f>
        <v/>
      </c>
      <c r="O898" s="71" t="str">
        <f>IF(L898="","",ROUND((((1+N898/CP)^(CP/periods_per_year))-1)*R897,2))</f>
        <v/>
      </c>
      <c r="P898" s="71" t="str">
        <f>IF(L898="","",IF(L898=nper,R897+O898,MIN(R897+O898,IF(N898=N897,P897,ROUND(-PMT(((1+N898/CP)^(CP/periods_per_year))-1,nper-L898+1,R897),2)))))</f>
        <v/>
      </c>
      <c r="Q898" s="71" t="str">
        <f t="shared" si="124"/>
        <v/>
      </c>
      <c r="R898" s="71" t="str">
        <f t="shared" si="125"/>
        <v/>
      </c>
    </row>
    <row r="899" spans="1:18" x14ac:dyDescent="0.25">
      <c r="A899" s="63" t="str">
        <f t="shared" si="117"/>
        <v/>
      </c>
      <c r="B899" s="64" t="str">
        <f t="shared" si="118"/>
        <v/>
      </c>
      <c r="C899" s="65" t="str">
        <f t="shared" si="119"/>
        <v/>
      </c>
      <c r="D899" s="66" t="str">
        <f>IF(A899="","",IF(A899=1,start_rate,IF(variable,IF(OR(A899=1,A899&lt;$K$20*periods_per_year),D898,MIN($K$21,IF(MOD(A899-1,$J$23)=0,MAX($K$22,D898+$J$24),D898))),D898)))</f>
        <v/>
      </c>
      <c r="E899" s="71" t="str">
        <f t="shared" si="120"/>
        <v/>
      </c>
      <c r="F899" s="71" t="str">
        <f>IF(A899="","",IF(A899=nper,J898+E899,MIN(J898+E899,IF(D899=D898,F898,IF($E$10="Acc Bi-Weekly",ROUND((-PMT(((1+D899/CP)^(CP/12))-1,(nper-A899+1)*12/26,J898))/2,2),IF($E$10="Acc Weekly",ROUND((-PMT(((1+D899/CP)^(CP/12))-1,(nper-A899+1)*12/52,J898))/4,2),ROUND(-PMT(((1+D899/CP)^(CP/periods_per_year))-1,nper-A899+1,J898),2)))))))</f>
        <v/>
      </c>
      <c r="G899" s="71" t="str">
        <f>IF(OR(A899="",A899&lt;$E$14),"",IF(J898&lt;=F899,0,IF(IF(AND(A899&gt;=$E$14,MOD(A899-$E$14,int)=0),$E$15,0)+F899&gt;=J898+E899,J898+E899-F899,IF(AND(A899&gt;=$E$14,MOD(A899-$E$14,int)=0),$E$15,0)+IF(IF(AND(A899&gt;=$E$14,MOD(A899-$E$14,int)=0),$E$15,0)+IF(MOD(A899-$E$18,periods_per_year)=0,$E$17,0)+F899&lt;J898+E899,IF(MOD(A899-$E$18,periods_per_year)=0,$E$17,0),J898+E899-IF(AND(A899&gt;=$E$14,MOD(A899-$E$14,int)=0),$E$15,0)-F899))))</f>
        <v/>
      </c>
      <c r="H899" s="68"/>
      <c r="I899" s="71" t="str">
        <f t="shared" si="121"/>
        <v/>
      </c>
      <c r="J899" s="71" t="str">
        <f t="shared" si="122"/>
        <v/>
      </c>
      <c r="K899" s="50"/>
      <c r="L899" s="63" t="str">
        <f t="shared" si="123"/>
        <v/>
      </c>
      <c r="M899" s="64" t="str">
        <f>IF(L899="","",IF(OR(periods_per_year=26,periods_per_year=52),IF(periods_per_year=26,IF(L899=1,fpdate,M898+14),IF(periods_per_year=52,IF(L899=1,fpdate,M898+7),"n/a")),IF(periods_per_year=24,DATE(YEAR(fpdate),MONTH(fpdate)+(L899-1)/2+IF(AND(DAY(fpdate)&gt;=15,MOD(L899,2)=0),1,0),IF(MOD(L899,2)=0,IF(DAY(fpdate)&gt;=15,DAY(fpdate)-14,DAY(fpdate)+14),DAY(fpdate))),IF(DAY(DATE(YEAR(fpdate),MONTH(fpdate)+L899-1,DAY(fpdate)))&lt;&gt;DAY(fpdate),DATE(YEAR(fpdate),MONTH(fpdate)+L899,0),DATE(YEAR(fpdate),MONTH(fpdate)+L899-1,DAY(fpdate))))))</f>
        <v/>
      </c>
      <c r="N899" s="70" t="str">
        <f>IF(L899="","",IF(D899&lt;&gt;"",D899,IF(L899=1,start_rate,IF(variable,IF(OR(L899=1,L899&lt;$K$20*periods_per_year),N898,MIN($K$21,IF(MOD(L899-1,$J$23)=0,MAX($K$22,N898+$J$24),N898))),N898))))</f>
        <v/>
      </c>
      <c r="O899" s="71" t="str">
        <f>IF(L899="","",ROUND((((1+N899/CP)^(CP/periods_per_year))-1)*R898,2))</f>
        <v/>
      </c>
      <c r="P899" s="71" t="str">
        <f>IF(L899="","",IF(L899=nper,R898+O899,MIN(R898+O899,IF(N899=N898,P898,ROUND(-PMT(((1+N899/CP)^(CP/periods_per_year))-1,nper-L899+1,R898),2)))))</f>
        <v/>
      </c>
      <c r="Q899" s="71" t="str">
        <f t="shared" si="124"/>
        <v/>
      </c>
      <c r="R899" s="71" t="str">
        <f t="shared" si="125"/>
        <v/>
      </c>
    </row>
    <row r="900" spans="1:18" x14ac:dyDescent="0.25">
      <c r="A900" s="63" t="str">
        <f t="shared" si="117"/>
        <v/>
      </c>
      <c r="B900" s="64" t="str">
        <f t="shared" si="118"/>
        <v/>
      </c>
      <c r="C900" s="65" t="str">
        <f t="shared" si="119"/>
        <v/>
      </c>
      <c r="D900" s="66" t="str">
        <f>IF(A900="","",IF(A900=1,start_rate,IF(variable,IF(OR(A900=1,A900&lt;$K$20*periods_per_year),D899,MIN($K$21,IF(MOD(A900-1,$J$23)=0,MAX($K$22,D899+$J$24),D899))),D899)))</f>
        <v/>
      </c>
      <c r="E900" s="71" t="str">
        <f t="shared" si="120"/>
        <v/>
      </c>
      <c r="F900" s="71" t="str">
        <f>IF(A900="","",IF(A900=nper,J899+E900,MIN(J899+E900,IF(D900=D899,F899,IF($E$10="Acc Bi-Weekly",ROUND((-PMT(((1+D900/CP)^(CP/12))-1,(nper-A900+1)*12/26,J899))/2,2),IF($E$10="Acc Weekly",ROUND((-PMT(((1+D900/CP)^(CP/12))-1,(nper-A900+1)*12/52,J899))/4,2),ROUND(-PMT(((1+D900/CP)^(CP/periods_per_year))-1,nper-A900+1,J899),2)))))))</f>
        <v/>
      </c>
      <c r="G900" s="71" t="str">
        <f>IF(OR(A900="",A900&lt;$E$14),"",IF(J899&lt;=F900,0,IF(IF(AND(A900&gt;=$E$14,MOD(A900-$E$14,int)=0),$E$15,0)+F900&gt;=J899+E900,J899+E900-F900,IF(AND(A900&gt;=$E$14,MOD(A900-$E$14,int)=0),$E$15,0)+IF(IF(AND(A900&gt;=$E$14,MOD(A900-$E$14,int)=0),$E$15,0)+IF(MOD(A900-$E$18,periods_per_year)=0,$E$17,0)+F900&lt;J899+E900,IF(MOD(A900-$E$18,periods_per_year)=0,$E$17,0),J899+E900-IF(AND(A900&gt;=$E$14,MOD(A900-$E$14,int)=0),$E$15,0)-F900))))</f>
        <v/>
      </c>
      <c r="H900" s="68"/>
      <c r="I900" s="71" t="str">
        <f t="shared" si="121"/>
        <v/>
      </c>
      <c r="J900" s="71" t="str">
        <f t="shared" si="122"/>
        <v/>
      </c>
      <c r="K900" s="50"/>
      <c r="L900" s="63" t="str">
        <f t="shared" si="123"/>
        <v/>
      </c>
      <c r="M900" s="64" t="str">
        <f>IF(L900="","",IF(OR(periods_per_year=26,periods_per_year=52),IF(periods_per_year=26,IF(L900=1,fpdate,M899+14),IF(periods_per_year=52,IF(L900=1,fpdate,M899+7),"n/a")),IF(periods_per_year=24,DATE(YEAR(fpdate),MONTH(fpdate)+(L900-1)/2+IF(AND(DAY(fpdate)&gt;=15,MOD(L900,2)=0),1,0),IF(MOD(L900,2)=0,IF(DAY(fpdate)&gt;=15,DAY(fpdate)-14,DAY(fpdate)+14),DAY(fpdate))),IF(DAY(DATE(YEAR(fpdate),MONTH(fpdate)+L900-1,DAY(fpdate)))&lt;&gt;DAY(fpdate),DATE(YEAR(fpdate),MONTH(fpdate)+L900,0),DATE(YEAR(fpdate),MONTH(fpdate)+L900-1,DAY(fpdate))))))</f>
        <v/>
      </c>
      <c r="N900" s="70" t="str">
        <f>IF(L900="","",IF(D900&lt;&gt;"",D900,IF(L900=1,start_rate,IF(variable,IF(OR(L900=1,L900&lt;$K$20*periods_per_year),N899,MIN($K$21,IF(MOD(L900-1,$J$23)=0,MAX($K$22,N899+$J$24),N899))),N899))))</f>
        <v/>
      </c>
      <c r="O900" s="71" t="str">
        <f>IF(L900="","",ROUND((((1+N900/CP)^(CP/periods_per_year))-1)*R899,2))</f>
        <v/>
      </c>
      <c r="P900" s="71" t="str">
        <f>IF(L900="","",IF(L900=nper,R899+O900,MIN(R899+O900,IF(N900=N899,P899,ROUND(-PMT(((1+N900/CP)^(CP/periods_per_year))-1,nper-L900+1,R899),2)))))</f>
        <v/>
      </c>
      <c r="Q900" s="71" t="str">
        <f t="shared" si="124"/>
        <v/>
      </c>
      <c r="R900" s="71" t="str">
        <f t="shared" si="125"/>
        <v/>
      </c>
    </row>
    <row r="901" spans="1:18" x14ac:dyDescent="0.25">
      <c r="A901" s="63" t="str">
        <f t="shared" si="117"/>
        <v/>
      </c>
      <c r="B901" s="64" t="str">
        <f t="shared" si="118"/>
        <v/>
      </c>
      <c r="C901" s="65" t="str">
        <f t="shared" si="119"/>
        <v/>
      </c>
      <c r="D901" s="66" t="str">
        <f>IF(A901="","",IF(A901=1,start_rate,IF(variable,IF(OR(A901=1,A901&lt;$K$20*periods_per_year),D900,MIN($K$21,IF(MOD(A901-1,$J$23)=0,MAX($K$22,D900+$J$24),D900))),D900)))</f>
        <v/>
      </c>
      <c r="E901" s="71" t="str">
        <f t="shared" si="120"/>
        <v/>
      </c>
      <c r="F901" s="71" t="str">
        <f>IF(A901="","",IF(A901=nper,J900+E901,MIN(J900+E901,IF(D901=D900,F900,IF($E$10="Acc Bi-Weekly",ROUND((-PMT(((1+D901/CP)^(CP/12))-1,(nper-A901+1)*12/26,J900))/2,2),IF($E$10="Acc Weekly",ROUND((-PMT(((1+D901/CP)^(CP/12))-1,(nper-A901+1)*12/52,J900))/4,2),ROUND(-PMT(((1+D901/CP)^(CP/periods_per_year))-1,nper-A901+1,J900),2)))))))</f>
        <v/>
      </c>
      <c r="G901" s="71" t="str">
        <f>IF(OR(A901="",A901&lt;$E$14),"",IF(J900&lt;=F901,0,IF(IF(AND(A901&gt;=$E$14,MOD(A901-$E$14,int)=0),$E$15,0)+F901&gt;=J900+E901,J900+E901-F901,IF(AND(A901&gt;=$E$14,MOD(A901-$E$14,int)=0),$E$15,0)+IF(IF(AND(A901&gt;=$E$14,MOD(A901-$E$14,int)=0),$E$15,0)+IF(MOD(A901-$E$18,periods_per_year)=0,$E$17,0)+F901&lt;J900+E901,IF(MOD(A901-$E$18,periods_per_year)=0,$E$17,0),J900+E901-IF(AND(A901&gt;=$E$14,MOD(A901-$E$14,int)=0),$E$15,0)-F901))))</f>
        <v/>
      </c>
      <c r="H901" s="68"/>
      <c r="I901" s="71" t="str">
        <f t="shared" si="121"/>
        <v/>
      </c>
      <c r="J901" s="71" t="str">
        <f t="shared" si="122"/>
        <v/>
      </c>
      <c r="K901" s="50"/>
      <c r="L901" s="63" t="str">
        <f t="shared" si="123"/>
        <v/>
      </c>
      <c r="M901" s="64" t="str">
        <f>IF(L901="","",IF(OR(periods_per_year=26,periods_per_year=52),IF(periods_per_year=26,IF(L901=1,fpdate,M900+14),IF(periods_per_year=52,IF(L901=1,fpdate,M900+7),"n/a")),IF(periods_per_year=24,DATE(YEAR(fpdate),MONTH(fpdate)+(L901-1)/2+IF(AND(DAY(fpdate)&gt;=15,MOD(L901,2)=0),1,0),IF(MOD(L901,2)=0,IF(DAY(fpdate)&gt;=15,DAY(fpdate)-14,DAY(fpdate)+14),DAY(fpdate))),IF(DAY(DATE(YEAR(fpdate),MONTH(fpdate)+L901-1,DAY(fpdate)))&lt;&gt;DAY(fpdate),DATE(YEAR(fpdate),MONTH(fpdate)+L901,0),DATE(YEAR(fpdate),MONTH(fpdate)+L901-1,DAY(fpdate))))))</f>
        <v/>
      </c>
      <c r="N901" s="70" t="str">
        <f>IF(L901="","",IF(D901&lt;&gt;"",D901,IF(L901=1,start_rate,IF(variable,IF(OR(L901=1,L901&lt;$K$20*periods_per_year),N900,MIN($K$21,IF(MOD(L901-1,$J$23)=0,MAX($K$22,N900+$J$24),N900))),N900))))</f>
        <v/>
      </c>
      <c r="O901" s="71" t="str">
        <f>IF(L901="","",ROUND((((1+N901/CP)^(CP/periods_per_year))-1)*R900,2))</f>
        <v/>
      </c>
      <c r="P901" s="71" t="str">
        <f>IF(L901="","",IF(L901=nper,R900+O901,MIN(R900+O901,IF(N901=N900,P900,ROUND(-PMT(((1+N901/CP)^(CP/periods_per_year))-1,nper-L901+1,R900),2)))))</f>
        <v/>
      </c>
      <c r="Q901" s="71" t="str">
        <f t="shared" si="124"/>
        <v/>
      </c>
      <c r="R901" s="71" t="str">
        <f t="shared" si="125"/>
        <v/>
      </c>
    </row>
    <row r="902" spans="1:18" x14ac:dyDescent="0.25">
      <c r="A902" s="63" t="str">
        <f t="shared" si="117"/>
        <v/>
      </c>
      <c r="B902" s="64" t="str">
        <f t="shared" si="118"/>
        <v/>
      </c>
      <c r="C902" s="65" t="str">
        <f t="shared" si="119"/>
        <v/>
      </c>
      <c r="D902" s="66" t="str">
        <f>IF(A902="","",IF(A902=1,start_rate,IF(variable,IF(OR(A902=1,A902&lt;$K$20*periods_per_year),D901,MIN($K$21,IF(MOD(A902-1,$J$23)=0,MAX($K$22,D901+$J$24),D901))),D901)))</f>
        <v/>
      </c>
      <c r="E902" s="71" t="str">
        <f t="shared" si="120"/>
        <v/>
      </c>
      <c r="F902" s="71" t="str">
        <f>IF(A902="","",IF(A902=nper,J901+E902,MIN(J901+E902,IF(D902=D901,F901,IF($E$10="Acc Bi-Weekly",ROUND((-PMT(((1+D902/CP)^(CP/12))-1,(nper-A902+1)*12/26,J901))/2,2),IF($E$10="Acc Weekly",ROUND((-PMT(((1+D902/CP)^(CP/12))-1,(nper-A902+1)*12/52,J901))/4,2),ROUND(-PMT(((1+D902/CP)^(CP/periods_per_year))-1,nper-A902+1,J901),2)))))))</f>
        <v/>
      </c>
      <c r="G902" s="71" t="str">
        <f>IF(OR(A902="",A902&lt;$E$14),"",IF(J901&lt;=F902,0,IF(IF(AND(A902&gt;=$E$14,MOD(A902-$E$14,int)=0),$E$15,0)+F902&gt;=J901+E902,J901+E902-F902,IF(AND(A902&gt;=$E$14,MOD(A902-$E$14,int)=0),$E$15,0)+IF(IF(AND(A902&gt;=$E$14,MOD(A902-$E$14,int)=0),$E$15,0)+IF(MOD(A902-$E$18,periods_per_year)=0,$E$17,0)+F902&lt;J901+E902,IF(MOD(A902-$E$18,periods_per_year)=0,$E$17,0),J901+E902-IF(AND(A902&gt;=$E$14,MOD(A902-$E$14,int)=0),$E$15,0)-F902))))</f>
        <v/>
      </c>
      <c r="H902" s="68"/>
      <c r="I902" s="71" t="str">
        <f t="shared" si="121"/>
        <v/>
      </c>
      <c r="J902" s="71" t="str">
        <f t="shared" si="122"/>
        <v/>
      </c>
      <c r="K902" s="50"/>
      <c r="L902" s="63" t="str">
        <f t="shared" si="123"/>
        <v/>
      </c>
      <c r="M902" s="64" t="str">
        <f>IF(L902="","",IF(OR(periods_per_year=26,periods_per_year=52),IF(periods_per_year=26,IF(L902=1,fpdate,M901+14),IF(periods_per_year=52,IF(L902=1,fpdate,M901+7),"n/a")),IF(periods_per_year=24,DATE(YEAR(fpdate),MONTH(fpdate)+(L902-1)/2+IF(AND(DAY(fpdate)&gt;=15,MOD(L902,2)=0),1,0),IF(MOD(L902,2)=0,IF(DAY(fpdate)&gt;=15,DAY(fpdate)-14,DAY(fpdate)+14),DAY(fpdate))),IF(DAY(DATE(YEAR(fpdate),MONTH(fpdate)+L902-1,DAY(fpdate)))&lt;&gt;DAY(fpdate),DATE(YEAR(fpdate),MONTH(fpdate)+L902,0),DATE(YEAR(fpdate),MONTH(fpdate)+L902-1,DAY(fpdate))))))</f>
        <v/>
      </c>
      <c r="N902" s="70" t="str">
        <f>IF(L902="","",IF(D902&lt;&gt;"",D902,IF(L902=1,start_rate,IF(variable,IF(OR(L902=1,L902&lt;$K$20*periods_per_year),N901,MIN($K$21,IF(MOD(L902-1,$J$23)=0,MAX($K$22,N901+$J$24),N901))),N901))))</f>
        <v/>
      </c>
      <c r="O902" s="71" t="str">
        <f>IF(L902="","",ROUND((((1+N902/CP)^(CP/periods_per_year))-1)*R901,2))</f>
        <v/>
      </c>
      <c r="P902" s="71" t="str">
        <f>IF(L902="","",IF(L902=nper,R901+O902,MIN(R901+O902,IF(N902=N901,P901,ROUND(-PMT(((1+N902/CP)^(CP/periods_per_year))-1,nper-L902+1,R901),2)))))</f>
        <v/>
      </c>
      <c r="Q902" s="71" t="str">
        <f t="shared" si="124"/>
        <v/>
      </c>
      <c r="R902" s="71" t="str">
        <f t="shared" si="125"/>
        <v/>
      </c>
    </row>
    <row r="903" spans="1:18" x14ac:dyDescent="0.25">
      <c r="A903" s="63" t="str">
        <f t="shared" si="117"/>
        <v/>
      </c>
      <c r="B903" s="64" t="str">
        <f t="shared" si="118"/>
        <v/>
      </c>
      <c r="C903" s="65" t="str">
        <f t="shared" si="119"/>
        <v/>
      </c>
      <c r="D903" s="66" t="str">
        <f>IF(A903="","",IF(A903=1,start_rate,IF(variable,IF(OR(A903=1,A903&lt;$K$20*periods_per_year),D902,MIN($K$21,IF(MOD(A903-1,$J$23)=0,MAX($K$22,D902+$J$24),D902))),D902)))</f>
        <v/>
      </c>
      <c r="E903" s="71" t="str">
        <f t="shared" si="120"/>
        <v/>
      </c>
      <c r="F903" s="71" t="str">
        <f>IF(A903="","",IF(A903=nper,J902+E903,MIN(J902+E903,IF(D903=D902,F902,IF($E$10="Acc Bi-Weekly",ROUND((-PMT(((1+D903/CP)^(CP/12))-1,(nper-A903+1)*12/26,J902))/2,2),IF($E$10="Acc Weekly",ROUND((-PMT(((1+D903/CP)^(CP/12))-1,(nper-A903+1)*12/52,J902))/4,2),ROUND(-PMT(((1+D903/CP)^(CP/periods_per_year))-1,nper-A903+1,J902),2)))))))</f>
        <v/>
      </c>
      <c r="G903" s="71" t="str">
        <f>IF(OR(A903="",A903&lt;$E$14),"",IF(J902&lt;=F903,0,IF(IF(AND(A903&gt;=$E$14,MOD(A903-$E$14,int)=0),$E$15,0)+F903&gt;=J902+E903,J902+E903-F903,IF(AND(A903&gt;=$E$14,MOD(A903-$E$14,int)=0),$E$15,0)+IF(IF(AND(A903&gt;=$E$14,MOD(A903-$E$14,int)=0),$E$15,0)+IF(MOD(A903-$E$18,periods_per_year)=0,$E$17,0)+F903&lt;J902+E903,IF(MOD(A903-$E$18,periods_per_year)=0,$E$17,0),J902+E903-IF(AND(A903&gt;=$E$14,MOD(A903-$E$14,int)=0),$E$15,0)-F903))))</f>
        <v/>
      </c>
      <c r="H903" s="68"/>
      <c r="I903" s="71" t="str">
        <f t="shared" si="121"/>
        <v/>
      </c>
      <c r="J903" s="71" t="str">
        <f t="shared" si="122"/>
        <v/>
      </c>
      <c r="K903" s="50"/>
      <c r="L903" s="63" t="str">
        <f t="shared" si="123"/>
        <v/>
      </c>
      <c r="M903" s="64" t="str">
        <f>IF(L903="","",IF(OR(periods_per_year=26,periods_per_year=52),IF(periods_per_year=26,IF(L903=1,fpdate,M902+14),IF(periods_per_year=52,IF(L903=1,fpdate,M902+7),"n/a")),IF(periods_per_year=24,DATE(YEAR(fpdate),MONTH(fpdate)+(L903-1)/2+IF(AND(DAY(fpdate)&gt;=15,MOD(L903,2)=0),1,0),IF(MOD(L903,2)=0,IF(DAY(fpdate)&gt;=15,DAY(fpdate)-14,DAY(fpdate)+14),DAY(fpdate))),IF(DAY(DATE(YEAR(fpdate),MONTH(fpdate)+L903-1,DAY(fpdate)))&lt;&gt;DAY(fpdate),DATE(YEAR(fpdate),MONTH(fpdate)+L903,0),DATE(YEAR(fpdate),MONTH(fpdate)+L903-1,DAY(fpdate))))))</f>
        <v/>
      </c>
      <c r="N903" s="70" t="str">
        <f>IF(L903="","",IF(D903&lt;&gt;"",D903,IF(L903=1,start_rate,IF(variable,IF(OR(L903=1,L903&lt;$K$20*periods_per_year),N902,MIN($K$21,IF(MOD(L903-1,$J$23)=0,MAX($K$22,N902+$J$24),N902))),N902))))</f>
        <v/>
      </c>
      <c r="O903" s="71" t="str">
        <f>IF(L903="","",ROUND((((1+N903/CP)^(CP/periods_per_year))-1)*R902,2))</f>
        <v/>
      </c>
      <c r="P903" s="71" t="str">
        <f>IF(L903="","",IF(L903=nper,R902+O903,MIN(R902+O903,IF(N903=N902,P902,ROUND(-PMT(((1+N903/CP)^(CP/periods_per_year))-1,nper-L903+1,R902),2)))))</f>
        <v/>
      </c>
      <c r="Q903" s="71" t="str">
        <f t="shared" si="124"/>
        <v/>
      </c>
      <c r="R903" s="71" t="str">
        <f t="shared" si="125"/>
        <v/>
      </c>
    </row>
    <row r="904" spans="1:18" x14ac:dyDescent="0.25">
      <c r="A904" s="63" t="str">
        <f t="shared" si="117"/>
        <v/>
      </c>
      <c r="B904" s="64" t="str">
        <f t="shared" si="118"/>
        <v/>
      </c>
      <c r="C904" s="65" t="str">
        <f t="shared" si="119"/>
        <v/>
      </c>
      <c r="D904" s="66" t="str">
        <f>IF(A904="","",IF(A904=1,start_rate,IF(variable,IF(OR(A904=1,A904&lt;$K$20*periods_per_year),D903,MIN($K$21,IF(MOD(A904-1,$J$23)=0,MAX($K$22,D903+$J$24),D903))),D903)))</f>
        <v/>
      </c>
      <c r="E904" s="71" t="str">
        <f t="shared" si="120"/>
        <v/>
      </c>
      <c r="F904" s="71" t="str">
        <f>IF(A904="","",IF(A904=nper,J903+E904,MIN(J903+E904,IF(D904=D903,F903,IF($E$10="Acc Bi-Weekly",ROUND((-PMT(((1+D904/CP)^(CP/12))-1,(nper-A904+1)*12/26,J903))/2,2),IF($E$10="Acc Weekly",ROUND((-PMT(((1+D904/CP)^(CP/12))-1,(nper-A904+1)*12/52,J903))/4,2),ROUND(-PMT(((1+D904/CP)^(CP/periods_per_year))-1,nper-A904+1,J903),2)))))))</f>
        <v/>
      </c>
      <c r="G904" s="71" t="str">
        <f>IF(OR(A904="",A904&lt;$E$14),"",IF(J903&lt;=F904,0,IF(IF(AND(A904&gt;=$E$14,MOD(A904-$E$14,int)=0),$E$15,0)+F904&gt;=J903+E904,J903+E904-F904,IF(AND(A904&gt;=$E$14,MOD(A904-$E$14,int)=0),$E$15,0)+IF(IF(AND(A904&gt;=$E$14,MOD(A904-$E$14,int)=0),$E$15,0)+IF(MOD(A904-$E$18,periods_per_year)=0,$E$17,0)+F904&lt;J903+E904,IF(MOD(A904-$E$18,periods_per_year)=0,$E$17,0),J903+E904-IF(AND(A904&gt;=$E$14,MOD(A904-$E$14,int)=0),$E$15,0)-F904))))</f>
        <v/>
      </c>
      <c r="H904" s="68"/>
      <c r="I904" s="71" t="str">
        <f t="shared" si="121"/>
        <v/>
      </c>
      <c r="J904" s="71" t="str">
        <f t="shared" si="122"/>
        <v/>
      </c>
      <c r="K904" s="50"/>
      <c r="L904" s="63" t="str">
        <f t="shared" si="123"/>
        <v/>
      </c>
      <c r="M904" s="64" t="str">
        <f>IF(L904="","",IF(OR(periods_per_year=26,periods_per_year=52),IF(periods_per_year=26,IF(L904=1,fpdate,M903+14),IF(periods_per_year=52,IF(L904=1,fpdate,M903+7),"n/a")),IF(periods_per_year=24,DATE(YEAR(fpdate),MONTH(fpdate)+(L904-1)/2+IF(AND(DAY(fpdate)&gt;=15,MOD(L904,2)=0),1,0),IF(MOD(L904,2)=0,IF(DAY(fpdate)&gt;=15,DAY(fpdate)-14,DAY(fpdate)+14),DAY(fpdate))),IF(DAY(DATE(YEAR(fpdate),MONTH(fpdate)+L904-1,DAY(fpdate)))&lt;&gt;DAY(fpdate),DATE(YEAR(fpdate),MONTH(fpdate)+L904,0),DATE(YEAR(fpdate),MONTH(fpdate)+L904-1,DAY(fpdate))))))</f>
        <v/>
      </c>
      <c r="N904" s="70" t="str">
        <f>IF(L904="","",IF(D904&lt;&gt;"",D904,IF(L904=1,start_rate,IF(variable,IF(OR(L904=1,L904&lt;$K$20*periods_per_year),N903,MIN($K$21,IF(MOD(L904-1,$J$23)=0,MAX($K$22,N903+$J$24),N903))),N903))))</f>
        <v/>
      </c>
      <c r="O904" s="71" t="str">
        <f>IF(L904="","",ROUND((((1+N904/CP)^(CP/periods_per_year))-1)*R903,2))</f>
        <v/>
      </c>
      <c r="P904" s="71" t="str">
        <f>IF(L904="","",IF(L904=nper,R903+O904,MIN(R903+O904,IF(N904=N903,P903,ROUND(-PMT(((1+N904/CP)^(CP/periods_per_year))-1,nper-L904+1,R903),2)))))</f>
        <v/>
      </c>
      <c r="Q904" s="71" t="str">
        <f t="shared" si="124"/>
        <v/>
      </c>
      <c r="R904" s="71" t="str">
        <f t="shared" si="125"/>
        <v/>
      </c>
    </row>
    <row r="905" spans="1:18" x14ac:dyDescent="0.25">
      <c r="A905" s="63" t="str">
        <f t="shared" si="117"/>
        <v/>
      </c>
      <c r="B905" s="64" t="str">
        <f t="shared" si="118"/>
        <v/>
      </c>
      <c r="C905" s="65" t="str">
        <f t="shared" si="119"/>
        <v/>
      </c>
      <c r="D905" s="66" t="str">
        <f>IF(A905="","",IF(A905=1,start_rate,IF(variable,IF(OR(A905=1,A905&lt;$K$20*periods_per_year),D904,MIN($K$21,IF(MOD(A905-1,$J$23)=0,MAX($K$22,D904+$J$24),D904))),D904)))</f>
        <v/>
      </c>
      <c r="E905" s="71" t="str">
        <f t="shared" si="120"/>
        <v/>
      </c>
      <c r="F905" s="71" t="str">
        <f>IF(A905="","",IF(A905=nper,J904+E905,MIN(J904+E905,IF(D905=D904,F904,IF($E$10="Acc Bi-Weekly",ROUND((-PMT(((1+D905/CP)^(CP/12))-1,(nper-A905+1)*12/26,J904))/2,2),IF($E$10="Acc Weekly",ROUND((-PMT(((1+D905/CP)^(CP/12))-1,(nper-A905+1)*12/52,J904))/4,2),ROUND(-PMT(((1+D905/CP)^(CP/periods_per_year))-1,nper-A905+1,J904),2)))))))</f>
        <v/>
      </c>
      <c r="G905" s="71" t="str">
        <f>IF(OR(A905="",A905&lt;$E$14),"",IF(J904&lt;=F905,0,IF(IF(AND(A905&gt;=$E$14,MOD(A905-$E$14,int)=0),$E$15,0)+F905&gt;=J904+E905,J904+E905-F905,IF(AND(A905&gt;=$E$14,MOD(A905-$E$14,int)=0),$E$15,0)+IF(IF(AND(A905&gt;=$E$14,MOD(A905-$E$14,int)=0),$E$15,0)+IF(MOD(A905-$E$18,periods_per_year)=0,$E$17,0)+F905&lt;J904+E905,IF(MOD(A905-$E$18,periods_per_year)=0,$E$17,0),J904+E905-IF(AND(A905&gt;=$E$14,MOD(A905-$E$14,int)=0),$E$15,0)-F905))))</f>
        <v/>
      </c>
      <c r="H905" s="68"/>
      <c r="I905" s="71" t="str">
        <f t="shared" si="121"/>
        <v/>
      </c>
      <c r="J905" s="71" t="str">
        <f t="shared" si="122"/>
        <v/>
      </c>
      <c r="K905" s="50"/>
      <c r="L905" s="63" t="str">
        <f t="shared" si="123"/>
        <v/>
      </c>
      <c r="M905" s="64" t="str">
        <f>IF(L905="","",IF(OR(periods_per_year=26,periods_per_year=52),IF(periods_per_year=26,IF(L905=1,fpdate,M904+14),IF(periods_per_year=52,IF(L905=1,fpdate,M904+7),"n/a")),IF(periods_per_year=24,DATE(YEAR(fpdate),MONTH(fpdate)+(L905-1)/2+IF(AND(DAY(fpdate)&gt;=15,MOD(L905,2)=0),1,0),IF(MOD(L905,2)=0,IF(DAY(fpdate)&gt;=15,DAY(fpdate)-14,DAY(fpdate)+14),DAY(fpdate))),IF(DAY(DATE(YEAR(fpdate),MONTH(fpdate)+L905-1,DAY(fpdate)))&lt;&gt;DAY(fpdate),DATE(YEAR(fpdate),MONTH(fpdate)+L905,0),DATE(YEAR(fpdate),MONTH(fpdate)+L905-1,DAY(fpdate))))))</f>
        <v/>
      </c>
      <c r="N905" s="70" t="str">
        <f>IF(L905="","",IF(D905&lt;&gt;"",D905,IF(L905=1,start_rate,IF(variable,IF(OR(L905=1,L905&lt;$K$20*periods_per_year),N904,MIN($K$21,IF(MOD(L905-1,$J$23)=0,MAX($K$22,N904+$J$24),N904))),N904))))</f>
        <v/>
      </c>
      <c r="O905" s="71" t="str">
        <f>IF(L905="","",ROUND((((1+N905/CP)^(CP/periods_per_year))-1)*R904,2))</f>
        <v/>
      </c>
      <c r="P905" s="71" t="str">
        <f>IF(L905="","",IF(L905=nper,R904+O905,MIN(R904+O905,IF(N905=N904,P904,ROUND(-PMT(((1+N905/CP)^(CP/periods_per_year))-1,nper-L905+1,R904),2)))))</f>
        <v/>
      </c>
      <c r="Q905" s="71" t="str">
        <f t="shared" si="124"/>
        <v/>
      </c>
      <c r="R905" s="71" t="str">
        <f t="shared" si="125"/>
        <v/>
      </c>
    </row>
    <row r="906" spans="1:18" x14ac:dyDescent="0.25">
      <c r="A906" s="63" t="str">
        <f t="shared" si="117"/>
        <v/>
      </c>
      <c r="B906" s="64" t="str">
        <f t="shared" si="118"/>
        <v/>
      </c>
      <c r="C906" s="65" t="str">
        <f t="shared" si="119"/>
        <v/>
      </c>
      <c r="D906" s="66" t="str">
        <f>IF(A906="","",IF(A906=1,start_rate,IF(variable,IF(OR(A906=1,A906&lt;$K$20*periods_per_year),D905,MIN($K$21,IF(MOD(A906-1,$J$23)=0,MAX($K$22,D905+$J$24),D905))),D905)))</f>
        <v/>
      </c>
      <c r="E906" s="71" t="str">
        <f t="shared" si="120"/>
        <v/>
      </c>
      <c r="F906" s="71" t="str">
        <f>IF(A906="","",IF(A906=nper,J905+E906,MIN(J905+E906,IF(D906=D905,F905,IF($E$10="Acc Bi-Weekly",ROUND((-PMT(((1+D906/CP)^(CP/12))-1,(nper-A906+1)*12/26,J905))/2,2),IF($E$10="Acc Weekly",ROUND((-PMT(((1+D906/CP)^(CP/12))-1,(nper-A906+1)*12/52,J905))/4,2),ROUND(-PMT(((1+D906/CP)^(CP/periods_per_year))-1,nper-A906+1,J905),2)))))))</f>
        <v/>
      </c>
      <c r="G906" s="71" t="str">
        <f>IF(OR(A906="",A906&lt;$E$14),"",IF(J905&lt;=F906,0,IF(IF(AND(A906&gt;=$E$14,MOD(A906-$E$14,int)=0),$E$15,0)+F906&gt;=J905+E906,J905+E906-F906,IF(AND(A906&gt;=$E$14,MOD(A906-$E$14,int)=0),$E$15,0)+IF(IF(AND(A906&gt;=$E$14,MOD(A906-$E$14,int)=0),$E$15,0)+IF(MOD(A906-$E$18,periods_per_year)=0,$E$17,0)+F906&lt;J905+E906,IF(MOD(A906-$E$18,periods_per_year)=0,$E$17,0),J905+E906-IF(AND(A906&gt;=$E$14,MOD(A906-$E$14,int)=0),$E$15,0)-F906))))</f>
        <v/>
      </c>
      <c r="H906" s="68"/>
      <c r="I906" s="71" t="str">
        <f t="shared" si="121"/>
        <v/>
      </c>
      <c r="J906" s="71" t="str">
        <f t="shared" si="122"/>
        <v/>
      </c>
      <c r="K906" s="50"/>
      <c r="L906" s="63" t="str">
        <f t="shared" si="123"/>
        <v/>
      </c>
      <c r="M906" s="64" t="str">
        <f>IF(L906="","",IF(OR(periods_per_year=26,periods_per_year=52),IF(periods_per_year=26,IF(L906=1,fpdate,M905+14),IF(periods_per_year=52,IF(L906=1,fpdate,M905+7),"n/a")),IF(periods_per_year=24,DATE(YEAR(fpdate),MONTH(fpdate)+(L906-1)/2+IF(AND(DAY(fpdate)&gt;=15,MOD(L906,2)=0),1,0),IF(MOD(L906,2)=0,IF(DAY(fpdate)&gt;=15,DAY(fpdate)-14,DAY(fpdate)+14),DAY(fpdate))),IF(DAY(DATE(YEAR(fpdate),MONTH(fpdate)+L906-1,DAY(fpdate)))&lt;&gt;DAY(fpdate),DATE(YEAR(fpdate),MONTH(fpdate)+L906,0),DATE(YEAR(fpdate),MONTH(fpdate)+L906-1,DAY(fpdate))))))</f>
        <v/>
      </c>
      <c r="N906" s="70" t="str">
        <f>IF(L906="","",IF(D906&lt;&gt;"",D906,IF(L906=1,start_rate,IF(variable,IF(OR(L906=1,L906&lt;$K$20*periods_per_year),N905,MIN($K$21,IF(MOD(L906-1,$J$23)=0,MAX($K$22,N905+$J$24),N905))),N905))))</f>
        <v/>
      </c>
      <c r="O906" s="71" t="str">
        <f>IF(L906="","",ROUND((((1+N906/CP)^(CP/periods_per_year))-1)*R905,2))</f>
        <v/>
      </c>
      <c r="P906" s="71" t="str">
        <f>IF(L906="","",IF(L906=nper,R905+O906,MIN(R905+O906,IF(N906=N905,P905,ROUND(-PMT(((1+N906/CP)^(CP/periods_per_year))-1,nper-L906+1,R905),2)))))</f>
        <v/>
      </c>
      <c r="Q906" s="71" t="str">
        <f t="shared" si="124"/>
        <v/>
      </c>
      <c r="R906" s="71" t="str">
        <f t="shared" si="125"/>
        <v/>
      </c>
    </row>
    <row r="907" spans="1:18" x14ac:dyDescent="0.25">
      <c r="A907" s="63" t="str">
        <f t="shared" si="117"/>
        <v/>
      </c>
      <c r="B907" s="64" t="str">
        <f t="shared" si="118"/>
        <v/>
      </c>
      <c r="C907" s="65" t="str">
        <f t="shared" si="119"/>
        <v/>
      </c>
      <c r="D907" s="66" t="str">
        <f>IF(A907="","",IF(A907=1,start_rate,IF(variable,IF(OR(A907=1,A907&lt;$K$20*periods_per_year),D906,MIN($K$21,IF(MOD(A907-1,$J$23)=0,MAX($K$22,D906+$J$24),D906))),D906)))</f>
        <v/>
      </c>
      <c r="E907" s="71" t="str">
        <f t="shared" si="120"/>
        <v/>
      </c>
      <c r="F907" s="71" t="str">
        <f>IF(A907="","",IF(A907=nper,J906+E907,MIN(J906+E907,IF(D907=D906,F906,IF($E$10="Acc Bi-Weekly",ROUND((-PMT(((1+D907/CP)^(CP/12))-1,(nper-A907+1)*12/26,J906))/2,2),IF($E$10="Acc Weekly",ROUND((-PMT(((1+D907/CP)^(CP/12))-1,(nper-A907+1)*12/52,J906))/4,2),ROUND(-PMT(((1+D907/CP)^(CP/periods_per_year))-1,nper-A907+1,J906),2)))))))</f>
        <v/>
      </c>
      <c r="G907" s="71" t="str">
        <f>IF(OR(A907="",A907&lt;$E$14),"",IF(J906&lt;=F907,0,IF(IF(AND(A907&gt;=$E$14,MOD(A907-$E$14,int)=0),$E$15,0)+F907&gt;=J906+E907,J906+E907-F907,IF(AND(A907&gt;=$E$14,MOD(A907-$E$14,int)=0),$E$15,0)+IF(IF(AND(A907&gt;=$E$14,MOD(A907-$E$14,int)=0),$E$15,0)+IF(MOD(A907-$E$18,periods_per_year)=0,$E$17,0)+F907&lt;J906+E907,IF(MOD(A907-$E$18,periods_per_year)=0,$E$17,0),J906+E907-IF(AND(A907&gt;=$E$14,MOD(A907-$E$14,int)=0),$E$15,0)-F907))))</f>
        <v/>
      </c>
      <c r="H907" s="68"/>
      <c r="I907" s="71" t="str">
        <f t="shared" si="121"/>
        <v/>
      </c>
      <c r="J907" s="71" t="str">
        <f t="shared" si="122"/>
        <v/>
      </c>
      <c r="K907" s="50"/>
      <c r="L907" s="63" t="str">
        <f t="shared" si="123"/>
        <v/>
      </c>
      <c r="M907" s="64" t="str">
        <f>IF(L907="","",IF(OR(periods_per_year=26,periods_per_year=52),IF(periods_per_year=26,IF(L907=1,fpdate,M906+14),IF(periods_per_year=52,IF(L907=1,fpdate,M906+7),"n/a")),IF(periods_per_year=24,DATE(YEAR(fpdate),MONTH(fpdate)+(L907-1)/2+IF(AND(DAY(fpdate)&gt;=15,MOD(L907,2)=0),1,0),IF(MOD(L907,2)=0,IF(DAY(fpdate)&gt;=15,DAY(fpdate)-14,DAY(fpdate)+14),DAY(fpdate))),IF(DAY(DATE(YEAR(fpdate),MONTH(fpdate)+L907-1,DAY(fpdate)))&lt;&gt;DAY(fpdate),DATE(YEAR(fpdate),MONTH(fpdate)+L907,0),DATE(YEAR(fpdate),MONTH(fpdate)+L907-1,DAY(fpdate))))))</f>
        <v/>
      </c>
      <c r="N907" s="70" t="str">
        <f>IF(L907="","",IF(D907&lt;&gt;"",D907,IF(L907=1,start_rate,IF(variable,IF(OR(L907=1,L907&lt;$K$20*periods_per_year),N906,MIN($K$21,IF(MOD(L907-1,$J$23)=0,MAX($K$22,N906+$J$24),N906))),N906))))</f>
        <v/>
      </c>
      <c r="O907" s="71" t="str">
        <f>IF(L907="","",ROUND((((1+N907/CP)^(CP/periods_per_year))-1)*R906,2))</f>
        <v/>
      </c>
      <c r="P907" s="71" t="str">
        <f>IF(L907="","",IF(L907=nper,R906+O907,MIN(R906+O907,IF(N907=N906,P906,ROUND(-PMT(((1+N907/CP)^(CP/periods_per_year))-1,nper-L907+1,R906),2)))))</f>
        <v/>
      </c>
      <c r="Q907" s="71" t="str">
        <f t="shared" si="124"/>
        <v/>
      </c>
      <c r="R907" s="71" t="str">
        <f t="shared" si="125"/>
        <v/>
      </c>
    </row>
    <row r="908" spans="1:18" x14ac:dyDescent="0.25">
      <c r="A908" s="63" t="str">
        <f t="shared" si="117"/>
        <v/>
      </c>
      <c r="B908" s="64" t="str">
        <f t="shared" si="118"/>
        <v/>
      </c>
      <c r="C908" s="65" t="str">
        <f t="shared" si="119"/>
        <v/>
      </c>
      <c r="D908" s="66" t="str">
        <f>IF(A908="","",IF(A908=1,start_rate,IF(variable,IF(OR(A908=1,A908&lt;$K$20*periods_per_year),D907,MIN($K$21,IF(MOD(A908-1,$J$23)=0,MAX($K$22,D907+$J$24),D907))),D907)))</f>
        <v/>
      </c>
      <c r="E908" s="71" t="str">
        <f t="shared" si="120"/>
        <v/>
      </c>
      <c r="F908" s="71" t="str">
        <f>IF(A908="","",IF(A908=nper,J907+E908,MIN(J907+E908,IF(D908=D907,F907,IF($E$10="Acc Bi-Weekly",ROUND((-PMT(((1+D908/CP)^(CP/12))-1,(nper-A908+1)*12/26,J907))/2,2),IF($E$10="Acc Weekly",ROUND((-PMT(((1+D908/CP)^(CP/12))-1,(nper-A908+1)*12/52,J907))/4,2),ROUND(-PMT(((1+D908/CP)^(CP/periods_per_year))-1,nper-A908+1,J907),2)))))))</f>
        <v/>
      </c>
      <c r="G908" s="71" t="str">
        <f>IF(OR(A908="",A908&lt;$E$14),"",IF(J907&lt;=F908,0,IF(IF(AND(A908&gt;=$E$14,MOD(A908-$E$14,int)=0),$E$15,0)+F908&gt;=J907+E908,J907+E908-F908,IF(AND(A908&gt;=$E$14,MOD(A908-$E$14,int)=0),$E$15,0)+IF(IF(AND(A908&gt;=$E$14,MOD(A908-$E$14,int)=0),$E$15,0)+IF(MOD(A908-$E$18,periods_per_year)=0,$E$17,0)+F908&lt;J907+E908,IF(MOD(A908-$E$18,periods_per_year)=0,$E$17,0),J907+E908-IF(AND(A908&gt;=$E$14,MOD(A908-$E$14,int)=0),$E$15,0)-F908))))</f>
        <v/>
      </c>
      <c r="H908" s="68"/>
      <c r="I908" s="71" t="str">
        <f t="shared" si="121"/>
        <v/>
      </c>
      <c r="J908" s="71" t="str">
        <f t="shared" si="122"/>
        <v/>
      </c>
      <c r="K908" s="50"/>
      <c r="L908" s="63" t="str">
        <f t="shared" si="123"/>
        <v/>
      </c>
      <c r="M908" s="64" t="str">
        <f>IF(L908="","",IF(OR(periods_per_year=26,periods_per_year=52),IF(periods_per_year=26,IF(L908=1,fpdate,M907+14),IF(periods_per_year=52,IF(L908=1,fpdate,M907+7),"n/a")),IF(periods_per_year=24,DATE(YEAR(fpdate),MONTH(fpdate)+(L908-1)/2+IF(AND(DAY(fpdate)&gt;=15,MOD(L908,2)=0),1,0),IF(MOD(L908,2)=0,IF(DAY(fpdate)&gt;=15,DAY(fpdate)-14,DAY(fpdate)+14),DAY(fpdate))),IF(DAY(DATE(YEAR(fpdate),MONTH(fpdate)+L908-1,DAY(fpdate)))&lt;&gt;DAY(fpdate),DATE(YEAR(fpdate),MONTH(fpdate)+L908,0),DATE(YEAR(fpdate),MONTH(fpdate)+L908-1,DAY(fpdate))))))</f>
        <v/>
      </c>
      <c r="N908" s="70" t="str">
        <f>IF(L908="","",IF(D908&lt;&gt;"",D908,IF(L908=1,start_rate,IF(variable,IF(OR(L908=1,L908&lt;$K$20*periods_per_year),N907,MIN($K$21,IF(MOD(L908-1,$J$23)=0,MAX($K$22,N907+$J$24),N907))),N907))))</f>
        <v/>
      </c>
      <c r="O908" s="71" t="str">
        <f>IF(L908="","",ROUND((((1+N908/CP)^(CP/periods_per_year))-1)*R907,2))</f>
        <v/>
      </c>
      <c r="P908" s="71" t="str">
        <f>IF(L908="","",IF(L908=nper,R907+O908,MIN(R907+O908,IF(N908=N907,P907,ROUND(-PMT(((1+N908/CP)^(CP/periods_per_year))-1,nper-L908+1,R907),2)))))</f>
        <v/>
      </c>
      <c r="Q908" s="71" t="str">
        <f t="shared" si="124"/>
        <v/>
      </c>
      <c r="R908" s="71" t="str">
        <f t="shared" si="125"/>
        <v/>
      </c>
    </row>
    <row r="909" spans="1:18" x14ac:dyDescent="0.25">
      <c r="A909" s="63" t="str">
        <f t="shared" si="117"/>
        <v/>
      </c>
      <c r="B909" s="64" t="str">
        <f t="shared" si="118"/>
        <v/>
      </c>
      <c r="C909" s="65" t="str">
        <f t="shared" si="119"/>
        <v/>
      </c>
      <c r="D909" s="66" t="str">
        <f>IF(A909="","",IF(A909=1,start_rate,IF(variable,IF(OR(A909=1,A909&lt;$K$20*periods_per_year),D908,MIN($K$21,IF(MOD(A909-1,$J$23)=0,MAX($K$22,D908+$J$24),D908))),D908)))</f>
        <v/>
      </c>
      <c r="E909" s="71" t="str">
        <f t="shared" si="120"/>
        <v/>
      </c>
      <c r="F909" s="71" t="str">
        <f>IF(A909="","",IF(A909=nper,J908+E909,MIN(J908+E909,IF(D909=D908,F908,IF($E$10="Acc Bi-Weekly",ROUND((-PMT(((1+D909/CP)^(CP/12))-1,(nper-A909+1)*12/26,J908))/2,2),IF($E$10="Acc Weekly",ROUND((-PMT(((1+D909/CP)^(CP/12))-1,(nper-A909+1)*12/52,J908))/4,2),ROUND(-PMT(((1+D909/CP)^(CP/periods_per_year))-1,nper-A909+1,J908),2)))))))</f>
        <v/>
      </c>
      <c r="G909" s="71" t="str">
        <f>IF(OR(A909="",A909&lt;$E$14),"",IF(J908&lt;=F909,0,IF(IF(AND(A909&gt;=$E$14,MOD(A909-$E$14,int)=0),$E$15,0)+F909&gt;=J908+E909,J908+E909-F909,IF(AND(A909&gt;=$E$14,MOD(A909-$E$14,int)=0),$E$15,0)+IF(IF(AND(A909&gt;=$E$14,MOD(A909-$E$14,int)=0),$E$15,0)+IF(MOD(A909-$E$18,periods_per_year)=0,$E$17,0)+F909&lt;J908+E909,IF(MOD(A909-$E$18,periods_per_year)=0,$E$17,0),J908+E909-IF(AND(A909&gt;=$E$14,MOD(A909-$E$14,int)=0),$E$15,0)-F909))))</f>
        <v/>
      </c>
      <c r="H909" s="68"/>
      <c r="I909" s="71" t="str">
        <f t="shared" si="121"/>
        <v/>
      </c>
      <c r="J909" s="71" t="str">
        <f t="shared" si="122"/>
        <v/>
      </c>
      <c r="K909" s="50"/>
      <c r="L909" s="63" t="str">
        <f t="shared" si="123"/>
        <v/>
      </c>
      <c r="M909" s="64" t="str">
        <f>IF(L909="","",IF(OR(periods_per_year=26,periods_per_year=52),IF(periods_per_year=26,IF(L909=1,fpdate,M908+14),IF(periods_per_year=52,IF(L909=1,fpdate,M908+7),"n/a")),IF(periods_per_year=24,DATE(YEAR(fpdate),MONTH(fpdate)+(L909-1)/2+IF(AND(DAY(fpdate)&gt;=15,MOD(L909,2)=0),1,0),IF(MOD(L909,2)=0,IF(DAY(fpdate)&gt;=15,DAY(fpdate)-14,DAY(fpdate)+14),DAY(fpdate))),IF(DAY(DATE(YEAR(fpdate),MONTH(fpdate)+L909-1,DAY(fpdate)))&lt;&gt;DAY(fpdate),DATE(YEAR(fpdate),MONTH(fpdate)+L909,0),DATE(YEAR(fpdate),MONTH(fpdate)+L909-1,DAY(fpdate))))))</f>
        <v/>
      </c>
      <c r="N909" s="70" t="str">
        <f>IF(L909="","",IF(D909&lt;&gt;"",D909,IF(L909=1,start_rate,IF(variable,IF(OR(L909=1,L909&lt;$K$20*periods_per_year),N908,MIN($K$21,IF(MOD(L909-1,$J$23)=0,MAX($K$22,N908+$J$24),N908))),N908))))</f>
        <v/>
      </c>
      <c r="O909" s="71" t="str">
        <f>IF(L909="","",ROUND((((1+N909/CP)^(CP/periods_per_year))-1)*R908,2))</f>
        <v/>
      </c>
      <c r="P909" s="71" t="str">
        <f>IF(L909="","",IF(L909=nper,R908+O909,MIN(R908+O909,IF(N909=N908,P908,ROUND(-PMT(((1+N909/CP)^(CP/periods_per_year))-1,nper-L909+1,R908),2)))))</f>
        <v/>
      </c>
      <c r="Q909" s="71" t="str">
        <f t="shared" si="124"/>
        <v/>
      </c>
      <c r="R909" s="71" t="str">
        <f t="shared" si="125"/>
        <v/>
      </c>
    </row>
    <row r="910" spans="1:18" x14ac:dyDescent="0.25">
      <c r="A910" s="63" t="str">
        <f t="shared" si="117"/>
        <v/>
      </c>
      <c r="B910" s="64" t="str">
        <f t="shared" si="118"/>
        <v/>
      </c>
      <c r="C910" s="65" t="str">
        <f t="shared" si="119"/>
        <v/>
      </c>
      <c r="D910" s="66" t="str">
        <f>IF(A910="","",IF(A910=1,start_rate,IF(variable,IF(OR(A910=1,A910&lt;$K$20*periods_per_year),D909,MIN($K$21,IF(MOD(A910-1,$J$23)=0,MAX($K$22,D909+$J$24),D909))),D909)))</f>
        <v/>
      </c>
      <c r="E910" s="71" t="str">
        <f t="shared" si="120"/>
        <v/>
      </c>
      <c r="F910" s="71" t="str">
        <f>IF(A910="","",IF(A910=nper,J909+E910,MIN(J909+E910,IF(D910=D909,F909,IF($E$10="Acc Bi-Weekly",ROUND((-PMT(((1+D910/CP)^(CP/12))-1,(nper-A910+1)*12/26,J909))/2,2),IF($E$10="Acc Weekly",ROUND((-PMT(((1+D910/CP)^(CP/12))-1,(nper-A910+1)*12/52,J909))/4,2),ROUND(-PMT(((1+D910/CP)^(CP/periods_per_year))-1,nper-A910+1,J909),2)))))))</f>
        <v/>
      </c>
      <c r="G910" s="71" t="str">
        <f>IF(OR(A910="",A910&lt;$E$14),"",IF(J909&lt;=F910,0,IF(IF(AND(A910&gt;=$E$14,MOD(A910-$E$14,int)=0),$E$15,0)+F910&gt;=J909+E910,J909+E910-F910,IF(AND(A910&gt;=$E$14,MOD(A910-$E$14,int)=0),$E$15,0)+IF(IF(AND(A910&gt;=$E$14,MOD(A910-$E$14,int)=0),$E$15,0)+IF(MOD(A910-$E$18,periods_per_year)=0,$E$17,0)+F910&lt;J909+E910,IF(MOD(A910-$E$18,periods_per_year)=0,$E$17,0),J909+E910-IF(AND(A910&gt;=$E$14,MOD(A910-$E$14,int)=0),$E$15,0)-F910))))</f>
        <v/>
      </c>
      <c r="H910" s="68"/>
      <c r="I910" s="71" t="str">
        <f t="shared" si="121"/>
        <v/>
      </c>
      <c r="J910" s="71" t="str">
        <f t="shared" si="122"/>
        <v/>
      </c>
      <c r="K910" s="50"/>
      <c r="L910" s="63" t="str">
        <f t="shared" si="123"/>
        <v/>
      </c>
      <c r="M910" s="64" t="str">
        <f>IF(L910="","",IF(OR(periods_per_year=26,periods_per_year=52),IF(periods_per_year=26,IF(L910=1,fpdate,M909+14),IF(periods_per_year=52,IF(L910=1,fpdate,M909+7),"n/a")),IF(periods_per_year=24,DATE(YEAR(fpdate),MONTH(fpdate)+(L910-1)/2+IF(AND(DAY(fpdate)&gt;=15,MOD(L910,2)=0),1,0),IF(MOD(L910,2)=0,IF(DAY(fpdate)&gt;=15,DAY(fpdate)-14,DAY(fpdate)+14),DAY(fpdate))),IF(DAY(DATE(YEAR(fpdate),MONTH(fpdate)+L910-1,DAY(fpdate)))&lt;&gt;DAY(fpdate),DATE(YEAR(fpdate),MONTH(fpdate)+L910,0),DATE(YEAR(fpdate),MONTH(fpdate)+L910-1,DAY(fpdate))))))</f>
        <v/>
      </c>
      <c r="N910" s="70" t="str">
        <f>IF(L910="","",IF(D910&lt;&gt;"",D910,IF(L910=1,start_rate,IF(variable,IF(OR(L910=1,L910&lt;$K$20*periods_per_year),N909,MIN($K$21,IF(MOD(L910-1,$J$23)=0,MAX($K$22,N909+$J$24),N909))),N909))))</f>
        <v/>
      </c>
      <c r="O910" s="71" t="str">
        <f>IF(L910="","",ROUND((((1+N910/CP)^(CP/periods_per_year))-1)*R909,2))</f>
        <v/>
      </c>
      <c r="P910" s="71" t="str">
        <f>IF(L910="","",IF(L910=nper,R909+O910,MIN(R909+O910,IF(N910=N909,P909,ROUND(-PMT(((1+N910/CP)^(CP/periods_per_year))-1,nper-L910+1,R909),2)))))</f>
        <v/>
      </c>
      <c r="Q910" s="71" t="str">
        <f t="shared" si="124"/>
        <v/>
      </c>
      <c r="R910" s="71" t="str">
        <f t="shared" si="125"/>
        <v/>
      </c>
    </row>
    <row r="911" spans="1:18" x14ac:dyDescent="0.25">
      <c r="A911" s="63" t="str">
        <f t="shared" si="117"/>
        <v/>
      </c>
      <c r="B911" s="64" t="str">
        <f t="shared" si="118"/>
        <v/>
      </c>
      <c r="C911" s="65" t="str">
        <f t="shared" si="119"/>
        <v/>
      </c>
      <c r="D911" s="66" t="str">
        <f>IF(A911="","",IF(A911=1,start_rate,IF(variable,IF(OR(A911=1,A911&lt;$K$20*periods_per_year),D910,MIN($K$21,IF(MOD(A911-1,$J$23)=0,MAX($K$22,D910+$J$24),D910))),D910)))</f>
        <v/>
      </c>
      <c r="E911" s="71" t="str">
        <f t="shared" si="120"/>
        <v/>
      </c>
      <c r="F911" s="71" t="str">
        <f>IF(A911="","",IF(A911=nper,J910+E911,MIN(J910+E911,IF(D911=D910,F910,IF($E$10="Acc Bi-Weekly",ROUND((-PMT(((1+D911/CP)^(CP/12))-1,(nper-A911+1)*12/26,J910))/2,2),IF($E$10="Acc Weekly",ROUND((-PMT(((1+D911/CP)^(CP/12))-1,(nper-A911+1)*12/52,J910))/4,2),ROUND(-PMT(((1+D911/CP)^(CP/periods_per_year))-1,nper-A911+1,J910),2)))))))</f>
        <v/>
      </c>
      <c r="G911" s="71" t="str">
        <f>IF(OR(A911="",A911&lt;$E$14),"",IF(J910&lt;=F911,0,IF(IF(AND(A911&gt;=$E$14,MOD(A911-$E$14,int)=0),$E$15,0)+F911&gt;=J910+E911,J910+E911-F911,IF(AND(A911&gt;=$E$14,MOD(A911-$E$14,int)=0),$E$15,0)+IF(IF(AND(A911&gt;=$E$14,MOD(A911-$E$14,int)=0),$E$15,0)+IF(MOD(A911-$E$18,periods_per_year)=0,$E$17,0)+F911&lt;J910+E911,IF(MOD(A911-$E$18,periods_per_year)=0,$E$17,0),J910+E911-IF(AND(A911&gt;=$E$14,MOD(A911-$E$14,int)=0),$E$15,0)-F911))))</f>
        <v/>
      </c>
      <c r="H911" s="68"/>
      <c r="I911" s="71" t="str">
        <f t="shared" si="121"/>
        <v/>
      </c>
      <c r="J911" s="71" t="str">
        <f t="shared" si="122"/>
        <v/>
      </c>
      <c r="K911" s="50"/>
      <c r="L911" s="63" t="str">
        <f t="shared" si="123"/>
        <v/>
      </c>
      <c r="M911" s="64" t="str">
        <f>IF(L911="","",IF(OR(periods_per_year=26,periods_per_year=52),IF(periods_per_year=26,IF(L911=1,fpdate,M910+14),IF(periods_per_year=52,IF(L911=1,fpdate,M910+7),"n/a")),IF(periods_per_year=24,DATE(YEAR(fpdate),MONTH(fpdate)+(L911-1)/2+IF(AND(DAY(fpdate)&gt;=15,MOD(L911,2)=0),1,0),IF(MOD(L911,2)=0,IF(DAY(fpdate)&gt;=15,DAY(fpdate)-14,DAY(fpdate)+14),DAY(fpdate))),IF(DAY(DATE(YEAR(fpdate),MONTH(fpdate)+L911-1,DAY(fpdate)))&lt;&gt;DAY(fpdate),DATE(YEAR(fpdate),MONTH(fpdate)+L911,0),DATE(YEAR(fpdate),MONTH(fpdate)+L911-1,DAY(fpdate))))))</f>
        <v/>
      </c>
      <c r="N911" s="70" t="str">
        <f>IF(L911="","",IF(D911&lt;&gt;"",D911,IF(L911=1,start_rate,IF(variable,IF(OR(L911=1,L911&lt;$K$20*periods_per_year),N910,MIN($K$21,IF(MOD(L911-1,$J$23)=0,MAX($K$22,N910+$J$24),N910))),N910))))</f>
        <v/>
      </c>
      <c r="O911" s="71" t="str">
        <f>IF(L911="","",ROUND((((1+N911/CP)^(CP/periods_per_year))-1)*R910,2))</f>
        <v/>
      </c>
      <c r="P911" s="71" t="str">
        <f>IF(L911="","",IF(L911=nper,R910+O911,MIN(R910+O911,IF(N911=N910,P910,ROUND(-PMT(((1+N911/CP)^(CP/periods_per_year))-1,nper-L911+1,R910),2)))))</f>
        <v/>
      </c>
      <c r="Q911" s="71" t="str">
        <f t="shared" si="124"/>
        <v/>
      </c>
      <c r="R911" s="71" t="str">
        <f t="shared" si="125"/>
        <v/>
      </c>
    </row>
    <row r="912" spans="1:18" x14ac:dyDescent="0.25">
      <c r="A912" s="63" t="str">
        <f t="shared" si="117"/>
        <v/>
      </c>
      <c r="B912" s="64" t="str">
        <f t="shared" si="118"/>
        <v/>
      </c>
      <c r="C912" s="65" t="str">
        <f t="shared" si="119"/>
        <v/>
      </c>
      <c r="D912" s="66" t="str">
        <f>IF(A912="","",IF(A912=1,start_rate,IF(variable,IF(OR(A912=1,A912&lt;$K$20*periods_per_year),D911,MIN($K$21,IF(MOD(A912-1,$J$23)=0,MAX($K$22,D911+$J$24),D911))),D911)))</f>
        <v/>
      </c>
      <c r="E912" s="71" t="str">
        <f t="shared" si="120"/>
        <v/>
      </c>
      <c r="F912" s="71" t="str">
        <f>IF(A912="","",IF(A912=nper,J911+E912,MIN(J911+E912,IF(D912=D911,F911,IF($E$10="Acc Bi-Weekly",ROUND((-PMT(((1+D912/CP)^(CP/12))-1,(nper-A912+1)*12/26,J911))/2,2),IF($E$10="Acc Weekly",ROUND((-PMT(((1+D912/CP)^(CP/12))-1,(nper-A912+1)*12/52,J911))/4,2),ROUND(-PMT(((1+D912/CP)^(CP/periods_per_year))-1,nper-A912+1,J911),2)))))))</f>
        <v/>
      </c>
      <c r="G912" s="71" t="str">
        <f>IF(OR(A912="",A912&lt;$E$14),"",IF(J911&lt;=F912,0,IF(IF(AND(A912&gt;=$E$14,MOD(A912-$E$14,int)=0),$E$15,0)+F912&gt;=J911+E912,J911+E912-F912,IF(AND(A912&gt;=$E$14,MOD(A912-$E$14,int)=0),$E$15,0)+IF(IF(AND(A912&gt;=$E$14,MOD(A912-$E$14,int)=0),$E$15,0)+IF(MOD(A912-$E$18,periods_per_year)=0,$E$17,0)+F912&lt;J911+E912,IF(MOD(A912-$E$18,periods_per_year)=0,$E$17,0),J911+E912-IF(AND(A912&gt;=$E$14,MOD(A912-$E$14,int)=0),$E$15,0)-F912))))</f>
        <v/>
      </c>
      <c r="H912" s="68"/>
      <c r="I912" s="71" t="str">
        <f t="shared" si="121"/>
        <v/>
      </c>
      <c r="J912" s="71" t="str">
        <f t="shared" si="122"/>
        <v/>
      </c>
      <c r="K912" s="50"/>
      <c r="L912" s="63" t="str">
        <f t="shared" si="123"/>
        <v/>
      </c>
      <c r="M912" s="64" t="str">
        <f>IF(L912="","",IF(OR(periods_per_year=26,periods_per_year=52),IF(periods_per_year=26,IF(L912=1,fpdate,M911+14),IF(periods_per_year=52,IF(L912=1,fpdate,M911+7),"n/a")),IF(periods_per_year=24,DATE(YEAR(fpdate),MONTH(fpdate)+(L912-1)/2+IF(AND(DAY(fpdate)&gt;=15,MOD(L912,2)=0),1,0),IF(MOD(L912,2)=0,IF(DAY(fpdate)&gt;=15,DAY(fpdate)-14,DAY(fpdate)+14),DAY(fpdate))),IF(DAY(DATE(YEAR(fpdate),MONTH(fpdate)+L912-1,DAY(fpdate)))&lt;&gt;DAY(fpdate),DATE(YEAR(fpdate),MONTH(fpdate)+L912,0),DATE(YEAR(fpdate),MONTH(fpdate)+L912-1,DAY(fpdate))))))</f>
        <v/>
      </c>
      <c r="N912" s="70" t="str">
        <f>IF(L912="","",IF(D912&lt;&gt;"",D912,IF(L912=1,start_rate,IF(variable,IF(OR(L912=1,L912&lt;$K$20*periods_per_year),N911,MIN($K$21,IF(MOD(L912-1,$J$23)=0,MAX($K$22,N911+$J$24),N911))),N911))))</f>
        <v/>
      </c>
      <c r="O912" s="71" t="str">
        <f>IF(L912="","",ROUND((((1+N912/CP)^(CP/periods_per_year))-1)*R911,2))</f>
        <v/>
      </c>
      <c r="P912" s="71" t="str">
        <f>IF(L912="","",IF(L912=nper,R911+O912,MIN(R911+O912,IF(N912=N911,P911,ROUND(-PMT(((1+N912/CP)^(CP/periods_per_year))-1,nper-L912+1,R911),2)))))</f>
        <v/>
      </c>
      <c r="Q912" s="71" t="str">
        <f t="shared" si="124"/>
        <v/>
      </c>
      <c r="R912" s="71" t="str">
        <f t="shared" si="125"/>
        <v/>
      </c>
    </row>
    <row r="913" spans="1:18" x14ac:dyDescent="0.25">
      <c r="A913" s="63" t="str">
        <f t="shared" si="117"/>
        <v/>
      </c>
      <c r="B913" s="64" t="str">
        <f t="shared" si="118"/>
        <v/>
      </c>
      <c r="C913" s="65" t="str">
        <f t="shared" si="119"/>
        <v/>
      </c>
      <c r="D913" s="66" t="str">
        <f>IF(A913="","",IF(A913=1,start_rate,IF(variable,IF(OR(A913=1,A913&lt;$K$20*periods_per_year),D912,MIN($K$21,IF(MOD(A913-1,$J$23)=0,MAX($K$22,D912+$J$24),D912))),D912)))</f>
        <v/>
      </c>
      <c r="E913" s="71" t="str">
        <f t="shared" si="120"/>
        <v/>
      </c>
      <c r="F913" s="71" t="str">
        <f>IF(A913="","",IF(A913=nper,J912+E913,MIN(J912+E913,IF(D913=D912,F912,IF($E$10="Acc Bi-Weekly",ROUND((-PMT(((1+D913/CP)^(CP/12))-1,(nper-A913+1)*12/26,J912))/2,2),IF($E$10="Acc Weekly",ROUND((-PMT(((1+D913/CP)^(CP/12))-1,(nper-A913+1)*12/52,J912))/4,2),ROUND(-PMT(((1+D913/CP)^(CP/periods_per_year))-1,nper-A913+1,J912),2)))))))</f>
        <v/>
      </c>
      <c r="G913" s="71" t="str">
        <f>IF(OR(A913="",A913&lt;$E$14),"",IF(J912&lt;=F913,0,IF(IF(AND(A913&gt;=$E$14,MOD(A913-$E$14,int)=0),$E$15,0)+F913&gt;=J912+E913,J912+E913-F913,IF(AND(A913&gt;=$E$14,MOD(A913-$E$14,int)=0),$E$15,0)+IF(IF(AND(A913&gt;=$E$14,MOD(A913-$E$14,int)=0),$E$15,0)+IF(MOD(A913-$E$18,periods_per_year)=0,$E$17,0)+F913&lt;J912+E913,IF(MOD(A913-$E$18,periods_per_year)=0,$E$17,0),J912+E913-IF(AND(A913&gt;=$E$14,MOD(A913-$E$14,int)=0),$E$15,0)-F913))))</f>
        <v/>
      </c>
      <c r="H913" s="68"/>
      <c r="I913" s="71" t="str">
        <f t="shared" si="121"/>
        <v/>
      </c>
      <c r="J913" s="71" t="str">
        <f t="shared" si="122"/>
        <v/>
      </c>
      <c r="K913" s="50"/>
      <c r="L913" s="63" t="str">
        <f t="shared" si="123"/>
        <v/>
      </c>
      <c r="M913" s="64" t="str">
        <f>IF(L913="","",IF(OR(periods_per_year=26,periods_per_year=52),IF(periods_per_year=26,IF(L913=1,fpdate,M912+14),IF(periods_per_year=52,IF(L913=1,fpdate,M912+7),"n/a")),IF(periods_per_year=24,DATE(YEAR(fpdate),MONTH(fpdate)+(L913-1)/2+IF(AND(DAY(fpdate)&gt;=15,MOD(L913,2)=0),1,0),IF(MOD(L913,2)=0,IF(DAY(fpdate)&gt;=15,DAY(fpdate)-14,DAY(fpdate)+14),DAY(fpdate))),IF(DAY(DATE(YEAR(fpdate),MONTH(fpdate)+L913-1,DAY(fpdate)))&lt;&gt;DAY(fpdate),DATE(YEAR(fpdate),MONTH(fpdate)+L913,0),DATE(YEAR(fpdate),MONTH(fpdate)+L913-1,DAY(fpdate))))))</f>
        <v/>
      </c>
      <c r="N913" s="70" t="str">
        <f>IF(L913="","",IF(D913&lt;&gt;"",D913,IF(L913=1,start_rate,IF(variable,IF(OR(L913=1,L913&lt;$K$20*periods_per_year),N912,MIN($K$21,IF(MOD(L913-1,$J$23)=0,MAX($K$22,N912+$J$24),N912))),N912))))</f>
        <v/>
      </c>
      <c r="O913" s="71" t="str">
        <f>IF(L913="","",ROUND((((1+N913/CP)^(CP/periods_per_year))-1)*R912,2))</f>
        <v/>
      </c>
      <c r="P913" s="71" t="str">
        <f>IF(L913="","",IF(L913=nper,R912+O913,MIN(R912+O913,IF(N913=N912,P912,ROUND(-PMT(((1+N913/CP)^(CP/periods_per_year))-1,nper-L913+1,R912),2)))))</f>
        <v/>
      </c>
      <c r="Q913" s="71" t="str">
        <f t="shared" si="124"/>
        <v/>
      </c>
      <c r="R913" s="71" t="str">
        <f t="shared" si="125"/>
        <v/>
      </c>
    </row>
    <row r="914" spans="1:18" x14ac:dyDescent="0.25">
      <c r="A914" s="63" t="str">
        <f t="shared" si="117"/>
        <v/>
      </c>
      <c r="B914" s="64" t="str">
        <f t="shared" si="118"/>
        <v/>
      </c>
      <c r="C914" s="65" t="str">
        <f t="shared" si="119"/>
        <v/>
      </c>
      <c r="D914" s="66" t="str">
        <f>IF(A914="","",IF(A914=1,start_rate,IF(variable,IF(OR(A914=1,A914&lt;$K$20*periods_per_year),D913,MIN($K$21,IF(MOD(A914-1,$J$23)=0,MAX($K$22,D913+$J$24),D913))),D913)))</f>
        <v/>
      </c>
      <c r="E914" s="71" t="str">
        <f t="shared" si="120"/>
        <v/>
      </c>
      <c r="F914" s="71" t="str">
        <f>IF(A914="","",IF(A914=nper,J913+E914,MIN(J913+E914,IF(D914=D913,F913,IF($E$10="Acc Bi-Weekly",ROUND((-PMT(((1+D914/CP)^(CP/12))-1,(nper-A914+1)*12/26,J913))/2,2),IF($E$10="Acc Weekly",ROUND((-PMT(((1+D914/CP)^(CP/12))-1,(nper-A914+1)*12/52,J913))/4,2),ROUND(-PMT(((1+D914/CP)^(CP/periods_per_year))-1,nper-A914+1,J913),2)))))))</f>
        <v/>
      </c>
      <c r="G914" s="71" t="str">
        <f>IF(OR(A914="",A914&lt;$E$14),"",IF(J913&lt;=F914,0,IF(IF(AND(A914&gt;=$E$14,MOD(A914-$E$14,int)=0),$E$15,0)+F914&gt;=J913+E914,J913+E914-F914,IF(AND(A914&gt;=$E$14,MOD(A914-$E$14,int)=0),$E$15,0)+IF(IF(AND(A914&gt;=$E$14,MOD(A914-$E$14,int)=0),$E$15,0)+IF(MOD(A914-$E$18,periods_per_year)=0,$E$17,0)+F914&lt;J913+E914,IF(MOD(A914-$E$18,periods_per_year)=0,$E$17,0),J913+E914-IF(AND(A914&gt;=$E$14,MOD(A914-$E$14,int)=0),$E$15,0)-F914))))</f>
        <v/>
      </c>
      <c r="H914" s="68"/>
      <c r="I914" s="71" t="str">
        <f t="shared" si="121"/>
        <v/>
      </c>
      <c r="J914" s="71" t="str">
        <f t="shared" si="122"/>
        <v/>
      </c>
      <c r="K914" s="50"/>
      <c r="L914" s="63" t="str">
        <f t="shared" si="123"/>
        <v/>
      </c>
      <c r="M914" s="64" t="str">
        <f>IF(L914="","",IF(OR(periods_per_year=26,periods_per_year=52),IF(periods_per_year=26,IF(L914=1,fpdate,M913+14),IF(periods_per_year=52,IF(L914=1,fpdate,M913+7),"n/a")),IF(periods_per_year=24,DATE(YEAR(fpdate),MONTH(fpdate)+(L914-1)/2+IF(AND(DAY(fpdate)&gt;=15,MOD(L914,2)=0),1,0),IF(MOD(L914,2)=0,IF(DAY(fpdate)&gt;=15,DAY(fpdate)-14,DAY(fpdate)+14),DAY(fpdate))),IF(DAY(DATE(YEAR(fpdate),MONTH(fpdate)+L914-1,DAY(fpdate)))&lt;&gt;DAY(fpdate),DATE(YEAR(fpdate),MONTH(fpdate)+L914,0),DATE(YEAR(fpdate),MONTH(fpdate)+L914-1,DAY(fpdate))))))</f>
        <v/>
      </c>
      <c r="N914" s="70" t="str">
        <f>IF(L914="","",IF(D914&lt;&gt;"",D914,IF(L914=1,start_rate,IF(variable,IF(OR(L914=1,L914&lt;$K$20*periods_per_year),N913,MIN($K$21,IF(MOD(L914-1,$J$23)=0,MAX($K$22,N913+$J$24),N913))),N913))))</f>
        <v/>
      </c>
      <c r="O914" s="71" t="str">
        <f>IF(L914="","",ROUND((((1+N914/CP)^(CP/periods_per_year))-1)*R913,2))</f>
        <v/>
      </c>
      <c r="P914" s="71" t="str">
        <f>IF(L914="","",IF(L914=nper,R913+O914,MIN(R913+O914,IF(N914=N913,P913,ROUND(-PMT(((1+N914/CP)^(CP/periods_per_year))-1,nper-L914+1,R913),2)))))</f>
        <v/>
      </c>
      <c r="Q914" s="71" t="str">
        <f t="shared" si="124"/>
        <v/>
      </c>
      <c r="R914" s="71" t="str">
        <f t="shared" si="125"/>
        <v/>
      </c>
    </row>
    <row r="915" spans="1:18" x14ac:dyDescent="0.25">
      <c r="A915" s="63" t="str">
        <f t="shared" si="117"/>
        <v/>
      </c>
      <c r="B915" s="64" t="str">
        <f t="shared" si="118"/>
        <v/>
      </c>
      <c r="C915" s="65" t="str">
        <f t="shared" si="119"/>
        <v/>
      </c>
      <c r="D915" s="66" t="str">
        <f>IF(A915="","",IF(A915=1,start_rate,IF(variable,IF(OR(A915=1,A915&lt;$K$20*periods_per_year),D914,MIN($K$21,IF(MOD(A915-1,$J$23)=0,MAX($K$22,D914+$J$24),D914))),D914)))</f>
        <v/>
      </c>
      <c r="E915" s="71" t="str">
        <f t="shared" si="120"/>
        <v/>
      </c>
      <c r="F915" s="71" t="str">
        <f>IF(A915="","",IF(A915=nper,J914+E915,MIN(J914+E915,IF(D915=D914,F914,IF($E$10="Acc Bi-Weekly",ROUND((-PMT(((1+D915/CP)^(CP/12))-1,(nper-A915+1)*12/26,J914))/2,2),IF($E$10="Acc Weekly",ROUND((-PMT(((1+D915/CP)^(CP/12))-1,(nper-A915+1)*12/52,J914))/4,2),ROUND(-PMT(((1+D915/CP)^(CP/periods_per_year))-1,nper-A915+1,J914),2)))))))</f>
        <v/>
      </c>
      <c r="G915" s="71" t="str">
        <f>IF(OR(A915="",A915&lt;$E$14),"",IF(J914&lt;=F915,0,IF(IF(AND(A915&gt;=$E$14,MOD(A915-$E$14,int)=0),$E$15,0)+F915&gt;=J914+E915,J914+E915-F915,IF(AND(A915&gt;=$E$14,MOD(A915-$E$14,int)=0),$E$15,0)+IF(IF(AND(A915&gt;=$E$14,MOD(A915-$E$14,int)=0),$E$15,0)+IF(MOD(A915-$E$18,periods_per_year)=0,$E$17,0)+F915&lt;J914+E915,IF(MOD(A915-$E$18,periods_per_year)=0,$E$17,0),J914+E915-IF(AND(A915&gt;=$E$14,MOD(A915-$E$14,int)=0),$E$15,0)-F915))))</f>
        <v/>
      </c>
      <c r="H915" s="68"/>
      <c r="I915" s="71" t="str">
        <f t="shared" si="121"/>
        <v/>
      </c>
      <c r="J915" s="71" t="str">
        <f t="shared" si="122"/>
        <v/>
      </c>
      <c r="K915" s="50"/>
      <c r="L915" s="63" t="str">
        <f t="shared" si="123"/>
        <v/>
      </c>
      <c r="M915" s="64" t="str">
        <f>IF(L915="","",IF(OR(periods_per_year=26,periods_per_year=52),IF(periods_per_year=26,IF(L915=1,fpdate,M914+14),IF(periods_per_year=52,IF(L915=1,fpdate,M914+7),"n/a")),IF(periods_per_year=24,DATE(YEAR(fpdate),MONTH(fpdate)+(L915-1)/2+IF(AND(DAY(fpdate)&gt;=15,MOD(L915,2)=0),1,0),IF(MOD(L915,2)=0,IF(DAY(fpdate)&gt;=15,DAY(fpdate)-14,DAY(fpdate)+14),DAY(fpdate))),IF(DAY(DATE(YEAR(fpdate),MONTH(fpdate)+L915-1,DAY(fpdate)))&lt;&gt;DAY(fpdate),DATE(YEAR(fpdate),MONTH(fpdate)+L915,0),DATE(YEAR(fpdate),MONTH(fpdate)+L915-1,DAY(fpdate))))))</f>
        <v/>
      </c>
      <c r="N915" s="70" t="str">
        <f>IF(L915="","",IF(D915&lt;&gt;"",D915,IF(L915=1,start_rate,IF(variable,IF(OR(L915=1,L915&lt;$K$20*periods_per_year),N914,MIN($K$21,IF(MOD(L915-1,$J$23)=0,MAX($K$22,N914+$J$24),N914))),N914))))</f>
        <v/>
      </c>
      <c r="O915" s="71" t="str">
        <f>IF(L915="","",ROUND((((1+N915/CP)^(CP/periods_per_year))-1)*R914,2))</f>
        <v/>
      </c>
      <c r="P915" s="71" t="str">
        <f>IF(L915="","",IF(L915=nper,R914+O915,MIN(R914+O915,IF(N915=N914,P914,ROUND(-PMT(((1+N915/CP)^(CP/periods_per_year))-1,nper-L915+1,R914),2)))))</f>
        <v/>
      </c>
      <c r="Q915" s="71" t="str">
        <f t="shared" si="124"/>
        <v/>
      </c>
      <c r="R915" s="71" t="str">
        <f t="shared" si="125"/>
        <v/>
      </c>
    </row>
    <row r="916" spans="1:18" x14ac:dyDescent="0.25">
      <c r="A916" s="63" t="str">
        <f t="shared" si="117"/>
        <v/>
      </c>
      <c r="B916" s="64" t="str">
        <f t="shared" si="118"/>
        <v/>
      </c>
      <c r="C916" s="65" t="str">
        <f t="shared" si="119"/>
        <v/>
      </c>
      <c r="D916" s="66" t="str">
        <f>IF(A916="","",IF(A916=1,start_rate,IF(variable,IF(OR(A916=1,A916&lt;$K$20*periods_per_year),D915,MIN($K$21,IF(MOD(A916-1,$J$23)=0,MAX($K$22,D915+$J$24),D915))),D915)))</f>
        <v/>
      </c>
      <c r="E916" s="71" t="str">
        <f t="shared" si="120"/>
        <v/>
      </c>
      <c r="F916" s="71" t="str">
        <f>IF(A916="","",IF(A916=nper,J915+E916,MIN(J915+E916,IF(D916=D915,F915,IF($E$10="Acc Bi-Weekly",ROUND((-PMT(((1+D916/CP)^(CP/12))-1,(nper-A916+1)*12/26,J915))/2,2),IF($E$10="Acc Weekly",ROUND((-PMT(((1+D916/CP)^(CP/12))-1,(nper-A916+1)*12/52,J915))/4,2),ROUND(-PMT(((1+D916/CP)^(CP/periods_per_year))-1,nper-A916+1,J915),2)))))))</f>
        <v/>
      </c>
      <c r="G916" s="71" t="str">
        <f>IF(OR(A916="",A916&lt;$E$14),"",IF(J915&lt;=F916,0,IF(IF(AND(A916&gt;=$E$14,MOD(A916-$E$14,int)=0),$E$15,0)+F916&gt;=J915+E916,J915+E916-F916,IF(AND(A916&gt;=$E$14,MOD(A916-$E$14,int)=0),$E$15,0)+IF(IF(AND(A916&gt;=$E$14,MOD(A916-$E$14,int)=0),$E$15,0)+IF(MOD(A916-$E$18,periods_per_year)=0,$E$17,0)+F916&lt;J915+E916,IF(MOD(A916-$E$18,periods_per_year)=0,$E$17,0),J915+E916-IF(AND(A916&gt;=$E$14,MOD(A916-$E$14,int)=0),$E$15,0)-F916))))</f>
        <v/>
      </c>
      <c r="H916" s="68"/>
      <c r="I916" s="71" t="str">
        <f t="shared" si="121"/>
        <v/>
      </c>
      <c r="J916" s="71" t="str">
        <f t="shared" si="122"/>
        <v/>
      </c>
      <c r="K916" s="50"/>
      <c r="L916" s="63" t="str">
        <f t="shared" si="123"/>
        <v/>
      </c>
      <c r="M916" s="64" t="str">
        <f>IF(L916="","",IF(OR(periods_per_year=26,periods_per_year=52),IF(periods_per_year=26,IF(L916=1,fpdate,M915+14),IF(periods_per_year=52,IF(L916=1,fpdate,M915+7),"n/a")),IF(periods_per_year=24,DATE(YEAR(fpdate),MONTH(fpdate)+(L916-1)/2+IF(AND(DAY(fpdate)&gt;=15,MOD(L916,2)=0),1,0),IF(MOD(L916,2)=0,IF(DAY(fpdate)&gt;=15,DAY(fpdate)-14,DAY(fpdate)+14),DAY(fpdate))),IF(DAY(DATE(YEAR(fpdate),MONTH(fpdate)+L916-1,DAY(fpdate)))&lt;&gt;DAY(fpdate),DATE(YEAR(fpdate),MONTH(fpdate)+L916,0),DATE(YEAR(fpdate),MONTH(fpdate)+L916-1,DAY(fpdate))))))</f>
        <v/>
      </c>
      <c r="N916" s="70" t="str">
        <f>IF(L916="","",IF(D916&lt;&gt;"",D916,IF(L916=1,start_rate,IF(variable,IF(OR(L916=1,L916&lt;$K$20*periods_per_year),N915,MIN($K$21,IF(MOD(L916-1,$J$23)=0,MAX($K$22,N915+$J$24),N915))),N915))))</f>
        <v/>
      </c>
      <c r="O916" s="71" t="str">
        <f>IF(L916="","",ROUND((((1+N916/CP)^(CP/periods_per_year))-1)*R915,2))</f>
        <v/>
      </c>
      <c r="P916" s="71" t="str">
        <f>IF(L916="","",IF(L916=nper,R915+O916,MIN(R915+O916,IF(N916=N915,P915,ROUND(-PMT(((1+N916/CP)^(CP/periods_per_year))-1,nper-L916+1,R915),2)))))</f>
        <v/>
      </c>
      <c r="Q916" s="71" t="str">
        <f t="shared" si="124"/>
        <v/>
      </c>
      <c r="R916" s="71" t="str">
        <f t="shared" si="125"/>
        <v/>
      </c>
    </row>
    <row r="917" spans="1:18" x14ac:dyDescent="0.25">
      <c r="A917" s="63" t="str">
        <f t="shared" si="117"/>
        <v/>
      </c>
      <c r="B917" s="64" t="str">
        <f t="shared" si="118"/>
        <v/>
      </c>
      <c r="C917" s="65" t="str">
        <f t="shared" si="119"/>
        <v/>
      </c>
      <c r="D917" s="66" t="str">
        <f>IF(A917="","",IF(A917=1,start_rate,IF(variable,IF(OR(A917=1,A917&lt;$K$20*periods_per_year),D916,MIN($K$21,IF(MOD(A917-1,$J$23)=0,MAX($K$22,D916+$J$24),D916))),D916)))</f>
        <v/>
      </c>
      <c r="E917" s="71" t="str">
        <f t="shared" si="120"/>
        <v/>
      </c>
      <c r="F917" s="71" t="str">
        <f>IF(A917="","",IF(A917=nper,J916+E917,MIN(J916+E917,IF(D917=D916,F916,IF($E$10="Acc Bi-Weekly",ROUND((-PMT(((1+D917/CP)^(CP/12))-1,(nper-A917+1)*12/26,J916))/2,2),IF($E$10="Acc Weekly",ROUND((-PMT(((1+D917/CP)^(CP/12))-1,(nper-A917+1)*12/52,J916))/4,2),ROUND(-PMT(((1+D917/CP)^(CP/periods_per_year))-1,nper-A917+1,J916),2)))))))</f>
        <v/>
      </c>
      <c r="G917" s="71" t="str">
        <f>IF(OR(A917="",A917&lt;$E$14),"",IF(J916&lt;=F917,0,IF(IF(AND(A917&gt;=$E$14,MOD(A917-$E$14,int)=0),$E$15,0)+F917&gt;=J916+E917,J916+E917-F917,IF(AND(A917&gt;=$E$14,MOD(A917-$E$14,int)=0),$E$15,0)+IF(IF(AND(A917&gt;=$E$14,MOD(A917-$E$14,int)=0),$E$15,0)+IF(MOD(A917-$E$18,periods_per_year)=0,$E$17,0)+F917&lt;J916+E917,IF(MOD(A917-$E$18,periods_per_year)=0,$E$17,0),J916+E917-IF(AND(A917&gt;=$E$14,MOD(A917-$E$14,int)=0),$E$15,0)-F917))))</f>
        <v/>
      </c>
      <c r="H917" s="68"/>
      <c r="I917" s="71" t="str">
        <f t="shared" si="121"/>
        <v/>
      </c>
      <c r="J917" s="71" t="str">
        <f t="shared" si="122"/>
        <v/>
      </c>
      <c r="K917" s="50"/>
      <c r="L917" s="63" t="str">
        <f t="shared" si="123"/>
        <v/>
      </c>
      <c r="M917" s="64" t="str">
        <f>IF(L917="","",IF(OR(periods_per_year=26,periods_per_year=52),IF(periods_per_year=26,IF(L917=1,fpdate,M916+14),IF(periods_per_year=52,IF(L917=1,fpdate,M916+7),"n/a")),IF(periods_per_year=24,DATE(YEAR(fpdate),MONTH(fpdate)+(L917-1)/2+IF(AND(DAY(fpdate)&gt;=15,MOD(L917,2)=0),1,0),IF(MOD(L917,2)=0,IF(DAY(fpdate)&gt;=15,DAY(fpdate)-14,DAY(fpdate)+14),DAY(fpdate))),IF(DAY(DATE(YEAR(fpdate),MONTH(fpdate)+L917-1,DAY(fpdate)))&lt;&gt;DAY(fpdate),DATE(YEAR(fpdate),MONTH(fpdate)+L917,0),DATE(YEAR(fpdate),MONTH(fpdate)+L917-1,DAY(fpdate))))))</f>
        <v/>
      </c>
      <c r="N917" s="70" t="str">
        <f>IF(L917="","",IF(D917&lt;&gt;"",D917,IF(L917=1,start_rate,IF(variable,IF(OR(L917=1,L917&lt;$K$20*periods_per_year),N916,MIN($K$21,IF(MOD(L917-1,$J$23)=0,MAX($K$22,N916+$J$24),N916))),N916))))</f>
        <v/>
      </c>
      <c r="O917" s="71" t="str">
        <f>IF(L917="","",ROUND((((1+N917/CP)^(CP/periods_per_year))-1)*R916,2))</f>
        <v/>
      </c>
      <c r="P917" s="71" t="str">
        <f>IF(L917="","",IF(L917=nper,R916+O917,MIN(R916+O917,IF(N917=N916,P916,ROUND(-PMT(((1+N917/CP)^(CP/periods_per_year))-1,nper-L917+1,R916),2)))))</f>
        <v/>
      </c>
      <c r="Q917" s="71" t="str">
        <f t="shared" si="124"/>
        <v/>
      </c>
      <c r="R917" s="71" t="str">
        <f t="shared" si="125"/>
        <v/>
      </c>
    </row>
    <row r="918" spans="1:18" x14ac:dyDescent="0.25">
      <c r="A918" s="63" t="str">
        <f t="shared" si="117"/>
        <v/>
      </c>
      <c r="B918" s="64" t="str">
        <f t="shared" si="118"/>
        <v/>
      </c>
      <c r="C918" s="65" t="str">
        <f t="shared" si="119"/>
        <v/>
      </c>
      <c r="D918" s="66" t="str">
        <f>IF(A918="","",IF(A918=1,start_rate,IF(variable,IF(OR(A918=1,A918&lt;$K$20*periods_per_year),D917,MIN($K$21,IF(MOD(A918-1,$J$23)=0,MAX($K$22,D917+$J$24),D917))),D917)))</f>
        <v/>
      </c>
      <c r="E918" s="71" t="str">
        <f t="shared" si="120"/>
        <v/>
      </c>
      <c r="F918" s="71" t="str">
        <f>IF(A918="","",IF(A918=nper,J917+E918,MIN(J917+E918,IF(D918=D917,F917,IF($E$10="Acc Bi-Weekly",ROUND((-PMT(((1+D918/CP)^(CP/12))-1,(nper-A918+1)*12/26,J917))/2,2),IF($E$10="Acc Weekly",ROUND((-PMT(((1+D918/CP)^(CP/12))-1,(nper-A918+1)*12/52,J917))/4,2),ROUND(-PMT(((1+D918/CP)^(CP/periods_per_year))-1,nper-A918+1,J917),2)))))))</f>
        <v/>
      </c>
      <c r="G918" s="71" t="str">
        <f>IF(OR(A918="",A918&lt;$E$14),"",IF(J917&lt;=F918,0,IF(IF(AND(A918&gt;=$E$14,MOD(A918-$E$14,int)=0),$E$15,0)+F918&gt;=J917+E918,J917+E918-F918,IF(AND(A918&gt;=$E$14,MOD(A918-$E$14,int)=0),$E$15,0)+IF(IF(AND(A918&gt;=$E$14,MOD(A918-$E$14,int)=0),$E$15,0)+IF(MOD(A918-$E$18,periods_per_year)=0,$E$17,0)+F918&lt;J917+E918,IF(MOD(A918-$E$18,periods_per_year)=0,$E$17,0),J917+E918-IF(AND(A918&gt;=$E$14,MOD(A918-$E$14,int)=0),$E$15,0)-F918))))</f>
        <v/>
      </c>
      <c r="H918" s="68"/>
      <c r="I918" s="71" t="str">
        <f t="shared" si="121"/>
        <v/>
      </c>
      <c r="J918" s="71" t="str">
        <f t="shared" si="122"/>
        <v/>
      </c>
      <c r="K918" s="50"/>
      <c r="L918" s="63" t="str">
        <f t="shared" si="123"/>
        <v/>
      </c>
      <c r="M918" s="64" t="str">
        <f>IF(L918="","",IF(OR(periods_per_year=26,periods_per_year=52),IF(periods_per_year=26,IF(L918=1,fpdate,M917+14),IF(periods_per_year=52,IF(L918=1,fpdate,M917+7),"n/a")),IF(periods_per_year=24,DATE(YEAR(fpdate),MONTH(fpdate)+(L918-1)/2+IF(AND(DAY(fpdate)&gt;=15,MOD(L918,2)=0),1,0),IF(MOD(L918,2)=0,IF(DAY(fpdate)&gt;=15,DAY(fpdate)-14,DAY(fpdate)+14),DAY(fpdate))),IF(DAY(DATE(YEAR(fpdate),MONTH(fpdate)+L918-1,DAY(fpdate)))&lt;&gt;DAY(fpdate),DATE(YEAR(fpdate),MONTH(fpdate)+L918,0),DATE(YEAR(fpdate),MONTH(fpdate)+L918-1,DAY(fpdate))))))</f>
        <v/>
      </c>
      <c r="N918" s="70" t="str">
        <f>IF(L918="","",IF(D918&lt;&gt;"",D918,IF(L918=1,start_rate,IF(variable,IF(OR(L918=1,L918&lt;$K$20*periods_per_year),N917,MIN($K$21,IF(MOD(L918-1,$J$23)=0,MAX($K$22,N917+$J$24),N917))),N917))))</f>
        <v/>
      </c>
      <c r="O918" s="71" t="str">
        <f>IF(L918="","",ROUND((((1+N918/CP)^(CP/periods_per_year))-1)*R917,2))</f>
        <v/>
      </c>
      <c r="P918" s="71" t="str">
        <f>IF(L918="","",IF(L918=nper,R917+O918,MIN(R917+O918,IF(N918=N917,P917,ROUND(-PMT(((1+N918/CP)^(CP/periods_per_year))-1,nper-L918+1,R917),2)))))</f>
        <v/>
      </c>
      <c r="Q918" s="71" t="str">
        <f t="shared" si="124"/>
        <v/>
      </c>
      <c r="R918" s="71" t="str">
        <f t="shared" si="125"/>
        <v/>
      </c>
    </row>
    <row r="919" spans="1:18" x14ac:dyDescent="0.25">
      <c r="A919" s="63" t="str">
        <f t="shared" si="117"/>
        <v/>
      </c>
      <c r="B919" s="64" t="str">
        <f t="shared" si="118"/>
        <v/>
      </c>
      <c r="C919" s="65" t="str">
        <f t="shared" si="119"/>
        <v/>
      </c>
      <c r="D919" s="66" t="str">
        <f>IF(A919="","",IF(A919=1,start_rate,IF(variable,IF(OR(A919=1,A919&lt;$K$20*periods_per_year),D918,MIN($K$21,IF(MOD(A919-1,$J$23)=0,MAX($K$22,D918+$J$24),D918))),D918)))</f>
        <v/>
      </c>
      <c r="E919" s="71" t="str">
        <f t="shared" si="120"/>
        <v/>
      </c>
      <c r="F919" s="71" t="str">
        <f>IF(A919="","",IF(A919=nper,J918+E919,MIN(J918+E919,IF(D919=D918,F918,IF($E$10="Acc Bi-Weekly",ROUND((-PMT(((1+D919/CP)^(CP/12))-1,(nper-A919+1)*12/26,J918))/2,2),IF($E$10="Acc Weekly",ROUND((-PMT(((1+D919/CP)^(CP/12))-1,(nper-A919+1)*12/52,J918))/4,2),ROUND(-PMT(((1+D919/CP)^(CP/periods_per_year))-1,nper-A919+1,J918),2)))))))</f>
        <v/>
      </c>
      <c r="G919" s="71" t="str">
        <f>IF(OR(A919="",A919&lt;$E$14),"",IF(J918&lt;=F919,0,IF(IF(AND(A919&gt;=$E$14,MOD(A919-$E$14,int)=0),$E$15,0)+F919&gt;=J918+E919,J918+E919-F919,IF(AND(A919&gt;=$E$14,MOD(A919-$E$14,int)=0),$E$15,0)+IF(IF(AND(A919&gt;=$E$14,MOD(A919-$E$14,int)=0),$E$15,0)+IF(MOD(A919-$E$18,periods_per_year)=0,$E$17,0)+F919&lt;J918+E919,IF(MOD(A919-$E$18,periods_per_year)=0,$E$17,0),J918+E919-IF(AND(A919&gt;=$E$14,MOD(A919-$E$14,int)=0),$E$15,0)-F919))))</f>
        <v/>
      </c>
      <c r="H919" s="68"/>
      <c r="I919" s="71" t="str">
        <f t="shared" si="121"/>
        <v/>
      </c>
      <c r="J919" s="71" t="str">
        <f t="shared" si="122"/>
        <v/>
      </c>
      <c r="K919" s="50"/>
      <c r="L919" s="63" t="str">
        <f t="shared" si="123"/>
        <v/>
      </c>
      <c r="M919" s="64" t="str">
        <f>IF(L919="","",IF(OR(periods_per_year=26,periods_per_year=52),IF(periods_per_year=26,IF(L919=1,fpdate,M918+14),IF(periods_per_year=52,IF(L919=1,fpdate,M918+7),"n/a")),IF(periods_per_year=24,DATE(YEAR(fpdate),MONTH(fpdate)+(L919-1)/2+IF(AND(DAY(fpdate)&gt;=15,MOD(L919,2)=0),1,0),IF(MOD(L919,2)=0,IF(DAY(fpdate)&gt;=15,DAY(fpdate)-14,DAY(fpdate)+14),DAY(fpdate))),IF(DAY(DATE(YEAR(fpdate),MONTH(fpdate)+L919-1,DAY(fpdate)))&lt;&gt;DAY(fpdate),DATE(YEAR(fpdate),MONTH(fpdate)+L919,0),DATE(YEAR(fpdate),MONTH(fpdate)+L919-1,DAY(fpdate))))))</f>
        <v/>
      </c>
      <c r="N919" s="70" t="str">
        <f>IF(L919="","",IF(D919&lt;&gt;"",D919,IF(L919=1,start_rate,IF(variable,IF(OR(L919=1,L919&lt;$K$20*periods_per_year),N918,MIN($K$21,IF(MOD(L919-1,$J$23)=0,MAX($K$22,N918+$J$24),N918))),N918))))</f>
        <v/>
      </c>
      <c r="O919" s="71" t="str">
        <f>IF(L919="","",ROUND((((1+N919/CP)^(CP/periods_per_year))-1)*R918,2))</f>
        <v/>
      </c>
      <c r="P919" s="71" t="str">
        <f>IF(L919="","",IF(L919=nper,R918+O919,MIN(R918+O919,IF(N919=N918,P918,ROUND(-PMT(((1+N919/CP)^(CP/periods_per_year))-1,nper-L919+1,R918),2)))))</f>
        <v/>
      </c>
      <c r="Q919" s="71" t="str">
        <f t="shared" si="124"/>
        <v/>
      </c>
      <c r="R919" s="71" t="str">
        <f t="shared" si="125"/>
        <v/>
      </c>
    </row>
    <row r="920" spans="1:18" x14ac:dyDescent="0.25">
      <c r="A920" s="63" t="str">
        <f t="shared" si="117"/>
        <v/>
      </c>
      <c r="B920" s="64" t="str">
        <f t="shared" si="118"/>
        <v/>
      </c>
      <c r="C920" s="65" t="str">
        <f t="shared" si="119"/>
        <v/>
      </c>
      <c r="D920" s="66" t="str">
        <f>IF(A920="","",IF(A920=1,start_rate,IF(variable,IF(OR(A920=1,A920&lt;$K$20*periods_per_year),D919,MIN($K$21,IF(MOD(A920-1,$J$23)=0,MAX($K$22,D919+$J$24),D919))),D919)))</f>
        <v/>
      </c>
      <c r="E920" s="71" t="str">
        <f t="shared" si="120"/>
        <v/>
      </c>
      <c r="F920" s="71" t="str">
        <f>IF(A920="","",IF(A920=nper,J919+E920,MIN(J919+E920,IF(D920=D919,F919,IF($E$10="Acc Bi-Weekly",ROUND((-PMT(((1+D920/CP)^(CP/12))-1,(nper-A920+1)*12/26,J919))/2,2),IF($E$10="Acc Weekly",ROUND((-PMT(((1+D920/CP)^(CP/12))-1,(nper-A920+1)*12/52,J919))/4,2),ROUND(-PMT(((1+D920/CP)^(CP/periods_per_year))-1,nper-A920+1,J919),2)))))))</f>
        <v/>
      </c>
      <c r="G920" s="71" t="str">
        <f>IF(OR(A920="",A920&lt;$E$14),"",IF(J919&lt;=F920,0,IF(IF(AND(A920&gt;=$E$14,MOD(A920-$E$14,int)=0),$E$15,0)+F920&gt;=J919+E920,J919+E920-F920,IF(AND(A920&gt;=$E$14,MOD(A920-$E$14,int)=0),$E$15,0)+IF(IF(AND(A920&gt;=$E$14,MOD(A920-$E$14,int)=0),$E$15,0)+IF(MOD(A920-$E$18,periods_per_year)=0,$E$17,0)+F920&lt;J919+E920,IF(MOD(A920-$E$18,periods_per_year)=0,$E$17,0),J919+E920-IF(AND(A920&gt;=$E$14,MOD(A920-$E$14,int)=0),$E$15,0)-F920))))</f>
        <v/>
      </c>
      <c r="H920" s="68"/>
      <c r="I920" s="71" t="str">
        <f t="shared" si="121"/>
        <v/>
      </c>
      <c r="J920" s="71" t="str">
        <f t="shared" si="122"/>
        <v/>
      </c>
      <c r="K920" s="50"/>
      <c r="L920" s="63" t="str">
        <f t="shared" si="123"/>
        <v/>
      </c>
      <c r="M920" s="64" t="str">
        <f>IF(L920="","",IF(OR(periods_per_year=26,periods_per_year=52),IF(periods_per_year=26,IF(L920=1,fpdate,M919+14),IF(periods_per_year=52,IF(L920=1,fpdate,M919+7),"n/a")),IF(periods_per_year=24,DATE(YEAR(fpdate),MONTH(fpdate)+(L920-1)/2+IF(AND(DAY(fpdate)&gt;=15,MOD(L920,2)=0),1,0),IF(MOD(L920,2)=0,IF(DAY(fpdate)&gt;=15,DAY(fpdate)-14,DAY(fpdate)+14),DAY(fpdate))),IF(DAY(DATE(YEAR(fpdate),MONTH(fpdate)+L920-1,DAY(fpdate)))&lt;&gt;DAY(fpdate),DATE(YEAR(fpdate),MONTH(fpdate)+L920,0),DATE(YEAR(fpdate),MONTH(fpdate)+L920-1,DAY(fpdate))))))</f>
        <v/>
      </c>
      <c r="N920" s="70" t="str">
        <f>IF(L920="","",IF(D920&lt;&gt;"",D920,IF(L920=1,start_rate,IF(variable,IF(OR(L920=1,L920&lt;$K$20*periods_per_year),N919,MIN($K$21,IF(MOD(L920-1,$J$23)=0,MAX($K$22,N919+$J$24),N919))),N919))))</f>
        <v/>
      </c>
      <c r="O920" s="71" t="str">
        <f>IF(L920="","",ROUND((((1+N920/CP)^(CP/periods_per_year))-1)*R919,2))</f>
        <v/>
      </c>
      <c r="P920" s="71" t="str">
        <f>IF(L920="","",IF(L920=nper,R919+O920,MIN(R919+O920,IF(N920=N919,P919,ROUND(-PMT(((1+N920/CP)^(CP/periods_per_year))-1,nper-L920+1,R919),2)))))</f>
        <v/>
      </c>
      <c r="Q920" s="71" t="str">
        <f t="shared" si="124"/>
        <v/>
      </c>
      <c r="R920" s="71" t="str">
        <f t="shared" si="125"/>
        <v/>
      </c>
    </row>
    <row r="921" spans="1:18" x14ac:dyDescent="0.25">
      <c r="A921" s="63" t="str">
        <f t="shared" si="117"/>
        <v/>
      </c>
      <c r="B921" s="64" t="str">
        <f t="shared" si="118"/>
        <v/>
      </c>
      <c r="C921" s="65" t="str">
        <f t="shared" si="119"/>
        <v/>
      </c>
      <c r="D921" s="66" t="str">
        <f>IF(A921="","",IF(A921=1,start_rate,IF(variable,IF(OR(A921=1,A921&lt;$K$20*periods_per_year),D920,MIN($K$21,IF(MOD(A921-1,$J$23)=0,MAX($K$22,D920+$J$24),D920))),D920)))</f>
        <v/>
      </c>
      <c r="E921" s="71" t="str">
        <f t="shared" si="120"/>
        <v/>
      </c>
      <c r="F921" s="71" t="str">
        <f>IF(A921="","",IF(A921=nper,J920+E921,MIN(J920+E921,IF(D921=D920,F920,IF($E$10="Acc Bi-Weekly",ROUND((-PMT(((1+D921/CP)^(CP/12))-1,(nper-A921+1)*12/26,J920))/2,2),IF($E$10="Acc Weekly",ROUND((-PMT(((1+D921/CP)^(CP/12))-1,(nper-A921+1)*12/52,J920))/4,2),ROUND(-PMT(((1+D921/CP)^(CP/periods_per_year))-1,nper-A921+1,J920),2)))))))</f>
        <v/>
      </c>
      <c r="G921" s="71" t="str">
        <f>IF(OR(A921="",A921&lt;$E$14),"",IF(J920&lt;=F921,0,IF(IF(AND(A921&gt;=$E$14,MOD(A921-$E$14,int)=0),$E$15,0)+F921&gt;=J920+E921,J920+E921-F921,IF(AND(A921&gt;=$E$14,MOD(A921-$E$14,int)=0),$E$15,0)+IF(IF(AND(A921&gt;=$E$14,MOD(A921-$E$14,int)=0),$E$15,0)+IF(MOD(A921-$E$18,periods_per_year)=0,$E$17,0)+F921&lt;J920+E921,IF(MOD(A921-$E$18,periods_per_year)=0,$E$17,0),J920+E921-IF(AND(A921&gt;=$E$14,MOD(A921-$E$14,int)=0),$E$15,0)-F921))))</f>
        <v/>
      </c>
      <c r="H921" s="68"/>
      <c r="I921" s="71" t="str">
        <f t="shared" si="121"/>
        <v/>
      </c>
      <c r="J921" s="71" t="str">
        <f t="shared" si="122"/>
        <v/>
      </c>
      <c r="K921" s="50"/>
      <c r="L921" s="63" t="str">
        <f t="shared" si="123"/>
        <v/>
      </c>
      <c r="M921" s="64" t="str">
        <f>IF(L921="","",IF(OR(periods_per_year=26,periods_per_year=52),IF(periods_per_year=26,IF(L921=1,fpdate,M920+14),IF(periods_per_year=52,IF(L921=1,fpdate,M920+7),"n/a")),IF(periods_per_year=24,DATE(YEAR(fpdate),MONTH(fpdate)+(L921-1)/2+IF(AND(DAY(fpdate)&gt;=15,MOD(L921,2)=0),1,0),IF(MOD(L921,2)=0,IF(DAY(fpdate)&gt;=15,DAY(fpdate)-14,DAY(fpdate)+14),DAY(fpdate))),IF(DAY(DATE(YEAR(fpdate),MONTH(fpdate)+L921-1,DAY(fpdate)))&lt;&gt;DAY(fpdate),DATE(YEAR(fpdate),MONTH(fpdate)+L921,0),DATE(YEAR(fpdate),MONTH(fpdate)+L921-1,DAY(fpdate))))))</f>
        <v/>
      </c>
      <c r="N921" s="70" t="str">
        <f>IF(L921="","",IF(D921&lt;&gt;"",D921,IF(L921=1,start_rate,IF(variable,IF(OR(L921=1,L921&lt;$K$20*periods_per_year),N920,MIN($K$21,IF(MOD(L921-1,$J$23)=0,MAX($K$22,N920+$J$24),N920))),N920))))</f>
        <v/>
      </c>
      <c r="O921" s="71" t="str">
        <f>IF(L921="","",ROUND((((1+N921/CP)^(CP/periods_per_year))-1)*R920,2))</f>
        <v/>
      </c>
      <c r="P921" s="71" t="str">
        <f>IF(L921="","",IF(L921=nper,R920+O921,MIN(R920+O921,IF(N921=N920,P920,ROUND(-PMT(((1+N921/CP)^(CP/periods_per_year))-1,nper-L921+1,R920),2)))))</f>
        <v/>
      </c>
      <c r="Q921" s="71" t="str">
        <f t="shared" si="124"/>
        <v/>
      </c>
      <c r="R921" s="71" t="str">
        <f t="shared" si="125"/>
        <v/>
      </c>
    </row>
    <row r="922" spans="1:18" x14ac:dyDescent="0.25">
      <c r="A922" s="63" t="str">
        <f t="shared" si="117"/>
        <v/>
      </c>
      <c r="B922" s="64" t="str">
        <f t="shared" si="118"/>
        <v/>
      </c>
      <c r="C922" s="65" t="str">
        <f t="shared" si="119"/>
        <v/>
      </c>
      <c r="D922" s="66" t="str">
        <f>IF(A922="","",IF(A922=1,start_rate,IF(variable,IF(OR(A922=1,A922&lt;$K$20*periods_per_year),D921,MIN($K$21,IF(MOD(A922-1,$J$23)=0,MAX($K$22,D921+$J$24),D921))),D921)))</f>
        <v/>
      </c>
      <c r="E922" s="71" t="str">
        <f t="shared" si="120"/>
        <v/>
      </c>
      <c r="F922" s="71" t="str">
        <f>IF(A922="","",IF(A922=nper,J921+E922,MIN(J921+E922,IF(D922=D921,F921,IF($E$10="Acc Bi-Weekly",ROUND((-PMT(((1+D922/CP)^(CP/12))-1,(nper-A922+1)*12/26,J921))/2,2),IF($E$10="Acc Weekly",ROUND((-PMT(((1+D922/CP)^(CP/12))-1,(nper-A922+1)*12/52,J921))/4,2),ROUND(-PMT(((1+D922/CP)^(CP/periods_per_year))-1,nper-A922+1,J921),2)))))))</f>
        <v/>
      </c>
      <c r="G922" s="71" t="str">
        <f>IF(OR(A922="",A922&lt;$E$14),"",IF(J921&lt;=F922,0,IF(IF(AND(A922&gt;=$E$14,MOD(A922-$E$14,int)=0),$E$15,0)+F922&gt;=J921+E922,J921+E922-F922,IF(AND(A922&gt;=$E$14,MOD(A922-$E$14,int)=0),$E$15,0)+IF(IF(AND(A922&gt;=$E$14,MOD(A922-$E$14,int)=0),$E$15,0)+IF(MOD(A922-$E$18,periods_per_year)=0,$E$17,0)+F922&lt;J921+E922,IF(MOD(A922-$E$18,periods_per_year)=0,$E$17,0),J921+E922-IF(AND(A922&gt;=$E$14,MOD(A922-$E$14,int)=0),$E$15,0)-F922))))</f>
        <v/>
      </c>
      <c r="H922" s="68"/>
      <c r="I922" s="71" t="str">
        <f t="shared" si="121"/>
        <v/>
      </c>
      <c r="J922" s="71" t="str">
        <f t="shared" si="122"/>
        <v/>
      </c>
      <c r="K922" s="50"/>
      <c r="L922" s="63" t="str">
        <f t="shared" si="123"/>
        <v/>
      </c>
      <c r="M922" s="64" t="str">
        <f>IF(L922="","",IF(OR(periods_per_year=26,periods_per_year=52),IF(periods_per_year=26,IF(L922=1,fpdate,M921+14),IF(periods_per_year=52,IF(L922=1,fpdate,M921+7),"n/a")),IF(periods_per_year=24,DATE(YEAR(fpdate),MONTH(fpdate)+(L922-1)/2+IF(AND(DAY(fpdate)&gt;=15,MOD(L922,2)=0),1,0),IF(MOD(L922,2)=0,IF(DAY(fpdate)&gt;=15,DAY(fpdate)-14,DAY(fpdate)+14),DAY(fpdate))),IF(DAY(DATE(YEAR(fpdate),MONTH(fpdate)+L922-1,DAY(fpdate)))&lt;&gt;DAY(fpdate),DATE(YEAR(fpdate),MONTH(fpdate)+L922,0),DATE(YEAR(fpdate),MONTH(fpdate)+L922-1,DAY(fpdate))))))</f>
        <v/>
      </c>
      <c r="N922" s="70" t="str">
        <f>IF(L922="","",IF(D922&lt;&gt;"",D922,IF(L922=1,start_rate,IF(variable,IF(OR(L922=1,L922&lt;$K$20*periods_per_year),N921,MIN($K$21,IF(MOD(L922-1,$J$23)=0,MAX($K$22,N921+$J$24),N921))),N921))))</f>
        <v/>
      </c>
      <c r="O922" s="71" t="str">
        <f>IF(L922="","",ROUND((((1+N922/CP)^(CP/periods_per_year))-1)*R921,2))</f>
        <v/>
      </c>
      <c r="P922" s="71" t="str">
        <f>IF(L922="","",IF(L922=nper,R921+O922,MIN(R921+O922,IF(N922=N921,P921,ROUND(-PMT(((1+N922/CP)^(CP/periods_per_year))-1,nper-L922+1,R921),2)))))</f>
        <v/>
      </c>
      <c r="Q922" s="71" t="str">
        <f t="shared" si="124"/>
        <v/>
      </c>
      <c r="R922" s="71" t="str">
        <f t="shared" si="125"/>
        <v/>
      </c>
    </row>
    <row r="923" spans="1:18" x14ac:dyDescent="0.25">
      <c r="A923" s="63" t="str">
        <f t="shared" si="117"/>
        <v/>
      </c>
      <c r="B923" s="64" t="str">
        <f t="shared" si="118"/>
        <v/>
      </c>
      <c r="C923" s="65" t="str">
        <f t="shared" si="119"/>
        <v/>
      </c>
      <c r="D923" s="66" t="str">
        <f>IF(A923="","",IF(A923=1,start_rate,IF(variable,IF(OR(A923=1,A923&lt;$K$20*periods_per_year),D922,MIN($K$21,IF(MOD(A923-1,$J$23)=0,MAX($K$22,D922+$J$24),D922))),D922)))</f>
        <v/>
      </c>
      <c r="E923" s="71" t="str">
        <f t="shared" si="120"/>
        <v/>
      </c>
      <c r="F923" s="71" t="str">
        <f>IF(A923="","",IF(A923=nper,J922+E923,MIN(J922+E923,IF(D923=D922,F922,IF($E$10="Acc Bi-Weekly",ROUND((-PMT(((1+D923/CP)^(CP/12))-1,(nper-A923+1)*12/26,J922))/2,2),IF($E$10="Acc Weekly",ROUND((-PMT(((1+D923/CP)^(CP/12))-1,(nper-A923+1)*12/52,J922))/4,2),ROUND(-PMT(((1+D923/CP)^(CP/periods_per_year))-1,nper-A923+1,J922),2)))))))</f>
        <v/>
      </c>
      <c r="G923" s="71" t="str">
        <f>IF(OR(A923="",A923&lt;$E$14),"",IF(J922&lt;=F923,0,IF(IF(AND(A923&gt;=$E$14,MOD(A923-$E$14,int)=0),$E$15,0)+F923&gt;=J922+E923,J922+E923-F923,IF(AND(A923&gt;=$E$14,MOD(A923-$E$14,int)=0),$E$15,0)+IF(IF(AND(A923&gt;=$E$14,MOD(A923-$E$14,int)=0),$E$15,0)+IF(MOD(A923-$E$18,periods_per_year)=0,$E$17,0)+F923&lt;J922+E923,IF(MOD(A923-$E$18,periods_per_year)=0,$E$17,0),J922+E923-IF(AND(A923&gt;=$E$14,MOD(A923-$E$14,int)=0),$E$15,0)-F923))))</f>
        <v/>
      </c>
      <c r="H923" s="68"/>
      <c r="I923" s="71" t="str">
        <f t="shared" si="121"/>
        <v/>
      </c>
      <c r="J923" s="71" t="str">
        <f t="shared" si="122"/>
        <v/>
      </c>
      <c r="K923" s="50"/>
      <c r="L923" s="63" t="str">
        <f t="shared" si="123"/>
        <v/>
      </c>
      <c r="M923" s="64" t="str">
        <f>IF(L923="","",IF(OR(periods_per_year=26,periods_per_year=52),IF(periods_per_year=26,IF(L923=1,fpdate,M922+14),IF(periods_per_year=52,IF(L923=1,fpdate,M922+7),"n/a")),IF(periods_per_year=24,DATE(YEAR(fpdate),MONTH(fpdate)+(L923-1)/2+IF(AND(DAY(fpdate)&gt;=15,MOD(L923,2)=0),1,0),IF(MOD(L923,2)=0,IF(DAY(fpdate)&gt;=15,DAY(fpdate)-14,DAY(fpdate)+14),DAY(fpdate))),IF(DAY(DATE(YEAR(fpdate),MONTH(fpdate)+L923-1,DAY(fpdate)))&lt;&gt;DAY(fpdate),DATE(YEAR(fpdate),MONTH(fpdate)+L923,0),DATE(YEAR(fpdate),MONTH(fpdate)+L923-1,DAY(fpdate))))))</f>
        <v/>
      </c>
      <c r="N923" s="70" t="str">
        <f>IF(L923="","",IF(D923&lt;&gt;"",D923,IF(L923=1,start_rate,IF(variable,IF(OR(L923=1,L923&lt;$K$20*periods_per_year),N922,MIN($K$21,IF(MOD(L923-1,$J$23)=0,MAX($K$22,N922+$J$24),N922))),N922))))</f>
        <v/>
      </c>
      <c r="O923" s="71" t="str">
        <f>IF(L923="","",ROUND((((1+N923/CP)^(CP/periods_per_year))-1)*R922,2))</f>
        <v/>
      </c>
      <c r="P923" s="71" t="str">
        <f>IF(L923="","",IF(L923=nper,R922+O923,MIN(R922+O923,IF(N923=N922,P922,ROUND(-PMT(((1+N923/CP)^(CP/periods_per_year))-1,nper-L923+1,R922),2)))))</f>
        <v/>
      </c>
      <c r="Q923" s="71" t="str">
        <f t="shared" si="124"/>
        <v/>
      </c>
      <c r="R923" s="71" t="str">
        <f t="shared" si="125"/>
        <v/>
      </c>
    </row>
    <row r="924" spans="1:18" x14ac:dyDescent="0.25">
      <c r="A924" s="63" t="str">
        <f t="shared" si="117"/>
        <v/>
      </c>
      <c r="B924" s="64" t="str">
        <f t="shared" si="118"/>
        <v/>
      </c>
      <c r="C924" s="65" t="str">
        <f t="shared" si="119"/>
        <v/>
      </c>
      <c r="D924" s="66" t="str">
        <f>IF(A924="","",IF(A924=1,start_rate,IF(variable,IF(OR(A924=1,A924&lt;$K$20*periods_per_year),D923,MIN($K$21,IF(MOD(A924-1,$J$23)=0,MAX($K$22,D923+$J$24),D923))),D923)))</f>
        <v/>
      </c>
      <c r="E924" s="71" t="str">
        <f t="shared" si="120"/>
        <v/>
      </c>
      <c r="F924" s="71" t="str">
        <f>IF(A924="","",IF(A924=nper,J923+E924,MIN(J923+E924,IF(D924=D923,F923,IF($E$10="Acc Bi-Weekly",ROUND((-PMT(((1+D924/CP)^(CP/12))-1,(nper-A924+1)*12/26,J923))/2,2),IF($E$10="Acc Weekly",ROUND((-PMT(((1+D924/CP)^(CP/12))-1,(nper-A924+1)*12/52,J923))/4,2),ROUND(-PMT(((1+D924/CP)^(CP/periods_per_year))-1,nper-A924+1,J923),2)))))))</f>
        <v/>
      </c>
      <c r="G924" s="71" t="str">
        <f>IF(OR(A924="",A924&lt;$E$14),"",IF(J923&lt;=F924,0,IF(IF(AND(A924&gt;=$E$14,MOD(A924-$E$14,int)=0),$E$15,0)+F924&gt;=J923+E924,J923+E924-F924,IF(AND(A924&gt;=$E$14,MOD(A924-$E$14,int)=0),$E$15,0)+IF(IF(AND(A924&gt;=$E$14,MOD(A924-$E$14,int)=0),$E$15,0)+IF(MOD(A924-$E$18,periods_per_year)=0,$E$17,0)+F924&lt;J923+E924,IF(MOD(A924-$E$18,periods_per_year)=0,$E$17,0),J923+E924-IF(AND(A924&gt;=$E$14,MOD(A924-$E$14,int)=0),$E$15,0)-F924))))</f>
        <v/>
      </c>
      <c r="H924" s="68"/>
      <c r="I924" s="71" t="str">
        <f t="shared" si="121"/>
        <v/>
      </c>
      <c r="J924" s="71" t="str">
        <f t="shared" si="122"/>
        <v/>
      </c>
      <c r="K924" s="50"/>
      <c r="L924" s="63" t="str">
        <f t="shared" si="123"/>
        <v/>
      </c>
      <c r="M924" s="64" t="str">
        <f>IF(L924="","",IF(OR(periods_per_year=26,periods_per_year=52),IF(periods_per_year=26,IF(L924=1,fpdate,M923+14),IF(periods_per_year=52,IF(L924=1,fpdate,M923+7),"n/a")),IF(periods_per_year=24,DATE(YEAR(fpdate),MONTH(fpdate)+(L924-1)/2+IF(AND(DAY(fpdate)&gt;=15,MOD(L924,2)=0),1,0),IF(MOD(L924,2)=0,IF(DAY(fpdate)&gt;=15,DAY(fpdate)-14,DAY(fpdate)+14),DAY(fpdate))),IF(DAY(DATE(YEAR(fpdate),MONTH(fpdate)+L924-1,DAY(fpdate)))&lt;&gt;DAY(fpdate),DATE(YEAR(fpdate),MONTH(fpdate)+L924,0),DATE(YEAR(fpdate),MONTH(fpdate)+L924-1,DAY(fpdate))))))</f>
        <v/>
      </c>
      <c r="N924" s="70" t="str">
        <f>IF(L924="","",IF(D924&lt;&gt;"",D924,IF(L924=1,start_rate,IF(variable,IF(OR(L924=1,L924&lt;$K$20*periods_per_year),N923,MIN($K$21,IF(MOD(L924-1,$J$23)=0,MAX($K$22,N923+$J$24),N923))),N923))))</f>
        <v/>
      </c>
      <c r="O924" s="71" t="str">
        <f>IF(L924="","",ROUND((((1+N924/CP)^(CP/periods_per_year))-1)*R923,2))</f>
        <v/>
      </c>
      <c r="P924" s="71" t="str">
        <f>IF(L924="","",IF(L924=nper,R923+O924,MIN(R923+O924,IF(N924=N923,P923,ROUND(-PMT(((1+N924/CP)^(CP/periods_per_year))-1,nper-L924+1,R923),2)))))</f>
        <v/>
      </c>
      <c r="Q924" s="71" t="str">
        <f t="shared" si="124"/>
        <v/>
      </c>
      <c r="R924" s="71" t="str">
        <f t="shared" si="125"/>
        <v/>
      </c>
    </row>
    <row r="925" spans="1:18" x14ac:dyDescent="0.25">
      <c r="A925" s="63" t="str">
        <f t="shared" si="117"/>
        <v/>
      </c>
      <c r="B925" s="64" t="str">
        <f t="shared" si="118"/>
        <v/>
      </c>
      <c r="C925" s="65" t="str">
        <f t="shared" si="119"/>
        <v/>
      </c>
      <c r="D925" s="66" t="str">
        <f>IF(A925="","",IF(A925=1,start_rate,IF(variable,IF(OR(A925=1,A925&lt;$K$20*periods_per_year),D924,MIN($K$21,IF(MOD(A925-1,$J$23)=0,MAX($K$22,D924+$J$24),D924))),D924)))</f>
        <v/>
      </c>
      <c r="E925" s="71" t="str">
        <f t="shared" si="120"/>
        <v/>
      </c>
      <c r="F925" s="71" t="str">
        <f>IF(A925="","",IF(A925=nper,J924+E925,MIN(J924+E925,IF(D925=D924,F924,IF($E$10="Acc Bi-Weekly",ROUND((-PMT(((1+D925/CP)^(CP/12))-1,(nper-A925+1)*12/26,J924))/2,2),IF($E$10="Acc Weekly",ROUND((-PMT(((1+D925/CP)^(CP/12))-1,(nper-A925+1)*12/52,J924))/4,2),ROUND(-PMT(((1+D925/CP)^(CP/periods_per_year))-1,nper-A925+1,J924),2)))))))</f>
        <v/>
      </c>
      <c r="G925" s="71" t="str">
        <f>IF(OR(A925="",A925&lt;$E$14),"",IF(J924&lt;=F925,0,IF(IF(AND(A925&gt;=$E$14,MOD(A925-$E$14,int)=0),$E$15,0)+F925&gt;=J924+E925,J924+E925-F925,IF(AND(A925&gt;=$E$14,MOD(A925-$E$14,int)=0),$E$15,0)+IF(IF(AND(A925&gt;=$E$14,MOD(A925-$E$14,int)=0),$E$15,0)+IF(MOD(A925-$E$18,periods_per_year)=0,$E$17,0)+F925&lt;J924+E925,IF(MOD(A925-$E$18,periods_per_year)=0,$E$17,0),J924+E925-IF(AND(A925&gt;=$E$14,MOD(A925-$E$14,int)=0),$E$15,0)-F925))))</f>
        <v/>
      </c>
      <c r="H925" s="68"/>
      <c r="I925" s="71" t="str">
        <f t="shared" si="121"/>
        <v/>
      </c>
      <c r="J925" s="71" t="str">
        <f t="shared" si="122"/>
        <v/>
      </c>
      <c r="K925" s="50"/>
      <c r="L925" s="63" t="str">
        <f t="shared" si="123"/>
        <v/>
      </c>
      <c r="M925" s="64" t="str">
        <f>IF(L925="","",IF(OR(periods_per_year=26,periods_per_year=52),IF(periods_per_year=26,IF(L925=1,fpdate,M924+14),IF(periods_per_year=52,IF(L925=1,fpdate,M924+7),"n/a")),IF(periods_per_year=24,DATE(YEAR(fpdate),MONTH(fpdate)+(L925-1)/2+IF(AND(DAY(fpdate)&gt;=15,MOD(L925,2)=0),1,0),IF(MOD(L925,2)=0,IF(DAY(fpdate)&gt;=15,DAY(fpdate)-14,DAY(fpdate)+14),DAY(fpdate))),IF(DAY(DATE(YEAR(fpdate),MONTH(fpdate)+L925-1,DAY(fpdate)))&lt;&gt;DAY(fpdate),DATE(YEAR(fpdate),MONTH(fpdate)+L925,0),DATE(YEAR(fpdate),MONTH(fpdate)+L925-1,DAY(fpdate))))))</f>
        <v/>
      </c>
      <c r="N925" s="70" t="str">
        <f>IF(L925="","",IF(D925&lt;&gt;"",D925,IF(L925=1,start_rate,IF(variable,IF(OR(L925=1,L925&lt;$K$20*periods_per_year),N924,MIN($K$21,IF(MOD(L925-1,$J$23)=0,MAX($K$22,N924+$J$24),N924))),N924))))</f>
        <v/>
      </c>
      <c r="O925" s="71" t="str">
        <f>IF(L925="","",ROUND((((1+N925/CP)^(CP/periods_per_year))-1)*R924,2))</f>
        <v/>
      </c>
      <c r="P925" s="71" t="str">
        <f>IF(L925="","",IF(L925=nper,R924+O925,MIN(R924+O925,IF(N925=N924,P924,ROUND(-PMT(((1+N925/CP)^(CP/periods_per_year))-1,nper-L925+1,R924),2)))))</f>
        <v/>
      </c>
      <c r="Q925" s="71" t="str">
        <f t="shared" si="124"/>
        <v/>
      </c>
      <c r="R925" s="71" t="str">
        <f t="shared" si="125"/>
        <v/>
      </c>
    </row>
    <row r="926" spans="1:18" x14ac:dyDescent="0.25">
      <c r="A926" s="63" t="str">
        <f t="shared" si="117"/>
        <v/>
      </c>
      <c r="B926" s="64" t="str">
        <f t="shared" si="118"/>
        <v/>
      </c>
      <c r="C926" s="65" t="str">
        <f t="shared" si="119"/>
        <v/>
      </c>
      <c r="D926" s="66" t="str">
        <f>IF(A926="","",IF(A926=1,start_rate,IF(variable,IF(OR(A926=1,A926&lt;$K$20*periods_per_year),D925,MIN($K$21,IF(MOD(A926-1,$J$23)=0,MAX($K$22,D925+$J$24),D925))),D925)))</f>
        <v/>
      </c>
      <c r="E926" s="71" t="str">
        <f t="shared" si="120"/>
        <v/>
      </c>
      <c r="F926" s="71" t="str">
        <f>IF(A926="","",IF(A926=nper,J925+E926,MIN(J925+E926,IF(D926=D925,F925,IF($E$10="Acc Bi-Weekly",ROUND((-PMT(((1+D926/CP)^(CP/12))-1,(nper-A926+1)*12/26,J925))/2,2),IF($E$10="Acc Weekly",ROUND((-PMT(((1+D926/CP)^(CP/12))-1,(nper-A926+1)*12/52,J925))/4,2),ROUND(-PMT(((1+D926/CP)^(CP/periods_per_year))-1,nper-A926+1,J925),2)))))))</f>
        <v/>
      </c>
      <c r="G926" s="71" t="str">
        <f>IF(OR(A926="",A926&lt;$E$14),"",IF(J925&lt;=F926,0,IF(IF(AND(A926&gt;=$E$14,MOD(A926-$E$14,int)=0),$E$15,0)+F926&gt;=J925+E926,J925+E926-F926,IF(AND(A926&gt;=$E$14,MOD(A926-$E$14,int)=0),$E$15,0)+IF(IF(AND(A926&gt;=$E$14,MOD(A926-$E$14,int)=0),$E$15,0)+IF(MOD(A926-$E$18,periods_per_year)=0,$E$17,0)+F926&lt;J925+E926,IF(MOD(A926-$E$18,periods_per_year)=0,$E$17,0),J925+E926-IF(AND(A926&gt;=$E$14,MOD(A926-$E$14,int)=0),$E$15,0)-F926))))</f>
        <v/>
      </c>
      <c r="H926" s="68"/>
      <c r="I926" s="71" t="str">
        <f t="shared" si="121"/>
        <v/>
      </c>
      <c r="J926" s="71" t="str">
        <f t="shared" si="122"/>
        <v/>
      </c>
      <c r="K926" s="50"/>
      <c r="L926" s="63" t="str">
        <f t="shared" si="123"/>
        <v/>
      </c>
      <c r="M926" s="64" t="str">
        <f>IF(L926="","",IF(OR(periods_per_year=26,periods_per_year=52),IF(periods_per_year=26,IF(L926=1,fpdate,M925+14),IF(periods_per_year=52,IF(L926=1,fpdate,M925+7),"n/a")),IF(periods_per_year=24,DATE(YEAR(fpdate),MONTH(fpdate)+(L926-1)/2+IF(AND(DAY(fpdate)&gt;=15,MOD(L926,2)=0),1,0),IF(MOD(L926,2)=0,IF(DAY(fpdate)&gt;=15,DAY(fpdate)-14,DAY(fpdate)+14),DAY(fpdate))),IF(DAY(DATE(YEAR(fpdate),MONTH(fpdate)+L926-1,DAY(fpdate)))&lt;&gt;DAY(fpdate),DATE(YEAR(fpdate),MONTH(fpdate)+L926,0),DATE(YEAR(fpdate),MONTH(fpdate)+L926-1,DAY(fpdate))))))</f>
        <v/>
      </c>
      <c r="N926" s="70" t="str">
        <f>IF(L926="","",IF(D926&lt;&gt;"",D926,IF(L926=1,start_rate,IF(variable,IF(OR(L926=1,L926&lt;$K$20*periods_per_year),N925,MIN($K$21,IF(MOD(L926-1,$J$23)=0,MAX($K$22,N925+$J$24),N925))),N925))))</f>
        <v/>
      </c>
      <c r="O926" s="71" t="str">
        <f>IF(L926="","",ROUND((((1+N926/CP)^(CP/periods_per_year))-1)*R925,2))</f>
        <v/>
      </c>
      <c r="P926" s="71" t="str">
        <f>IF(L926="","",IF(L926=nper,R925+O926,MIN(R925+O926,IF(N926=N925,P925,ROUND(-PMT(((1+N926/CP)^(CP/periods_per_year))-1,nper-L926+1,R925),2)))))</f>
        <v/>
      </c>
      <c r="Q926" s="71" t="str">
        <f t="shared" si="124"/>
        <v/>
      </c>
      <c r="R926" s="71" t="str">
        <f t="shared" si="125"/>
        <v/>
      </c>
    </row>
    <row r="927" spans="1:18" x14ac:dyDescent="0.25">
      <c r="A927" s="63" t="str">
        <f t="shared" si="117"/>
        <v/>
      </c>
      <c r="B927" s="64" t="str">
        <f t="shared" si="118"/>
        <v/>
      </c>
      <c r="C927" s="65" t="str">
        <f t="shared" si="119"/>
        <v/>
      </c>
      <c r="D927" s="66" t="str">
        <f>IF(A927="","",IF(A927=1,start_rate,IF(variable,IF(OR(A927=1,A927&lt;$K$20*periods_per_year),D926,MIN($K$21,IF(MOD(A927-1,$J$23)=0,MAX($K$22,D926+$J$24),D926))),D926)))</f>
        <v/>
      </c>
      <c r="E927" s="71" t="str">
        <f t="shared" si="120"/>
        <v/>
      </c>
      <c r="F927" s="71" t="str">
        <f>IF(A927="","",IF(A927=nper,J926+E927,MIN(J926+E927,IF(D927=D926,F926,IF($E$10="Acc Bi-Weekly",ROUND((-PMT(((1+D927/CP)^(CP/12))-1,(nper-A927+1)*12/26,J926))/2,2),IF($E$10="Acc Weekly",ROUND((-PMT(((1+D927/CP)^(CP/12))-1,(nper-A927+1)*12/52,J926))/4,2),ROUND(-PMT(((1+D927/CP)^(CP/periods_per_year))-1,nper-A927+1,J926),2)))))))</f>
        <v/>
      </c>
      <c r="G927" s="71" t="str">
        <f>IF(OR(A927="",A927&lt;$E$14),"",IF(J926&lt;=F927,0,IF(IF(AND(A927&gt;=$E$14,MOD(A927-$E$14,int)=0),$E$15,0)+F927&gt;=J926+E927,J926+E927-F927,IF(AND(A927&gt;=$E$14,MOD(A927-$E$14,int)=0),$E$15,0)+IF(IF(AND(A927&gt;=$E$14,MOD(A927-$E$14,int)=0),$E$15,0)+IF(MOD(A927-$E$18,periods_per_year)=0,$E$17,0)+F927&lt;J926+E927,IF(MOD(A927-$E$18,periods_per_year)=0,$E$17,0),J926+E927-IF(AND(A927&gt;=$E$14,MOD(A927-$E$14,int)=0),$E$15,0)-F927))))</f>
        <v/>
      </c>
      <c r="H927" s="68"/>
      <c r="I927" s="71" t="str">
        <f t="shared" si="121"/>
        <v/>
      </c>
      <c r="J927" s="71" t="str">
        <f t="shared" si="122"/>
        <v/>
      </c>
      <c r="K927" s="50"/>
      <c r="L927" s="63" t="str">
        <f t="shared" si="123"/>
        <v/>
      </c>
      <c r="M927" s="64" t="str">
        <f>IF(L927="","",IF(OR(periods_per_year=26,periods_per_year=52),IF(periods_per_year=26,IF(L927=1,fpdate,M926+14),IF(periods_per_year=52,IF(L927=1,fpdate,M926+7),"n/a")),IF(periods_per_year=24,DATE(YEAR(fpdate),MONTH(fpdate)+(L927-1)/2+IF(AND(DAY(fpdate)&gt;=15,MOD(L927,2)=0),1,0),IF(MOD(L927,2)=0,IF(DAY(fpdate)&gt;=15,DAY(fpdate)-14,DAY(fpdate)+14),DAY(fpdate))),IF(DAY(DATE(YEAR(fpdate),MONTH(fpdate)+L927-1,DAY(fpdate)))&lt;&gt;DAY(fpdate),DATE(YEAR(fpdate),MONTH(fpdate)+L927,0),DATE(YEAR(fpdate),MONTH(fpdate)+L927-1,DAY(fpdate))))))</f>
        <v/>
      </c>
      <c r="N927" s="70" t="str">
        <f>IF(L927="","",IF(D927&lt;&gt;"",D927,IF(L927=1,start_rate,IF(variable,IF(OR(L927=1,L927&lt;$K$20*periods_per_year),N926,MIN($K$21,IF(MOD(L927-1,$J$23)=0,MAX($K$22,N926+$J$24),N926))),N926))))</f>
        <v/>
      </c>
      <c r="O927" s="71" t="str">
        <f>IF(L927="","",ROUND((((1+N927/CP)^(CP/periods_per_year))-1)*R926,2))</f>
        <v/>
      </c>
      <c r="P927" s="71" t="str">
        <f>IF(L927="","",IF(L927=nper,R926+O927,MIN(R926+O927,IF(N927=N926,P926,ROUND(-PMT(((1+N927/CP)^(CP/periods_per_year))-1,nper-L927+1,R926),2)))))</f>
        <v/>
      </c>
      <c r="Q927" s="71" t="str">
        <f t="shared" si="124"/>
        <v/>
      </c>
      <c r="R927" s="71" t="str">
        <f t="shared" si="125"/>
        <v/>
      </c>
    </row>
    <row r="928" spans="1:18" x14ac:dyDescent="0.25">
      <c r="A928" s="63" t="str">
        <f t="shared" si="117"/>
        <v/>
      </c>
      <c r="B928" s="64" t="str">
        <f t="shared" si="118"/>
        <v/>
      </c>
      <c r="C928" s="65" t="str">
        <f t="shared" si="119"/>
        <v/>
      </c>
      <c r="D928" s="66" t="str">
        <f>IF(A928="","",IF(A928=1,start_rate,IF(variable,IF(OR(A928=1,A928&lt;$K$20*periods_per_year),D927,MIN($K$21,IF(MOD(A928-1,$J$23)=0,MAX($K$22,D927+$J$24),D927))),D927)))</f>
        <v/>
      </c>
      <c r="E928" s="71" t="str">
        <f t="shared" si="120"/>
        <v/>
      </c>
      <c r="F928" s="71" t="str">
        <f>IF(A928="","",IF(A928=nper,J927+E928,MIN(J927+E928,IF(D928=D927,F927,IF($E$10="Acc Bi-Weekly",ROUND((-PMT(((1+D928/CP)^(CP/12))-1,(nper-A928+1)*12/26,J927))/2,2),IF($E$10="Acc Weekly",ROUND((-PMT(((1+D928/CP)^(CP/12))-1,(nper-A928+1)*12/52,J927))/4,2),ROUND(-PMT(((1+D928/CP)^(CP/periods_per_year))-1,nper-A928+1,J927),2)))))))</f>
        <v/>
      </c>
      <c r="G928" s="71" t="str">
        <f>IF(OR(A928="",A928&lt;$E$14),"",IF(J927&lt;=F928,0,IF(IF(AND(A928&gt;=$E$14,MOD(A928-$E$14,int)=0),$E$15,0)+F928&gt;=J927+E928,J927+E928-F928,IF(AND(A928&gt;=$E$14,MOD(A928-$E$14,int)=0),$E$15,0)+IF(IF(AND(A928&gt;=$E$14,MOD(A928-$E$14,int)=0),$E$15,0)+IF(MOD(A928-$E$18,periods_per_year)=0,$E$17,0)+F928&lt;J927+E928,IF(MOD(A928-$E$18,periods_per_year)=0,$E$17,0),J927+E928-IF(AND(A928&gt;=$E$14,MOD(A928-$E$14,int)=0),$E$15,0)-F928))))</f>
        <v/>
      </c>
      <c r="H928" s="68"/>
      <c r="I928" s="71" t="str">
        <f t="shared" si="121"/>
        <v/>
      </c>
      <c r="J928" s="71" t="str">
        <f t="shared" si="122"/>
        <v/>
      </c>
      <c r="K928" s="50"/>
      <c r="L928" s="63" t="str">
        <f t="shared" si="123"/>
        <v/>
      </c>
      <c r="M928" s="64" t="str">
        <f>IF(L928="","",IF(OR(periods_per_year=26,periods_per_year=52),IF(periods_per_year=26,IF(L928=1,fpdate,M927+14),IF(periods_per_year=52,IF(L928=1,fpdate,M927+7),"n/a")),IF(periods_per_year=24,DATE(YEAR(fpdate),MONTH(fpdate)+(L928-1)/2+IF(AND(DAY(fpdate)&gt;=15,MOD(L928,2)=0),1,0),IF(MOD(L928,2)=0,IF(DAY(fpdate)&gt;=15,DAY(fpdate)-14,DAY(fpdate)+14),DAY(fpdate))),IF(DAY(DATE(YEAR(fpdate),MONTH(fpdate)+L928-1,DAY(fpdate)))&lt;&gt;DAY(fpdate),DATE(YEAR(fpdate),MONTH(fpdate)+L928,0),DATE(YEAR(fpdate),MONTH(fpdate)+L928-1,DAY(fpdate))))))</f>
        <v/>
      </c>
      <c r="N928" s="70" t="str">
        <f>IF(L928="","",IF(D928&lt;&gt;"",D928,IF(L928=1,start_rate,IF(variable,IF(OR(L928=1,L928&lt;$K$20*periods_per_year),N927,MIN($K$21,IF(MOD(L928-1,$J$23)=0,MAX($K$22,N927+$J$24),N927))),N927))))</f>
        <v/>
      </c>
      <c r="O928" s="71" t="str">
        <f>IF(L928="","",ROUND((((1+N928/CP)^(CP/periods_per_year))-1)*R927,2))</f>
        <v/>
      </c>
      <c r="P928" s="71" t="str">
        <f>IF(L928="","",IF(L928=nper,R927+O928,MIN(R927+O928,IF(N928=N927,P927,ROUND(-PMT(((1+N928/CP)^(CP/periods_per_year))-1,nper-L928+1,R927),2)))))</f>
        <v/>
      </c>
      <c r="Q928" s="71" t="str">
        <f t="shared" si="124"/>
        <v/>
      </c>
      <c r="R928" s="71" t="str">
        <f t="shared" si="125"/>
        <v/>
      </c>
    </row>
    <row r="929" spans="1:18" x14ac:dyDescent="0.25">
      <c r="A929" s="63" t="str">
        <f t="shared" si="117"/>
        <v/>
      </c>
      <c r="B929" s="64" t="str">
        <f t="shared" si="118"/>
        <v/>
      </c>
      <c r="C929" s="65" t="str">
        <f t="shared" si="119"/>
        <v/>
      </c>
      <c r="D929" s="66" t="str">
        <f>IF(A929="","",IF(A929=1,start_rate,IF(variable,IF(OR(A929=1,A929&lt;$K$20*periods_per_year),D928,MIN($K$21,IF(MOD(A929-1,$J$23)=0,MAX($K$22,D928+$J$24),D928))),D928)))</f>
        <v/>
      </c>
      <c r="E929" s="71" t="str">
        <f t="shared" si="120"/>
        <v/>
      </c>
      <c r="F929" s="71" t="str">
        <f>IF(A929="","",IF(A929=nper,J928+E929,MIN(J928+E929,IF(D929=D928,F928,IF($E$10="Acc Bi-Weekly",ROUND((-PMT(((1+D929/CP)^(CP/12))-1,(nper-A929+1)*12/26,J928))/2,2),IF($E$10="Acc Weekly",ROUND((-PMT(((1+D929/CP)^(CP/12))-1,(nper-A929+1)*12/52,J928))/4,2),ROUND(-PMT(((1+D929/CP)^(CP/periods_per_year))-1,nper-A929+1,J928),2)))))))</f>
        <v/>
      </c>
      <c r="G929" s="71" t="str">
        <f>IF(OR(A929="",A929&lt;$E$14),"",IF(J928&lt;=F929,0,IF(IF(AND(A929&gt;=$E$14,MOD(A929-$E$14,int)=0),$E$15,0)+F929&gt;=J928+E929,J928+E929-F929,IF(AND(A929&gt;=$E$14,MOD(A929-$E$14,int)=0),$E$15,0)+IF(IF(AND(A929&gt;=$E$14,MOD(A929-$E$14,int)=0),$E$15,0)+IF(MOD(A929-$E$18,periods_per_year)=0,$E$17,0)+F929&lt;J928+E929,IF(MOD(A929-$E$18,periods_per_year)=0,$E$17,0),J928+E929-IF(AND(A929&gt;=$E$14,MOD(A929-$E$14,int)=0),$E$15,0)-F929))))</f>
        <v/>
      </c>
      <c r="H929" s="68"/>
      <c r="I929" s="71" t="str">
        <f t="shared" si="121"/>
        <v/>
      </c>
      <c r="J929" s="71" t="str">
        <f t="shared" si="122"/>
        <v/>
      </c>
      <c r="K929" s="50"/>
      <c r="L929" s="63" t="str">
        <f t="shared" si="123"/>
        <v/>
      </c>
      <c r="M929" s="64" t="str">
        <f>IF(L929="","",IF(OR(periods_per_year=26,periods_per_year=52),IF(periods_per_year=26,IF(L929=1,fpdate,M928+14),IF(periods_per_year=52,IF(L929=1,fpdate,M928+7),"n/a")),IF(periods_per_year=24,DATE(YEAR(fpdate),MONTH(fpdate)+(L929-1)/2+IF(AND(DAY(fpdate)&gt;=15,MOD(L929,2)=0),1,0),IF(MOD(L929,2)=0,IF(DAY(fpdate)&gt;=15,DAY(fpdate)-14,DAY(fpdate)+14),DAY(fpdate))),IF(DAY(DATE(YEAR(fpdate),MONTH(fpdate)+L929-1,DAY(fpdate)))&lt;&gt;DAY(fpdate),DATE(YEAR(fpdate),MONTH(fpdate)+L929,0),DATE(YEAR(fpdate),MONTH(fpdate)+L929-1,DAY(fpdate))))))</f>
        <v/>
      </c>
      <c r="N929" s="70" t="str">
        <f>IF(L929="","",IF(D929&lt;&gt;"",D929,IF(L929=1,start_rate,IF(variable,IF(OR(L929=1,L929&lt;$K$20*periods_per_year),N928,MIN($K$21,IF(MOD(L929-1,$J$23)=0,MAX($K$22,N928+$J$24),N928))),N928))))</f>
        <v/>
      </c>
      <c r="O929" s="71" t="str">
        <f>IF(L929="","",ROUND((((1+N929/CP)^(CP/periods_per_year))-1)*R928,2))</f>
        <v/>
      </c>
      <c r="P929" s="71" t="str">
        <f>IF(L929="","",IF(L929=nper,R928+O929,MIN(R928+O929,IF(N929=N928,P928,ROUND(-PMT(((1+N929/CP)^(CP/periods_per_year))-1,nper-L929+1,R928),2)))))</f>
        <v/>
      </c>
      <c r="Q929" s="71" t="str">
        <f t="shared" si="124"/>
        <v/>
      </c>
      <c r="R929" s="71" t="str">
        <f t="shared" si="125"/>
        <v/>
      </c>
    </row>
    <row r="930" spans="1:18" x14ac:dyDescent="0.25">
      <c r="A930" s="63" t="str">
        <f t="shared" si="117"/>
        <v/>
      </c>
      <c r="B930" s="64" t="str">
        <f t="shared" si="118"/>
        <v/>
      </c>
      <c r="C930" s="65" t="str">
        <f t="shared" si="119"/>
        <v/>
      </c>
      <c r="D930" s="66" t="str">
        <f>IF(A930="","",IF(A930=1,start_rate,IF(variable,IF(OR(A930=1,A930&lt;$K$20*periods_per_year),D929,MIN($K$21,IF(MOD(A930-1,$J$23)=0,MAX($K$22,D929+$J$24),D929))),D929)))</f>
        <v/>
      </c>
      <c r="E930" s="71" t="str">
        <f t="shared" si="120"/>
        <v/>
      </c>
      <c r="F930" s="71" t="str">
        <f>IF(A930="","",IF(A930=nper,J929+E930,MIN(J929+E930,IF(D930=D929,F929,IF($E$10="Acc Bi-Weekly",ROUND((-PMT(((1+D930/CP)^(CP/12))-1,(nper-A930+1)*12/26,J929))/2,2),IF($E$10="Acc Weekly",ROUND((-PMT(((1+D930/CP)^(CP/12))-1,(nper-A930+1)*12/52,J929))/4,2),ROUND(-PMT(((1+D930/CP)^(CP/periods_per_year))-1,nper-A930+1,J929),2)))))))</f>
        <v/>
      </c>
      <c r="G930" s="71" t="str">
        <f>IF(OR(A930="",A930&lt;$E$14),"",IF(J929&lt;=F930,0,IF(IF(AND(A930&gt;=$E$14,MOD(A930-$E$14,int)=0),$E$15,0)+F930&gt;=J929+E930,J929+E930-F930,IF(AND(A930&gt;=$E$14,MOD(A930-$E$14,int)=0),$E$15,0)+IF(IF(AND(A930&gt;=$E$14,MOD(A930-$E$14,int)=0),$E$15,0)+IF(MOD(A930-$E$18,periods_per_year)=0,$E$17,0)+F930&lt;J929+E930,IF(MOD(A930-$E$18,periods_per_year)=0,$E$17,0),J929+E930-IF(AND(A930&gt;=$E$14,MOD(A930-$E$14,int)=0),$E$15,0)-F930))))</f>
        <v/>
      </c>
      <c r="H930" s="68"/>
      <c r="I930" s="71" t="str">
        <f t="shared" si="121"/>
        <v/>
      </c>
      <c r="J930" s="71" t="str">
        <f t="shared" si="122"/>
        <v/>
      </c>
      <c r="K930" s="50"/>
      <c r="L930" s="63" t="str">
        <f t="shared" si="123"/>
        <v/>
      </c>
      <c r="M930" s="64" t="str">
        <f>IF(L930="","",IF(OR(periods_per_year=26,periods_per_year=52),IF(periods_per_year=26,IF(L930=1,fpdate,M929+14),IF(periods_per_year=52,IF(L930=1,fpdate,M929+7),"n/a")),IF(periods_per_year=24,DATE(YEAR(fpdate),MONTH(fpdate)+(L930-1)/2+IF(AND(DAY(fpdate)&gt;=15,MOD(L930,2)=0),1,0),IF(MOD(L930,2)=0,IF(DAY(fpdate)&gt;=15,DAY(fpdate)-14,DAY(fpdate)+14),DAY(fpdate))),IF(DAY(DATE(YEAR(fpdate),MONTH(fpdate)+L930-1,DAY(fpdate)))&lt;&gt;DAY(fpdate),DATE(YEAR(fpdate),MONTH(fpdate)+L930,0),DATE(YEAR(fpdate),MONTH(fpdate)+L930-1,DAY(fpdate))))))</f>
        <v/>
      </c>
      <c r="N930" s="70" t="str">
        <f>IF(L930="","",IF(D930&lt;&gt;"",D930,IF(L930=1,start_rate,IF(variable,IF(OR(L930=1,L930&lt;$K$20*periods_per_year),N929,MIN($K$21,IF(MOD(L930-1,$J$23)=0,MAX($K$22,N929+$J$24),N929))),N929))))</f>
        <v/>
      </c>
      <c r="O930" s="71" t="str">
        <f>IF(L930="","",ROUND((((1+N930/CP)^(CP/periods_per_year))-1)*R929,2))</f>
        <v/>
      </c>
      <c r="P930" s="71" t="str">
        <f>IF(L930="","",IF(L930=nper,R929+O930,MIN(R929+O930,IF(N930=N929,P929,ROUND(-PMT(((1+N930/CP)^(CP/periods_per_year))-1,nper-L930+1,R929),2)))))</f>
        <v/>
      </c>
      <c r="Q930" s="71" t="str">
        <f t="shared" si="124"/>
        <v/>
      </c>
      <c r="R930" s="71" t="str">
        <f t="shared" si="125"/>
        <v/>
      </c>
    </row>
    <row r="931" spans="1:18" x14ac:dyDescent="0.25">
      <c r="A931" s="63" t="str">
        <f t="shared" si="117"/>
        <v/>
      </c>
      <c r="B931" s="64" t="str">
        <f t="shared" si="118"/>
        <v/>
      </c>
      <c r="C931" s="65" t="str">
        <f t="shared" si="119"/>
        <v/>
      </c>
      <c r="D931" s="66" t="str">
        <f>IF(A931="","",IF(A931=1,start_rate,IF(variable,IF(OR(A931=1,A931&lt;$K$20*periods_per_year),D930,MIN($K$21,IF(MOD(A931-1,$J$23)=0,MAX($K$22,D930+$J$24),D930))),D930)))</f>
        <v/>
      </c>
      <c r="E931" s="71" t="str">
        <f t="shared" si="120"/>
        <v/>
      </c>
      <c r="F931" s="71" t="str">
        <f>IF(A931="","",IF(A931=nper,J930+E931,MIN(J930+E931,IF(D931=D930,F930,IF($E$10="Acc Bi-Weekly",ROUND((-PMT(((1+D931/CP)^(CP/12))-1,(nper-A931+1)*12/26,J930))/2,2),IF($E$10="Acc Weekly",ROUND((-PMT(((1+D931/CP)^(CP/12))-1,(nper-A931+1)*12/52,J930))/4,2),ROUND(-PMT(((1+D931/CP)^(CP/periods_per_year))-1,nper-A931+1,J930),2)))))))</f>
        <v/>
      </c>
      <c r="G931" s="71" t="str">
        <f>IF(OR(A931="",A931&lt;$E$14),"",IF(J930&lt;=F931,0,IF(IF(AND(A931&gt;=$E$14,MOD(A931-$E$14,int)=0),$E$15,0)+F931&gt;=J930+E931,J930+E931-F931,IF(AND(A931&gt;=$E$14,MOD(A931-$E$14,int)=0),$E$15,0)+IF(IF(AND(A931&gt;=$E$14,MOD(A931-$E$14,int)=0),$E$15,0)+IF(MOD(A931-$E$18,periods_per_year)=0,$E$17,0)+F931&lt;J930+E931,IF(MOD(A931-$E$18,periods_per_year)=0,$E$17,0),J930+E931-IF(AND(A931&gt;=$E$14,MOD(A931-$E$14,int)=0),$E$15,0)-F931))))</f>
        <v/>
      </c>
      <c r="H931" s="68"/>
      <c r="I931" s="71" t="str">
        <f t="shared" si="121"/>
        <v/>
      </c>
      <c r="J931" s="71" t="str">
        <f t="shared" si="122"/>
        <v/>
      </c>
      <c r="K931" s="50"/>
      <c r="L931" s="63" t="str">
        <f t="shared" si="123"/>
        <v/>
      </c>
      <c r="M931" s="64" t="str">
        <f>IF(L931="","",IF(OR(periods_per_year=26,periods_per_year=52),IF(periods_per_year=26,IF(L931=1,fpdate,M930+14),IF(periods_per_year=52,IF(L931=1,fpdate,M930+7),"n/a")),IF(periods_per_year=24,DATE(YEAR(fpdate),MONTH(fpdate)+(L931-1)/2+IF(AND(DAY(fpdate)&gt;=15,MOD(L931,2)=0),1,0),IF(MOD(L931,2)=0,IF(DAY(fpdate)&gt;=15,DAY(fpdate)-14,DAY(fpdate)+14),DAY(fpdate))),IF(DAY(DATE(YEAR(fpdate),MONTH(fpdate)+L931-1,DAY(fpdate)))&lt;&gt;DAY(fpdate),DATE(YEAR(fpdate),MONTH(fpdate)+L931,0),DATE(YEAR(fpdate),MONTH(fpdate)+L931-1,DAY(fpdate))))))</f>
        <v/>
      </c>
      <c r="N931" s="70" t="str">
        <f>IF(L931="","",IF(D931&lt;&gt;"",D931,IF(L931=1,start_rate,IF(variable,IF(OR(L931=1,L931&lt;$K$20*periods_per_year),N930,MIN($K$21,IF(MOD(L931-1,$J$23)=0,MAX($K$22,N930+$J$24),N930))),N930))))</f>
        <v/>
      </c>
      <c r="O931" s="71" t="str">
        <f>IF(L931="","",ROUND((((1+N931/CP)^(CP/periods_per_year))-1)*R930,2))</f>
        <v/>
      </c>
      <c r="P931" s="71" t="str">
        <f>IF(L931="","",IF(L931=nper,R930+O931,MIN(R930+O931,IF(N931=N930,P930,ROUND(-PMT(((1+N931/CP)^(CP/periods_per_year))-1,nper-L931+1,R930),2)))))</f>
        <v/>
      </c>
      <c r="Q931" s="71" t="str">
        <f t="shared" si="124"/>
        <v/>
      </c>
      <c r="R931" s="71" t="str">
        <f t="shared" si="125"/>
        <v/>
      </c>
    </row>
    <row r="932" spans="1:18" x14ac:dyDescent="0.25">
      <c r="A932" s="63" t="str">
        <f t="shared" si="117"/>
        <v/>
      </c>
      <c r="B932" s="64" t="str">
        <f t="shared" si="118"/>
        <v/>
      </c>
      <c r="C932" s="65" t="str">
        <f t="shared" si="119"/>
        <v/>
      </c>
      <c r="D932" s="66" t="str">
        <f>IF(A932="","",IF(A932=1,start_rate,IF(variable,IF(OR(A932=1,A932&lt;$K$20*periods_per_year),D931,MIN($K$21,IF(MOD(A932-1,$J$23)=0,MAX($K$22,D931+$J$24),D931))),D931)))</f>
        <v/>
      </c>
      <c r="E932" s="71" t="str">
        <f t="shared" si="120"/>
        <v/>
      </c>
      <c r="F932" s="71" t="str">
        <f>IF(A932="","",IF(A932=nper,J931+E932,MIN(J931+E932,IF(D932=D931,F931,IF($E$10="Acc Bi-Weekly",ROUND((-PMT(((1+D932/CP)^(CP/12))-1,(nper-A932+1)*12/26,J931))/2,2),IF($E$10="Acc Weekly",ROUND((-PMT(((1+D932/CP)^(CP/12))-1,(nper-A932+1)*12/52,J931))/4,2),ROUND(-PMT(((1+D932/CP)^(CP/periods_per_year))-1,nper-A932+1,J931),2)))))))</f>
        <v/>
      </c>
      <c r="G932" s="71" t="str">
        <f>IF(OR(A932="",A932&lt;$E$14),"",IF(J931&lt;=F932,0,IF(IF(AND(A932&gt;=$E$14,MOD(A932-$E$14,int)=0),$E$15,0)+F932&gt;=J931+E932,J931+E932-F932,IF(AND(A932&gt;=$E$14,MOD(A932-$E$14,int)=0),$E$15,0)+IF(IF(AND(A932&gt;=$E$14,MOD(A932-$E$14,int)=0),$E$15,0)+IF(MOD(A932-$E$18,periods_per_year)=0,$E$17,0)+F932&lt;J931+E932,IF(MOD(A932-$E$18,periods_per_year)=0,$E$17,0),J931+E932-IF(AND(A932&gt;=$E$14,MOD(A932-$E$14,int)=0),$E$15,0)-F932))))</f>
        <v/>
      </c>
      <c r="H932" s="68"/>
      <c r="I932" s="71" t="str">
        <f t="shared" si="121"/>
        <v/>
      </c>
      <c r="J932" s="71" t="str">
        <f t="shared" si="122"/>
        <v/>
      </c>
      <c r="K932" s="50"/>
      <c r="L932" s="63" t="str">
        <f t="shared" si="123"/>
        <v/>
      </c>
      <c r="M932" s="64" t="str">
        <f>IF(L932="","",IF(OR(periods_per_year=26,periods_per_year=52),IF(periods_per_year=26,IF(L932=1,fpdate,M931+14),IF(periods_per_year=52,IF(L932=1,fpdate,M931+7),"n/a")),IF(periods_per_year=24,DATE(YEAR(fpdate),MONTH(fpdate)+(L932-1)/2+IF(AND(DAY(fpdate)&gt;=15,MOD(L932,2)=0),1,0),IF(MOD(L932,2)=0,IF(DAY(fpdate)&gt;=15,DAY(fpdate)-14,DAY(fpdate)+14),DAY(fpdate))),IF(DAY(DATE(YEAR(fpdate),MONTH(fpdate)+L932-1,DAY(fpdate)))&lt;&gt;DAY(fpdate),DATE(YEAR(fpdate),MONTH(fpdate)+L932,0),DATE(YEAR(fpdate),MONTH(fpdate)+L932-1,DAY(fpdate))))))</f>
        <v/>
      </c>
      <c r="N932" s="70" t="str">
        <f>IF(L932="","",IF(D932&lt;&gt;"",D932,IF(L932=1,start_rate,IF(variable,IF(OR(L932=1,L932&lt;$K$20*periods_per_year),N931,MIN($K$21,IF(MOD(L932-1,$J$23)=0,MAX($K$22,N931+$J$24),N931))),N931))))</f>
        <v/>
      </c>
      <c r="O932" s="71" t="str">
        <f>IF(L932="","",ROUND((((1+N932/CP)^(CP/periods_per_year))-1)*R931,2))</f>
        <v/>
      </c>
      <c r="P932" s="71" t="str">
        <f>IF(L932="","",IF(L932=nper,R931+O932,MIN(R931+O932,IF(N932=N931,P931,ROUND(-PMT(((1+N932/CP)^(CP/periods_per_year))-1,nper-L932+1,R931),2)))))</f>
        <v/>
      </c>
      <c r="Q932" s="71" t="str">
        <f t="shared" si="124"/>
        <v/>
      </c>
      <c r="R932" s="71" t="str">
        <f t="shared" si="125"/>
        <v/>
      </c>
    </row>
    <row r="933" spans="1:18" x14ac:dyDescent="0.25">
      <c r="A933" s="63" t="str">
        <f t="shared" si="117"/>
        <v/>
      </c>
      <c r="B933" s="64" t="str">
        <f t="shared" si="118"/>
        <v/>
      </c>
      <c r="C933" s="65" t="str">
        <f t="shared" si="119"/>
        <v/>
      </c>
      <c r="D933" s="66" t="str">
        <f>IF(A933="","",IF(A933=1,start_rate,IF(variable,IF(OR(A933=1,A933&lt;$K$20*periods_per_year),D932,MIN($K$21,IF(MOD(A933-1,$J$23)=0,MAX($K$22,D932+$J$24),D932))),D932)))</f>
        <v/>
      </c>
      <c r="E933" s="71" t="str">
        <f t="shared" si="120"/>
        <v/>
      </c>
      <c r="F933" s="71" t="str">
        <f>IF(A933="","",IF(A933=nper,J932+E933,MIN(J932+E933,IF(D933=D932,F932,IF($E$10="Acc Bi-Weekly",ROUND((-PMT(((1+D933/CP)^(CP/12))-1,(nper-A933+1)*12/26,J932))/2,2),IF($E$10="Acc Weekly",ROUND((-PMT(((1+D933/CP)^(CP/12))-1,(nper-A933+1)*12/52,J932))/4,2),ROUND(-PMT(((1+D933/CP)^(CP/periods_per_year))-1,nper-A933+1,J932),2)))))))</f>
        <v/>
      </c>
      <c r="G933" s="71" t="str">
        <f>IF(OR(A933="",A933&lt;$E$14),"",IF(J932&lt;=F933,0,IF(IF(AND(A933&gt;=$E$14,MOD(A933-$E$14,int)=0),$E$15,0)+F933&gt;=J932+E933,J932+E933-F933,IF(AND(A933&gt;=$E$14,MOD(A933-$E$14,int)=0),$E$15,0)+IF(IF(AND(A933&gt;=$E$14,MOD(A933-$E$14,int)=0),$E$15,0)+IF(MOD(A933-$E$18,periods_per_year)=0,$E$17,0)+F933&lt;J932+E933,IF(MOD(A933-$E$18,periods_per_year)=0,$E$17,0),J932+E933-IF(AND(A933&gt;=$E$14,MOD(A933-$E$14,int)=0),$E$15,0)-F933))))</f>
        <v/>
      </c>
      <c r="H933" s="68"/>
      <c r="I933" s="71" t="str">
        <f t="shared" si="121"/>
        <v/>
      </c>
      <c r="J933" s="71" t="str">
        <f t="shared" si="122"/>
        <v/>
      </c>
      <c r="K933" s="50"/>
      <c r="L933" s="63" t="str">
        <f t="shared" si="123"/>
        <v/>
      </c>
      <c r="M933" s="64" t="str">
        <f>IF(L933="","",IF(OR(periods_per_year=26,periods_per_year=52),IF(periods_per_year=26,IF(L933=1,fpdate,M932+14),IF(periods_per_year=52,IF(L933=1,fpdate,M932+7),"n/a")),IF(periods_per_year=24,DATE(YEAR(fpdate),MONTH(fpdate)+(L933-1)/2+IF(AND(DAY(fpdate)&gt;=15,MOD(L933,2)=0),1,0),IF(MOD(L933,2)=0,IF(DAY(fpdate)&gt;=15,DAY(fpdate)-14,DAY(fpdate)+14),DAY(fpdate))),IF(DAY(DATE(YEAR(fpdate),MONTH(fpdate)+L933-1,DAY(fpdate)))&lt;&gt;DAY(fpdate),DATE(YEAR(fpdate),MONTH(fpdate)+L933,0),DATE(YEAR(fpdate),MONTH(fpdate)+L933-1,DAY(fpdate))))))</f>
        <v/>
      </c>
      <c r="N933" s="70" t="str">
        <f>IF(L933="","",IF(D933&lt;&gt;"",D933,IF(L933=1,start_rate,IF(variable,IF(OR(L933=1,L933&lt;$K$20*periods_per_year),N932,MIN($K$21,IF(MOD(L933-1,$J$23)=0,MAX($K$22,N932+$J$24),N932))),N932))))</f>
        <v/>
      </c>
      <c r="O933" s="71" t="str">
        <f>IF(L933="","",ROUND((((1+N933/CP)^(CP/periods_per_year))-1)*R932,2))</f>
        <v/>
      </c>
      <c r="P933" s="71" t="str">
        <f>IF(L933="","",IF(L933=nper,R932+O933,MIN(R932+O933,IF(N933=N932,P932,ROUND(-PMT(((1+N933/CP)^(CP/periods_per_year))-1,nper-L933+1,R932),2)))))</f>
        <v/>
      </c>
      <c r="Q933" s="71" t="str">
        <f t="shared" si="124"/>
        <v/>
      </c>
      <c r="R933" s="71" t="str">
        <f t="shared" si="125"/>
        <v/>
      </c>
    </row>
    <row r="934" spans="1:18" x14ac:dyDescent="0.25">
      <c r="A934" s="63" t="str">
        <f t="shared" si="117"/>
        <v/>
      </c>
      <c r="B934" s="64" t="str">
        <f t="shared" si="118"/>
        <v/>
      </c>
      <c r="C934" s="65" t="str">
        <f t="shared" si="119"/>
        <v/>
      </c>
      <c r="D934" s="66" t="str">
        <f>IF(A934="","",IF(A934=1,start_rate,IF(variable,IF(OR(A934=1,A934&lt;$K$20*periods_per_year),D933,MIN($K$21,IF(MOD(A934-1,$J$23)=0,MAX($K$22,D933+$J$24),D933))),D933)))</f>
        <v/>
      </c>
      <c r="E934" s="71" t="str">
        <f t="shared" si="120"/>
        <v/>
      </c>
      <c r="F934" s="71" t="str">
        <f>IF(A934="","",IF(A934=nper,J933+E934,MIN(J933+E934,IF(D934=D933,F933,IF($E$10="Acc Bi-Weekly",ROUND((-PMT(((1+D934/CP)^(CP/12))-1,(nper-A934+1)*12/26,J933))/2,2),IF($E$10="Acc Weekly",ROUND((-PMT(((1+D934/CP)^(CP/12))-1,(nper-A934+1)*12/52,J933))/4,2),ROUND(-PMT(((1+D934/CP)^(CP/periods_per_year))-1,nper-A934+1,J933),2)))))))</f>
        <v/>
      </c>
      <c r="G934" s="71" t="str">
        <f>IF(OR(A934="",A934&lt;$E$14),"",IF(J933&lt;=F934,0,IF(IF(AND(A934&gt;=$E$14,MOD(A934-$E$14,int)=0),$E$15,0)+F934&gt;=J933+E934,J933+E934-F934,IF(AND(A934&gt;=$E$14,MOD(A934-$E$14,int)=0),$E$15,0)+IF(IF(AND(A934&gt;=$E$14,MOD(A934-$E$14,int)=0),$E$15,0)+IF(MOD(A934-$E$18,periods_per_year)=0,$E$17,0)+F934&lt;J933+E934,IF(MOD(A934-$E$18,periods_per_year)=0,$E$17,0),J933+E934-IF(AND(A934&gt;=$E$14,MOD(A934-$E$14,int)=0),$E$15,0)-F934))))</f>
        <v/>
      </c>
      <c r="H934" s="68"/>
      <c r="I934" s="71" t="str">
        <f t="shared" si="121"/>
        <v/>
      </c>
      <c r="J934" s="71" t="str">
        <f t="shared" si="122"/>
        <v/>
      </c>
      <c r="K934" s="50"/>
      <c r="L934" s="63" t="str">
        <f t="shared" si="123"/>
        <v/>
      </c>
      <c r="M934" s="64" t="str">
        <f>IF(L934="","",IF(OR(periods_per_year=26,periods_per_year=52),IF(periods_per_year=26,IF(L934=1,fpdate,M933+14),IF(periods_per_year=52,IF(L934=1,fpdate,M933+7),"n/a")),IF(periods_per_year=24,DATE(YEAR(fpdate),MONTH(fpdate)+(L934-1)/2+IF(AND(DAY(fpdate)&gt;=15,MOD(L934,2)=0),1,0),IF(MOD(L934,2)=0,IF(DAY(fpdate)&gt;=15,DAY(fpdate)-14,DAY(fpdate)+14),DAY(fpdate))),IF(DAY(DATE(YEAR(fpdate),MONTH(fpdate)+L934-1,DAY(fpdate)))&lt;&gt;DAY(fpdate),DATE(YEAR(fpdate),MONTH(fpdate)+L934,0),DATE(YEAR(fpdate),MONTH(fpdate)+L934-1,DAY(fpdate))))))</f>
        <v/>
      </c>
      <c r="N934" s="70" t="str">
        <f>IF(L934="","",IF(D934&lt;&gt;"",D934,IF(L934=1,start_rate,IF(variable,IF(OR(L934=1,L934&lt;$K$20*periods_per_year),N933,MIN($K$21,IF(MOD(L934-1,$J$23)=0,MAX($K$22,N933+$J$24),N933))),N933))))</f>
        <v/>
      </c>
      <c r="O934" s="71" t="str">
        <f>IF(L934="","",ROUND((((1+N934/CP)^(CP/periods_per_year))-1)*R933,2))</f>
        <v/>
      </c>
      <c r="P934" s="71" t="str">
        <f>IF(L934="","",IF(L934=nper,R933+O934,MIN(R933+O934,IF(N934=N933,P933,ROUND(-PMT(((1+N934/CP)^(CP/periods_per_year))-1,nper-L934+1,R933),2)))))</f>
        <v/>
      </c>
      <c r="Q934" s="71" t="str">
        <f t="shared" si="124"/>
        <v/>
      </c>
      <c r="R934" s="71" t="str">
        <f t="shared" si="125"/>
        <v/>
      </c>
    </row>
    <row r="935" spans="1:18" x14ac:dyDescent="0.25">
      <c r="A935" s="63" t="str">
        <f t="shared" si="117"/>
        <v/>
      </c>
      <c r="B935" s="64" t="str">
        <f t="shared" si="118"/>
        <v/>
      </c>
      <c r="C935" s="65" t="str">
        <f t="shared" si="119"/>
        <v/>
      </c>
      <c r="D935" s="66" t="str">
        <f>IF(A935="","",IF(A935=1,start_rate,IF(variable,IF(OR(A935=1,A935&lt;$K$20*periods_per_year),D934,MIN($K$21,IF(MOD(A935-1,$J$23)=0,MAX($K$22,D934+$J$24),D934))),D934)))</f>
        <v/>
      </c>
      <c r="E935" s="71" t="str">
        <f t="shared" si="120"/>
        <v/>
      </c>
      <c r="F935" s="71" t="str">
        <f>IF(A935="","",IF(A935=nper,J934+E935,MIN(J934+E935,IF(D935=D934,F934,IF($E$10="Acc Bi-Weekly",ROUND((-PMT(((1+D935/CP)^(CP/12))-1,(nper-A935+1)*12/26,J934))/2,2),IF($E$10="Acc Weekly",ROUND((-PMT(((1+D935/CP)^(CP/12))-1,(nper-A935+1)*12/52,J934))/4,2),ROUND(-PMT(((1+D935/CP)^(CP/periods_per_year))-1,nper-A935+1,J934),2)))))))</f>
        <v/>
      </c>
      <c r="G935" s="71" t="str">
        <f>IF(OR(A935="",A935&lt;$E$14),"",IF(J934&lt;=F935,0,IF(IF(AND(A935&gt;=$E$14,MOD(A935-$E$14,int)=0),$E$15,0)+F935&gt;=J934+E935,J934+E935-F935,IF(AND(A935&gt;=$E$14,MOD(A935-$E$14,int)=0),$E$15,0)+IF(IF(AND(A935&gt;=$E$14,MOD(A935-$E$14,int)=0),$E$15,0)+IF(MOD(A935-$E$18,periods_per_year)=0,$E$17,0)+F935&lt;J934+E935,IF(MOD(A935-$E$18,periods_per_year)=0,$E$17,0),J934+E935-IF(AND(A935&gt;=$E$14,MOD(A935-$E$14,int)=0),$E$15,0)-F935))))</f>
        <v/>
      </c>
      <c r="H935" s="68"/>
      <c r="I935" s="71" t="str">
        <f t="shared" si="121"/>
        <v/>
      </c>
      <c r="J935" s="71" t="str">
        <f t="shared" si="122"/>
        <v/>
      </c>
      <c r="K935" s="50"/>
      <c r="L935" s="63" t="str">
        <f t="shared" si="123"/>
        <v/>
      </c>
      <c r="M935" s="64" t="str">
        <f>IF(L935="","",IF(OR(periods_per_year=26,periods_per_year=52),IF(periods_per_year=26,IF(L935=1,fpdate,M934+14),IF(periods_per_year=52,IF(L935=1,fpdate,M934+7),"n/a")),IF(periods_per_year=24,DATE(YEAR(fpdate),MONTH(fpdate)+(L935-1)/2+IF(AND(DAY(fpdate)&gt;=15,MOD(L935,2)=0),1,0),IF(MOD(L935,2)=0,IF(DAY(fpdate)&gt;=15,DAY(fpdate)-14,DAY(fpdate)+14),DAY(fpdate))),IF(DAY(DATE(YEAR(fpdate),MONTH(fpdate)+L935-1,DAY(fpdate)))&lt;&gt;DAY(fpdate),DATE(YEAR(fpdate),MONTH(fpdate)+L935,0),DATE(YEAR(fpdate),MONTH(fpdate)+L935-1,DAY(fpdate))))))</f>
        <v/>
      </c>
      <c r="N935" s="70" t="str">
        <f>IF(L935="","",IF(D935&lt;&gt;"",D935,IF(L935=1,start_rate,IF(variable,IF(OR(L935=1,L935&lt;$K$20*periods_per_year),N934,MIN($K$21,IF(MOD(L935-1,$J$23)=0,MAX($K$22,N934+$J$24),N934))),N934))))</f>
        <v/>
      </c>
      <c r="O935" s="71" t="str">
        <f>IF(L935="","",ROUND((((1+N935/CP)^(CP/periods_per_year))-1)*R934,2))</f>
        <v/>
      </c>
      <c r="P935" s="71" t="str">
        <f>IF(L935="","",IF(L935=nper,R934+O935,MIN(R934+O935,IF(N935=N934,P934,ROUND(-PMT(((1+N935/CP)^(CP/periods_per_year))-1,nper-L935+1,R934),2)))))</f>
        <v/>
      </c>
      <c r="Q935" s="71" t="str">
        <f t="shared" si="124"/>
        <v/>
      </c>
      <c r="R935" s="71" t="str">
        <f t="shared" si="125"/>
        <v/>
      </c>
    </row>
    <row r="936" spans="1:18" x14ac:dyDescent="0.25">
      <c r="A936" s="63" t="str">
        <f t="shared" si="117"/>
        <v/>
      </c>
      <c r="B936" s="64" t="str">
        <f t="shared" si="118"/>
        <v/>
      </c>
      <c r="C936" s="65" t="str">
        <f t="shared" si="119"/>
        <v/>
      </c>
      <c r="D936" s="66" t="str">
        <f>IF(A936="","",IF(A936=1,start_rate,IF(variable,IF(OR(A936=1,A936&lt;$K$20*periods_per_year),D935,MIN($K$21,IF(MOD(A936-1,$J$23)=0,MAX($K$22,D935+$J$24),D935))),D935)))</f>
        <v/>
      </c>
      <c r="E936" s="71" t="str">
        <f t="shared" si="120"/>
        <v/>
      </c>
      <c r="F936" s="71" t="str">
        <f>IF(A936="","",IF(A936=nper,J935+E936,MIN(J935+E936,IF(D936=D935,F935,IF($E$10="Acc Bi-Weekly",ROUND((-PMT(((1+D936/CP)^(CP/12))-1,(nper-A936+1)*12/26,J935))/2,2),IF($E$10="Acc Weekly",ROUND((-PMT(((1+D936/CP)^(CP/12))-1,(nper-A936+1)*12/52,J935))/4,2),ROUND(-PMT(((1+D936/CP)^(CP/periods_per_year))-1,nper-A936+1,J935),2)))))))</f>
        <v/>
      </c>
      <c r="G936" s="71" t="str">
        <f>IF(OR(A936="",A936&lt;$E$14),"",IF(J935&lt;=F936,0,IF(IF(AND(A936&gt;=$E$14,MOD(A936-$E$14,int)=0),$E$15,0)+F936&gt;=J935+E936,J935+E936-F936,IF(AND(A936&gt;=$E$14,MOD(A936-$E$14,int)=0),$E$15,0)+IF(IF(AND(A936&gt;=$E$14,MOD(A936-$E$14,int)=0),$E$15,0)+IF(MOD(A936-$E$18,periods_per_year)=0,$E$17,0)+F936&lt;J935+E936,IF(MOD(A936-$E$18,periods_per_year)=0,$E$17,0),J935+E936-IF(AND(A936&gt;=$E$14,MOD(A936-$E$14,int)=0),$E$15,0)-F936))))</f>
        <v/>
      </c>
      <c r="H936" s="68"/>
      <c r="I936" s="71" t="str">
        <f t="shared" si="121"/>
        <v/>
      </c>
      <c r="J936" s="71" t="str">
        <f t="shared" si="122"/>
        <v/>
      </c>
      <c r="K936" s="50"/>
      <c r="L936" s="63" t="str">
        <f t="shared" si="123"/>
        <v/>
      </c>
      <c r="M936" s="64" t="str">
        <f>IF(L936="","",IF(OR(periods_per_year=26,periods_per_year=52),IF(periods_per_year=26,IF(L936=1,fpdate,M935+14),IF(periods_per_year=52,IF(L936=1,fpdate,M935+7),"n/a")),IF(periods_per_year=24,DATE(YEAR(fpdate),MONTH(fpdate)+(L936-1)/2+IF(AND(DAY(fpdate)&gt;=15,MOD(L936,2)=0),1,0),IF(MOD(L936,2)=0,IF(DAY(fpdate)&gt;=15,DAY(fpdate)-14,DAY(fpdate)+14),DAY(fpdate))),IF(DAY(DATE(YEAR(fpdate),MONTH(fpdate)+L936-1,DAY(fpdate)))&lt;&gt;DAY(fpdate),DATE(YEAR(fpdate),MONTH(fpdate)+L936,0),DATE(YEAR(fpdate),MONTH(fpdate)+L936-1,DAY(fpdate))))))</f>
        <v/>
      </c>
      <c r="N936" s="70" t="str">
        <f>IF(L936="","",IF(D936&lt;&gt;"",D936,IF(L936=1,start_rate,IF(variable,IF(OR(L936=1,L936&lt;$K$20*periods_per_year),N935,MIN($K$21,IF(MOD(L936-1,$J$23)=0,MAX($K$22,N935+$J$24),N935))),N935))))</f>
        <v/>
      </c>
      <c r="O936" s="71" t="str">
        <f>IF(L936="","",ROUND((((1+N936/CP)^(CP/periods_per_year))-1)*R935,2))</f>
        <v/>
      </c>
      <c r="P936" s="71" t="str">
        <f>IF(L936="","",IF(L936=nper,R935+O936,MIN(R935+O936,IF(N936=N935,P935,ROUND(-PMT(((1+N936/CP)^(CP/periods_per_year))-1,nper-L936+1,R935),2)))))</f>
        <v/>
      </c>
      <c r="Q936" s="71" t="str">
        <f t="shared" si="124"/>
        <v/>
      </c>
      <c r="R936" s="71" t="str">
        <f t="shared" si="125"/>
        <v/>
      </c>
    </row>
    <row r="937" spans="1:18" x14ac:dyDescent="0.25">
      <c r="A937" s="63" t="str">
        <f t="shared" si="117"/>
        <v/>
      </c>
      <c r="B937" s="64" t="str">
        <f t="shared" si="118"/>
        <v/>
      </c>
      <c r="C937" s="65" t="str">
        <f t="shared" si="119"/>
        <v/>
      </c>
      <c r="D937" s="66" t="str">
        <f>IF(A937="","",IF(A937=1,start_rate,IF(variable,IF(OR(A937=1,A937&lt;$K$20*periods_per_year),D936,MIN($K$21,IF(MOD(A937-1,$J$23)=0,MAX($K$22,D936+$J$24),D936))),D936)))</f>
        <v/>
      </c>
      <c r="E937" s="71" t="str">
        <f t="shared" si="120"/>
        <v/>
      </c>
      <c r="F937" s="71" t="str">
        <f>IF(A937="","",IF(A937=nper,J936+E937,MIN(J936+E937,IF(D937=D936,F936,IF($E$10="Acc Bi-Weekly",ROUND((-PMT(((1+D937/CP)^(CP/12))-1,(nper-A937+1)*12/26,J936))/2,2),IF($E$10="Acc Weekly",ROUND((-PMT(((1+D937/CP)^(CP/12))-1,(nper-A937+1)*12/52,J936))/4,2),ROUND(-PMT(((1+D937/CP)^(CP/periods_per_year))-1,nper-A937+1,J936),2)))))))</f>
        <v/>
      </c>
      <c r="G937" s="71" t="str">
        <f>IF(OR(A937="",A937&lt;$E$14),"",IF(J936&lt;=F937,0,IF(IF(AND(A937&gt;=$E$14,MOD(A937-$E$14,int)=0),$E$15,0)+F937&gt;=J936+E937,J936+E937-F937,IF(AND(A937&gt;=$E$14,MOD(A937-$E$14,int)=0),$E$15,0)+IF(IF(AND(A937&gt;=$E$14,MOD(A937-$E$14,int)=0),$E$15,0)+IF(MOD(A937-$E$18,periods_per_year)=0,$E$17,0)+F937&lt;J936+E937,IF(MOD(A937-$E$18,periods_per_year)=0,$E$17,0),J936+E937-IF(AND(A937&gt;=$E$14,MOD(A937-$E$14,int)=0),$E$15,0)-F937))))</f>
        <v/>
      </c>
      <c r="H937" s="68"/>
      <c r="I937" s="71" t="str">
        <f t="shared" si="121"/>
        <v/>
      </c>
      <c r="J937" s="71" t="str">
        <f t="shared" si="122"/>
        <v/>
      </c>
      <c r="K937" s="50"/>
      <c r="L937" s="63" t="str">
        <f t="shared" si="123"/>
        <v/>
      </c>
      <c r="M937" s="64" t="str">
        <f>IF(L937="","",IF(OR(periods_per_year=26,periods_per_year=52),IF(periods_per_year=26,IF(L937=1,fpdate,M936+14),IF(periods_per_year=52,IF(L937=1,fpdate,M936+7),"n/a")),IF(periods_per_year=24,DATE(YEAR(fpdate),MONTH(fpdate)+(L937-1)/2+IF(AND(DAY(fpdate)&gt;=15,MOD(L937,2)=0),1,0),IF(MOD(L937,2)=0,IF(DAY(fpdate)&gt;=15,DAY(fpdate)-14,DAY(fpdate)+14),DAY(fpdate))),IF(DAY(DATE(YEAR(fpdate),MONTH(fpdate)+L937-1,DAY(fpdate)))&lt;&gt;DAY(fpdate),DATE(YEAR(fpdate),MONTH(fpdate)+L937,0),DATE(YEAR(fpdate),MONTH(fpdate)+L937-1,DAY(fpdate))))))</f>
        <v/>
      </c>
      <c r="N937" s="70" t="str">
        <f>IF(L937="","",IF(D937&lt;&gt;"",D937,IF(L937=1,start_rate,IF(variable,IF(OR(L937=1,L937&lt;$K$20*periods_per_year),N936,MIN($K$21,IF(MOD(L937-1,$J$23)=0,MAX($K$22,N936+$J$24),N936))),N936))))</f>
        <v/>
      </c>
      <c r="O937" s="71" t="str">
        <f>IF(L937="","",ROUND((((1+N937/CP)^(CP/periods_per_year))-1)*R936,2))</f>
        <v/>
      </c>
      <c r="P937" s="71" t="str">
        <f>IF(L937="","",IF(L937=nper,R936+O937,MIN(R936+O937,IF(N937=N936,P936,ROUND(-PMT(((1+N937/CP)^(CP/periods_per_year))-1,nper-L937+1,R936),2)))))</f>
        <v/>
      </c>
      <c r="Q937" s="71" t="str">
        <f t="shared" si="124"/>
        <v/>
      </c>
      <c r="R937" s="71" t="str">
        <f t="shared" si="125"/>
        <v/>
      </c>
    </row>
    <row r="938" spans="1:18" x14ac:dyDescent="0.25">
      <c r="A938" s="63" t="str">
        <f t="shared" si="117"/>
        <v/>
      </c>
      <c r="B938" s="64" t="str">
        <f t="shared" si="118"/>
        <v/>
      </c>
      <c r="C938" s="65" t="str">
        <f t="shared" si="119"/>
        <v/>
      </c>
      <c r="D938" s="66" t="str">
        <f>IF(A938="","",IF(A938=1,start_rate,IF(variable,IF(OR(A938=1,A938&lt;$K$20*periods_per_year),D937,MIN($K$21,IF(MOD(A938-1,$J$23)=0,MAX($K$22,D937+$J$24),D937))),D937)))</f>
        <v/>
      </c>
      <c r="E938" s="71" t="str">
        <f t="shared" si="120"/>
        <v/>
      </c>
      <c r="F938" s="71" t="str">
        <f>IF(A938="","",IF(A938=nper,J937+E938,MIN(J937+E938,IF(D938=D937,F937,IF($E$10="Acc Bi-Weekly",ROUND((-PMT(((1+D938/CP)^(CP/12))-1,(nper-A938+1)*12/26,J937))/2,2),IF($E$10="Acc Weekly",ROUND((-PMT(((1+D938/CP)^(CP/12))-1,(nper-A938+1)*12/52,J937))/4,2),ROUND(-PMT(((1+D938/CP)^(CP/periods_per_year))-1,nper-A938+1,J937),2)))))))</f>
        <v/>
      </c>
      <c r="G938" s="71" t="str">
        <f>IF(OR(A938="",A938&lt;$E$14),"",IF(J937&lt;=F938,0,IF(IF(AND(A938&gt;=$E$14,MOD(A938-$E$14,int)=0),$E$15,0)+F938&gt;=J937+E938,J937+E938-F938,IF(AND(A938&gt;=$E$14,MOD(A938-$E$14,int)=0),$E$15,0)+IF(IF(AND(A938&gt;=$E$14,MOD(A938-$E$14,int)=0),$E$15,0)+IF(MOD(A938-$E$18,periods_per_year)=0,$E$17,0)+F938&lt;J937+E938,IF(MOD(A938-$E$18,periods_per_year)=0,$E$17,0),J937+E938-IF(AND(A938&gt;=$E$14,MOD(A938-$E$14,int)=0),$E$15,0)-F938))))</f>
        <v/>
      </c>
      <c r="H938" s="68"/>
      <c r="I938" s="71" t="str">
        <f t="shared" si="121"/>
        <v/>
      </c>
      <c r="J938" s="71" t="str">
        <f t="shared" si="122"/>
        <v/>
      </c>
      <c r="K938" s="50"/>
      <c r="L938" s="63" t="str">
        <f t="shared" si="123"/>
        <v/>
      </c>
      <c r="M938" s="64" t="str">
        <f>IF(L938="","",IF(OR(periods_per_year=26,periods_per_year=52),IF(periods_per_year=26,IF(L938=1,fpdate,M937+14),IF(periods_per_year=52,IF(L938=1,fpdate,M937+7),"n/a")),IF(periods_per_year=24,DATE(YEAR(fpdate),MONTH(fpdate)+(L938-1)/2+IF(AND(DAY(fpdate)&gt;=15,MOD(L938,2)=0),1,0),IF(MOD(L938,2)=0,IF(DAY(fpdate)&gt;=15,DAY(fpdate)-14,DAY(fpdate)+14),DAY(fpdate))),IF(DAY(DATE(YEAR(fpdate),MONTH(fpdate)+L938-1,DAY(fpdate)))&lt;&gt;DAY(fpdate),DATE(YEAR(fpdate),MONTH(fpdate)+L938,0),DATE(YEAR(fpdate),MONTH(fpdate)+L938-1,DAY(fpdate))))))</f>
        <v/>
      </c>
      <c r="N938" s="70" t="str">
        <f>IF(L938="","",IF(D938&lt;&gt;"",D938,IF(L938=1,start_rate,IF(variable,IF(OR(L938=1,L938&lt;$K$20*periods_per_year),N937,MIN($K$21,IF(MOD(L938-1,$J$23)=0,MAX($K$22,N937+$J$24),N937))),N937))))</f>
        <v/>
      </c>
      <c r="O938" s="71" t="str">
        <f>IF(L938="","",ROUND((((1+N938/CP)^(CP/periods_per_year))-1)*R937,2))</f>
        <v/>
      </c>
      <c r="P938" s="71" t="str">
        <f>IF(L938="","",IF(L938=nper,R937+O938,MIN(R937+O938,IF(N938=N937,P937,ROUND(-PMT(((1+N938/CP)^(CP/periods_per_year))-1,nper-L938+1,R937),2)))))</f>
        <v/>
      </c>
      <c r="Q938" s="71" t="str">
        <f t="shared" si="124"/>
        <v/>
      </c>
      <c r="R938" s="71" t="str">
        <f t="shared" si="125"/>
        <v/>
      </c>
    </row>
    <row r="939" spans="1:18" x14ac:dyDescent="0.25">
      <c r="A939" s="63" t="str">
        <f t="shared" ref="A939:A1002" si="126">IF(J938="","",IF(OR(A938&gt;=nper,ROUND(J938,2)&lt;=0),"",A938+1))</f>
        <v/>
      </c>
      <c r="B939" s="64" t="str">
        <f t="shared" ref="B939:B1002" si="127">IF(A939="","",IF(OR(periods_per_year=26,periods_per_year=52),IF(periods_per_year=26,IF(A939=1,fpdate,B938+14),IF(periods_per_year=52,IF(A939=1,fpdate,B938+7),"n/a")),IF(periods_per_year=24,DATE(YEAR(fpdate),MONTH(fpdate)+(A939-1)/2+IF(AND(DAY(fpdate)&gt;=15,MOD(A939,2)=0),1,0),IF(MOD(A939,2)=0,IF(DAY(fpdate)&gt;=15,DAY(fpdate)-14,DAY(fpdate)+14),DAY(fpdate))),IF(DAY(DATE(YEAR(fpdate),MONTH(fpdate)+A939-1,DAY(fpdate)))&lt;&gt;DAY(fpdate),DATE(YEAR(fpdate),MONTH(fpdate)+A939,0),DATE(YEAR(fpdate),MONTH(fpdate)+A939-1,DAY(fpdate))))))</f>
        <v/>
      </c>
      <c r="C939" s="65" t="str">
        <f t="shared" ref="C939:C1002" si="128">IF(A939="","",IF(MOD(A939,periods_per_year)=0,A939/periods_per_year,""))</f>
        <v/>
      </c>
      <c r="D939" s="66" t="str">
        <f>IF(A939="","",IF(A939=1,start_rate,IF(variable,IF(OR(A939=1,A939&lt;$K$20*periods_per_year),D938,MIN($K$21,IF(MOD(A939-1,$J$23)=0,MAX($K$22,D938+$J$24),D938))),D938)))</f>
        <v/>
      </c>
      <c r="E939" s="71" t="str">
        <f t="shared" ref="E939:E1002" si="129">IF(A939="","",ROUND((((1+D939/CP)^(CP/periods_per_year))-1)*J938,2))</f>
        <v/>
      </c>
      <c r="F939" s="71" t="str">
        <f>IF(A939="","",IF(A939=nper,J938+E939,MIN(J938+E939,IF(D939=D938,F938,IF($E$10="Acc Bi-Weekly",ROUND((-PMT(((1+D939/CP)^(CP/12))-1,(nper-A939+1)*12/26,J938))/2,2),IF($E$10="Acc Weekly",ROUND((-PMT(((1+D939/CP)^(CP/12))-1,(nper-A939+1)*12/52,J938))/4,2),ROUND(-PMT(((1+D939/CP)^(CP/periods_per_year))-1,nper-A939+1,J938),2)))))))</f>
        <v/>
      </c>
      <c r="G939" s="71" t="str">
        <f>IF(OR(A939="",A939&lt;$E$14),"",IF(J938&lt;=F939,0,IF(IF(AND(A939&gt;=$E$14,MOD(A939-$E$14,int)=0),$E$15,0)+F939&gt;=J938+E939,J938+E939-F939,IF(AND(A939&gt;=$E$14,MOD(A939-$E$14,int)=0),$E$15,0)+IF(IF(AND(A939&gt;=$E$14,MOD(A939-$E$14,int)=0),$E$15,0)+IF(MOD(A939-$E$18,periods_per_year)=0,$E$17,0)+F939&lt;J938+E939,IF(MOD(A939-$E$18,periods_per_year)=0,$E$17,0),J938+E939-IF(AND(A939&gt;=$E$14,MOD(A939-$E$14,int)=0),$E$15,0)-F939))))</f>
        <v/>
      </c>
      <c r="H939" s="68"/>
      <c r="I939" s="71" t="str">
        <f t="shared" ref="I939:I1002" si="130">IF(A939="","",F939-E939+H939+IF(G939="",0,G939))</f>
        <v/>
      </c>
      <c r="J939" s="71" t="str">
        <f t="shared" ref="J939:J1002" si="131">IF(A939="","",J938-I939)</f>
        <v/>
      </c>
      <c r="K939" s="50"/>
      <c r="L939" s="63" t="str">
        <f t="shared" ref="L939:L1002" si="132">IF(R938="","",IF(OR(L938&gt;=nper,ROUND(R938,2)&lt;=0),"",L938+1))</f>
        <v/>
      </c>
      <c r="M939" s="64" t="str">
        <f>IF(L939="","",IF(OR(periods_per_year=26,periods_per_year=52),IF(periods_per_year=26,IF(L939=1,fpdate,M938+14),IF(periods_per_year=52,IF(L939=1,fpdate,M938+7),"n/a")),IF(periods_per_year=24,DATE(YEAR(fpdate),MONTH(fpdate)+(L939-1)/2+IF(AND(DAY(fpdate)&gt;=15,MOD(L939,2)=0),1,0),IF(MOD(L939,2)=0,IF(DAY(fpdate)&gt;=15,DAY(fpdate)-14,DAY(fpdate)+14),DAY(fpdate))),IF(DAY(DATE(YEAR(fpdate),MONTH(fpdate)+L939-1,DAY(fpdate)))&lt;&gt;DAY(fpdate),DATE(YEAR(fpdate),MONTH(fpdate)+L939,0),DATE(YEAR(fpdate),MONTH(fpdate)+L939-1,DAY(fpdate))))))</f>
        <v/>
      </c>
      <c r="N939" s="70" t="str">
        <f>IF(L939="","",IF(D939&lt;&gt;"",D939,IF(L939=1,start_rate,IF(variable,IF(OR(L939=1,L939&lt;$K$20*periods_per_year),N938,MIN($K$21,IF(MOD(L939-1,$J$23)=0,MAX($K$22,N938+$J$24),N938))),N938))))</f>
        <v/>
      </c>
      <c r="O939" s="71" t="str">
        <f>IF(L939="","",ROUND((((1+N939/CP)^(CP/periods_per_year))-1)*R938,2))</f>
        <v/>
      </c>
      <c r="P939" s="71" t="str">
        <f>IF(L939="","",IF(L939=nper,R938+O939,MIN(R938+O939,IF(N939=N938,P938,ROUND(-PMT(((1+N939/CP)^(CP/periods_per_year))-1,nper-L939+1,R938),2)))))</f>
        <v/>
      </c>
      <c r="Q939" s="71" t="str">
        <f t="shared" ref="Q939:Q1002" si="133">IF(L939="","",P939-O939)</f>
        <v/>
      </c>
      <c r="R939" s="71" t="str">
        <f t="shared" ref="R939:R1002" si="134">IF(L939="","",R938-Q939)</f>
        <v/>
      </c>
    </row>
    <row r="940" spans="1:18" x14ac:dyDescent="0.25">
      <c r="A940" s="63" t="str">
        <f t="shared" si="126"/>
        <v/>
      </c>
      <c r="B940" s="64" t="str">
        <f t="shared" si="127"/>
        <v/>
      </c>
      <c r="C940" s="65" t="str">
        <f t="shared" si="128"/>
        <v/>
      </c>
      <c r="D940" s="66" t="str">
        <f>IF(A940="","",IF(A940=1,start_rate,IF(variable,IF(OR(A940=1,A940&lt;$K$20*periods_per_year),D939,MIN($K$21,IF(MOD(A940-1,$J$23)=0,MAX($K$22,D939+$J$24),D939))),D939)))</f>
        <v/>
      </c>
      <c r="E940" s="71" t="str">
        <f t="shared" si="129"/>
        <v/>
      </c>
      <c r="F940" s="71" t="str">
        <f>IF(A940="","",IF(A940=nper,J939+E940,MIN(J939+E940,IF(D940=D939,F939,IF($E$10="Acc Bi-Weekly",ROUND((-PMT(((1+D940/CP)^(CP/12))-1,(nper-A940+1)*12/26,J939))/2,2),IF($E$10="Acc Weekly",ROUND((-PMT(((1+D940/CP)^(CP/12))-1,(nper-A940+1)*12/52,J939))/4,2),ROUND(-PMT(((1+D940/CP)^(CP/periods_per_year))-1,nper-A940+1,J939),2)))))))</f>
        <v/>
      </c>
      <c r="G940" s="71" t="str">
        <f>IF(OR(A940="",A940&lt;$E$14),"",IF(J939&lt;=F940,0,IF(IF(AND(A940&gt;=$E$14,MOD(A940-$E$14,int)=0),$E$15,0)+F940&gt;=J939+E940,J939+E940-F940,IF(AND(A940&gt;=$E$14,MOD(A940-$E$14,int)=0),$E$15,0)+IF(IF(AND(A940&gt;=$E$14,MOD(A940-$E$14,int)=0),$E$15,0)+IF(MOD(A940-$E$18,periods_per_year)=0,$E$17,0)+F940&lt;J939+E940,IF(MOD(A940-$E$18,periods_per_year)=0,$E$17,0),J939+E940-IF(AND(A940&gt;=$E$14,MOD(A940-$E$14,int)=0),$E$15,0)-F940))))</f>
        <v/>
      </c>
      <c r="H940" s="68"/>
      <c r="I940" s="71" t="str">
        <f t="shared" si="130"/>
        <v/>
      </c>
      <c r="J940" s="71" t="str">
        <f t="shared" si="131"/>
        <v/>
      </c>
      <c r="K940" s="50"/>
      <c r="L940" s="63" t="str">
        <f t="shared" si="132"/>
        <v/>
      </c>
      <c r="M940" s="64" t="str">
        <f>IF(L940="","",IF(OR(periods_per_year=26,periods_per_year=52),IF(periods_per_year=26,IF(L940=1,fpdate,M939+14),IF(periods_per_year=52,IF(L940=1,fpdate,M939+7),"n/a")),IF(periods_per_year=24,DATE(YEAR(fpdate),MONTH(fpdate)+(L940-1)/2+IF(AND(DAY(fpdate)&gt;=15,MOD(L940,2)=0),1,0),IF(MOD(L940,2)=0,IF(DAY(fpdate)&gt;=15,DAY(fpdate)-14,DAY(fpdate)+14),DAY(fpdate))),IF(DAY(DATE(YEAR(fpdate),MONTH(fpdate)+L940-1,DAY(fpdate)))&lt;&gt;DAY(fpdate),DATE(YEAR(fpdate),MONTH(fpdate)+L940,0),DATE(YEAR(fpdate),MONTH(fpdate)+L940-1,DAY(fpdate))))))</f>
        <v/>
      </c>
      <c r="N940" s="70" t="str">
        <f>IF(L940="","",IF(D940&lt;&gt;"",D940,IF(L940=1,start_rate,IF(variable,IF(OR(L940=1,L940&lt;$K$20*periods_per_year),N939,MIN($K$21,IF(MOD(L940-1,$J$23)=0,MAX($K$22,N939+$J$24),N939))),N939))))</f>
        <v/>
      </c>
      <c r="O940" s="71" t="str">
        <f>IF(L940="","",ROUND((((1+N940/CP)^(CP/periods_per_year))-1)*R939,2))</f>
        <v/>
      </c>
      <c r="P940" s="71" t="str">
        <f>IF(L940="","",IF(L940=nper,R939+O940,MIN(R939+O940,IF(N940=N939,P939,ROUND(-PMT(((1+N940/CP)^(CP/periods_per_year))-1,nper-L940+1,R939),2)))))</f>
        <v/>
      </c>
      <c r="Q940" s="71" t="str">
        <f t="shared" si="133"/>
        <v/>
      </c>
      <c r="R940" s="71" t="str">
        <f t="shared" si="134"/>
        <v/>
      </c>
    </row>
    <row r="941" spans="1:18" x14ac:dyDescent="0.25">
      <c r="A941" s="63" t="str">
        <f t="shared" si="126"/>
        <v/>
      </c>
      <c r="B941" s="64" t="str">
        <f t="shared" si="127"/>
        <v/>
      </c>
      <c r="C941" s="65" t="str">
        <f t="shared" si="128"/>
        <v/>
      </c>
      <c r="D941" s="66" t="str">
        <f>IF(A941="","",IF(A941=1,start_rate,IF(variable,IF(OR(A941=1,A941&lt;$K$20*periods_per_year),D940,MIN($K$21,IF(MOD(A941-1,$J$23)=0,MAX($K$22,D940+$J$24),D940))),D940)))</f>
        <v/>
      </c>
      <c r="E941" s="71" t="str">
        <f t="shared" si="129"/>
        <v/>
      </c>
      <c r="F941" s="71" t="str">
        <f>IF(A941="","",IF(A941=nper,J940+E941,MIN(J940+E941,IF(D941=D940,F940,IF($E$10="Acc Bi-Weekly",ROUND((-PMT(((1+D941/CP)^(CP/12))-1,(nper-A941+1)*12/26,J940))/2,2),IF($E$10="Acc Weekly",ROUND((-PMT(((1+D941/CP)^(CP/12))-1,(nper-A941+1)*12/52,J940))/4,2),ROUND(-PMT(((1+D941/CP)^(CP/periods_per_year))-1,nper-A941+1,J940),2)))))))</f>
        <v/>
      </c>
      <c r="G941" s="71" t="str">
        <f>IF(OR(A941="",A941&lt;$E$14),"",IF(J940&lt;=F941,0,IF(IF(AND(A941&gt;=$E$14,MOD(A941-$E$14,int)=0),$E$15,0)+F941&gt;=J940+E941,J940+E941-F941,IF(AND(A941&gt;=$E$14,MOD(A941-$E$14,int)=0),$E$15,0)+IF(IF(AND(A941&gt;=$E$14,MOD(A941-$E$14,int)=0),$E$15,0)+IF(MOD(A941-$E$18,periods_per_year)=0,$E$17,0)+F941&lt;J940+E941,IF(MOD(A941-$E$18,periods_per_year)=0,$E$17,0),J940+E941-IF(AND(A941&gt;=$E$14,MOD(A941-$E$14,int)=0),$E$15,0)-F941))))</f>
        <v/>
      </c>
      <c r="H941" s="68"/>
      <c r="I941" s="71" t="str">
        <f t="shared" si="130"/>
        <v/>
      </c>
      <c r="J941" s="71" t="str">
        <f t="shared" si="131"/>
        <v/>
      </c>
      <c r="K941" s="50"/>
      <c r="L941" s="63" t="str">
        <f t="shared" si="132"/>
        <v/>
      </c>
      <c r="M941" s="64" t="str">
        <f>IF(L941="","",IF(OR(periods_per_year=26,periods_per_year=52),IF(periods_per_year=26,IF(L941=1,fpdate,M940+14),IF(periods_per_year=52,IF(L941=1,fpdate,M940+7),"n/a")),IF(periods_per_year=24,DATE(YEAR(fpdate),MONTH(fpdate)+(L941-1)/2+IF(AND(DAY(fpdate)&gt;=15,MOD(L941,2)=0),1,0),IF(MOD(L941,2)=0,IF(DAY(fpdate)&gt;=15,DAY(fpdate)-14,DAY(fpdate)+14),DAY(fpdate))),IF(DAY(DATE(YEAR(fpdate),MONTH(fpdate)+L941-1,DAY(fpdate)))&lt;&gt;DAY(fpdate),DATE(YEAR(fpdate),MONTH(fpdate)+L941,0),DATE(YEAR(fpdate),MONTH(fpdate)+L941-1,DAY(fpdate))))))</f>
        <v/>
      </c>
      <c r="N941" s="70" t="str">
        <f>IF(L941="","",IF(D941&lt;&gt;"",D941,IF(L941=1,start_rate,IF(variable,IF(OR(L941=1,L941&lt;$K$20*periods_per_year),N940,MIN($K$21,IF(MOD(L941-1,$J$23)=0,MAX($K$22,N940+$J$24),N940))),N940))))</f>
        <v/>
      </c>
      <c r="O941" s="71" t="str">
        <f>IF(L941="","",ROUND((((1+N941/CP)^(CP/periods_per_year))-1)*R940,2))</f>
        <v/>
      </c>
      <c r="P941" s="71" t="str">
        <f>IF(L941="","",IF(L941=nper,R940+O941,MIN(R940+O941,IF(N941=N940,P940,ROUND(-PMT(((1+N941/CP)^(CP/periods_per_year))-1,nper-L941+1,R940),2)))))</f>
        <v/>
      </c>
      <c r="Q941" s="71" t="str">
        <f t="shared" si="133"/>
        <v/>
      </c>
      <c r="R941" s="71" t="str">
        <f t="shared" si="134"/>
        <v/>
      </c>
    </row>
    <row r="942" spans="1:18" x14ac:dyDescent="0.25">
      <c r="A942" s="63" t="str">
        <f t="shared" si="126"/>
        <v/>
      </c>
      <c r="B942" s="64" t="str">
        <f t="shared" si="127"/>
        <v/>
      </c>
      <c r="C942" s="65" t="str">
        <f t="shared" si="128"/>
        <v/>
      </c>
      <c r="D942" s="66" t="str">
        <f>IF(A942="","",IF(A942=1,start_rate,IF(variable,IF(OR(A942=1,A942&lt;$K$20*periods_per_year),D941,MIN($K$21,IF(MOD(A942-1,$J$23)=0,MAX($K$22,D941+$J$24),D941))),D941)))</f>
        <v/>
      </c>
      <c r="E942" s="71" t="str">
        <f t="shared" si="129"/>
        <v/>
      </c>
      <c r="F942" s="71" t="str">
        <f>IF(A942="","",IF(A942=nper,J941+E942,MIN(J941+E942,IF(D942=D941,F941,IF($E$10="Acc Bi-Weekly",ROUND((-PMT(((1+D942/CP)^(CP/12))-1,(nper-A942+1)*12/26,J941))/2,2),IF($E$10="Acc Weekly",ROUND((-PMT(((1+D942/CP)^(CP/12))-1,(nper-A942+1)*12/52,J941))/4,2),ROUND(-PMT(((1+D942/CP)^(CP/periods_per_year))-1,nper-A942+1,J941),2)))))))</f>
        <v/>
      </c>
      <c r="G942" s="71" t="str">
        <f>IF(OR(A942="",A942&lt;$E$14),"",IF(J941&lt;=F942,0,IF(IF(AND(A942&gt;=$E$14,MOD(A942-$E$14,int)=0),$E$15,0)+F942&gt;=J941+E942,J941+E942-F942,IF(AND(A942&gt;=$E$14,MOD(A942-$E$14,int)=0),$E$15,0)+IF(IF(AND(A942&gt;=$E$14,MOD(A942-$E$14,int)=0),$E$15,0)+IF(MOD(A942-$E$18,periods_per_year)=0,$E$17,0)+F942&lt;J941+E942,IF(MOD(A942-$E$18,periods_per_year)=0,$E$17,0),J941+E942-IF(AND(A942&gt;=$E$14,MOD(A942-$E$14,int)=0),$E$15,0)-F942))))</f>
        <v/>
      </c>
      <c r="H942" s="68"/>
      <c r="I942" s="71" t="str">
        <f t="shared" si="130"/>
        <v/>
      </c>
      <c r="J942" s="71" t="str">
        <f t="shared" si="131"/>
        <v/>
      </c>
      <c r="K942" s="50"/>
      <c r="L942" s="63" t="str">
        <f t="shared" si="132"/>
        <v/>
      </c>
      <c r="M942" s="64" t="str">
        <f>IF(L942="","",IF(OR(periods_per_year=26,periods_per_year=52),IF(periods_per_year=26,IF(L942=1,fpdate,M941+14),IF(periods_per_year=52,IF(L942=1,fpdate,M941+7),"n/a")),IF(periods_per_year=24,DATE(YEAR(fpdate),MONTH(fpdate)+(L942-1)/2+IF(AND(DAY(fpdate)&gt;=15,MOD(L942,2)=0),1,0),IF(MOD(L942,2)=0,IF(DAY(fpdate)&gt;=15,DAY(fpdate)-14,DAY(fpdate)+14),DAY(fpdate))),IF(DAY(DATE(YEAR(fpdate),MONTH(fpdate)+L942-1,DAY(fpdate)))&lt;&gt;DAY(fpdate),DATE(YEAR(fpdate),MONTH(fpdate)+L942,0),DATE(YEAR(fpdate),MONTH(fpdate)+L942-1,DAY(fpdate))))))</f>
        <v/>
      </c>
      <c r="N942" s="70" t="str">
        <f>IF(L942="","",IF(D942&lt;&gt;"",D942,IF(L942=1,start_rate,IF(variable,IF(OR(L942=1,L942&lt;$K$20*periods_per_year),N941,MIN($K$21,IF(MOD(L942-1,$J$23)=0,MAX($K$22,N941+$J$24),N941))),N941))))</f>
        <v/>
      </c>
      <c r="O942" s="71" t="str">
        <f>IF(L942="","",ROUND((((1+N942/CP)^(CP/periods_per_year))-1)*R941,2))</f>
        <v/>
      </c>
      <c r="P942" s="71" t="str">
        <f>IF(L942="","",IF(L942=nper,R941+O942,MIN(R941+O942,IF(N942=N941,P941,ROUND(-PMT(((1+N942/CP)^(CP/periods_per_year))-1,nper-L942+1,R941),2)))))</f>
        <v/>
      </c>
      <c r="Q942" s="71" t="str">
        <f t="shared" si="133"/>
        <v/>
      </c>
      <c r="R942" s="71" t="str">
        <f t="shared" si="134"/>
        <v/>
      </c>
    </row>
    <row r="943" spans="1:18" x14ac:dyDescent="0.25">
      <c r="A943" s="63" t="str">
        <f t="shared" si="126"/>
        <v/>
      </c>
      <c r="B943" s="64" t="str">
        <f t="shared" si="127"/>
        <v/>
      </c>
      <c r="C943" s="65" t="str">
        <f t="shared" si="128"/>
        <v/>
      </c>
      <c r="D943" s="66" t="str">
        <f>IF(A943="","",IF(A943=1,start_rate,IF(variable,IF(OR(A943=1,A943&lt;$K$20*periods_per_year),D942,MIN($K$21,IF(MOD(A943-1,$J$23)=0,MAX($K$22,D942+$J$24),D942))),D942)))</f>
        <v/>
      </c>
      <c r="E943" s="71" t="str">
        <f t="shared" si="129"/>
        <v/>
      </c>
      <c r="F943" s="71" t="str">
        <f>IF(A943="","",IF(A943=nper,J942+E943,MIN(J942+E943,IF(D943=D942,F942,IF($E$10="Acc Bi-Weekly",ROUND((-PMT(((1+D943/CP)^(CP/12))-1,(nper-A943+1)*12/26,J942))/2,2),IF($E$10="Acc Weekly",ROUND((-PMT(((1+D943/CP)^(CP/12))-1,(nper-A943+1)*12/52,J942))/4,2),ROUND(-PMT(((1+D943/CP)^(CP/periods_per_year))-1,nper-A943+1,J942),2)))))))</f>
        <v/>
      </c>
      <c r="G943" s="71" t="str">
        <f>IF(OR(A943="",A943&lt;$E$14),"",IF(J942&lt;=F943,0,IF(IF(AND(A943&gt;=$E$14,MOD(A943-$E$14,int)=0),$E$15,0)+F943&gt;=J942+E943,J942+E943-F943,IF(AND(A943&gt;=$E$14,MOD(A943-$E$14,int)=0),$E$15,0)+IF(IF(AND(A943&gt;=$E$14,MOD(A943-$E$14,int)=0),$E$15,0)+IF(MOD(A943-$E$18,periods_per_year)=0,$E$17,0)+F943&lt;J942+E943,IF(MOD(A943-$E$18,periods_per_year)=0,$E$17,0),J942+E943-IF(AND(A943&gt;=$E$14,MOD(A943-$E$14,int)=0),$E$15,0)-F943))))</f>
        <v/>
      </c>
      <c r="H943" s="68"/>
      <c r="I943" s="71" t="str">
        <f t="shared" si="130"/>
        <v/>
      </c>
      <c r="J943" s="71" t="str">
        <f t="shared" si="131"/>
        <v/>
      </c>
      <c r="K943" s="50"/>
      <c r="L943" s="63" t="str">
        <f t="shared" si="132"/>
        <v/>
      </c>
      <c r="M943" s="64" t="str">
        <f>IF(L943="","",IF(OR(periods_per_year=26,periods_per_year=52),IF(periods_per_year=26,IF(L943=1,fpdate,M942+14),IF(periods_per_year=52,IF(L943=1,fpdate,M942+7),"n/a")),IF(periods_per_year=24,DATE(YEAR(fpdate),MONTH(fpdate)+(L943-1)/2+IF(AND(DAY(fpdate)&gt;=15,MOD(L943,2)=0),1,0),IF(MOD(L943,2)=0,IF(DAY(fpdate)&gt;=15,DAY(fpdate)-14,DAY(fpdate)+14),DAY(fpdate))),IF(DAY(DATE(YEAR(fpdate),MONTH(fpdate)+L943-1,DAY(fpdate)))&lt;&gt;DAY(fpdate),DATE(YEAR(fpdate),MONTH(fpdate)+L943,0),DATE(YEAR(fpdate),MONTH(fpdate)+L943-1,DAY(fpdate))))))</f>
        <v/>
      </c>
      <c r="N943" s="70" t="str">
        <f>IF(L943="","",IF(D943&lt;&gt;"",D943,IF(L943=1,start_rate,IF(variable,IF(OR(L943=1,L943&lt;$K$20*periods_per_year),N942,MIN($K$21,IF(MOD(L943-1,$J$23)=0,MAX($K$22,N942+$J$24),N942))),N942))))</f>
        <v/>
      </c>
      <c r="O943" s="71" t="str">
        <f>IF(L943="","",ROUND((((1+N943/CP)^(CP/periods_per_year))-1)*R942,2))</f>
        <v/>
      </c>
      <c r="P943" s="71" t="str">
        <f>IF(L943="","",IF(L943=nper,R942+O943,MIN(R942+O943,IF(N943=N942,P942,ROUND(-PMT(((1+N943/CP)^(CP/periods_per_year))-1,nper-L943+1,R942),2)))))</f>
        <v/>
      </c>
      <c r="Q943" s="71" t="str">
        <f t="shared" si="133"/>
        <v/>
      </c>
      <c r="R943" s="71" t="str">
        <f t="shared" si="134"/>
        <v/>
      </c>
    </row>
    <row r="944" spans="1:18" x14ac:dyDescent="0.25">
      <c r="A944" s="63" t="str">
        <f t="shared" si="126"/>
        <v/>
      </c>
      <c r="B944" s="64" t="str">
        <f t="shared" si="127"/>
        <v/>
      </c>
      <c r="C944" s="65" t="str">
        <f t="shared" si="128"/>
        <v/>
      </c>
      <c r="D944" s="66" t="str">
        <f>IF(A944="","",IF(A944=1,start_rate,IF(variable,IF(OR(A944=1,A944&lt;$K$20*periods_per_year),D943,MIN($K$21,IF(MOD(A944-1,$J$23)=0,MAX($K$22,D943+$J$24),D943))),D943)))</f>
        <v/>
      </c>
      <c r="E944" s="71" t="str">
        <f t="shared" si="129"/>
        <v/>
      </c>
      <c r="F944" s="71" t="str">
        <f>IF(A944="","",IF(A944=nper,J943+E944,MIN(J943+E944,IF(D944=D943,F943,IF($E$10="Acc Bi-Weekly",ROUND((-PMT(((1+D944/CP)^(CP/12))-1,(nper-A944+1)*12/26,J943))/2,2),IF($E$10="Acc Weekly",ROUND((-PMT(((1+D944/CP)^(CP/12))-1,(nper-A944+1)*12/52,J943))/4,2),ROUND(-PMT(((1+D944/CP)^(CP/periods_per_year))-1,nper-A944+1,J943),2)))))))</f>
        <v/>
      </c>
      <c r="G944" s="71" t="str">
        <f>IF(OR(A944="",A944&lt;$E$14),"",IF(J943&lt;=F944,0,IF(IF(AND(A944&gt;=$E$14,MOD(A944-$E$14,int)=0),$E$15,0)+F944&gt;=J943+E944,J943+E944-F944,IF(AND(A944&gt;=$E$14,MOD(A944-$E$14,int)=0),$E$15,0)+IF(IF(AND(A944&gt;=$E$14,MOD(A944-$E$14,int)=0),$E$15,0)+IF(MOD(A944-$E$18,periods_per_year)=0,$E$17,0)+F944&lt;J943+E944,IF(MOD(A944-$E$18,periods_per_year)=0,$E$17,0),J943+E944-IF(AND(A944&gt;=$E$14,MOD(A944-$E$14,int)=0),$E$15,0)-F944))))</f>
        <v/>
      </c>
      <c r="H944" s="68"/>
      <c r="I944" s="71" t="str">
        <f t="shared" si="130"/>
        <v/>
      </c>
      <c r="J944" s="71" t="str">
        <f t="shared" si="131"/>
        <v/>
      </c>
      <c r="K944" s="50"/>
      <c r="L944" s="63" t="str">
        <f t="shared" si="132"/>
        <v/>
      </c>
      <c r="M944" s="64" t="str">
        <f>IF(L944="","",IF(OR(periods_per_year=26,periods_per_year=52),IF(periods_per_year=26,IF(L944=1,fpdate,M943+14),IF(periods_per_year=52,IF(L944=1,fpdate,M943+7),"n/a")),IF(periods_per_year=24,DATE(YEAR(fpdate),MONTH(fpdate)+(L944-1)/2+IF(AND(DAY(fpdate)&gt;=15,MOD(L944,2)=0),1,0),IF(MOD(L944,2)=0,IF(DAY(fpdate)&gt;=15,DAY(fpdate)-14,DAY(fpdate)+14),DAY(fpdate))),IF(DAY(DATE(YEAR(fpdate),MONTH(fpdate)+L944-1,DAY(fpdate)))&lt;&gt;DAY(fpdate),DATE(YEAR(fpdate),MONTH(fpdate)+L944,0),DATE(YEAR(fpdate),MONTH(fpdate)+L944-1,DAY(fpdate))))))</f>
        <v/>
      </c>
      <c r="N944" s="70" t="str">
        <f>IF(L944="","",IF(D944&lt;&gt;"",D944,IF(L944=1,start_rate,IF(variable,IF(OR(L944=1,L944&lt;$K$20*periods_per_year),N943,MIN($K$21,IF(MOD(L944-1,$J$23)=0,MAX($K$22,N943+$J$24),N943))),N943))))</f>
        <v/>
      </c>
      <c r="O944" s="71" t="str">
        <f>IF(L944="","",ROUND((((1+N944/CP)^(CP/periods_per_year))-1)*R943,2))</f>
        <v/>
      </c>
      <c r="P944" s="71" t="str">
        <f>IF(L944="","",IF(L944=nper,R943+O944,MIN(R943+O944,IF(N944=N943,P943,ROUND(-PMT(((1+N944/CP)^(CP/periods_per_year))-1,nper-L944+1,R943),2)))))</f>
        <v/>
      </c>
      <c r="Q944" s="71" t="str">
        <f t="shared" si="133"/>
        <v/>
      </c>
      <c r="R944" s="71" t="str">
        <f t="shared" si="134"/>
        <v/>
      </c>
    </row>
    <row r="945" spans="1:18" x14ac:dyDescent="0.25">
      <c r="A945" s="63" t="str">
        <f t="shared" si="126"/>
        <v/>
      </c>
      <c r="B945" s="64" t="str">
        <f t="shared" si="127"/>
        <v/>
      </c>
      <c r="C945" s="65" t="str">
        <f t="shared" si="128"/>
        <v/>
      </c>
      <c r="D945" s="66" t="str">
        <f>IF(A945="","",IF(A945=1,start_rate,IF(variable,IF(OR(A945=1,A945&lt;$K$20*periods_per_year),D944,MIN($K$21,IF(MOD(A945-1,$J$23)=0,MAX($K$22,D944+$J$24),D944))),D944)))</f>
        <v/>
      </c>
      <c r="E945" s="71" t="str">
        <f t="shared" si="129"/>
        <v/>
      </c>
      <c r="F945" s="71" t="str">
        <f>IF(A945="","",IF(A945=nper,J944+E945,MIN(J944+E945,IF(D945=D944,F944,IF($E$10="Acc Bi-Weekly",ROUND((-PMT(((1+D945/CP)^(CP/12))-1,(nper-A945+1)*12/26,J944))/2,2),IF($E$10="Acc Weekly",ROUND((-PMT(((1+D945/CP)^(CP/12))-1,(nper-A945+1)*12/52,J944))/4,2),ROUND(-PMT(((1+D945/CP)^(CP/periods_per_year))-1,nper-A945+1,J944),2)))))))</f>
        <v/>
      </c>
      <c r="G945" s="71" t="str">
        <f>IF(OR(A945="",A945&lt;$E$14),"",IF(J944&lt;=F945,0,IF(IF(AND(A945&gt;=$E$14,MOD(A945-$E$14,int)=0),$E$15,0)+F945&gt;=J944+E945,J944+E945-F945,IF(AND(A945&gt;=$E$14,MOD(A945-$E$14,int)=0),$E$15,0)+IF(IF(AND(A945&gt;=$E$14,MOD(A945-$E$14,int)=0),$E$15,0)+IF(MOD(A945-$E$18,periods_per_year)=0,$E$17,0)+F945&lt;J944+E945,IF(MOD(A945-$E$18,periods_per_year)=0,$E$17,0),J944+E945-IF(AND(A945&gt;=$E$14,MOD(A945-$E$14,int)=0),$E$15,0)-F945))))</f>
        <v/>
      </c>
      <c r="H945" s="68"/>
      <c r="I945" s="71" t="str">
        <f t="shared" si="130"/>
        <v/>
      </c>
      <c r="J945" s="71" t="str">
        <f t="shared" si="131"/>
        <v/>
      </c>
      <c r="K945" s="50"/>
      <c r="L945" s="63" t="str">
        <f t="shared" si="132"/>
        <v/>
      </c>
      <c r="M945" s="64" t="str">
        <f>IF(L945="","",IF(OR(periods_per_year=26,periods_per_year=52),IF(periods_per_year=26,IF(L945=1,fpdate,M944+14),IF(periods_per_year=52,IF(L945=1,fpdate,M944+7),"n/a")),IF(periods_per_year=24,DATE(YEAR(fpdate),MONTH(fpdate)+(L945-1)/2+IF(AND(DAY(fpdate)&gt;=15,MOD(L945,2)=0),1,0),IF(MOD(L945,2)=0,IF(DAY(fpdate)&gt;=15,DAY(fpdate)-14,DAY(fpdate)+14),DAY(fpdate))),IF(DAY(DATE(YEAR(fpdate),MONTH(fpdate)+L945-1,DAY(fpdate)))&lt;&gt;DAY(fpdate),DATE(YEAR(fpdate),MONTH(fpdate)+L945,0),DATE(YEAR(fpdate),MONTH(fpdate)+L945-1,DAY(fpdate))))))</f>
        <v/>
      </c>
      <c r="N945" s="70" t="str">
        <f>IF(L945="","",IF(D945&lt;&gt;"",D945,IF(L945=1,start_rate,IF(variable,IF(OR(L945=1,L945&lt;$K$20*periods_per_year),N944,MIN($K$21,IF(MOD(L945-1,$J$23)=0,MAX($K$22,N944+$J$24),N944))),N944))))</f>
        <v/>
      </c>
      <c r="O945" s="71" t="str">
        <f>IF(L945="","",ROUND((((1+N945/CP)^(CP/periods_per_year))-1)*R944,2))</f>
        <v/>
      </c>
      <c r="P945" s="71" t="str">
        <f>IF(L945="","",IF(L945=nper,R944+O945,MIN(R944+O945,IF(N945=N944,P944,ROUND(-PMT(((1+N945/CP)^(CP/periods_per_year))-1,nper-L945+1,R944),2)))))</f>
        <v/>
      </c>
      <c r="Q945" s="71" t="str">
        <f t="shared" si="133"/>
        <v/>
      </c>
      <c r="R945" s="71" t="str">
        <f t="shared" si="134"/>
        <v/>
      </c>
    </row>
    <row r="946" spans="1:18" x14ac:dyDescent="0.25">
      <c r="A946" s="63" t="str">
        <f t="shared" si="126"/>
        <v/>
      </c>
      <c r="B946" s="64" t="str">
        <f t="shared" si="127"/>
        <v/>
      </c>
      <c r="C946" s="65" t="str">
        <f t="shared" si="128"/>
        <v/>
      </c>
      <c r="D946" s="66" t="str">
        <f>IF(A946="","",IF(A946=1,start_rate,IF(variable,IF(OR(A946=1,A946&lt;$K$20*periods_per_year),D945,MIN($K$21,IF(MOD(A946-1,$J$23)=0,MAX($K$22,D945+$J$24),D945))),D945)))</f>
        <v/>
      </c>
      <c r="E946" s="71" t="str">
        <f t="shared" si="129"/>
        <v/>
      </c>
      <c r="F946" s="71" t="str">
        <f>IF(A946="","",IF(A946=nper,J945+E946,MIN(J945+E946,IF(D946=D945,F945,IF($E$10="Acc Bi-Weekly",ROUND((-PMT(((1+D946/CP)^(CP/12))-1,(nper-A946+1)*12/26,J945))/2,2),IF($E$10="Acc Weekly",ROUND((-PMT(((1+D946/CP)^(CP/12))-1,(nper-A946+1)*12/52,J945))/4,2),ROUND(-PMT(((1+D946/CP)^(CP/periods_per_year))-1,nper-A946+1,J945),2)))))))</f>
        <v/>
      </c>
      <c r="G946" s="71" t="str">
        <f>IF(OR(A946="",A946&lt;$E$14),"",IF(J945&lt;=F946,0,IF(IF(AND(A946&gt;=$E$14,MOD(A946-$E$14,int)=0),$E$15,0)+F946&gt;=J945+E946,J945+E946-F946,IF(AND(A946&gt;=$E$14,MOD(A946-$E$14,int)=0),$E$15,0)+IF(IF(AND(A946&gt;=$E$14,MOD(A946-$E$14,int)=0),$E$15,0)+IF(MOD(A946-$E$18,periods_per_year)=0,$E$17,0)+F946&lt;J945+E946,IF(MOD(A946-$E$18,periods_per_year)=0,$E$17,0),J945+E946-IF(AND(A946&gt;=$E$14,MOD(A946-$E$14,int)=0),$E$15,0)-F946))))</f>
        <v/>
      </c>
      <c r="H946" s="68"/>
      <c r="I946" s="71" t="str">
        <f t="shared" si="130"/>
        <v/>
      </c>
      <c r="J946" s="71" t="str">
        <f t="shared" si="131"/>
        <v/>
      </c>
      <c r="K946" s="50"/>
      <c r="L946" s="63" t="str">
        <f t="shared" si="132"/>
        <v/>
      </c>
      <c r="M946" s="64" t="str">
        <f>IF(L946="","",IF(OR(periods_per_year=26,periods_per_year=52),IF(periods_per_year=26,IF(L946=1,fpdate,M945+14),IF(periods_per_year=52,IF(L946=1,fpdate,M945+7),"n/a")),IF(periods_per_year=24,DATE(YEAR(fpdate),MONTH(fpdate)+(L946-1)/2+IF(AND(DAY(fpdate)&gt;=15,MOD(L946,2)=0),1,0),IF(MOD(L946,2)=0,IF(DAY(fpdate)&gt;=15,DAY(fpdate)-14,DAY(fpdate)+14),DAY(fpdate))),IF(DAY(DATE(YEAR(fpdate),MONTH(fpdate)+L946-1,DAY(fpdate)))&lt;&gt;DAY(fpdate),DATE(YEAR(fpdate),MONTH(fpdate)+L946,0),DATE(YEAR(fpdate),MONTH(fpdate)+L946-1,DAY(fpdate))))))</f>
        <v/>
      </c>
      <c r="N946" s="70" t="str">
        <f>IF(L946="","",IF(D946&lt;&gt;"",D946,IF(L946=1,start_rate,IF(variable,IF(OR(L946=1,L946&lt;$K$20*periods_per_year),N945,MIN($K$21,IF(MOD(L946-1,$J$23)=0,MAX($K$22,N945+$J$24),N945))),N945))))</f>
        <v/>
      </c>
      <c r="O946" s="71" t="str">
        <f>IF(L946="","",ROUND((((1+N946/CP)^(CP/periods_per_year))-1)*R945,2))</f>
        <v/>
      </c>
      <c r="P946" s="71" t="str">
        <f>IF(L946="","",IF(L946=nper,R945+O946,MIN(R945+O946,IF(N946=N945,P945,ROUND(-PMT(((1+N946/CP)^(CP/periods_per_year))-1,nper-L946+1,R945),2)))))</f>
        <v/>
      </c>
      <c r="Q946" s="71" t="str">
        <f t="shared" si="133"/>
        <v/>
      </c>
      <c r="R946" s="71" t="str">
        <f t="shared" si="134"/>
        <v/>
      </c>
    </row>
    <row r="947" spans="1:18" x14ac:dyDescent="0.25">
      <c r="A947" s="63" t="str">
        <f t="shared" si="126"/>
        <v/>
      </c>
      <c r="B947" s="64" t="str">
        <f t="shared" si="127"/>
        <v/>
      </c>
      <c r="C947" s="65" t="str">
        <f t="shared" si="128"/>
        <v/>
      </c>
      <c r="D947" s="66" t="str">
        <f>IF(A947="","",IF(A947=1,start_rate,IF(variable,IF(OR(A947=1,A947&lt;$K$20*periods_per_year),D946,MIN($K$21,IF(MOD(A947-1,$J$23)=0,MAX($K$22,D946+$J$24),D946))),D946)))</f>
        <v/>
      </c>
      <c r="E947" s="71" t="str">
        <f t="shared" si="129"/>
        <v/>
      </c>
      <c r="F947" s="71" t="str">
        <f>IF(A947="","",IF(A947=nper,J946+E947,MIN(J946+E947,IF(D947=D946,F946,IF($E$10="Acc Bi-Weekly",ROUND((-PMT(((1+D947/CP)^(CP/12))-1,(nper-A947+1)*12/26,J946))/2,2),IF($E$10="Acc Weekly",ROUND((-PMT(((1+D947/CP)^(CP/12))-1,(nper-A947+1)*12/52,J946))/4,2),ROUND(-PMT(((1+D947/CP)^(CP/periods_per_year))-1,nper-A947+1,J946),2)))))))</f>
        <v/>
      </c>
      <c r="G947" s="71" t="str">
        <f>IF(OR(A947="",A947&lt;$E$14),"",IF(J946&lt;=F947,0,IF(IF(AND(A947&gt;=$E$14,MOD(A947-$E$14,int)=0),$E$15,0)+F947&gt;=J946+E947,J946+E947-F947,IF(AND(A947&gt;=$E$14,MOD(A947-$E$14,int)=0),$E$15,0)+IF(IF(AND(A947&gt;=$E$14,MOD(A947-$E$14,int)=0),$E$15,0)+IF(MOD(A947-$E$18,periods_per_year)=0,$E$17,0)+F947&lt;J946+E947,IF(MOD(A947-$E$18,periods_per_year)=0,$E$17,0),J946+E947-IF(AND(A947&gt;=$E$14,MOD(A947-$E$14,int)=0),$E$15,0)-F947))))</f>
        <v/>
      </c>
      <c r="H947" s="68"/>
      <c r="I947" s="71" t="str">
        <f t="shared" si="130"/>
        <v/>
      </c>
      <c r="J947" s="71" t="str">
        <f t="shared" si="131"/>
        <v/>
      </c>
      <c r="K947" s="50"/>
      <c r="L947" s="63" t="str">
        <f t="shared" si="132"/>
        <v/>
      </c>
      <c r="M947" s="64" t="str">
        <f>IF(L947="","",IF(OR(periods_per_year=26,periods_per_year=52),IF(periods_per_year=26,IF(L947=1,fpdate,M946+14),IF(periods_per_year=52,IF(L947=1,fpdate,M946+7),"n/a")),IF(periods_per_year=24,DATE(YEAR(fpdate),MONTH(fpdate)+(L947-1)/2+IF(AND(DAY(fpdate)&gt;=15,MOD(L947,2)=0),1,0),IF(MOD(L947,2)=0,IF(DAY(fpdate)&gt;=15,DAY(fpdate)-14,DAY(fpdate)+14),DAY(fpdate))),IF(DAY(DATE(YEAR(fpdate),MONTH(fpdate)+L947-1,DAY(fpdate)))&lt;&gt;DAY(fpdate),DATE(YEAR(fpdate),MONTH(fpdate)+L947,0),DATE(YEAR(fpdate),MONTH(fpdate)+L947-1,DAY(fpdate))))))</f>
        <v/>
      </c>
      <c r="N947" s="70" t="str">
        <f>IF(L947="","",IF(D947&lt;&gt;"",D947,IF(L947=1,start_rate,IF(variable,IF(OR(L947=1,L947&lt;$K$20*periods_per_year),N946,MIN($K$21,IF(MOD(L947-1,$J$23)=0,MAX($K$22,N946+$J$24),N946))),N946))))</f>
        <v/>
      </c>
      <c r="O947" s="71" t="str">
        <f>IF(L947="","",ROUND((((1+N947/CP)^(CP/periods_per_year))-1)*R946,2))</f>
        <v/>
      </c>
      <c r="P947" s="71" t="str">
        <f>IF(L947="","",IF(L947=nper,R946+O947,MIN(R946+O947,IF(N947=N946,P946,ROUND(-PMT(((1+N947/CP)^(CP/periods_per_year))-1,nper-L947+1,R946),2)))))</f>
        <v/>
      </c>
      <c r="Q947" s="71" t="str">
        <f t="shared" si="133"/>
        <v/>
      </c>
      <c r="R947" s="71" t="str">
        <f t="shared" si="134"/>
        <v/>
      </c>
    </row>
    <row r="948" spans="1:18" x14ac:dyDescent="0.25">
      <c r="A948" s="63" t="str">
        <f t="shared" si="126"/>
        <v/>
      </c>
      <c r="B948" s="64" t="str">
        <f t="shared" si="127"/>
        <v/>
      </c>
      <c r="C948" s="65" t="str">
        <f t="shared" si="128"/>
        <v/>
      </c>
      <c r="D948" s="66" t="str">
        <f>IF(A948="","",IF(A948=1,start_rate,IF(variable,IF(OR(A948=1,A948&lt;$K$20*periods_per_year),D947,MIN($K$21,IF(MOD(A948-1,$J$23)=0,MAX($K$22,D947+$J$24),D947))),D947)))</f>
        <v/>
      </c>
      <c r="E948" s="71" t="str">
        <f t="shared" si="129"/>
        <v/>
      </c>
      <c r="F948" s="71" t="str">
        <f>IF(A948="","",IF(A948=nper,J947+E948,MIN(J947+E948,IF(D948=D947,F947,IF($E$10="Acc Bi-Weekly",ROUND((-PMT(((1+D948/CP)^(CP/12))-1,(nper-A948+1)*12/26,J947))/2,2),IF($E$10="Acc Weekly",ROUND((-PMT(((1+D948/CP)^(CP/12))-1,(nper-A948+1)*12/52,J947))/4,2),ROUND(-PMT(((1+D948/CP)^(CP/periods_per_year))-1,nper-A948+1,J947),2)))))))</f>
        <v/>
      </c>
      <c r="G948" s="71" t="str">
        <f>IF(OR(A948="",A948&lt;$E$14),"",IF(J947&lt;=F948,0,IF(IF(AND(A948&gt;=$E$14,MOD(A948-$E$14,int)=0),$E$15,0)+F948&gt;=J947+E948,J947+E948-F948,IF(AND(A948&gt;=$E$14,MOD(A948-$E$14,int)=0),$E$15,0)+IF(IF(AND(A948&gt;=$E$14,MOD(A948-$E$14,int)=0),$E$15,0)+IF(MOD(A948-$E$18,periods_per_year)=0,$E$17,0)+F948&lt;J947+E948,IF(MOD(A948-$E$18,periods_per_year)=0,$E$17,0),J947+E948-IF(AND(A948&gt;=$E$14,MOD(A948-$E$14,int)=0),$E$15,0)-F948))))</f>
        <v/>
      </c>
      <c r="H948" s="68"/>
      <c r="I948" s="71" t="str">
        <f t="shared" si="130"/>
        <v/>
      </c>
      <c r="J948" s="71" t="str">
        <f t="shared" si="131"/>
        <v/>
      </c>
      <c r="K948" s="50"/>
      <c r="L948" s="63" t="str">
        <f t="shared" si="132"/>
        <v/>
      </c>
      <c r="M948" s="64" t="str">
        <f>IF(L948="","",IF(OR(periods_per_year=26,periods_per_year=52),IF(periods_per_year=26,IF(L948=1,fpdate,M947+14),IF(periods_per_year=52,IF(L948=1,fpdate,M947+7),"n/a")),IF(periods_per_year=24,DATE(YEAR(fpdate),MONTH(fpdate)+(L948-1)/2+IF(AND(DAY(fpdate)&gt;=15,MOD(L948,2)=0),1,0),IF(MOD(L948,2)=0,IF(DAY(fpdate)&gt;=15,DAY(fpdate)-14,DAY(fpdate)+14),DAY(fpdate))),IF(DAY(DATE(YEAR(fpdate),MONTH(fpdate)+L948-1,DAY(fpdate)))&lt;&gt;DAY(fpdate),DATE(YEAR(fpdate),MONTH(fpdate)+L948,0),DATE(YEAR(fpdate),MONTH(fpdate)+L948-1,DAY(fpdate))))))</f>
        <v/>
      </c>
      <c r="N948" s="70" t="str">
        <f>IF(L948="","",IF(D948&lt;&gt;"",D948,IF(L948=1,start_rate,IF(variable,IF(OR(L948=1,L948&lt;$K$20*periods_per_year),N947,MIN($K$21,IF(MOD(L948-1,$J$23)=0,MAX($K$22,N947+$J$24),N947))),N947))))</f>
        <v/>
      </c>
      <c r="O948" s="71" t="str">
        <f>IF(L948="","",ROUND((((1+N948/CP)^(CP/periods_per_year))-1)*R947,2))</f>
        <v/>
      </c>
      <c r="P948" s="71" t="str">
        <f>IF(L948="","",IF(L948=nper,R947+O948,MIN(R947+O948,IF(N948=N947,P947,ROUND(-PMT(((1+N948/CP)^(CP/periods_per_year))-1,nper-L948+1,R947),2)))))</f>
        <v/>
      </c>
      <c r="Q948" s="71" t="str">
        <f t="shared" si="133"/>
        <v/>
      </c>
      <c r="R948" s="71" t="str">
        <f t="shared" si="134"/>
        <v/>
      </c>
    </row>
    <row r="949" spans="1:18" x14ac:dyDescent="0.25">
      <c r="A949" s="63" t="str">
        <f t="shared" si="126"/>
        <v/>
      </c>
      <c r="B949" s="64" t="str">
        <f t="shared" si="127"/>
        <v/>
      </c>
      <c r="C949" s="65" t="str">
        <f t="shared" si="128"/>
        <v/>
      </c>
      <c r="D949" s="66" t="str">
        <f>IF(A949="","",IF(A949=1,start_rate,IF(variable,IF(OR(A949=1,A949&lt;$K$20*periods_per_year),D948,MIN($K$21,IF(MOD(A949-1,$J$23)=0,MAX($K$22,D948+$J$24),D948))),D948)))</f>
        <v/>
      </c>
      <c r="E949" s="71" t="str">
        <f t="shared" si="129"/>
        <v/>
      </c>
      <c r="F949" s="71" t="str">
        <f>IF(A949="","",IF(A949=nper,J948+E949,MIN(J948+E949,IF(D949=D948,F948,IF($E$10="Acc Bi-Weekly",ROUND((-PMT(((1+D949/CP)^(CP/12))-1,(nper-A949+1)*12/26,J948))/2,2),IF($E$10="Acc Weekly",ROUND((-PMT(((1+D949/CP)^(CP/12))-1,(nper-A949+1)*12/52,J948))/4,2),ROUND(-PMT(((1+D949/CP)^(CP/periods_per_year))-1,nper-A949+1,J948),2)))))))</f>
        <v/>
      </c>
      <c r="G949" s="71" t="str">
        <f>IF(OR(A949="",A949&lt;$E$14),"",IF(J948&lt;=F949,0,IF(IF(AND(A949&gt;=$E$14,MOD(A949-$E$14,int)=0),$E$15,0)+F949&gt;=J948+E949,J948+E949-F949,IF(AND(A949&gt;=$E$14,MOD(A949-$E$14,int)=0),$E$15,0)+IF(IF(AND(A949&gt;=$E$14,MOD(A949-$E$14,int)=0),$E$15,0)+IF(MOD(A949-$E$18,periods_per_year)=0,$E$17,0)+F949&lt;J948+E949,IF(MOD(A949-$E$18,periods_per_year)=0,$E$17,0),J948+E949-IF(AND(A949&gt;=$E$14,MOD(A949-$E$14,int)=0),$E$15,0)-F949))))</f>
        <v/>
      </c>
      <c r="H949" s="68"/>
      <c r="I949" s="71" t="str">
        <f t="shared" si="130"/>
        <v/>
      </c>
      <c r="J949" s="71" t="str">
        <f t="shared" si="131"/>
        <v/>
      </c>
      <c r="K949" s="50"/>
      <c r="L949" s="63" t="str">
        <f t="shared" si="132"/>
        <v/>
      </c>
      <c r="M949" s="64" t="str">
        <f>IF(L949="","",IF(OR(periods_per_year=26,periods_per_year=52),IF(periods_per_year=26,IF(L949=1,fpdate,M948+14),IF(periods_per_year=52,IF(L949=1,fpdate,M948+7),"n/a")),IF(periods_per_year=24,DATE(YEAR(fpdate),MONTH(fpdate)+(L949-1)/2+IF(AND(DAY(fpdate)&gt;=15,MOD(L949,2)=0),1,0),IF(MOD(L949,2)=0,IF(DAY(fpdate)&gt;=15,DAY(fpdate)-14,DAY(fpdate)+14),DAY(fpdate))),IF(DAY(DATE(YEAR(fpdate),MONTH(fpdate)+L949-1,DAY(fpdate)))&lt;&gt;DAY(fpdate),DATE(YEAR(fpdate),MONTH(fpdate)+L949,0),DATE(YEAR(fpdate),MONTH(fpdate)+L949-1,DAY(fpdate))))))</f>
        <v/>
      </c>
      <c r="N949" s="70" t="str">
        <f>IF(L949="","",IF(D949&lt;&gt;"",D949,IF(L949=1,start_rate,IF(variable,IF(OR(L949=1,L949&lt;$K$20*periods_per_year),N948,MIN($K$21,IF(MOD(L949-1,$J$23)=0,MAX($K$22,N948+$J$24),N948))),N948))))</f>
        <v/>
      </c>
      <c r="O949" s="71" t="str">
        <f>IF(L949="","",ROUND((((1+N949/CP)^(CP/periods_per_year))-1)*R948,2))</f>
        <v/>
      </c>
      <c r="P949" s="71" t="str">
        <f>IF(L949="","",IF(L949=nper,R948+O949,MIN(R948+O949,IF(N949=N948,P948,ROUND(-PMT(((1+N949/CP)^(CP/periods_per_year))-1,nper-L949+1,R948),2)))))</f>
        <v/>
      </c>
      <c r="Q949" s="71" t="str">
        <f t="shared" si="133"/>
        <v/>
      </c>
      <c r="R949" s="71" t="str">
        <f t="shared" si="134"/>
        <v/>
      </c>
    </row>
    <row r="950" spans="1:18" x14ac:dyDescent="0.25">
      <c r="A950" s="63" t="str">
        <f t="shared" si="126"/>
        <v/>
      </c>
      <c r="B950" s="64" t="str">
        <f t="shared" si="127"/>
        <v/>
      </c>
      <c r="C950" s="65" t="str">
        <f t="shared" si="128"/>
        <v/>
      </c>
      <c r="D950" s="66" t="str">
        <f>IF(A950="","",IF(A950=1,start_rate,IF(variable,IF(OR(A950=1,A950&lt;$K$20*periods_per_year),D949,MIN($K$21,IF(MOD(A950-1,$J$23)=0,MAX($K$22,D949+$J$24),D949))),D949)))</f>
        <v/>
      </c>
      <c r="E950" s="71" t="str">
        <f t="shared" si="129"/>
        <v/>
      </c>
      <c r="F950" s="71" t="str">
        <f>IF(A950="","",IF(A950=nper,J949+E950,MIN(J949+E950,IF(D950=D949,F949,IF($E$10="Acc Bi-Weekly",ROUND((-PMT(((1+D950/CP)^(CP/12))-1,(nper-A950+1)*12/26,J949))/2,2),IF($E$10="Acc Weekly",ROUND((-PMT(((1+D950/CP)^(CP/12))-1,(nper-A950+1)*12/52,J949))/4,2),ROUND(-PMT(((1+D950/CP)^(CP/periods_per_year))-1,nper-A950+1,J949),2)))))))</f>
        <v/>
      </c>
      <c r="G950" s="71" t="str">
        <f>IF(OR(A950="",A950&lt;$E$14),"",IF(J949&lt;=F950,0,IF(IF(AND(A950&gt;=$E$14,MOD(A950-$E$14,int)=0),$E$15,0)+F950&gt;=J949+E950,J949+E950-F950,IF(AND(A950&gt;=$E$14,MOD(A950-$E$14,int)=0),$E$15,0)+IF(IF(AND(A950&gt;=$E$14,MOD(A950-$E$14,int)=0),$E$15,0)+IF(MOD(A950-$E$18,periods_per_year)=0,$E$17,0)+F950&lt;J949+E950,IF(MOD(A950-$E$18,periods_per_year)=0,$E$17,0),J949+E950-IF(AND(A950&gt;=$E$14,MOD(A950-$E$14,int)=0),$E$15,0)-F950))))</f>
        <v/>
      </c>
      <c r="H950" s="68"/>
      <c r="I950" s="71" t="str">
        <f t="shared" si="130"/>
        <v/>
      </c>
      <c r="J950" s="71" t="str">
        <f t="shared" si="131"/>
        <v/>
      </c>
      <c r="K950" s="50"/>
      <c r="L950" s="63" t="str">
        <f t="shared" si="132"/>
        <v/>
      </c>
      <c r="M950" s="64" t="str">
        <f>IF(L950="","",IF(OR(periods_per_year=26,periods_per_year=52),IF(periods_per_year=26,IF(L950=1,fpdate,M949+14),IF(periods_per_year=52,IF(L950=1,fpdate,M949+7),"n/a")),IF(periods_per_year=24,DATE(YEAR(fpdate),MONTH(fpdate)+(L950-1)/2+IF(AND(DAY(fpdate)&gt;=15,MOD(L950,2)=0),1,0),IF(MOD(L950,2)=0,IF(DAY(fpdate)&gt;=15,DAY(fpdate)-14,DAY(fpdate)+14),DAY(fpdate))),IF(DAY(DATE(YEAR(fpdate),MONTH(fpdate)+L950-1,DAY(fpdate)))&lt;&gt;DAY(fpdate),DATE(YEAR(fpdate),MONTH(fpdate)+L950,0),DATE(YEAR(fpdate),MONTH(fpdate)+L950-1,DAY(fpdate))))))</f>
        <v/>
      </c>
      <c r="N950" s="70" t="str">
        <f>IF(L950="","",IF(D950&lt;&gt;"",D950,IF(L950=1,start_rate,IF(variable,IF(OR(L950=1,L950&lt;$K$20*periods_per_year),N949,MIN($K$21,IF(MOD(L950-1,$J$23)=0,MAX($K$22,N949+$J$24),N949))),N949))))</f>
        <v/>
      </c>
      <c r="O950" s="71" t="str">
        <f>IF(L950="","",ROUND((((1+N950/CP)^(CP/periods_per_year))-1)*R949,2))</f>
        <v/>
      </c>
      <c r="P950" s="71" t="str">
        <f>IF(L950="","",IF(L950=nper,R949+O950,MIN(R949+O950,IF(N950=N949,P949,ROUND(-PMT(((1+N950/CP)^(CP/periods_per_year))-1,nper-L950+1,R949),2)))))</f>
        <v/>
      </c>
      <c r="Q950" s="71" t="str">
        <f t="shared" si="133"/>
        <v/>
      </c>
      <c r="R950" s="71" t="str">
        <f t="shared" si="134"/>
        <v/>
      </c>
    </row>
    <row r="951" spans="1:18" x14ac:dyDescent="0.25">
      <c r="A951" s="63" t="str">
        <f t="shared" si="126"/>
        <v/>
      </c>
      <c r="B951" s="64" t="str">
        <f t="shared" si="127"/>
        <v/>
      </c>
      <c r="C951" s="65" t="str">
        <f t="shared" si="128"/>
        <v/>
      </c>
      <c r="D951" s="66" t="str">
        <f>IF(A951="","",IF(A951=1,start_rate,IF(variable,IF(OR(A951=1,A951&lt;$K$20*periods_per_year),D950,MIN($K$21,IF(MOD(A951-1,$J$23)=0,MAX($K$22,D950+$J$24),D950))),D950)))</f>
        <v/>
      </c>
      <c r="E951" s="71" t="str">
        <f t="shared" si="129"/>
        <v/>
      </c>
      <c r="F951" s="71" t="str">
        <f>IF(A951="","",IF(A951=nper,J950+E951,MIN(J950+E951,IF(D951=D950,F950,IF($E$10="Acc Bi-Weekly",ROUND((-PMT(((1+D951/CP)^(CP/12))-1,(nper-A951+1)*12/26,J950))/2,2),IF($E$10="Acc Weekly",ROUND((-PMT(((1+D951/CP)^(CP/12))-1,(nper-A951+1)*12/52,J950))/4,2),ROUND(-PMT(((1+D951/CP)^(CP/periods_per_year))-1,nper-A951+1,J950),2)))))))</f>
        <v/>
      </c>
      <c r="G951" s="71" t="str">
        <f>IF(OR(A951="",A951&lt;$E$14),"",IF(J950&lt;=F951,0,IF(IF(AND(A951&gt;=$E$14,MOD(A951-$E$14,int)=0),$E$15,0)+F951&gt;=J950+E951,J950+E951-F951,IF(AND(A951&gt;=$E$14,MOD(A951-$E$14,int)=0),$E$15,0)+IF(IF(AND(A951&gt;=$E$14,MOD(A951-$E$14,int)=0),$E$15,0)+IF(MOD(A951-$E$18,periods_per_year)=0,$E$17,0)+F951&lt;J950+E951,IF(MOD(A951-$E$18,periods_per_year)=0,$E$17,0),J950+E951-IF(AND(A951&gt;=$E$14,MOD(A951-$E$14,int)=0),$E$15,0)-F951))))</f>
        <v/>
      </c>
      <c r="H951" s="68"/>
      <c r="I951" s="71" t="str">
        <f t="shared" si="130"/>
        <v/>
      </c>
      <c r="J951" s="71" t="str">
        <f t="shared" si="131"/>
        <v/>
      </c>
      <c r="K951" s="50"/>
      <c r="L951" s="63" t="str">
        <f t="shared" si="132"/>
        <v/>
      </c>
      <c r="M951" s="64" t="str">
        <f>IF(L951="","",IF(OR(periods_per_year=26,periods_per_year=52),IF(periods_per_year=26,IF(L951=1,fpdate,M950+14),IF(periods_per_year=52,IF(L951=1,fpdate,M950+7),"n/a")),IF(periods_per_year=24,DATE(YEAR(fpdate),MONTH(fpdate)+(L951-1)/2+IF(AND(DAY(fpdate)&gt;=15,MOD(L951,2)=0),1,0),IF(MOD(L951,2)=0,IF(DAY(fpdate)&gt;=15,DAY(fpdate)-14,DAY(fpdate)+14),DAY(fpdate))),IF(DAY(DATE(YEAR(fpdate),MONTH(fpdate)+L951-1,DAY(fpdate)))&lt;&gt;DAY(fpdate),DATE(YEAR(fpdate),MONTH(fpdate)+L951,0),DATE(YEAR(fpdate),MONTH(fpdate)+L951-1,DAY(fpdate))))))</f>
        <v/>
      </c>
      <c r="N951" s="70" t="str">
        <f>IF(L951="","",IF(D951&lt;&gt;"",D951,IF(L951=1,start_rate,IF(variable,IF(OR(L951=1,L951&lt;$K$20*periods_per_year),N950,MIN($K$21,IF(MOD(L951-1,$J$23)=0,MAX($K$22,N950+$J$24),N950))),N950))))</f>
        <v/>
      </c>
      <c r="O951" s="71" t="str">
        <f>IF(L951="","",ROUND((((1+N951/CP)^(CP/periods_per_year))-1)*R950,2))</f>
        <v/>
      </c>
      <c r="P951" s="71" t="str">
        <f>IF(L951="","",IF(L951=nper,R950+O951,MIN(R950+O951,IF(N951=N950,P950,ROUND(-PMT(((1+N951/CP)^(CP/periods_per_year))-1,nper-L951+1,R950),2)))))</f>
        <v/>
      </c>
      <c r="Q951" s="71" t="str">
        <f t="shared" si="133"/>
        <v/>
      </c>
      <c r="R951" s="71" t="str">
        <f t="shared" si="134"/>
        <v/>
      </c>
    </row>
    <row r="952" spans="1:18" x14ac:dyDescent="0.25">
      <c r="A952" s="63" t="str">
        <f t="shared" si="126"/>
        <v/>
      </c>
      <c r="B952" s="64" t="str">
        <f t="shared" si="127"/>
        <v/>
      </c>
      <c r="C952" s="65" t="str">
        <f t="shared" si="128"/>
        <v/>
      </c>
      <c r="D952" s="66" t="str">
        <f>IF(A952="","",IF(A952=1,start_rate,IF(variable,IF(OR(A952=1,A952&lt;$K$20*periods_per_year),D951,MIN($K$21,IF(MOD(A952-1,$J$23)=0,MAX($K$22,D951+$J$24),D951))),D951)))</f>
        <v/>
      </c>
      <c r="E952" s="71" t="str">
        <f t="shared" si="129"/>
        <v/>
      </c>
      <c r="F952" s="71" t="str">
        <f>IF(A952="","",IF(A952=nper,J951+E952,MIN(J951+E952,IF(D952=D951,F951,IF($E$10="Acc Bi-Weekly",ROUND((-PMT(((1+D952/CP)^(CP/12))-1,(nper-A952+1)*12/26,J951))/2,2),IF($E$10="Acc Weekly",ROUND((-PMT(((1+D952/CP)^(CP/12))-1,(nper-A952+1)*12/52,J951))/4,2),ROUND(-PMT(((1+D952/CP)^(CP/periods_per_year))-1,nper-A952+1,J951),2)))))))</f>
        <v/>
      </c>
      <c r="G952" s="71" t="str">
        <f>IF(OR(A952="",A952&lt;$E$14),"",IF(J951&lt;=F952,0,IF(IF(AND(A952&gt;=$E$14,MOD(A952-$E$14,int)=0),$E$15,0)+F952&gt;=J951+E952,J951+E952-F952,IF(AND(A952&gt;=$E$14,MOD(A952-$E$14,int)=0),$E$15,0)+IF(IF(AND(A952&gt;=$E$14,MOD(A952-$E$14,int)=0),$E$15,0)+IF(MOD(A952-$E$18,periods_per_year)=0,$E$17,0)+F952&lt;J951+E952,IF(MOD(A952-$E$18,periods_per_year)=0,$E$17,0),J951+E952-IF(AND(A952&gt;=$E$14,MOD(A952-$E$14,int)=0),$E$15,0)-F952))))</f>
        <v/>
      </c>
      <c r="H952" s="68"/>
      <c r="I952" s="71" t="str">
        <f t="shared" si="130"/>
        <v/>
      </c>
      <c r="J952" s="71" t="str">
        <f t="shared" si="131"/>
        <v/>
      </c>
      <c r="K952" s="50"/>
      <c r="L952" s="63" t="str">
        <f t="shared" si="132"/>
        <v/>
      </c>
      <c r="M952" s="64" t="str">
        <f>IF(L952="","",IF(OR(periods_per_year=26,periods_per_year=52),IF(periods_per_year=26,IF(L952=1,fpdate,M951+14),IF(periods_per_year=52,IF(L952=1,fpdate,M951+7),"n/a")),IF(periods_per_year=24,DATE(YEAR(fpdate),MONTH(fpdate)+(L952-1)/2+IF(AND(DAY(fpdate)&gt;=15,MOD(L952,2)=0),1,0),IF(MOD(L952,2)=0,IF(DAY(fpdate)&gt;=15,DAY(fpdate)-14,DAY(fpdate)+14),DAY(fpdate))),IF(DAY(DATE(YEAR(fpdate),MONTH(fpdate)+L952-1,DAY(fpdate)))&lt;&gt;DAY(fpdate),DATE(YEAR(fpdate),MONTH(fpdate)+L952,0),DATE(YEAR(fpdate),MONTH(fpdate)+L952-1,DAY(fpdate))))))</f>
        <v/>
      </c>
      <c r="N952" s="70" t="str">
        <f>IF(L952="","",IF(D952&lt;&gt;"",D952,IF(L952=1,start_rate,IF(variable,IF(OR(L952=1,L952&lt;$K$20*periods_per_year),N951,MIN($K$21,IF(MOD(L952-1,$J$23)=0,MAX($K$22,N951+$J$24),N951))),N951))))</f>
        <v/>
      </c>
      <c r="O952" s="71" t="str">
        <f>IF(L952="","",ROUND((((1+N952/CP)^(CP/periods_per_year))-1)*R951,2))</f>
        <v/>
      </c>
      <c r="P952" s="71" t="str">
        <f>IF(L952="","",IF(L952=nper,R951+O952,MIN(R951+O952,IF(N952=N951,P951,ROUND(-PMT(((1+N952/CP)^(CP/periods_per_year))-1,nper-L952+1,R951),2)))))</f>
        <v/>
      </c>
      <c r="Q952" s="71" t="str">
        <f t="shared" si="133"/>
        <v/>
      </c>
      <c r="R952" s="71" t="str">
        <f t="shared" si="134"/>
        <v/>
      </c>
    </row>
    <row r="953" spans="1:18" x14ac:dyDescent="0.25">
      <c r="A953" s="63" t="str">
        <f t="shared" si="126"/>
        <v/>
      </c>
      <c r="B953" s="64" t="str">
        <f t="shared" si="127"/>
        <v/>
      </c>
      <c r="C953" s="65" t="str">
        <f t="shared" si="128"/>
        <v/>
      </c>
      <c r="D953" s="66" t="str">
        <f>IF(A953="","",IF(A953=1,start_rate,IF(variable,IF(OR(A953=1,A953&lt;$K$20*periods_per_year),D952,MIN($K$21,IF(MOD(A953-1,$J$23)=0,MAX($K$22,D952+$J$24),D952))),D952)))</f>
        <v/>
      </c>
      <c r="E953" s="71" t="str">
        <f t="shared" si="129"/>
        <v/>
      </c>
      <c r="F953" s="71" t="str">
        <f>IF(A953="","",IF(A953=nper,J952+E953,MIN(J952+E953,IF(D953=D952,F952,IF($E$10="Acc Bi-Weekly",ROUND((-PMT(((1+D953/CP)^(CP/12))-1,(nper-A953+1)*12/26,J952))/2,2),IF($E$10="Acc Weekly",ROUND((-PMT(((1+D953/CP)^(CP/12))-1,(nper-A953+1)*12/52,J952))/4,2),ROUND(-PMT(((1+D953/CP)^(CP/periods_per_year))-1,nper-A953+1,J952),2)))))))</f>
        <v/>
      </c>
      <c r="G953" s="71" t="str">
        <f>IF(OR(A953="",A953&lt;$E$14),"",IF(J952&lt;=F953,0,IF(IF(AND(A953&gt;=$E$14,MOD(A953-$E$14,int)=0),$E$15,0)+F953&gt;=J952+E953,J952+E953-F953,IF(AND(A953&gt;=$E$14,MOD(A953-$E$14,int)=0),$E$15,0)+IF(IF(AND(A953&gt;=$E$14,MOD(A953-$E$14,int)=0),$E$15,0)+IF(MOD(A953-$E$18,periods_per_year)=0,$E$17,0)+F953&lt;J952+E953,IF(MOD(A953-$E$18,periods_per_year)=0,$E$17,0),J952+E953-IF(AND(A953&gt;=$E$14,MOD(A953-$E$14,int)=0),$E$15,0)-F953))))</f>
        <v/>
      </c>
      <c r="H953" s="68"/>
      <c r="I953" s="71" t="str">
        <f t="shared" si="130"/>
        <v/>
      </c>
      <c r="J953" s="71" t="str">
        <f t="shared" si="131"/>
        <v/>
      </c>
      <c r="K953" s="50"/>
      <c r="L953" s="63" t="str">
        <f t="shared" si="132"/>
        <v/>
      </c>
      <c r="M953" s="64" t="str">
        <f>IF(L953="","",IF(OR(periods_per_year=26,periods_per_year=52),IF(periods_per_year=26,IF(L953=1,fpdate,M952+14),IF(periods_per_year=52,IF(L953=1,fpdate,M952+7),"n/a")),IF(periods_per_year=24,DATE(YEAR(fpdate),MONTH(fpdate)+(L953-1)/2+IF(AND(DAY(fpdate)&gt;=15,MOD(L953,2)=0),1,0),IF(MOD(L953,2)=0,IF(DAY(fpdate)&gt;=15,DAY(fpdate)-14,DAY(fpdate)+14),DAY(fpdate))),IF(DAY(DATE(YEAR(fpdate),MONTH(fpdate)+L953-1,DAY(fpdate)))&lt;&gt;DAY(fpdate),DATE(YEAR(fpdate),MONTH(fpdate)+L953,0),DATE(YEAR(fpdate),MONTH(fpdate)+L953-1,DAY(fpdate))))))</f>
        <v/>
      </c>
      <c r="N953" s="70" t="str">
        <f>IF(L953="","",IF(D953&lt;&gt;"",D953,IF(L953=1,start_rate,IF(variable,IF(OR(L953=1,L953&lt;$K$20*periods_per_year),N952,MIN($K$21,IF(MOD(L953-1,$J$23)=0,MAX($K$22,N952+$J$24),N952))),N952))))</f>
        <v/>
      </c>
      <c r="O953" s="71" t="str">
        <f>IF(L953="","",ROUND((((1+N953/CP)^(CP/periods_per_year))-1)*R952,2))</f>
        <v/>
      </c>
      <c r="P953" s="71" t="str">
        <f>IF(L953="","",IF(L953=nper,R952+O953,MIN(R952+O953,IF(N953=N952,P952,ROUND(-PMT(((1+N953/CP)^(CP/periods_per_year))-1,nper-L953+1,R952),2)))))</f>
        <v/>
      </c>
      <c r="Q953" s="71" t="str">
        <f t="shared" si="133"/>
        <v/>
      </c>
      <c r="R953" s="71" t="str">
        <f t="shared" si="134"/>
        <v/>
      </c>
    </row>
    <row r="954" spans="1:18" x14ac:dyDescent="0.25">
      <c r="A954" s="63" t="str">
        <f t="shared" si="126"/>
        <v/>
      </c>
      <c r="B954" s="64" t="str">
        <f t="shared" si="127"/>
        <v/>
      </c>
      <c r="C954" s="65" t="str">
        <f t="shared" si="128"/>
        <v/>
      </c>
      <c r="D954" s="66" t="str">
        <f>IF(A954="","",IF(A954=1,start_rate,IF(variable,IF(OR(A954=1,A954&lt;$K$20*periods_per_year),D953,MIN($K$21,IF(MOD(A954-1,$J$23)=0,MAX($K$22,D953+$J$24),D953))),D953)))</f>
        <v/>
      </c>
      <c r="E954" s="71" t="str">
        <f t="shared" si="129"/>
        <v/>
      </c>
      <c r="F954" s="71" t="str">
        <f>IF(A954="","",IF(A954=nper,J953+E954,MIN(J953+E954,IF(D954=D953,F953,IF($E$10="Acc Bi-Weekly",ROUND((-PMT(((1+D954/CP)^(CP/12))-1,(nper-A954+1)*12/26,J953))/2,2),IF($E$10="Acc Weekly",ROUND((-PMT(((1+D954/CP)^(CP/12))-1,(nper-A954+1)*12/52,J953))/4,2),ROUND(-PMT(((1+D954/CP)^(CP/periods_per_year))-1,nper-A954+1,J953),2)))))))</f>
        <v/>
      </c>
      <c r="G954" s="71" t="str">
        <f>IF(OR(A954="",A954&lt;$E$14),"",IF(J953&lt;=F954,0,IF(IF(AND(A954&gt;=$E$14,MOD(A954-$E$14,int)=0),$E$15,0)+F954&gt;=J953+E954,J953+E954-F954,IF(AND(A954&gt;=$E$14,MOD(A954-$E$14,int)=0),$E$15,0)+IF(IF(AND(A954&gt;=$E$14,MOD(A954-$E$14,int)=0),$E$15,0)+IF(MOD(A954-$E$18,periods_per_year)=0,$E$17,0)+F954&lt;J953+E954,IF(MOD(A954-$E$18,periods_per_year)=0,$E$17,0),J953+E954-IF(AND(A954&gt;=$E$14,MOD(A954-$E$14,int)=0),$E$15,0)-F954))))</f>
        <v/>
      </c>
      <c r="H954" s="68"/>
      <c r="I954" s="71" t="str">
        <f t="shared" si="130"/>
        <v/>
      </c>
      <c r="J954" s="71" t="str">
        <f t="shared" si="131"/>
        <v/>
      </c>
      <c r="K954" s="50"/>
      <c r="L954" s="63" t="str">
        <f t="shared" si="132"/>
        <v/>
      </c>
      <c r="M954" s="64" t="str">
        <f>IF(L954="","",IF(OR(periods_per_year=26,periods_per_year=52),IF(periods_per_year=26,IF(L954=1,fpdate,M953+14),IF(periods_per_year=52,IF(L954=1,fpdate,M953+7),"n/a")),IF(periods_per_year=24,DATE(YEAR(fpdate),MONTH(fpdate)+(L954-1)/2+IF(AND(DAY(fpdate)&gt;=15,MOD(L954,2)=0),1,0),IF(MOD(L954,2)=0,IF(DAY(fpdate)&gt;=15,DAY(fpdate)-14,DAY(fpdate)+14),DAY(fpdate))),IF(DAY(DATE(YEAR(fpdate),MONTH(fpdate)+L954-1,DAY(fpdate)))&lt;&gt;DAY(fpdate),DATE(YEAR(fpdate),MONTH(fpdate)+L954,0),DATE(YEAR(fpdate),MONTH(fpdate)+L954-1,DAY(fpdate))))))</f>
        <v/>
      </c>
      <c r="N954" s="70" t="str">
        <f>IF(L954="","",IF(D954&lt;&gt;"",D954,IF(L954=1,start_rate,IF(variable,IF(OR(L954=1,L954&lt;$K$20*periods_per_year),N953,MIN($K$21,IF(MOD(L954-1,$J$23)=0,MAX($K$22,N953+$J$24),N953))),N953))))</f>
        <v/>
      </c>
      <c r="O954" s="71" t="str">
        <f>IF(L954="","",ROUND((((1+N954/CP)^(CP/periods_per_year))-1)*R953,2))</f>
        <v/>
      </c>
      <c r="P954" s="71" t="str">
        <f>IF(L954="","",IF(L954=nper,R953+O954,MIN(R953+O954,IF(N954=N953,P953,ROUND(-PMT(((1+N954/CP)^(CP/periods_per_year))-1,nper-L954+1,R953),2)))))</f>
        <v/>
      </c>
      <c r="Q954" s="71" t="str">
        <f t="shared" si="133"/>
        <v/>
      </c>
      <c r="R954" s="71" t="str">
        <f t="shared" si="134"/>
        <v/>
      </c>
    </row>
    <row r="955" spans="1:18" x14ac:dyDescent="0.25">
      <c r="A955" s="63" t="str">
        <f t="shared" si="126"/>
        <v/>
      </c>
      <c r="B955" s="64" t="str">
        <f t="shared" si="127"/>
        <v/>
      </c>
      <c r="C955" s="65" t="str">
        <f t="shared" si="128"/>
        <v/>
      </c>
      <c r="D955" s="66" t="str">
        <f>IF(A955="","",IF(A955=1,start_rate,IF(variable,IF(OR(A955=1,A955&lt;$K$20*periods_per_year),D954,MIN($K$21,IF(MOD(A955-1,$J$23)=0,MAX($K$22,D954+$J$24),D954))),D954)))</f>
        <v/>
      </c>
      <c r="E955" s="71" t="str">
        <f t="shared" si="129"/>
        <v/>
      </c>
      <c r="F955" s="71" t="str">
        <f>IF(A955="","",IF(A955=nper,J954+E955,MIN(J954+E955,IF(D955=D954,F954,IF($E$10="Acc Bi-Weekly",ROUND((-PMT(((1+D955/CP)^(CP/12))-1,(nper-A955+1)*12/26,J954))/2,2),IF($E$10="Acc Weekly",ROUND((-PMT(((1+D955/CP)^(CP/12))-1,(nper-A955+1)*12/52,J954))/4,2),ROUND(-PMT(((1+D955/CP)^(CP/periods_per_year))-1,nper-A955+1,J954),2)))))))</f>
        <v/>
      </c>
      <c r="G955" s="71" t="str">
        <f>IF(OR(A955="",A955&lt;$E$14),"",IF(J954&lt;=F955,0,IF(IF(AND(A955&gt;=$E$14,MOD(A955-$E$14,int)=0),$E$15,0)+F955&gt;=J954+E955,J954+E955-F955,IF(AND(A955&gt;=$E$14,MOD(A955-$E$14,int)=0),$E$15,0)+IF(IF(AND(A955&gt;=$E$14,MOD(A955-$E$14,int)=0),$E$15,0)+IF(MOD(A955-$E$18,periods_per_year)=0,$E$17,0)+F955&lt;J954+E955,IF(MOD(A955-$E$18,periods_per_year)=0,$E$17,0),J954+E955-IF(AND(A955&gt;=$E$14,MOD(A955-$E$14,int)=0),$E$15,0)-F955))))</f>
        <v/>
      </c>
      <c r="H955" s="68"/>
      <c r="I955" s="71" t="str">
        <f t="shared" si="130"/>
        <v/>
      </c>
      <c r="J955" s="71" t="str">
        <f t="shared" si="131"/>
        <v/>
      </c>
      <c r="K955" s="50"/>
      <c r="L955" s="63" t="str">
        <f t="shared" si="132"/>
        <v/>
      </c>
      <c r="M955" s="64" t="str">
        <f>IF(L955="","",IF(OR(periods_per_year=26,periods_per_year=52),IF(periods_per_year=26,IF(L955=1,fpdate,M954+14),IF(periods_per_year=52,IF(L955=1,fpdate,M954+7),"n/a")),IF(periods_per_year=24,DATE(YEAR(fpdate),MONTH(fpdate)+(L955-1)/2+IF(AND(DAY(fpdate)&gt;=15,MOD(L955,2)=0),1,0),IF(MOD(L955,2)=0,IF(DAY(fpdate)&gt;=15,DAY(fpdate)-14,DAY(fpdate)+14),DAY(fpdate))),IF(DAY(DATE(YEAR(fpdate),MONTH(fpdate)+L955-1,DAY(fpdate)))&lt;&gt;DAY(fpdate),DATE(YEAR(fpdate),MONTH(fpdate)+L955,0),DATE(YEAR(fpdate),MONTH(fpdate)+L955-1,DAY(fpdate))))))</f>
        <v/>
      </c>
      <c r="N955" s="70" t="str">
        <f>IF(L955="","",IF(D955&lt;&gt;"",D955,IF(L955=1,start_rate,IF(variable,IF(OR(L955=1,L955&lt;$K$20*periods_per_year),N954,MIN($K$21,IF(MOD(L955-1,$J$23)=0,MAX($K$22,N954+$J$24),N954))),N954))))</f>
        <v/>
      </c>
      <c r="O955" s="71" t="str">
        <f>IF(L955="","",ROUND((((1+N955/CP)^(CP/periods_per_year))-1)*R954,2))</f>
        <v/>
      </c>
      <c r="P955" s="71" t="str">
        <f>IF(L955="","",IF(L955=nper,R954+O955,MIN(R954+O955,IF(N955=N954,P954,ROUND(-PMT(((1+N955/CP)^(CP/periods_per_year))-1,nper-L955+1,R954),2)))))</f>
        <v/>
      </c>
      <c r="Q955" s="71" t="str">
        <f t="shared" si="133"/>
        <v/>
      </c>
      <c r="R955" s="71" t="str">
        <f t="shared" si="134"/>
        <v/>
      </c>
    </row>
    <row r="956" spans="1:18" x14ac:dyDescent="0.25">
      <c r="A956" s="63" t="str">
        <f t="shared" si="126"/>
        <v/>
      </c>
      <c r="B956" s="64" t="str">
        <f t="shared" si="127"/>
        <v/>
      </c>
      <c r="C956" s="65" t="str">
        <f t="shared" si="128"/>
        <v/>
      </c>
      <c r="D956" s="66" t="str">
        <f>IF(A956="","",IF(A956=1,start_rate,IF(variable,IF(OR(A956=1,A956&lt;$K$20*periods_per_year),D955,MIN($K$21,IF(MOD(A956-1,$J$23)=0,MAX($K$22,D955+$J$24),D955))),D955)))</f>
        <v/>
      </c>
      <c r="E956" s="71" t="str">
        <f t="shared" si="129"/>
        <v/>
      </c>
      <c r="F956" s="71" t="str">
        <f>IF(A956="","",IF(A956=nper,J955+E956,MIN(J955+E956,IF(D956=D955,F955,IF($E$10="Acc Bi-Weekly",ROUND((-PMT(((1+D956/CP)^(CP/12))-1,(nper-A956+1)*12/26,J955))/2,2),IF($E$10="Acc Weekly",ROUND((-PMT(((1+D956/CP)^(CP/12))-1,(nper-A956+1)*12/52,J955))/4,2),ROUND(-PMT(((1+D956/CP)^(CP/periods_per_year))-1,nper-A956+1,J955),2)))))))</f>
        <v/>
      </c>
      <c r="G956" s="71" t="str">
        <f>IF(OR(A956="",A956&lt;$E$14),"",IF(J955&lt;=F956,0,IF(IF(AND(A956&gt;=$E$14,MOD(A956-$E$14,int)=0),$E$15,0)+F956&gt;=J955+E956,J955+E956-F956,IF(AND(A956&gt;=$E$14,MOD(A956-$E$14,int)=0),$E$15,0)+IF(IF(AND(A956&gt;=$E$14,MOD(A956-$E$14,int)=0),$E$15,0)+IF(MOD(A956-$E$18,periods_per_year)=0,$E$17,0)+F956&lt;J955+E956,IF(MOD(A956-$E$18,periods_per_year)=0,$E$17,0),J955+E956-IF(AND(A956&gt;=$E$14,MOD(A956-$E$14,int)=0),$E$15,0)-F956))))</f>
        <v/>
      </c>
      <c r="H956" s="68"/>
      <c r="I956" s="71" t="str">
        <f t="shared" si="130"/>
        <v/>
      </c>
      <c r="J956" s="71" t="str">
        <f t="shared" si="131"/>
        <v/>
      </c>
      <c r="K956" s="50"/>
      <c r="L956" s="63" t="str">
        <f t="shared" si="132"/>
        <v/>
      </c>
      <c r="M956" s="64" t="str">
        <f>IF(L956="","",IF(OR(periods_per_year=26,periods_per_year=52),IF(periods_per_year=26,IF(L956=1,fpdate,M955+14),IF(periods_per_year=52,IF(L956=1,fpdate,M955+7),"n/a")),IF(periods_per_year=24,DATE(YEAR(fpdate),MONTH(fpdate)+(L956-1)/2+IF(AND(DAY(fpdate)&gt;=15,MOD(L956,2)=0),1,0),IF(MOD(L956,2)=0,IF(DAY(fpdate)&gt;=15,DAY(fpdate)-14,DAY(fpdate)+14),DAY(fpdate))),IF(DAY(DATE(YEAR(fpdate),MONTH(fpdate)+L956-1,DAY(fpdate)))&lt;&gt;DAY(fpdate),DATE(YEAR(fpdate),MONTH(fpdate)+L956,0),DATE(YEAR(fpdate),MONTH(fpdate)+L956-1,DAY(fpdate))))))</f>
        <v/>
      </c>
      <c r="N956" s="70" t="str">
        <f>IF(L956="","",IF(D956&lt;&gt;"",D956,IF(L956=1,start_rate,IF(variable,IF(OR(L956=1,L956&lt;$K$20*periods_per_year),N955,MIN($K$21,IF(MOD(L956-1,$J$23)=0,MAX($K$22,N955+$J$24),N955))),N955))))</f>
        <v/>
      </c>
      <c r="O956" s="71" t="str">
        <f>IF(L956="","",ROUND((((1+N956/CP)^(CP/periods_per_year))-1)*R955,2))</f>
        <v/>
      </c>
      <c r="P956" s="71" t="str">
        <f>IF(L956="","",IF(L956=nper,R955+O956,MIN(R955+O956,IF(N956=N955,P955,ROUND(-PMT(((1+N956/CP)^(CP/periods_per_year))-1,nper-L956+1,R955),2)))))</f>
        <v/>
      </c>
      <c r="Q956" s="71" t="str">
        <f t="shared" si="133"/>
        <v/>
      </c>
      <c r="R956" s="71" t="str">
        <f t="shared" si="134"/>
        <v/>
      </c>
    </row>
    <row r="957" spans="1:18" x14ac:dyDescent="0.25">
      <c r="A957" s="63" t="str">
        <f t="shared" si="126"/>
        <v/>
      </c>
      <c r="B957" s="64" t="str">
        <f t="shared" si="127"/>
        <v/>
      </c>
      <c r="C957" s="65" t="str">
        <f t="shared" si="128"/>
        <v/>
      </c>
      <c r="D957" s="66" t="str">
        <f>IF(A957="","",IF(A957=1,start_rate,IF(variable,IF(OR(A957=1,A957&lt;$K$20*periods_per_year),D956,MIN($K$21,IF(MOD(A957-1,$J$23)=0,MAX($K$22,D956+$J$24),D956))),D956)))</f>
        <v/>
      </c>
      <c r="E957" s="71" t="str">
        <f t="shared" si="129"/>
        <v/>
      </c>
      <c r="F957" s="71" t="str">
        <f>IF(A957="","",IF(A957=nper,J956+E957,MIN(J956+E957,IF(D957=D956,F956,IF($E$10="Acc Bi-Weekly",ROUND((-PMT(((1+D957/CP)^(CP/12))-1,(nper-A957+1)*12/26,J956))/2,2),IF($E$10="Acc Weekly",ROUND((-PMT(((1+D957/CP)^(CP/12))-1,(nper-A957+1)*12/52,J956))/4,2),ROUND(-PMT(((1+D957/CP)^(CP/periods_per_year))-1,nper-A957+1,J956),2)))))))</f>
        <v/>
      </c>
      <c r="G957" s="71" t="str">
        <f>IF(OR(A957="",A957&lt;$E$14),"",IF(J956&lt;=F957,0,IF(IF(AND(A957&gt;=$E$14,MOD(A957-$E$14,int)=0),$E$15,0)+F957&gt;=J956+E957,J956+E957-F957,IF(AND(A957&gt;=$E$14,MOD(A957-$E$14,int)=0),$E$15,0)+IF(IF(AND(A957&gt;=$E$14,MOD(A957-$E$14,int)=0),$E$15,0)+IF(MOD(A957-$E$18,periods_per_year)=0,$E$17,0)+F957&lt;J956+E957,IF(MOD(A957-$E$18,periods_per_year)=0,$E$17,0),J956+E957-IF(AND(A957&gt;=$E$14,MOD(A957-$E$14,int)=0),$E$15,0)-F957))))</f>
        <v/>
      </c>
      <c r="H957" s="68"/>
      <c r="I957" s="71" t="str">
        <f t="shared" si="130"/>
        <v/>
      </c>
      <c r="J957" s="71" t="str">
        <f t="shared" si="131"/>
        <v/>
      </c>
      <c r="K957" s="50"/>
      <c r="L957" s="63" t="str">
        <f t="shared" si="132"/>
        <v/>
      </c>
      <c r="M957" s="64" t="str">
        <f>IF(L957="","",IF(OR(periods_per_year=26,periods_per_year=52),IF(periods_per_year=26,IF(L957=1,fpdate,M956+14),IF(periods_per_year=52,IF(L957=1,fpdate,M956+7),"n/a")),IF(periods_per_year=24,DATE(YEAR(fpdate),MONTH(fpdate)+(L957-1)/2+IF(AND(DAY(fpdate)&gt;=15,MOD(L957,2)=0),1,0),IF(MOD(L957,2)=0,IF(DAY(fpdate)&gt;=15,DAY(fpdate)-14,DAY(fpdate)+14),DAY(fpdate))),IF(DAY(DATE(YEAR(fpdate),MONTH(fpdate)+L957-1,DAY(fpdate)))&lt;&gt;DAY(fpdate),DATE(YEAR(fpdate),MONTH(fpdate)+L957,0),DATE(YEAR(fpdate),MONTH(fpdate)+L957-1,DAY(fpdate))))))</f>
        <v/>
      </c>
      <c r="N957" s="70" t="str">
        <f>IF(L957="","",IF(D957&lt;&gt;"",D957,IF(L957=1,start_rate,IF(variable,IF(OR(L957=1,L957&lt;$K$20*periods_per_year),N956,MIN($K$21,IF(MOD(L957-1,$J$23)=0,MAX($K$22,N956+$J$24),N956))),N956))))</f>
        <v/>
      </c>
      <c r="O957" s="71" t="str">
        <f>IF(L957="","",ROUND((((1+N957/CP)^(CP/periods_per_year))-1)*R956,2))</f>
        <v/>
      </c>
      <c r="P957" s="71" t="str">
        <f>IF(L957="","",IF(L957=nper,R956+O957,MIN(R956+O957,IF(N957=N956,P956,ROUND(-PMT(((1+N957/CP)^(CP/periods_per_year))-1,nper-L957+1,R956),2)))))</f>
        <v/>
      </c>
      <c r="Q957" s="71" t="str">
        <f t="shared" si="133"/>
        <v/>
      </c>
      <c r="R957" s="71" t="str">
        <f t="shared" si="134"/>
        <v/>
      </c>
    </row>
    <row r="958" spans="1:18" x14ac:dyDescent="0.25">
      <c r="A958" s="63" t="str">
        <f t="shared" si="126"/>
        <v/>
      </c>
      <c r="B958" s="64" t="str">
        <f t="shared" si="127"/>
        <v/>
      </c>
      <c r="C958" s="65" t="str">
        <f t="shared" si="128"/>
        <v/>
      </c>
      <c r="D958" s="66" t="str">
        <f>IF(A958="","",IF(A958=1,start_rate,IF(variable,IF(OR(A958=1,A958&lt;$K$20*periods_per_year),D957,MIN($K$21,IF(MOD(A958-1,$J$23)=0,MAX($K$22,D957+$J$24),D957))),D957)))</f>
        <v/>
      </c>
      <c r="E958" s="71" t="str">
        <f t="shared" si="129"/>
        <v/>
      </c>
      <c r="F958" s="71" t="str">
        <f>IF(A958="","",IF(A958=nper,J957+E958,MIN(J957+E958,IF(D958=D957,F957,IF($E$10="Acc Bi-Weekly",ROUND((-PMT(((1+D958/CP)^(CP/12))-1,(nper-A958+1)*12/26,J957))/2,2),IF($E$10="Acc Weekly",ROUND((-PMT(((1+D958/CP)^(CP/12))-1,(nper-A958+1)*12/52,J957))/4,2),ROUND(-PMT(((1+D958/CP)^(CP/periods_per_year))-1,nper-A958+1,J957),2)))))))</f>
        <v/>
      </c>
      <c r="G958" s="71" t="str">
        <f>IF(OR(A958="",A958&lt;$E$14),"",IF(J957&lt;=F958,0,IF(IF(AND(A958&gt;=$E$14,MOD(A958-$E$14,int)=0),$E$15,0)+F958&gt;=J957+E958,J957+E958-F958,IF(AND(A958&gt;=$E$14,MOD(A958-$E$14,int)=0),$E$15,0)+IF(IF(AND(A958&gt;=$E$14,MOD(A958-$E$14,int)=0),$E$15,0)+IF(MOD(A958-$E$18,periods_per_year)=0,$E$17,0)+F958&lt;J957+E958,IF(MOD(A958-$E$18,periods_per_year)=0,$E$17,0),J957+E958-IF(AND(A958&gt;=$E$14,MOD(A958-$E$14,int)=0),$E$15,0)-F958))))</f>
        <v/>
      </c>
      <c r="H958" s="68"/>
      <c r="I958" s="71" t="str">
        <f t="shared" si="130"/>
        <v/>
      </c>
      <c r="J958" s="71" t="str">
        <f t="shared" si="131"/>
        <v/>
      </c>
      <c r="K958" s="50"/>
      <c r="L958" s="63" t="str">
        <f t="shared" si="132"/>
        <v/>
      </c>
      <c r="M958" s="64" t="str">
        <f>IF(L958="","",IF(OR(periods_per_year=26,periods_per_year=52),IF(periods_per_year=26,IF(L958=1,fpdate,M957+14),IF(periods_per_year=52,IF(L958=1,fpdate,M957+7),"n/a")),IF(periods_per_year=24,DATE(YEAR(fpdate),MONTH(fpdate)+(L958-1)/2+IF(AND(DAY(fpdate)&gt;=15,MOD(L958,2)=0),1,0),IF(MOD(L958,2)=0,IF(DAY(fpdate)&gt;=15,DAY(fpdate)-14,DAY(fpdate)+14),DAY(fpdate))),IF(DAY(DATE(YEAR(fpdate),MONTH(fpdate)+L958-1,DAY(fpdate)))&lt;&gt;DAY(fpdate),DATE(YEAR(fpdate),MONTH(fpdate)+L958,0),DATE(YEAR(fpdate),MONTH(fpdate)+L958-1,DAY(fpdate))))))</f>
        <v/>
      </c>
      <c r="N958" s="70" t="str">
        <f>IF(L958="","",IF(D958&lt;&gt;"",D958,IF(L958=1,start_rate,IF(variable,IF(OR(L958=1,L958&lt;$K$20*periods_per_year),N957,MIN($K$21,IF(MOD(L958-1,$J$23)=0,MAX($K$22,N957+$J$24),N957))),N957))))</f>
        <v/>
      </c>
      <c r="O958" s="71" t="str">
        <f>IF(L958="","",ROUND((((1+N958/CP)^(CP/periods_per_year))-1)*R957,2))</f>
        <v/>
      </c>
      <c r="P958" s="71" t="str">
        <f>IF(L958="","",IF(L958=nper,R957+O958,MIN(R957+O958,IF(N958=N957,P957,ROUND(-PMT(((1+N958/CP)^(CP/periods_per_year))-1,nper-L958+1,R957),2)))))</f>
        <v/>
      </c>
      <c r="Q958" s="71" t="str">
        <f t="shared" si="133"/>
        <v/>
      </c>
      <c r="R958" s="71" t="str">
        <f t="shared" si="134"/>
        <v/>
      </c>
    </row>
    <row r="959" spans="1:18" x14ac:dyDescent="0.25">
      <c r="A959" s="63" t="str">
        <f t="shared" si="126"/>
        <v/>
      </c>
      <c r="B959" s="64" t="str">
        <f t="shared" si="127"/>
        <v/>
      </c>
      <c r="C959" s="65" t="str">
        <f t="shared" si="128"/>
        <v/>
      </c>
      <c r="D959" s="66" t="str">
        <f>IF(A959="","",IF(A959=1,start_rate,IF(variable,IF(OR(A959=1,A959&lt;$K$20*periods_per_year),D958,MIN($K$21,IF(MOD(A959-1,$J$23)=0,MAX($K$22,D958+$J$24),D958))),D958)))</f>
        <v/>
      </c>
      <c r="E959" s="71" t="str">
        <f t="shared" si="129"/>
        <v/>
      </c>
      <c r="F959" s="71" t="str">
        <f>IF(A959="","",IF(A959=nper,J958+E959,MIN(J958+E959,IF(D959=D958,F958,IF($E$10="Acc Bi-Weekly",ROUND((-PMT(((1+D959/CP)^(CP/12))-1,(nper-A959+1)*12/26,J958))/2,2),IF($E$10="Acc Weekly",ROUND((-PMT(((1+D959/CP)^(CP/12))-1,(nper-A959+1)*12/52,J958))/4,2),ROUND(-PMT(((1+D959/CP)^(CP/periods_per_year))-1,nper-A959+1,J958),2)))))))</f>
        <v/>
      </c>
      <c r="G959" s="71" t="str">
        <f>IF(OR(A959="",A959&lt;$E$14),"",IF(J958&lt;=F959,0,IF(IF(AND(A959&gt;=$E$14,MOD(A959-$E$14,int)=0),$E$15,0)+F959&gt;=J958+E959,J958+E959-F959,IF(AND(A959&gt;=$E$14,MOD(A959-$E$14,int)=0),$E$15,0)+IF(IF(AND(A959&gt;=$E$14,MOD(A959-$E$14,int)=0),$E$15,0)+IF(MOD(A959-$E$18,periods_per_year)=0,$E$17,0)+F959&lt;J958+E959,IF(MOD(A959-$E$18,periods_per_year)=0,$E$17,0),J958+E959-IF(AND(A959&gt;=$E$14,MOD(A959-$E$14,int)=0),$E$15,0)-F959))))</f>
        <v/>
      </c>
      <c r="H959" s="68"/>
      <c r="I959" s="71" t="str">
        <f t="shared" si="130"/>
        <v/>
      </c>
      <c r="J959" s="71" t="str">
        <f t="shared" si="131"/>
        <v/>
      </c>
      <c r="K959" s="50"/>
      <c r="L959" s="63" t="str">
        <f t="shared" si="132"/>
        <v/>
      </c>
      <c r="M959" s="64" t="str">
        <f>IF(L959="","",IF(OR(periods_per_year=26,periods_per_year=52),IF(periods_per_year=26,IF(L959=1,fpdate,M958+14),IF(periods_per_year=52,IF(L959=1,fpdate,M958+7),"n/a")),IF(periods_per_year=24,DATE(YEAR(fpdate),MONTH(fpdate)+(L959-1)/2+IF(AND(DAY(fpdate)&gt;=15,MOD(L959,2)=0),1,0),IF(MOD(L959,2)=0,IF(DAY(fpdate)&gt;=15,DAY(fpdate)-14,DAY(fpdate)+14),DAY(fpdate))),IF(DAY(DATE(YEAR(fpdate),MONTH(fpdate)+L959-1,DAY(fpdate)))&lt;&gt;DAY(fpdate),DATE(YEAR(fpdate),MONTH(fpdate)+L959,0),DATE(YEAR(fpdate),MONTH(fpdate)+L959-1,DAY(fpdate))))))</f>
        <v/>
      </c>
      <c r="N959" s="70" t="str">
        <f>IF(L959="","",IF(D959&lt;&gt;"",D959,IF(L959=1,start_rate,IF(variable,IF(OR(L959=1,L959&lt;$K$20*periods_per_year),N958,MIN($K$21,IF(MOD(L959-1,$J$23)=0,MAX($K$22,N958+$J$24),N958))),N958))))</f>
        <v/>
      </c>
      <c r="O959" s="71" t="str">
        <f>IF(L959="","",ROUND((((1+N959/CP)^(CP/periods_per_year))-1)*R958,2))</f>
        <v/>
      </c>
      <c r="P959" s="71" t="str">
        <f>IF(L959="","",IF(L959=nper,R958+O959,MIN(R958+O959,IF(N959=N958,P958,ROUND(-PMT(((1+N959/CP)^(CP/periods_per_year))-1,nper-L959+1,R958),2)))))</f>
        <v/>
      </c>
      <c r="Q959" s="71" t="str">
        <f t="shared" si="133"/>
        <v/>
      </c>
      <c r="R959" s="71" t="str">
        <f t="shared" si="134"/>
        <v/>
      </c>
    </row>
    <row r="960" spans="1:18" x14ac:dyDescent="0.25">
      <c r="A960" s="63" t="str">
        <f t="shared" si="126"/>
        <v/>
      </c>
      <c r="B960" s="64" t="str">
        <f t="shared" si="127"/>
        <v/>
      </c>
      <c r="C960" s="65" t="str">
        <f t="shared" si="128"/>
        <v/>
      </c>
      <c r="D960" s="66" t="str">
        <f>IF(A960="","",IF(A960=1,start_rate,IF(variable,IF(OR(A960=1,A960&lt;$K$20*periods_per_year),D959,MIN($K$21,IF(MOD(A960-1,$J$23)=0,MAX($K$22,D959+$J$24),D959))),D959)))</f>
        <v/>
      </c>
      <c r="E960" s="71" t="str">
        <f t="shared" si="129"/>
        <v/>
      </c>
      <c r="F960" s="71" t="str">
        <f>IF(A960="","",IF(A960=nper,J959+E960,MIN(J959+E960,IF(D960=D959,F959,IF($E$10="Acc Bi-Weekly",ROUND((-PMT(((1+D960/CP)^(CP/12))-1,(nper-A960+1)*12/26,J959))/2,2),IF($E$10="Acc Weekly",ROUND((-PMT(((1+D960/CP)^(CP/12))-1,(nper-A960+1)*12/52,J959))/4,2),ROUND(-PMT(((1+D960/CP)^(CP/periods_per_year))-1,nper-A960+1,J959),2)))))))</f>
        <v/>
      </c>
      <c r="G960" s="71" t="str">
        <f>IF(OR(A960="",A960&lt;$E$14),"",IF(J959&lt;=F960,0,IF(IF(AND(A960&gt;=$E$14,MOD(A960-$E$14,int)=0),$E$15,0)+F960&gt;=J959+E960,J959+E960-F960,IF(AND(A960&gt;=$E$14,MOD(A960-$E$14,int)=0),$E$15,0)+IF(IF(AND(A960&gt;=$E$14,MOD(A960-$E$14,int)=0),$E$15,0)+IF(MOD(A960-$E$18,periods_per_year)=0,$E$17,0)+F960&lt;J959+E960,IF(MOD(A960-$E$18,periods_per_year)=0,$E$17,0),J959+E960-IF(AND(A960&gt;=$E$14,MOD(A960-$E$14,int)=0),$E$15,0)-F960))))</f>
        <v/>
      </c>
      <c r="H960" s="68"/>
      <c r="I960" s="71" t="str">
        <f t="shared" si="130"/>
        <v/>
      </c>
      <c r="J960" s="71" t="str">
        <f t="shared" si="131"/>
        <v/>
      </c>
      <c r="K960" s="50"/>
      <c r="L960" s="63" t="str">
        <f t="shared" si="132"/>
        <v/>
      </c>
      <c r="M960" s="64" t="str">
        <f>IF(L960="","",IF(OR(periods_per_year=26,periods_per_year=52),IF(periods_per_year=26,IF(L960=1,fpdate,M959+14),IF(periods_per_year=52,IF(L960=1,fpdate,M959+7),"n/a")),IF(periods_per_year=24,DATE(YEAR(fpdate),MONTH(fpdate)+(L960-1)/2+IF(AND(DAY(fpdate)&gt;=15,MOD(L960,2)=0),1,0),IF(MOD(L960,2)=0,IF(DAY(fpdate)&gt;=15,DAY(fpdate)-14,DAY(fpdate)+14),DAY(fpdate))),IF(DAY(DATE(YEAR(fpdate),MONTH(fpdate)+L960-1,DAY(fpdate)))&lt;&gt;DAY(fpdate),DATE(YEAR(fpdate),MONTH(fpdate)+L960,0),DATE(YEAR(fpdate),MONTH(fpdate)+L960-1,DAY(fpdate))))))</f>
        <v/>
      </c>
      <c r="N960" s="70" t="str">
        <f>IF(L960="","",IF(D960&lt;&gt;"",D960,IF(L960=1,start_rate,IF(variable,IF(OR(L960=1,L960&lt;$K$20*periods_per_year),N959,MIN($K$21,IF(MOD(L960-1,$J$23)=0,MAX($K$22,N959+$J$24),N959))),N959))))</f>
        <v/>
      </c>
      <c r="O960" s="71" t="str">
        <f>IF(L960="","",ROUND((((1+N960/CP)^(CP/periods_per_year))-1)*R959,2))</f>
        <v/>
      </c>
      <c r="P960" s="71" t="str">
        <f>IF(L960="","",IF(L960=nper,R959+O960,MIN(R959+O960,IF(N960=N959,P959,ROUND(-PMT(((1+N960/CP)^(CP/periods_per_year))-1,nper-L960+1,R959),2)))))</f>
        <v/>
      </c>
      <c r="Q960" s="71" t="str">
        <f t="shared" si="133"/>
        <v/>
      </c>
      <c r="R960" s="71" t="str">
        <f t="shared" si="134"/>
        <v/>
      </c>
    </row>
    <row r="961" spans="1:18" x14ac:dyDescent="0.25">
      <c r="A961" s="63" t="str">
        <f t="shared" si="126"/>
        <v/>
      </c>
      <c r="B961" s="64" t="str">
        <f t="shared" si="127"/>
        <v/>
      </c>
      <c r="C961" s="65" t="str">
        <f t="shared" si="128"/>
        <v/>
      </c>
      <c r="D961" s="66" t="str">
        <f>IF(A961="","",IF(A961=1,start_rate,IF(variable,IF(OR(A961=1,A961&lt;$K$20*periods_per_year),D960,MIN($K$21,IF(MOD(A961-1,$J$23)=0,MAX($K$22,D960+$J$24),D960))),D960)))</f>
        <v/>
      </c>
      <c r="E961" s="71" t="str">
        <f t="shared" si="129"/>
        <v/>
      </c>
      <c r="F961" s="71" t="str">
        <f>IF(A961="","",IF(A961=nper,J960+E961,MIN(J960+E961,IF(D961=D960,F960,IF($E$10="Acc Bi-Weekly",ROUND((-PMT(((1+D961/CP)^(CP/12))-1,(nper-A961+1)*12/26,J960))/2,2),IF($E$10="Acc Weekly",ROUND((-PMT(((1+D961/CP)^(CP/12))-1,(nper-A961+1)*12/52,J960))/4,2),ROUND(-PMT(((1+D961/CP)^(CP/periods_per_year))-1,nper-A961+1,J960),2)))))))</f>
        <v/>
      </c>
      <c r="G961" s="71" t="str">
        <f>IF(OR(A961="",A961&lt;$E$14),"",IF(J960&lt;=F961,0,IF(IF(AND(A961&gt;=$E$14,MOD(A961-$E$14,int)=0),$E$15,0)+F961&gt;=J960+E961,J960+E961-F961,IF(AND(A961&gt;=$E$14,MOD(A961-$E$14,int)=0),$E$15,0)+IF(IF(AND(A961&gt;=$E$14,MOD(A961-$E$14,int)=0),$E$15,0)+IF(MOD(A961-$E$18,periods_per_year)=0,$E$17,0)+F961&lt;J960+E961,IF(MOD(A961-$E$18,periods_per_year)=0,$E$17,0),J960+E961-IF(AND(A961&gt;=$E$14,MOD(A961-$E$14,int)=0),$E$15,0)-F961))))</f>
        <v/>
      </c>
      <c r="H961" s="68"/>
      <c r="I961" s="71" t="str">
        <f t="shared" si="130"/>
        <v/>
      </c>
      <c r="J961" s="71" t="str">
        <f t="shared" si="131"/>
        <v/>
      </c>
      <c r="K961" s="50"/>
      <c r="L961" s="63" t="str">
        <f t="shared" si="132"/>
        <v/>
      </c>
      <c r="M961" s="64" t="str">
        <f>IF(L961="","",IF(OR(periods_per_year=26,periods_per_year=52),IF(periods_per_year=26,IF(L961=1,fpdate,M960+14),IF(periods_per_year=52,IF(L961=1,fpdate,M960+7),"n/a")),IF(periods_per_year=24,DATE(YEAR(fpdate),MONTH(fpdate)+(L961-1)/2+IF(AND(DAY(fpdate)&gt;=15,MOD(L961,2)=0),1,0),IF(MOD(L961,2)=0,IF(DAY(fpdate)&gt;=15,DAY(fpdate)-14,DAY(fpdate)+14),DAY(fpdate))),IF(DAY(DATE(YEAR(fpdate),MONTH(fpdate)+L961-1,DAY(fpdate)))&lt;&gt;DAY(fpdate),DATE(YEAR(fpdate),MONTH(fpdate)+L961,0),DATE(YEAR(fpdate),MONTH(fpdate)+L961-1,DAY(fpdate))))))</f>
        <v/>
      </c>
      <c r="N961" s="70" t="str">
        <f>IF(L961="","",IF(D961&lt;&gt;"",D961,IF(L961=1,start_rate,IF(variable,IF(OR(L961=1,L961&lt;$K$20*periods_per_year),N960,MIN($K$21,IF(MOD(L961-1,$J$23)=0,MAX($K$22,N960+$J$24),N960))),N960))))</f>
        <v/>
      </c>
      <c r="O961" s="71" t="str">
        <f>IF(L961="","",ROUND((((1+N961/CP)^(CP/periods_per_year))-1)*R960,2))</f>
        <v/>
      </c>
      <c r="P961" s="71" t="str">
        <f>IF(L961="","",IF(L961=nper,R960+O961,MIN(R960+O961,IF(N961=N960,P960,ROUND(-PMT(((1+N961/CP)^(CP/periods_per_year))-1,nper-L961+1,R960),2)))))</f>
        <v/>
      </c>
      <c r="Q961" s="71" t="str">
        <f t="shared" si="133"/>
        <v/>
      </c>
      <c r="R961" s="71" t="str">
        <f t="shared" si="134"/>
        <v/>
      </c>
    </row>
    <row r="962" spans="1:18" x14ac:dyDescent="0.25">
      <c r="A962" s="63" t="str">
        <f t="shared" si="126"/>
        <v/>
      </c>
      <c r="B962" s="64" t="str">
        <f t="shared" si="127"/>
        <v/>
      </c>
      <c r="C962" s="65" t="str">
        <f t="shared" si="128"/>
        <v/>
      </c>
      <c r="D962" s="66" t="str">
        <f>IF(A962="","",IF(A962=1,start_rate,IF(variable,IF(OR(A962=1,A962&lt;$K$20*periods_per_year),D961,MIN($K$21,IF(MOD(A962-1,$J$23)=0,MAX($K$22,D961+$J$24),D961))),D961)))</f>
        <v/>
      </c>
      <c r="E962" s="71" t="str">
        <f t="shared" si="129"/>
        <v/>
      </c>
      <c r="F962" s="71" t="str">
        <f>IF(A962="","",IF(A962=nper,J961+E962,MIN(J961+E962,IF(D962=D961,F961,IF($E$10="Acc Bi-Weekly",ROUND((-PMT(((1+D962/CP)^(CP/12))-1,(nper-A962+1)*12/26,J961))/2,2),IF($E$10="Acc Weekly",ROUND((-PMT(((1+D962/CP)^(CP/12))-1,(nper-A962+1)*12/52,J961))/4,2),ROUND(-PMT(((1+D962/CP)^(CP/periods_per_year))-1,nper-A962+1,J961),2)))))))</f>
        <v/>
      </c>
      <c r="G962" s="71" t="str">
        <f>IF(OR(A962="",A962&lt;$E$14),"",IF(J961&lt;=F962,0,IF(IF(AND(A962&gt;=$E$14,MOD(A962-$E$14,int)=0),$E$15,0)+F962&gt;=J961+E962,J961+E962-F962,IF(AND(A962&gt;=$E$14,MOD(A962-$E$14,int)=0),$E$15,0)+IF(IF(AND(A962&gt;=$E$14,MOD(A962-$E$14,int)=0),$E$15,0)+IF(MOD(A962-$E$18,periods_per_year)=0,$E$17,0)+F962&lt;J961+E962,IF(MOD(A962-$E$18,periods_per_year)=0,$E$17,0),J961+E962-IF(AND(A962&gt;=$E$14,MOD(A962-$E$14,int)=0),$E$15,0)-F962))))</f>
        <v/>
      </c>
      <c r="H962" s="68"/>
      <c r="I962" s="71" t="str">
        <f t="shared" si="130"/>
        <v/>
      </c>
      <c r="J962" s="71" t="str">
        <f t="shared" si="131"/>
        <v/>
      </c>
      <c r="K962" s="50"/>
      <c r="L962" s="63" t="str">
        <f t="shared" si="132"/>
        <v/>
      </c>
      <c r="M962" s="64" t="str">
        <f>IF(L962="","",IF(OR(periods_per_year=26,periods_per_year=52),IF(periods_per_year=26,IF(L962=1,fpdate,M961+14),IF(periods_per_year=52,IF(L962=1,fpdate,M961+7),"n/a")),IF(periods_per_year=24,DATE(YEAR(fpdate),MONTH(fpdate)+(L962-1)/2+IF(AND(DAY(fpdate)&gt;=15,MOD(L962,2)=0),1,0),IF(MOD(L962,2)=0,IF(DAY(fpdate)&gt;=15,DAY(fpdate)-14,DAY(fpdate)+14),DAY(fpdate))),IF(DAY(DATE(YEAR(fpdate),MONTH(fpdate)+L962-1,DAY(fpdate)))&lt;&gt;DAY(fpdate),DATE(YEAR(fpdate),MONTH(fpdate)+L962,0),DATE(YEAR(fpdate),MONTH(fpdate)+L962-1,DAY(fpdate))))))</f>
        <v/>
      </c>
      <c r="N962" s="70" t="str">
        <f>IF(L962="","",IF(D962&lt;&gt;"",D962,IF(L962=1,start_rate,IF(variable,IF(OR(L962=1,L962&lt;$K$20*periods_per_year),N961,MIN($K$21,IF(MOD(L962-1,$J$23)=0,MAX($K$22,N961+$J$24),N961))),N961))))</f>
        <v/>
      </c>
      <c r="O962" s="71" t="str">
        <f>IF(L962="","",ROUND((((1+N962/CP)^(CP/periods_per_year))-1)*R961,2))</f>
        <v/>
      </c>
      <c r="P962" s="71" t="str">
        <f>IF(L962="","",IF(L962=nper,R961+O962,MIN(R961+O962,IF(N962=N961,P961,ROUND(-PMT(((1+N962/CP)^(CP/periods_per_year))-1,nper-L962+1,R961),2)))))</f>
        <v/>
      </c>
      <c r="Q962" s="71" t="str">
        <f t="shared" si="133"/>
        <v/>
      </c>
      <c r="R962" s="71" t="str">
        <f t="shared" si="134"/>
        <v/>
      </c>
    </row>
    <row r="963" spans="1:18" x14ac:dyDescent="0.25">
      <c r="A963" s="63" t="str">
        <f t="shared" si="126"/>
        <v/>
      </c>
      <c r="B963" s="64" t="str">
        <f t="shared" si="127"/>
        <v/>
      </c>
      <c r="C963" s="65" t="str">
        <f t="shared" si="128"/>
        <v/>
      </c>
      <c r="D963" s="66" t="str">
        <f>IF(A963="","",IF(A963=1,start_rate,IF(variable,IF(OR(A963=1,A963&lt;$K$20*periods_per_year),D962,MIN($K$21,IF(MOD(A963-1,$J$23)=0,MAX($K$22,D962+$J$24),D962))),D962)))</f>
        <v/>
      </c>
      <c r="E963" s="71" t="str">
        <f t="shared" si="129"/>
        <v/>
      </c>
      <c r="F963" s="71" t="str">
        <f>IF(A963="","",IF(A963=nper,J962+E963,MIN(J962+E963,IF(D963=D962,F962,IF($E$10="Acc Bi-Weekly",ROUND((-PMT(((1+D963/CP)^(CP/12))-1,(nper-A963+1)*12/26,J962))/2,2),IF($E$10="Acc Weekly",ROUND((-PMT(((1+D963/CP)^(CP/12))-1,(nper-A963+1)*12/52,J962))/4,2),ROUND(-PMT(((1+D963/CP)^(CP/periods_per_year))-1,nper-A963+1,J962),2)))))))</f>
        <v/>
      </c>
      <c r="G963" s="71" t="str">
        <f>IF(OR(A963="",A963&lt;$E$14),"",IF(J962&lt;=F963,0,IF(IF(AND(A963&gt;=$E$14,MOD(A963-$E$14,int)=0),$E$15,0)+F963&gt;=J962+E963,J962+E963-F963,IF(AND(A963&gt;=$E$14,MOD(A963-$E$14,int)=0),$E$15,0)+IF(IF(AND(A963&gt;=$E$14,MOD(A963-$E$14,int)=0),$E$15,0)+IF(MOD(A963-$E$18,periods_per_year)=0,$E$17,0)+F963&lt;J962+E963,IF(MOD(A963-$E$18,periods_per_year)=0,$E$17,0),J962+E963-IF(AND(A963&gt;=$E$14,MOD(A963-$E$14,int)=0),$E$15,0)-F963))))</f>
        <v/>
      </c>
      <c r="H963" s="68"/>
      <c r="I963" s="71" t="str">
        <f t="shared" si="130"/>
        <v/>
      </c>
      <c r="J963" s="71" t="str">
        <f t="shared" si="131"/>
        <v/>
      </c>
      <c r="K963" s="50"/>
      <c r="L963" s="63" t="str">
        <f t="shared" si="132"/>
        <v/>
      </c>
      <c r="M963" s="64" t="str">
        <f>IF(L963="","",IF(OR(periods_per_year=26,periods_per_year=52),IF(periods_per_year=26,IF(L963=1,fpdate,M962+14),IF(periods_per_year=52,IF(L963=1,fpdate,M962+7),"n/a")),IF(periods_per_year=24,DATE(YEAR(fpdate),MONTH(fpdate)+(L963-1)/2+IF(AND(DAY(fpdate)&gt;=15,MOD(L963,2)=0),1,0),IF(MOD(L963,2)=0,IF(DAY(fpdate)&gt;=15,DAY(fpdate)-14,DAY(fpdate)+14),DAY(fpdate))),IF(DAY(DATE(YEAR(fpdate),MONTH(fpdate)+L963-1,DAY(fpdate)))&lt;&gt;DAY(fpdate),DATE(YEAR(fpdate),MONTH(fpdate)+L963,0),DATE(YEAR(fpdate),MONTH(fpdate)+L963-1,DAY(fpdate))))))</f>
        <v/>
      </c>
      <c r="N963" s="70" t="str">
        <f>IF(L963="","",IF(D963&lt;&gt;"",D963,IF(L963=1,start_rate,IF(variable,IF(OR(L963=1,L963&lt;$K$20*periods_per_year),N962,MIN($K$21,IF(MOD(L963-1,$J$23)=0,MAX($K$22,N962+$J$24),N962))),N962))))</f>
        <v/>
      </c>
      <c r="O963" s="71" t="str">
        <f>IF(L963="","",ROUND((((1+N963/CP)^(CP/periods_per_year))-1)*R962,2))</f>
        <v/>
      </c>
      <c r="P963" s="71" t="str">
        <f>IF(L963="","",IF(L963=nper,R962+O963,MIN(R962+O963,IF(N963=N962,P962,ROUND(-PMT(((1+N963/CP)^(CP/periods_per_year))-1,nper-L963+1,R962),2)))))</f>
        <v/>
      </c>
      <c r="Q963" s="71" t="str">
        <f t="shared" si="133"/>
        <v/>
      </c>
      <c r="R963" s="71" t="str">
        <f t="shared" si="134"/>
        <v/>
      </c>
    </row>
    <row r="964" spans="1:18" x14ac:dyDescent="0.25">
      <c r="A964" s="63" t="str">
        <f t="shared" si="126"/>
        <v/>
      </c>
      <c r="B964" s="64" t="str">
        <f t="shared" si="127"/>
        <v/>
      </c>
      <c r="C964" s="65" t="str">
        <f t="shared" si="128"/>
        <v/>
      </c>
      <c r="D964" s="66" t="str">
        <f>IF(A964="","",IF(A964=1,start_rate,IF(variable,IF(OR(A964=1,A964&lt;$K$20*periods_per_year),D963,MIN($K$21,IF(MOD(A964-1,$J$23)=0,MAX($K$22,D963+$J$24),D963))),D963)))</f>
        <v/>
      </c>
      <c r="E964" s="71" t="str">
        <f t="shared" si="129"/>
        <v/>
      </c>
      <c r="F964" s="71" t="str">
        <f>IF(A964="","",IF(A964=nper,J963+E964,MIN(J963+E964,IF(D964=D963,F963,IF($E$10="Acc Bi-Weekly",ROUND((-PMT(((1+D964/CP)^(CP/12))-1,(nper-A964+1)*12/26,J963))/2,2),IF($E$10="Acc Weekly",ROUND((-PMT(((1+D964/CP)^(CP/12))-1,(nper-A964+1)*12/52,J963))/4,2),ROUND(-PMT(((1+D964/CP)^(CP/periods_per_year))-1,nper-A964+1,J963),2)))))))</f>
        <v/>
      </c>
      <c r="G964" s="71" t="str">
        <f>IF(OR(A964="",A964&lt;$E$14),"",IF(J963&lt;=F964,0,IF(IF(AND(A964&gt;=$E$14,MOD(A964-$E$14,int)=0),$E$15,0)+F964&gt;=J963+E964,J963+E964-F964,IF(AND(A964&gt;=$E$14,MOD(A964-$E$14,int)=0),$E$15,0)+IF(IF(AND(A964&gt;=$E$14,MOD(A964-$E$14,int)=0),$E$15,0)+IF(MOD(A964-$E$18,periods_per_year)=0,$E$17,0)+F964&lt;J963+E964,IF(MOD(A964-$E$18,periods_per_year)=0,$E$17,0),J963+E964-IF(AND(A964&gt;=$E$14,MOD(A964-$E$14,int)=0),$E$15,0)-F964))))</f>
        <v/>
      </c>
      <c r="H964" s="68"/>
      <c r="I964" s="71" t="str">
        <f t="shared" si="130"/>
        <v/>
      </c>
      <c r="J964" s="71" t="str">
        <f t="shared" si="131"/>
        <v/>
      </c>
      <c r="K964" s="50"/>
      <c r="L964" s="63" t="str">
        <f t="shared" si="132"/>
        <v/>
      </c>
      <c r="M964" s="64" t="str">
        <f>IF(L964="","",IF(OR(periods_per_year=26,periods_per_year=52),IF(periods_per_year=26,IF(L964=1,fpdate,M963+14),IF(periods_per_year=52,IF(L964=1,fpdate,M963+7),"n/a")),IF(periods_per_year=24,DATE(YEAR(fpdate),MONTH(fpdate)+(L964-1)/2+IF(AND(DAY(fpdate)&gt;=15,MOD(L964,2)=0),1,0),IF(MOD(L964,2)=0,IF(DAY(fpdate)&gt;=15,DAY(fpdate)-14,DAY(fpdate)+14),DAY(fpdate))),IF(DAY(DATE(YEAR(fpdate),MONTH(fpdate)+L964-1,DAY(fpdate)))&lt;&gt;DAY(fpdate),DATE(YEAR(fpdate),MONTH(fpdate)+L964,0),DATE(YEAR(fpdate),MONTH(fpdate)+L964-1,DAY(fpdate))))))</f>
        <v/>
      </c>
      <c r="N964" s="70" t="str">
        <f>IF(L964="","",IF(D964&lt;&gt;"",D964,IF(L964=1,start_rate,IF(variable,IF(OR(L964=1,L964&lt;$K$20*periods_per_year),N963,MIN($K$21,IF(MOD(L964-1,$J$23)=0,MAX($K$22,N963+$J$24),N963))),N963))))</f>
        <v/>
      </c>
      <c r="O964" s="71" t="str">
        <f>IF(L964="","",ROUND((((1+N964/CP)^(CP/periods_per_year))-1)*R963,2))</f>
        <v/>
      </c>
      <c r="P964" s="71" t="str">
        <f>IF(L964="","",IF(L964=nper,R963+O964,MIN(R963+O964,IF(N964=N963,P963,ROUND(-PMT(((1+N964/CP)^(CP/periods_per_year))-1,nper-L964+1,R963),2)))))</f>
        <v/>
      </c>
      <c r="Q964" s="71" t="str">
        <f t="shared" si="133"/>
        <v/>
      </c>
      <c r="R964" s="71" t="str">
        <f t="shared" si="134"/>
        <v/>
      </c>
    </row>
    <row r="965" spans="1:18" x14ac:dyDescent="0.25">
      <c r="A965" s="63" t="str">
        <f t="shared" si="126"/>
        <v/>
      </c>
      <c r="B965" s="64" t="str">
        <f t="shared" si="127"/>
        <v/>
      </c>
      <c r="C965" s="65" t="str">
        <f t="shared" si="128"/>
        <v/>
      </c>
      <c r="D965" s="66" t="str">
        <f>IF(A965="","",IF(A965=1,start_rate,IF(variable,IF(OR(A965=1,A965&lt;$K$20*periods_per_year),D964,MIN($K$21,IF(MOD(A965-1,$J$23)=0,MAX($K$22,D964+$J$24),D964))),D964)))</f>
        <v/>
      </c>
      <c r="E965" s="71" t="str">
        <f t="shared" si="129"/>
        <v/>
      </c>
      <c r="F965" s="71" t="str">
        <f>IF(A965="","",IF(A965=nper,J964+E965,MIN(J964+E965,IF(D965=D964,F964,IF($E$10="Acc Bi-Weekly",ROUND((-PMT(((1+D965/CP)^(CP/12))-1,(nper-A965+1)*12/26,J964))/2,2),IF($E$10="Acc Weekly",ROUND((-PMT(((1+D965/CP)^(CP/12))-1,(nper-A965+1)*12/52,J964))/4,2),ROUND(-PMT(((1+D965/CP)^(CP/periods_per_year))-1,nper-A965+1,J964),2)))))))</f>
        <v/>
      </c>
      <c r="G965" s="71" t="str">
        <f>IF(OR(A965="",A965&lt;$E$14),"",IF(J964&lt;=F965,0,IF(IF(AND(A965&gt;=$E$14,MOD(A965-$E$14,int)=0),$E$15,0)+F965&gt;=J964+E965,J964+E965-F965,IF(AND(A965&gt;=$E$14,MOD(A965-$E$14,int)=0),$E$15,0)+IF(IF(AND(A965&gt;=$E$14,MOD(A965-$E$14,int)=0),$E$15,0)+IF(MOD(A965-$E$18,periods_per_year)=0,$E$17,0)+F965&lt;J964+E965,IF(MOD(A965-$E$18,periods_per_year)=0,$E$17,0),J964+E965-IF(AND(A965&gt;=$E$14,MOD(A965-$E$14,int)=0),$E$15,0)-F965))))</f>
        <v/>
      </c>
      <c r="H965" s="68"/>
      <c r="I965" s="71" t="str">
        <f t="shared" si="130"/>
        <v/>
      </c>
      <c r="J965" s="71" t="str">
        <f t="shared" si="131"/>
        <v/>
      </c>
      <c r="K965" s="50"/>
      <c r="L965" s="63" t="str">
        <f t="shared" si="132"/>
        <v/>
      </c>
      <c r="M965" s="64" t="str">
        <f>IF(L965="","",IF(OR(periods_per_year=26,periods_per_year=52),IF(periods_per_year=26,IF(L965=1,fpdate,M964+14),IF(periods_per_year=52,IF(L965=1,fpdate,M964+7),"n/a")),IF(periods_per_year=24,DATE(YEAR(fpdate),MONTH(fpdate)+(L965-1)/2+IF(AND(DAY(fpdate)&gt;=15,MOD(L965,2)=0),1,0),IF(MOD(L965,2)=0,IF(DAY(fpdate)&gt;=15,DAY(fpdate)-14,DAY(fpdate)+14),DAY(fpdate))),IF(DAY(DATE(YEAR(fpdate),MONTH(fpdate)+L965-1,DAY(fpdate)))&lt;&gt;DAY(fpdate),DATE(YEAR(fpdate),MONTH(fpdate)+L965,0),DATE(YEAR(fpdate),MONTH(fpdate)+L965-1,DAY(fpdate))))))</f>
        <v/>
      </c>
      <c r="N965" s="70" t="str">
        <f>IF(L965="","",IF(D965&lt;&gt;"",D965,IF(L965=1,start_rate,IF(variable,IF(OR(L965=1,L965&lt;$K$20*periods_per_year),N964,MIN($K$21,IF(MOD(L965-1,$J$23)=0,MAX($K$22,N964+$J$24),N964))),N964))))</f>
        <v/>
      </c>
      <c r="O965" s="71" t="str">
        <f>IF(L965="","",ROUND((((1+N965/CP)^(CP/periods_per_year))-1)*R964,2))</f>
        <v/>
      </c>
      <c r="P965" s="71" t="str">
        <f>IF(L965="","",IF(L965=nper,R964+O965,MIN(R964+O965,IF(N965=N964,P964,ROUND(-PMT(((1+N965/CP)^(CP/periods_per_year))-1,nper-L965+1,R964),2)))))</f>
        <v/>
      </c>
      <c r="Q965" s="71" t="str">
        <f t="shared" si="133"/>
        <v/>
      </c>
      <c r="R965" s="71" t="str">
        <f t="shared" si="134"/>
        <v/>
      </c>
    </row>
    <row r="966" spans="1:18" x14ac:dyDescent="0.25">
      <c r="A966" s="63" t="str">
        <f t="shared" si="126"/>
        <v/>
      </c>
      <c r="B966" s="64" t="str">
        <f t="shared" si="127"/>
        <v/>
      </c>
      <c r="C966" s="65" t="str">
        <f t="shared" si="128"/>
        <v/>
      </c>
      <c r="D966" s="66" t="str">
        <f>IF(A966="","",IF(A966=1,start_rate,IF(variable,IF(OR(A966=1,A966&lt;$K$20*periods_per_year),D965,MIN($K$21,IF(MOD(A966-1,$J$23)=0,MAX($K$22,D965+$J$24),D965))),D965)))</f>
        <v/>
      </c>
      <c r="E966" s="71" t="str">
        <f t="shared" si="129"/>
        <v/>
      </c>
      <c r="F966" s="71" t="str">
        <f>IF(A966="","",IF(A966=nper,J965+E966,MIN(J965+E966,IF(D966=D965,F965,IF($E$10="Acc Bi-Weekly",ROUND((-PMT(((1+D966/CP)^(CP/12))-1,(nper-A966+1)*12/26,J965))/2,2),IF($E$10="Acc Weekly",ROUND((-PMT(((1+D966/CP)^(CP/12))-1,(nper-A966+1)*12/52,J965))/4,2),ROUND(-PMT(((1+D966/CP)^(CP/periods_per_year))-1,nper-A966+1,J965),2)))))))</f>
        <v/>
      </c>
      <c r="G966" s="71" t="str">
        <f>IF(OR(A966="",A966&lt;$E$14),"",IF(J965&lt;=F966,0,IF(IF(AND(A966&gt;=$E$14,MOD(A966-$E$14,int)=0),$E$15,0)+F966&gt;=J965+E966,J965+E966-F966,IF(AND(A966&gt;=$E$14,MOD(A966-$E$14,int)=0),$E$15,0)+IF(IF(AND(A966&gt;=$E$14,MOD(A966-$E$14,int)=0),$E$15,0)+IF(MOD(A966-$E$18,periods_per_year)=0,$E$17,0)+F966&lt;J965+E966,IF(MOD(A966-$E$18,periods_per_year)=0,$E$17,0),J965+E966-IF(AND(A966&gt;=$E$14,MOD(A966-$E$14,int)=0),$E$15,0)-F966))))</f>
        <v/>
      </c>
      <c r="H966" s="68"/>
      <c r="I966" s="71" t="str">
        <f t="shared" si="130"/>
        <v/>
      </c>
      <c r="J966" s="71" t="str">
        <f t="shared" si="131"/>
        <v/>
      </c>
      <c r="K966" s="50"/>
      <c r="L966" s="63" t="str">
        <f t="shared" si="132"/>
        <v/>
      </c>
      <c r="M966" s="64" t="str">
        <f>IF(L966="","",IF(OR(periods_per_year=26,periods_per_year=52),IF(periods_per_year=26,IF(L966=1,fpdate,M965+14),IF(periods_per_year=52,IF(L966=1,fpdate,M965+7),"n/a")),IF(periods_per_year=24,DATE(YEAR(fpdate),MONTH(fpdate)+(L966-1)/2+IF(AND(DAY(fpdate)&gt;=15,MOD(L966,2)=0),1,0),IF(MOD(L966,2)=0,IF(DAY(fpdate)&gt;=15,DAY(fpdate)-14,DAY(fpdate)+14),DAY(fpdate))),IF(DAY(DATE(YEAR(fpdate),MONTH(fpdate)+L966-1,DAY(fpdate)))&lt;&gt;DAY(fpdate),DATE(YEAR(fpdate),MONTH(fpdate)+L966,0),DATE(YEAR(fpdate),MONTH(fpdate)+L966-1,DAY(fpdate))))))</f>
        <v/>
      </c>
      <c r="N966" s="70" t="str">
        <f>IF(L966="","",IF(D966&lt;&gt;"",D966,IF(L966=1,start_rate,IF(variable,IF(OR(L966=1,L966&lt;$K$20*periods_per_year),N965,MIN($K$21,IF(MOD(L966-1,$J$23)=0,MAX($K$22,N965+$J$24),N965))),N965))))</f>
        <v/>
      </c>
      <c r="O966" s="71" t="str">
        <f>IF(L966="","",ROUND((((1+N966/CP)^(CP/periods_per_year))-1)*R965,2))</f>
        <v/>
      </c>
      <c r="P966" s="71" t="str">
        <f>IF(L966="","",IF(L966=nper,R965+O966,MIN(R965+O966,IF(N966=N965,P965,ROUND(-PMT(((1+N966/CP)^(CP/periods_per_year))-1,nper-L966+1,R965),2)))))</f>
        <v/>
      </c>
      <c r="Q966" s="71" t="str">
        <f t="shared" si="133"/>
        <v/>
      </c>
      <c r="R966" s="71" t="str">
        <f t="shared" si="134"/>
        <v/>
      </c>
    </row>
    <row r="967" spans="1:18" x14ac:dyDescent="0.25">
      <c r="A967" s="63" t="str">
        <f t="shared" si="126"/>
        <v/>
      </c>
      <c r="B967" s="64" t="str">
        <f t="shared" si="127"/>
        <v/>
      </c>
      <c r="C967" s="65" t="str">
        <f t="shared" si="128"/>
        <v/>
      </c>
      <c r="D967" s="66" t="str">
        <f>IF(A967="","",IF(A967=1,start_rate,IF(variable,IF(OR(A967=1,A967&lt;$K$20*periods_per_year),D966,MIN($K$21,IF(MOD(A967-1,$J$23)=0,MAX($K$22,D966+$J$24),D966))),D966)))</f>
        <v/>
      </c>
      <c r="E967" s="71" t="str">
        <f t="shared" si="129"/>
        <v/>
      </c>
      <c r="F967" s="71" t="str">
        <f>IF(A967="","",IF(A967=nper,J966+E967,MIN(J966+E967,IF(D967=D966,F966,IF($E$10="Acc Bi-Weekly",ROUND((-PMT(((1+D967/CP)^(CP/12))-1,(nper-A967+1)*12/26,J966))/2,2),IF($E$10="Acc Weekly",ROUND((-PMT(((1+D967/CP)^(CP/12))-1,(nper-A967+1)*12/52,J966))/4,2),ROUND(-PMT(((1+D967/CP)^(CP/periods_per_year))-1,nper-A967+1,J966),2)))))))</f>
        <v/>
      </c>
      <c r="G967" s="71" t="str">
        <f>IF(OR(A967="",A967&lt;$E$14),"",IF(J966&lt;=F967,0,IF(IF(AND(A967&gt;=$E$14,MOD(A967-$E$14,int)=0),$E$15,0)+F967&gt;=J966+E967,J966+E967-F967,IF(AND(A967&gt;=$E$14,MOD(A967-$E$14,int)=0),$E$15,0)+IF(IF(AND(A967&gt;=$E$14,MOD(A967-$E$14,int)=0),$E$15,0)+IF(MOD(A967-$E$18,periods_per_year)=0,$E$17,0)+F967&lt;J966+E967,IF(MOD(A967-$E$18,periods_per_year)=0,$E$17,0),J966+E967-IF(AND(A967&gt;=$E$14,MOD(A967-$E$14,int)=0),$E$15,0)-F967))))</f>
        <v/>
      </c>
      <c r="H967" s="68"/>
      <c r="I967" s="71" t="str">
        <f t="shared" si="130"/>
        <v/>
      </c>
      <c r="J967" s="71" t="str">
        <f t="shared" si="131"/>
        <v/>
      </c>
      <c r="K967" s="50"/>
      <c r="L967" s="63" t="str">
        <f t="shared" si="132"/>
        <v/>
      </c>
      <c r="M967" s="64" t="str">
        <f>IF(L967="","",IF(OR(periods_per_year=26,periods_per_year=52),IF(periods_per_year=26,IF(L967=1,fpdate,M966+14),IF(periods_per_year=52,IF(L967=1,fpdate,M966+7),"n/a")),IF(periods_per_year=24,DATE(YEAR(fpdate),MONTH(fpdate)+(L967-1)/2+IF(AND(DAY(fpdate)&gt;=15,MOD(L967,2)=0),1,0),IF(MOD(L967,2)=0,IF(DAY(fpdate)&gt;=15,DAY(fpdate)-14,DAY(fpdate)+14),DAY(fpdate))),IF(DAY(DATE(YEAR(fpdate),MONTH(fpdate)+L967-1,DAY(fpdate)))&lt;&gt;DAY(fpdate),DATE(YEAR(fpdate),MONTH(fpdate)+L967,0),DATE(YEAR(fpdate),MONTH(fpdate)+L967-1,DAY(fpdate))))))</f>
        <v/>
      </c>
      <c r="N967" s="70" t="str">
        <f>IF(L967="","",IF(D967&lt;&gt;"",D967,IF(L967=1,start_rate,IF(variable,IF(OR(L967=1,L967&lt;$K$20*periods_per_year),N966,MIN($K$21,IF(MOD(L967-1,$J$23)=0,MAX($K$22,N966+$J$24),N966))),N966))))</f>
        <v/>
      </c>
      <c r="O967" s="71" t="str">
        <f>IF(L967="","",ROUND((((1+N967/CP)^(CP/periods_per_year))-1)*R966,2))</f>
        <v/>
      </c>
      <c r="P967" s="71" t="str">
        <f>IF(L967="","",IF(L967=nper,R966+O967,MIN(R966+O967,IF(N967=N966,P966,ROUND(-PMT(((1+N967/CP)^(CP/periods_per_year))-1,nper-L967+1,R966),2)))))</f>
        <v/>
      </c>
      <c r="Q967" s="71" t="str">
        <f t="shared" si="133"/>
        <v/>
      </c>
      <c r="R967" s="71" t="str">
        <f t="shared" si="134"/>
        <v/>
      </c>
    </row>
    <row r="968" spans="1:18" x14ac:dyDescent="0.25">
      <c r="A968" s="63" t="str">
        <f t="shared" si="126"/>
        <v/>
      </c>
      <c r="B968" s="64" t="str">
        <f t="shared" si="127"/>
        <v/>
      </c>
      <c r="C968" s="65" t="str">
        <f t="shared" si="128"/>
        <v/>
      </c>
      <c r="D968" s="66" t="str">
        <f>IF(A968="","",IF(A968=1,start_rate,IF(variable,IF(OR(A968=1,A968&lt;$K$20*periods_per_year),D967,MIN($K$21,IF(MOD(A968-1,$J$23)=0,MAX($K$22,D967+$J$24),D967))),D967)))</f>
        <v/>
      </c>
      <c r="E968" s="71" t="str">
        <f t="shared" si="129"/>
        <v/>
      </c>
      <c r="F968" s="71" t="str">
        <f>IF(A968="","",IF(A968=nper,J967+E968,MIN(J967+E968,IF(D968=D967,F967,IF($E$10="Acc Bi-Weekly",ROUND((-PMT(((1+D968/CP)^(CP/12))-1,(nper-A968+1)*12/26,J967))/2,2),IF($E$10="Acc Weekly",ROUND((-PMT(((1+D968/CP)^(CP/12))-1,(nper-A968+1)*12/52,J967))/4,2),ROUND(-PMT(((1+D968/CP)^(CP/periods_per_year))-1,nper-A968+1,J967),2)))))))</f>
        <v/>
      </c>
      <c r="G968" s="71" t="str">
        <f>IF(OR(A968="",A968&lt;$E$14),"",IF(J967&lt;=F968,0,IF(IF(AND(A968&gt;=$E$14,MOD(A968-$E$14,int)=0),$E$15,0)+F968&gt;=J967+E968,J967+E968-F968,IF(AND(A968&gt;=$E$14,MOD(A968-$E$14,int)=0),$E$15,0)+IF(IF(AND(A968&gt;=$E$14,MOD(A968-$E$14,int)=0),$E$15,0)+IF(MOD(A968-$E$18,periods_per_year)=0,$E$17,0)+F968&lt;J967+E968,IF(MOD(A968-$E$18,periods_per_year)=0,$E$17,0),J967+E968-IF(AND(A968&gt;=$E$14,MOD(A968-$E$14,int)=0),$E$15,0)-F968))))</f>
        <v/>
      </c>
      <c r="H968" s="68"/>
      <c r="I968" s="71" t="str">
        <f t="shared" si="130"/>
        <v/>
      </c>
      <c r="J968" s="71" t="str">
        <f t="shared" si="131"/>
        <v/>
      </c>
      <c r="K968" s="50"/>
      <c r="L968" s="63" t="str">
        <f t="shared" si="132"/>
        <v/>
      </c>
      <c r="M968" s="64" t="str">
        <f>IF(L968="","",IF(OR(periods_per_year=26,periods_per_year=52),IF(periods_per_year=26,IF(L968=1,fpdate,M967+14),IF(periods_per_year=52,IF(L968=1,fpdate,M967+7),"n/a")),IF(periods_per_year=24,DATE(YEAR(fpdate),MONTH(fpdate)+(L968-1)/2+IF(AND(DAY(fpdate)&gt;=15,MOD(L968,2)=0),1,0),IF(MOD(L968,2)=0,IF(DAY(fpdate)&gt;=15,DAY(fpdate)-14,DAY(fpdate)+14),DAY(fpdate))),IF(DAY(DATE(YEAR(fpdate),MONTH(fpdate)+L968-1,DAY(fpdate)))&lt;&gt;DAY(fpdate),DATE(YEAR(fpdate),MONTH(fpdate)+L968,0),DATE(YEAR(fpdate),MONTH(fpdate)+L968-1,DAY(fpdate))))))</f>
        <v/>
      </c>
      <c r="N968" s="70" t="str">
        <f>IF(L968="","",IF(D968&lt;&gt;"",D968,IF(L968=1,start_rate,IF(variable,IF(OR(L968=1,L968&lt;$K$20*periods_per_year),N967,MIN($K$21,IF(MOD(L968-1,$J$23)=0,MAX($K$22,N967+$J$24),N967))),N967))))</f>
        <v/>
      </c>
      <c r="O968" s="71" t="str">
        <f>IF(L968="","",ROUND((((1+N968/CP)^(CP/periods_per_year))-1)*R967,2))</f>
        <v/>
      </c>
      <c r="P968" s="71" t="str">
        <f>IF(L968="","",IF(L968=nper,R967+O968,MIN(R967+O968,IF(N968=N967,P967,ROUND(-PMT(((1+N968/CP)^(CP/periods_per_year))-1,nper-L968+1,R967),2)))))</f>
        <v/>
      </c>
      <c r="Q968" s="71" t="str">
        <f t="shared" si="133"/>
        <v/>
      </c>
      <c r="R968" s="71" t="str">
        <f t="shared" si="134"/>
        <v/>
      </c>
    </row>
    <row r="969" spans="1:18" x14ac:dyDescent="0.25">
      <c r="A969" s="63" t="str">
        <f t="shared" si="126"/>
        <v/>
      </c>
      <c r="B969" s="64" t="str">
        <f t="shared" si="127"/>
        <v/>
      </c>
      <c r="C969" s="65" t="str">
        <f t="shared" si="128"/>
        <v/>
      </c>
      <c r="D969" s="66" t="str">
        <f>IF(A969="","",IF(A969=1,start_rate,IF(variable,IF(OR(A969=1,A969&lt;$K$20*periods_per_year),D968,MIN($K$21,IF(MOD(A969-1,$J$23)=0,MAX($K$22,D968+$J$24),D968))),D968)))</f>
        <v/>
      </c>
      <c r="E969" s="71" t="str">
        <f t="shared" si="129"/>
        <v/>
      </c>
      <c r="F969" s="71" t="str">
        <f>IF(A969="","",IF(A969=nper,J968+E969,MIN(J968+E969,IF(D969=D968,F968,IF($E$10="Acc Bi-Weekly",ROUND((-PMT(((1+D969/CP)^(CP/12))-1,(nper-A969+1)*12/26,J968))/2,2),IF($E$10="Acc Weekly",ROUND((-PMT(((1+D969/CP)^(CP/12))-1,(nper-A969+1)*12/52,J968))/4,2),ROUND(-PMT(((1+D969/CP)^(CP/periods_per_year))-1,nper-A969+1,J968),2)))))))</f>
        <v/>
      </c>
      <c r="G969" s="71" t="str">
        <f>IF(OR(A969="",A969&lt;$E$14),"",IF(J968&lt;=F969,0,IF(IF(AND(A969&gt;=$E$14,MOD(A969-$E$14,int)=0),$E$15,0)+F969&gt;=J968+E969,J968+E969-F969,IF(AND(A969&gt;=$E$14,MOD(A969-$E$14,int)=0),$E$15,0)+IF(IF(AND(A969&gt;=$E$14,MOD(A969-$E$14,int)=0),$E$15,0)+IF(MOD(A969-$E$18,periods_per_year)=0,$E$17,0)+F969&lt;J968+E969,IF(MOD(A969-$E$18,periods_per_year)=0,$E$17,0),J968+E969-IF(AND(A969&gt;=$E$14,MOD(A969-$E$14,int)=0),$E$15,0)-F969))))</f>
        <v/>
      </c>
      <c r="H969" s="68"/>
      <c r="I969" s="71" t="str">
        <f t="shared" si="130"/>
        <v/>
      </c>
      <c r="J969" s="71" t="str">
        <f t="shared" si="131"/>
        <v/>
      </c>
      <c r="K969" s="50"/>
      <c r="L969" s="63" t="str">
        <f t="shared" si="132"/>
        <v/>
      </c>
      <c r="M969" s="64" t="str">
        <f>IF(L969="","",IF(OR(periods_per_year=26,periods_per_year=52),IF(periods_per_year=26,IF(L969=1,fpdate,M968+14),IF(periods_per_year=52,IF(L969=1,fpdate,M968+7),"n/a")),IF(periods_per_year=24,DATE(YEAR(fpdate),MONTH(fpdate)+(L969-1)/2+IF(AND(DAY(fpdate)&gt;=15,MOD(L969,2)=0),1,0),IF(MOD(L969,2)=0,IF(DAY(fpdate)&gt;=15,DAY(fpdate)-14,DAY(fpdate)+14),DAY(fpdate))),IF(DAY(DATE(YEAR(fpdate),MONTH(fpdate)+L969-1,DAY(fpdate)))&lt;&gt;DAY(fpdate),DATE(YEAR(fpdate),MONTH(fpdate)+L969,0),DATE(YEAR(fpdate),MONTH(fpdate)+L969-1,DAY(fpdate))))))</f>
        <v/>
      </c>
      <c r="N969" s="70" t="str">
        <f>IF(L969="","",IF(D969&lt;&gt;"",D969,IF(L969=1,start_rate,IF(variable,IF(OR(L969=1,L969&lt;$K$20*periods_per_year),N968,MIN($K$21,IF(MOD(L969-1,$J$23)=0,MAX($K$22,N968+$J$24),N968))),N968))))</f>
        <v/>
      </c>
      <c r="O969" s="71" t="str">
        <f>IF(L969="","",ROUND((((1+N969/CP)^(CP/periods_per_year))-1)*R968,2))</f>
        <v/>
      </c>
      <c r="P969" s="71" t="str">
        <f>IF(L969="","",IF(L969=nper,R968+O969,MIN(R968+O969,IF(N969=N968,P968,ROUND(-PMT(((1+N969/CP)^(CP/periods_per_year))-1,nper-L969+1,R968),2)))))</f>
        <v/>
      </c>
      <c r="Q969" s="71" t="str">
        <f t="shared" si="133"/>
        <v/>
      </c>
      <c r="R969" s="71" t="str">
        <f t="shared" si="134"/>
        <v/>
      </c>
    </row>
    <row r="970" spans="1:18" x14ac:dyDescent="0.25">
      <c r="A970" s="63" t="str">
        <f t="shared" si="126"/>
        <v/>
      </c>
      <c r="B970" s="64" t="str">
        <f t="shared" si="127"/>
        <v/>
      </c>
      <c r="C970" s="65" t="str">
        <f t="shared" si="128"/>
        <v/>
      </c>
      <c r="D970" s="66" t="str">
        <f>IF(A970="","",IF(A970=1,start_rate,IF(variable,IF(OR(A970=1,A970&lt;$K$20*periods_per_year),D969,MIN($K$21,IF(MOD(A970-1,$J$23)=0,MAX($K$22,D969+$J$24),D969))),D969)))</f>
        <v/>
      </c>
      <c r="E970" s="71" t="str">
        <f t="shared" si="129"/>
        <v/>
      </c>
      <c r="F970" s="71" t="str">
        <f>IF(A970="","",IF(A970=nper,J969+E970,MIN(J969+E970,IF(D970=D969,F969,IF($E$10="Acc Bi-Weekly",ROUND((-PMT(((1+D970/CP)^(CP/12))-1,(nper-A970+1)*12/26,J969))/2,2),IF($E$10="Acc Weekly",ROUND((-PMT(((1+D970/CP)^(CP/12))-1,(nper-A970+1)*12/52,J969))/4,2),ROUND(-PMT(((1+D970/CP)^(CP/periods_per_year))-1,nper-A970+1,J969),2)))))))</f>
        <v/>
      </c>
      <c r="G970" s="71" t="str">
        <f>IF(OR(A970="",A970&lt;$E$14),"",IF(J969&lt;=F970,0,IF(IF(AND(A970&gt;=$E$14,MOD(A970-$E$14,int)=0),$E$15,0)+F970&gt;=J969+E970,J969+E970-F970,IF(AND(A970&gt;=$E$14,MOD(A970-$E$14,int)=0),$E$15,0)+IF(IF(AND(A970&gt;=$E$14,MOD(A970-$E$14,int)=0),$E$15,0)+IF(MOD(A970-$E$18,periods_per_year)=0,$E$17,0)+F970&lt;J969+E970,IF(MOD(A970-$E$18,periods_per_year)=0,$E$17,0),J969+E970-IF(AND(A970&gt;=$E$14,MOD(A970-$E$14,int)=0),$E$15,0)-F970))))</f>
        <v/>
      </c>
      <c r="H970" s="68"/>
      <c r="I970" s="71" t="str">
        <f t="shared" si="130"/>
        <v/>
      </c>
      <c r="J970" s="71" t="str">
        <f t="shared" si="131"/>
        <v/>
      </c>
      <c r="K970" s="50"/>
      <c r="L970" s="63" t="str">
        <f t="shared" si="132"/>
        <v/>
      </c>
      <c r="M970" s="64" t="str">
        <f>IF(L970="","",IF(OR(periods_per_year=26,periods_per_year=52),IF(periods_per_year=26,IF(L970=1,fpdate,M969+14),IF(periods_per_year=52,IF(L970=1,fpdate,M969+7),"n/a")),IF(periods_per_year=24,DATE(YEAR(fpdate),MONTH(fpdate)+(L970-1)/2+IF(AND(DAY(fpdate)&gt;=15,MOD(L970,2)=0),1,0),IF(MOD(L970,2)=0,IF(DAY(fpdate)&gt;=15,DAY(fpdate)-14,DAY(fpdate)+14),DAY(fpdate))),IF(DAY(DATE(YEAR(fpdate),MONTH(fpdate)+L970-1,DAY(fpdate)))&lt;&gt;DAY(fpdate),DATE(YEAR(fpdate),MONTH(fpdate)+L970,0),DATE(YEAR(fpdate),MONTH(fpdate)+L970-1,DAY(fpdate))))))</f>
        <v/>
      </c>
      <c r="N970" s="70" t="str">
        <f>IF(L970="","",IF(D970&lt;&gt;"",D970,IF(L970=1,start_rate,IF(variable,IF(OR(L970=1,L970&lt;$K$20*periods_per_year),N969,MIN($K$21,IF(MOD(L970-1,$J$23)=0,MAX($K$22,N969+$J$24),N969))),N969))))</f>
        <v/>
      </c>
      <c r="O970" s="71" t="str">
        <f>IF(L970="","",ROUND((((1+N970/CP)^(CP/periods_per_year))-1)*R969,2))</f>
        <v/>
      </c>
      <c r="P970" s="71" t="str">
        <f>IF(L970="","",IF(L970=nper,R969+O970,MIN(R969+O970,IF(N970=N969,P969,ROUND(-PMT(((1+N970/CP)^(CP/periods_per_year))-1,nper-L970+1,R969),2)))))</f>
        <v/>
      </c>
      <c r="Q970" s="71" t="str">
        <f t="shared" si="133"/>
        <v/>
      </c>
      <c r="R970" s="71" t="str">
        <f t="shared" si="134"/>
        <v/>
      </c>
    </row>
    <row r="971" spans="1:18" x14ac:dyDescent="0.25">
      <c r="A971" s="63" t="str">
        <f t="shared" si="126"/>
        <v/>
      </c>
      <c r="B971" s="64" t="str">
        <f t="shared" si="127"/>
        <v/>
      </c>
      <c r="C971" s="65" t="str">
        <f t="shared" si="128"/>
        <v/>
      </c>
      <c r="D971" s="66" t="str">
        <f>IF(A971="","",IF(A971=1,start_rate,IF(variable,IF(OR(A971=1,A971&lt;$K$20*periods_per_year),D970,MIN($K$21,IF(MOD(A971-1,$J$23)=0,MAX($K$22,D970+$J$24),D970))),D970)))</f>
        <v/>
      </c>
      <c r="E971" s="71" t="str">
        <f t="shared" si="129"/>
        <v/>
      </c>
      <c r="F971" s="71" t="str">
        <f>IF(A971="","",IF(A971=nper,J970+E971,MIN(J970+E971,IF(D971=D970,F970,IF($E$10="Acc Bi-Weekly",ROUND((-PMT(((1+D971/CP)^(CP/12))-1,(nper-A971+1)*12/26,J970))/2,2),IF($E$10="Acc Weekly",ROUND((-PMT(((1+D971/CP)^(CP/12))-1,(nper-A971+1)*12/52,J970))/4,2),ROUND(-PMT(((1+D971/CP)^(CP/periods_per_year))-1,nper-A971+1,J970),2)))))))</f>
        <v/>
      </c>
      <c r="G971" s="71" t="str">
        <f>IF(OR(A971="",A971&lt;$E$14),"",IF(J970&lt;=F971,0,IF(IF(AND(A971&gt;=$E$14,MOD(A971-$E$14,int)=0),$E$15,0)+F971&gt;=J970+E971,J970+E971-F971,IF(AND(A971&gt;=$E$14,MOD(A971-$E$14,int)=0),$E$15,0)+IF(IF(AND(A971&gt;=$E$14,MOD(A971-$E$14,int)=0),$E$15,0)+IF(MOD(A971-$E$18,periods_per_year)=0,$E$17,0)+F971&lt;J970+E971,IF(MOD(A971-$E$18,periods_per_year)=0,$E$17,0),J970+E971-IF(AND(A971&gt;=$E$14,MOD(A971-$E$14,int)=0),$E$15,0)-F971))))</f>
        <v/>
      </c>
      <c r="H971" s="68"/>
      <c r="I971" s="71" t="str">
        <f t="shared" si="130"/>
        <v/>
      </c>
      <c r="J971" s="71" t="str">
        <f t="shared" si="131"/>
        <v/>
      </c>
      <c r="K971" s="50"/>
      <c r="L971" s="63" t="str">
        <f t="shared" si="132"/>
        <v/>
      </c>
      <c r="M971" s="64" t="str">
        <f>IF(L971="","",IF(OR(periods_per_year=26,periods_per_year=52),IF(periods_per_year=26,IF(L971=1,fpdate,M970+14),IF(periods_per_year=52,IF(L971=1,fpdate,M970+7),"n/a")),IF(periods_per_year=24,DATE(YEAR(fpdate),MONTH(fpdate)+(L971-1)/2+IF(AND(DAY(fpdate)&gt;=15,MOD(L971,2)=0),1,0),IF(MOD(L971,2)=0,IF(DAY(fpdate)&gt;=15,DAY(fpdate)-14,DAY(fpdate)+14),DAY(fpdate))),IF(DAY(DATE(YEAR(fpdate),MONTH(fpdate)+L971-1,DAY(fpdate)))&lt;&gt;DAY(fpdate),DATE(YEAR(fpdate),MONTH(fpdate)+L971,0),DATE(YEAR(fpdate),MONTH(fpdate)+L971-1,DAY(fpdate))))))</f>
        <v/>
      </c>
      <c r="N971" s="70" t="str">
        <f>IF(L971="","",IF(D971&lt;&gt;"",D971,IF(L971=1,start_rate,IF(variable,IF(OR(L971=1,L971&lt;$K$20*periods_per_year),N970,MIN($K$21,IF(MOD(L971-1,$J$23)=0,MAX($K$22,N970+$J$24),N970))),N970))))</f>
        <v/>
      </c>
      <c r="O971" s="71" t="str">
        <f>IF(L971="","",ROUND((((1+N971/CP)^(CP/periods_per_year))-1)*R970,2))</f>
        <v/>
      </c>
      <c r="P971" s="71" t="str">
        <f>IF(L971="","",IF(L971=nper,R970+O971,MIN(R970+O971,IF(N971=N970,P970,ROUND(-PMT(((1+N971/CP)^(CP/periods_per_year))-1,nper-L971+1,R970),2)))))</f>
        <v/>
      </c>
      <c r="Q971" s="71" t="str">
        <f t="shared" si="133"/>
        <v/>
      </c>
      <c r="R971" s="71" t="str">
        <f t="shared" si="134"/>
        <v/>
      </c>
    </row>
    <row r="972" spans="1:18" x14ac:dyDescent="0.25">
      <c r="A972" s="63" t="str">
        <f t="shared" si="126"/>
        <v/>
      </c>
      <c r="B972" s="64" t="str">
        <f t="shared" si="127"/>
        <v/>
      </c>
      <c r="C972" s="65" t="str">
        <f t="shared" si="128"/>
        <v/>
      </c>
      <c r="D972" s="66" t="str">
        <f>IF(A972="","",IF(A972=1,start_rate,IF(variable,IF(OR(A972=1,A972&lt;$K$20*periods_per_year),D971,MIN($K$21,IF(MOD(A972-1,$J$23)=0,MAX($K$22,D971+$J$24),D971))),D971)))</f>
        <v/>
      </c>
      <c r="E972" s="71" t="str">
        <f t="shared" si="129"/>
        <v/>
      </c>
      <c r="F972" s="71" t="str">
        <f>IF(A972="","",IF(A972=nper,J971+E972,MIN(J971+E972,IF(D972=D971,F971,IF($E$10="Acc Bi-Weekly",ROUND((-PMT(((1+D972/CP)^(CP/12))-1,(nper-A972+1)*12/26,J971))/2,2),IF($E$10="Acc Weekly",ROUND((-PMT(((1+D972/CP)^(CP/12))-1,(nper-A972+1)*12/52,J971))/4,2),ROUND(-PMT(((1+D972/CP)^(CP/periods_per_year))-1,nper-A972+1,J971),2)))))))</f>
        <v/>
      </c>
      <c r="G972" s="71" t="str">
        <f>IF(OR(A972="",A972&lt;$E$14),"",IF(J971&lt;=F972,0,IF(IF(AND(A972&gt;=$E$14,MOD(A972-$E$14,int)=0),$E$15,0)+F972&gt;=J971+E972,J971+E972-F972,IF(AND(A972&gt;=$E$14,MOD(A972-$E$14,int)=0),$E$15,0)+IF(IF(AND(A972&gt;=$E$14,MOD(A972-$E$14,int)=0),$E$15,0)+IF(MOD(A972-$E$18,periods_per_year)=0,$E$17,0)+F972&lt;J971+E972,IF(MOD(A972-$E$18,periods_per_year)=0,$E$17,0),J971+E972-IF(AND(A972&gt;=$E$14,MOD(A972-$E$14,int)=0),$E$15,0)-F972))))</f>
        <v/>
      </c>
      <c r="H972" s="68"/>
      <c r="I972" s="71" t="str">
        <f t="shared" si="130"/>
        <v/>
      </c>
      <c r="J972" s="71" t="str">
        <f t="shared" si="131"/>
        <v/>
      </c>
      <c r="K972" s="50"/>
      <c r="L972" s="63" t="str">
        <f t="shared" si="132"/>
        <v/>
      </c>
      <c r="M972" s="64" t="str">
        <f>IF(L972="","",IF(OR(periods_per_year=26,periods_per_year=52),IF(periods_per_year=26,IF(L972=1,fpdate,M971+14),IF(periods_per_year=52,IF(L972=1,fpdate,M971+7),"n/a")),IF(periods_per_year=24,DATE(YEAR(fpdate),MONTH(fpdate)+(L972-1)/2+IF(AND(DAY(fpdate)&gt;=15,MOD(L972,2)=0),1,0),IF(MOD(L972,2)=0,IF(DAY(fpdate)&gt;=15,DAY(fpdate)-14,DAY(fpdate)+14),DAY(fpdate))),IF(DAY(DATE(YEAR(fpdate),MONTH(fpdate)+L972-1,DAY(fpdate)))&lt;&gt;DAY(fpdate),DATE(YEAR(fpdate),MONTH(fpdate)+L972,0),DATE(YEAR(fpdate),MONTH(fpdate)+L972-1,DAY(fpdate))))))</f>
        <v/>
      </c>
      <c r="N972" s="70" t="str">
        <f>IF(L972="","",IF(D972&lt;&gt;"",D972,IF(L972=1,start_rate,IF(variable,IF(OR(L972=1,L972&lt;$K$20*periods_per_year),N971,MIN($K$21,IF(MOD(L972-1,$J$23)=0,MAX($K$22,N971+$J$24),N971))),N971))))</f>
        <v/>
      </c>
      <c r="O972" s="71" t="str">
        <f>IF(L972="","",ROUND((((1+N972/CP)^(CP/periods_per_year))-1)*R971,2))</f>
        <v/>
      </c>
      <c r="P972" s="71" t="str">
        <f>IF(L972="","",IF(L972=nper,R971+O972,MIN(R971+O972,IF(N972=N971,P971,ROUND(-PMT(((1+N972/CP)^(CP/periods_per_year))-1,nper-L972+1,R971),2)))))</f>
        <v/>
      </c>
      <c r="Q972" s="71" t="str">
        <f t="shared" si="133"/>
        <v/>
      </c>
      <c r="R972" s="71" t="str">
        <f t="shared" si="134"/>
        <v/>
      </c>
    </row>
    <row r="973" spans="1:18" x14ac:dyDescent="0.25">
      <c r="A973" s="63" t="str">
        <f t="shared" si="126"/>
        <v/>
      </c>
      <c r="B973" s="64" t="str">
        <f t="shared" si="127"/>
        <v/>
      </c>
      <c r="C973" s="65" t="str">
        <f t="shared" si="128"/>
        <v/>
      </c>
      <c r="D973" s="66" t="str">
        <f>IF(A973="","",IF(A973=1,start_rate,IF(variable,IF(OR(A973=1,A973&lt;$K$20*periods_per_year),D972,MIN($K$21,IF(MOD(A973-1,$J$23)=0,MAX($K$22,D972+$J$24),D972))),D972)))</f>
        <v/>
      </c>
      <c r="E973" s="71" t="str">
        <f t="shared" si="129"/>
        <v/>
      </c>
      <c r="F973" s="71" t="str">
        <f>IF(A973="","",IF(A973=nper,J972+E973,MIN(J972+E973,IF(D973=D972,F972,IF($E$10="Acc Bi-Weekly",ROUND((-PMT(((1+D973/CP)^(CP/12))-1,(nper-A973+1)*12/26,J972))/2,2),IF($E$10="Acc Weekly",ROUND((-PMT(((1+D973/CP)^(CP/12))-1,(nper-A973+1)*12/52,J972))/4,2),ROUND(-PMT(((1+D973/CP)^(CP/periods_per_year))-1,nper-A973+1,J972),2)))))))</f>
        <v/>
      </c>
      <c r="G973" s="71" t="str">
        <f>IF(OR(A973="",A973&lt;$E$14),"",IF(J972&lt;=F973,0,IF(IF(AND(A973&gt;=$E$14,MOD(A973-$E$14,int)=0),$E$15,0)+F973&gt;=J972+E973,J972+E973-F973,IF(AND(A973&gt;=$E$14,MOD(A973-$E$14,int)=0),$E$15,0)+IF(IF(AND(A973&gt;=$E$14,MOD(A973-$E$14,int)=0),$E$15,0)+IF(MOD(A973-$E$18,periods_per_year)=0,$E$17,0)+F973&lt;J972+E973,IF(MOD(A973-$E$18,periods_per_year)=0,$E$17,0),J972+E973-IF(AND(A973&gt;=$E$14,MOD(A973-$E$14,int)=0),$E$15,0)-F973))))</f>
        <v/>
      </c>
      <c r="H973" s="68"/>
      <c r="I973" s="71" t="str">
        <f t="shared" si="130"/>
        <v/>
      </c>
      <c r="J973" s="71" t="str">
        <f t="shared" si="131"/>
        <v/>
      </c>
      <c r="K973" s="50"/>
      <c r="L973" s="63" t="str">
        <f t="shared" si="132"/>
        <v/>
      </c>
      <c r="M973" s="64" t="str">
        <f>IF(L973="","",IF(OR(periods_per_year=26,periods_per_year=52),IF(periods_per_year=26,IF(L973=1,fpdate,M972+14),IF(periods_per_year=52,IF(L973=1,fpdate,M972+7),"n/a")),IF(periods_per_year=24,DATE(YEAR(fpdate),MONTH(fpdate)+(L973-1)/2+IF(AND(DAY(fpdate)&gt;=15,MOD(L973,2)=0),1,0),IF(MOD(L973,2)=0,IF(DAY(fpdate)&gt;=15,DAY(fpdate)-14,DAY(fpdate)+14),DAY(fpdate))),IF(DAY(DATE(YEAR(fpdate),MONTH(fpdate)+L973-1,DAY(fpdate)))&lt;&gt;DAY(fpdate),DATE(YEAR(fpdate),MONTH(fpdate)+L973,0),DATE(YEAR(fpdate),MONTH(fpdate)+L973-1,DAY(fpdate))))))</f>
        <v/>
      </c>
      <c r="N973" s="70" t="str">
        <f>IF(L973="","",IF(D973&lt;&gt;"",D973,IF(L973=1,start_rate,IF(variable,IF(OR(L973=1,L973&lt;$K$20*periods_per_year),N972,MIN($K$21,IF(MOD(L973-1,$J$23)=0,MAX($K$22,N972+$J$24),N972))),N972))))</f>
        <v/>
      </c>
      <c r="O973" s="71" t="str">
        <f>IF(L973="","",ROUND((((1+N973/CP)^(CP/periods_per_year))-1)*R972,2))</f>
        <v/>
      </c>
      <c r="P973" s="71" t="str">
        <f>IF(L973="","",IF(L973=nper,R972+O973,MIN(R972+O973,IF(N973=N972,P972,ROUND(-PMT(((1+N973/CP)^(CP/periods_per_year))-1,nper-L973+1,R972),2)))))</f>
        <v/>
      </c>
      <c r="Q973" s="71" t="str">
        <f t="shared" si="133"/>
        <v/>
      </c>
      <c r="R973" s="71" t="str">
        <f t="shared" si="134"/>
        <v/>
      </c>
    </row>
    <row r="974" spans="1:18" x14ac:dyDescent="0.25">
      <c r="A974" s="63" t="str">
        <f t="shared" si="126"/>
        <v/>
      </c>
      <c r="B974" s="64" t="str">
        <f t="shared" si="127"/>
        <v/>
      </c>
      <c r="C974" s="65" t="str">
        <f t="shared" si="128"/>
        <v/>
      </c>
      <c r="D974" s="66" t="str">
        <f>IF(A974="","",IF(A974=1,start_rate,IF(variable,IF(OR(A974=1,A974&lt;$K$20*periods_per_year),D973,MIN($K$21,IF(MOD(A974-1,$J$23)=0,MAX($K$22,D973+$J$24),D973))),D973)))</f>
        <v/>
      </c>
      <c r="E974" s="71" t="str">
        <f t="shared" si="129"/>
        <v/>
      </c>
      <c r="F974" s="71" t="str">
        <f>IF(A974="","",IF(A974=nper,J973+E974,MIN(J973+E974,IF(D974=D973,F973,IF($E$10="Acc Bi-Weekly",ROUND((-PMT(((1+D974/CP)^(CP/12))-1,(nper-A974+1)*12/26,J973))/2,2),IF($E$10="Acc Weekly",ROUND((-PMT(((1+D974/CP)^(CP/12))-1,(nper-A974+1)*12/52,J973))/4,2),ROUND(-PMT(((1+D974/CP)^(CP/periods_per_year))-1,nper-A974+1,J973),2)))))))</f>
        <v/>
      </c>
      <c r="G974" s="71" t="str">
        <f>IF(OR(A974="",A974&lt;$E$14),"",IF(J973&lt;=F974,0,IF(IF(AND(A974&gt;=$E$14,MOD(A974-$E$14,int)=0),$E$15,0)+F974&gt;=J973+E974,J973+E974-F974,IF(AND(A974&gt;=$E$14,MOD(A974-$E$14,int)=0),$E$15,0)+IF(IF(AND(A974&gt;=$E$14,MOD(A974-$E$14,int)=0),$E$15,0)+IF(MOD(A974-$E$18,periods_per_year)=0,$E$17,0)+F974&lt;J973+E974,IF(MOD(A974-$E$18,periods_per_year)=0,$E$17,0),J973+E974-IF(AND(A974&gt;=$E$14,MOD(A974-$E$14,int)=0),$E$15,0)-F974))))</f>
        <v/>
      </c>
      <c r="H974" s="68"/>
      <c r="I974" s="71" t="str">
        <f t="shared" si="130"/>
        <v/>
      </c>
      <c r="J974" s="71" t="str">
        <f t="shared" si="131"/>
        <v/>
      </c>
      <c r="K974" s="50"/>
      <c r="L974" s="63" t="str">
        <f t="shared" si="132"/>
        <v/>
      </c>
      <c r="M974" s="64" t="str">
        <f>IF(L974="","",IF(OR(periods_per_year=26,periods_per_year=52),IF(periods_per_year=26,IF(L974=1,fpdate,M973+14),IF(periods_per_year=52,IF(L974=1,fpdate,M973+7),"n/a")),IF(periods_per_year=24,DATE(YEAR(fpdate),MONTH(fpdate)+(L974-1)/2+IF(AND(DAY(fpdate)&gt;=15,MOD(L974,2)=0),1,0),IF(MOD(L974,2)=0,IF(DAY(fpdate)&gt;=15,DAY(fpdate)-14,DAY(fpdate)+14),DAY(fpdate))),IF(DAY(DATE(YEAR(fpdate),MONTH(fpdate)+L974-1,DAY(fpdate)))&lt;&gt;DAY(fpdate),DATE(YEAR(fpdate),MONTH(fpdate)+L974,0),DATE(YEAR(fpdate),MONTH(fpdate)+L974-1,DAY(fpdate))))))</f>
        <v/>
      </c>
      <c r="N974" s="70" t="str">
        <f>IF(L974="","",IF(D974&lt;&gt;"",D974,IF(L974=1,start_rate,IF(variable,IF(OR(L974=1,L974&lt;$K$20*periods_per_year),N973,MIN($K$21,IF(MOD(L974-1,$J$23)=0,MAX($K$22,N973+$J$24),N973))),N973))))</f>
        <v/>
      </c>
      <c r="O974" s="71" t="str">
        <f>IF(L974="","",ROUND((((1+N974/CP)^(CP/periods_per_year))-1)*R973,2))</f>
        <v/>
      </c>
      <c r="P974" s="71" t="str">
        <f>IF(L974="","",IF(L974=nper,R973+O974,MIN(R973+O974,IF(N974=N973,P973,ROUND(-PMT(((1+N974/CP)^(CP/periods_per_year))-1,nper-L974+1,R973),2)))))</f>
        <v/>
      </c>
      <c r="Q974" s="71" t="str">
        <f t="shared" si="133"/>
        <v/>
      </c>
      <c r="R974" s="71" t="str">
        <f t="shared" si="134"/>
        <v/>
      </c>
    </row>
    <row r="975" spans="1:18" x14ac:dyDescent="0.25">
      <c r="A975" s="63" t="str">
        <f t="shared" si="126"/>
        <v/>
      </c>
      <c r="B975" s="64" t="str">
        <f t="shared" si="127"/>
        <v/>
      </c>
      <c r="C975" s="65" t="str">
        <f t="shared" si="128"/>
        <v/>
      </c>
      <c r="D975" s="66" t="str">
        <f>IF(A975="","",IF(A975=1,start_rate,IF(variable,IF(OR(A975=1,A975&lt;$K$20*periods_per_year),D974,MIN($K$21,IF(MOD(A975-1,$J$23)=0,MAX($K$22,D974+$J$24),D974))),D974)))</f>
        <v/>
      </c>
      <c r="E975" s="71" t="str">
        <f t="shared" si="129"/>
        <v/>
      </c>
      <c r="F975" s="71" t="str">
        <f>IF(A975="","",IF(A975=nper,J974+E975,MIN(J974+E975,IF(D975=D974,F974,IF($E$10="Acc Bi-Weekly",ROUND((-PMT(((1+D975/CP)^(CP/12))-1,(nper-A975+1)*12/26,J974))/2,2),IF($E$10="Acc Weekly",ROUND((-PMT(((1+D975/CP)^(CP/12))-1,(nper-A975+1)*12/52,J974))/4,2),ROUND(-PMT(((1+D975/CP)^(CP/periods_per_year))-1,nper-A975+1,J974),2)))))))</f>
        <v/>
      </c>
      <c r="G975" s="71" t="str">
        <f>IF(OR(A975="",A975&lt;$E$14),"",IF(J974&lt;=F975,0,IF(IF(AND(A975&gt;=$E$14,MOD(A975-$E$14,int)=0),$E$15,0)+F975&gt;=J974+E975,J974+E975-F975,IF(AND(A975&gt;=$E$14,MOD(A975-$E$14,int)=0),$E$15,0)+IF(IF(AND(A975&gt;=$E$14,MOD(A975-$E$14,int)=0),$E$15,0)+IF(MOD(A975-$E$18,periods_per_year)=0,$E$17,0)+F975&lt;J974+E975,IF(MOD(A975-$E$18,periods_per_year)=0,$E$17,0),J974+E975-IF(AND(A975&gt;=$E$14,MOD(A975-$E$14,int)=0),$E$15,0)-F975))))</f>
        <v/>
      </c>
      <c r="H975" s="68"/>
      <c r="I975" s="71" t="str">
        <f t="shared" si="130"/>
        <v/>
      </c>
      <c r="J975" s="71" t="str">
        <f t="shared" si="131"/>
        <v/>
      </c>
      <c r="K975" s="50"/>
      <c r="L975" s="63" t="str">
        <f t="shared" si="132"/>
        <v/>
      </c>
      <c r="M975" s="64" t="str">
        <f>IF(L975="","",IF(OR(periods_per_year=26,periods_per_year=52),IF(periods_per_year=26,IF(L975=1,fpdate,M974+14),IF(periods_per_year=52,IF(L975=1,fpdate,M974+7),"n/a")),IF(periods_per_year=24,DATE(YEAR(fpdate),MONTH(fpdate)+(L975-1)/2+IF(AND(DAY(fpdate)&gt;=15,MOD(L975,2)=0),1,0),IF(MOD(L975,2)=0,IF(DAY(fpdate)&gt;=15,DAY(fpdate)-14,DAY(fpdate)+14),DAY(fpdate))),IF(DAY(DATE(YEAR(fpdate),MONTH(fpdate)+L975-1,DAY(fpdate)))&lt;&gt;DAY(fpdate),DATE(YEAR(fpdate),MONTH(fpdate)+L975,0),DATE(YEAR(fpdate),MONTH(fpdate)+L975-1,DAY(fpdate))))))</f>
        <v/>
      </c>
      <c r="N975" s="70" t="str">
        <f>IF(L975="","",IF(D975&lt;&gt;"",D975,IF(L975=1,start_rate,IF(variable,IF(OR(L975=1,L975&lt;$K$20*periods_per_year),N974,MIN($K$21,IF(MOD(L975-1,$J$23)=0,MAX($K$22,N974+$J$24),N974))),N974))))</f>
        <v/>
      </c>
      <c r="O975" s="71" t="str">
        <f>IF(L975="","",ROUND((((1+N975/CP)^(CP/periods_per_year))-1)*R974,2))</f>
        <v/>
      </c>
      <c r="P975" s="71" t="str">
        <f>IF(L975="","",IF(L975=nper,R974+O975,MIN(R974+O975,IF(N975=N974,P974,ROUND(-PMT(((1+N975/CP)^(CP/periods_per_year))-1,nper-L975+1,R974),2)))))</f>
        <v/>
      </c>
      <c r="Q975" s="71" t="str">
        <f t="shared" si="133"/>
        <v/>
      </c>
      <c r="R975" s="71" t="str">
        <f t="shared" si="134"/>
        <v/>
      </c>
    </row>
    <row r="976" spans="1:18" x14ac:dyDescent="0.25">
      <c r="A976" s="63" t="str">
        <f t="shared" si="126"/>
        <v/>
      </c>
      <c r="B976" s="64" t="str">
        <f t="shared" si="127"/>
        <v/>
      </c>
      <c r="C976" s="65" t="str">
        <f t="shared" si="128"/>
        <v/>
      </c>
      <c r="D976" s="66" t="str">
        <f>IF(A976="","",IF(A976=1,start_rate,IF(variable,IF(OR(A976=1,A976&lt;$K$20*periods_per_year),D975,MIN($K$21,IF(MOD(A976-1,$J$23)=0,MAX($K$22,D975+$J$24),D975))),D975)))</f>
        <v/>
      </c>
      <c r="E976" s="71" t="str">
        <f t="shared" si="129"/>
        <v/>
      </c>
      <c r="F976" s="71" t="str">
        <f>IF(A976="","",IF(A976=nper,J975+E976,MIN(J975+E976,IF(D976=D975,F975,IF($E$10="Acc Bi-Weekly",ROUND((-PMT(((1+D976/CP)^(CP/12))-1,(nper-A976+1)*12/26,J975))/2,2),IF($E$10="Acc Weekly",ROUND((-PMT(((1+D976/CP)^(CP/12))-1,(nper-A976+1)*12/52,J975))/4,2),ROUND(-PMT(((1+D976/CP)^(CP/periods_per_year))-1,nper-A976+1,J975),2)))))))</f>
        <v/>
      </c>
      <c r="G976" s="71" t="str">
        <f>IF(OR(A976="",A976&lt;$E$14),"",IF(J975&lt;=F976,0,IF(IF(AND(A976&gt;=$E$14,MOD(A976-$E$14,int)=0),$E$15,0)+F976&gt;=J975+E976,J975+E976-F976,IF(AND(A976&gt;=$E$14,MOD(A976-$E$14,int)=0),$E$15,0)+IF(IF(AND(A976&gt;=$E$14,MOD(A976-$E$14,int)=0),$E$15,0)+IF(MOD(A976-$E$18,periods_per_year)=0,$E$17,0)+F976&lt;J975+E976,IF(MOD(A976-$E$18,periods_per_year)=0,$E$17,0),J975+E976-IF(AND(A976&gt;=$E$14,MOD(A976-$E$14,int)=0),$E$15,0)-F976))))</f>
        <v/>
      </c>
      <c r="H976" s="68"/>
      <c r="I976" s="71" t="str">
        <f t="shared" si="130"/>
        <v/>
      </c>
      <c r="J976" s="71" t="str">
        <f t="shared" si="131"/>
        <v/>
      </c>
      <c r="K976" s="50"/>
      <c r="L976" s="63" t="str">
        <f t="shared" si="132"/>
        <v/>
      </c>
      <c r="M976" s="64" t="str">
        <f>IF(L976="","",IF(OR(periods_per_year=26,periods_per_year=52),IF(periods_per_year=26,IF(L976=1,fpdate,M975+14),IF(periods_per_year=52,IF(L976=1,fpdate,M975+7),"n/a")),IF(periods_per_year=24,DATE(YEAR(fpdate),MONTH(fpdate)+(L976-1)/2+IF(AND(DAY(fpdate)&gt;=15,MOD(L976,2)=0),1,0),IF(MOD(L976,2)=0,IF(DAY(fpdate)&gt;=15,DAY(fpdate)-14,DAY(fpdate)+14),DAY(fpdate))),IF(DAY(DATE(YEAR(fpdate),MONTH(fpdate)+L976-1,DAY(fpdate)))&lt;&gt;DAY(fpdate),DATE(YEAR(fpdate),MONTH(fpdate)+L976,0),DATE(YEAR(fpdate),MONTH(fpdate)+L976-1,DAY(fpdate))))))</f>
        <v/>
      </c>
      <c r="N976" s="70" t="str">
        <f>IF(L976="","",IF(D976&lt;&gt;"",D976,IF(L976=1,start_rate,IF(variable,IF(OR(L976=1,L976&lt;$K$20*periods_per_year),N975,MIN($K$21,IF(MOD(L976-1,$J$23)=0,MAX($K$22,N975+$J$24),N975))),N975))))</f>
        <v/>
      </c>
      <c r="O976" s="71" t="str">
        <f>IF(L976="","",ROUND((((1+N976/CP)^(CP/periods_per_year))-1)*R975,2))</f>
        <v/>
      </c>
      <c r="P976" s="71" t="str">
        <f>IF(L976="","",IF(L976=nper,R975+O976,MIN(R975+O976,IF(N976=N975,P975,ROUND(-PMT(((1+N976/CP)^(CP/periods_per_year))-1,nper-L976+1,R975),2)))))</f>
        <v/>
      </c>
      <c r="Q976" s="71" t="str">
        <f t="shared" si="133"/>
        <v/>
      </c>
      <c r="R976" s="71" t="str">
        <f t="shared" si="134"/>
        <v/>
      </c>
    </row>
    <row r="977" spans="1:18" x14ac:dyDescent="0.25">
      <c r="A977" s="63" t="str">
        <f t="shared" si="126"/>
        <v/>
      </c>
      <c r="B977" s="64" t="str">
        <f t="shared" si="127"/>
        <v/>
      </c>
      <c r="C977" s="65" t="str">
        <f t="shared" si="128"/>
        <v/>
      </c>
      <c r="D977" s="66" t="str">
        <f>IF(A977="","",IF(A977=1,start_rate,IF(variable,IF(OR(A977=1,A977&lt;$K$20*periods_per_year),D976,MIN($K$21,IF(MOD(A977-1,$J$23)=0,MAX($K$22,D976+$J$24),D976))),D976)))</f>
        <v/>
      </c>
      <c r="E977" s="71" t="str">
        <f t="shared" si="129"/>
        <v/>
      </c>
      <c r="F977" s="71" t="str">
        <f>IF(A977="","",IF(A977=nper,J976+E977,MIN(J976+E977,IF(D977=D976,F976,IF($E$10="Acc Bi-Weekly",ROUND((-PMT(((1+D977/CP)^(CP/12))-1,(nper-A977+1)*12/26,J976))/2,2),IF($E$10="Acc Weekly",ROUND((-PMT(((1+D977/CP)^(CP/12))-1,(nper-A977+1)*12/52,J976))/4,2),ROUND(-PMT(((1+D977/CP)^(CP/periods_per_year))-1,nper-A977+1,J976),2)))))))</f>
        <v/>
      </c>
      <c r="G977" s="71" t="str">
        <f>IF(OR(A977="",A977&lt;$E$14),"",IF(J976&lt;=F977,0,IF(IF(AND(A977&gt;=$E$14,MOD(A977-$E$14,int)=0),$E$15,0)+F977&gt;=J976+E977,J976+E977-F977,IF(AND(A977&gt;=$E$14,MOD(A977-$E$14,int)=0),$E$15,0)+IF(IF(AND(A977&gt;=$E$14,MOD(A977-$E$14,int)=0),$E$15,0)+IF(MOD(A977-$E$18,periods_per_year)=0,$E$17,0)+F977&lt;J976+E977,IF(MOD(A977-$E$18,periods_per_year)=0,$E$17,0),J976+E977-IF(AND(A977&gt;=$E$14,MOD(A977-$E$14,int)=0),$E$15,0)-F977))))</f>
        <v/>
      </c>
      <c r="H977" s="68"/>
      <c r="I977" s="71" t="str">
        <f t="shared" si="130"/>
        <v/>
      </c>
      <c r="J977" s="71" t="str">
        <f t="shared" si="131"/>
        <v/>
      </c>
      <c r="K977" s="50"/>
      <c r="L977" s="63" t="str">
        <f t="shared" si="132"/>
        <v/>
      </c>
      <c r="M977" s="64" t="str">
        <f>IF(L977="","",IF(OR(periods_per_year=26,periods_per_year=52),IF(periods_per_year=26,IF(L977=1,fpdate,M976+14),IF(periods_per_year=52,IF(L977=1,fpdate,M976+7),"n/a")),IF(periods_per_year=24,DATE(YEAR(fpdate),MONTH(fpdate)+(L977-1)/2+IF(AND(DAY(fpdate)&gt;=15,MOD(L977,2)=0),1,0),IF(MOD(L977,2)=0,IF(DAY(fpdate)&gt;=15,DAY(fpdate)-14,DAY(fpdate)+14),DAY(fpdate))),IF(DAY(DATE(YEAR(fpdate),MONTH(fpdate)+L977-1,DAY(fpdate)))&lt;&gt;DAY(fpdate),DATE(YEAR(fpdate),MONTH(fpdate)+L977,0),DATE(YEAR(fpdate),MONTH(fpdate)+L977-1,DAY(fpdate))))))</f>
        <v/>
      </c>
      <c r="N977" s="70" t="str">
        <f>IF(L977="","",IF(D977&lt;&gt;"",D977,IF(L977=1,start_rate,IF(variable,IF(OR(L977=1,L977&lt;$K$20*periods_per_year),N976,MIN($K$21,IF(MOD(L977-1,$J$23)=0,MAX($K$22,N976+$J$24),N976))),N976))))</f>
        <v/>
      </c>
      <c r="O977" s="71" t="str">
        <f>IF(L977="","",ROUND((((1+N977/CP)^(CP/periods_per_year))-1)*R976,2))</f>
        <v/>
      </c>
      <c r="P977" s="71" t="str">
        <f>IF(L977="","",IF(L977=nper,R976+O977,MIN(R976+O977,IF(N977=N976,P976,ROUND(-PMT(((1+N977/CP)^(CP/periods_per_year))-1,nper-L977+1,R976),2)))))</f>
        <v/>
      </c>
      <c r="Q977" s="71" t="str">
        <f t="shared" si="133"/>
        <v/>
      </c>
      <c r="R977" s="71" t="str">
        <f t="shared" si="134"/>
        <v/>
      </c>
    </row>
    <row r="978" spans="1:18" x14ac:dyDescent="0.25">
      <c r="A978" s="63" t="str">
        <f t="shared" si="126"/>
        <v/>
      </c>
      <c r="B978" s="64" t="str">
        <f t="shared" si="127"/>
        <v/>
      </c>
      <c r="C978" s="65" t="str">
        <f t="shared" si="128"/>
        <v/>
      </c>
      <c r="D978" s="66" t="str">
        <f>IF(A978="","",IF(A978=1,start_rate,IF(variable,IF(OR(A978=1,A978&lt;$K$20*periods_per_year),D977,MIN($K$21,IF(MOD(A978-1,$J$23)=0,MAX($K$22,D977+$J$24),D977))),D977)))</f>
        <v/>
      </c>
      <c r="E978" s="71" t="str">
        <f t="shared" si="129"/>
        <v/>
      </c>
      <c r="F978" s="71" t="str">
        <f>IF(A978="","",IF(A978=nper,J977+E978,MIN(J977+E978,IF(D978=D977,F977,IF($E$10="Acc Bi-Weekly",ROUND((-PMT(((1+D978/CP)^(CP/12))-1,(nper-A978+1)*12/26,J977))/2,2),IF($E$10="Acc Weekly",ROUND((-PMT(((1+D978/CP)^(CP/12))-1,(nper-A978+1)*12/52,J977))/4,2),ROUND(-PMT(((1+D978/CP)^(CP/periods_per_year))-1,nper-A978+1,J977),2)))))))</f>
        <v/>
      </c>
      <c r="G978" s="71" t="str">
        <f>IF(OR(A978="",A978&lt;$E$14),"",IF(J977&lt;=F978,0,IF(IF(AND(A978&gt;=$E$14,MOD(A978-$E$14,int)=0),$E$15,0)+F978&gt;=J977+E978,J977+E978-F978,IF(AND(A978&gt;=$E$14,MOD(A978-$E$14,int)=0),$E$15,0)+IF(IF(AND(A978&gt;=$E$14,MOD(A978-$E$14,int)=0),$E$15,0)+IF(MOD(A978-$E$18,periods_per_year)=0,$E$17,0)+F978&lt;J977+E978,IF(MOD(A978-$E$18,periods_per_year)=0,$E$17,0),J977+E978-IF(AND(A978&gt;=$E$14,MOD(A978-$E$14,int)=0),$E$15,0)-F978))))</f>
        <v/>
      </c>
      <c r="H978" s="68"/>
      <c r="I978" s="71" t="str">
        <f t="shared" si="130"/>
        <v/>
      </c>
      <c r="J978" s="71" t="str">
        <f t="shared" si="131"/>
        <v/>
      </c>
      <c r="K978" s="50"/>
      <c r="L978" s="63" t="str">
        <f t="shared" si="132"/>
        <v/>
      </c>
      <c r="M978" s="64" t="str">
        <f>IF(L978="","",IF(OR(periods_per_year=26,periods_per_year=52),IF(periods_per_year=26,IF(L978=1,fpdate,M977+14),IF(periods_per_year=52,IF(L978=1,fpdate,M977+7),"n/a")),IF(periods_per_year=24,DATE(YEAR(fpdate),MONTH(fpdate)+(L978-1)/2+IF(AND(DAY(fpdate)&gt;=15,MOD(L978,2)=0),1,0),IF(MOD(L978,2)=0,IF(DAY(fpdate)&gt;=15,DAY(fpdate)-14,DAY(fpdate)+14),DAY(fpdate))),IF(DAY(DATE(YEAR(fpdate),MONTH(fpdate)+L978-1,DAY(fpdate)))&lt;&gt;DAY(fpdate),DATE(YEAR(fpdate),MONTH(fpdate)+L978,0),DATE(YEAR(fpdate),MONTH(fpdate)+L978-1,DAY(fpdate))))))</f>
        <v/>
      </c>
      <c r="N978" s="70" t="str">
        <f>IF(L978="","",IF(D978&lt;&gt;"",D978,IF(L978=1,start_rate,IF(variable,IF(OR(L978=1,L978&lt;$K$20*periods_per_year),N977,MIN($K$21,IF(MOD(L978-1,$J$23)=0,MAX($K$22,N977+$J$24),N977))),N977))))</f>
        <v/>
      </c>
      <c r="O978" s="71" t="str">
        <f>IF(L978="","",ROUND((((1+N978/CP)^(CP/periods_per_year))-1)*R977,2))</f>
        <v/>
      </c>
      <c r="P978" s="71" t="str">
        <f>IF(L978="","",IF(L978=nper,R977+O978,MIN(R977+O978,IF(N978=N977,P977,ROUND(-PMT(((1+N978/CP)^(CP/periods_per_year))-1,nper-L978+1,R977),2)))))</f>
        <v/>
      </c>
      <c r="Q978" s="71" t="str">
        <f t="shared" si="133"/>
        <v/>
      </c>
      <c r="R978" s="71" t="str">
        <f t="shared" si="134"/>
        <v/>
      </c>
    </row>
    <row r="979" spans="1:18" x14ac:dyDescent="0.25">
      <c r="A979" s="63" t="str">
        <f t="shared" si="126"/>
        <v/>
      </c>
      <c r="B979" s="64" t="str">
        <f t="shared" si="127"/>
        <v/>
      </c>
      <c r="C979" s="65" t="str">
        <f t="shared" si="128"/>
        <v/>
      </c>
      <c r="D979" s="66" t="str">
        <f>IF(A979="","",IF(A979=1,start_rate,IF(variable,IF(OR(A979=1,A979&lt;$K$20*periods_per_year),D978,MIN($K$21,IF(MOD(A979-1,$J$23)=0,MAX($K$22,D978+$J$24),D978))),D978)))</f>
        <v/>
      </c>
      <c r="E979" s="71" t="str">
        <f t="shared" si="129"/>
        <v/>
      </c>
      <c r="F979" s="71" t="str">
        <f>IF(A979="","",IF(A979=nper,J978+E979,MIN(J978+E979,IF(D979=D978,F978,IF($E$10="Acc Bi-Weekly",ROUND((-PMT(((1+D979/CP)^(CP/12))-1,(nper-A979+1)*12/26,J978))/2,2),IF($E$10="Acc Weekly",ROUND((-PMT(((1+D979/CP)^(CP/12))-1,(nper-A979+1)*12/52,J978))/4,2),ROUND(-PMT(((1+D979/CP)^(CP/periods_per_year))-1,nper-A979+1,J978),2)))))))</f>
        <v/>
      </c>
      <c r="G979" s="71" t="str">
        <f>IF(OR(A979="",A979&lt;$E$14),"",IF(J978&lt;=F979,0,IF(IF(AND(A979&gt;=$E$14,MOD(A979-$E$14,int)=0),$E$15,0)+F979&gt;=J978+E979,J978+E979-F979,IF(AND(A979&gt;=$E$14,MOD(A979-$E$14,int)=0),$E$15,0)+IF(IF(AND(A979&gt;=$E$14,MOD(A979-$E$14,int)=0),$E$15,0)+IF(MOD(A979-$E$18,periods_per_year)=0,$E$17,0)+F979&lt;J978+E979,IF(MOD(A979-$E$18,periods_per_year)=0,$E$17,0),J978+E979-IF(AND(A979&gt;=$E$14,MOD(A979-$E$14,int)=0),$E$15,0)-F979))))</f>
        <v/>
      </c>
      <c r="H979" s="68"/>
      <c r="I979" s="71" t="str">
        <f t="shared" si="130"/>
        <v/>
      </c>
      <c r="J979" s="71" t="str">
        <f t="shared" si="131"/>
        <v/>
      </c>
      <c r="K979" s="50"/>
      <c r="L979" s="63" t="str">
        <f t="shared" si="132"/>
        <v/>
      </c>
      <c r="M979" s="64" t="str">
        <f>IF(L979="","",IF(OR(periods_per_year=26,periods_per_year=52),IF(periods_per_year=26,IF(L979=1,fpdate,M978+14),IF(periods_per_year=52,IF(L979=1,fpdate,M978+7),"n/a")),IF(periods_per_year=24,DATE(YEAR(fpdate),MONTH(fpdate)+(L979-1)/2+IF(AND(DAY(fpdate)&gt;=15,MOD(L979,2)=0),1,0),IF(MOD(L979,2)=0,IF(DAY(fpdate)&gt;=15,DAY(fpdate)-14,DAY(fpdate)+14),DAY(fpdate))),IF(DAY(DATE(YEAR(fpdate),MONTH(fpdate)+L979-1,DAY(fpdate)))&lt;&gt;DAY(fpdate),DATE(YEAR(fpdate),MONTH(fpdate)+L979,0),DATE(YEAR(fpdate),MONTH(fpdate)+L979-1,DAY(fpdate))))))</f>
        <v/>
      </c>
      <c r="N979" s="70" t="str">
        <f>IF(L979="","",IF(D979&lt;&gt;"",D979,IF(L979=1,start_rate,IF(variable,IF(OR(L979=1,L979&lt;$K$20*periods_per_year),N978,MIN($K$21,IF(MOD(L979-1,$J$23)=0,MAX($K$22,N978+$J$24),N978))),N978))))</f>
        <v/>
      </c>
      <c r="O979" s="71" t="str">
        <f>IF(L979="","",ROUND((((1+N979/CP)^(CP/periods_per_year))-1)*R978,2))</f>
        <v/>
      </c>
      <c r="P979" s="71" t="str">
        <f>IF(L979="","",IF(L979=nper,R978+O979,MIN(R978+O979,IF(N979=N978,P978,ROUND(-PMT(((1+N979/CP)^(CP/periods_per_year))-1,nper-L979+1,R978),2)))))</f>
        <v/>
      </c>
      <c r="Q979" s="71" t="str">
        <f t="shared" si="133"/>
        <v/>
      </c>
      <c r="R979" s="71" t="str">
        <f t="shared" si="134"/>
        <v/>
      </c>
    </row>
    <row r="980" spans="1:18" x14ac:dyDescent="0.25">
      <c r="A980" s="63" t="str">
        <f t="shared" si="126"/>
        <v/>
      </c>
      <c r="B980" s="64" t="str">
        <f t="shared" si="127"/>
        <v/>
      </c>
      <c r="C980" s="65" t="str">
        <f t="shared" si="128"/>
        <v/>
      </c>
      <c r="D980" s="66" t="str">
        <f>IF(A980="","",IF(A980=1,start_rate,IF(variable,IF(OR(A980=1,A980&lt;$K$20*periods_per_year),D979,MIN($K$21,IF(MOD(A980-1,$J$23)=0,MAX($K$22,D979+$J$24),D979))),D979)))</f>
        <v/>
      </c>
      <c r="E980" s="71" t="str">
        <f t="shared" si="129"/>
        <v/>
      </c>
      <c r="F980" s="71" t="str">
        <f>IF(A980="","",IF(A980=nper,J979+E980,MIN(J979+E980,IF(D980=D979,F979,IF($E$10="Acc Bi-Weekly",ROUND((-PMT(((1+D980/CP)^(CP/12))-1,(nper-A980+1)*12/26,J979))/2,2),IF($E$10="Acc Weekly",ROUND((-PMT(((1+D980/CP)^(CP/12))-1,(nper-A980+1)*12/52,J979))/4,2),ROUND(-PMT(((1+D980/CP)^(CP/periods_per_year))-1,nper-A980+1,J979),2)))))))</f>
        <v/>
      </c>
      <c r="G980" s="71" t="str">
        <f>IF(OR(A980="",A980&lt;$E$14),"",IF(J979&lt;=F980,0,IF(IF(AND(A980&gt;=$E$14,MOD(A980-$E$14,int)=0),$E$15,0)+F980&gt;=J979+E980,J979+E980-F980,IF(AND(A980&gt;=$E$14,MOD(A980-$E$14,int)=0),$E$15,0)+IF(IF(AND(A980&gt;=$E$14,MOD(A980-$E$14,int)=0),$E$15,0)+IF(MOD(A980-$E$18,periods_per_year)=0,$E$17,0)+F980&lt;J979+E980,IF(MOD(A980-$E$18,periods_per_year)=0,$E$17,0),J979+E980-IF(AND(A980&gt;=$E$14,MOD(A980-$E$14,int)=0),$E$15,0)-F980))))</f>
        <v/>
      </c>
      <c r="H980" s="68"/>
      <c r="I980" s="71" t="str">
        <f t="shared" si="130"/>
        <v/>
      </c>
      <c r="J980" s="71" t="str">
        <f t="shared" si="131"/>
        <v/>
      </c>
      <c r="K980" s="50"/>
      <c r="L980" s="63" t="str">
        <f t="shared" si="132"/>
        <v/>
      </c>
      <c r="M980" s="64" t="str">
        <f>IF(L980="","",IF(OR(periods_per_year=26,periods_per_year=52),IF(periods_per_year=26,IF(L980=1,fpdate,M979+14),IF(periods_per_year=52,IF(L980=1,fpdate,M979+7),"n/a")),IF(periods_per_year=24,DATE(YEAR(fpdate),MONTH(fpdate)+(L980-1)/2+IF(AND(DAY(fpdate)&gt;=15,MOD(L980,2)=0),1,0),IF(MOD(L980,2)=0,IF(DAY(fpdate)&gt;=15,DAY(fpdate)-14,DAY(fpdate)+14),DAY(fpdate))),IF(DAY(DATE(YEAR(fpdate),MONTH(fpdate)+L980-1,DAY(fpdate)))&lt;&gt;DAY(fpdate),DATE(YEAR(fpdate),MONTH(fpdate)+L980,0),DATE(YEAR(fpdate),MONTH(fpdate)+L980-1,DAY(fpdate))))))</f>
        <v/>
      </c>
      <c r="N980" s="70" t="str">
        <f>IF(L980="","",IF(D980&lt;&gt;"",D980,IF(L980=1,start_rate,IF(variable,IF(OR(L980=1,L980&lt;$K$20*periods_per_year),N979,MIN($K$21,IF(MOD(L980-1,$J$23)=0,MAX($K$22,N979+$J$24),N979))),N979))))</f>
        <v/>
      </c>
      <c r="O980" s="71" t="str">
        <f>IF(L980="","",ROUND((((1+N980/CP)^(CP/periods_per_year))-1)*R979,2))</f>
        <v/>
      </c>
      <c r="P980" s="71" t="str">
        <f>IF(L980="","",IF(L980=nper,R979+O980,MIN(R979+O980,IF(N980=N979,P979,ROUND(-PMT(((1+N980/CP)^(CP/periods_per_year))-1,nper-L980+1,R979),2)))))</f>
        <v/>
      </c>
      <c r="Q980" s="71" t="str">
        <f t="shared" si="133"/>
        <v/>
      </c>
      <c r="R980" s="71" t="str">
        <f t="shared" si="134"/>
        <v/>
      </c>
    </row>
    <row r="981" spans="1:18" x14ac:dyDescent="0.25">
      <c r="A981" s="63" t="str">
        <f t="shared" si="126"/>
        <v/>
      </c>
      <c r="B981" s="64" t="str">
        <f t="shared" si="127"/>
        <v/>
      </c>
      <c r="C981" s="65" t="str">
        <f t="shared" si="128"/>
        <v/>
      </c>
      <c r="D981" s="66" t="str">
        <f>IF(A981="","",IF(A981=1,start_rate,IF(variable,IF(OR(A981=1,A981&lt;$K$20*periods_per_year),D980,MIN($K$21,IF(MOD(A981-1,$J$23)=0,MAX($K$22,D980+$J$24),D980))),D980)))</f>
        <v/>
      </c>
      <c r="E981" s="71" t="str">
        <f t="shared" si="129"/>
        <v/>
      </c>
      <c r="F981" s="71" t="str">
        <f>IF(A981="","",IF(A981=nper,J980+E981,MIN(J980+E981,IF(D981=D980,F980,IF($E$10="Acc Bi-Weekly",ROUND((-PMT(((1+D981/CP)^(CP/12))-1,(nper-A981+1)*12/26,J980))/2,2),IF($E$10="Acc Weekly",ROUND((-PMT(((1+D981/CP)^(CP/12))-1,(nper-A981+1)*12/52,J980))/4,2),ROUND(-PMT(((1+D981/CP)^(CP/periods_per_year))-1,nper-A981+1,J980),2)))))))</f>
        <v/>
      </c>
      <c r="G981" s="71" t="str">
        <f>IF(OR(A981="",A981&lt;$E$14),"",IF(J980&lt;=F981,0,IF(IF(AND(A981&gt;=$E$14,MOD(A981-$E$14,int)=0),$E$15,0)+F981&gt;=J980+E981,J980+E981-F981,IF(AND(A981&gt;=$E$14,MOD(A981-$E$14,int)=0),$E$15,0)+IF(IF(AND(A981&gt;=$E$14,MOD(A981-$E$14,int)=0),$E$15,0)+IF(MOD(A981-$E$18,periods_per_year)=0,$E$17,0)+F981&lt;J980+E981,IF(MOD(A981-$E$18,periods_per_year)=0,$E$17,0),J980+E981-IF(AND(A981&gt;=$E$14,MOD(A981-$E$14,int)=0),$E$15,0)-F981))))</f>
        <v/>
      </c>
      <c r="H981" s="68"/>
      <c r="I981" s="71" t="str">
        <f t="shared" si="130"/>
        <v/>
      </c>
      <c r="J981" s="71" t="str">
        <f t="shared" si="131"/>
        <v/>
      </c>
      <c r="K981" s="50"/>
      <c r="L981" s="63" t="str">
        <f t="shared" si="132"/>
        <v/>
      </c>
      <c r="M981" s="64" t="str">
        <f>IF(L981="","",IF(OR(periods_per_year=26,periods_per_year=52),IF(periods_per_year=26,IF(L981=1,fpdate,M980+14),IF(periods_per_year=52,IF(L981=1,fpdate,M980+7),"n/a")),IF(periods_per_year=24,DATE(YEAR(fpdate),MONTH(fpdate)+(L981-1)/2+IF(AND(DAY(fpdate)&gt;=15,MOD(L981,2)=0),1,0),IF(MOD(L981,2)=0,IF(DAY(fpdate)&gt;=15,DAY(fpdate)-14,DAY(fpdate)+14),DAY(fpdate))),IF(DAY(DATE(YEAR(fpdate),MONTH(fpdate)+L981-1,DAY(fpdate)))&lt;&gt;DAY(fpdate),DATE(YEAR(fpdate),MONTH(fpdate)+L981,0),DATE(YEAR(fpdate),MONTH(fpdate)+L981-1,DAY(fpdate))))))</f>
        <v/>
      </c>
      <c r="N981" s="70" t="str">
        <f>IF(L981="","",IF(D981&lt;&gt;"",D981,IF(L981=1,start_rate,IF(variable,IF(OR(L981=1,L981&lt;$K$20*periods_per_year),N980,MIN($K$21,IF(MOD(L981-1,$J$23)=0,MAX($K$22,N980+$J$24),N980))),N980))))</f>
        <v/>
      </c>
      <c r="O981" s="71" t="str">
        <f>IF(L981="","",ROUND((((1+N981/CP)^(CP/periods_per_year))-1)*R980,2))</f>
        <v/>
      </c>
      <c r="P981" s="71" t="str">
        <f>IF(L981="","",IF(L981=nper,R980+O981,MIN(R980+O981,IF(N981=N980,P980,ROUND(-PMT(((1+N981/CP)^(CP/periods_per_year))-1,nper-L981+1,R980),2)))))</f>
        <v/>
      </c>
      <c r="Q981" s="71" t="str">
        <f t="shared" si="133"/>
        <v/>
      </c>
      <c r="R981" s="71" t="str">
        <f t="shared" si="134"/>
        <v/>
      </c>
    </row>
    <row r="982" spans="1:18" x14ac:dyDescent="0.25">
      <c r="A982" s="63" t="str">
        <f t="shared" si="126"/>
        <v/>
      </c>
      <c r="B982" s="64" t="str">
        <f t="shared" si="127"/>
        <v/>
      </c>
      <c r="C982" s="65" t="str">
        <f t="shared" si="128"/>
        <v/>
      </c>
      <c r="D982" s="66" t="str">
        <f>IF(A982="","",IF(A982=1,start_rate,IF(variable,IF(OR(A982=1,A982&lt;$K$20*periods_per_year),D981,MIN($K$21,IF(MOD(A982-1,$J$23)=0,MAX($K$22,D981+$J$24),D981))),D981)))</f>
        <v/>
      </c>
      <c r="E982" s="71" t="str">
        <f t="shared" si="129"/>
        <v/>
      </c>
      <c r="F982" s="71" t="str">
        <f>IF(A982="","",IF(A982=nper,J981+E982,MIN(J981+E982,IF(D982=D981,F981,IF($E$10="Acc Bi-Weekly",ROUND((-PMT(((1+D982/CP)^(CP/12))-1,(nper-A982+1)*12/26,J981))/2,2),IF($E$10="Acc Weekly",ROUND((-PMT(((1+D982/CP)^(CP/12))-1,(nper-A982+1)*12/52,J981))/4,2),ROUND(-PMT(((1+D982/CP)^(CP/periods_per_year))-1,nper-A982+1,J981),2)))))))</f>
        <v/>
      </c>
      <c r="G982" s="71" t="str">
        <f>IF(OR(A982="",A982&lt;$E$14),"",IF(J981&lt;=F982,0,IF(IF(AND(A982&gt;=$E$14,MOD(A982-$E$14,int)=0),$E$15,0)+F982&gt;=J981+E982,J981+E982-F982,IF(AND(A982&gt;=$E$14,MOD(A982-$E$14,int)=0),$E$15,0)+IF(IF(AND(A982&gt;=$E$14,MOD(A982-$E$14,int)=0),$E$15,0)+IF(MOD(A982-$E$18,periods_per_year)=0,$E$17,0)+F982&lt;J981+E982,IF(MOD(A982-$E$18,periods_per_year)=0,$E$17,0),J981+E982-IF(AND(A982&gt;=$E$14,MOD(A982-$E$14,int)=0),$E$15,0)-F982))))</f>
        <v/>
      </c>
      <c r="H982" s="68"/>
      <c r="I982" s="71" t="str">
        <f t="shared" si="130"/>
        <v/>
      </c>
      <c r="J982" s="71" t="str">
        <f t="shared" si="131"/>
        <v/>
      </c>
      <c r="K982" s="50"/>
      <c r="L982" s="63" t="str">
        <f t="shared" si="132"/>
        <v/>
      </c>
      <c r="M982" s="64" t="str">
        <f>IF(L982="","",IF(OR(periods_per_year=26,periods_per_year=52),IF(periods_per_year=26,IF(L982=1,fpdate,M981+14),IF(periods_per_year=52,IF(L982=1,fpdate,M981+7),"n/a")),IF(periods_per_year=24,DATE(YEAR(fpdate),MONTH(fpdate)+(L982-1)/2+IF(AND(DAY(fpdate)&gt;=15,MOD(L982,2)=0),1,0),IF(MOD(L982,2)=0,IF(DAY(fpdate)&gt;=15,DAY(fpdate)-14,DAY(fpdate)+14),DAY(fpdate))),IF(DAY(DATE(YEAR(fpdate),MONTH(fpdate)+L982-1,DAY(fpdate)))&lt;&gt;DAY(fpdate),DATE(YEAR(fpdate),MONTH(fpdate)+L982,0),DATE(YEAR(fpdate),MONTH(fpdate)+L982-1,DAY(fpdate))))))</f>
        <v/>
      </c>
      <c r="N982" s="70" t="str">
        <f>IF(L982="","",IF(D982&lt;&gt;"",D982,IF(L982=1,start_rate,IF(variable,IF(OR(L982=1,L982&lt;$K$20*periods_per_year),N981,MIN($K$21,IF(MOD(L982-1,$J$23)=0,MAX($K$22,N981+$J$24),N981))),N981))))</f>
        <v/>
      </c>
      <c r="O982" s="71" t="str">
        <f>IF(L982="","",ROUND((((1+N982/CP)^(CP/periods_per_year))-1)*R981,2))</f>
        <v/>
      </c>
      <c r="P982" s="71" t="str">
        <f>IF(L982="","",IF(L982=nper,R981+O982,MIN(R981+O982,IF(N982=N981,P981,ROUND(-PMT(((1+N982/CP)^(CP/periods_per_year))-1,nper-L982+1,R981),2)))))</f>
        <v/>
      </c>
      <c r="Q982" s="71" t="str">
        <f t="shared" si="133"/>
        <v/>
      </c>
      <c r="R982" s="71" t="str">
        <f t="shared" si="134"/>
        <v/>
      </c>
    </row>
    <row r="983" spans="1:18" x14ac:dyDescent="0.25">
      <c r="A983" s="63" t="str">
        <f t="shared" si="126"/>
        <v/>
      </c>
      <c r="B983" s="64" t="str">
        <f t="shared" si="127"/>
        <v/>
      </c>
      <c r="C983" s="65" t="str">
        <f t="shared" si="128"/>
        <v/>
      </c>
      <c r="D983" s="66" t="str">
        <f>IF(A983="","",IF(A983=1,start_rate,IF(variable,IF(OR(A983=1,A983&lt;$K$20*periods_per_year),D982,MIN($K$21,IF(MOD(A983-1,$J$23)=0,MAX($K$22,D982+$J$24),D982))),D982)))</f>
        <v/>
      </c>
      <c r="E983" s="71" t="str">
        <f t="shared" si="129"/>
        <v/>
      </c>
      <c r="F983" s="71" t="str">
        <f>IF(A983="","",IF(A983=nper,J982+E983,MIN(J982+E983,IF(D983=D982,F982,IF($E$10="Acc Bi-Weekly",ROUND((-PMT(((1+D983/CP)^(CP/12))-1,(nper-A983+1)*12/26,J982))/2,2),IF($E$10="Acc Weekly",ROUND((-PMT(((1+D983/CP)^(CP/12))-1,(nper-A983+1)*12/52,J982))/4,2),ROUND(-PMT(((1+D983/CP)^(CP/periods_per_year))-1,nper-A983+1,J982),2)))))))</f>
        <v/>
      </c>
      <c r="G983" s="71" t="str">
        <f>IF(OR(A983="",A983&lt;$E$14),"",IF(J982&lt;=F983,0,IF(IF(AND(A983&gt;=$E$14,MOD(A983-$E$14,int)=0),$E$15,0)+F983&gt;=J982+E983,J982+E983-F983,IF(AND(A983&gt;=$E$14,MOD(A983-$E$14,int)=0),$E$15,0)+IF(IF(AND(A983&gt;=$E$14,MOD(A983-$E$14,int)=0),$E$15,0)+IF(MOD(A983-$E$18,periods_per_year)=0,$E$17,0)+F983&lt;J982+E983,IF(MOD(A983-$E$18,periods_per_year)=0,$E$17,0),J982+E983-IF(AND(A983&gt;=$E$14,MOD(A983-$E$14,int)=0),$E$15,0)-F983))))</f>
        <v/>
      </c>
      <c r="H983" s="68"/>
      <c r="I983" s="71" t="str">
        <f t="shared" si="130"/>
        <v/>
      </c>
      <c r="J983" s="71" t="str">
        <f t="shared" si="131"/>
        <v/>
      </c>
      <c r="K983" s="50"/>
      <c r="L983" s="63" t="str">
        <f t="shared" si="132"/>
        <v/>
      </c>
      <c r="M983" s="64" t="str">
        <f>IF(L983="","",IF(OR(periods_per_year=26,periods_per_year=52),IF(periods_per_year=26,IF(L983=1,fpdate,M982+14),IF(periods_per_year=52,IF(L983=1,fpdate,M982+7),"n/a")),IF(periods_per_year=24,DATE(YEAR(fpdate),MONTH(fpdate)+(L983-1)/2+IF(AND(DAY(fpdate)&gt;=15,MOD(L983,2)=0),1,0),IF(MOD(L983,2)=0,IF(DAY(fpdate)&gt;=15,DAY(fpdate)-14,DAY(fpdate)+14),DAY(fpdate))),IF(DAY(DATE(YEAR(fpdate),MONTH(fpdate)+L983-1,DAY(fpdate)))&lt;&gt;DAY(fpdate),DATE(YEAR(fpdate),MONTH(fpdate)+L983,0),DATE(YEAR(fpdate),MONTH(fpdate)+L983-1,DAY(fpdate))))))</f>
        <v/>
      </c>
      <c r="N983" s="70" t="str">
        <f>IF(L983="","",IF(D983&lt;&gt;"",D983,IF(L983=1,start_rate,IF(variable,IF(OR(L983=1,L983&lt;$K$20*periods_per_year),N982,MIN($K$21,IF(MOD(L983-1,$J$23)=0,MAX($K$22,N982+$J$24),N982))),N982))))</f>
        <v/>
      </c>
      <c r="O983" s="71" t="str">
        <f>IF(L983="","",ROUND((((1+N983/CP)^(CP/periods_per_year))-1)*R982,2))</f>
        <v/>
      </c>
      <c r="P983" s="71" t="str">
        <f>IF(L983="","",IF(L983=nper,R982+O983,MIN(R982+O983,IF(N983=N982,P982,ROUND(-PMT(((1+N983/CP)^(CP/periods_per_year))-1,nper-L983+1,R982),2)))))</f>
        <v/>
      </c>
      <c r="Q983" s="71" t="str">
        <f t="shared" si="133"/>
        <v/>
      </c>
      <c r="R983" s="71" t="str">
        <f t="shared" si="134"/>
        <v/>
      </c>
    </row>
    <row r="984" spans="1:18" x14ac:dyDescent="0.25">
      <c r="A984" s="63" t="str">
        <f t="shared" si="126"/>
        <v/>
      </c>
      <c r="B984" s="64" t="str">
        <f t="shared" si="127"/>
        <v/>
      </c>
      <c r="C984" s="65" t="str">
        <f t="shared" si="128"/>
        <v/>
      </c>
      <c r="D984" s="66" t="str">
        <f>IF(A984="","",IF(A984=1,start_rate,IF(variable,IF(OR(A984=1,A984&lt;$K$20*periods_per_year),D983,MIN($K$21,IF(MOD(A984-1,$J$23)=0,MAX($K$22,D983+$J$24),D983))),D983)))</f>
        <v/>
      </c>
      <c r="E984" s="71" t="str">
        <f t="shared" si="129"/>
        <v/>
      </c>
      <c r="F984" s="71" t="str">
        <f>IF(A984="","",IF(A984=nper,J983+E984,MIN(J983+E984,IF(D984=D983,F983,IF($E$10="Acc Bi-Weekly",ROUND((-PMT(((1+D984/CP)^(CP/12))-1,(nper-A984+1)*12/26,J983))/2,2),IF($E$10="Acc Weekly",ROUND((-PMT(((1+D984/CP)^(CP/12))-1,(nper-A984+1)*12/52,J983))/4,2),ROUND(-PMT(((1+D984/CP)^(CP/periods_per_year))-1,nper-A984+1,J983),2)))))))</f>
        <v/>
      </c>
      <c r="G984" s="71" t="str">
        <f>IF(OR(A984="",A984&lt;$E$14),"",IF(J983&lt;=F984,0,IF(IF(AND(A984&gt;=$E$14,MOD(A984-$E$14,int)=0),$E$15,0)+F984&gt;=J983+E984,J983+E984-F984,IF(AND(A984&gt;=$E$14,MOD(A984-$E$14,int)=0),$E$15,0)+IF(IF(AND(A984&gt;=$E$14,MOD(A984-$E$14,int)=0),$E$15,0)+IF(MOD(A984-$E$18,periods_per_year)=0,$E$17,0)+F984&lt;J983+E984,IF(MOD(A984-$E$18,periods_per_year)=0,$E$17,0),J983+E984-IF(AND(A984&gt;=$E$14,MOD(A984-$E$14,int)=0),$E$15,0)-F984))))</f>
        <v/>
      </c>
      <c r="H984" s="68"/>
      <c r="I984" s="71" t="str">
        <f t="shared" si="130"/>
        <v/>
      </c>
      <c r="J984" s="71" t="str">
        <f t="shared" si="131"/>
        <v/>
      </c>
      <c r="K984" s="50"/>
      <c r="L984" s="63" t="str">
        <f t="shared" si="132"/>
        <v/>
      </c>
      <c r="M984" s="64" t="str">
        <f>IF(L984="","",IF(OR(periods_per_year=26,periods_per_year=52),IF(periods_per_year=26,IF(L984=1,fpdate,M983+14),IF(periods_per_year=52,IF(L984=1,fpdate,M983+7),"n/a")),IF(periods_per_year=24,DATE(YEAR(fpdate),MONTH(fpdate)+(L984-1)/2+IF(AND(DAY(fpdate)&gt;=15,MOD(L984,2)=0),1,0),IF(MOD(L984,2)=0,IF(DAY(fpdate)&gt;=15,DAY(fpdate)-14,DAY(fpdate)+14),DAY(fpdate))),IF(DAY(DATE(YEAR(fpdate),MONTH(fpdate)+L984-1,DAY(fpdate)))&lt;&gt;DAY(fpdate),DATE(YEAR(fpdate),MONTH(fpdate)+L984,0),DATE(YEAR(fpdate),MONTH(fpdate)+L984-1,DAY(fpdate))))))</f>
        <v/>
      </c>
      <c r="N984" s="70" t="str">
        <f>IF(L984="","",IF(D984&lt;&gt;"",D984,IF(L984=1,start_rate,IF(variable,IF(OR(L984=1,L984&lt;$K$20*periods_per_year),N983,MIN($K$21,IF(MOD(L984-1,$J$23)=0,MAX($K$22,N983+$J$24),N983))),N983))))</f>
        <v/>
      </c>
      <c r="O984" s="71" t="str">
        <f>IF(L984="","",ROUND((((1+N984/CP)^(CP/periods_per_year))-1)*R983,2))</f>
        <v/>
      </c>
      <c r="P984" s="71" t="str">
        <f>IF(L984="","",IF(L984=nper,R983+O984,MIN(R983+O984,IF(N984=N983,P983,ROUND(-PMT(((1+N984/CP)^(CP/periods_per_year))-1,nper-L984+1,R983),2)))))</f>
        <v/>
      </c>
      <c r="Q984" s="71" t="str">
        <f t="shared" si="133"/>
        <v/>
      </c>
      <c r="R984" s="71" t="str">
        <f t="shared" si="134"/>
        <v/>
      </c>
    </row>
    <row r="985" spans="1:18" x14ac:dyDescent="0.25">
      <c r="A985" s="63" t="str">
        <f t="shared" si="126"/>
        <v/>
      </c>
      <c r="B985" s="64" t="str">
        <f t="shared" si="127"/>
        <v/>
      </c>
      <c r="C985" s="65" t="str">
        <f t="shared" si="128"/>
        <v/>
      </c>
      <c r="D985" s="66" t="str">
        <f>IF(A985="","",IF(A985=1,start_rate,IF(variable,IF(OR(A985=1,A985&lt;$K$20*periods_per_year),D984,MIN($K$21,IF(MOD(A985-1,$J$23)=0,MAX($K$22,D984+$J$24),D984))),D984)))</f>
        <v/>
      </c>
      <c r="E985" s="71" t="str">
        <f t="shared" si="129"/>
        <v/>
      </c>
      <c r="F985" s="71" t="str">
        <f>IF(A985="","",IF(A985=nper,J984+E985,MIN(J984+E985,IF(D985=D984,F984,IF($E$10="Acc Bi-Weekly",ROUND((-PMT(((1+D985/CP)^(CP/12))-1,(nper-A985+1)*12/26,J984))/2,2),IF($E$10="Acc Weekly",ROUND((-PMT(((1+D985/CP)^(CP/12))-1,(nper-A985+1)*12/52,J984))/4,2),ROUND(-PMT(((1+D985/CP)^(CP/periods_per_year))-1,nper-A985+1,J984),2)))))))</f>
        <v/>
      </c>
      <c r="G985" s="71" t="str">
        <f>IF(OR(A985="",A985&lt;$E$14),"",IF(J984&lt;=F985,0,IF(IF(AND(A985&gt;=$E$14,MOD(A985-$E$14,int)=0),$E$15,0)+F985&gt;=J984+E985,J984+E985-F985,IF(AND(A985&gt;=$E$14,MOD(A985-$E$14,int)=0),$E$15,0)+IF(IF(AND(A985&gt;=$E$14,MOD(A985-$E$14,int)=0),$E$15,0)+IF(MOD(A985-$E$18,periods_per_year)=0,$E$17,0)+F985&lt;J984+E985,IF(MOD(A985-$E$18,periods_per_year)=0,$E$17,0),J984+E985-IF(AND(A985&gt;=$E$14,MOD(A985-$E$14,int)=0),$E$15,0)-F985))))</f>
        <v/>
      </c>
      <c r="H985" s="68"/>
      <c r="I985" s="71" t="str">
        <f t="shared" si="130"/>
        <v/>
      </c>
      <c r="J985" s="71" t="str">
        <f t="shared" si="131"/>
        <v/>
      </c>
      <c r="K985" s="50"/>
      <c r="L985" s="63" t="str">
        <f t="shared" si="132"/>
        <v/>
      </c>
      <c r="M985" s="64" t="str">
        <f>IF(L985="","",IF(OR(periods_per_year=26,periods_per_year=52),IF(periods_per_year=26,IF(L985=1,fpdate,M984+14),IF(periods_per_year=52,IF(L985=1,fpdate,M984+7),"n/a")),IF(periods_per_year=24,DATE(YEAR(fpdate),MONTH(fpdate)+(L985-1)/2+IF(AND(DAY(fpdate)&gt;=15,MOD(L985,2)=0),1,0),IF(MOD(L985,2)=0,IF(DAY(fpdate)&gt;=15,DAY(fpdate)-14,DAY(fpdate)+14),DAY(fpdate))),IF(DAY(DATE(YEAR(fpdate),MONTH(fpdate)+L985-1,DAY(fpdate)))&lt;&gt;DAY(fpdate),DATE(YEAR(fpdate),MONTH(fpdate)+L985,0),DATE(YEAR(fpdate),MONTH(fpdate)+L985-1,DAY(fpdate))))))</f>
        <v/>
      </c>
      <c r="N985" s="70" t="str">
        <f>IF(L985="","",IF(D985&lt;&gt;"",D985,IF(L985=1,start_rate,IF(variable,IF(OR(L985=1,L985&lt;$K$20*periods_per_year),N984,MIN($K$21,IF(MOD(L985-1,$J$23)=0,MAX($K$22,N984+$J$24),N984))),N984))))</f>
        <v/>
      </c>
      <c r="O985" s="71" t="str">
        <f>IF(L985="","",ROUND((((1+N985/CP)^(CP/periods_per_year))-1)*R984,2))</f>
        <v/>
      </c>
      <c r="P985" s="71" t="str">
        <f>IF(L985="","",IF(L985=nper,R984+O985,MIN(R984+O985,IF(N985=N984,P984,ROUND(-PMT(((1+N985/CP)^(CP/periods_per_year))-1,nper-L985+1,R984),2)))))</f>
        <v/>
      </c>
      <c r="Q985" s="71" t="str">
        <f t="shared" si="133"/>
        <v/>
      </c>
      <c r="R985" s="71" t="str">
        <f t="shared" si="134"/>
        <v/>
      </c>
    </row>
    <row r="986" spans="1:18" x14ac:dyDescent="0.25">
      <c r="A986" s="63" t="str">
        <f t="shared" si="126"/>
        <v/>
      </c>
      <c r="B986" s="64" t="str">
        <f t="shared" si="127"/>
        <v/>
      </c>
      <c r="C986" s="65" t="str">
        <f t="shared" si="128"/>
        <v/>
      </c>
      <c r="D986" s="66" t="str">
        <f>IF(A986="","",IF(A986=1,start_rate,IF(variable,IF(OR(A986=1,A986&lt;$K$20*periods_per_year),D985,MIN($K$21,IF(MOD(A986-1,$J$23)=0,MAX($K$22,D985+$J$24),D985))),D985)))</f>
        <v/>
      </c>
      <c r="E986" s="71" t="str">
        <f t="shared" si="129"/>
        <v/>
      </c>
      <c r="F986" s="71" t="str">
        <f>IF(A986="","",IF(A986=nper,J985+E986,MIN(J985+E986,IF(D986=D985,F985,IF($E$10="Acc Bi-Weekly",ROUND((-PMT(((1+D986/CP)^(CP/12))-1,(nper-A986+1)*12/26,J985))/2,2),IF($E$10="Acc Weekly",ROUND((-PMT(((1+D986/CP)^(CP/12))-1,(nper-A986+1)*12/52,J985))/4,2),ROUND(-PMT(((1+D986/CP)^(CP/periods_per_year))-1,nper-A986+1,J985),2)))))))</f>
        <v/>
      </c>
      <c r="G986" s="71" t="str">
        <f>IF(OR(A986="",A986&lt;$E$14),"",IF(J985&lt;=F986,0,IF(IF(AND(A986&gt;=$E$14,MOD(A986-$E$14,int)=0),$E$15,0)+F986&gt;=J985+E986,J985+E986-F986,IF(AND(A986&gt;=$E$14,MOD(A986-$E$14,int)=0),$E$15,0)+IF(IF(AND(A986&gt;=$E$14,MOD(A986-$E$14,int)=0),$E$15,0)+IF(MOD(A986-$E$18,periods_per_year)=0,$E$17,0)+F986&lt;J985+E986,IF(MOD(A986-$E$18,periods_per_year)=0,$E$17,0),J985+E986-IF(AND(A986&gt;=$E$14,MOD(A986-$E$14,int)=0),$E$15,0)-F986))))</f>
        <v/>
      </c>
      <c r="H986" s="68"/>
      <c r="I986" s="71" t="str">
        <f t="shared" si="130"/>
        <v/>
      </c>
      <c r="J986" s="71" t="str">
        <f t="shared" si="131"/>
        <v/>
      </c>
      <c r="K986" s="50"/>
      <c r="L986" s="63" t="str">
        <f t="shared" si="132"/>
        <v/>
      </c>
      <c r="M986" s="64" t="str">
        <f>IF(L986="","",IF(OR(periods_per_year=26,periods_per_year=52),IF(periods_per_year=26,IF(L986=1,fpdate,M985+14),IF(periods_per_year=52,IF(L986=1,fpdate,M985+7),"n/a")),IF(periods_per_year=24,DATE(YEAR(fpdate),MONTH(fpdate)+(L986-1)/2+IF(AND(DAY(fpdate)&gt;=15,MOD(L986,2)=0),1,0),IF(MOD(L986,2)=0,IF(DAY(fpdate)&gt;=15,DAY(fpdate)-14,DAY(fpdate)+14),DAY(fpdate))),IF(DAY(DATE(YEAR(fpdate),MONTH(fpdate)+L986-1,DAY(fpdate)))&lt;&gt;DAY(fpdate),DATE(YEAR(fpdate),MONTH(fpdate)+L986,0),DATE(YEAR(fpdate),MONTH(fpdate)+L986-1,DAY(fpdate))))))</f>
        <v/>
      </c>
      <c r="N986" s="70" t="str">
        <f>IF(L986="","",IF(D986&lt;&gt;"",D986,IF(L986=1,start_rate,IF(variable,IF(OR(L986=1,L986&lt;$K$20*periods_per_year),N985,MIN($K$21,IF(MOD(L986-1,$J$23)=0,MAX($K$22,N985+$J$24),N985))),N985))))</f>
        <v/>
      </c>
      <c r="O986" s="71" t="str">
        <f>IF(L986="","",ROUND((((1+N986/CP)^(CP/periods_per_year))-1)*R985,2))</f>
        <v/>
      </c>
      <c r="P986" s="71" t="str">
        <f>IF(L986="","",IF(L986=nper,R985+O986,MIN(R985+O986,IF(N986=N985,P985,ROUND(-PMT(((1+N986/CP)^(CP/periods_per_year))-1,nper-L986+1,R985),2)))))</f>
        <v/>
      </c>
      <c r="Q986" s="71" t="str">
        <f t="shared" si="133"/>
        <v/>
      </c>
      <c r="R986" s="71" t="str">
        <f t="shared" si="134"/>
        <v/>
      </c>
    </row>
    <row r="987" spans="1:18" x14ac:dyDescent="0.25">
      <c r="A987" s="63" t="str">
        <f t="shared" si="126"/>
        <v/>
      </c>
      <c r="B987" s="64" t="str">
        <f t="shared" si="127"/>
        <v/>
      </c>
      <c r="C987" s="65" t="str">
        <f t="shared" si="128"/>
        <v/>
      </c>
      <c r="D987" s="66" t="str">
        <f>IF(A987="","",IF(A987=1,start_rate,IF(variable,IF(OR(A987=1,A987&lt;$K$20*periods_per_year),D986,MIN($K$21,IF(MOD(A987-1,$J$23)=0,MAX($K$22,D986+$J$24),D986))),D986)))</f>
        <v/>
      </c>
      <c r="E987" s="71" t="str">
        <f t="shared" si="129"/>
        <v/>
      </c>
      <c r="F987" s="71" t="str">
        <f>IF(A987="","",IF(A987=nper,J986+E987,MIN(J986+E987,IF(D987=D986,F986,IF($E$10="Acc Bi-Weekly",ROUND((-PMT(((1+D987/CP)^(CP/12))-1,(nper-A987+1)*12/26,J986))/2,2),IF($E$10="Acc Weekly",ROUND((-PMT(((1+D987/CP)^(CP/12))-1,(nper-A987+1)*12/52,J986))/4,2),ROUND(-PMT(((1+D987/CP)^(CP/periods_per_year))-1,nper-A987+1,J986),2)))))))</f>
        <v/>
      </c>
      <c r="G987" s="71" t="str">
        <f>IF(OR(A987="",A987&lt;$E$14),"",IF(J986&lt;=F987,0,IF(IF(AND(A987&gt;=$E$14,MOD(A987-$E$14,int)=0),$E$15,0)+F987&gt;=J986+E987,J986+E987-F987,IF(AND(A987&gt;=$E$14,MOD(A987-$E$14,int)=0),$E$15,0)+IF(IF(AND(A987&gt;=$E$14,MOD(A987-$E$14,int)=0),$E$15,0)+IF(MOD(A987-$E$18,periods_per_year)=0,$E$17,0)+F987&lt;J986+E987,IF(MOD(A987-$E$18,periods_per_year)=0,$E$17,0),J986+E987-IF(AND(A987&gt;=$E$14,MOD(A987-$E$14,int)=0),$E$15,0)-F987))))</f>
        <v/>
      </c>
      <c r="H987" s="68"/>
      <c r="I987" s="71" t="str">
        <f t="shared" si="130"/>
        <v/>
      </c>
      <c r="J987" s="71" t="str">
        <f t="shared" si="131"/>
        <v/>
      </c>
      <c r="K987" s="50"/>
      <c r="L987" s="63" t="str">
        <f t="shared" si="132"/>
        <v/>
      </c>
      <c r="M987" s="64" t="str">
        <f>IF(L987="","",IF(OR(periods_per_year=26,periods_per_year=52),IF(periods_per_year=26,IF(L987=1,fpdate,M986+14),IF(periods_per_year=52,IF(L987=1,fpdate,M986+7),"n/a")),IF(periods_per_year=24,DATE(YEAR(fpdate),MONTH(fpdate)+(L987-1)/2+IF(AND(DAY(fpdate)&gt;=15,MOD(L987,2)=0),1,0),IF(MOD(L987,2)=0,IF(DAY(fpdate)&gt;=15,DAY(fpdate)-14,DAY(fpdate)+14),DAY(fpdate))),IF(DAY(DATE(YEAR(fpdate),MONTH(fpdate)+L987-1,DAY(fpdate)))&lt;&gt;DAY(fpdate),DATE(YEAR(fpdate),MONTH(fpdate)+L987,0),DATE(YEAR(fpdate),MONTH(fpdate)+L987-1,DAY(fpdate))))))</f>
        <v/>
      </c>
      <c r="N987" s="70" t="str">
        <f>IF(L987="","",IF(D987&lt;&gt;"",D987,IF(L987=1,start_rate,IF(variable,IF(OR(L987=1,L987&lt;$K$20*periods_per_year),N986,MIN($K$21,IF(MOD(L987-1,$J$23)=0,MAX($K$22,N986+$J$24),N986))),N986))))</f>
        <v/>
      </c>
      <c r="O987" s="71" t="str">
        <f>IF(L987="","",ROUND((((1+N987/CP)^(CP/periods_per_year))-1)*R986,2))</f>
        <v/>
      </c>
      <c r="P987" s="71" t="str">
        <f>IF(L987="","",IF(L987=nper,R986+O987,MIN(R986+O987,IF(N987=N986,P986,ROUND(-PMT(((1+N987/CP)^(CP/periods_per_year))-1,nper-L987+1,R986),2)))))</f>
        <v/>
      </c>
      <c r="Q987" s="71" t="str">
        <f t="shared" si="133"/>
        <v/>
      </c>
      <c r="R987" s="71" t="str">
        <f t="shared" si="134"/>
        <v/>
      </c>
    </row>
    <row r="988" spans="1:18" x14ac:dyDescent="0.25">
      <c r="A988" s="63" t="str">
        <f t="shared" si="126"/>
        <v/>
      </c>
      <c r="B988" s="64" t="str">
        <f t="shared" si="127"/>
        <v/>
      </c>
      <c r="C988" s="65" t="str">
        <f t="shared" si="128"/>
        <v/>
      </c>
      <c r="D988" s="66" t="str">
        <f>IF(A988="","",IF(A988=1,start_rate,IF(variable,IF(OR(A988=1,A988&lt;$K$20*periods_per_year),D987,MIN($K$21,IF(MOD(A988-1,$J$23)=0,MAX($K$22,D987+$J$24),D987))),D987)))</f>
        <v/>
      </c>
      <c r="E988" s="71" t="str">
        <f t="shared" si="129"/>
        <v/>
      </c>
      <c r="F988" s="71" t="str">
        <f>IF(A988="","",IF(A988=nper,J987+E988,MIN(J987+E988,IF(D988=D987,F987,IF($E$10="Acc Bi-Weekly",ROUND((-PMT(((1+D988/CP)^(CP/12))-1,(nper-A988+1)*12/26,J987))/2,2),IF($E$10="Acc Weekly",ROUND((-PMT(((1+D988/CP)^(CP/12))-1,(nper-A988+1)*12/52,J987))/4,2),ROUND(-PMT(((1+D988/CP)^(CP/periods_per_year))-1,nper-A988+1,J987),2)))))))</f>
        <v/>
      </c>
      <c r="G988" s="71" t="str">
        <f>IF(OR(A988="",A988&lt;$E$14),"",IF(J987&lt;=F988,0,IF(IF(AND(A988&gt;=$E$14,MOD(A988-$E$14,int)=0),$E$15,0)+F988&gt;=J987+E988,J987+E988-F988,IF(AND(A988&gt;=$E$14,MOD(A988-$E$14,int)=0),$E$15,0)+IF(IF(AND(A988&gt;=$E$14,MOD(A988-$E$14,int)=0),$E$15,0)+IF(MOD(A988-$E$18,periods_per_year)=0,$E$17,0)+F988&lt;J987+E988,IF(MOD(A988-$E$18,periods_per_year)=0,$E$17,0),J987+E988-IF(AND(A988&gt;=$E$14,MOD(A988-$E$14,int)=0),$E$15,0)-F988))))</f>
        <v/>
      </c>
      <c r="H988" s="68"/>
      <c r="I988" s="71" t="str">
        <f t="shared" si="130"/>
        <v/>
      </c>
      <c r="J988" s="71" t="str">
        <f t="shared" si="131"/>
        <v/>
      </c>
      <c r="K988" s="50"/>
      <c r="L988" s="63" t="str">
        <f t="shared" si="132"/>
        <v/>
      </c>
      <c r="M988" s="64" t="str">
        <f>IF(L988="","",IF(OR(periods_per_year=26,periods_per_year=52),IF(periods_per_year=26,IF(L988=1,fpdate,M987+14),IF(periods_per_year=52,IF(L988=1,fpdate,M987+7),"n/a")),IF(periods_per_year=24,DATE(YEAR(fpdate),MONTH(fpdate)+(L988-1)/2+IF(AND(DAY(fpdate)&gt;=15,MOD(L988,2)=0),1,0),IF(MOD(L988,2)=0,IF(DAY(fpdate)&gt;=15,DAY(fpdate)-14,DAY(fpdate)+14),DAY(fpdate))),IF(DAY(DATE(YEAR(fpdate),MONTH(fpdate)+L988-1,DAY(fpdate)))&lt;&gt;DAY(fpdate),DATE(YEAR(fpdate),MONTH(fpdate)+L988,0),DATE(YEAR(fpdate),MONTH(fpdate)+L988-1,DAY(fpdate))))))</f>
        <v/>
      </c>
      <c r="N988" s="70" t="str">
        <f>IF(L988="","",IF(D988&lt;&gt;"",D988,IF(L988=1,start_rate,IF(variable,IF(OR(L988=1,L988&lt;$K$20*periods_per_year),N987,MIN($K$21,IF(MOD(L988-1,$J$23)=0,MAX($K$22,N987+$J$24),N987))),N987))))</f>
        <v/>
      </c>
      <c r="O988" s="71" t="str">
        <f>IF(L988="","",ROUND((((1+N988/CP)^(CP/periods_per_year))-1)*R987,2))</f>
        <v/>
      </c>
      <c r="P988" s="71" t="str">
        <f>IF(L988="","",IF(L988=nper,R987+O988,MIN(R987+O988,IF(N988=N987,P987,ROUND(-PMT(((1+N988/CP)^(CP/periods_per_year))-1,nper-L988+1,R987),2)))))</f>
        <v/>
      </c>
      <c r="Q988" s="71" t="str">
        <f t="shared" si="133"/>
        <v/>
      </c>
      <c r="R988" s="71" t="str">
        <f t="shared" si="134"/>
        <v/>
      </c>
    </row>
    <row r="989" spans="1:18" x14ac:dyDescent="0.25">
      <c r="A989" s="63" t="str">
        <f t="shared" si="126"/>
        <v/>
      </c>
      <c r="B989" s="64" t="str">
        <f t="shared" si="127"/>
        <v/>
      </c>
      <c r="C989" s="65" t="str">
        <f t="shared" si="128"/>
        <v/>
      </c>
      <c r="D989" s="66" t="str">
        <f>IF(A989="","",IF(A989=1,start_rate,IF(variable,IF(OR(A989=1,A989&lt;$K$20*periods_per_year),D988,MIN($K$21,IF(MOD(A989-1,$J$23)=0,MAX($K$22,D988+$J$24),D988))),D988)))</f>
        <v/>
      </c>
      <c r="E989" s="71" t="str">
        <f t="shared" si="129"/>
        <v/>
      </c>
      <c r="F989" s="71" t="str">
        <f>IF(A989="","",IF(A989=nper,J988+E989,MIN(J988+E989,IF(D989=D988,F988,IF($E$10="Acc Bi-Weekly",ROUND((-PMT(((1+D989/CP)^(CP/12))-1,(nper-A989+1)*12/26,J988))/2,2),IF($E$10="Acc Weekly",ROUND((-PMT(((1+D989/CP)^(CP/12))-1,(nper-A989+1)*12/52,J988))/4,2),ROUND(-PMT(((1+D989/CP)^(CP/periods_per_year))-1,nper-A989+1,J988),2)))))))</f>
        <v/>
      </c>
      <c r="G989" s="71" t="str">
        <f>IF(OR(A989="",A989&lt;$E$14),"",IF(J988&lt;=F989,0,IF(IF(AND(A989&gt;=$E$14,MOD(A989-$E$14,int)=0),$E$15,0)+F989&gt;=J988+E989,J988+E989-F989,IF(AND(A989&gt;=$E$14,MOD(A989-$E$14,int)=0),$E$15,0)+IF(IF(AND(A989&gt;=$E$14,MOD(A989-$E$14,int)=0),$E$15,0)+IF(MOD(A989-$E$18,periods_per_year)=0,$E$17,0)+F989&lt;J988+E989,IF(MOD(A989-$E$18,periods_per_year)=0,$E$17,0),J988+E989-IF(AND(A989&gt;=$E$14,MOD(A989-$E$14,int)=0),$E$15,0)-F989))))</f>
        <v/>
      </c>
      <c r="H989" s="68"/>
      <c r="I989" s="71" t="str">
        <f t="shared" si="130"/>
        <v/>
      </c>
      <c r="J989" s="71" t="str">
        <f t="shared" si="131"/>
        <v/>
      </c>
      <c r="K989" s="50"/>
      <c r="L989" s="63" t="str">
        <f t="shared" si="132"/>
        <v/>
      </c>
      <c r="M989" s="64" t="str">
        <f>IF(L989="","",IF(OR(periods_per_year=26,periods_per_year=52),IF(periods_per_year=26,IF(L989=1,fpdate,M988+14),IF(periods_per_year=52,IF(L989=1,fpdate,M988+7),"n/a")),IF(periods_per_year=24,DATE(YEAR(fpdate),MONTH(fpdate)+(L989-1)/2+IF(AND(DAY(fpdate)&gt;=15,MOD(L989,2)=0),1,0),IF(MOD(L989,2)=0,IF(DAY(fpdate)&gt;=15,DAY(fpdate)-14,DAY(fpdate)+14),DAY(fpdate))),IF(DAY(DATE(YEAR(fpdate),MONTH(fpdate)+L989-1,DAY(fpdate)))&lt;&gt;DAY(fpdate),DATE(YEAR(fpdate),MONTH(fpdate)+L989,0),DATE(YEAR(fpdate),MONTH(fpdate)+L989-1,DAY(fpdate))))))</f>
        <v/>
      </c>
      <c r="N989" s="70" t="str">
        <f>IF(L989="","",IF(D989&lt;&gt;"",D989,IF(L989=1,start_rate,IF(variable,IF(OR(L989=1,L989&lt;$K$20*periods_per_year),N988,MIN($K$21,IF(MOD(L989-1,$J$23)=0,MAX($K$22,N988+$J$24),N988))),N988))))</f>
        <v/>
      </c>
      <c r="O989" s="71" t="str">
        <f>IF(L989="","",ROUND((((1+N989/CP)^(CP/periods_per_year))-1)*R988,2))</f>
        <v/>
      </c>
      <c r="P989" s="71" t="str">
        <f>IF(L989="","",IF(L989=nper,R988+O989,MIN(R988+O989,IF(N989=N988,P988,ROUND(-PMT(((1+N989/CP)^(CP/periods_per_year))-1,nper-L989+1,R988),2)))))</f>
        <v/>
      </c>
      <c r="Q989" s="71" t="str">
        <f t="shared" si="133"/>
        <v/>
      </c>
      <c r="R989" s="71" t="str">
        <f t="shared" si="134"/>
        <v/>
      </c>
    </row>
    <row r="990" spans="1:18" x14ac:dyDescent="0.25">
      <c r="A990" s="63" t="str">
        <f t="shared" si="126"/>
        <v/>
      </c>
      <c r="B990" s="64" t="str">
        <f t="shared" si="127"/>
        <v/>
      </c>
      <c r="C990" s="65" t="str">
        <f t="shared" si="128"/>
        <v/>
      </c>
      <c r="D990" s="66" t="str">
        <f>IF(A990="","",IF(A990=1,start_rate,IF(variable,IF(OR(A990=1,A990&lt;$K$20*periods_per_year),D989,MIN($K$21,IF(MOD(A990-1,$J$23)=0,MAX($K$22,D989+$J$24),D989))),D989)))</f>
        <v/>
      </c>
      <c r="E990" s="71" t="str">
        <f t="shared" si="129"/>
        <v/>
      </c>
      <c r="F990" s="71" t="str">
        <f>IF(A990="","",IF(A990=nper,J989+E990,MIN(J989+E990,IF(D990=D989,F989,IF($E$10="Acc Bi-Weekly",ROUND((-PMT(((1+D990/CP)^(CP/12))-1,(nper-A990+1)*12/26,J989))/2,2),IF($E$10="Acc Weekly",ROUND((-PMT(((1+D990/CP)^(CP/12))-1,(nper-A990+1)*12/52,J989))/4,2),ROUND(-PMT(((1+D990/CP)^(CP/periods_per_year))-1,nper-A990+1,J989),2)))))))</f>
        <v/>
      </c>
      <c r="G990" s="71" t="str">
        <f>IF(OR(A990="",A990&lt;$E$14),"",IF(J989&lt;=F990,0,IF(IF(AND(A990&gt;=$E$14,MOD(A990-$E$14,int)=0),$E$15,0)+F990&gt;=J989+E990,J989+E990-F990,IF(AND(A990&gt;=$E$14,MOD(A990-$E$14,int)=0),$E$15,0)+IF(IF(AND(A990&gt;=$E$14,MOD(A990-$E$14,int)=0),$E$15,0)+IF(MOD(A990-$E$18,periods_per_year)=0,$E$17,0)+F990&lt;J989+E990,IF(MOD(A990-$E$18,periods_per_year)=0,$E$17,0),J989+E990-IF(AND(A990&gt;=$E$14,MOD(A990-$E$14,int)=0),$E$15,0)-F990))))</f>
        <v/>
      </c>
      <c r="H990" s="68"/>
      <c r="I990" s="71" t="str">
        <f t="shared" si="130"/>
        <v/>
      </c>
      <c r="J990" s="71" t="str">
        <f t="shared" si="131"/>
        <v/>
      </c>
      <c r="K990" s="50"/>
      <c r="L990" s="63" t="str">
        <f t="shared" si="132"/>
        <v/>
      </c>
      <c r="M990" s="64" t="str">
        <f>IF(L990="","",IF(OR(periods_per_year=26,periods_per_year=52),IF(periods_per_year=26,IF(L990=1,fpdate,M989+14),IF(periods_per_year=52,IF(L990=1,fpdate,M989+7),"n/a")),IF(periods_per_year=24,DATE(YEAR(fpdate),MONTH(fpdate)+(L990-1)/2+IF(AND(DAY(fpdate)&gt;=15,MOD(L990,2)=0),1,0),IF(MOD(L990,2)=0,IF(DAY(fpdate)&gt;=15,DAY(fpdate)-14,DAY(fpdate)+14),DAY(fpdate))),IF(DAY(DATE(YEAR(fpdate),MONTH(fpdate)+L990-1,DAY(fpdate)))&lt;&gt;DAY(fpdate),DATE(YEAR(fpdate),MONTH(fpdate)+L990,0),DATE(YEAR(fpdate),MONTH(fpdate)+L990-1,DAY(fpdate))))))</f>
        <v/>
      </c>
      <c r="N990" s="70" t="str">
        <f>IF(L990="","",IF(D990&lt;&gt;"",D990,IF(L990=1,start_rate,IF(variable,IF(OR(L990=1,L990&lt;$K$20*periods_per_year),N989,MIN($K$21,IF(MOD(L990-1,$J$23)=0,MAX($K$22,N989+$J$24),N989))),N989))))</f>
        <v/>
      </c>
      <c r="O990" s="71" t="str">
        <f>IF(L990="","",ROUND((((1+N990/CP)^(CP/periods_per_year))-1)*R989,2))</f>
        <v/>
      </c>
      <c r="P990" s="71" t="str">
        <f>IF(L990="","",IF(L990=nper,R989+O990,MIN(R989+O990,IF(N990=N989,P989,ROUND(-PMT(((1+N990/CP)^(CP/periods_per_year))-1,nper-L990+1,R989),2)))))</f>
        <v/>
      </c>
      <c r="Q990" s="71" t="str">
        <f t="shared" si="133"/>
        <v/>
      </c>
      <c r="R990" s="71" t="str">
        <f t="shared" si="134"/>
        <v/>
      </c>
    </row>
    <row r="991" spans="1:18" x14ac:dyDescent="0.25">
      <c r="A991" s="63" t="str">
        <f t="shared" si="126"/>
        <v/>
      </c>
      <c r="B991" s="64" t="str">
        <f t="shared" si="127"/>
        <v/>
      </c>
      <c r="C991" s="65" t="str">
        <f t="shared" si="128"/>
        <v/>
      </c>
      <c r="D991" s="66" t="str">
        <f>IF(A991="","",IF(A991=1,start_rate,IF(variable,IF(OR(A991=1,A991&lt;$K$20*periods_per_year),D990,MIN($K$21,IF(MOD(A991-1,$J$23)=0,MAX($K$22,D990+$J$24),D990))),D990)))</f>
        <v/>
      </c>
      <c r="E991" s="71" t="str">
        <f t="shared" si="129"/>
        <v/>
      </c>
      <c r="F991" s="71" t="str">
        <f>IF(A991="","",IF(A991=nper,J990+E991,MIN(J990+E991,IF(D991=D990,F990,IF($E$10="Acc Bi-Weekly",ROUND((-PMT(((1+D991/CP)^(CP/12))-1,(nper-A991+1)*12/26,J990))/2,2),IF($E$10="Acc Weekly",ROUND((-PMT(((1+D991/CP)^(CP/12))-1,(nper-A991+1)*12/52,J990))/4,2),ROUND(-PMT(((1+D991/CP)^(CP/periods_per_year))-1,nper-A991+1,J990),2)))))))</f>
        <v/>
      </c>
      <c r="G991" s="71" t="str">
        <f>IF(OR(A991="",A991&lt;$E$14),"",IF(J990&lt;=F991,0,IF(IF(AND(A991&gt;=$E$14,MOD(A991-$E$14,int)=0),$E$15,0)+F991&gt;=J990+E991,J990+E991-F991,IF(AND(A991&gt;=$E$14,MOD(A991-$E$14,int)=0),$E$15,0)+IF(IF(AND(A991&gt;=$E$14,MOD(A991-$E$14,int)=0),$E$15,0)+IF(MOD(A991-$E$18,periods_per_year)=0,$E$17,0)+F991&lt;J990+E991,IF(MOD(A991-$E$18,periods_per_year)=0,$E$17,0),J990+E991-IF(AND(A991&gt;=$E$14,MOD(A991-$E$14,int)=0),$E$15,0)-F991))))</f>
        <v/>
      </c>
      <c r="H991" s="68"/>
      <c r="I991" s="71" t="str">
        <f t="shared" si="130"/>
        <v/>
      </c>
      <c r="J991" s="71" t="str">
        <f t="shared" si="131"/>
        <v/>
      </c>
      <c r="K991" s="50"/>
      <c r="L991" s="63" t="str">
        <f t="shared" si="132"/>
        <v/>
      </c>
      <c r="M991" s="64" t="str">
        <f>IF(L991="","",IF(OR(periods_per_year=26,periods_per_year=52),IF(periods_per_year=26,IF(L991=1,fpdate,M990+14),IF(periods_per_year=52,IF(L991=1,fpdate,M990+7),"n/a")),IF(periods_per_year=24,DATE(YEAR(fpdate),MONTH(fpdate)+(L991-1)/2+IF(AND(DAY(fpdate)&gt;=15,MOD(L991,2)=0),1,0),IF(MOD(L991,2)=0,IF(DAY(fpdate)&gt;=15,DAY(fpdate)-14,DAY(fpdate)+14),DAY(fpdate))),IF(DAY(DATE(YEAR(fpdate),MONTH(fpdate)+L991-1,DAY(fpdate)))&lt;&gt;DAY(fpdate),DATE(YEAR(fpdate),MONTH(fpdate)+L991,0),DATE(YEAR(fpdate),MONTH(fpdate)+L991-1,DAY(fpdate))))))</f>
        <v/>
      </c>
      <c r="N991" s="70" t="str">
        <f>IF(L991="","",IF(D991&lt;&gt;"",D991,IF(L991=1,start_rate,IF(variable,IF(OR(L991=1,L991&lt;$K$20*periods_per_year),N990,MIN($K$21,IF(MOD(L991-1,$J$23)=0,MAX($K$22,N990+$J$24),N990))),N990))))</f>
        <v/>
      </c>
      <c r="O991" s="71" t="str">
        <f>IF(L991="","",ROUND((((1+N991/CP)^(CP/periods_per_year))-1)*R990,2))</f>
        <v/>
      </c>
      <c r="P991" s="71" t="str">
        <f>IF(L991="","",IF(L991=nper,R990+O991,MIN(R990+O991,IF(N991=N990,P990,ROUND(-PMT(((1+N991/CP)^(CP/periods_per_year))-1,nper-L991+1,R990),2)))))</f>
        <v/>
      </c>
      <c r="Q991" s="71" t="str">
        <f t="shared" si="133"/>
        <v/>
      </c>
      <c r="R991" s="71" t="str">
        <f t="shared" si="134"/>
        <v/>
      </c>
    </row>
    <row r="992" spans="1:18" x14ac:dyDescent="0.25">
      <c r="A992" s="63" t="str">
        <f t="shared" si="126"/>
        <v/>
      </c>
      <c r="B992" s="64" t="str">
        <f t="shared" si="127"/>
        <v/>
      </c>
      <c r="C992" s="65" t="str">
        <f t="shared" si="128"/>
        <v/>
      </c>
      <c r="D992" s="66" t="str">
        <f>IF(A992="","",IF(A992=1,start_rate,IF(variable,IF(OR(A992=1,A992&lt;$K$20*periods_per_year),D991,MIN($K$21,IF(MOD(A992-1,$J$23)=0,MAX($K$22,D991+$J$24),D991))),D991)))</f>
        <v/>
      </c>
      <c r="E992" s="71" t="str">
        <f t="shared" si="129"/>
        <v/>
      </c>
      <c r="F992" s="71" t="str">
        <f>IF(A992="","",IF(A992=nper,J991+E992,MIN(J991+E992,IF(D992=D991,F991,IF($E$10="Acc Bi-Weekly",ROUND((-PMT(((1+D992/CP)^(CP/12))-1,(nper-A992+1)*12/26,J991))/2,2),IF($E$10="Acc Weekly",ROUND((-PMT(((1+D992/CP)^(CP/12))-1,(nper-A992+1)*12/52,J991))/4,2),ROUND(-PMT(((1+D992/CP)^(CP/periods_per_year))-1,nper-A992+1,J991),2)))))))</f>
        <v/>
      </c>
      <c r="G992" s="71" t="str">
        <f>IF(OR(A992="",A992&lt;$E$14),"",IF(J991&lt;=F992,0,IF(IF(AND(A992&gt;=$E$14,MOD(A992-$E$14,int)=0),$E$15,0)+F992&gt;=J991+E992,J991+E992-F992,IF(AND(A992&gt;=$E$14,MOD(A992-$E$14,int)=0),$E$15,0)+IF(IF(AND(A992&gt;=$E$14,MOD(A992-$E$14,int)=0),$E$15,0)+IF(MOD(A992-$E$18,periods_per_year)=0,$E$17,0)+F992&lt;J991+E992,IF(MOD(A992-$E$18,periods_per_year)=0,$E$17,0),J991+E992-IF(AND(A992&gt;=$E$14,MOD(A992-$E$14,int)=0),$E$15,0)-F992))))</f>
        <v/>
      </c>
      <c r="H992" s="68"/>
      <c r="I992" s="71" t="str">
        <f t="shared" si="130"/>
        <v/>
      </c>
      <c r="J992" s="71" t="str">
        <f t="shared" si="131"/>
        <v/>
      </c>
      <c r="K992" s="50"/>
      <c r="L992" s="63" t="str">
        <f t="shared" si="132"/>
        <v/>
      </c>
      <c r="M992" s="64" t="str">
        <f>IF(L992="","",IF(OR(periods_per_year=26,periods_per_year=52),IF(periods_per_year=26,IF(L992=1,fpdate,M991+14),IF(periods_per_year=52,IF(L992=1,fpdate,M991+7),"n/a")),IF(periods_per_year=24,DATE(YEAR(fpdate),MONTH(fpdate)+(L992-1)/2+IF(AND(DAY(fpdate)&gt;=15,MOD(L992,2)=0),1,0),IF(MOD(L992,2)=0,IF(DAY(fpdate)&gt;=15,DAY(fpdate)-14,DAY(fpdate)+14),DAY(fpdate))),IF(DAY(DATE(YEAR(fpdate),MONTH(fpdate)+L992-1,DAY(fpdate)))&lt;&gt;DAY(fpdate),DATE(YEAR(fpdate),MONTH(fpdate)+L992,0),DATE(YEAR(fpdate),MONTH(fpdate)+L992-1,DAY(fpdate))))))</f>
        <v/>
      </c>
      <c r="N992" s="70" t="str">
        <f>IF(L992="","",IF(D992&lt;&gt;"",D992,IF(L992=1,start_rate,IF(variable,IF(OR(L992=1,L992&lt;$K$20*periods_per_year),N991,MIN($K$21,IF(MOD(L992-1,$J$23)=0,MAX($K$22,N991+$J$24),N991))),N991))))</f>
        <v/>
      </c>
      <c r="O992" s="71" t="str">
        <f>IF(L992="","",ROUND((((1+N992/CP)^(CP/periods_per_year))-1)*R991,2))</f>
        <v/>
      </c>
      <c r="P992" s="71" t="str">
        <f>IF(L992="","",IF(L992=nper,R991+O992,MIN(R991+O992,IF(N992=N991,P991,ROUND(-PMT(((1+N992/CP)^(CP/periods_per_year))-1,nper-L992+1,R991),2)))))</f>
        <v/>
      </c>
      <c r="Q992" s="71" t="str">
        <f t="shared" si="133"/>
        <v/>
      </c>
      <c r="R992" s="71" t="str">
        <f t="shared" si="134"/>
        <v/>
      </c>
    </row>
    <row r="993" spans="1:18" x14ac:dyDescent="0.25">
      <c r="A993" s="63" t="str">
        <f t="shared" si="126"/>
        <v/>
      </c>
      <c r="B993" s="64" t="str">
        <f t="shared" si="127"/>
        <v/>
      </c>
      <c r="C993" s="65" t="str">
        <f t="shared" si="128"/>
        <v/>
      </c>
      <c r="D993" s="66" t="str">
        <f>IF(A993="","",IF(A993=1,start_rate,IF(variable,IF(OR(A993=1,A993&lt;$K$20*periods_per_year),D992,MIN($K$21,IF(MOD(A993-1,$J$23)=0,MAX($K$22,D992+$J$24),D992))),D992)))</f>
        <v/>
      </c>
      <c r="E993" s="71" t="str">
        <f t="shared" si="129"/>
        <v/>
      </c>
      <c r="F993" s="71" t="str">
        <f>IF(A993="","",IF(A993=nper,J992+E993,MIN(J992+E993,IF(D993=D992,F992,IF($E$10="Acc Bi-Weekly",ROUND((-PMT(((1+D993/CP)^(CP/12))-1,(nper-A993+1)*12/26,J992))/2,2),IF($E$10="Acc Weekly",ROUND((-PMT(((1+D993/CP)^(CP/12))-1,(nper-A993+1)*12/52,J992))/4,2),ROUND(-PMT(((1+D993/CP)^(CP/periods_per_year))-1,nper-A993+1,J992),2)))))))</f>
        <v/>
      </c>
      <c r="G993" s="71" t="str">
        <f>IF(OR(A993="",A993&lt;$E$14),"",IF(J992&lt;=F993,0,IF(IF(AND(A993&gt;=$E$14,MOD(A993-$E$14,int)=0),$E$15,0)+F993&gt;=J992+E993,J992+E993-F993,IF(AND(A993&gt;=$E$14,MOD(A993-$E$14,int)=0),$E$15,0)+IF(IF(AND(A993&gt;=$E$14,MOD(A993-$E$14,int)=0),$E$15,0)+IF(MOD(A993-$E$18,periods_per_year)=0,$E$17,0)+F993&lt;J992+E993,IF(MOD(A993-$E$18,periods_per_year)=0,$E$17,0),J992+E993-IF(AND(A993&gt;=$E$14,MOD(A993-$E$14,int)=0),$E$15,0)-F993))))</f>
        <v/>
      </c>
      <c r="H993" s="68"/>
      <c r="I993" s="71" t="str">
        <f t="shared" si="130"/>
        <v/>
      </c>
      <c r="J993" s="71" t="str">
        <f t="shared" si="131"/>
        <v/>
      </c>
      <c r="K993" s="50"/>
      <c r="L993" s="63" t="str">
        <f t="shared" si="132"/>
        <v/>
      </c>
      <c r="M993" s="64" t="str">
        <f>IF(L993="","",IF(OR(periods_per_year=26,periods_per_year=52),IF(periods_per_year=26,IF(L993=1,fpdate,M992+14),IF(periods_per_year=52,IF(L993=1,fpdate,M992+7),"n/a")),IF(periods_per_year=24,DATE(YEAR(fpdate),MONTH(fpdate)+(L993-1)/2+IF(AND(DAY(fpdate)&gt;=15,MOD(L993,2)=0),1,0),IF(MOD(L993,2)=0,IF(DAY(fpdate)&gt;=15,DAY(fpdate)-14,DAY(fpdate)+14),DAY(fpdate))),IF(DAY(DATE(YEAR(fpdate),MONTH(fpdate)+L993-1,DAY(fpdate)))&lt;&gt;DAY(fpdate),DATE(YEAR(fpdate),MONTH(fpdate)+L993,0),DATE(YEAR(fpdate),MONTH(fpdate)+L993-1,DAY(fpdate))))))</f>
        <v/>
      </c>
      <c r="N993" s="70" t="str">
        <f>IF(L993="","",IF(D993&lt;&gt;"",D993,IF(L993=1,start_rate,IF(variable,IF(OR(L993=1,L993&lt;$K$20*periods_per_year),N992,MIN($K$21,IF(MOD(L993-1,$J$23)=0,MAX($K$22,N992+$J$24),N992))),N992))))</f>
        <v/>
      </c>
      <c r="O993" s="71" t="str">
        <f>IF(L993="","",ROUND((((1+N993/CP)^(CP/periods_per_year))-1)*R992,2))</f>
        <v/>
      </c>
      <c r="P993" s="71" t="str">
        <f>IF(L993="","",IF(L993=nper,R992+O993,MIN(R992+O993,IF(N993=N992,P992,ROUND(-PMT(((1+N993/CP)^(CP/periods_per_year))-1,nper-L993+1,R992),2)))))</f>
        <v/>
      </c>
      <c r="Q993" s="71" t="str">
        <f t="shared" si="133"/>
        <v/>
      </c>
      <c r="R993" s="71" t="str">
        <f t="shared" si="134"/>
        <v/>
      </c>
    </row>
    <row r="994" spans="1:18" x14ac:dyDescent="0.25">
      <c r="A994" s="63" t="str">
        <f t="shared" si="126"/>
        <v/>
      </c>
      <c r="B994" s="64" t="str">
        <f t="shared" si="127"/>
        <v/>
      </c>
      <c r="C994" s="65" t="str">
        <f t="shared" si="128"/>
        <v/>
      </c>
      <c r="D994" s="66" t="str">
        <f>IF(A994="","",IF(A994=1,start_rate,IF(variable,IF(OR(A994=1,A994&lt;$K$20*periods_per_year),D993,MIN($K$21,IF(MOD(A994-1,$J$23)=0,MAX($K$22,D993+$J$24),D993))),D993)))</f>
        <v/>
      </c>
      <c r="E994" s="71" t="str">
        <f t="shared" si="129"/>
        <v/>
      </c>
      <c r="F994" s="71" t="str">
        <f>IF(A994="","",IF(A994=nper,J993+E994,MIN(J993+E994,IF(D994=D993,F993,IF($E$10="Acc Bi-Weekly",ROUND((-PMT(((1+D994/CP)^(CP/12))-1,(nper-A994+1)*12/26,J993))/2,2),IF($E$10="Acc Weekly",ROUND((-PMT(((1+D994/CP)^(CP/12))-1,(nper-A994+1)*12/52,J993))/4,2),ROUND(-PMT(((1+D994/CP)^(CP/periods_per_year))-1,nper-A994+1,J993),2)))))))</f>
        <v/>
      </c>
      <c r="G994" s="71" t="str">
        <f>IF(OR(A994="",A994&lt;$E$14),"",IF(J993&lt;=F994,0,IF(IF(AND(A994&gt;=$E$14,MOD(A994-$E$14,int)=0),$E$15,0)+F994&gt;=J993+E994,J993+E994-F994,IF(AND(A994&gt;=$E$14,MOD(A994-$E$14,int)=0),$E$15,0)+IF(IF(AND(A994&gt;=$E$14,MOD(A994-$E$14,int)=0),$E$15,0)+IF(MOD(A994-$E$18,periods_per_year)=0,$E$17,0)+F994&lt;J993+E994,IF(MOD(A994-$E$18,periods_per_year)=0,$E$17,0),J993+E994-IF(AND(A994&gt;=$E$14,MOD(A994-$E$14,int)=0),$E$15,0)-F994))))</f>
        <v/>
      </c>
      <c r="H994" s="68"/>
      <c r="I994" s="71" t="str">
        <f t="shared" si="130"/>
        <v/>
      </c>
      <c r="J994" s="71" t="str">
        <f t="shared" si="131"/>
        <v/>
      </c>
      <c r="K994" s="50"/>
      <c r="L994" s="63" t="str">
        <f t="shared" si="132"/>
        <v/>
      </c>
      <c r="M994" s="64" t="str">
        <f>IF(L994="","",IF(OR(periods_per_year=26,periods_per_year=52),IF(periods_per_year=26,IF(L994=1,fpdate,M993+14),IF(periods_per_year=52,IF(L994=1,fpdate,M993+7),"n/a")),IF(periods_per_year=24,DATE(YEAR(fpdate),MONTH(fpdate)+(L994-1)/2+IF(AND(DAY(fpdate)&gt;=15,MOD(L994,2)=0),1,0),IF(MOD(L994,2)=0,IF(DAY(fpdate)&gt;=15,DAY(fpdate)-14,DAY(fpdate)+14),DAY(fpdate))),IF(DAY(DATE(YEAR(fpdate),MONTH(fpdate)+L994-1,DAY(fpdate)))&lt;&gt;DAY(fpdate),DATE(YEAR(fpdate),MONTH(fpdate)+L994,0),DATE(YEAR(fpdate),MONTH(fpdate)+L994-1,DAY(fpdate))))))</f>
        <v/>
      </c>
      <c r="N994" s="70" t="str">
        <f>IF(L994="","",IF(D994&lt;&gt;"",D994,IF(L994=1,start_rate,IF(variable,IF(OR(L994=1,L994&lt;$K$20*periods_per_year),N993,MIN($K$21,IF(MOD(L994-1,$J$23)=0,MAX($K$22,N993+$J$24),N993))),N993))))</f>
        <v/>
      </c>
      <c r="O994" s="71" t="str">
        <f>IF(L994="","",ROUND((((1+N994/CP)^(CP/periods_per_year))-1)*R993,2))</f>
        <v/>
      </c>
      <c r="P994" s="71" t="str">
        <f>IF(L994="","",IF(L994=nper,R993+O994,MIN(R993+O994,IF(N994=N993,P993,ROUND(-PMT(((1+N994/CP)^(CP/periods_per_year))-1,nper-L994+1,R993),2)))))</f>
        <v/>
      </c>
      <c r="Q994" s="71" t="str">
        <f t="shared" si="133"/>
        <v/>
      </c>
      <c r="R994" s="71" t="str">
        <f t="shared" si="134"/>
        <v/>
      </c>
    </row>
    <row r="995" spans="1:18" x14ac:dyDescent="0.25">
      <c r="A995" s="63" t="str">
        <f t="shared" si="126"/>
        <v/>
      </c>
      <c r="B995" s="64" t="str">
        <f t="shared" si="127"/>
        <v/>
      </c>
      <c r="C995" s="65" t="str">
        <f t="shared" si="128"/>
        <v/>
      </c>
      <c r="D995" s="66" t="str">
        <f>IF(A995="","",IF(A995=1,start_rate,IF(variable,IF(OR(A995=1,A995&lt;$K$20*periods_per_year),D994,MIN($K$21,IF(MOD(A995-1,$J$23)=0,MAX($K$22,D994+$J$24),D994))),D994)))</f>
        <v/>
      </c>
      <c r="E995" s="71" t="str">
        <f t="shared" si="129"/>
        <v/>
      </c>
      <c r="F995" s="71" t="str">
        <f>IF(A995="","",IF(A995=nper,J994+E995,MIN(J994+E995,IF(D995=D994,F994,IF($E$10="Acc Bi-Weekly",ROUND((-PMT(((1+D995/CP)^(CP/12))-1,(nper-A995+1)*12/26,J994))/2,2),IF($E$10="Acc Weekly",ROUND((-PMT(((1+D995/CP)^(CP/12))-1,(nper-A995+1)*12/52,J994))/4,2),ROUND(-PMT(((1+D995/CP)^(CP/periods_per_year))-1,nper-A995+1,J994),2)))))))</f>
        <v/>
      </c>
      <c r="G995" s="71" t="str">
        <f>IF(OR(A995="",A995&lt;$E$14),"",IF(J994&lt;=F995,0,IF(IF(AND(A995&gt;=$E$14,MOD(A995-$E$14,int)=0),$E$15,0)+F995&gt;=J994+E995,J994+E995-F995,IF(AND(A995&gt;=$E$14,MOD(A995-$E$14,int)=0),$E$15,0)+IF(IF(AND(A995&gt;=$E$14,MOD(A995-$E$14,int)=0),$E$15,0)+IF(MOD(A995-$E$18,periods_per_year)=0,$E$17,0)+F995&lt;J994+E995,IF(MOD(A995-$E$18,periods_per_year)=0,$E$17,0),J994+E995-IF(AND(A995&gt;=$E$14,MOD(A995-$E$14,int)=0),$E$15,0)-F995))))</f>
        <v/>
      </c>
      <c r="H995" s="68"/>
      <c r="I995" s="71" t="str">
        <f t="shared" si="130"/>
        <v/>
      </c>
      <c r="J995" s="71" t="str">
        <f t="shared" si="131"/>
        <v/>
      </c>
      <c r="K995" s="50"/>
      <c r="L995" s="63" t="str">
        <f t="shared" si="132"/>
        <v/>
      </c>
      <c r="M995" s="64" t="str">
        <f>IF(L995="","",IF(OR(periods_per_year=26,periods_per_year=52),IF(periods_per_year=26,IF(L995=1,fpdate,M994+14),IF(periods_per_year=52,IF(L995=1,fpdate,M994+7),"n/a")),IF(periods_per_year=24,DATE(YEAR(fpdate),MONTH(fpdate)+(L995-1)/2+IF(AND(DAY(fpdate)&gt;=15,MOD(L995,2)=0),1,0),IF(MOD(L995,2)=0,IF(DAY(fpdate)&gt;=15,DAY(fpdate)-14,DAY(fpdate)+14),DAY(fpdate))),IF(DAY(DATE(YEAR(fpdate),MONTH(fpdate)+L995-1,DAY(fpdate)))&lt;&gt;DAY(fpdate),DATE(YEAR(fpdate),MONTH(fpdate)+L995,0),DATE(YEAR(fpdate),MONTH(fpdate)+L995-1,DAY(fpdate))))))</f>
        <v/>
      </c>
      <c r="N995" s="70" t="str">
        <f>IF(L995="","",IF(D995&lt;&gt;"",D995,IF(L995=1,start_rate,IF(variable,IF(OR(L995=1,L995&lt;$K$20*periods_per_year),N994,MIN($K$21,IF(MOD(L995-1,$J$23)=0,MAX($K$22,N994+$J$24),N994))),N994))))</f>
        <v/>
      </c>
      <c r="O995" s="71" t="str">
        <f>IF(L995="","",ROUND((((1+N995/CP)^(CP/periods_per_year))-1)*R994,2))</f>
        <v/>
      </c>
      <c r="P995" s="71" t="str">
        <f>IF(L995="","",IF(L995=nper,R994+O995,MIN(R994+O995,IF(N995=N994,P994,ROUND(-PMT(((1+N995/CP)^(CP/periods_per_year))-1,nper-L995+1,R994),2)))))</f>
        <v/>
      </c>
      <c r="Q995" s="71" t="str">
        <f t="shared" si="133"/>
        <v/>
      </c>
      <c r="R995" s="71" t="str">
        <f t="shared" si="134"/>
        <v/>
      </c>
    </row>
    <row r="996" spans="1:18" x14ac:dyDescent="0.25">
      <c r="A996" s="63" t="str">
        <f t="shared" si="126"/>
        <v/>
      </c>
      <c r="B996" s="64" t="str">
        <f t="shared" si="127"/>
        <v/>
      </c>
      <c r="C996" s="65" t="str">
        <f t="shared" si="128"/>
        <v/>
      </c>
      <c r="D996" s="66" t="str">
        <f>IF(A996="","",IF(A996=1,start_rate,IF(variable,IF(OR(A996=1,A996&lt;$K$20*periods_per_year),D995,MIN($K$21,IF(MOD(A996-1,$J$23)=0,MAX($K$22,D995+$J$24),D995))),D995)))</f>
        <v/>
      </c>
      <c r="E996" s="71" t="str">
        <f t="shared" si="129"/>
        <v/>
      </c>
      <c r="F996" s="71" t="str">
        <f>IF(A996="","",IF(A996=nper,J995+E996,MIN(J995+E996,IF(D996=D995,F995,IF($E$10="Acc Bi-Weekly",ROUND((-PMT(((1+D996/CP)^(CP/12))-1,(nper-A996+1)*12/26,J995))/2,2),IF($E$10="Acc Weekly",ROUND((-PMT(((1+D996/CP)^(CP/12))-1,(nper-A996+1)*12/52,J995))/4,2),ROUND(-PMT(((1+D996/CP)^(CP/periods_per_year))-1,nper-A996+1,J995),2)))))))</f>
        <v/>
      </c>
      <c r="G996" s="71" t="str">
        <f>IF(OR(A996="",A996&lt;$E$14),"",IF(J995&lt;=F996,0,IF(IF(AND(A996&gt;=$E$14,MOD(A996-$E$14,int)=0),$E$15,0)+F996&gt;=J995+E996,J995+E996-F996,IF(AND(A996&gt;=$E$14,MOD(A996-$E$14,int)=0),$E$15,0)+IF(IF(AND(A996&gt;=$E$14,MOD(A996-$E$14,int)=0),$E$15,0)+IF(MOD(A996-$E$18,periods_per_year)=0,$E$17,0)+F996&lt;J995+E996,IF(MOD(A996-$E$18,periods_per_year)=0,$E$17,0),J995+E996-IF(AND(A996&gt;=$E$14,MOD(A996-$E$14,int)=0),$E$15,0)-F996))))</f>
        <v/>
      </c>
      <c r="H996" s="68"/>
      <c r="I996" s="71" t="str">
        <f t="shared" si="130"/>
        <v/>
      </c>
      <c r="J996" s="71" t="str">
        <f t="shared" si="131"/>
        <v/>
      </c>
      <c r="K996" s="50"/>
      <c r="L996" s="63" t="str">
        <f t="shared" si="132"/>
        <v/>
      </c>
      <c r="M996" s="64" t="str">
        <f>IF(L996="","",IF(OR(periods_per_year=26,periods_per_year=52),IF(periods_per_year=26,IF(L996=1,fpdate,M995+14),IF(periods_per_year=52,IF(L996=1,fpdate,M995+7),"n/a")),IF(periods_per_year=24,DATE(YEAR(fpdate),MONTH(fpdate)+(L996-1)/2+IF(AND(DAY(fpdate)&gt;=15,MOD(L996,2)=0),1,0),IF(MOD(L996,2)=0,IF(DAY(fpdate)&gt;=15,DAY(fpdate)-14,DAY(fpdate)+14),DAY(fpdate))),IF(DAY(DATE(YEAR(fpdate),MONTH(fpdate)+L996-1,DAY(fpdate)))&lt;&gt;DAY(fpdate),DATE(YEAR(fpdate),MONTH(fpdate)+L996,0),DATE(YEAR(fpdate),MONTH(fpdate)+L996-1,DAY(fpdate))))))</f>
        <v/>
      </c>
      <c r="N996" s="70" t="str">
        <f>IF(L996="","",IF(D996&lt;&gt;"",D996,IF(L996=1,start_rate,IF(variable,IF(OR(L996=1,L996&lt;$K$20*periods_per_year),N995,MIN($K$21,IF(MOD(L996-1,$J$23)=0,MAX($K$22,N995+$J$24),N995))),N995))))</f>
        <v/>
      </c>
      <c r="O996" s="71" t="str">
        <f>IF(L996="","",ROUND((((1+N996/CP)^(CP/periods_per_year))-1)*R995,2))</f>
        <v/>
      </c>
      <c r="P996" s="71" t="str">
        <f>IF(L996="","",IF(L996=nper,R995+O996,MIN(R995+O996,IF(N996=N995,P995,ROUND(-PMT(((1+N996/CP)^(CP/periods_per_year))-1,nper-L996+1,R995),2)))))</f>
        <v/>
      </c>
      <c r="Q996" s="71" t="str">
        <f t="shared" si="133"/>
        <v/>
      </c>
      <c r="R996" s="71" t="str">
        <f t="shared" si="134"/>
        <v/>
      </c>
    </row>
    <row r="997" spans="1:18" x14ac:dyDescent="0.25">
      <c r="A997" s="63" t="str">
        <f t="shared" si="126"/>
        <v/>
      </c>
      <c r="B997" s="64" t="str">
        <f t="shared" si="127"/>
        <v/>
      </c>
      <c r="C997" s="65" t="str">
        <f t="shared" si="128"/>
        <v/>
      </c>
      <c r="D997" s="66" t="str">
        <f>IF(A997="","",IF(A997=1,start_rate,IF(variable,IF(OR(A997=1,A997&lt;$K$20*periods_per_year),D996,MIN($K$21,IF(MOD(A997-1,$J$23)=0,MAX($K$22,D996+$J$24),D996))),D996)))</f>
        <v/>
      </c>
      <c r="E997" s="71" t="str">
        <f t="shared" si="129"/>
        <v/>
      </c>
      <c r="F997" s="71" t="str">
        <f>IF(A997="","",IF(A997=nper,J996+E997,MIN(J996+E997,IF(D997=D996,F996,IF($E$10="Acc Bi-Weekly",ROUND((-PMT(((1+D997/CP)^(CP/12))-1,(nper-A997+1)*12/26,J996))/2,2),IF($E$10="Acc Weekly",ROUND((-PMT(((1+D997/CP)^(CP/12))-1,(nper-A997+1)*12/52,J996))/4,2),ROUND(-PMT(((1+D997/CP)^(CP/periods_per_year))-1,nper-A997+1,J996),2)))))))</f>
        <v/>
      </c>
      <c r="G997" s="71" t="str">
        <f>IF(OR(A997="",A997&lt;$E$14),"",IF(J996&lt;=F997,0,IF(IF(AND(A997&gt;=$E$14,MOD(A997-$E$14,int)=0),$E$15,0)+F997&gt;=J996+E997,J996+E997-F997,IF(AND(A997&gt;=$E$14,MOD(A997-$E$14,int)=0),$E$15,0)+IF(IF(AND(A997&gt;=$E$14,MOD(A997-$E$14,int)=0),$E$15,0)+IF(MOD(A997-$E$18,periods_per_year)=0,$E$17,0)+F997&lt;J996+E997,IF(MOD(A997-$E$18,periods_per_year)=0,$E$17,0),J996+E997-IF(AND(A997&gt;=$E$14,MOD(A997-$E$14,int)=0),$E$15,0)-F997))))</f>
        <v/>
      </c>
      <c r="H997" s="68"/>
      <c r="I997" s="71" t="str">
        <f t="shared" si="130"/>
        <v/>
      </c>
      <c r="J997" s="71" t="str">
        <f t="shared" si="131"/>
        <v/>
      </c>
      <c r="K997" s="50"/>
      <c r="L997" s="63" t="str">
        <f t="shared" si="132"/>
        <v/>
      </c>
      <c r="M997" s="64" t="str">
        <f>IF(L997="","",IF(OR(periods_per_year=26,periods_per_year=52),IF(periods_per_year=26,IF(L997=1,fpdate,M996+14),IF(periods_per_year=52,IF(L997=1,fpdate,M996+7),"n/a")),IF(periods_per_year=24,DATE(YEAR(fpdate),MONTH(fpdate)+(L997-1)/2+IF(AND(DAY(fpdate)&gt;=15,MOD(L997,2)=0),1,0),IF(MOD(L997,2)=0,IF(DAY(fpdate)&gt;=15,DAY(fpdate)-14,DAY(fpdate)+14),DAY(fpdate))),IF(DAY(DATE(YEAR(fpdate),MONTH(fpdate)+L997-1,DAY(fpdate)))&lt;&gt;DAY(fpdate),DATE(YEAR(fpdate),MONTH(fpdate)+L997,0),DATE(YEAR(fpdate),MONTH(fpdate)+L997-1,DAY(fpdate))))))</f>
        <v/>
      </c>
      <c r="N997" s="70" t="str">
        <f>IF(L997="","",IF(D997&lt;&gt;"",D997,IF(L997=1,start_rate,IF(variable,IF(OR(L997=1,L997&lt;$K$20*periods_per_year),N996,MIN($K$21,IF(MOD(L997-1,$J$23)=0,MAX($K$22,N996+$J$24),N996))),N996))))</f>
        <v/>
      </c>
      <c r="O997" s="71" t="str">
        <f>IF(L997="","",ROUND((((1+N997/CP)^(CP/periods_per_year))-1)*R996,2))</f>
        <v/>
      </c>
      <c r="P997" s="71" t="str">
        <f>IF(L997="","",IF(L997=nper,R996+O997,MIN(R996+O997,IF(N997=N996,P996,ROUND(-PMT(((1+N997/CP)^(CP/periods_per_year))-1,nper-L997+1,R996),2)))))</f>
        <v/>
      </c>
      <c r="Q997" s="71" t="str">
        <f t="shared" si="133"/>
        <v/>
      </c>
      <c r="R997" s="71" t="str">
        <f t="shared" si="134"/>
        <v/>
      </c>
    </row>
    <row r="998" spans="1:18" x14ac:dyDescent="0.25">
      <c r="A998" s="63" t="str">
        <f t="shared" si="126"/>
        <v/>
      </c>
      <c r="B998" s="64" t="str">
        <f t="shared" si="127"/>
        <v/>
      </c>
      <c r="C998" s="65" t="str">
        <f t="shared" si="128"/>
        <v/>
      </c>
      <c r="D998" s="66" t="str">
        <f>IF(A998="","",IF(A998=1,start_rate,IF(variable,IF(OR(A998=1,A998&lt;$K$20*periods_per_year),D997,MIN($K$21,IF(MOD(A998-1,$J$23)=0,MAX($K$22,D997+$J$24),D997))),D997)))</f>
        <v/>
      </c>
      <c r="E998" s="71" t="str">
        <f t="shared" si="129"/>
        <v/>
      </c>
      <c r="F998" s="71" t="str">
        <f>IF(A998="","",IF(A998=nper,J997+E998,MIN(J997+E998,IF(D998=D997,F997,IF($E$10="Acc Bi-Weekly",ROUND((-PMT(((1+D998/CP)^(CP/12))-1,(nper-A998+1)*12/26,J997))/2,2),IF($E$10="Acc Weekly",ROUND((-PMT(((1+D998/CP)^(CP/12))-1,(nper-A998+1)*12/52,J997))/4,2),ROUND(-PMT(((1+D998/CP)^(CP/periods_per_year))-1,nper-A998+1,J997),2)))))))</f>
        <v/>
      </c>
      <c r="G998" s="71" t="str">
        <f>IF(OR(A998="",A998&lt;$E$14),"",IF(J997&lt;=F998,0,IF(IF(AND(A998&gt;=$E$14,MOD(A998-$E$14,int)=0),$E$15,0)+F998&gt;=J997+E998,J997+E998-F998,IF(AND(A998&gt;=$E$14,MOD(A998-$E$14,int)=0),$E$15,0)+IF(IF(AND(A998&gt;=$E$14,MOD(A998-$E$14,int)=0),$E$15,0)+IF(MOD(A998-$E$18,periods_per_year)=0,$E$17,0)+F998&lt;J997+E998,IF(MOD(A998-$E$18,periods_per_year)=0,$E$17,0),J997+E998-IF(AND(A998&gt;=$E$14,MOD(A998-$E$14,int)=0),$E$15,0)-F998))))</f>
        <v/>
      </c>
      <c r="H998" s="68"/>
      <c r="I998" s="71" t="str">
        <f t="shared" si="130"/>
        <v/>
      </c>
      <c r="J998" s="71" t="str">
        <f t="shared" si="131"/>
        <v/>
      </c>
      <c r="K998" s="50"/>
      <c r="L998" s="63" t="str">
        <f t="shared" si="132"/>
        <v/>
      </c>
      <c r="M998" s="64" t="str">
        <f>IF(L998="","",IF(OR(periods_per_year=26,periods_per_year=52),IF(periods_per_year=26,IF(L998=1,fpdate,M997+14),IF(periods_per_year=52,IF(L998=1,fpdate,M997+7),"n/a")),IF(periods_per_year=24,DATE(YEAR(fpdate),MONTH(fpdate)+(L998-1)/2+IF(AND(DAY(fpdate)&gt;=15,MOD(L998,2)=0),1,0),IF(MOD(L998,2)=0,IF(DAY(fpdate)&gt;=15,DAY(fpdate)-14,DAY(fpdate)+14),DAY(fpdate))),IF(DAY(DATE(YEAR(fpdate),MONTH(fpdate)+L998-1,DAY(fpdate)))&lt;&gt;DAY(fpdate),DATE(YEAR(fpdate),MONTH(fpdate)+L998,0),DATE(YEAR(fpdate),MONTH(fpdate)+L998-1,DAY(fpdate))))))</f>
        <v/>
      </c>
      <c r="N998" s="70" t="str">
        <f>IF(L998="","",IF(D998&lt;&gt;"",D998,IF(L998=1,start_rate,IF(variable,IF(OR(L998=1,L998&lt;$K$20*periods_per_year),N997,MIN($K$21,IF(MOD(L998-1,$J$23)=0,MAX($K$22,N997+$J$24),N997))),N997))))</f>
        <v/>
      </c>
      <c r="O998" s="71" t="str">
        <f>IF(L998="","",ROUND((((1+N998/CP)^(CP/periods_per_year))-1)*R997,2))</f>
        <v/>
      </c>
      <c r="P998" s="71" t="str">
        <f>IF(L998="","",IF(L998=nper,R997+O998,MIN(R997+O998,IF(N998=N997,P997,ROUND(-PMT(((1+N998/CP)^(CP/periods_per_year))-1,nper-L998+1,R997),2)))))</f>
        <v/>
      </c>
      <c r="Q998" s="71" t="str">
        <f t="shared" si="133"/>
        <v/>
      </c>
      <c r="R998" s="71" t="str">
        <f t="shared" si="134"/>
        <v/>
      </c>
    </row>
    <row r="999" spans="1:18" x14ac:dyDescent="0.25">
      <c r="A999" s="63" t="str">
        <f t="shared" si="126"/>
        <v/>
      </c>
      <c r="B999" s="64" t="str">
        <f t="shared" si="127"/>
        <v/>
      </c>
      <c r="C999" s="65" t="str">
        <f t="shared" si="128"/>
        <v/>
      </c>
      <c r="D999" s="66" t="str">
        <f>IF(A999="","",IF(A999=1,start_rate,IF(variable,IF(OR(A999=1,A999&lt;$K$20*periods_per_year),D998,MIN($K$21,IF(MOD(A999-1,$J$23)=0,MAX($K$22,D998+$J$24),D998))),D998)))</f>
        <v/>
      </c>
      <c r="E999" s="71" t="str">
        <f t="shared" si="129"/>
        <v/>
      </c>
      <c r="F999" s="71" t="str">
        <f>IF(A999="","",IF(A999=nper,J998+E999,MIN(J998+E999,IF(D999=D998,F998,IF($E$10="Acc Bi-Weekly",ROUND((-PMT(((1+D999/CP)^(CP/12))-1,(nper-A999+1)*12/26,J998))/2,2),IF($E$10="Acc Weekly",ROUND((-PMT(((1+D999/CP)^(CP/12))-1,(nper-A999+1)*12/52,J998))/4,2),ROUND(-PMT(((1+D999/CP)^(CP/periods_per_year))-1,nper-A999+1,J998),2)))))))</f>
        <v/>
      </c>
      <c r="G999" s="71" t="str">
        <f>IF(OR(A999="",A999&lt;$E$14),"",IF(J998&lt;=F999,0,IF(IF(AND(A999&gt;=$E$14,MOD(A999-$E$14,int)=0),$E$15,0)+F999&gt;=J998+E999,J998+E999-F999,IF(AND(A999&gt;=$E$14,MOD(A999-$E$14,int)=0),$E$15,0)+IF(IF(AND(A999&gt;=$E$14,MOD(A999-$E$14,int)=0),$E$15,0)+IF(MOD(A999-$E$18,periods_per_year)=0,$E$17,0)+F999&lt;J998+E999,IF(MOD(A999-$E$18,periods_per_year)=0,$E$17,0),J998+E999-IF(AND(A999&gt;=$E$14,MOD(A999-$E$14,int)=0),$E$15,0)-F999))))</f>
        <v/>
      </c>
      <c r="H999" s="68"/>
      <c r="I999" s="71" t="str">
        <f t="shared" si="130"/>
        <v/>
      </c>
      <c r="J999" s="71" t="str">
        <f t="shared" si="131"/>
        <v/>
      </c>
      <c r="K999" s="50"/>
      <c r="L999" s="63" t="str">
        <f t="shared" si="132"/>
        <v/>
      </c>
      <c r="M999" s="64" t="str">
        <f>IF(L999="","",IF(OR(periods_per_year=26,periods_per_year=52),IF(periods_per_year=26,IF(L999=1,fpdate,M998+14),IF(periods_per_year=52,IF(L999=1,fpdate,M998+7),"n/a")),IF(periods_per_year=24,DATE(YEAR(fpdate),MONTH(fpdate)+(L999-1)/2+IF(AND(DAY(fpdate)&gt;=15,MOD(L999,2)=0),1,0),IF(MOD(L999,2)=0,IF(DAY(fpdate)&gt;=15,DAY(fpdate)-14,DAY(fpdate)+14),DAY(fpdate))),IF(DAY(DATE(YEAR(fpdate),MONTH(fpdate)+L999-1,DAY(fpdate)))&lt;&gt;DAY(fpdate),DATE(YEAR(fpdate),MONTH(fpdate)+L999,0),DATE(YEAR(fpdate),MONTH(fpdate)+L999-1,DAY(fpdate))))))</f>
        <v/>
      </c>
      <c r="N999" s="70" t="str">
        <f>IF(L999="","",IF(D999&lt;&gt;"",D999,IF(L999=1,start_rate,IF(variable,IF(OR(L999=1,L999&lt;$K$20*periods_per_year),N998,MIN($K$21,IF(MOD(L999-1,$J$23)=0,MAX($K$22,N998+$J$24),N998))),N998))))</f>
        <v/>
      </c>
      <c r="O999" s="71" t="str">
        <f>IF(L999="","",ROUND((((1+N999/CP)^(CP/periods_per_year))-1)*R998,2))</f>
        <v/>
      </c>
      <c r="P999" s="71" t="str">
        <f>IF(L999="","",IF(L999=nper,R998+O999,MIN(R998+O999,IF(N999=N998,P998,ROUND(-PMT(((1+N999/CP)^(CP/periods_per_year))-1,nper-L999+1,R998),2)))))</f>
        <v/>
      </c>
      <c r="Q999" s="71" t="str">
        <f t="shared" si="133"/>
        <v/>
      </c>
      <c r="R999" s="71" t="str">
        <f t="shared" si="134"/>
        <v/>
      </c>
    </row>
    <row r="1000" spans="1:18" x14ac:dyDescent="0.25">
      <c r="A1000" s="63" t="str">
        <f t="shared" si="126"/>
        <v/>
      </c>
      <c r="B1000" s="64" t="str">
        <f t="shared" si="127"/>
        <v/>
      </c>
      <c r="C1000" s="65" t="str">
        <f t="shared" si="128"/>
        <v/>
      </c>
      <c r="D1000" s="66" t="str">
        <f>IF(A1000="","",IF(A1000=1,start_rate,IF(variable,IF(OR(A1000=1,A1000&lt;$K$20*periods_per_year),D999,MIN($K$21,IF(MOD(A1000-1,$J$23)=0,MAX($K$22,D999+$J$24),D999))),D999)))</f>
        <v/>
      </c>
      <c r="E1000" s="71" t="str">
        <f t="shared" si="129"/>
        <v/>
      </c>
      <c r="F1000" s="71" t="str">
        <f>IF(A1000="","",IF(A1000=nper,J999+E1000,MIN(J999+E1000,IF(D1000=D999,F999,IF($E$10="Acc Bi-Weekly",ROUND((-PMT(((1+D1000/CP)^(CP/12))-1,(nper-A1000+1)*12/26,J999))/2,2),IF($E$10="Acc Weekly",ROUND((-PMT(((1+D1000/CP)^(CP/12))-1,(nper-A1000+1)*12/52,J999))/4,2),ROUND(-PMT(((1+D1000/CP)^(CP/periods_per_year))-1,nper-A1000+1,J999),2)))))))</f>
        <v/>
      </c>
      <c r="G1000" s="71" t="str">
        <f>IF(OR(A1000="",A1000&lt;$E$14),"",IF(J999&lt;=F1000,0,IF(IF(AND(A1000&gt;=$E$14,MOD(A1000-$E$14,int)=0),$E$15,0)+F1000&gt;=J999+E1000,J999+E1000-F1000,IF(AND(A1000&gt;=$E$14,MOD(A1000-$E$14,int)=0),$E$15,0)+IF(IF(AND(A1000&gt;=$E$14,MOD(A1000-$E$14,int)=0),$E$15,0)+IF(MOD(A1000-$E$18,periods_per_year)=0,$E$17,0)+F1000&lt;J999+E1000,IF(MOD(A1000-$E$18,periods_per_year)=0,$E$17,0),J999+E1000-IF(AND(A1000&gt;=$E$14,MOD(A1000-$E$14,int)=0),$E$15,0)-F1000))))</f>
        <v/>
      </c>
      <c r="H1000" s="68"/>
      <c r="I1000" s="71" t="str">
        <f t="shared" si="130"/>
        <v/>
      </c>
      <c r="J1000" s="71" t="str">
        <f t="shared" si="131"/>
        <v/>
      </c>
      <c r="K1000" s="50"/>
      <c r="L1000" s="63" t="str">
        <f t="shared" si="132"/>
        <v/>
      </c>
      <c r="M1000" s="64" t="str">
        <f>IF(L1000="","",IF(OR(periods_per_year=26,periods_per_year=52),IF(periods_per_year=26,IF(L1000=1,fpdate,M999+14),IF(periods_per_year=52,IF(L1000=1,fpdate,M999+7),"n/a")),IF(periods_per_year=24,DATE(YEAR(fpdate),MONTH(fpdate)+(L1000-1)/2+IF(AND(DAY(fpdate)&gt;=15,MOD(L1000,2)=0),1,0),IF(MOD(L1000,2)=0,IF(DAY(fpdate)&gt;=15,DAY(fpdate)-14,DAY(fpdate)+14),DAY(fpdate))),IF(DAY(DATE(YEAR(fpdate),MONTH(fpdate)+L1000-1,DAY(fpdate)))&lt;&gt;DAY(fpdate),DATE(YEAR(fpdate),MONTH(fpdate)+L1000,0),DATE(YEAR(fpdate),MONTH(fpdate)+L1000-1,DAY(fpdate))))))</f>
        <v/>
      </c>
      <c r="N1000" s="70" t="str">
        <f>IF(L1000="","",IF(D1000&lt;&gt;"",D1000,IF(L1000=1,start_rate,IF(variable,IF(OR(L1000=1,L1000&lt;$K$20*periods_per_year),N999,MIN($K$21,IF(MOD(L1000-1,$J$23)=0,MAX($K$22,N999+$J$24),N999))),N999))))</f>
        <v/>
      </c>
      <c r="O1000" s="71" t="str">
        <f>IF(L1000="","",ROUND((((1+N1000/CP)^(CP/periods_per_year))-1)*R999,2))</f>
        <v/>
      </c>
      <c r="P1000" s="71" t="str">
        <f>IF(L1000="","",IF(L1000=nper,R999+O1000,MIN(R999+O1000,IF(N1000=N999,P999,ROUND(-PMT(((1+N1000/CP)^(CP/periods_per_year))-1,nper-L1000+1,R999),2)))))</f>
        <v/>
      </c>
      <c r="Q1000" s="71" t="str">
        <f t="shared" si="133"/>
        <v/>
      </c>
      <c r="R1000" s="71" t="str">
        <f t="shared" si="134"/>
        <v/>
      </c>
    </row>
    <row r="1001" spans="1:18" x14ac:dyDescent="0.25">
      <c r="A1001" s="63" t="str">
        <f t="shared" si="126"/>
        <v/>
      </c>
      <c r="B1001" s="64" t="str">
        <f t="shared" si="127"/>
        <v/>
      </c>
      <c r="C1001" s="65" t="str">
        <f t="shared" si="128"/>
        <v/>
      </c>
      <c r="D1001" s="66" t="str">
        <f>IF(A1001="","",IF(A1001=1,start_rate,IF(variable,IF(OR(A1001=1,A1001&lt;$K$20*periods_per_year),D1000,MIN($K$21,IF(MOD(A1001-1,$J$23)=0,MAX($K$22,D1000+$J$24),D1000))),D1000)))</f>
        <v/>
      </c>
      <c r="E1001" s="71" t="str">
        <f t="shared" si="129"/>
        <v/>
      </c>
      <c r="F1001" s="71" t="str">
        <f>IF(A1001="","",IF(A1001=nper,J1000+E1001,MIN(J1000+E1001,IF(D1001=D1000,F1000,IF($E$10="Acc Bi-Weekly",ROUND((-PMT(((1+D1001/CP)^(CP/12))-1,(nper-A1001+1)*12/26,J1000))/2,2),IF($E$10="Acc Weekly",ROUND((-PMT(((1+D1001/CP)^(CP/12))-1,(nper-A1001+1)*12/52,J1000))/4,2),ROUND(-PMT(((1+D1001/CP)^(CP/periods_per_year))-1,nper-A1001+1,J1000),2)))))))</f>
        <v/>
      </c>
      <c r="G1001" s="71" t="str">
        <f>IF(OR(A1001="",A1001&lt;$E$14),"",IF(J1000&lt;=F1001,0,IF(IF(AND(A1001&gt;=$E$14,MOD(A1001-$E$14,int)=0),$E$15,0)+F1001&gt;=J1000+E1001,J1000+E1001-F1001,IF(AND(A1001&gt;=$E$14,MOD(A1001-$E$14,int)=0),$E$15,0)+IF(IF(AND(A1001&gt;=$E$14,MOD(A1001-$E$14,int)=0),$E$15,0)+IF(MOD(A1001-$E$18,periods_per_year)=0,$E$17,0)+F1001&lt;J1000+E1001,IF(MOD(A1001-$E$18,periods_per_year)=0,$E$17,0),J1000+E1001-IF(AND(A1001&gt;=$E$14,MOD(A1001-$E$14,int)=0),$E$15,0)-F1001))))</f>
        <v/>
      </c>
      <c r="H1001" s="68"/>
      <c r="I1001" s="71" t="str">
        <f t="shared" si="130"/>
        <v/>
      </c>
      <c r="J1001" s="71" t="str">
        <f t="shared" si="131"/>
        <v/>
      </c>
      <c r="K1001" s="50"/>
      <c r="L1001" s="63" t="str">
        <f t="shared" si="132"/>
        <v/>
      </c>
      <c r="M1001" s="64" t="str">
        <f>IF(L1001="","",IF(OR(periods_per_year=26,periods_per_year=52),IF(periods_per_year=26,IF(L1001=1,fpdate,M1000+14),IF(periods_per_year=52,IF(L1001=1,fpdate,M1000+7),"n/a")),IF(periods_per_year=24,DATE(YEAR(fpdate),MONTH(fpdate)+(L1001-1)/2+IF(AND(DAY(fpdate)&gt;=15,MOD(L1001,2)=0),1,0),IF(MOD(L1001,2)=0,IF(DAY(fpdate)&gt;=15,DAY(fpdate)-14,DAY(fpdate)+14),DAY(fpdate))),IF(DAY(DATE(YEAR(fpdate),MONTH(fpdate)+L1001-1,DAY(fpdate)))&lt;&gt;DAY(fpdate),DATE(YEAR(fpdate),MONTH(fpdate)+L1001,0),DATE(YEAR(fpdate),MONTH(fpdate)+L1001-1,DAY(fpdate))))))</f>
        <v/>
      </c>
      <c r="N1001" s="70" t="str">
        <f>IF(L1001="","",IF(D1001&lt;&gt;"",D1001,IF(L1001=1,start_rate,IF(variable,IF(OR(L1001=1,L1001&lt;$K$20*periods_per_year),N1000,MIN($K$21,IF(MOD(L1001-1,$J$23)=0,MAX($K$22,N1000+$J$24),N1000))),N1000))))</f>
        <v/>
      </c>
      <c r="O1001" s="71" t="str">
        <f>IF(L1001="","",ROUND((((1+N1001/CP)^(CP/periods_per_year))-1)*R1000,2))</f>
        <v/>
      </c>
      <c r="P1001" s="71" t="str">
        <f>IF(L1001="","",IF(L1001=nper,R1000+O1001,MIN(R1000+O1001,IF(N1001=N1000,P1000,ROUND(-PMT(((1+N1001/CP)^(CP/periods_per_year))-1,nper-L1001+1,R1000),2)))))</f>
        <v/>
      </c>
      <c r="Q1001" s="71" t="str">
        <f t="shared" si="133"/>
        <v/>
      </c>
      <c r="R1001" s="71" t="str">
        <f t="shared" si="134"/>
        <v/>
      </c>
    </row>
    <row r="1002" spans="1:18" x14ac:dyDescent="0.25">
      <c r="A1002" s="63" t="str">
        <f t="shared" si="126"/>
        <v/>
      </c>
      <c r="B1002" s="64" t="str">
        <f t="shared" si="127"/>
        <v/>
      </c>
      <c r="C1002" s="65" t="str">
        <f t="shared" si="128"/>
        <v/>
      </c>
      <c r="D1002" s="66" t="str">
        <f>IF(A1002="","",IF(A1002=1,start_rate,IF(variable,IF(OR(A1002=1,A1002&lt;$K$20*periods_per_year),D1001,MIN($K$21,IF(MOD(A1002-1,$J$23)=0,MAX($K$22,D1001+$J$24),D1001))),D1001)))</f>
        <v/>
      </c>
      <c r="E1002" s="71" t="str">
        <f t="shared" si="129"/>
        <v/>
      </c>
      <c r="F1002" s="71" t="str">
        <f>IF(A1002="","",IF(A1002=nper,J1001+E1002,MIN(J1001+E1002,IF(D1002=D1001,F1001,IF($E$10="Acc Bi-Weekly",ROUND((-PMT(((1+D1002/CP)^(CP/12))-1,(nper-A1002+1)*12/26,J1001))/2,2),IF($E$10="Acc Weekly",ROUND((-PMT(((1+D1002/CP)^(CP/12))-1,(nper-A1002+1)*12/52,J1001))/4,2),ROUND(-PMT(((1+D1002/CP)^(CP/periods_per_year))-1,nper-A1002+1,J1001),2)))))))</f>
        <v/>
      </c>
      <c r="G1002" s="71" t="str">
        <f>IF(OR(A1002="",A1002&lt;$E$14),"",IF(J1001&lt;=F1002,0,IF(IF(AND(A1002&gt;=$E$14,MOD(A1002-$E$14,int)=0),$E$15,0)+F1002&gt;=J1001+E1002,J1001+E1002-F1002,IF(AND(A1002&gt;=$E$14,MOD(A1002-$E$14,int)=0),$E$15,0)+IF(IF(AND(A1002&gt;=$E$14,MOD(A1002-$E$14,int)=0),$E$15,0)+IF(MOD(A1002-$E$18,periods_per_year)=0,$E$17,0)+F1002&lt;J1001+E1002,IF(MOD(A1002-$E$18,periods_per_year)=0,$E$17,0),J1001+E1002-IF(AND(A1002&gt;=$E$14,MOD(A1002-$E$14,int)=0),$E$15,0)-F1002))))</f>
        <v/>
      </c>
      <c r="H1002" s="68"/>
      <c r="I1002" s="71" t="str">
        <f t="shared" si="130"/>
        <v/>
      </c>
      <c r="J1002" s="71" t="str">
        <f t="shared" si="131"/>
        <v/>
      </c>
      <c r="K1002" s="50"/>
      <c r="L1002" s="63" t="str">
        <f t="shared" si="132"/>
        <v/>
      </c>
      <c r="M1002" s="64" t="str">
        <f>IF(L1002="","",IF(OR(periods_per_year=26,periods_per_year=52),IF(periods_per_year=26,IF(L1002=1,fpdate,M1001+14),IF(periods_per_year=52,IF(L1002=1,fpdate,M1001+7),"n/a")),IF(periods_per_year=24,DATE(YEAR(fpdate),MONTH(fpdate)+(L1002-1)/2+IF(AND(DAY(fpdate)&gt;=15,MOD(L1002,2)=0),1,0),IF(MOD(L1002,2)=0,IF(DAY(fpdate)&gt;=15,DAY(fpdate)-14,DAY(fpdate)+14),DAY(fpdate))),IF(DAY(DATE(YEAR(fpdate),MONTH(fpdate)+L1002-1,DAY(fpdate)))&lt;&gt;DAY(fpdate),DATE(YEAR(fpdate),MONTH(fpdate)+L1002,0),DATE(YEAR(fpdate),MONTH(fpdate)+L1002-1,DAY(fpdate))))))</f>
        <v/>
      </c>
      <c r="N1002" s="70" t="str">
        <f>IF(L1002="","",IF(D1002&lt;&gt;"",D1002,IF(L1002=1,start_rate,IF(variable,IF(OR(L1002=1,L1002&lt;$K$20*periods_per_year),N1001,MIN($K$21,IF(MOD(L1002-1,$J$23)=0,MAX($K$22,N1001+$J$24),N1001))),N1001))))</f>
        <v/>
      </c>
      <c r="O1002" s="71" t="str">
        <f>IF(L1002="","",ROUND((((1+N1002/CP)^(CP/periods_per_year))-1)*R1001,2))</f>
        <v/>
      </c>
      <c r="P1002" s="71" t="str">
        <f>IF(L1002="","",IF(L1002=nper,R1001+O1002,MIN(R1001+O1002,IF(N1002=N1001,P1001,ROUND(-PMT(((1+N1002/CP)^(CP/periods_per_year))-1,nper-L1002+1,R1001),2)))))</f>
        <v/>
      </c>
      <c r="Q1002" s="71" t="str">
        <f t="shared" si="133"/>
        <v/>
      </c>
      <c r="R1002" s="71" t="str">
        <f t="shared" si="134"/>
        <v/>
      </c>
    </row>
    <row r="1003" spans="1:18" x14ac:dyDescent="0.25">
      <c r="A1003" s="63" t="str">
        <f t="shared" ref="A1003:A1066" si="135">IF(J1002="","",IF(OR(A1002&gt;=nper,ROUND(J1002,2)&lt;=0),"",A1002+1))</f>
        <v/>
      </c>
      <c r="B1003" s="64" t="str">
        <f t="shared" ref="B1003:B1066" si="136">IF(A1003="","",IF(OR(periods_per_year=26,periods_per_year=52),IF(periods_per_year=26,IF(A1003=1,fpdate,B1002+14),IF(periods_per_year=52,IF(A1003=1,fpdate,B1002+7),"n/a")),IF(periods_per_year=24,DATE(YEAR(fpdate),MONTH(fpdate)+(A1003-1)/2+IF(AND(DAY(fpdate)&gt;=15,MOD(A1003,2)=0),1,0),IF(MOD(A1003,2)=0,IF(DAY(fpdate)&gt;=15,DAY(fpdate)-14,DAY(fpdate)+14),DAY(fpdate))),IF(DAY(DATE(YEAR(fpdate),MONTH(fpdate)+A1003-1,DAY(fpdate)))&lt;&gt;DAY(fpdate),DATE(YEAR(fpdate),MONTH(fpdate)+A1003,0),DATE(YEAR(fpdate),MONTH(fpdate)+A1003-1,DAY(fpdate))))))</f>
        <v/>
      </c>
      <c r="C1003" s="65" t="str">
        <f t="shared" ref="C1003:C1066" si="137">IF(A1003="","",IF(MOD(A1003,periods_per_year)=0,A1003/periods_per_year,""))</f>
        <v/>
      </c>
      <c r="D1003" s="66" t="str">
        <f>IF(A1003="","",IF(A1003=1,start_rate,IF(variable,IF(OR(A1003=1,A1003&lt;$K$20*periods_per_year),D1002,MIN($K$21,IF(MOD(A1003-1,$J$23)=0,MAX($K$22,D1002+$J$24),D1002))),D1002)))</f>
        <v/>
      </c>
      <c r="E1003" s="71" t="str">
        <f t="shared" ref="E1003:E1066" si="138">IF(A1003="","",ROUND((((1+D1003/CP)^(CP/periods_per_year))-1)*J1002,2))</f>
        <v/>
      </c>
      <c r="F1003" s="71" t="str">
        <f>IF(A1003="","",IF(A1003=nper,J1002+E1003,MIN(J1002+E1003,IF(D1003=D1002,F1002,IF($E$10="Acc Bi-Weekly",ROUND((-PMT(((1+D1003/CP)^(CP/12))-1,(nper-A1003+1)*12/26,J1002))/2,2),IF($E$10="Acc Weekly",ROUND((-PMT(((1+D1003/CP)^(CP/12))-1,(nper-A1003+1)*12/52,J1002))/4,2),ROUND(-PMT(((1+D1003/CP)^(CP/periods_per_year))-1,nper-A1003+1,J1002),2)))))))</f>
        <v/>
      </c>
      <c r="G1003" s="71" t="str">
        <f>IF(OR(A1003="",A1003&lt;$E$14),"",IF(J1002&lt;=F1003,0,IF(IF(AND(A1003&gt;=$E$14,MOD(A1003-$E$14,int)=0),$E$15,0)+F1003&gt;=J1002+E1003,J1002+E1003-F1003,IF(AND(A1003&gt;=$E$14,MOD(A1003-$E$14,int)=0),$E$15,0)+IF(IF(AND(A1003&gt;=$E$14,MOD(A1003-$E$14,int)=0),$E$15,0)+IF(MOD(A1003-$E$18,periods_per_year)=0,$E$17,0)+F1003&lt;J1002+E1003,IF(MOD(A1003-$E$18,periods_per_year)=0,$E$17,0),J1002+E1003-IF(AND(A1003&gt;=$E$14,MOD(A1003-$E$14,int)=0),$E$15,0)-F1003))))</f>
        <v/>
      </c>
      <c r="H1003" s="68"/>
      <c r="I1003" s="71" t="str">
        <f t="shared" ref="I1003:I1066" si="139">IF(A1003="","",F1003-E1003+H1003+IF(G1003="",0,G1003))</f>
        <v/>
      </c>
      <c r="J1003" s="71" t="str">
        <f t="shared" ref="J1003:J1066" si="140">IF(A1003="","",J1002-I1003)</f>
        <v/>
      </c>
      <c r="K1003" s="50"/>
      <c r="L1003" s="63" t="str">
        <f t="shared" ref="L1003:L1066" si="141">IF(R1002="","",IF(OR(L1002&gt;=nper,ROUND(R1002,2)&lt;=0),"",L1002+1))</f>
        <v/>
      </c>
      <c r="M1003" s="64" t="str">
        <f>IF(L1003="","",IF(OR(periods_per_year=26,periods_per_year=52),IF(periods_per_year=26,IF(L1003=1,fpdate,M1002+14),IF(periods_per_year=52,IF(L1003=1,fpdate,M1002+7),"n/a")),IF(periods_per_year=24,DATE(YEAR(fpdate),MONTH(fpdate)+(L1003-1)/2+IF(AND(DAY(fpdate)&gt;=15,MOD(L1003,2)=0),1,0),IF(MOD(L1003,2)=0,IF(DAY(fpdate)&gt;=15,DAY(fpdate)-14,DAY(fpdate)+14),DAY(fpdate))),IF(DAY(DATE(YEAR(fpdate),MONTH(fpdate)+L1003-1,DAY(fpdate)))&lt;&gt;DAY(fpdate),DATE(YEAR(fpdate),MONTH(fpdate)+L1003,0),DATE(YEAR(fpdate),MONTH(fpdate)+L1003-1,DAY(fpdate))))))</f>
        <v/>
      </c>
      <c r="N1003" s="70" t="str">
        <f>IF(L1003="","",IF(D1003&lt;&gt;"",D1003,IF(L1003=1,start_rate,IF(variable,IF(OR(L1003=1,L1003&lt;$K$20*periods_per_year),N1002,MIN($K$21,IF(MOD(L1003-1,$J$23)=0,MAX($K$22,N1002+$J$24),N1002))),N1002))))</f>
        <v/>
      </c>
      <c r="O1003" s="71" t="str">
        <f>IF(L1003="","",ROUND((((1+N1003/CP)^(CP/periods_per_year))-1)*R1002,2))</f>
        <v/>
      </c>
      <c r="P1003" s="71" t="str">
        <f>IF(L1003="","",IF(L1003=nper,R1002+O1003,MIN(R1002+O1003,IF(N1003=N1002,P1002,ROUND(-PMT(((1+N1003/CP)^(CP/periods_per_year))-1,nper-L1003+1,R1002),2)))))</f>
        <v/>
      </c>
      <c r="Q1003" s="71" t="str">
        <f t="shared" ref="Q1003:Q1066" si="142">IF(L1003="","",P1003-O1003)</f>
        <v/>
      </c>
      <c r="R1003" s="71" t="str">
        <f t="shared" ref="R1003:R1066" si="143">IF(L1003="","",R1002-Q1003)</f>
        <v/>
      </c>
    </row>
    <row r="1004" spans="1:18" x14ac:dyDescent="0.25">
      <c r="A1004" s="63" t="str">
        <f t="shared" si="135"/>
        <v/>
      </c>
      <c r="B1004" s="64" t="str">
        <f t="shared" si="136"/>
        <v/>
      </c>
      <c r="C1004" s="65" t="str">
        <f t="shared" si="137"/>
        <v/>
      </c>
      <c r="D1004" s="66" t="str">
        <f>IF(A1004="","",IF(A1004=1,start_rate,IF(variable,IF(OR(A1004=1,A1004&lt;$K$20*periods_per_year),D1003,MIN($K$21,IF(MOD(A1004-1,$J$23)=0,MAX($K$22,D1003+$J$24),D1003))),D1003)))</f>
        <v/>
      </c>
      <c r="E1004" s="71" t="str">
        <f t="shared" si="138"/>
        <v/>
      </c>
      <c r="F1004" s="71" t="str">
        <f>IF(A1004="","",IF(A1004=nper,J1003+E1004,MIN(J1003+E1004,IF(D1004=D1003,F1003,IF($E$10="Acc Bi-Weekly",ROUND((-PMT(((1+D1004/CP)^(CP/12))-1,(nper-A1004+1)*12/26,J1003))/2,2),IF($E$10="Acc Weekly",ROUND((-PMT(((1+D1004/CP)^(CP/12))-1,(nper-A1004+1)*12/52,J1003))/4,2),ROUND(-PMT(((1+D1004/CP)^(CP/periods_per_year))-1,nper-A1004+1,J1003),2)))))))</f>
        <v/>
      </c>
      <c r="G1004" s="71" t="str">
        <f>IF(OR(A1004="",A1004&lt;$E$14),"",IF(J1003&lt;=F1004,0,IF(IF(AND(A1004&gt;=$E$14,MOD(A1004-$E$14,int)=0),$E$15,0)+F1004&gt;=J1003+E1004,J1003+E1004-F1004,IF(AND(A1004&gt;=$E$14,MOD(A1004-$E$14,int)=0),$E$15,0)+IF(IF(AND(A1004&gt;=$E$14,MOD(A1004-$E$14,int)=0),$E$15,0)+IF(MOD(A1004-$E$18,periods_per_year)=0,$E$17,0)+F1004&lt;J1003+E1004,IF(MOD(A1004-$E$18,periods_per_year)=0,$E$17,0),J1003+E1004-IF(AND(A1004&gt;=$E$14,MOD(A1004-$E$14,int)=0),$E$15,0)-F1004))))</f>
        <v/>
      </c>
      <c r="H1004" s="68"/>
      <c r="I1004" s="71" t="str">
        <f t="shared" si="139"/>
        <v/>
      </c>
      <c r="J1004" s="71" t="str">
        <f t="shared" si="140"/>
        <v/>
      </c>
      <c r="K1004" s="50"/>
      <c r="L1004" s="63" t="str">
        <f t="shared" si="141"/>
        <v/>
      </c>
      <c r="M1004" s="64" t="str">
        <f>IF(L1004="","",IF(OR(periods_per_year=26,periods_per_year=52),IF(periods_per_year=26,IF(L1004=1,fpdate,M1003+14),IF(periods_per_year=52,IF(L1004=1,fpdate,M1003+7),"n/a")),IF(periods_per_year=24,DATE(YEAR(fpdate),MONTH(fpdate)+(L1004-1)/2+IF(AND(DAY(fpdate)&gt;=15,MOD(L1004,2)=0),1,0),IF(MOD(L1004,2)=0,IF(DAY(fpdate)&gt;=15,DAY(fpdate)-14,DAY(fpdate)+14),DAY(fpdate))),IF(DAY(DATE(YEAR(fpdate),MONTH(fpdate)+L1004-1,DAY(fpdate)))&lt;&gt;DAY(fpdate),DATE(YEAR(fpdate),MONTH(fpdate)+L1004,0),DATE(YEAR(fpdate),MONTH(fpdate)+L1004-1,DAY(fpdate))))))</f>
        <v/>
      </c>
      <c r="N1004" s="70" t="str">
        <f>IF(L1004="","",IF(D1004&lt;&gt;"",D1004,IF(L1004=1,start_rate,IF(variable,IF(OR(L1004=1,L1004&lt;$K$20*periods_per_year),N1003,MIN($K$21,IF(MOD(L1004-1,$J$23)=0,MAX($K$22,N1003+$J$24),N1003))),N1003))))</f>
        <v/>
      </c>
      <c r="O1004" s="71" t="str">
        <f>IF(L1004="","",ROUND((((1+N1004/CP)^(CP/periods_per_year))-1)*R1003,2))</f>
        <v/>
      </c>
      <c r="P1004" s="71" t="str">
        <f>IF(L1004="","",IF(L1004=nper,R1003+O1004,MIN(R1003+O1004,IF(N1004=N1003,P1003,ROUND(-PMT(((1+N1004/CP)^(CP/periods_per_year))-1,nper-L1004+1,R1003),2)))))</f>
        <v/>
      </c>
      <c r="Q1004" s="71" t="str">
        <f t="shared" si="142"/>
        <v/>
      </c>
      <c r="R1004" s="71" t="str">
        <f t="shared" si="143"/>
        <v/>
      </c>
    </row>
    <row r="1005" spans="1:18" x14ac:dyDescent="0.25">
      <c r="A1005" s="63" t="str">
        <f t="shared" si="135"/>
        <v/>
      </c>
      <c r="B1005" s="64" t="str">
        <f t="shared" si="136"/>
        <v/>
      </c>
      <c r="C1005" s="65" t="str">
        <f t="shared" si="137"/>
        <v/>
      </c>
      <c r="D1005" s="66" t="str">
        <f>IF(A1005="","",IF(A1005=1,start_rate,IF(variable,IF(OR(A1005=1,A1005&lt;$K$20*periods_per_year),D1004,MIN($K$21,IF(MOD(A1005-1,$J$23)=0,MAX($K$22,D1004+$J$24),D1004))),D1004)))</f>
        <v/>
      </c>
      <c r="E1005" s="71" t="str">
        <f t="shared" si="138"/>
        <v/>
      </c>
      <c r="F1005" s="71" t="str">
        <f>IF(A1005="","",IF(A1005=nper,J1004+E1005,MIN(J1004+E1005,IF(D1005=D1004,F1004,IF($E$10="Acc Bi-Weekly",ROUND((-PMT(((1+D1005/CP)^(CP/12))-1,(nper-A1005+1)*12/26,J1004))/2,2),IF($E$10="Acc Weekly",ROUND((-PMT(((1+D1005/CP)^(CP/12))-1,(nper-A1005+1)*12/52,J1004))/4,2),ROUND(-PMT(((1+D1005/CP)^(CP/periods_per_year))-1,nper-A1005+1,J1004),2)))))))</f>
        <v/>
      </c>
      <c r="G1005" s="71" t="str">
        <f>IF(OR(A1005="",A1005&lt;$E$14),"",IF(J1004&lt;=F1005,0,IF(IF(AND(A1005&gt;=$E$14,MOD(A1005-$E$14,int)=0),$E$15,0)+F1005&gt;=J1004+E1005,J1004+E1005-F1005,IF(AND(A1005&gt;=$E$14,MOD(A1005-$E$14,int)=0),$E$15,0)+IF(IF(AND(A1005&gt;=$E$14,MOD(A1005-$E$14,int)=0),$E$15,0)+IF(MOD(A1005-$E$18,periods_per_year)=0,$E$17,0)+F1005&lt;J1004+E1005,IF(MOD(A1005-$E$18,periods_per_year)=0,$E$17,0),J1004+E1005-IF(AND(A1005&gt;=$E$14,MOD(A1005-$E$14,int)=0),$E$15,0)-F1005))))</f>
        <v/>
      </c>
      <c r="H1005" s="68"/>
      <c r="I1005" s="71" t="str">
        <f t="shared" si="139"/>
        <v/>
      </c>
      <c r="J1005" s="71" t="str">
        <f t="shared" si="140"/>
        <v/>
      </c>
      <c r="K1005" s="50"/>
      <c r="L1005" s="63" t="str">
        <f t="shared" si="141"/>
        <v/>
      </c>
      <c r="M1005" s="64" t="str">
        <f>IF(L1005="","",IF(OR(periods_per_year=26,periods_per_year=52),IF(periods_per_year=26,IF(L1005=1,fpdate,M1004+14),IF(periods_per_year=52,IF(L1005=1,fpdate,M1004+7),"n/a")),IF(periods_per_year=24,DATE(YEAR(fpdate),MONTH(fpdate)+(L1005-1)/2+IF(AND(DAY(fpdate)&gt;=15,MOD(L1005,2)=0),1,0),IF(MOD(L1005,2)=0,IF(DAY(fpdate)&gt;=15,DAY(fpdate)-14,DAY(fpdate)+14),DAY(fpdate))),IF(DAY(DATE(YEAR(fpdate),MONTH(fpdate)+L1005-1,DAY(fpdate)))&lt;&gt;DAY(fpdate),DATE(YEAR(fpdate),MONTH(fpdate)+L1005,0),DATE(YEAR(fpdate),MONTH(fpdate)+L1005-1,DAY(fpdate))))))</f>
        <v/>
      </c>
      <c r="N1005" s="70" t="str">
        <f>IF(L1005="","",IF(D1005&lt;&gt;"",D1005,IF(L1005=1,start_rate,IF(variable,IF(OR(L1005=1,L1005&lt;$K$20*periods_per_year),N1004,MIN($K$21,IF(MOD(L1005-1,$J$23)=0,MAX($K$22,N1004+$J$24),N1004))),N1004))))</f>
        <v/>
      </c>
      <c r="O1005" s="71" t="str">
        <f>IF(L1005="","",ROUND((((1+N1005/CP)^(CP/periods_per_year))-1)*R1004,2))</f>
        <v/>
      </c>
      <c r="P1005" s="71" t="str">
        <f>IF(L1005="","",IF(L1005=nper,R1004+O1005,MIN(R1004+O1005,IF(N1005=N1004,P1004,ROUND(-PMT(((1+N1005/CP)^(CP/periods_per_year))-1,nper-L1005+1,R1004),2)))))</f>
        <v/>
      </c>
      <c r="Q1005" s="71" t="str">
        <f t="shared" si="142"/>
        <v/>
      </c>
      <c r="R1005" s="71" t="str">
        <f t="shared" si="143"/>
        <v/>
      </c>
    </row>
    <row r="1006" spans="1:18" x14ac:dyDescent="0.25">
      <c r="A1006" s="63" t="str">
        <f t="shared" si="135"/>
        <v/>
      </c>
      <c r="B1006" s="64" t="str">
        <f t="shared" si="136"/>
        <v/>
      </c>
      <c r="C1006" s="65" t="str">
        <f t="shared" si="137"/>
        <v/>
      </c>
      <c r="D1006" s="66" t="str">
        <f>IF(A1006="","",IF(A1006=1,start_rate,IF(variable,IF(OR(A1006=1,A1006&lt;$K$20*periods_per_year),D1005,MIN($K$21,IF(MOD(A1006-1,$J$23)=0,MAX($K$22,D1005+$J$24),D1005))),D1005)))</f>
        <v/>
      </c>
      <c r="E1006" s="71" t="str">
        <f t="shared" si="138"/>
        <v/>
      </c>
      <c r="F1006" s="71" t="str">
        <f>IF(A1006="","",IF(A1006=nper,J1005+E1006,MIN(J1005+E1006,IF(D1006=D1005,F1005,IF($E$10="Acc Bi-Weekly",ROUND((-PMT(((1+D1006/CP)^(CP/12))-1,(nper-A1006+1)*12/26,J1005))/2,2),IF($E$10="Acc Weekly",ROUND((-PMT(((1+D1006/CP)^(CP/12))-1,(nper-A1006+1)*12/52,J1005))/4,2),ROUND(-PMT(((1+D1006/CP)^(CP/periods_per_year))-1,nper-A1006+1,J1005),2)))))))</f>
        <v/>
      </c>
      <c r="G1006" s="71" t="str">
        <f>IF(OR(A1006="",A1006&lt;$E$14),"",IF(J1005&lt;=F1006,0,IF(IF(AND(A1006&gt;=$E$14,MOD(A1006-$E$14,int)=0),$E$15,0)+F1006&gt;=J1005+E1006,J1005+E1006-F1006,IF(AND(A1006&gt;=$E$14,MOD(A1006-$E$14,int)=0),$E$15,0)+IF(IF(AND(A1006&gt;=$E$14,MOD(A1006-$E$14,int)=0),$E$15,0)+IF(MOD(A1006-$E$18,periods_per_year)=0,$E$17,0)+F1006&lt;J1005+E1006,IF(MOD(A1006-$E$18,periods_per_year)=0,$E$17,0),J1005+E1006-IF(AND(A1006&gt;=$E$14,MOD(A1006-$E$14,int)=0),$E$15,0)-F1006))))</f>
        <v/>
      </c>
      <c r="H1006" s="68"/>
      <c r="I1006" s="71" t="str">
        <f t="shared" si="139"/>
        <v/>
      </c>
      <c r="J1006" s="71" t="str">
        <f t="shared" si="140"/>
        <v/>
      </c>
      <c r="K1006" s="50"/>
      <c r="L1006" s="63" t="str">
        <f t="shared" si="141"/>
        <v/>
      </c>
      <c r="M1006" s="64" t="str">
        <f>IF(L1006="","",IF(OR(periods_per_year=26,periods_per_year=52),IF(periods_per_year=26,IF(L1006=1,fpdate,M1005+14),IF(periods_per_year=52,IF(L1006=1,fpdate,M1005+7),"n/a")),IF(periods_per_year=24,DATE(YEAR(fpdate),MONTH(fpdate)+(L1006-1)/2+IF(AND(DAY(fpdate)&gt;=15,MOD(L1006,2)=0),1,0),IF(MOD(L1006,2)=0,IF(DAY(fpdate)&gt;=15,DAY(fpdate)-14,DAY(fpdate)+14),DAY(fpdate))),IF(DAY(DATE(YEAR(fpdate),MONTH(fpdate)+L1006-1,DAY(fpdate)))&lt;&gt;DAY(fpdate),DATE(YEAR(fpdate),MONTH(fpdate)+L1006,0),DATE(YEAR(fpdate),MONTH(fpdate)+L1006-1,DAY(fpdate))))))</f>
        <v/>
      </c>
      <c r="N1006" s="70" t="str">
        <f>IF(L1006="","",IF(D1006&lt;&gt;"",D1006,IF(L1006=1,start_rate,IF(variable,IF(OR(L1006=1,L1006&lt;$K$20*periods_per_year),N1005,MIN($K$21,IF(MOD(L1006-1,$J$23)=0,MAX($K$22,N1005+$J$24),N1005))),N1005))))</f>
        <v/>
      </c>
      <c r="O1006" s="71" t="str">
        <f>IF(L1006="","",ROUND((((1+N1006/CP)^(CP/periods_per_year))-1)*R1005,2))</f>
        <v/>
      </c>
      <c r="P1006" s="71" t="str">
        <f>IF(L1006="","",IF(L1006=nper,R1005+O1006,MIN(R1005+O1006,IF(N1006=N1005,P1005,ROUND(-PMT(((1+N1006/CP)^(CP/periods_per_year))-1,nper-L1006+1,R1005),2)))))</f>
        <v/>
      </c>
      <c r="Q1006" s="71" t="str">
        <f t="shared" si="142"/>
        <v/>
      </c>
      <c r="R1006" s="71" t="str">
        <f t="shared" si="143"/>
        <v/>
      </c>
    </row>
    <row r="1007" spans="1:18" x14ac:dyDescent="0.25">
      <c r="A1007" s="63" t="str">
        <f t="shared" si="135"/>
        <v/>
      </c>
      <c r="B1007" s="64" t="str">
        <f t="shared" si="136"/>
        <v/>
      </c>
      <c r="C1007" s="65" t="str">
        <f t="shared" si="137"/>
        <v/>
      </c>
      <c r="D1007" s="66" t="str">
        <f>IF(A1007="","",IF(A1007=1,start_rate,IF(variable,IF(OR(A1007=1,A1007&lt;$K$20*periods_per_year),D1006,MIN($K$21,IF(MOD(A1007-1,$J$23)=0,MAX($K$22,D1006+$J$24),D1006))),D1006)))</f>
        <v/>
      </c>
      <c r="E1007" s="71" t="str">
        <f t="shared" si="138"/>
        <v/>
      </c>
      <c r="F1007" s="71" t="str">
        <f>IF(A1007="","",IF(A1007=nper,J1006+E1007,MIN(J1006+E1007,IF(D1007=D1006,F1006,IF($E$10="Acc Bi-Weekly",ROUND((-PMT(((1+D1007/CP)^(CP/12))-1,(nper-A1007+1)*12/26,J1006))/2,2),IF($E$10="Acc Weekly",ROUND((-PMT(((1+D1007/CP)^(CP/12))-1,(nper-A1007+1)*12/52,J1006))/4,2),ROUND(-PMT(((1+D1007/CP)^(CP/periods_per_year))-1,nper-A1007+1,J1006),2)))))))</f>
        <v/>
      </c>
      <c r="G1007" s="71" t="str">
        <f>IF(OR(A1007="",A1007&lt;$E$14),"",IF(J1006&lt;=F1007,0,IF(IF(AND(A1007&gt;=$E$14,MOD(A1007-$E$14,int)=0),$E$15,0)+F1007&gt;=J1006+E1007,J1006+E1007-F1007,IF(AND(A1007&gt;=$E$14,MOD(A1007-$E$14,int)=0),$E$15,0)+IF(IF(AND(A1007&gt;=$E$14,MOD(A1007-$E$14,int)=0),$E$15,0)+IF(MOD(A1007-$E$18,periods_per_year)=0,$E$17,0)+F1007&lt;J1006+E1007,IF(MOD(A1007-$E$18,periods_per_year)=0,$E$17,0),J1006+E1007-IF(AND(A1007&gt;=$E$14,MOD(A1007-$E$14,int)=0),$E$15,0)-F1007))))</f>
        <v/>
      </c>
      <c r="H1007" s="68"/>
      <c r="I1007" s="71" t="str">
        <f t="shared" si="139"/>
        <v/>
      </c>
      <c r="J1007" s="71" t="str">
        <f t="shared" si="140"/>
        <v/>
      </c>
      <c r="K1007" s="50"/>
      <c r="L1007" s="63" t="str">
        <f t="shared" si="141"/>
        <v/>
      </c>
      <c r="M1007" s="64" t="str">
        <f>IF(L1007="","",IF(OR(periods_per_year=26,periods_per_year=52),IF(periods_per_year=26,IF(L1007=1,fpdate,M1006+14),IF(periods_per_year=52,IF(L1007=1,fpdate,M1006+7),"n/a")),IF(periods_per_year=24,DATE(YEAR(fpdate),MONTH(fpdate)+(L1007-1)/2+IF(AND(DAY(fpdate)&gt;=15,MOD(L1007,2)=0),1,0),IF(MOD(L1007,2)=0,IF(DAY(fpdate)&gt;=15,DAY(fpdate)-14,DAY(fpdate)+14),DAY(fpdate))),IF(DAY(DATE(YEAR(fpdate),MONTH(fpdate)+L1007-1,DAY(fpdate)))&lt;&gt;DAY(fpdate),DATE(YEAR(fpdate),MONTH(fpdate)+L1007,0),DATE(YEAR(fpdate),MONTH(fpdate)+L1007-1,DAY(fpdate))))))</f>
        <v/>
      </c>
      <c r="N1007" s="70" t="str">
        <f>IF(L1007="","",IF(D1007&lt;&gt;"",D1007,IF(L1007=1,start_rate,IF(variable,IF(OR(L1007=1,L1007&lt;$K$20*periods_per_year),N1006,MIN($K$21,IF(MOD(L1007-1,$J$23)=0,MAX($K$22,N1006+$J$24),N1006))),N1006))))</f>
        <v/>
      </c>
      <c r="O1007" s="71" t="str">
        <f>IF(L1007="","",ROUND((((1+N1007/CP)^(CP/periods_per_year))-1)*R1006,2))</f>
        <v/>
      </c>
      <c r="P1007" s="71" t="str">
        <f>IF(L1007="","",IF(L1007=nper,R1006+O1007,MIN(R1006+O1007,IF(N1007=N1006,P1006,ROUND(-PMT(((1+N1007/CP)^(CP/periods_per_year))-1,nper-L1007+1,R1006),2)))))</f>
        <v/>
      </c>
      <c r="Q1007" s="71" t="str">
        <f t="shared" si="142"/>
        <v/>
      </c>
      <c r="R1007" s="71" t="str">
        <f t="shared" si="143"/>
        <v/>
      </c>
    </row>
    <row r="1008" spans="1:18" x14ac:dyDescent="0.25">
      <c r="A1008" s="63" t="str">
        <f t="shared" si="135"/>
        <v/>
      </c>
      <c r="B1008" s="64" t="str">
        <f t="shared" si="136"/>
        <v/>
      </c>
      <c r="C1008" s="65" t="str">
        <f t="shared" si="137"/>
        <v/>
      </c>
      <c r="D1008" s="66" t="str">
        <f>IF(A1008="","",IF(A1008=1,start_rate,IF(variable,IF(OR(A1008=1,A1008&lt;$K$20*periods_per_year),D1007,MIN($K$21,IF(MOD(A1008-1,$J$23)=0,MAX($K$22,D1007+$J$24),D1007))),D1007)))</f>
        <v/>
      </c>
      <c r="E1008" s="71" t="str">
        <f t="shared" si="138"/>
        <v/>
      </c>
      <c r="F1008" s="71" t="str">
        <f>IF(A1008="","",IF(A1008=nper,J1007+E1008,MIN(J1007+E1008,IF(D1008=D1007,F1007,IF($E$10="Acc Bi-Weekly",ROUND((-PMT(((1+D1008/CP)^(CP/12))-1,(nper-A1008+1)*12/26,J1007))/2,2),IF($E$10="Acc Weekly",ROUND((-PMT(((1+D1008/CP)^(CP/12))-1,(nper-A1008+1)*12/52,J1007))/4,2),ROUND(-PMT(((1+D1008/CP)^(CP/periods_per_year))-1,nper-A1008+1,J1007),2)))))))</f>
        <v/>
      </c>
      <c r="G1008" s="71" t="str">
        <f>IF(OR(A1008="",A1008&lt;$E$14),"",IF(J1007&lt;=F1008,0,IF(IF(AND(A1008&gt;=$E$14,MOD(A1008-$E$14,int)=0),$E$15,0)+F1008&gt;=J1007+E1008,J1007+E1008-F1008,IF(AND(A1008&gt;=$E$14,MOD(A1008-$E$14,int)=0),$E$15,0)+IF(IF(AND(A1008&gt;=$E$14,MOD(A1008-$E$14,int)=0),$E$15,0)+IF(MOD(A1008-$E$18,periods_per_year)=0,$E$17,0)+F1008&lt;J1007+E1008,IF(MOD(A1008-$E$18,periods_per_year)=0,$E$17,0),J1007+E1008-IF(AND(A1008&gt;=$E$14,MOD(A1008-$E$14,int)=0),$E$15,0)-F1008))))</f>
        <v/>
      </c>
      <c r="H1008" s="68"/>
      <c r="I1008" s="71" t="str">
        <f t="shared" si="139"/>
        <v/>
      </c>
      <c r="J1008" s="71" t="str">
        <f t="shared" si="140"/>
        <v/>
      </c>
      <c r="K1008" s="50"/>
      <c r="L1008" s="63" t="str">
        <f t="shared" si="141"/>
        <v/>
      </c>
      <c r="M1008" s="64" t="str">
        <f>IF(L1008="","",IF(OR(periods_per_year=26,periods_per_year=52),IF(periods_per_year=26,IF(L1008=1,fpdate,M1007+14),IF(periods_per_year=52,IF(L1008=1,fpdate,M1007+7),"n/a")),IF(periods_per_year=24,DATE(YEAR(fpdate),MONTH(fpdate)+(L1008-1)/2+IF(AND(DAY(fpdate)&gt;=15,MOD(L1008,2)=0),1,0),IF(MOD(L1008,2)=0,IF(DAY(fpdate)&gt;=15,DAY(fpdate)-14,DAY(fpdate)+14),DAY(fpdate))),IF(DAY(DATE(YEAR(fpdate),MONTH(fpdate)+L1008-1,DAY(fpdate)))&lt;&gt;DAY(fpdate),DATE(YEAR(fpdate),MONTH(fpdate)+L1008,0),DATE(YEAR(fpdate),MONTH(fpdate)+L1008-1,DAY(fpdate))))))</f>
        <v/>
      </c>
      <c r="N1008" s="70" t="str">
        <f>IF(L1008="","",IF(D1008&lt;&gt;"",D1008,IF(L1008=1,start_rate,IF(variable,IF(OR(L1008=1,L1008&lt;$K$20*periods_per_year),N1007,MIN($K$21,IF(MOD(L1008-1,$J$23)=0,MAX($K$22,N1007+$J$24),N1007))),N1007))))</f>
        <v/>
      </c>
      <c r="O1008" s="71" t="str">
        <f>IF(L1008="","",ROUND((((1+N1008/CP)^(CP/periods_per_year))-1)*R1007,2))</f>
        <v/>
      </c>
      <c r="P1008" s="71" t="str">
        <f>IF(L1008="","",IF(L1008=nper,R1007+O1008,MIN(R1007+O1008,IF(N1008=N1007,P1007,ROUND(-PMT(((1+N1008/CP)^(CP/periods_per_year))-1,nper-L1008+1,R1007),2)))))</f>
        <v/>
      </c>
      <c r="Q1008" s="71" t="str">
        <f t="shared" si="142"/>
        <v/>
      </c>
      <c r="R1008" s="71" t="str">
        <f t="shared" si="143"/>
        <v/>
      </c>
    </row>
    <row r="1009" spans="1:18" x14ac:dyDescent="0.25">
      <c r="A1009" s="63" t="str">
        <f t="shared" si="135"/>
        <v/>
      </c>
      <c r="B1009" s="64" t="str">
        <f t="shared" si="136"/>
        <v/>
      </c>
      <c r="C1009" s="65" t="str">
        <f t="shared" si="137"/>
        <v/>
      </c>
      <c r="D1009" s="66" t="str">
        <f>IF(A1009="","",IF(A1009=1,start_rate,IF(variable,IF(OR(A1009=1,A1009&lt;$K$20*periods_per_year),D1008,MIN($K$21,IF(MOD(A1009-1,$J$23)=0,MAX($K$22,D1008+$J$24),D1008))),D1008)))</f>
        <v/>
      </c>
      <c r="E1009" s="71" t="str">
        <f t="shared" si="138"/>
        <v/>
      </c>
      <c r="F1009" s="71" t="str">
        <f>IF(A1009="","",IF(A1009=nper,J1008+E1009,MIN(J1008+E1009,IF(D1009=D1008,F1008,IF($E$10="Acc Bi-Weekly",ROUND((-PMT(((1+D1009/CP)^(CP/12))-1,(nper-A1009+1)*12/26,J1008))/2,2),IF($E$10="Acc Weekly",ROUND((-PMT(((1+D1009/CP)^(CP/12))-1,(nper-A1009+1)*12/52,J1008))/4,2),ROUND(-PMT(((1+D1009/CP)^(CP/periods_per_year))-1,nper-A1009+1,J1008),2)))))))</f>
        <v/>
      </c>
      <c r="G1009" s="71" t="str">
        <f>IF(OR(A1009="",A1009&lt;$E$14),"",IF(J1008&lt;=F1009,0,IF(IF(AND(A1009&gt;=$E$14,MOD(A1009-$E$14,int)=0),$E$15,0)+F1009&gt;=J1008+E1009,J1008+E1009-F1009,IF(AND(A1009&gt;=$E$14,MOD(A1009-$E$14,int)=0),$E$15,0)+IF(IF(AND(A1009&gt;=$E$14,MOD(A1009-$E$14,int)=0),$E$15,0)+IF(MOD(A1009-$E$18,periods_per_year)=0,$E$17,0)+F1009&lt;J1008+E1009,IF(MOD(A1009-$E$18,periods_per_year)=0,$E$17,0),J1008+E1009-IF(AND(A1009&gt;=$E$14,MOD(A1009-$E$14,int)=0),$E$15,0)-F1009))))</f>
        <v/>
      </c>
      <c r="H1009" s="68"/>
      <c r="I1009" s="71" t="str">
        <f t="shared" si="139"/>
        <v/>
      </c>
      <c r="J1009" s="71" t="str">
        <f t="shared" si="140"/>
        <v/>
      </c>
      <c r="K1009" s="50"/>
      <c r="L1009" s="63" t="str">
        <f t="shared" si="141"/>
        <v/>
      </c>
      <c r="M1009" s="64" t="str">
        <f>IF(L1009="","",IF(OR(periods_per_year=26,periods_per_year=52),IF(periods_per_year=26,IF(L1009=1,fpdate,M1008+14),IF(periods_per_year=52,IF(L1009=1,fpdate,M1008+7),"n/a")),IF(periods_per_year=24,DATE(YEAR(fpdate),MONTH(fpdate)+(L1009-1)/2+IF(AND(DAY(fpdate)&gt;=15,MOD(L1009,2)=0),1,0),IF(MOD(L1009,2)=0,IF(DAY(fpdate)&gt;=15,DAY(fpdate)-14,DAY(fpdate)+14),DAY(fpdate))),IF(DAY(DATE(YEAR(fpdate),MONTH(fpdate)+L1009-1,DAY(fpdate)))&lt;&gt;DAY(fpdate),DATE(YEAR(fpdate),MONTH(fpdate)+L1009,0),DATE(YEAR(fpdate),MONTH(fpdate)+L1009-1,DAY(fpdate))))))</f>
        <v/>
      </c>
      <c r="N1009" s="70" t="str">
        <f>IF(L1009="","",IF(D1009&lt;&gt;"",D1009,IF(L1009=1,start_rate,IF(variable,IF(OR(L1009=1,L1009&lt;$K$20*periods_per_year),N1008,MIN($K$21,IF(MOD(L1009-1,$J$23)=0,MAX($K$22,N1008+$J$24),N1008))),N1008))))</f>
        <v/>
      </c>
      <c r="O1009" s="71" t="str">
        <f>IF(L1009="","",ROUND((((1+N1009/CP)^(CP/periods_per_year))-1)*R1008,2))</f>
        <v/>
      </c>
      <c r="P1009" s="71" t="str">
        <f>IF(L1009="","",IF(L1009=nper,R1008+O1009,MIN(R1008+O1009,IF(N1009=N1008,P1008,ROUND(-PMT(((1+N1009/CP)^(CP/periods_per_year))-1,nper-L1009+1,R1008),2)))))</f>
        <v/>
      </c>
      <c r="Q1009" s="71" t="str">
        <f t="shared" si="142"/>
        <v/>
      </c>
      <c r="R1009" s="71" t="str">
        <f t="shared" si="143"/>
        <v/>
      </c>
    </row>
    <row r="1010" spans="1:18" x14ac:dyDescent="0.25">
      <c r="A1010" s="63" t="str">
        <f t="shared" si="135"/>
        <v/>
      </c>
      <c r="B1010" s="64" t="str">
        <f t="shared" si="136"/>
        <v/>
      </c>
      <c r="C1010" s="65" t="str">
        <f t="shared" si="137"/>
        <v/>
      </c>
      <c r="D1010" s="66" t="str">
        <f>IF(A1010="","",IF(A1010=1,start_rate,IF(variable,IF(OR(A1010=1,A1010&lt;$K$20*periods_per_year),D1009,MIN($K$21,IF(MOD(A1010-1,$J$23)=0,MAX($K$22,D1009+$J$24),D1009))),D1009)))</f>
        <v/>
      </c>
      <c r="E1010" s="71" t="str">
        <f t="shared" si="138"/>
        <v/>
      </c>
      <c r="F1010" s="71" t="str">
        <f>IF(A1010="","",IF(A1010=nper,J1009+E1010,MIN(J1009+E1010,IF(D1010=D1009,F1009,IF($E$10="Acc Bi-Weekly",ROUND((-PMT(((1+D1010/CP)^(CP/12))-1,(nper-A1010+1)*12/26,J1009))/2,2),IF($E$10="Acc Weekly",ROUND((-PMT(((1+D1010/CP)^(CP/12))-1,(nper-A1010+1)*12/52,J1009))/4,2),ROUND(-PMT(((1+D1010/CP)^(CP/periods_per_year))-1,nper-A1010+1,J1009),2)))))))</f>
        <v/>
      </c>
      <c r="G1010" s="71" t="str">
        <f>IF(OR(A1010="",A1010&lt;$E$14),"",IF(J1009&lt;=F1010,0,IF(IF(AND(A1010&gt;=$E$14,MOD(A1010-$E$14,int)=0),$E$15,0)+F1010&gt;=J1009+E1010,J1009+E1010-F1010,IF(AND(A1010&gt;=$E$14,MOD(A1010-$E$14,int)=0),$E$15,0)+IF(IF(AND(A1010&gt;=$E$14,MOD(A1010-$E$14,int)=0),$E$15,0)+IF(MOD(A1010-$E$18,periods_per_year)=0,$E$17,0)+F1010&lt;J1009+E1010,IF(MOD(A1010-$E$18,periods_per_year)=0,$E$17,0),J1009+E1010-IF(AND(A1010&gt;=$E$14,MOD(A1010-$E$14,int)=0),$E$15,0)-F1010))))</f>
        <v/>
      </c>
      <c r="H1010" s="68"/>
      <c r="I1010" s="71" t="str">
        <f t="shared" si="139"/>
        <v/>
      </c>
      <c r="J1010" s="71" t="str">
        <f t="shared" si="140"/>
        <v/>
      </c>
      <c r="K1010" s="50"/>
      <c r="L1010" s="63" t="str">
        <f t="shared" si="141"/>
        <v/>
      </c>
      <c r="M1010" s="64" t="str">
        <f>IF(L1010="","",IF(OR(periods_per_year=26,periods_per_year=52),IF(periods_per_year=26,IF(L1010=1,fpdate,M1009+14),IF(periods_per_year=52,IF(L1010=1,fpdate,M1009+7),"n/a")),IF(periods_per_year=24,DATE(YEAR(fpdate),MONTH(fpdate)+(L1010-1)/2+IF(AND(DAY(fpdate)&gt;=15,MOD(L1010,2)=0),1,0),IF(MOD(L1010,2)=0,IF(DAY(fpdate)&gt;=15,DAY(fpdate)-14,DAY(fpdate)+14),DAY(fpdate))),IF(DAY(DATE(YEAR(fpdate),MONTH(fpdate)+L1010-1,DAY(fpdate)))&lt;&gt;DAY(fpdate),DATE(YEAR(fpdate),MONTH(fpdate)+L1010,0),DATE(YEAR(fpdate),MONTH(fpdate)+L1010-1,DAY(fpdate))))))</f>
        <v/>
      </c>
      <c r="N1010" s="70" t="str">
        <f>IF(L1010="","",IF(D1010&lt;&gt;"",D1010,IF(L1010=1,start_rate,IF(variable,IF(OR(L1010=1,L1010&lt;$K$20*periods_per_year),N1009,MIN($K$21,IF(MOD(L1010-1,$J$23)=0,MAX($K$22,N1009+$J$24),N1009))),N1009))))</f>
        <v/>
      </c>
      <c r="O1010" s="71" t="str">
        <f>IF(L1010="","",ROUND((((1+N1010/CP)^(CP/periods_per_year))-1)*R1009,2))</f>
        <v/>
      </c>
      <c r="P1010" s="71" t="str">
        <f>IF(L1010="","",IF(L1010=nper,R1009+O1010,MIN(R1009+O1010,IF(N1010=N1009,P1009,ROUND(-PMT(((1+N1010/CP)^(CP/periods_per_year))-1,nper-L1010+1,R1009),2)))))</f>
        <v/>
      </c>
      <c r="Q1010" s="71" t="str">
        <f t="shared" si="142"/>
        <v/>
      </c>
      <c r="R1010" s="71" t="str">
        <f t="shared" si="143"/>
        <v/>
      </c>
    </row>
    <row r="1011" spans="1:18" x14ac:dyDescent="0.25">
      <c r="A1011" s="63" t="str">
        <f t="shared" si="135"/>
        <v/>
      </c>
      <c r="B1011" s="64" t="str">
        <f t="shared" si="136"/>
        <v/>
      </c>
      <c r="C1011" s="65" t="str">
        <f t="shared" si="137"/>
        <v/>
      </c>
      <c r="D1011" s="66" t="str">
        <f>IF(A1011="","",IF(A1011=1,start_rate,IF(variable,IF(OR(A1011=1,A1011&lt;$K$20*periods_per_year),D1010,MIN($K$21,IF(MOD(A1011-1,$J$23)=0,MAX($K$22,D1010+$J$24),D1010))),D1010)))</f>
        <v/>
      </c>
      <c r="E1011" s="71" t="str">
        <f t="shared" si="138"/>
        <v/>
      </c>
      <c r="F1011" s="71" t="str">
        <f>IF(A1011="","",IF(A1011=nper,J1010+E1011,MIN(J1010+E1011,IF(D1011=D1010,F1010,IF($E$10="Acc Bi-Weekly",ROUND((-PMT(((1+D1011/CP)^(CP/12))-1,(nper-A1011+1)*12/26,J1010))/2,2),IF($E$10="Acc Weekly",ROUND((-PMT(((1+D1011/CP)^(CP/12))-1,(nper-A1011+1)*12/52,J1010))/4,2),ROUND(-PMT(((1+D1011/CP)^(CP/periods_per_year))-1,nper-A1011+1,J1010),2)))))))</f>
        <v/>
      </c>
      <c r="G1011" s="71" t="str">
        <f>IF(OR(A1011="",A1011&lt;$E$14),"",IF(J1010&lt;=F1011,0,IF(IF(AND(A1011&gt;=$E$14,MOD(A1011-$E$14,int)=0),$E$15,0)+F1011&gt;=J1010+E1011,J1010+E1011-F1011,IF(AND(A1011&gt;=$E$14,MOD(A1011-$E$14,int)=0),$E$15,0)+IF(IF(AND(A1011&gt;=$E$14,MOD(A1011-$E$14,int)=0),$E$15,0)+IF(MOD(A1011-$E$18,periods_per_year)=0,$E$17,0)+F1011&lt;J1010+E1011,IF(MOD(A1011-$E$18,periods_per_year)=0,$E$17,0),J1010+E1011-IF(AND(A1011&gt;=$E$14,MOD(A1011-$E$14,int)=0),$E$15,0)-F1011))))</f>
        <v/>
      </c>
      <c r="H1011" s="68"/>
      <c r="I1011" s="71" t="str">
        <f t="shared" si="139"/>
        <v/>
      </c>
      <c r="J1011" s="71" t="str">
        <f t="shared" si="140"/>
        <v/>
      </c>
      <c r="K1011" s="50"/>
      <c r="L1011" s="63" t="str">
        <f t="shared" si="141"/>
        <v/>
      </c>
      <c r="M1011" s="64" t="str">
        <f>IF(L1011="","",IF(OR(periods_per_year=26,periods_per_year=52),IF(periods_per_year=26,IF(L1011=1,fpdate,M1010+14),IF(periods_per_year=52,IF(L1011=1,fpdate,M1010+7),"n/a")),IF(periods_per_year=24,DATE(YEAR(fpdate),MONTH(fpdate)+(L1011-1)/2+IF(AND(DAY(fpdate)&gt;=15,MOD(L1011,2)=0),1,0),IF(MOD(L1011,2)=0,IF(DAY(fpdate)&gt;=15,DAY(fpdate)-14,DAY(fpdate)+14),DAY(fpdate))),IF(DAY(DATE(YEAR(fpdate),MONTH(fpdate)+L1011-1,DAY(fpdate)))&lt;&gt;DAY(fpdate),DATE(YEAR(fpdate),MONTH(fpdate)+L1011,0),DATE(YEAR(fpdate),MONTH(fpdate)+L1011-1,DAY(fpdate))))))</f>
        <v/>
      </c>
      <c r="N1011" s="70" t="str">
        <f>IF(L1011="","",IF(D1011&lt;&gt;"",D1011,IF(L1011=1,start_rate,IF(variable,IF(OR(L1011=1,L1011&lt;$K$20*periods_per_year),N1010,MIN($K$21,IF(MOD(L1011-1,$J$23)=0,MAX($K$22,N1010+$J$24),N1010))),N1010))))</f>
        <v/>
      </c>
      <c r="O1011" s="71" t="str">
        <f>IF(L1011="","",ROUND((((1+N1011/CP)^(CP/periods_per_year))-1)*R1010,2))</f>
        <v/>
      </c>
      <c r="P1011" s="71" t="str">
        <f>IF(L1011="","",IF(L1011=nper,R1010+O1011,MIN(R1010+O1011,IF(N1011=N1010,P1010,ROUND(-PMT(((1+N1011/CP)^(CP/periods_per_year))-1,nper-L1011+1,R1010),2)))))</f>
        <v/>
      </c>
      <c r="Q1011" s="71" t="str">
        <f t="shared" si="142"/>
        <v/>
      </c>
      <c r="R1011" s="71" t="str">
        <f t="shared" si="143"/>
        <v/>
      </c>
    </row>
    <row r="1012" spans="1:18" x14ac:dyDescent="0.25">
      <c r="A1012" s="63" t="str">
        <f t="shared" si="135"/>
        <v/>
      </c>
      <c r="B1012" s="64" t="str">
        <f t="shared" si="136"/>
        <v/>
      </c>
      <c r="C1012" s="65" t="str">
        <f t="shared" si="137"/>
        <v/>
      </c>
      <c r="D1012" s="66" t="str">
        <f>IF(A1012="","",IF(A1012=1,start_rate,IF(variable,IF(OR(A1012=1,A1012&lt;$K$20*periods_per_year),D1011,MIN($K$21,IF(MOD(A1012-1,$J$23)=0,MAX($K$22,D1011+$J$24),D1011))),D1011)))</f>
        <v/>
      </c>
      <c r="E1012" s="71" t="str">
        <f t="shared" si="138"/>
        <v/>
      </c>
      <c r="F1012" s="71" t="str">
        <f>IF(A1012="","",IF(A1012=nper,J1011+E1012,MIN(J1011+E1012,IF(D1012=D1011,F1011,IF($E$10="Acc Bi-Weekly",ROUND((-PMT(((1+D1012/CP)^(CP/12))-1,(nper-A1012+1)*12/26,J1011))/2,2),IF($E$10="Acc Weekly",ROUND((-PMT(((1+D1012/CP)^(CP/12))-1,(nper-A1012+1)*12/52,J1011))/4,2),ROUND(-PMT(((1+D1012/CP)^(CP/periods_per_year))-1,nper-A1012+1,J1011),2)))))))</f>
        <v/>
      </c>
      <c r="G1012" s="71" t="str">
        <f>IF(OR(A1012="",A1012&lt;$E$14),"",IF(J1011&lt;=F1012,0,IF(IF(AND(A1012&gt;=$E$14,MOD(A1012-$E$14,int)=0),$E$15,0)+F1012&gt;=J1011+E1012,J1011+E1012-F1012,IF(AND(A1012&gt;=$E$14,MOD(A1012-$E$14,int)=0),$E$15,0)+IF(IF(AND(A1012&gt;=$E$14,MOD(A1012-$E$14,int)=0),$E$15,0)+IF(MOD(A1012-$E$18,periods_per_year)=0,$E$17,0)+F1012&lt;J1011+E1012,IF(MOD(A1012-$E$18,periods_per_year)=0,$E$17,0),J1011+E1012-IF(AND(A1012&gt;=$E$14,MOD(A1012-$E$14,int)=0),$E$15,0)-F1012))))</f>
        <v/>
      </c>
      <c r="H1012" s="68"/>
      <c r="I1012" s="71" t="str">
        <f t="shared" si="139"/>
        <v/>
      </c>
      <c r="J1012" s="71" t="str">
        <f t="shared" si="140"/>
        <v/>
      </c>
      <c r="K1012" s="50"/>
      <c r="L1012" s="63" t="str">
        <f t="shared" si="141"/>
        <v/>
      </c>
      <c r="M1012" s="64" t="str">
        <f>IF(L1012="","",IF(OR(periods_per_year=26,periods_per_year=52),IF(periods_per_year=26,IF(L1012=1,fpdate,M1011+14),IF(periods_per_year=52,IF(L1012=1,fpdate,M1011+7),"n/a")),IF(periods_per_year=24,DATE(YEAR(fpdate),MONTH(fpdate)+(L1012-1)/2+IF(AND(DAY(fpdate)&gt;=15,MOD(L1012,2)=0),1,0),IF(MOD(L1012,2)=0,IF(DAY(fpdate)&gt;=15,DAY(fpdate)-14,DAY(fpdate)+14),DAY(fpdate))),IF(DAY(DATE(YEAR(fpdate),MONTH(fpdate)+L1012-1,DAY(fpdate)))&lt;&gt;DAY(fpdate),DATE(YEAR(fpdate),MONTH(fpdate)+L1012,0),DATE(YEAR(fpdate),MONTH(fpdate)+L1012-1,DAY(fpdate))))))</f>
        <v/>
      </c>
      <c r="N1012" s="70" t="str">
        <f>IF(L1012="","",IF(D1012&lt;&gt;"",D1012,IF(L1012=1,start_rate,IF(variable,IF(OR(L1012=1,L1012&lt;$K$20*periods_per_year),N1011,MIN($K$21,IF(MOD(L1012-1,$J$23)=0,MAX($K$22,N1011+$J$24),N1011))),N1011))))</f>
        <v/>
      </c>
      <c r="O1012" s="71" t="str">
        <f>IF(L1012="","",ROUND((((1+N1012/CP)^(CP/periods_per_year))-1)*R1011,2))</f>
        <v/>
      </c>
      <c r="P1012" s="71" t="str">
        <f>IF(L1012="","",IF(L1012=nper,R1011+O1012,MIN(R1011+O1012,IF(N1012=N1011,P1011,ROUND(-PMT(((1+N1012/CP)^(CP/periods_per_year))-1,nper-L1012+1,R1011),2)))))</f>
        <v/>
      </c>
      <c r="Q1012" s="71" t="str">
        <f t="shared" si="142"/>
        <v/>
      </c>
      <c r="R1012" s="71" t="str">
        <f t="shared" si="143"/>
        <v/>
      </c>
    </row>
    <row r="1013" spans="1:18" x14ac:dyDescent="0.25">
      <c r="A1013" s="63" t="str">
        <f t="shared" si="135"/>
        <v/>
      </c>
      <c r="B1013" s="64" t="str">
        <f t="shared" si="136"/>
        <v/>
      </c>
      <c r="C1013" s="65" t="str">
        <f t="shared" si="137"/>
        <v/>
      </c>
      <c r="D1013" s="66" t="str">
        <f>IF(A1013="","",IF(A1013=1,start_rate,IF(variable,IF(OR(A1013=1,A1013&lt;$K$20*periods_per_year),D1012,MIN($K$21,IF(MOD(A1013-1,$J$23)=0,MAX($K$22,D1012+$J$24),D1012))),D1012)))</f>
        <v/>
      </c>
      <c r="E1013" s="71" t="str">
        <f t="shared" si="138"/>
        <v/>
      </c>
      <c r="F1013" s="71" t="str">
        <f>IF(A1013="","",IF(A1013=nper,J1012+E1013,MIN(J1012+E1013,IF(D1013=D1012,F1012,IF($E$10="Acc Bi-Weekly",ROUND((-PMT(((1+D1013/CP)^(CP/12))-1,(nper-A1013+1)*12/26,J1012))/2,2),IF($E$10="Acc Weekly",ROUND((-PMT(((1+D1013/CP)^(CP/12))-1,(nper-A1013+1)*12/52,J1012))/4,2),ROUND(-PMT(((1+D1013/CP)^(CP/periods_per_year))-1,nper-A1013+1,J1012),2)))))))</f>
        <v/>
      </c>
      <c r="G1013" s="71" t="str">
        <f>IF(OR(A1013="",A1013&lt;$E$14),"",IF(J1012&lt;=F1013,0,IF(IF(AND(A1013&gt;=$E$14,MOD(A1013-$E$14,int)=0),$E$15,0)+F1013&gt;=J1012+E1013,J1012+E1013-F1013,IF(AND(A1013&gt;=$E$14,MOD(A1013-$E$14,int)=0),$E$15,0)+IF(IF(AND(A1013&gt;=$E$14,MOD(A1013-$E$14,int)=0),$E$15,0)+IF(MOD(A1013-$E$18,periods_per_year)=0,$E$17,0)+F1013&lt;J1012+E1013,IF(MOD(A1013-$E$18,periods_per_year)=0,$E$17,0),J1012+E1013-IF(AND(A1013&gt;=$E$14,MOD(A1013-$E$14,int)=0),$E$15,0)-F1013))))</f>
        <v/>
      </c>
      <c r="H1013" s="68"/>
      <c r="I1013" s="71" t="str">
        <f t="shared" si="139"/>
        <v/>
      </c>
      <c r="J1013" s="71" t="str">
        <f t="shared" si="140"/>
        <v/>
      </c>
      <c r="K1013" s="50"/>
      <c r="L1013" s="63" t="str">
        <f t="shared" si="141"/>
        <v/>
      </c>
      <c r="M1013" s="64" t="str">
        <f>IF(L1013="","",IF(OR(periods_per_year=26,periods_per_year=52),IF(periods_per_year=26,IF(L1013=1,fpdate,M1012+14),IF(periods_per_year=52,IF(L1013=1,fpdate,M1012+7),"n/a")),IF(periods_per_year=24,DATE(YEAR(fpdate),MONTH(fpdate)+(L1013-1)/2+IF(AND(DAY(fpdate)&gt;=15,MOD(L1013,2)=0),1,0),IF(MOD(L1013,2)=0,IF(DAY(fpdate)&gt;=15,DAY(fpdate)-14,DAY(fpdate)+14),DAY(fpdate))),IF(DAY(DATE(YEAR(fpdate),MONTH(fpdate)+L1013-1,DAY(fpdate)))&lt;&gt;DAY(fpdate),DATE(YEAR(fpdate),MONTH(fpdate)+L1013,0),DATE(YEAR(fpdate),MONTH(fpdate)+L1013-1,DAY(fpdate))))))</f>
        <v/>
      </c>
      <c r="N1013" s="70" t="str">
        <f>IF(L1013="","",IF(D1013&lt;&gt;"",D1013,IF(L1013=1,start_rate,IF(variable,IF(OR(L1013=1,L1013&lt;$K$20*periods_per_year),N1012,MIN($K$21,IF(MOD(L1013-1,$J$23)=0,MAX($K$22,N1012+$J$24),N1012))),N1012))))</f>
        <v/>
      </c>
      <c r="O1013" s="71" t="str">
        <f>IF(L1013="","",ROUND((((1+N1013/CP)^(CP/periods_per_year))-1)*R1012,2))</f>
        <v/>
      </c>
      <c r="P1013" s="71" t="str">
        <f>IF(L1013="","",IF(L1013=nper,R1012+O1013,MIN(R1012+O1013,IF(N1013=N1012,P1012,ROUND(-PMT(((1+N1013/CP)^(CP/periods_per_year))-1,nper-L1013+1,R1012),2)))))</f>
        <v/>
      </c>
      <c r="Q1013" s="71" t="str">
        <f t="shared" si="142"/>
        <v/>
      </c>
      <c r="R1013" s="71" t="str">
        <f t="shared" si="143"/>
        <v/>
      </c>
    </row>
    <row r="1014" spans="1:18" x14ac:dyDescent="0.25">
      <c r="A1014" s="63" t="str">
        <f t="shared" si="135"/>
        <v/>
      </c>
      <c r="B1014" s="64" t="str">
        <f t="shared" si="136"/>
        <v/>
      </c>
      <c r="C1014" s="65" t="str">
        <f t="shared" si="137"/>
        <v/>
      </c>
      <c r="D1014" s="66" t="str">
        <f>IF(A1014="","",IF(A1014=1,start_rate,IF(variable,IF(OR(A1014=1,A1014&lt;$K$20*periods_per_year),D1013,MIN($K$21,IF(MOD(A1014-1,$J$23)=0,MAX($K$22,D1013+$J$24),D1013))),D1013)))</f>
        <v/>
      </c>
      <c r="E1014" s="71" t="str">
        <f t="shared" si="138"/>
        <v/>
      </c>
      <c r="F1014" s="71" t="str">
        <f>IF(A1014="","",IF(A1014=nper,J1013+E1014,MIN(J1013+E1014,IF(D1014=D1013,F1013,IF($E$10="Acc Bi-Weekly",ROUND((-PMT(((1+D1014/CP)^(CP/12))-1,(nper-A1014+1)*12/26,J1013))/2,2),IF($E$10="Acc Weekly",ROUND((-PMT(((1+D1014/CP)^(CP/12))-1,(nper-A1014+1)*12/52,J1013))/4,2),ROUND(-PMT(((1+D1014/CP)^(CP/periods_per_year))-1,nper-A1014+1,J1013),2)))))))</f>
        <v/>
      </c>
      <c r="G1014" s="71" t="str">
        <f>IF(OR(A1014="",A1014&lt;$E$14),"",IF(J1013&lt;=F1014,0,IF(IF(AND(A1014&gt;=$E$14,MOD(A1014-$E$14,int)=0),$E$15,0)+F1014&gt;=J1013+E1014,J1013+E1014-F1014,IF(AND(A1014&gt;=$E$14,MOD(A1014-$E$14,int)=0),$E$15,0)+IF(IF(AND(A1014&gt;=$E$14,MOD(A1014-$E$14,int)=0),$E$15,0)+IF(MOD(A1014-$E$18,periods_per_year)=0,$E$17,0)+F1014&lt;J1013+E1014,IF(MOD(A1014-$E$18,periods_per_year)=0,$E$17,0),J1013+E1014-IF(AND(A1014&gt;=$E$14,MOD(A1014-$E$14,int)=0),$E$15,0)-F1014))))</f>
        <v/>
      </c>
      <c r="H1014" s="68"/>
      <c r="I1014" s="71" t="str">
        <f t="shared" si="139"/>
        <v/>
      </c>
      <c r="J1014" s="71" t="str">
        <f t="shared" si="140"/>
        <v/>
      </c>
      <c r="K1014" s="50"/>
      <c r="L1014" s="63" t="str">
        <f t="shared" si="141"/>
        <v/>
      </c>
      <c r="M1014" s="64" t="str">
        <f>IF(L1014="","",IF(OR(periods_per_year=26,periods_per_year=52),IF(periods_per_year=26,IF(L1014=1,fpdate,M1013+14),IF(periods_per_year=52,IF(L1014=1,fpdate,M1013+7),"n/a")),IF(periods_per_year=24,DATE(YEAR(fpdate),MONTH(fpdate)+(L1014-1)/2+IF(AND(DAY(fpdate)&gt;=15,MOD(L1014,2)=0),1,0),IF(MOD(L1014,2)=0,IF(DAY(fpdate)&gt;=15,DAY(fpdate)-14,DAY(fpdate)+14),DAY(fpdate))),IF(DAY(DATE(YEAR(fpdate),MONTH(fpdate)+L1014-1,DAY(fpdate)))&lt;&gt;DAY(fpdate),DATE(YEAR(fpdate),MONTH(fpdate)+L1014,0),DATE(YEAR(fpdate),MONTH(fpdate)+L1014-1,DAY(fpdate))))))</f>
        <v/>
      </c>
      <c r="N1014" s="70" t="str">
        <f>IF(L1014="","",IF(D1014&lt;&gt;"",D1014,IF(L1014=1,start_rate,IF(variable,IF(OR(L1014=1,L1014&lt;$K$20*periods_per_year),N1013,MIN($K$21,IF(MOD(L1014-1,$J$23)=0,MAX($K$22,N1013+$J$24),N1013))),N1013))))</f>
        <v/>
      </c>
      <c r="O1014" s="71" t="str">
        <f>IF(L1014="","",ROUND((((1+N1014/CP)^(CP/periods_per_year))-1)*R1013,2))</f>
        <v/>
      </c>
      <c r="P1014" s="71" t="str">
        <f>IF(L1014="","",IF(L1014=nper,R1013+O1014,MIN(R1013+O1014,IF(N1014=N1013,P1013,ROUND(-PMT(((1+N1014/CP)^(CP/periods_per_year))-1,nper-L1014+1,R1013),2)))))</f>
        <v/>
      </c>
      <c r="Q1014" s="71" t="str">
        <f t="shared" si="142"/>
        <v/>
      </c>
      <c r="R1014" s="71" t="str">
        <f t="shared" si="143"/>
        <v/>
      </c>
    </row>
    <row r="1015" spans="1:18" x14ac:dyDescent="0.25">
      <c r="A1015" s="63" t="str">
        <f t="shared" si="135"/>
        <v/>
      </c>
      <c r="B1015" s="64" t="str">
        <f t="shared" si="136"/>
        <v/>
      </c>
      <c r="C1015" s="65" t="str">
        <f t="shared" si="137"/>
        <v/>
      </c>
      <c r="D1015" s="66" t="str">
        <f>IF(A1015="","",IF(A1015=1,start_rate,IF(variable,IF(OR(A1015=1,A1015&lt;$K$20*periods_per_year),D1014,MIN($K$21,IF(MOD(A1015-1,$J$23)=0,MAX($K$22,D1014+$J$24),D1014))),D1014)))</f>
        <v/>
      </c>
      <c r="E1015" s="71" t="str">
        <f t="shared" si="138"/>
        <v/>
      </c>
      <c r="F1015" s="71" t="str">
        <f>IF(A1015="","",IF(A1015=nper,J1014+E1015,MIN(J1014+E1015,IF(D1015=D1014,F1014,IF($E$10="Acc Bi-Weekly",ROUND((-PMT(((1+D1015/CP)^(CP/12))-1,(nper-A1015+1)*12/26,J1014))/2,2),IF($E$10="Acc Weekly",ROUND((-PMT(((1+D1015/CP)^(CP/12))-1,(nper-A1015+1)*12/52,J1014))/4,2),ROUND(-PMT(((1+D1015/CP)^(CP/periods_per_year))-1,nper-A1015+1,J1014),2)))))))</f>
        <v/>
      </c>
      <c r="G1015" s="71" t="str">
        <f>IF(OR(A1015="",A1015&lt;$E$14),"",IF(J1014&lt;=F1015,0,IF(IF(AND(A1015&gt;=$E$14,MOD(A1015-$E$14,int)=0),$E$15,0)+F1015&gt;=J1014+E1015,J1014+E1015-F1015,IF(AND(A1015&gt;=$E$14,MOD(A1015-$E$14,int)=0),$E$15,0)+IF(IF(AND(A1015&gt;=$E$14,MOD(A1015-$E$14,int)=0),$E$15,0)+IF(MOD(A1015-$E$18,periods_per_year)=0,$E$17,0)+F1015&lt;J1014+E1015,IF(MOD(A1015-$E$18,periods_per_year)=0,$E$17,0),J1014+E1015-IF(AND(A1015&gt;=$E$14,MOD(A1015-$E$14,int)=0),$E$15,0)-F1015))))</f>
        <v/>
      </c>
      <c r="H1015" s="68"/>
      <c r="I1015" s="71" t="str">
        <f t="shared" si="139"/>
        <v/>
      </c>
      <c r="J1015" s="71" t="str">
        <f t="shared" si="140"/>
        <v/>
      </c>
      <c r="K1015" s="50"/>
      <c r="L1015" s="63" t="str">
        <f t="shared" si="141"/>
        <v/>
      </c>
      <c r="M1015" s="64" t="str">
        <f>IF(L1015="","",IF(OR(periods_per_year=26,periods_per_year=52),IF(periods_per_year=26,IF(L1015=1,fpdate,M1014+14),IF(periods_per_year=52,IF(L1015=1,fpdate,M1014+7),"n/a")),IF(periods_per_year=24,DATE(YEAR(fpdate),MONTH(fpdate)+(L1015-1)/2+IF(AND(DAY(fpdate)&gt;=15,MOD(L1015,2)=0),1,0),IF(MOD(L1015,2)=0,IF(DAY(fpdate)&gt;=15,DAY(fpdate)-14,DAY(fpdate)+14),DAY(fpdate))),IF(DAY(DATE(YEAR(fpdate),MONTH(fpdate)+L1015-1,DAY(fpdate)))&lt;&gt;DAY(fpdate),DATE(YEAR(fpdate),MONTH(fpdate)+L1015,0),DATE(YEAR(fpdate),MONTH(fpdate)+L1015-1,DAY(fpdate))))))</f>
        <v/>
      </c>
      <c r="N1015" s="70" t="str">
        <f>IF(L1015="","",IF(D1015&lt;&gt;"",D1015,IF(L1015=1,start_rate,IF(variable,IF(OR(L1015=1,L1015&lt;$K$20*periods_per_year),N1014,MIN($K$21,IF(MOD(L1015-1,$J$23)=0,MAX($K$22,N1014+$J$24),N1014))),N1014))))</f>
        <v/>
      </c>
      <c r="O1015" s="71" t="str">
        <f>IF(L1015="","",ROUND((((1+N1015/CP)^(CP/periods_per_year))-1)*R1014,2))</f>
        <v/>
      </c>
      <c r="P1015" s="71" t="str">
        <f>IF(L1015="","",IF(L1015=nper,R1014+O1015,MIN(R1014+O1015,IF(N1015=N1014,P1014,ROUND(-PMT(((1+N1015/CP)^(CP/periods_per_year))-1,nper-L1015+1,R1014),2)))))</f>
        <v/>
      </c>
      <c r="Q1015" s="71" t="str">
        <f t="shared" si="142"/>
        <v/>
      </c>
      <c r="R1015" s="71" t="str">
        <f t="shared" si="143"/>
        <v/>
      </c>
    </row>
    <row r="1016" spans="1:18" x14ac:dyDescent="0.25">
      <c r="A1016" s="63" t="str">
        <f t="shared" si="135"/>
        <v/>
      </c>
      <c r="B1016" s="64" t="str">
        <f t="shared" si="136"/>
        <v/>
      </c>
      <c r="C1016" s="65" t="str">
        <f t="shared" si="137"/>
        <v/>
      </c>
      <c r="D1016" s="66" t="str">
        <f>IF(A1016="","",IF(A1016=1,start_rate,IF(variable,IF(OR(A1016=1,A1016&lt;$K$20*periods_per_year),D1015,MIN($K$21,IF(MOD(A1016-1,$J$23)=0,MAX($K$22,D1015+$J$24),D1015))),D1015)))</f>
        <v/>
      </c>
      <c r="E1016" s="71" t="str">
        <f t="shared" si="138"/>
        <v/>
      </c>
      <c r="F1016" s="71" t="str">
        <f>IF(A1016="","",IF(A1016=nper,J1015+E1016,MIN(J1015+E1016,IF(D1016=D1015,F1015,IF($E$10="Acc Bi-Weekly",ROUND((-PMT(((1+D1016/CP)^(CP/12))-1,(nper-A1016+1)*12/26,J1015))/2,2),IF($E$10="Acc Weekly",ROUND((-PMT(((1+D1016/CP)^(CP/12))-1,(nper-A1016+1)*12/52,J1015))/4,2),ROUND(-PMT(((1+D1016/CP)^(CP/periods_per_year))-1,nper-A1016+1,J1015),2)))))))</f>
        <v/>
      </c>
      <c r="G1016" s="71" t="str">
        <f>IF(OR(A1016="",A1016&lt;$E$14),"",IF(J1015&lt;=F1016,0,IF(IF(AND(A1016&gt;=$E$14,MOD(A1016-$E$14,int)=0),$E$15,0)+F1016&gt;=J1015+E1016,J1015+E1016-F1016,IF(AND(A1016&gt;=$E$14,MOD(A1016-$E$14,int)=0),$E$15,0)+IF(IF(AND(A1016&gt;=$E$14,MOD(A1016-$E$14,int)=0),$E$15,0)+IF(MOD(A1016-$E$18,periods_per_year)=0,$E$17,0)+F1016&lt;J1015+E1016,IF(MOD(A1016-$E$18,periods_per_year)=0,$E$17,0),J1015+E1016-IF(AND(A1016&gt;=$E$14,MOD(A1016-$E$14,int)=0),$E$15,0)-F1016))))</f>
        <v/>
      </c>
      <c r="H1016" s="68"/>
      <c r="I1016" s="71" t="str">
        <f t="shared" si="139"/>
        <v/>
      </c>
      <c r="J1016" s="71" t="str">
        <f t="shared" si="140"/>
        <v/>
      </c>
      <c r="K1016" s="50"/>
      <c r="L1016" s="63" t="str">
        <f t="shared" si="141"/>
        <v/>
      </c>
      <c r="M1016" s="64" t="str">
        <f>IF(L1016="","",IF(OR(periods_per_year=26,periods_per_year=52),IF(periods_per_year=26,IF(L1016=1,fpdate,M1015+14),IF(periods_per_year=52,IF(L1016=1,fpdate,M1015+7),"n/a")),IF(periods_per_year=24,DATE(YEAR(fpdate),MONTH(fpdate)+(L1016-1)/2+IF(AND(DAY(fpdate)&gt;=15,MOD(L1016,2)=0),1,0),IF(MOD(L1016,2)=0,IF(DAY(fpdate)&gt;=15,DAY(fpdate)-14,DAY(fpdate)+14),DAY(fpdate))),IF(DAY(DATE(YEAR(fpdate),MONTH(fpdate)+L1016-1,DAY(fpdate)))&lt;&gt;DAY(fpdate),DATE(YEAR(fpdate),MONTH(fpdate)+L1016,0),DATE(YEAR(fpdate),MONTH(fpdate)+L1016-1,DAY(fpdate))))))</f>
        <v/>
      </c>
      <c r="N1016" s="70" t="str">
        <f>IF(L1016="","",IF(D1016&lt;&gt;"",D1016,IF(L1016=1,start_rate,IF(variable,IF(OR(L1016=1,L1016&lt;$K$20*periods_per_year),N1015,MIN($K$21,IF(MOD(L1016-1,$J$23)=0,MAX($K$22,N1015+$J$24),N1015))),N1015))))</f>
        <v/>
      </c>
      <c r="O1016" s="71" t="str">
        <f>IF(L1016="","",ROUND((((1+N1016/CP)^(CP/periods_per_year))-1)*R1015,2))</f>
        <v/>
      </c>
      <c r="P1016" s="71" t="str">
        <f>IF(L1016="","",IF(L1016=nper,R1015+O1016,MIN(R1015+O1016,IF(N1016=N1015,P1015,ROUND(-PMT(((1+N1016/CP)^(CP/periods_per_year))-1,nper-L1016+1,R1015),2)))))</f>
        <v/>
      </c>
      <c r="Q1016" s="71" t="str">
        <f t="shared" si="142"/>
        <v/>
      </c>
      <c r="R1016" s="71" t="str">
        <f t="shared" si="143"/>
        <v/>
      </c>
    </row>
    <row r="1017" spans="1:18" x14ac:dyDescent="0.25">
      <c r="A1017" s="63" t="str">
        <f t="shared" si="135"/>
        <v/>
      </c>
      <c r="B1017" s="64" t="str">
        <f t="shared" si="136"/>
        <v/>
      </c>
      <c r="C1017" s="65" t="str">
        <f t="shared" si="137"/>
        <v/>
      </c>
      <c r="D1017" s="66" t="str">
        <f>IF(A1017="","",IF(A1017=1,start_rate,IF(variable,IF(OR(A1017=1,A1017&lt;$K$20*periods_per_year),D1016,MIN($K$21,IF(MOD(A1017-1,$J$23)=0,MAX($K$22,D1016+$J$24),D1016))),D1016)))</f>
        <v/>
      </c>
      <c r="E1017" s="71" t="str">
        <f t="shared" si="138"/>
        <v/>
      </c>
      <c r="F1017" s="71" t="str">
        <f>IF(A1017="","",IF(A1017=nper,J1016+E1017,MIN(J1016+E1017,IF(D1017=D1016,F1016,IF($E$10="Acc Bi-Weekly",ROUND((-PMT(((1+D1017/CP)^(CP/12))-1,(nper-A1017+1)*12/26,J1016))/2,2),IF($E$10="Acc Weekly",ROUND((-PMT(((1+D1017/CP)^(CP/12))-1,(nper-A1017+1)*12/52,J1016))/4,2),ROUND(-PMT(((1+D1017/CP)^(CP/periods_per_year))-1,nper-A1017+1,J1016),2)))))))</f>
        <v/>
      </c>
      <c r="G1017" s="71" t="str">
        <f>IF(OR(A1017="",A1017&lt;$E$14),"",IF(J1016&lt;=F1017,0,IF(IF(AND(A1017&gt;=$E$14,MOD(A1017-$E$14,int)=0),$E$15,0)+F1017&gt;=J1016+E1017,J1016+E1017-F1017,IF(AND(A1017&gt;=$E$14,MOD(A1017-$E$14,int)=0),$E$15,0)+IF(IF(AND(A1017&gt;=$E$14,MOD(A1017-$E$14,int)=0),$E$15,0)+IF(MOD(A1017-$E$18,periods_per_year)=0,$E$17,0)+F1017&lt;J1016+E1017,IF(MOD(A1017-$E$18,periods_per_year)=0,$E$17,0),J1016+E1017-IF(AND(A1017&gt;=$E$14,MOD(A1017-$E$14,int)=0),$E$15,0)-F1017))))</f>
        <v/>
      </c>
      <c r="H1017" s="68"/>
      <c r="I1017" s="71" t="str">
        <f t="shared" si="139"/>
        <v/>
      </c>
      <c r="J1017" s="71" t="str">
        <f t="shared" si="140"/>
        <v/>
      </c>
      <c r="K1017" s="50"/>
      <c r="L1017" s="63" t="str">
        <f t="shared" si="141"/>
        <v/>
      </c>
      <c r="M1017" s="64" t="str">
        <f>IF(L1017="","",IF(OR(periods_per_year=26,periods_per_year=52),IF(periods_per_year=26,IF(L1017=1,fpdate,M1016+14),IF(periods_per_year=52,IF(L1017=1,fpdate,M1016+7),"n/a")),IF(periods_per_year=24,DATE(YEAR(fpdate),MONTH(fpdate)+(L1017-1)/2+IF(AND(DAY(fpdate)&gt;=15,MOD(L1017,2)=0),1,0),IF(MOD(L1017,2)=0,IF(DAY(fpdate)&gt;=15,DAY(fpdate)-14,DAY(fpdate)+14),DAY(fpdate))),IF(DAY(DATE(YEAR(fpdate),MONTH(fpdate)+L1017-1,DAY(fpdate)))&lt;&gt;DAY(fpdate),DATE(YEAR(fpdate),MONTH(fpdate)+L1017,0),DATE(YEAR(fpdate),MONTH(fpdate)+L1017-1,DAY(fpdate))))))</f>
        <v/>
      </c>
      <c r="N1017" s="70" t="str">
        <f>IF(L1017="","",IF(D1017&lt;&gt;"",D1017,IF(L1017=1,start_rate,IF(variable,IF(OR(L1017=1,L1017&lt;$K$20*periods_per_year),N1016,MIN($K$21,IF(MOD(L1017-1,$J$23)=0,MAX($K$22,N1016+$J$24),N1016))),N1016))))</f>
        <v/>
      </c>
      <c r="O1017" s="71" t="str">
        <f>IF(L1017="","",ROUND((((1+N1017/CP)^(CP/periods_per_year))-1)*R1016,2))</f>
        <v/>
      </c>
      <c r="P1017" s="71" t="str">
        <f>IF(L1017="","",IF(L1017=nper,R1016+O1017,MIN(R1016+O1017,IF(N1017=N1016,P1016,ROUND(-PMT(((1+N1017/CP)^(CP/periods_per_year))-1,nper-L1017+1,R1016),2)))))</f>
        <v/>
      </c>
      <c r="Q1017" s="71" t="str">
        <f t="shared" si="142"/>
        <v/>
      </c>
      <c r="R1017" s="71" t="str">
        <f t="shared" si="143"/>
        <v/>
      </c>
    </row>
    <row r="1018" spans="1:18" x14ac:dyDescent="0.25">
      <c r="A1018" s="63" t="str">
        <f t="shared" si="135"/>
        <v/>
      </c>
      <c r="B1018" s="64" t="str">
        <f t="shared" si="136"/>
        <v/>
      </c>
      <c r="C1018" s="65" t="str">
        <f t="shared" si="137"/>
        <v/>
      </c>
      <c r="D1018" s="66" t="str">
        <f>IF(A1018="","",IF(A1018=1,start_rate,IF(variable,IF(OR(A1018=1,A1018&lt;$K$20*periods_per_year),D1017,MIN($K$21,IF(MOD(A1018-1,$J$23)=0,MAX($K$22,D1017+$J$24),D1017))),D1017)))</f>
        <v/>
      </c>
      <c r="E1018" s="71" t="str">
        <f t="shared" si="138"/>
        <v/>
      </c>
      <c r="F1018" s="71" t="str">
        <f>IF(A1018="","",IF(A1018=nper,J1017+E1018,MIN(J1017+E1018,IF(D1018=D1017,F1017,IF($E$10="Acc Bi-Weekly",ROUND((-PMT(((1+D1018/CP)^(CP/12))-1,(nper-A1018+1)*12/26,J1017))/2,2),IF($E$10="Acc Weekly",ROUND((-PMT(((1+D1018/CP)^(CP/12))-1,(nper-A1018+1)*12/52,J1017))/4,2),ROUND(-PMT(((1+D1018/CP)^(CP/periods_per_year))-1,nper-A1018+1,J1017),2)))))))</f>
        <v/>
      </c>
      <c r="G1018" s="71" t="str">
        <f>IF(OR(A1018="",A1018&lt;$E$14),"",IF(J1017&lt;=F1018,0,IF(IF(AND(A1018&gt;=$E$14,MOD(A1018-$E$14,int)=0),$E$15,0)+F1018&gt;=J1017+E1018,J1017+E1018-F1018,IF(AND(A1018&gt;=$E$14,MOD(A1018-$E$14,int)=0),$E$15,0)+IF(IF(AND(A1018&gt;=$E$14,MOD(A1018-$E$14,int)=0),$E$15,0)+IF(MOD(A1018-$E$18,periods_per_year)=0,$E$17,0)+F1018&lt;J1017+E1018,IF(MOD(A1018-$E$18,periods_per_year)=0,$E$17,0),J1017+E1018-IF(AND(A1018&gt;=$E$14,MOD(A1018-$E$14,int)=0),$E$15,0)-F1018))))</f>
        <v/>
      </c>
      <c r="H1018" s="68"/>
      <c r="I1018" s="71" t="str">
        <f t="shared" si="139"/>
        <v/>
      </c>
      <c r="J1018" s="71" t="str">
        <f t="shared" si="140"/>
        <v/>
      </c>
      <c r="K1018" s="50"/>
      <c r="L1018" s="63" t="str">
        <f t="shared" si="141"/>
        <v/>
      </c>
      <c r="M1018" s="64" t="str">
        <f>IF(L1018="","",IF(OR(periods_per_year=26,periods_per_year=52),IF(periods_per_year=26,IF(L1018=1,fpdate,M1017+14),IF(periods_per_year=52,IF(L1018=1,fpdate,M1017+7),"n/a")),IF(periods_per_year=24,DATE(YEAR(fpdate),MONTH(fpdate)+(L1018-1)/2+IF(AND(DAY(fpdate)&gt;=15,MOD(L1018,2)=0),1,0),IF(MOD(L1018,2)=0,IF(DAY(fpdate)&gt;=15,DAY(fpdate)-14,DAY(fpdate)+14),DAY(fpdate))),IF(DAY(DATE(YEAR(fpdate),MONTH(fpdate)+L1018-1,DAY(fpdate)))&lt;&gt;DAY(fpdate),DATE(YEAR(fpdate),MONTH(fpdate)+L1018,0),DATE(YEAR(fpdate),MONTH(fpdate)+L1018-1,DAY(fpdate))))))</f>
        <v/>
      </c>
      <c r="N1018" s="70" t="str">
        <f>IF(L1018="","",IF(D1018&lt;&gt;"",D1018,IF(L1018=1,start_rate,IF(variable,IF(OR(L1018=1,L1018&lt;$K$20*periods_per_year),N1017,MIN($K$21,IF(MOD(L1018-1,$J$23)=0,MAX($K$22,N1017+$J$24),N1017))),N1017))))</f>
        <v/>
      </c>
      <c r="O1018" s="71" t="str">
        <f>IF(L1018="","",ROUND((((1+N1018/CP)^(CP/periods_per_year))-1)*R1017,2))</f>
        <v/>
      </c>
      <c r="P1018" s="71" t="str">
        <f>IF(L1018="","",IF(L1018=nper,R1017+O1018,MIN(R1017+O1018,IF(N1018=N1017,P1017,ROUND(-PMT(((1+N1018/CP)^(CP/periods_per_year))-1,nper-L1018+1,R1017),2)))))</f>
        <v/>
      </c>
      <c r="Q1018" s="71" t="str">
        <f t="shared" si="142"/>
        <v/>
      </c>
      <c r="R1018" s="71" t="str">
        <f t="shared" si="143"/>
        <v/>
      </c>
    </row>
    <row r="1019" spans="1:18" x14ac:dyDescent="0.25">
      <c r="A1019" s="63" t="str">
        <f t="shared" si="135"/>
        <v/>
      </c>
      <c r="B1019" s="64" t="str">
        <f t="shared" si="136"/>
        <v/>
      </c>
      <c r="C1019" s="65" t="str">
        <f t="shared" si="137"/>
        <v/>
      </c>
      <c r="D1019" s="66" t="str">
        <f>IF(A1019="","",IF(A1019=1,start_rate,IF(variable,IF(OR(A1019=1,A1019&lt;$K$20*periods_per_year),D1018,MIN($K$21,IF(MOD(A1019-1,$J$23)=0,MAX($K$22,D1018+$J$24),D1018))),D1018)))</f>
        <v/>
      </c>
      <c r="E1019" s="71" t="str">
        <f t="shared" si="138"/>
        <v/>
      </c>
      <c r="F1019" s="71" t="str">
        <f>IF(A1019="","",IF(A1019=nper,J1018+E1019,MIN(J1018+E1019,IF(D1019=D1018,F1018,IF($E$10="Acc Bi-Weekly",ROUND((-PMT(((1+D1019/CP)^(CP/12))-1,(nper-A1019+1)*12/26,J1018))/2,2),IF($E$10="Acc Weekly",ROUND((-PMT(((1+D1019/CP)^(CP/12))-1,(nper-A1019+1)*12/52,J1018))/4,2),ROUND(-PMT(((1+D1019/CP)^(CP/periods_per_year))-1,nper-A1019+1,J1018),2)))))))</f>
        <v/>
      </c>
      <c r="G1019" s="71" t="str">
        <f>IF(OR(A1019="",A1019&lt;$E$14),"",IF(J1018&lt;=F1019,0,IF(IF(AND(A1019&gt;=$E$14,MOD(A1019-$E$14,int)=0),$E$15,0)+F1019&gt;=J1018+E1019,J1018+E1019-F1019,IF(AND(A1019&gt;=$E$14,MOD(A1019-$E$14,int)=0),$E$15,0)+IF(IF(AND(A1019&gt;=$E$14,MOD(A1019-$E$14,int)=0),$E$15,0)+IF(MOD(A1019-$E$18,periods_per_year)=0,$E$17,0)+F1019&lt;J1018+E1019,IF(MOD(A1019-$E$18,periods_per_year)=0,$E$17,0),J1018+E1019-IF(AND(A1019&gt;=$E$14,MOD(A1019-$E$14,int)=0),$E$15,0)-F1019))))</f>
        <v/>
      </c>
      <c r="H1019" s="68"/>
      <c r="I1019" s="71" t="str">
        <f t="shared" si="139"/>
        <v/>
      </c>
      <c r="J1019" s="71" t="str">
        <f t="shared" si="140"/>
        <v/>
      </c>
      <c r="K1019" s="50"/>
      <c r="L1019" s="63" t="str">
        <f t="shared" si="141"/>
        <v/>
      </c>
      <c r="M1019" s="64" t="str">
        <f>IF(L1019="","",IF(OR(periods_per_year=26,periods_per_year=52),IF(periods_per_year=26,IF(L1019=1,fpdate,M1018+14),IF(periods_per_year=52,IF(L1019=1,fpdate,M1018+7),"n/a")),IF(periods_per_year=24,DATE(YEAR(fpdate),MONTH(fpdate)+(L1019-1)/2+IF(AND(DAY(fpdate)&gt;=15,MOD(L1019,2)=0),1,0),IF(MOD(L1019,2)=0,IF(DAY(fpdate)&gt;=15,DAY(fpdate)-14,DAY(fpdate)+14),DAY(fpdate))),IF(DAY(DATE(YEAR(fpdate),MONTH(fpdate)+L1019-1,DAY(fpdate)))&lt;&gt;DAY(fpdate),DATE(YEAR(fpdate),MONTH(fpdate)+L1019,0),DATE(YEAR(fpdate),MONTH(fpdate)+L1019-1,DAY(fpdate))))))</f>
        <v/>
      </c>
      <c r="N1019" s="70" t="str">
        <f>IF(L1019="","",IF(D1019&lt;&gt;"",D1019,IF(L1019=1,start_rate,IF(variable,IF(OR(L1019=1,L1019&lt;$K$20*periods_per_year),N1018,MIN($K$21,IF(MOD(L1019-1,$J$23)=0,MAX($K$22,N1018+$J$24),N1018))),N1018))))</f>
        <v/>
      </c>
      <c r="O1019" s="71" t="str">
        <f>IF(L1019="","",ROUND((((1+N1019/CP)^(CP/periods_per_year))-1)*R1018,2))</f>
        <v/>
      </c>
      <c r="P1019" s="71" t="str">
        <f>IF(L1019="","",IF(L1019=nper,R1018+O1019,MIN(R1018+O1019,IF(N1019=N1018,P1018,ROUND(-PMT(((1+N1019/CP)^(CP/periods_per_year))-1,nper-L1019+1,R1018),2)))))</f>
        <v/>
      </c>
      <c r="Q1019" s="71" t="str">
        <f t="shared" si="142"/>
        <v/>
      </c>
      <c r="R1019" s="71" t="str">
        <f t="shared" si="143"/>
        <v/>
      </c>
    </row>
    <row r="1020" spans="1:18" x14ac:dyDescent="0.25">
      <c r="A1020" s="63" t="str">
        <f t="shared" si="135"/>
        <v/>
      </c>
      <c r="B1020" s="64" t="str">
        <f t="shared" si="136"/>
        <v/>
      </c>
      <c r="C1020" s="65" t="str">
        <f t="shared" si="137"/>
        <v/>
      </c>
      <c r="D1020" s="66" t="str">
        <f>IF(A1020="","",IF(A1020=1,start_rate,IF(variable,IF(OR(A1020=1,A1020&lt;$K$20*periods_per_year),D1019,MIN($K$21,IF(MOD(A1020-1,$J$23)=0,MAX($K$22,D1019+$J$24),D1019))),D1019)))</f>
        <v/>
      </c>
      <c r="E1020" s="71" t="str">
        <f t="shared" si="138"/>
        <v/>
      </c>
      <c r="F1020" s="71" t="str">
        <f>IF(A1020="","",IF(A1020=nper,J1019+E1020,MIN(J1019+E1020,IF(D1020=D1019,F1019,IF($E$10="Acc Bi-Weekly",ROUND((-PMT(((1+D1020/CP)^(CP/12))-1,(nper-A1020+1)*12/26,J1019))/2,2),IF($E$10="Acc Weekly",ROUND((-PMT(((1+D1020/CP)^(CP/12))-1,(nper-A1020+1)*12/52,J1019))/4,2),ROUND(-PMT(((1+D1020/CP)^(CP/periods_per_year))-1,nper-A1020+1,J1019),2)))))))</f>
        <v/>
      </c>
      <c r="G1020" s="71" t="str">
        <f>IF(OR(A1020="",A1020&lt;$E$14),"",IF(J1019&lt;=F1020,0,IF(IF(AND(A1020&gt;=$E$14,MOD(A1020-$E$14,int)=0),$E$15,0)+F1020&gt;=J1019+E1020,J1019+E1020-F1020,IF(AND(A1020&gt;=$E$14,MOD(A1020-$E$14,int)=0),$E$15,0)+IF(IF(AND(A1020&gt;=$E$14,MOD(A1020-$E$14,int)=0),$E$15,0)+IF(MOD(A1020-$E$18,periods_per_year)=0,$E$17,0)+F1020&lt;J1019+E1020,IF(MOD(A1020-$E$18,periods_per_year)=0,$E$17,0),J1019+E1020-IF(AND(A1020&gt;=$E$14,MOD(A1020-$E$14,int)=0),$E$15,0)-F1020))))</f>
        <v/>
      </c>
      <c r="H1020" s="68"/>
      <c r="I1020" s="71" t="str">
        <f t="shared" si="139"/>
        <v/>
      </c>
      <c r="J1020" s="71" t="str">
        <f t="shared" si="140"/>
        <v/>
      </c>
      <c r="K1020" s="50"/>
      <c r="L1020" s="63" t="str">
        <f t="shared" si="141"/>
        <v/>
      </c>
      <c r="M1020" s="64" t="str">
        <f>IF(L1020="","",IF(OR(periods_per_year=26,periods_per_year=52),IF(periods_per_year=26,IF(L1020=1,fpdate,M1019+14),IF(periods_per_year=52,IF(L1020=1,fpdate,M1019+7),"n/a")),IF(periods_per_year=24,DATE(YEAR(fpdate),MONTH(fpdate)+(L1020-1)/2+IF(AND(DAY(fpdate)&gt;=15,MOD(L1020,2)=0),1,0),IF(MOD(L1020,2)=0,IF(DAY(fpdate)&gt;=15,DAY(fpdate)-14,DAY(fpdate)+14),DAY(fpdate))),IF(DAY(DATE(YEAR(fpdate),MONTH(fpdate)+L1020-1,DAY(fpdate)))&lt;&gt;DAY(fpdate),DATE(YEAR(fpdate),MONTH(fpdate)+L1020,0),DATE(YEAR(fpdate),MONTH(fpdate)+L1020-1,DAY(fpdate))))))</f>
        <v/>
      </c>
      <c r="N1020" s="70" t="str">
        <f>IF(L1020="","",IF(D1020&lt;&gt;"",D1020,IF(L1020=1,start_rate,IF(variable,IF(OR(L1020=1,L1020&lt;$K$20*periods_per_year),N1019,MIN($K$21,IF(MOD(L1020-1,$J$23)=0,MAX($K$22,N1019+$J$24),N1019))),N1019))))</f>
        <v/>
      </c>
      <c r="O1020" s="71" t="str">
        <f>IF(L1020="","",ROUND((((1+N1020/CP)^(CP/periods_per_year))-1)*R1019,2))</f>
        <v/>
      </c>
      <c r="P1020" s="71" t="str">
        <f>IF(L1020="","",IF(L1020=nper,R1019+O1020,MIN(R1019+O1020,IF(N1020=N1019,P1019,ROUND(-PMT(((1+N1020/CP)^(CP/periods_per_year))-1,nper-L1020+1,R1019),2)))))</f>
        <v/>
      </c>
      <c r="Q1020" s="71" t="str">
        <f t="shared" si="142"/>
        <v/>
      </c>
      <c r="R1020" s="71" t="str">
        <f t="shared" si="143"/>
        <v/>
      </c>
    </row>
    <row r="1021" spans="1:18" x14ac:dyDescent="0.25">
      <c r="A1021" s="63" t="str">
        <f t="shared" si="135"/>
        <v/>
      </c>
      <c r="B1021" s="64" t="str">
        <f t="shared" si="136"/>
        <v/>
      </c>
      <c r="C1021" s="65" t="str">
        <f t="shared" si="137"/>
        <v/>
      </c>
      <c r="D1021" s="66" t="str">
        <f>IF(A1021="","",IF(A1021=1,start_rate,IF(variable,IF(OR(A1021=1,A1021&lt;$K$20*periods_per_year),D1020,MIN($K$21,IF(MOD(A1021-1,$J$23)=0,MAX($K$22,D1020+$J$24),D1020))),D1020)))</f>
        <v/>
      </c>
      <c r="E1021" s="71" t="str">
        <f t="shared" si="138"/>
        <v/>
      </c>
      <c r="F1021" s="71" t="str">
        <f>IF(A1021="","",IF(A1021=nper,J1020+E1021,MIN(J1020+E1021,IF(D1021=D1020,F1020,IF($E$10="Acc Bi-Weekly",ROUND((-PMT(((1+D1021/CP)^(CP/12))-1,(nper-A1021+1)*12/26,J1020))/2,2),IF($E$10="Acc Weekly",ROUND((-PMT(((1+D1021/CP)^(CP/12))-1,(nper-A1021+1)*12/52,J1020))/4,2),ROUND(-PMT(((1+D1021/CP)^(CP/periods_per_year))-1,nper-A1021+1,J1020),2)))))))</f>
        <v/>
      </c>
      <c r="G1021" s="71" t="str">
        <f>IF(OR(A1021="",A1021&lt;$E$14),"",IF(J1020&lt;=F1021,0,IF(IF(AND(A1021&gt;=$E$14,MOD(A1021-$E$14,int)=0),$E$15,0)+F1021&gt;=J1020+E1021,J1020+E1021-F1021,IF(AND(A1021&gt;=$E$14,MOD(A1021-$E$14,int)=0),$E$15,0)+IF(IF(AND(A1021&gt;=$E$14,MOD(A1021-$E$14,int)=0),$E$15,0)+IF(MOD(A1021-$E$18,periods_per_year)=0,$E$17,0)+F1021&lt;J1020+E1021,IF(MOD(A1021-$E$18,periods_per_year)=0,$E$17,0),J1020+E1021-IF(AND(A1021&gt;=$E$14,MOD(A1021-$E$14,int)=0),$E$15,0)-F1021))))</f>
        <v/>
      </c>
      <c r="H1021" s="68"/>
      <c r="I1021" s="71" t="str">
        <f t="shared" si="139"/>
        <v/>
      </c>
      <c r="J1021" s="71" t="str">
        <f t="shared" si="140"/>
        <v/>
      </c>
      <c r="K1021" s="50"/>
      <c r="L1021" s="63" t="str">
        <f t="shared" si="141"/>
        <v/>
      </c>
      <c r="M1021" s="64" t="str">
        <f>IF(L1021="","",IF(OR(periods_per_year=26,periods_per_year=52),IF(periods_per_year=26,IF(L1021=1,fpdate,M1020+14),IF(periods_per_year=52,IF(L1021=1,fpdate,M1020+7),"n/a")),IF(periods_per_year=24,DATE(YEAR(fpdate),MONTH(fpdate)+(L1021-1)/2+IF(AND(DAY(fpdate)&gt;=15,MOD(L1021,2)=0),1,0),IF(MOD(L1021,2)=0,IF(DAY(fpdate)&gt;=15,DAY(fpdate)-14,DAY(fpdate)+14),DAY(fpdate))),IF(DAY(DATE(YEAR(fpdate),MONTH(fpdate)+L1021-1,DAY(fpdate)))&lt;&gt;DAY(fpdate),DATE(YEAR(fpdate),MONTH(fpdate)+L1021,0),DATE(YEAR(fpdate),MONTH(fpdate)+L1021-1,DAY(fpdate))))))</f>
        <v/>
      </c>
      <c r="N1021" s="70" t="str">
        <f>IF(L1021="","",IF(D1021&lt;&gt;"",D1021,IF(L1021=1,start_rate,IF(variable,IF(OR(L1021=1,L1021&lt;$K$20*periods_per_year),N1020,MIN($K$21,IF(MOD(L1021-1,$J$23)=0,MAX($K$22,N1020+$J$24),N1020))),N1020))))</f>
        <v/>
      </c>
      <c r="O1021" s="71" t="str">
        <f>IF(L1021="","",ROUND((((1+N1021/CP)^(CP/periods_per_year))-1)*R1020,2))</f>
        <v/>
      </c>
      <c r="P1021" s="71" t="str">
        <f>IF(L1021="","",IF(L1021=nper,R1020+O1021,MIN(R1020+O1021,IF(N1021=N1020,P1020,ROUND(-PMT(((1+N1021/CP)^(CP/periods_per_year))-1,nper-L1021+1,R1020),2)))))</f>
        <v/>
      </c>
      <c r="Q1021" s="71" t="str">
        <f t="shared" si="142"/>
        <v/>
      </c>
      <c r="R1021" s="71" t="str">
        <f t="shared" si="143"/>
        <v/>
      </c>
    </row>
    <row r="1022" spans="1:18" x14ac:dyDescent="0.25">
      <c r="A1022" s="63" t="str">
        <f t="shared" si="135"/>
        <v/>
      </c>
      <c r="B1022" s="64" t="str">
        <f t="shared" si="136"/>
        <v/>
      </c>
      <c r="C1022" s="65" t="str">
        <f t="shared" si="137"/>
        <v/>
      </c>
      <c r="D1022" s="66" t="str">
        <f>IF(A1022="","",IF(A1022=1,start_rate,IF(variable,IF(OR(A1022=1,A1022&lt;$K$20*periods_per_year),D1021,MIN($K$21,IF(MOD(A1022-1,$J$23)=0,MAX($K$22,D1021+$J$24),D1021))),D1021)))</f>
        <v/>
      </c>
      <c r="E1022" s="71" t="str">
        <f t="shared" si="138"/>
        <v/>
      </c>
      <c r="F1022" s="71" t="str">
        <f>IF(A1022="","",IF(A1022=nper,J1021+E1022,MIN(J1021+E1022,IF(D1022=D1021,F1021,IF($E$10="Acc Bi-Weekly",ROUND((-PMT(((1+D1022/CP)^(CP/12))-1,(nper-A1022+1)*12/26,J1021))/2,2),IF($E$10="Acc Weekly",ROUND((-PMT(((1+D1022/CP)^(CP/12))-1,(nper-A1022+1)*12/52,J1021))/4,2),ROUND(-PMT(((1+D1022/CP)^(CP/periods_per_year))-1,nper-A1022+1,J1021),2)))))))</f>
        <v/>
      </c>
      <c r="G1022" s="71" t="str">
        <f>IF(OR(A1022="",A1022&lt;$E$14),"",IF(J1021&lt;=F1022,0,IF(IF(AND(A1022&gt;=$E$14,MOD(A1022-$E$14,int)=0),$E$15,0)+F1022&gt;=J1021+E1022,J1021+E1022-F1022,IF(AND(A1022&gt;=$E$14,MOD(A1022-$E$14,int)=0),$E$15,0)+IF(IF(AND(A1022&gt;=$E$14,MOD(A1022-$E$14,int)=0),$E$15,0)+IF(MOD(A1022-$E$18,periods_per_year)=0,$E$17,0)+F1022&lt;J1021+E1022,IF(MOD(A1022-$E$18,periods_per_year)=0,$E$17,0),J1021+E1022-IF(AND(A1022&gt;=$E$14,MOD(A1022-$E$14,int)=0),$E$15,0)-F1022))))</f>
        <v/>
      </c>
      <c r="H1022" s="68"/>
      <c r="I1022" s="71" t="str">
        <f t="shared" si="139"/>
        <v/>
      </c>
      <c r="J1022" s="71" t="str">
        <f t="shared" si="140"/>
        <v/>
      </c>
      <c r="K1022" s="50"/>
      <c r="L1022" s="63" t="str">
        <f t="shared" si="141"/>
        <v/>
      </c>
      <c r="M1022" s="64" t="str">
        <f>IF(L1022="","",IF(OR(periods_per_year=26,periods_per_year=52),IF(periods_per_year=26,IF(L1022=1,fpdate,M1021+14),IF(periods_per_year=52,IF(L1022=1,fpdate,M1021+7),"n/a")),IF(periods_per_year=24,DATE(YEAR(fpdate),MONTH(fpdate)+(L1022-1)/2+IF(AND(DAY(fpdate)&gt;=15,MOD(L1022,2)=0),1,0),IF(MOD(L1022,2)=0,IF(DAY(fpdate)&gt;=15,DAY(fpdate)-14,DAY(fpdate)+14),DAY(fpdate))),IF(DAY(DATE(YEAR(fpdate),MONTH(fpdate)+L1022-1,DAY(fpdate)))&lt;&gt;DAY(fpdate),DATE(YEAR(fpdate),MONTH(fpdate)+L1022,0),DATE(YEAR(fpdate),MONTH(fpdate)+L1022-1,DAY(fpdate))))))</f>
        <v/>
      </c>
      <c r="N1022" s="70" t="str">
        <f>IF(L1022="","",IF(D1022&lt;&gt;"",D1022,IF(L1022=1,start_rate,IF(variable,IF(OR(L1022=1,L1022&lt;$K$20*periods_per_year),N1021,MIN($K$21,IF(MOD(L1022-1,$J$23)=0,MAX($K$22,N1021+$J$24),N1021))),N1021))))</f>
        <v/>
      </c>
      <c r="O1022" s="71" t="str">
        <f>IF(L1022="","",ROUND((((1+N1022/CP)^(CP/periods_per_year))-1)*R1021,2))</f>
        <v/>
      </c>
      <c r="P1022" s="71" t="str">
        <f>IF(L1022="","",IF(L1022=nper,R1021+O1022,MIN(R1021+O1022,IF(N1022=N1021,P1021,ROUND(-PMT(((1+N1022/CP)^(CP/periods_per_year))-1,nper-L1022+1,R1021),2)))))</f>
        <v/>
      </c>
      <c r="Q1022" s="71" t="str">
        <f t="shared" si="142"/>
        <v/>
      </c>
      <c r="R1022" s="71" t="str">
        <f t="shared" si="143"/>
        <v/>
      </c>
    </row>
    <row r="1023" spans="1:18" x14ac:dyDescent="0.25">
      <c r="A1023" s="63" t="str">
        <f t="shared" si="135"/>
        <v/>
      </c>
      <c r="B1023" s="64" t="str">
        <f t="shared" si="136"/>
        <v/>
      </c>
      <c r="C1023" s="65" t="str">
        <f t="shared" si="137"/>
        <v/>
      </c>
      <c r="D1023" s="66" t="str">
        <f>IF(A1023="","",IF(A1023=1,start_rate,IF(variable,IF(OR(A1023=1,A1023&lt;$K$20*periods_per_year),D1022,MIN($K$21,IF(MOD(A1023-1,$J$23)=0,MAX($K$22,D1022+$J$24),D1022))),D1022)))</f>
        <v/>
      </c>
      <c r="E1023" s="71" t="str">
        <f t="shared" si="138"/>
        <v/>
      </c>
      <c r="F1023" s="71" t="str">
        <f>IF(A1023="","",IF(A1023=nper,J1022+E1023,MIN(J1022+E1023,IF(D1023=D1022,F1022,IF($E$10="Acc Bi-Weekly",ROUND((-PMT(((1+D1023/CP)^(CP/12))-1,(nper-A1023+1)*12/26,J1022))/2,2),IF($E$10="Acc Weekly",ROUND((-PMT(((1+D1023/CP)^(CP/12))-1,(nper-A1023+1)*12/52,J1022))/4,2),ROUND(-PMT(((1+D1023/CP)^(CP/periods_per_year))-1,nper-A1023+1,J1022),2)))))))</f>
        <v/>
      </c>
      <c r="G1023" s="71" t="str">
        <f>IF(OR(A1023="",A1023&lt;$E$14),"",IF(J1022&lt;=F1023,0,IF(IF(AND(A1023&gt;=$E$14,MOD(A1023-$E$14,int)=0),$E$15,0)+F1023&gt;=J1022+E1023,J1022+E1023-F1023,IF(AND(A1023&gt;=$E$14,MOD(A1023-$E$14,int)=0),$E$15,0)+IF(IF(AND(A1023&gt;=$E$14,MOD(A1023-$E$14,int)=0),$E$15,0)+IF(MOD(A1023-$E$18,periods_per_year)=0,$E$17,0)+F1023&lt;J1022+E1023,IF(MOD(A1023-$E$18,periods_per_year)=0,$E$17,0),J1022+E1023-IF(AND(A1023&gt;=$E$14,MOD(A1023-$E$14,int)=0),$E$15,0)-F1023))))</f>
        <v/>
      </c>
      <c r="H1023" s="68"/>
      <c r="I1023" s="71" t="str">
        <f t="shared" si="139"/>
        <v/>
      </c>
      <c r="J1023" s="71" t="str">
        <f t="shared" si="140"/>
        <v/>
      </c>
      <c r="K1023" s="50"/>
      <c r="L1023" s="63" t="str">
        <f t="shared" si="141"/>
        <v/>
      </c>
      <c r="M1023" s="64" t="str">
        <f>IF(L1023="","",IF(OR(periods_per_year=26,periods_per_year=52),IF(periods_per_year=26,IF(L1023=1,fpdate,M1022+14),IF(periods_per_year=52,IF(L1023=1,fpdate,M1022+7),"n/a")),IF(periods_per_year=24,DATE(YEAR(fpdate),MONTH(fpdate)+(L1023-1)/2+IF(AND(DAY(fpdate)&gt;=15,MOD(L1023,2)=0),1,0),IF(MOD(L1023,2)=0,IF(DAY(fpdate)&gt;=15,DAY(fpdate)-14,DAY(fpdate)+14),DAY(fpdate))),IF(DAY(DATE(YEAR(fpdate),MONTH(fpdate)+L1023-1,DAY(fpdate)))&lt;&gt;DAY(fpdate),DATE(YEAR(fpdate),MONTH(fpdate)+L1023,0),DATE(YEAR(fpdate),MONTH(fpdate)+L1023-1,DAY(fpdate))))))</f>
        <v/>
      </c>
      <c r="N1023" s="70" t="str">
        <f>IF(L1023="","",IF(D1023&lt;&gt;"",D1023,IF(L1023=1,start_rate,IF(variable,IF(OR(L1023=1,L1023&lt;$K$20*periods_per_year),N1022,MIN($K$21,IF(MOD(L1023-1,$J$23)=0,MAX($K$22,N1022+$J$24),N1022))),N1022))))</f>
        <v/>
      </c>
      <c r="O1023" s="71" t="str">
        <f>IF(L1023="","",ROUND((((1+N1023/CP)^(CP/periods_per_year))-1)*R1022,2))</f>
        <v/>
      </c>
      <c r="P1023" s="71" t="str">
        <f>IF(L1023="","",IF(L1023=nper,R1022+O1023,MIN(R1022+O1023,IF(N1023=N1022,P1022,ROUND(-PMT(((1+N1023/CP)^(CP/periods_per_year))-1,nper-L1023+1,R1022),2)))))</f>
        <v/>
      </c>
      <c r="Q1023" s="71" t="str">
        <f t="shared" si="142"/>
        <v/>
      </c>
      <c r="R1023" s="71" t="str">
        <f t="shared" si="143"/>
        <v/>
      </c>
    </row>
    <row r="1024" spans="1:18" x14ac:dyDescent="0.25">
      <c r="A1024" s="63" t="str">
        <f t="shared" si="135"/>
        <v/>
      </c>
      <c r="B1024" s="64" t="str">
        <f t="shared" si="136"/>
        <v/>
      </c>
      <c r="C1024" s="65" t="str">
        <f t="shared" si="137"/>
        <v/>
      </c>
      <c r="D1024" s="66" t="str">
        <f>IF(A1024="","",IF(A1024=1,start_rate,IF(variable,IF(OR(A1024=1,A1024&lt;$K$20*periods_per_year),D1023,MIN($K$21,IF(MOD(A1024-1,$J$23)=0,MAX($K$22,D1023+$J$24),D1023))),D1023)))</f>
        <v/>
      </c>
      <c r="E1024" s="71" t="str">
        <f t="shared" si="138"/>
        <v/>
      </c>
      <c r="F1024" s="71" t="str">
        <f>IF(A1024="","",IF(A1024=nper,J1023+E1024,MIN(J1023+E1024,IF(D1024=D1023,F1023,IF($E$10="Acc Bi-Weekly",ROUND((-PMT(((1+D1024/CP)^(CP/12))-1,(nper-A1024+1)*12/26,J1023))/2,2),IF($E$10="Acc Weekly",ROUND((-PMT(((1+D1024/CP)^(CP/12))-1,(nper-A1024+1)*12/52,J1023))/4,2),ROUND(-PMT(((1+D1024/CP)^(CP/periods_per_year))-1,nper-A1024+1,J1023),2)))))))</f>
        <v/>
      </c>
      <c r="G1024" s="71" t="str">
        <f>IF(OR(A1024="",A1024&lt;$E$14),"",IF(J1023&lt;=F1024,0,IF(IF(AND(A1024&gt;=$E$14,MOD(A1024-$E$14,int)=0),$E$15,0)+F1024&gt;=J1023+E1024,J1023+E1024-F1024,IF(AND(A1024&gt;=$E$14,MOD(A1024-$E$14,int)=0),$E$15,0)+IF(IF(AND(A1024&gt;=$E$14,MOD(A1024-$E$14,int)=0),$E$15,0)+IF(MOD(A1024-$E$18,periods_per_year)=0,$E$17,0)+F1024&lt;J1023+E1024,IF(MOD(A1024-$E$18,periods_per_year)=0,$E$17,0),J1023+E1024-IF(AND(A1024&gt;=$E$14,MOD(A1024-$E$14,int)=0),$E$15,0)-F1024))))</f>
        <v/>
      </c>
      <c r="H1024" s="68"/>
      <c r="I1024" s="71" t="str">
        <f t="shared" si="139"/>
        <v/>
      </c>
      <c r="J1024" s="71" t="str">
        <f t="shared" si="140"/>
        <v/>
      </c>
      <c r="K1024" s="50"/>
      <c r="L1024" s="63" t="str">
        <f t="shared" si="141"/>
        <v/>
      </c>
      <c r="M1024" s="64" t="str">
        <f>IF(L1024="","",IF(OR(periods_per_year=26,periods_per_year=52),IF(periods_per_year=26,IF(L1024=1,fpdate,M1023+14),IF(periods_per_year=52,IF(L1024=1,fpdate,M1023+7),"n/a")),IF(periods_per_year=24,DATE(YEAR(fpdate),MONTH(fpdate)+(L1024-1)/2+IF(AND(DAY(fpdate)&gt;=15,MOD(L1024,2)=0),1,0),IF(MOD(L1024,2)=0,IF(DAY(fpdate)&gt;=15,DAY(fpdate)-14,DAY(fpdate)+14),DAY(fpdate))),IF(DAY(DATE(YEAR(fpdate),MONTH(fpdate)+L1024-1,DAY(fpdate)))&lt;&gt;DAY(fpdate),DATE(YEAR(fpdate),MONTH(fpdate)+L1024,0),DATE(YEAR(fpdate),MONTH(fpdate)+L1024-1,DAY(fpdate))))))</f>
        <v/>
      </c>
      <c r="N1024" s="70" t="str">
        <f>IF(L1024="","",IF(D1024&lt;&gt;"",D1024,IF(L1024=1,start_rate,IF(variable,IF(OR(L1024=1,L1024&lt;$K$20*periods_per_year),N1023,MIN($K$21,IF(MOD(L1024-1,$J$23)=0,MAX($K$22,N1023+$J$24),N1023))),N1023))))</f>
        <v/>
      </c>
      <c r="O1024" s="71" t="str">
        <f>IF(L1024="","",ROUND((((1+N1024/CP)^(CP/periods_per_year))-1)*R1023,2))</f>
        <v/>
      </c>
      <c r="P1024" s="71" t="str">
        <f>IF(L1024="","",IF(L1024=nper,R1023+O1024,MIN(R1023+O1024,IF(N1024=N1023,P1023,ROUND(-PMT(((1+N1024/CP)^(CP/periods_per_year))-1,nper-L1024+1,R1023),2)))))</f>
        <v/>
      </c>
      <c r="Q1024" s="71" t="str">
        <f t="shared" si="142"/>
        <v/>
      </c>
      <c r="R1024" s="71" t="str">
        <f t="shared" si="143"/>
        <v/>
      </c>
    </row>
    <row r="1025" spans="1:18" x14ac:dyDescent="0.25">
      <c r="A1025" s="63" t="str">
        <f t="shared" si="135"/>
        <v/>
      </c>
      <c r="B1025" s="64" t="str">
        <f t="shared" si="136"/>
        <v/>
      </c>
      <c r="C1025" s="65" t="str">
        <f t="shared" si="137"/>
        <v/>
      </c>
      <c r="D1025" s="66" t="str">
        <f>IF(A1025="","",IF(A1025=1,start_rate,IF(variable,IF(OR(A1025=1,A1025&lt;$K$20*periods_per_year),D1024,MIN($K$21,IF(MOD(A1025-1,$J$23)=0,MAX($K$22,D1024+$J$24),D1024))),D1024)))</f>
        <v/>
      </c>
      <c r="E1025" s="71" t="str">
        <f t="shared" si="138"/>
        <v/>
      </c>
      <c r="F1025" s="71" t="str">
        <f>IF(A1025="","",IF(A1025=nper,J1024+E1025,MIN(J1024+E1025,IF(D1025=D1024,F1024,IF($E$10="Acc Bi-Weekly",ROUND((-PMT(((1+D1025/CP)^(CP/12))-1,(nper-A1025+1)*12/26,J1024))/2,2),IF($E$10="Acc Weekly",ROUND((-PMT(((1+D1025/CP)^(CP/12))-1,(nper-A1025+1)*12/52,J1024))/4,2),ROUND(-PMT(((1+D1025/CP)^(CP/periods_per_year))-1,nper-A1025+1,J1024),2)))))))</f>
        <v/>
      </c>
      <c r="G1025" s="71" t="str">
        <f>IF(OR(A1025="",A1025&lt;$E$14),"",IF(J1024&lt;=F1025,0,IF(IF(AND(A1025&gt;=$E$14,MOD(A1025-$E$14,int)=0),$E$15,0)+F1025&gt;=J1024+E1025,J1024+E1025-F1025,IF(AND(A1025&gt;=$E$14,MOD(A1025-$E$14,int)=0),$E$15,0)+IF(IF(AND(A1025&gt;=$E$14,MOD(A1025-$E$14,int)=0),$E$15,0)+IF(MOD(A1025-$E$18,periods_per_year)=0,$E$17,0)+F1025&lt;J1024+E1025,IF(MOD(A1025-$E$18,periods_per_year)=0,$E$17,0),J1024+E1025-IF(AND(A1025&gt;=$E$14,MOD(A1025-$E$14,int)=0),$E$15,0)-F1025))))</f>
        <v/>
      </c>
      <c r="H1025" s="68"/>
      <c r="I1025" s="71" t="str">
        <f t="shared" si="139"/>
        <v/>
      </c>
      <c r="J1025" s="71" t="str">
        <f t="shared" si="140"/>
        <v/>
      </c>
      <c r="K1025" s="50"/>
      <c r="L1025" s="63" t="str">
        <f t="shared" si="141"/>
        <v/>
      </c>
      <c r="M1025" s="64" t="str">
        <f>IF(L1025="","",IF(OR(periods_per_year=26,periods_per_year=52),IF(periods_per_year=26,IF(L1025=1,fpdate,M1024+14),IF(periods_per_year=52,IF(L1025=1,fpdate,M1024+7),"n/a")),IF(periods_per_year=24,DATE(YEAR(fpdate),MONTH(fpdate)+(L1025-1)/2+IF(AND(DAY(fpdate)&gt;=15,MOD(L1025,2)=0),1,0),IF(MOD(L1025,2)=0,IF(DAY(fpdate)&gt;=15,DAY(fpdate)-14,DAY(fpdate)+14),DAY(fpdate))),IF(DAY(DATE(YEAR(fpdate),MONTH(fpdate)+L1025-1,DAY(fpdate)))&lt;&gt;DAY(fpdate),DATE(YEAR(fpdate),MONTH(fpdate)+L1025,0),DATE(YEAR(fpdate),MONTH(fpdate)+L1025-1,DAY(fpdate))))))</f>
        <v/>
      </c>
      <c r="N1025" s="70" t="str">
        <f>IF(L1025="","",IF(D1025&lt;&gt;"",D1025,IF(L1025=1,start_rate,IF(variable,IF(OR(L1025=1,L1025&lt;$K$20*periods_per_year),N1024,MIN($K$21,IF(MOD(L1025-1,$J$23)=0,MAX($K$22,N1024+$J$24),N1024))),N1024))))</f>
        <v/>
      </c>
      <c r="O1025" s="71" t="str">
        <f>IF(L1025="","",ROUND((((1+N1025/CP)^(CP/periods_per_year))-1)*R1024,2))</f>
        <v/>
      </c>
      <c r="P1025" s="71" t="str">
        <f>IF(L1025="","",IF(L1025=nper,R1024+O1025,MIN(R1024+O1025,IF(N1025=N1024,P1024,ROUND(-PMT(((1+N1025/CP)^(CP/periods_per_year))-1,nper-L1025+1,R1024),2)))))</f>
        <v/>
      </c>
      <c r="Q1025" s="71" t="str">
        <f t="shared" si="142"/>
        <v/>
      </c>
      <c r="R1025" s="71" t="str">
        <f t="shared" si="143"/>
        <v/>
      </c>
    </row>
    <row r="1026" spans="1:18" x14ac:dyDescent="0.25">
      <c r="A1026" s="63" t="str">
        <f t="shared" si="135"/>
        <v/>
      </c>
      <c r="B1026" s="64" t="str">
        <f t="shared" si="136"/>
        <v/>
      </c>
      <c r="C1026" s="65" t="str">
        <f t="shared" si="137"/>
        <v/>
      </c>
      <c r="D1026" s="66" t="str">
        <f>IF(A1026="","",IF(A1026=1,start_rate,IF(variable,IF(OR(A1026=1,A1026&lt;$K$20*periods_per_year),D1025,MIN($K$21,IF(MOD(A1026-1,$J$23)=0,MAX($K$22,D1025+$J$24),D1025))),D1025)))</f>
        <v/>
      </c>
      <c r="E1026" s="71" t="str">
        <f t="shared" si="138"/>
        <v/>
      </c>
      <c r="F1026" s="71" t="str">
        <f>IF(A1026="","",IF(A1026=nper,J1025+E1026,MIN(J1025+E1026,IF(D1026=D1025,F1025,IF($E$10="Acc Bi-Weekly",ROUND((-PMT(((1+D1026/CP)^(CP/12))-1,(nper-A1026+1)*12/26,J1025))/2,2),IF($E$10="Acc Weekly",ROUND((-PMT(((1+D1026/CP)^(CP/12))-1,(nper-A1026+1)*12/52,J1025))/4,2),ROUND(-PMT(((1+D1026/CP)^(CP/periods_per_year))-1,nper-A1026+1,J1025),2)))))))</f>
        <v/>
      </c>
      <c r="G1026" s="71" t="str">
        <f>IF(OR(A1026="",A1026&lt;$E$14),"",IF(J1025&lt;=F1026,0,IF(IF(AND(A1026&gt;=$E$14,MOD(A1026-$E$14,int)=0),$E$15,0)+F1026&gt;=J1025+E1026,J1025+E1026-F1026,IF(AND(A1026&gt;=$E$14,MOD(A1026-$E$14,int)=0),$E$15,0)+IF(IF(AND(A1026&gt;=$E$14,MOD(A1026-$E$14,int)=0),$E$15,0)+IF(MOD(A1026-$E$18,periods_per_year)=0,$E$17,0)+F1026&lt;J1025+E1026,IF(MOD(A1026-$E$18,periods_per_year)=0,$E$17,0),J1025+E1026-IF(AND(A1026&gt;=$E$14,MOD(A1026-$E$14,int)=0),$E$15,0)-F1026))))</f>
        <v/>
      </c>
      <c r="H1026" s="68"/>
      <c r="I1026" s="71" t="str">
        <f t="shared" si="139"/>
        <v/>
      </c>
      <c r="J1026" s="71" t="str">
        <f t="shared" si="140"/>
        <v/>
      </c>
      <c r="K1026" s="50"/>
      <c r="L1026" s="63" t="str">
        <f t="shared" si="141"/>
        <v/>
      </c>
      <c r="M1026" s="64" t="str">
        <f>IF(L1026="","",IF(OR(periods_per_year=26,periods_per_year=52),IF(periods_per_year=26,IF(L1026=1,fpdate,M1025+14),IF(periods_per_year=52,IF(L1026=1,fpdate,M1025+7),"n/a")),IF(periods_per_year=24,DATE(YEAR(fpdate),MONTH(fpdate)+(L1026-1)/2+IF(AND(DAY(fpdate)&gt;=15,MOD(L1026,2)=0),1,0),IF(MOD(L1026,2)=0,IF(DAY(fpdate)&gt;=15,DAY(fpdate)-14,DAY(fpdate)+14),DAY(fpdate))),IF(DAY(DATE(YEAR(fpdate),MONTH(fpdate)+L1026-1,DAY(fpdate)))&lt;&gt;DAY(fpdate),DATE(YEAR(fpdate),MONTH(fpdate)+L1026,0),DATE(YEAR(fpdate),MONTH(fpdate)+L1026-1,DAY(fpdate))))))</f>
        <v/>
      </c>
      <c r="N1026" s="70" t="str">
        <f>IF(L1026="","",IF(D1026&lt;&gt;"",D1026,IF(L1026=1,start_rate,IF(variable,IF(OR(L1026=1,L1026&lt;$K$20*periods_per_year),N1025,MIN($K$21,IF(MOD(L1026-1,$J$23)=0,MAX($K$22,N1025+$J$24),N1025))),N1025))))</f>
        <v/>
      </c>
      <c r="O1026" s="71" t="str">
        <f>IF(L1026="","",ROUND((((1+N1026/CP)^(CP/periods_per_year))-1)*R1025,2))</f>
        <v/>
      </c>
      <c r="P1026" s="71" t="str">
        <f>IF(L1026="","",IF(L1026=nper,R1025+O1026,MIN(R1025+O1026,IF(N1026=N1025,P1025,ROUND(-PMT(((1+N1026/CP)^(CP/periods_per_year))-1,nper-L1026+1,R1025),2)))))</f>
        <v/>
      </c>
      <c r="Q1026" s="71" t="str">
        <f t="shared" si="142"/>
        <v/>
      </c>
      <c r="R1026" s="71" t="str">
        <f t="shared" si="143"/>
        <v/>
      </c>
    </row>
    <row r="1027" spans="1:18" x14ac:dyDescent="0.25">
      <c r="A1027" s="63" t="str">
        <f t="shared" si="135"/>
        <v/>
      </c>
      <c r="B1027" s="64" t="str">
        <f t="shared" si="136"/>
        <v/>
      </c>
      <c r="C1027" s="65" t="str">
        <f t="shared" si="137"/>
        <v/>
      </c>
      <c r="D1027" s="66" t="str">
        <f>IF(A1027="","",IF(A1027=1,start_rate,IF(variable,IF(OR(A1027=1,A1027&lt;$K$20*periods_per_year),D1026,MIN($K$21,IF(MOD(A1027-1,$J$23)=0,MAX($K$22,D1026+$J$24),D1026))),D1026)))</f>
        <v/>
      </c>
      <c r="E1027" s="71" t="str">
        <f t="shared" si="138"/>
        <v/>
      </c>
      <c r="F1027" s="71" t="str">
        <f>IF(A1027="","",IF(A1027=nper,J1026+E1027,MIN(J1026+E1027,IF(D1027=D1026,F1026,IF($E$10="Acc Bi-Weekly",ROUND((-PMT(((1+D1027/CP)^(CP/12))-1,(nper-A1027+1)*12/26,J1026))/2,2),IF($E$10="Acc Weekly",ROUND((-PMT(((1+D1027/CP)^(CP/12))-1,(nper-A1027+1)*12/52,J1026))/4,2),ROUND(-PMT(((1+D1027/CP)^(CP/periods_per_year))-1,nper-A1027+1,J1026),2)))))))</f>
        <v/>
      </c>
      <c r="G1027" s="71" t="str">
        <f>IF(OR(A1027="",A1027&lt;$E$14),"",IF(J1026&lt;=F1027,0,IF(IF(AND(A1027&gt;=$E$14,MOD(A1027-$E$14,int)=0),$E$15,0)+F1027&gt;=J1026+E1027,J1026+E1027-F1027,IF(AND(A1027&gt;=$E$14,MOD(A1027-$E$14,int)=0),$E$15,0)+IF(IF(AND(A1027&gt;=$E$14,MOD(A1027-$E$14,int)=0),$E$15,0)+IF(MOD(A1027-$E$18,periods_per_year)=0,$E$17,0)+F1027&lt;J1026+E1027,IF(MOD(A1027-$E$18,periods_per_year)=0,$E$17,0),J1026+E1027-IF(AND(A1027&gt;=$E$14,MOD(A1027-$E$14,int)=0),$E$15,0)-F1027))))</f>
        <v/>
      </c>
      <c r="H1027" s="68"/>
      <c r="I1027" s="71" t="str">
        <f t="shared" si="139"/>
        <v/>
      </c>
      <c r="J1027" s="71" t="str">
        <f t="shared" si="140"/>
        <v/>
      </c>
      <c r="K1027" s="50"/>
      <c r="L1027" s="63" t="str">
        <f t="shared" si="141"/>
        <v/>
      </c>
      <c r="M1027" s="64" t="str">
        <f>IF(L1027="","",IF(OR(periods_per_year=26,periods_per_year=52),IF(periods_per_year=26,IF(L1027=1,fpdate,M1026+14),IF(periods_per_year=52,IF(L1027=1,fpdate,M1026+7),"n/a")),IF(periods_per_year=24,DATE(YEAR(fpdate),MONTH(fpdate)+(L1027-1)/2+IF(AND(DAY(fpdate)&gt;=15,MOD(L1027,2)=0),1,0),IF(MOD(L1027,2)=0,IF(DAY(fpdate)&gt;=15,DAY(fpdate)-14,DAY(fpdate)+14),DAY(fpdate))),IF(DAY(DATE(YEAR(fpdate),MONTH(fpdate)+L1027-1,DAY(fpdate)))&lt;&gt;DAY(fpdate),DATE(YEAR(fpdate),MONTH(fpdate)+L1027,0),DATE(YEAR(fpdate),MONTH(fpdate)+L1027-1,DAY(fpdate))))))</f>
        <v/>
      </c>
      <c r="N1027" s="70" t="str">
        <f>IF(L1027="","",IF(D1027&lt;&gt;"",D1027,IF(L1027=1,start_rate,IF(variable,IF(OR(L1027=1,L1027&lt;$K$20*periods_per_year),N1026,MIN($K$21,IF(MOD(L1027-1,$J$23)=0,MAX($K$22,N1026+$J$24),N1026))),N1026))))</f>
        <v/>
      </c>
      <c r="O1027" s="71" t="str">
        <f>IF(L1027="","",ROUND((((1+N1027/CP)^(CP/periods_per_year))-1)*R1026,2))</f>
        <v/>
      </c>
      <c r="P1027" s="71" t="str">
        <f>IF(L1027="","",IF(L1027=nper,R1026+O1027,MIN(R1026+O1027,IF(N1027=N1026,P1026,ROUND(-PMT(((1+N1027/CP)^(CP/periods_per_year))-1,nper-L1027+1,R1026),2)))))</f>
        <v/>
      </c>
      <c r="Q1027" s="71" t="str">
        <f t="shared" si="142"/>
        <v/>
      </c>
      <c r="R1027" s="71" t="str">
        <f t="shared" si="143"/>
        <v/>
      </c>
    </row>
    <row r="1028" spans="1:18" x14ac:dyDescent="0.25">
      <c r="A1028" s="63" t="str">
        <f t="shared" si="135"/>
        <v/>
      </c>
      <c r="B1028" s="64" t="str">
        <f t="shared" si="136"/>
        <v/>
      </c>
      <c r="C1028" s="65" t="str">
        <f t="shared" si="137"/>
        <v/>
      </c>
      <c r="D1028" s="66" t="str">
        <f>IF(A1028="","",IF(A1028=1,start_rate,IF(variable,IF(OR(A1028=1,A1028&lt;$K$20*periods_per_year),D1027,MIN($K$21,IF(MOD(A1028-1,$J$23)=0,MAX($K$22,D1027+$J$24),D1027))),D1027)))</f>
        <v/>
      </c>
      <c r="E1028" s="71" t="str">
        <f t="shared" si="138"/>
        <v/>
      </c>
      <c r="F1028" s="71" t="str">
        <f>IF(A1028="","",IF(A1028=nper,J1027+E1028,MIN(J1027+E1028,IF(D1028=D1027,F1027,IF($E$10="Acc Bi-Weekly",ROUND((-PMT(((1+D1028/CP)^(CP/12))-1,(nper-A1028+1)*12/26,J1027))/2,2),IF($E$10="Acc Weekly",ROUND((-PMT(((1+D1028/CP)^(CP/12))-1,(nper-A1028+1)*12/52,J1027))/4,2),ROUND(-PMT(((1+D1028/CP)^(CP/periods_per_year))-1,nper-A1028+1,J1027),2)))))))</f>
        <v/>
      </c>
      <c r="G1028" s="71" t="str">
        <f>IF(OR(A1028="",A1028&lt;$E$14),"",IF(J1027&lt;=F1028,0,IF(IF(AND(A1028&gt;=$E$14,MOD(A1028-$E$14,int)=0),$E$15,0)+F1028&gt;=J1027+E1028,J1027+E1028-F1028,IF(AND(A1028&gt;=$E$14,MOD(A1028-$E$14,int)=0),$E$15,0)+IF(IF(AND(A1028&gt;=$E$14,MOD(A1028-$E$14,int)=0),$E$15,0)+IF(MOD(A1028-$E$18,periods_per_year)=0,$E$17,0)+F1028&lt;J1027+E1028,IF(MOD(A1028-$E$18,periods_per_year)=0,$E$17,0),J1027+E1028-IF(AND(A1028&gt;=$E$14,MOD(A1028-$E$14,int)=0),$E$15,0)-F1028))))</f>
        <v/>
      </c>
      <c r="H1028" s="68"/>
      <c r="I1028" s="71" t="str">
        <f t="shared" si="139"/>
        <v/>
      </c>
      <c r="J1028" s="71" t="str">
        <f t="shared" si="140"/>
        <v/>
      </c>
      <c r="K1028" s="50"/>
      <c r="L1028" s="63" t="str">
        <f t="shared" si="141"/>
        <v/>
      </c>
      <c r="M1028" s="64" t="str">
        <f>IF(L1028="","",IF(OR(periods_per_year=26,periods_per_year=52),IF(periods_per_year=26,IF(L1028=1,fpdate,M1027+14),IF(periods_per_year=52,IF(L1028=1,fpdate,M1027+7),"n/a")),IF(periods_per_year=24,DATE(YEAR(fpdate),MONTH(fpdate)+(L1028-1)/2+IF(AND(DAY(fpdate)&gt;=15,MOD(L1028,2)=0),1,0),IF(MOD(L1028,2)=0,IF(DAY(fpdate)&gt;=15,DAY(fpdate)-14,DAY(fpdate)+14),DAY(fpdate))),IF(DAY(DATE(YEAR(fpdate),MONTH(fpdate)+L1028-1,DAY(fpdate)))&lt;&gt;DAY(fpdate),DATE(YEAR(fpdate),MONTH(fpdate)+L1028,0),DATE(YEAR(fpdate),MONTH(fpdate)+L1028-1,DAY(fpdate))))))</f>
        <v/>
      </c>
      <c r="N1028" s="70" t="str">
        <f>IF(L1028="","",IF(D1028&lt;&gt;"",D1028,IF(L1028=1,start_rate,IF(variable,IF(OR(L1028=1,L1028&lt;$K$20*periods_per_year),N1027,MIN($K$21,IF(MOD(L1028-1,$J$23)=0,MAX($K$22,N1027+$J$24),N1027))),N1027))))</f>
        <v/>
      </c>
      <c r="O1028" s="71" t="str">
        <f>IF(L1028="","",ROUND((((1+N1028/CP)^(CP/periods_per_year))-1)*R1027,2))</f>
        <v/>
      </c>
      <c r="P1028" s="71" t="str">
        <f>IF(L1028="","",IF(L1028=nper,R1027+O1028,MIN(R1027+O1028,IF(N1028=N1027,P1027,ROUND(-PMT(((1+N1028/CP)^(CP/periods_per_year))-1,nper-L1028+1,R1027),2)))))</f>
        <v/>
      </c>
      <c r="Q1028" s="71" t="str">
        <f t="shared" si="142"/>
        <v/>
      </c>
      <c r="R1028" s="71" t="str">
        <f t="shared" si="143"/>
        <v/>
      </c>
    </row>
    <row r="1029" spans="1:18" x14ac:dyDescent="0.25">
      <c r="A1029" s="63" t="str">
        <f t="shared" si="135"/>
        <v/>
      </c>
      <c r="B1029" s="64" t="str">
        <f t="shared" si="136"/>
        <v/>
      </c>
      <c r="C1029" s="65" t="str">
        <f t="shared" si="137"/>
        <v/>
      </c>
      <c r="D1029" s="66" t="str">
        <f>IF(A1029="","",IF(A1029=1,start_rate,IF(variable,IF(OR(A1029=1,A1029&lt;$K$20*periods_per_year),D1028,MIN($K$21,IF(MOD(A1029-1,$J$23)=0,MAX($K$22,D1028+$J$24),D1028))),D1028)))</f>
        <v/>
      </c>
      <c r="E1029" s="71" t="str">
        <f t="shared" si="138"/>
        <v/>
      </c>
      <c r="F1029" s="71" t="str">
        <f>IF(A1029="","",IF(A1029=nper,J1028+E1029,MIN(J1028+E1029,IF(D1029=D1028,F1028,IF($E$10="Acc Bi-Weekly",ROUND((-PMT(((1+D1029/CP)^(CP/12))-1,(nper-A1029+1)*12/26,J1028))/2,2),IF($E$10="Acc Weekly",ROUND((-PMT(((1+D1029/CP)^(CP/12))-1,(nper-A1029+1)*12/52,J1028))/4,2),ROUND(-PMT(((1+D1029/CP)^(CP/periods_per_year))-1,nper-A1029+1,J1028),2)))))))</f>
        <v/>
      </c>
      <c r="G1029" s="71" t="str">
        <f>IF(OR(A1029="",A1029&lt;$E$14),"",IF(J1028&lt;=F1029,0,IF(IF(AND(A1029&gt;=$E$14,MOD(A1029-$E$14,int)=0),$E$15,0)+F1029&gt;=J1028+E1029,J1028+E1029-F1029,IF(AND(A1029&gt;=$E$14,MOD(A1029-$E$14,int)=0),$E$15,0)+IF(IF(AND(A1029&gt;=$E$14,MOD(A1029-$E$14,int)=0),$E$15,0)+IF(MOD(A1029-$E$18,periods_per_year)=0,$E$17,0)+F1029&lt;J1028+E1029,IF(MOD(A1029-$E$18,periods_per_year)=0,$E$17,0),J1028+E1029-IF(AND(A1029&gt;=$E$14,MOD(A1029-$E$14,int)=0),$E$15,0)-F1029))))</f>
        <v/>
      </c>
      <c r="H1029" s="68"/>
      <c r="I1029" s="71" t="str">
        <f t="shared" si="139"/>
        <v/>
      </c>
      <c r="J1029" s="71" t="str">
        <f t="shared" si="140"/>
        <v/>
      </c>
      <c r="K1029" s="50"/>
      <c r="L1029" s="63" t="str">
        <f t="shared" si="141"/>
        <v/>
      </c>
      <c r="M1029" s="64" t="str">
        <f>IF(L1029="","",IF(OR(periods_per_year=26,periods_per_year=52),IF(periods_per_year=26,IF(L1029=1,fpdate,M1028+14),IF(periods_per_year=52,IF(L1029=1,fpdate,M1028+7),"n/a")),IF(periods_per_year=24,DATE(YEAR(fpdate),MONTH(fpdate)+(L1029-1)/2+IF(AND(DAY(fpdate)&gt;=15,MOD(L1029,2)=0),1,0),IF(MOD(L1029,2)=0,IF(DAY(fpdate)&gt;=15,DAY(fpdate)-14,DAY(fpdate)+14),DAY(fpdate))),IF(DAY(DATE(YEAR(fpdate),MONTH(fpdate)+L1029-1,DAY(fpdate)))&lt;&gt;DAY(fpdate),DATE(YEAR(fpdate),MONTH(fpdate)+L1029,0),DATE(YEAR(fpdate),MONTH(fpdate)+L1029-1,DAY(fpdate))))))</f>
        <v/>
      </c>
      <c r="N1029" s="70" t="str">
        <f>IF(L1029="","",IF(D1029&lt;&gt;"",D1029,IF(L1029=1,start_rate,IF(variable,IF(OR(L1029=1,L1029&lt;$K$20*periods_per_year),N1028,MIN($K$21,IF(MOD(L1029-1,$J$23)=0,MAX($K$22,N1028+$J$24),N1028))),N1028))))</f>
        <v/>
      </c>
      <c r="O1029" s="71" t="str">
        <f>IF(L1029="","",ROUND((((1+N1029/CP)^(CP/periods_per_year))-1)*R1028,2))</f>
        <v/>
      </c>
      <c r="P1029" s="71" t="str">
        <f>IF(L1029="","",IF(L1029=nper,R1028+O1029,MIN(R1028+O1029,IF(N1029=N1028,P1028,ROUND(-PMT(((1+N1029/CP)^(CP/periods_per_year))-1,nper-L1029+1,R1028),2)))))</f>
        <v/>
      </c>
      <c r="Q1029" s="71" t="str">
        <f t="shared" si="142"/>
        <v/>
      </c>
      <c r="R1029" s="71" t="str">
        <f t="shared" si="143"/>
        <v/>
      </c>
    </row>
    <row r="1030" spans="1:18" x14ac:dyDescent="0.25">
      <c r="A1030" s="63" t="str">
        <f t="shared" si="135"/>
        <v/>
      </c>
      <c r="B1030" s="64" t="str">
        <f t="shared" si="136"/>
        <v/>
      </c>
      <c r="C1030" s="65" t="str">
        <f t="shared" si="137"/>
        <v/>
      </c>
      <c r="D1030" s="66" t="str">
        <f>IF(A1030="","",IF(A1030=1,start_rate,IF(variable,IF(OR(A1030=1,A1030&lt;$K$20*periods_per_year),D1029,MIN($K$21,IF(MOD(A1030-1,$J$23)=0,MAX($K$22,D1029+$J$24),D1029))),D1029)))</f>
        <v/>
      </c>
      <c r="E1030" s="71" t="str">
        <f t="shared" si="138"/>
        <v/>
      </c>
      <c r="F1030" s="71" t="str">
        <f>IF(A1030="","",IF(A1030=nper,J1029+E1030,MIN(J1029+E1030,IF(D1030=D1029,F1029,IF($E$10="Acc Bi-Weekly",ROUND((-PMT(((1+D1030/CP)^(CP/12))-1,(nper-A1030+1)*12/26,J1029))/2,2),IF($E$10="Acc Weekly",ROUND((-PMT(((1+D1030/CP)^(CP/12))-1,(nper-A1030+1)*12/52,J1029))/4,2),ROUND(-PMT(((1+D1030/CP)^(CP/periods_per_year))-1,nper-A1030+1,J1029),2)))))))</f>
        <v/>
      </c>
      <c r="G1030" s="71" t="str">
        <f>IF(OR(A1030="",A1030&lt;$E$14),"",IF(J1029&lt;=F1030,0,IF(IF(AND(A1030&gt;=$E$14,MOD(A1030-$E$14,int)=0),$E$15,0)+F1030&gt;=J1029+E1030,J1029+E1030-F1030,IF(AND(A1030&gt;=$E$14,MOD(A1030-$E$14,int)=0),$E$15,0)+IF(IF(AND(A1030&gt;=$E$14,MOD(A1030-$E$14,int)=0),$E$15,0)+IF(MOD(A1030-$E$18,periods_per_year)=0,$E$17,0)+F1030&lt;J1029+E1030,IF(MOD(A1030-$E$18,periods_per_year)=0,$E$17,0),J1029+E1030-IF(AND(A1030&gt;=$E$14,MOD(A1030-$E$14,int)=0),$E$15,0)-F1030))))</f>
        <v/>
      </c>
      <c r="H1030" s="68"/>
      <c r="I1030" s="71" t="str">
        <f t="shared" si="139"/>
        <v/>
      </c>
      <c r="J1030" s="71" t="str">
        <f t="shared" si="140"/>
        <v/>
      </c>
      <c r="K1030" s="50"/>
      <c r="L1030" s="63" t="str">
        <f t="shared" si="141"/>
        <v/>
      </c>
      <c r="M1030" s="64" t="str">
        <f>IF(L1030="","",IF(OR(periods_per_year=26,periods_per_year=52),IF(periods_per_year=26,IF(L1030=1,fpdate,M1029+14),IF(periods_per_year=52,IF(L1030=1,fpdate,M1029+7),"n/a")),IF(periods_per_year=24,DATE(YEAR(fpdate),MONTH(fpdate)+(L1030-1)/2+IF(AND(DAY(fpdate)&gt;=15,MOD(L1030,2)=0),1,0),IF(MOD(L1030,2)=0,IF(DAY(fpdate)&gt;=15,DAY(fpdate)-14,DAY(fpdate)+14),DAY(fpdate))),IF(DAY(DATE(YEAR(fpdate),MONTH(fpdate)+L1030-1,DAY(fpdate)))&lt;&gt;DAY(fpdate),DATE(YEAR(fpdate),MONTH(fpdate)+L1030,0),DATE(YEAR(fpdate),MONTH(fpdate)+L1030-1,DAY(fpdate))))))</f>
        <v/>
      </c>
      <c r="N1030" s="70" t="str">
        <f>IF(L1030="","",IF(D1030&lt;&gt;"",D1030,IF(L1030=1,start_rate,IF(variable,IF(OR(L1030=1,L1030&lt;$K$20*periods_per_year),N1029,MIN($K$21,IF(MOD(L1030-1,$J$23)=0,MAX($K$22,N1029+$J$24),N1029))),N1029))))</f>
        <v/>
      </c>
      <c r="O1030" s="71" t="str">
        <f>IF(L1030="","",ROUND((((1+N1030/CP)^(CP/periods_per_year))-1)*R1029,2))</f>
        <v/>
      </c>
      <c r="P1030" s="71" t="str">
        <f>IF(L1030="","",IF(L1030=nper,R1029+O1030,MIN(R1029+O1030,IF(N1030=N1029,P1029,ROUND(-PMT(((1+N1030/CP)^(CP/periods_per_year))-1,nper-L1030+1,R1029),2)))))</f>
        <v/>
      </c>
      <c r="Q1030" s="71" t="str">
        <f t="shared" si="142"/>
        <v/>
      </c>
      <c r="R1030" s="71" t="str">
        <f t="shared" si="143"/>
        <v/>
      </c>
    </row>
    <row r="1031" spans="1:18" x14ac:dyDescent="0.25">
      <c r="A1031" s="63" t="str">
        <f t="shared" si="135"/>
        <v/>
      </c>
      <c r="B1031" s="64" t="str">
        <f t="shared" si="136"/>
        <v/>
      </c>
      <c r="C1031" s="65" t="str">
        <f t="shared" si="137"/>
        <v/>
      </c>
      <c r="D1031" s="66" t="str">
        <f>IF(A1031="","",IF(A1031=1,start_rate,IF(variable,IF(OR(A1031=1,A1031&lt;$K$20*periods_per_year),D1030,MIN($K$21,IF(MOD(A1031-1,$J$23)=0,MAX($K$22,D1030+$J$24),D1030))),D1030)))</f>
        <v/>
      </c>
      <c r="E1031" s="71" t="str">
        <f t="shared" si="138"/>
        <v/>
      </c>
      <c r="F1031" s="71" t="str">
        <f>IF(A1031="","",IF(A1031=nper,J1030+E1031,MIN(J1030+E1031,IF(D1031=D1030,F1030,IF($E$10="Acc Bi-Weekly",ROUND((-PMT(((1+D1031/CP)^(CP/12))-1,(nper-A1031+1)*12/26,J1030))/2,2),IF($E$10="Acc Weekly",ROUND((-PMT(((1+D1031/CP)^(CP/12))-1,(nper-A1031+1)*12/52,J1030))/4,2),ROUND(-PMT(((1+D1031/CP)^(CP/periods_per_year))-1,nper-A1031+1,J1030),2)))))))</f>
        <v/>
      </c>
      <c r="G1031" s="71" t="str">
        <f>IF(OR(A1031="",A1031&lt;$E$14),"",IF(J1030&lt;=F1031,0,IF(IF(AND(A1031&gt;=$E$14,MOD(A1031-$E$14,int)=0),$E$15,0)+F1031&gt;=J1030+E1031,J1030+E1031-F1031,IF(AND(A1031&gt;=$E$14,MOD(A1031-$E$14,int)=0),$E$15,0)+IF(IF(AND(A1031&gt;=$E$14,MOD(A1031-$E$14,int)=0),$E$15,0)+IF(MOD(A1031-$E$18,periods_per_year)=0,$E$17,0)+F1031&lt;J1030+E1031,IF(MOD(A1031-$E$18,periods_per_year)=0,$E$17,0),J1030+E1031-IF(AND(A1031&gt;=$E$14,MOD(A1031-$E$14,int)=0),$E$15,0)-F1031))))</f>
        <v/>
      </c>
      <c r="H1031" s="68"/>
      <c r="I1031" s="71" t="str">
        <f t="shared" si="139"/>
        <v/>
      </c>
      <c r="J1031" s="71" t="str">
        <f t="shared" si="140"/>
        <v/>
      </c>
      <c r="K1031" s="50"/>
      <c r="L1031" s="63" t="str">
        <f t="shared" si="141"/>
        <v/>
      </c>
      <c r="M1031" s="64" t="str">
        <f>IF(L1031="","",IF(OR(periods_per_year=26,periods_per_year=52),IF(periods_per_year=26,IF(L1031=1,fpdate,M1030+14),IF(periods_per_year=52,IF(L1031=1,fpdate,M1030+7),"n/a")),IF(periods_per_year=24,DATE(YEAR(fpdate),MONTH(fpdate)+(L1031-1)/2+IF(AND(DAY(fpdate)&gt;=15,MOD(L1031,2)=0),1,0),IF(MOD(L1031,2)=0,IF(DAY(fpdate)&gt;=15,DAY(fpdate)-14,DAY(fpdate)+14),DAY(fpdate))),IF(DAY(DATE(YEAR(fpdate),MONTH(fpdate)+L1031-1,DAY(fpdate)))&lt;&gt;DAY(fpdate),DATE(YEAR(fpdate),MONTH(fpdate)+L1031,0),DATE(YEAR(fpdate),MONTH(fpdate)+L1031-1,DAY(fpdate))))))</f>
        <v/>
      </c>
      <c r="N1031" s="70" t="str">
        <f>IF(L1031="","",IF(D1031&lt;&gt;"",D1031,IF(L1031=1,start_rate,IF(variable,IF(OR(L1031=1,L1031&lt;$K$20*periods_per_year),N1030,MIN($K$21,IF(MOD(L1031-1,$J$23)=0,MAX($K$22,N1030+$J$24),N1030))),N1030))))</f>
        <v/>
      </c>
      <c r="O1031" s="71" t="str">
        <f>IF(L1031="","",ROUND((((1+N1031/CP)^(CP/periods_per_year))-1)*R1030,2))</f>
        <v/>
      </c>
      <c r="P1031" s="71" t="str">
        <f>IF(L1031="","",IF(L1031=nper,R1030+O1031,MIN(R1030+O1031,IF(N1031=N1030,P1030,ROUND(-PMT(((1+N1031/CP)^(CP/periods_per_year))-1,nper-L1031+1,R1030),2)))))</f>
        <v/>
      </c>
      <c r="Q1031" s="71" t="str">
        <f t="shared" si="142"/>
        <v/>
      </c>
      <c r="R1031" s="71" t="str">
        <f t="shared" si="143"/>
        <v/>
      </c>
    </row>
    <row r="1032" spans="1:18" x14ac:dyDescent="0.25">
      <c r="A1032" s="63" t="str">
        <f t="shared" si="135"/>
        <v/>
      </c>
      <c r="B1032" s="64" t="str">
        <f t="shared" si="136"/>
        <v/>
      </c>
      <c r="C1032" s="65" t="str">
        <f t="shared" si="137"/>
        <v/>
      </c>
      <c r="D1032" s="66" t="str">
        <f>IF(A1032="","",IF(A1032=1,start_rate,IF(variable,IF(OR(A1032=1,A1032&lt;$K$20*periods_per_year),D1031,MIN($K$21,IF(MOD(A1032-1,$J$23)=0,MAX($K$22,D1031+$J$24),D1031))),D1031)))</f>
        <v/>
      </c>
      <c r="E1032" s="71" t="str">
        <f t="shared" si="138"/>
        <v/>
      </c>
      <c r="F1032" s="71" t="str">
        <f>IF(A1032="","",IF(A1032=nper,J1031+E1032,MIN(J1031+E1032,IF(D1032=D1031,F1031,IF($E$10="Acc Bi-Weekly",ROUND((-PMT(((1+D1032/CP)^(CP/12))-1,(nper-A1032+1)*12/26,J1031))/2,2),IF($E$10="Acc Weekly",ROUND((-PMT(((1+D1032/CP)^(CP/12))-1,(nper-A1032+1)*12/52,J1031))/4,2),ROUND(-PMT(((1+D1032/CP)^(CP/periods_per_year))-1,nper-A1032+1,J1031),2)))))))</f>
        <v/>
      </c>
      <c r="G1032" s="71" t="str">
        <f>IF(OR(A1032="",A1032&lt;$E$14),"",IF(J1031&lt;=F1032,0,IF(IF(AND(A1032&gt;=$E$14,MOD(A1032-$E$14,int)=0),$E$15,0)+F1032&gt;=J1031+E1032,J1031+E1032-F1032,IF(AND(A1032&gt;=$E$14,MOD(A1032-$E$14,int)=0),$E$15,0)+IF(IF(AND(A1032&gt;=$E$14,MOD(A1032-$E$14,int)=0),$E$15,0)+IF(MOD(A1032-$E$18,periods_per_year)=0,$E$17,0)+F1032&lt;J1031+E1032,IF(MOD(A1032-$E$18,periods_per_year)=0,$E$17,0),J1031+E1032-IF(AND(A1032&gt;=$E$14,MOD(A1032-$E$14,int)=0),$E$15,0)-F1032))))</f>
        <v/>
      </c>
      <c r="H1032" s="68"/>
      <c r="I1032" s="71" t="str">
        <f t="shared" si="139"/>
        <v/>
      </c>
      <c r="J1032" s="71" t="str">
        <f t="shared" si="140"/>
        <v/>
      </c>
      <c r="K1032" s="50"/>
      <c r="L1032" s="63" t="str">
        <f t="shared" si="141"/>
        <v/>
      </c>
      <c r="M1032" s="64" t="str">
        <f>IF(L1032="","",IF(OR(periods_per_year=26,periods_per_year=52),IF(periods_per_year=26,IF(L1032=1,fpdate,M1031+14),IF(periods_per_year=52,IF(L1032=1,fpdate,M1031+7),"n/a")),IF(periods_per_year=24,DATE(YEAR(fpdate),MONTH(fpdate)+(L1032-1)/2+IF(AND(DAY(fpdate)&gt;=15,MOD(L1032,2)=0),1,0),IF(MOD(L1032,2)=0,IF(DAY(fpdate)&gt;=15,DAY(fpdate)-14,DAY(fpdate)+14),DAY(fpdate))),IF(DAY(DATE(YEAR(fpdate),MONTH(fpdate)+L1032-1,DAY(fpdate)))&lt;&gt;DAY(fpdate),DATE(YEAR(fpdate),MONTH(fpdate)+L1032,0),DATE(YEAR(fpdate),MONTH(fpdate)+L1032-1,DAY(fpdate))))))</f>
        <v/>
      </c>
      <c r="N1032" s="70" t="str">
        <f>IF(L1032="","",IF(D1032&lt;&gt;"",D1032,IF(L1032=1,start_rate,IF(variable,IF(OR(L1032=1,L1032&lt;$K$20*periods_per_year),N1031,MIN($K$21,IF(MOD(L1032-1,$J$23)=0,MAX($K$22,N1031+$J$24),N1031))),N1031))))</f>
        <v/>
      </c>
      <c r="O1032" s="71" t="str">
        <f>IF(L1032="","",ROUND((((1+N1032/CP)^(CP/periods_per_year))-1)*R1031,2))</f>
        <v/>
      </c>
      <c r="P1032" s="71" t="str">
        <f>IF(L1032="","",IF(L1032=nper,R1031+O1032,MIN(R1031+O1032,IF(N1032=N1031,P1031,ROUND(-PMT(((1+N1032/CP)^(CP/periods_per_year))-1,nper-L1032+1,R1031),2)))))</f>
        <v/>
      </c>
      <c r="Q1032" s="71" t="str">
        <f t="shared" si="142"/>
        <v/>
      </c>
      <c r="R1032" s="71" t="str">
        <f t="shared" si="143"/>
        <v/>
      </c>
    </row>
    <row r="1033" spans="1:18" x14ac:dyDescent="0.25">
      <c r="A1033" s="63" t="str">
        <f t="shared" si="135"/>
        <v/>
      </c>
      <c r="B1033" s="64" t="str">
        <f t="shared" si="136"/>
        <v/>
      </c>
      <c r="C1033" s="65" t="str">
        <f t="shared" si="137"/>
        <v/>
      </c>
      <c r="D1033" s="66" t="str">
        <f>IF(A1033="","",IF(A1033=1,start_rate,IF(variable,IF(OR(A1033=1,A1033&lt;$K$20*periods_per_year),D1032,MIN($K$21,IF(MOD(A1033-1,$J$23)=0,MAX($K$22,D1032+$J$24),D1032))),D1032)))</f>
        <v/>
      </c>
      <c r="E1033" s="71" t="str">
        <f t="shared" si="138"/>
        <v/>
      </c>
      <c r="F1033" s="71" t="str">
        <f>IF(A1033="","",IF(A1033=nper,J1032+E1033,MIN(J1032+E1033,IF(D1033=D1032,F1032,IF($E$10="Acc Bi-Weekly",ROUND((-PMT(((1+D1033/CP)^(CP/12))-1,(nper-A1033+1)*12/26,J1032))/2,2),IF($E$10="Acc Weekly",ROUND((-PMT(((1+D1033/CP)^(CP/12))-1,(nper-A1033+1)*12/52,J1032))/4,2),ROUND(-PMT(((1+D1033/CP)^(CP/periods_per_year))-1,nper-A1033+1,J1032),2)))))))</f>
        <v/>
      </c>
      <c r="G1033" s="71" t="str">
        <f>IF(OR(A1033="",A1033&lt;$E$14),"",IF(J1032&lt;=F1033,0,IF(IF(AND(A1033&gt;=$E$14,MOD(A1033-$E$14,int)=0),$E$15,0)+F1033&gt;=J1032+E1033,J1032+E1033-F1033,IF(AND(A1033&gt;=$E$14,MOD(A1033-$E$14,int)=0),$E$15,0)+IF(IF(AND(A1033&gt;=$E$14,MOD(A1033-$E$14,int)=0),$E$15,0)+IF(MOD(A1033-$E$18,periods_per_year)=0,$E$17,0)+F1033&lt;J1032+E1033,IF(MOD(A1033-$E$18,periods_per_year)=0,$E$17,0),J1032+E1033-IF(AND(A1033&gt;=$E$14,MOD(A1033-$E$14,int)=0),$E$15,0)-F1033))))</f>
        <v/>
      </c>
      <c r="H1033" s="68"/>
      <c r="I1033" s="71" t="str">
        <f t="shared" si="139"/>
        <v/>
      </c>
      <c r="J1033" s="71" t="str">
        <f t="shared" si="140"/>
        <v/>
      </c>
      <c r="K1033" s="50"/>
      <c r="L1033" s="63" t="str">
        <f t="shared" si="141"/>
        <v/>
      </c>
      <c r="M1033" s="64" t="str">
        <f>IF(L1033="","",IF(OR(periods_per_year=26,periods_per_year=52),IF(periods_per_year=26,IF(L1033=1,fpdate,M1032+14),IF(periods_per_year=52,IF(L1033=1,fpdate,M1032+7),"n/a")),IF(periods_per_year=24,DATE(YEAR(fpdate),MONTH(fpdate)+(L1033-1)/2+IF(AND(DAY(fpdate)&gt;=15,MOD(L1033,2)=0),1,0),IF(MOD(L1033,2)=0,IF(DAY(fpdate)&gt;=15,DAY(fpdate)-14,DAY(fpdate)+14),DAY(fpdate))),IF(DAY(DATE(YEAR(fpdate),MONTH(fpdate)+L1033-1,DAY(fpdate)))&lt;&gt;DAY(fpdate),DATE(YEAR(fpdate),MONTH(fpdate)+L1033,0),DATE(YEAR(fpdate),MONTH(fpdate)+L1033-1,DAY(fpdate))))))</f>
        <v/>
      </c>
      <c r="N1033" s="70" t="str">
        <f>IF(L1033="","",IF(D1033&lt;&gt;"",D1033,IF(L1033=1,start_rate,IF(variable,IF(OR(L1033=1,L1033&lt;$K$20*periods_per_year),N1032,MIN($K$21,IF(MOD(L1033-1,$J$23)=0,MAX($K$22,N1032+$J$24),N1032))),N1032))))</f>
        <v/>
      </c>
      <c r="O1033" s="71" t="str">
        <f>IF(L1033="","",ROUND((((1+N1033/CP)^(CP/periods_per_year))-1)*R1032,2))</f>
        <v/>
      </c>
      <c r="P1033" s="71" t="str">
        <f>IF(L1033="","",IF(L1033=nper,R1032+O1033,MIN(R1032+O1033,IF(N1033=N1032,P1032,ROUND(-PMT(((1+N1033/CP)^(CP/periods_per_year))-1,nper-L1033+1,R1032),2)))))</f>
        <v/>
      </c>
      <c r="Q1033" s="71" t="str">
        <f t="shared" si="142"/>
        <v/>
      </c>
      <c r="R1033" s="71" t="str">
        <f t="shared" si="143"/>
        <v/>
      </c>
    </row>
    <row r="1034" spans="1:18" x14ac:dyDescent="0.25">
      <c r="A1034" s="63" t="str">
        <f t="shared" si="135"/>
        <v/>
      </c>
      <c r="B1034" s="64" t="str">
        <f t="shared" si="136"/>
        <v/>
      </c>
      <c r="C1034" s="65" t="str">
        <f t="shared" si="137"/>
        <v/>
      </c>
      <c r="D1034" s="66" t="str">
        <f>IF(A1034="","",IF(A1034=1,start_rate,IF(variable,IF(OR(A1034=1,A1034&lt;$K$20*periods_per_year),D1033,MIN($K$21,IF(MOD(A1034-1,$J$23)=0,MAX($K$22,D1033+$J$24),D1033))),D1033)))</f>
        <v/>
      </c>
      <c r="E1034" s="71" t="str">
        <f t="shared" si="138"/>
        <v/>
      </c>
      <c r="F1034" s="71" t="str">
        <f>IF(A1034="","",IF(A1034=nper,J1033+E1034,MIN(J1033+E1034,IF(D1034=D1033,F1033,IF($E$10="Acc Bi-Weekly",ROUND((-PMT(((1+D1034/CP)^(CP/12))-1,(nper-A1034+1)*12/26,J1033))/2,2),IF($E$10="Acc Weekly",ROUND((-PMT(((1+D1034/CP)^(CP/12))-1,(nper-A1034+1)*12/52,J1033))/4,2),ROUND(-PMT(((1+D1034/CP)^(CP/periods_per_year))-1,nper-A1034+1,J1033),2)))))))</f>
        <v/>
      </c>
      <c r="G1034" s="71" t="str">
        <f>IF(OR(A1034="",A1034&lt;$E$14),"",IF(J1033&lt;=F1034,0,IF(IF(AND(A1034&gt;=$E$14,MOD(A1034-$E$14,int)=0),$E$15,0)+F1034&gt;=J1033+E1034,J1033+E1034-F1034,IF(AND(A1034&gt;=$E$14,MOD(A1034-$E$14,int)=0),$E$15,0)+IF(IF(AND(A1034&gt;=$E$14,MOD(A1034-$E$14,int)=0),$E$15,0)+IF(MOD(A1034-$E$18,periods_per_year)=0,$E$17,0)+F1034&lt;J1033+E1034,IF(MOD(A1034-$E$18,periods_per_year)=0,$E$17,0),J1033+E1034-IF(AND(A1034&gt;=$E$14,MOD(A1034-$E$14,int)=0),$E$15,0)-F1034))))</f>
        <v/>
      </c>
      <c r="H1034" s="68"/>
      <c r="I1034" s="71" t="str">
        <f t="shared" si="139"/>
        <v/>
      </c>
      <c r="J1034" s="71" t="str">
        <f t="shared" si="140"/>
        <v/>
      </c>
      <c r="K1034" s="50"/>
      <c r="L1034" s="63" t="str">
        <f t="shared" si="141"/>
        <v/>
      </c>
      <c r="M1034" s="64" t="str">
        <f>IF(L1034="","",IF(OR(periods_per_year=26,periods_per_year=52),IF(periods_per_year=26,IF(L1034=1,fpdate,M1033+14),IF(periods_per_year=52,IF(L1034=1,fpdate,M1033+7),"n/a")),IF(periods_per_year=24,DATE(YEAR(fpdate),MONTH(fpdate)+(L1034-1)/2+IF(AND(DAY(fpdate)&gt;=15,MOD(L1034,2)=0),1,0),IF(MOD(L1034,2)=0,IF(DAY(fpdate)&gt;=15,DAY(fpdate)-14,DAY(fpdate)+14),DAY(fpdate))),IF(DAY(DATE(YEAR(fpdate),MONTH(fpdate)+L1034-1,DAY(fpdate)))&lt;&gt;DAY(fpdate),DATE(YEAR(fpdate),MONTH(fpdate)+L1034,0),DATE(YEAR(fpdate),MONTH(fpdate)+L1034-1,DAY(fpdate))))))</f>
        <v/>
      </c>
      <c r="N1034" s="70" t="str">
        <f>IF(L1034="","",IF(D1034&lt;&gt;"",D1034,IF(L1034=1,start_rate,IF(variable,IF(OR(L1034=1,L1034&lt;$K$20*periods_per_year),N1033,MIN($K$21,IF(MOD(L1034-1,$J$23)=0,MAX($K$22,N1033+$J$24),N1033))),N1033))))</f>
        <v/>
      </c>
      <c r="O1034" s="71" t="str">
        <f>IF(L1034="","",ROUND((((1+N1034/CP)^(CP/periods_per_year))-1)*R1033,2))</f>
        <v/>
      </c>
      <c r="P1034" s="71" t="str">
        <f>IF(L1034="","",IF(L1034=nper,R1033+O1034,MIN(R1033+O1034,IF(N1034=N1033,P1033,ROUND(-PMT(((1+N1034/CP)^(CP/periods_per_year))-1,nper-L1034+1,R1033),2)))))</f>
        <v/>
      </c>
      <c r="Q1034" s="71" t="str">
        <f t="shared" si="142"/>
        <v/>
      </c>
      <c r="R1034" s="71" t="str">
        <f t="shared" si="143"/>
        <v/>
      </c>
    </row>
    <row r="1035" spans="1:18" x14ac:dyDescent="0.25">
      <c r="A1035" s="63" t="str">
        <f t="shared" si="135"/>
        <v/>
      </c>
      <c r="B1035" s="64" t="str">
        <f t="shared" si="136"/>
        <v/>
      </c>
      <c r="C1035" s="65" t="str">
        <f t="shared" si="137"/>
        <v/>
      </c>
      <c r="D1035" s="66" t="str">
        <f>IF(A1035="","",IF(A1035=1,start_rate,IF(variable,IF(OR(A1035=1,A1035&lt;$K$20*periods_per_year),D1034,MIN($K$21,IF(MOD(A1035-1,$J$23)=0,MAX($K$22,D1034+$J$24),D1034))),D1034)))</f>
        <v/>
      </c>
      <c r="E1035" s="71" t="str">
        <f t="shared" si="138"/>
        <v/>
      </c>
      <c r="F1035" s="71" t="str">
        <f>IF(A1035="","",IF(A1035=nper,J1034+E1035,MIN(J1034+E1035,IF(D1035=D1034,F1034,IF($E$10="Acc Bi-Weekly",ROUND((-PMT(((1+D1035/CP)^(CP/12))-1,(nper-A1035+1)*12/26,J1034))/2,2),IF($E$10="Acc Weekly",ROUND((-PMT(((1+D1035/CP)^(CP/12))-1,(nper-A1035+1)*12/52,J1034))/4,2),ROUND(-PMT(((1+D1035/CP)^(CP/periods_per_year))-1,nper-A1035+1,J1034),2)))))))</f>
        <v/>
      </c>
      <c r="G1035" s="71" t="str">
        <f>IF(OR(A1035="",A1035&lt;$E$14),"",IF(J1034&lt;=F1035,0,IF(IF(AND(A1035&gt;=$E$14,MOD(A1035-$E$14,int)=0),$E$15,0)+F1035&gt;=J1034+E1035,J1034+E1035-F1035,IF(AND(A1035&gt;=$E$14,MOD(A1035-$E$14,int)=0),$E$15,0)+IF(IF(AND(A1035&gt;=$E$14,MOD(A1035-$E$14,int)=0),$E$15,0)+IF(MOD(A1035-$E$18,periods_per_year)=0,$E$17,0)+F1035&lt;J1034+E1035,IF(MOD(A1035-$E$18,periods_per_year)=0,$E$17,0),J1034+E1035-IF(AND(A1035&gt;=$E$14,MOD(A1035-$E$14,int)=0),$E$15,0)-F1035))))</f>
        <v/>
      </c>
      <c r="H1035" s="68"/>
      <c r="I1035" s="71" t="str">
        <f t="shared" si="139"/>
        <v/>
      </c>
      <c r="J1035" s="71" t="str">
        <f t="shared" si="140"/>
        <v/>
      </c>
      <c r="K1035" s="50"/>
      <c r="L1035" s="63" t="str">
        <f t="shared" si="141"/>
        <v/>
      </c>
      <c r="M1035" s="64" t="str">
        <f>IF(L1035="","",IF(OR(periods_per_year=26,periods_per_year=52),IF(periods_per_year=26,IF(L1035=1,fpdate,M1034+14),IF(periods_per_year=52,IF(L1035=1,fpdate,M1034+7),"n/a")),IF(periods_per_year=24,DATE(YEAR(fpdate),MONTH(fpdate)+(L1035-1)/2+IF(AND(DAY(fpdate)&gt;=15,MOD(L1035,2)=0),1,0),IF(MOD(L1035,2)=0,IF(DAY(fpdate)&gt;=15,DAY(fpdate)-14,DAY(fpdate)+14),DAY(fpdate))),IF(DAY(DATE(YEAR(fpdate),MONTH(fpdate)+L1035-1,DAY(fpdate)))&lt;&gt;DAY(fpdate),DATE(YEAR(fpdate),MONTH(fpdate)+L1035,0),DATE(YEAR(fpdate),MONTH(fpdate)+L1035-1,DAY(fpdate))))))</f>
        <v/>
      </c>
      <c r="N1035" s="70" t="str">
        <f>IF(L1035="","",IF(D1035&lt;&gt;"",D1035,IF(L1035=1,start_rate,IF(variable,IF(OR(L1035=1,L1035&lt;$K$20*periods_per_year),N1034,MIN($K$21,IF(MOD(L1035-1,$J$23)=0,MAX($K$22,N1034+$J$24),N1034))),N1034))))</f>
        <v/>
      </c>
      <c r="O1035" s="71" t="str">
        <f>IF(L1035="","",ROUND((((1+N1035/CP)^(CP/periods_per_year))-1)*R1034,2))</f>
        <v/>
      </c>
      <c r="P1035" s="71" t="str">
        <f>IF(L1035="","",IF(L1035=nper,R1034+O1035,MIN(R1034+O1035,IF(N1035=N1034,P1034,ROUND(-PMT(((1+N1035/CP)^(CP/periods_per_year))-1,nper-L1035+1,R1034),2)))))</f>
        <v/>
      </c>
      <c r="Q1035" s="71" t="str">
        <f t="shared" si="142"/>
        <v/>
      </c>
      <c r="R1035" s="71" t="str">
        <f t="shared" si="143"/>
        <v/>
      </c>
    </row>
    <row r="1036" spans="1:18" x14ac:dyDescent="0.25">
      <c r="A1036" s="63" t="str">
        <f t="shared" si="135"/>
        <v/>
      </c>
      <c r="B1036" s="64" t="str">
        <f t="shared" si="136"/>
        <v/>
      </c>
      <c r="C1036" s="65" t="str">
        <f t="shared" si="137"/>
        <v/>
      </c>
      <c r="D1036" s="66" t="str">
        <f>IF(A1036="","",IF(A1036=1,start_rate,IF(variable,IF(OR(A1036=1,A1036&lt;$K$20*periods_per_year),D1035,MIN($K$21,IF(MOD(A1036-1,$J$23)=0,MAX($K$22,D1035+$J$24),D1035))),D1035)))</f>
        <v/>
      </c>
      <c r="E1036" s="71" t="str">
        <f t="shared" si="138"/>
        <v/>
      </c>
      <c r="F1036" s="71" t="str">
        <f>IF(A1036="","",IF(A1036=nper,J1035+E1036,MIN(J1035+E1036,IF(D1036=D1035,F1035,IF($E$10="Acc Bi-Weekly",ROUND((-PMT(((1+D1036/CP)^(CP/12))-1,(nper-A1036+1)*12/26,J1035))/2,2),IF($E$10="Acc Weekly",ROUND((-PMT(((1+D1036/CP)^(CP/12))-1,(nper-A1036+1)*12/52,J1035))/4,2),ROUND(-PMT(((1+D1036/CP)^(CP/periods_per_year))-1,nper-A1036+1,J1035),2)))))))</f>
        <v/>
      </c>
      <c r="G1036" s="71" t="str">
        <f>IF(OR(A1036="",A1036&lt;$E$14),"",IF(J1035&lt;=F1036,0,IF(IF(AND(A1036&gt;=$E$14,MOD(A1036-$E$14,int)=0),$E$15,0)+F1036&gt;=J1035+E1036,J1035+E1036-F1036,IF(AND(A1036&gt;=$E$14,MOD(A1036-$E$14,int)=0),$E$15,0)+IF(IF(AND(A1036&gt;=$E$14,MOD(A1036-$E$14,int)=0),$E$15,0)+IF(MOD(A1036-$E$18,periods_per_year)=0,$E$17,0)+F1036&lt;J1035+E1036,IF(MOD(A1036-$E$18,periods_per_year)=0,$E$17,0),J1035+E1036-IF(AND(A1036&gt;=$E$14,MOD(A1036-$E$14,int)=0),$E$15,0)-F1036))))</f>
        <v/>
      </c>
      <c r="H1036" s="68"/>
      <c r="I1036" s="71" t="str">
        <f t="shared" si="139"/>
        <v/>
      </c>
      <c r="J1036" s="71" t="str">
        <f t="shared" si="140"/>
        <v/>
      </c>
      <c r="K1036" s="50"/>
      <c r="L1036" s="63" t="str">
        <f t="shared" si="141"/>
        <v/>
      </c>
      <c r="M1036" s="64" t="str">
        <f>IF(L1036="","",IF(OR(periods_per_year=26,periods_per_year=52),IF(periods_per_year=26,IF(L1036=1,fpdate,M1035+14),IF(periods_per_year=52,IF(L1036=1,fpdate,M1035+7),"n/a")),IF(periods_per_year=24,DATE(YEAR(fpdate),MONTH(fpdate)+(L1036-1)/2+IF(AND(DAY(fpdate)&gt;=15,MOD(L1036,2)=0),1,0),IF(MOD(L1036,2)=0,IF(DAY(fpdate)&gt;=15,DAY(fpdate)-14,DAY(fpdate)+14),DAY(fpdate))),IF(DAY(DATE(YEAR(fpdate),MONTH(fpdate)+L1036-1,DAY(fpdate)))&lt;&gt;DAY(fpdate),DATE(YEAR(fpdate),MONTH(fpdate)+L1036,0),DATE(YEAR(fpdate),MONTH(fpdate)+L1036-1,DAY(fpdate))))))</f>
        <v/>
      </c>
      <c r="N1036" s="70" t="str">
        <f>IF(L1036="","",IF(D1036&lt;&gt;"",D1036,IF(L1036=1,start_rate,IF(variable,IF(OR(L1036=1,L1036&lt;$K$20*periods_per_year),N1035,MIN($K$21,IF(MOD(L1036-1,$J$23)=0,MAX($K$22,N1035+$J$24),N1035))),N1035))))</f>
        <v/>
      </c>
      <c r="O1036" s="71" t="str">
        <f>IF(L1036="","",ROUND((((1+N1036/CP)^(CP/periods_per_year))-1)*R1035,2))</f>
        <v/>
      </c>
      <c r="P1036" s="71" t="str">
        <f>IF(L1036="","",IF(L1036=nper,R1035+O1036,MIN(R1035+O1036,IF(N1036=N1035,P1035,ROUND(-PMT(((1+N1036/CP)^(CP/periods_per_year))-1,nper-L1036+1,R1035),2)))))</f>
        <v/>
      </c>
      <c r="Q1036" s="71" t="str">
        <f t="shared" si="142"/>
        <v/>
      </c>
      <c r="R1036" s="71" t="str">
        <f t="shared" si="143"/>
        <v/>
      </c>
    </row>
    <row r="1037" spans="1:18" x14ac:dyDescent="0.25">
      <c r="A1037" s="63" t="str">
        <f t="shared" si="135"/>
        <v/>
      </c>
      <c r="B1037" s="64" t="str">
        <f t="shared" si="136"/>
        <v/>
      </c>
      <c r="C1037" s="65" t="str">
        <f t="shared" si="137"/>
        <v/>
      </c>
      <c r="D1037" s="66" t="str">
        <f>IF(A1037="","",IF(A1037=1,start_rate,IF(variable,IF(OR(A1037=1,A1037&lt;$K$20*periods_per_year),D1036,MIN($K$21,IF(MOD(A1037-1,$J$23)=0,MAX($K$22,D1036+$J$24),D1036))),D1036)))</f>
        <v/>
      </c>
      <c r="E1037" s="71" t="str">
        <f t="shared" si="138"/>
        <v/>
      </c>
      <c r="F1037" s="71" t="str">
        <f>IF(A1037="","",IF(A1037=nper,J1036+E1037,MIN(J1036+E1037,IF(D1037=D1036,F1036,IF($E$10="Acc Bi-Weekly",ROUND((-PMT(((1+D1037/CP)^(CP/12))-1,(nper-A1037+1)*12/26,J1036))/2,2),IF($E$10="Acc Weekly",ROUND((-PMT(((1+D1037/CP)^(CP/12))-1,(nper-A1037+1)*12/52,J1036))/4,2),ROUND(-PMT(((1+D1037/CP)^(CP/periods_per_year))-1,nper-A1037+1,J1036),2)))))))</f>
        <v/>
      </c>
      <c r="G1037" s="71" t="str">
        <f>IF(OR(A1037="",A1037&lt;$E$14),"",IF(J1036&lt;=F1037,0,IF(IF(AND(A1037&gt;=$E$14,MOD(A1037-$E$14,int)=0),$E$15,0)+F1037&gt;=J1036+E1037,J1036+E1037-F1037,IF(AND(A1037&gt;=$E$14,MOD(A1037-$E$14,int)=0),$E$15,0)+IF(IF(AND(A1037&gt;=$E$14,MOD(A1037-$E$14,int)=0),$E$15,0)+IF(MOD(A1037-$E$18,periods_per_year)=0,$E$17,0)+F1037&lt;J1036+E1037,IF(MOD(A1037-$E$18,periods_per_year)=0,$E$17,0),J1036+E1037-IF(AND(A1037&gt;=$E$14,MOD(A1037-$E$14,int)=0),$E$15,0)-F1037))))</f>
        <v/>
      </c>
      <c r="H1037" s="68"/>
      <c r="I1037" s="71" t="str">
        <f t="shared" si="139"/>
        <v/>
      </c>
      <c r="J1037" s="71" t="str">
        <f t="shared" si="140"/>
        <v/>
      </c>
      <c r="K1037" s="50"/>
      <c r="L1037" s="63" t="str">
        <f t="shared" si="141"/>
        <v/>
      </c>
      <c r="M1037" s="64" t="str">
        <f>IF(L1037="","",IF(OR(periods_per_year=26,periods_per_year=52),IF(periods_per_year=26,IF(L1037=1,fpdate,M1036+14),IF(periods_per_year=52,IF(L1037=1,fpdate,M1036+7),"n/a")),IF(periods_per_year=24,DATE(YEAR(fpdate),MONTH(fpdate)+(L1037-1)/2+IF(AND(DAY(fpdate)&gt;=15,MOD(L1037,2)=0),1,0),IF(MOD(L1037,2)=0,IF(DAY(fpdate)&gt;=15,DAY(fpdate)-14,DAY(fpdate)+14),DAY(fpdate))),IF(DAY(DATE(YEAR(fpdate),MONTH(fpdate)+L1037-1,DAY(fpdate)))&lt;&gt;DAY(fpdate),DATE(YEAR(fpdate),MONTH(fpdate)+L1037,0),DATE(YEAR(fpdate),MONTH(fpdate)+L1037-1,DAY(fpdate))))))</f>
        <v/>
      </c>
      <c r="N1037" s="70" t="str">
        <f>IF(L1037="","",IF(D1037&lt;&gt;"",D1037,IF(L1037=1,start_rate,IF(variable,IF(OR(L1037=1,L1037&lt;$K$20*periods_per_year),N1036,MIN($K$21,IF(MOD(L1037-1,$J$23)=0,MAX($K$22,N1036+$J$24),N1036))),N1036))))</f>
        <v/>
      </c>
      <c r="O1037" s="71" t="str">
        <f>IF(L1037="","",ROUND((((1+N1037/CP)^(CP/periods_per_year))-1)*R1036,2))</f>
        <v/>
      </c>
      <c r="P1037" s="71" t="str">
        <f>IF(L1037="","",IF(L1037=nper,R1036+O1037,MIN(R1036+O1037,IF(N1037=N1036,P1036,ROUND(-PMT(((1+N1037/CP)^(CP/periods_per_year))-1,nper-L1037+1,R1036),2)))))</f>
        <v/>
      </c>
      <c r="Q1037" s="71" t="str">
        <f t="shared" si="142"/>
        <v/>
      </c>
      <c r="R1037" s="71" t="str">
        <f t="shared" si="143"/>
        <v/>
      </c>
    </row>
    <row r="1038" spans="1:18" x14ac:dyDescent="0.25">
      <c r="A1038" s="63" t="str">
        <f t="shared" si="135"/>
        <v/>
      </c>
      <c r="B1038" s="64" t="str">
        <f t="shared" si="136"/>
        <v/>
      </c>
      <c r="C1038" s="65" t="str">
        <f t="shared" si="137"/>
        <v/>
      </c>
      <c r="D1038" s="66" t="str">
        <f>IF(A1038="","",IF(A1038=1,start_rate,IF(variable,IF(OR(A1038=1,A1038&lt;$K$20*periods_per_year),D1037,MIN($K$21,IF(MOD(A1038-1,$J$23)=0,MAX($K$22,D1037+$J$24),D1037))),D1037)))</f>
        <v/>
      </c>
      <c r="E1038" s="71" t="str">
        <f t="shared" si="138"/>
        <v/>
      </c>
      <c r="F1038" s="71" t="str">
        <f>IF(A1038="","",IF(A1038=nper,J1037+E1038,MIN(J1037+E1038,IF(D1038=D1037,F1037,IF($E$10="Acc Bi-Weekly",ROUND((-PMT(((1+D1038/CP)^(CP/12))-1,(nper-A1038+1)*12/26,J1037))/2,2),IF($E$10="Acc Weekly",ROUND((-PMT(((1+D1038/CP)^(CP/12))-1,(nper-A1038+1)*12/52,J1037))/4,2),ROUND(-PMT(((1+D1038/CP)^(CP/periods_per_year))-1,nper-A1038+1,J1037),2)))))))</f>
        <v/>
      </c>
      <c r="G1038" s="71" t="str">
        <f>IF(OR(A1038="",A1038&lt;$E$14),"",IF(J1037&lt;=F1038,0,IF(IF(AND(A1038&gt;=$E$14,MOD(A1038-$E$14,int)=0),$E$15,0)+F1038&gt;=J1037+E1038,J1037+E1038-F1038,IF(AND(A1038&gt;=$E$14,MOD(A1038-$E$14,int)=0),$E$15,0)+IF(IF(AND(A1038&gt;=$E$14,MOD(A1038-$E$14,int)=0),$E$15,0)+IF(MOD(A1038-$E$18,periods_per_year)=0,$E$17,0)+F1038&lt;J1037+E1038,IF(MOD(A1038-$E$18,periods_per_year)=0,$E$17,0),J1037+E1038-IF(AND(A1038&gt;=$E$14,MOD(A1038-$E$14,int)=0),$E$15,0)-F1038))))</f>
        <v/>
      </c>
      <c r="H1038" s="68"/>
      <c r="I1038" s="71" t="str">
        <f t="shared" si="139"/>
        <v/>
      </c>
      <c r="J1038" s="71" t="str">
        <f t="shared" si="140"/>
        <v/>
      </c>
      <c r="K1038" s="50"/>
      <c r="L1038" s="63" t="str">
        <f t="shared" si="141"/>
        <v/>
      </c>
      <c r="M1038" s="64" t="str">
        <f>IF(L1038="","",IF(OR(periods_per_year=26,periods_per_year=52),IF(periods_per_year=26,IF(L1038=1,fpdate,M1037+14),IF(periods_per_year=52,IF(L1038=1,fpdate,M1037+7),"n/a")),IF(periods_per_year=24,DATE(YEAR(fpdate),MONTH(fpdate)+(L1038-1)/2+IF(AND(DAY(fpdate)&gt;=15,MOD(L1038,2)=0),1,0),IF(MOD(L1038,2)=0,IF(DAY(fpdate)&gt;=15,DAY(fpdate)-14,DAY(fpdate)+14),DAY(fpdate))),IF(DAY(DATE(YEAR(fpdate),MONTH(fpdate)+L1038-1,DAY(fpdate)))&lt;&gt;DAY(fpdate),DATE(YEAR(fpdate),MONTH(fpdate)+L1038,0),DATE(YEAR(fpdate),MONTH(fpdate)+L1038-1,DAY(fpdate))))))</f>
        <v/>
      </c>
      <c r="N1038" s="70" t="str">
        <f>IF(L1038="","",IF(D1038&lt;&gt;"",D1038,IF(L1038=1,start_rate,IF(variable,IF(OR(L1038=1,L1038&lt;$K$20*periods_per_year),N1037,MIN($K$21,IF(MOD(L1038-1,$J$23)=0,MAX($K$22,N1037+$J$24),N1037))),N1037))))</f>
        <v/>
      </c>
      <c r="O1038" s="71" t="str">
        <f>IF(L1038="","",ROUND((((1+N1038/CP)^(CP/periods_per_year))-1)*R1037,2))</f>
        <v/>
      </c>
      <c r="P1038" s="71" t="str">
        <f>IF(L1038="","",IF(L1038=nper,R1037+O1038,MIN(R1037+O1038,IF(N1038=N1037,P1037,ROUND(-PMT(((1+N1038/CP)^(CP/periods_per_year))-1,nper-L1038+1,R1037),2)))))</f>
        <v/>
      </c>
      <c r="Q1038" s="71" t="str">
        <f t="shared" si="142"/>
        <v/>
      </c>
      <c r="R1038" s="71" t="str">
        <f t="shared" si="143"/>
        <v/>
      </c>
    </row>
    <row r="1039" spans="1:18" x14ac:dyDescent="0.25">
      <c r="A1039" s="63" t="str">
        <f t="shared" si="135"/>
        <v/>
      </c>
      <c r="B1039" s="64" t="str">
        <f t="shared" si="136"/>
        <v/>
      </c>
      <c r="C1039" s="65" t="str">
        <f t="shared" si="137"/>
        <v/>
      </c>
      <c r="D1039" s="66" t="str">
        <f>IF(A1039="","",IF(A1039=1,start_rate,IF(variable,IF(OR(A1039=1,A1039&lt;$K$20*periods_per_year),D1038,MIN($K$21,IF(MOD(A1039-1,$J$23)=0,MAX($K$22,D1038+$J$24),D1038))),D1038)))</f>
        <v/>
      </c>
      <c r="E1039" s="71" t="str">
        <f t="shared" si="138"/>
        <v/>
      </c>
      <c r="F1039" s="71" t="str">
        <f>IF(A1039="","",IF(A1039=nper,J1038+E1039,MIN(J1038+E1039,IF(D1039=D1038,F1038,IF($E$10="Acc Bi-Weekly",ROUND((-PMT(((1+D1039/CP)^(CP/12))-1,(nper-A1039+1)*12/26,J1038))/2,2),IF($E$10="Acc Weekly",ROUND((-PMT(((1+D1039/CP)^(CP/12))-1,(nper-A1039+1)*12/52,J1038))/4,2),ROUND(-PMT(((1+D1039/CP)^(CP/periods_per_year))-1,nper-A1039+1,J1038),2)))))))</f>
        <v/>
      </c>
      <c r="G1039" s="71" t="str">
        <f>IF(OR(A1039="",A1039&lt;$E$14),"",IF(J1038&lt;=F1039,0,IF(IF(AND(A1039&gt;=$E$14,MOD(A1039-$E$14,int)=0),$E$15,0)+F1039&gt;=J1038+E1039,J1038+E1039-F1039,IF(AND(A1039&gt;=$E$14,MOD(A1039-$E$14,int)=0),$E$15,0)+IF(IF(AND(A1039&gt;=$E$14,MOD(A1039-$E$14,int)=0),$E$15,0)+IF(MOD(A1039-$E$18,periods_per_year)=0,$E$17,0)+F1039&lt;J1038+E1039,IF(MOD(A1039-$E$18,periods_per_year)=0,$E$17,0),J1038+E1039-IF(AND(A1039&gt;=$E$14,MOD(A1039-$E$14,int)=0),$E$15,0)-F1039))))</f>
        <v/>
      </c>
      <c r="H1039" s="68"/>
      <c r="I1039" s="71" t="str">
        <f t="shared" si="139"/>
        <v/>
      </c>
      <c r="J1039" s="71" t="str">
        <f t="shared" si="140"/>
        <v/>
      </c>
      <c r="K1039" s="50"/>
      <c r="L1039" s="63" t="str">
        <f t="shared" si="141"/>
        <v/>
      </c>
      <c r="M1039" s="64" t="str">
        <f>IF(L1039="","",IF(OR(periods_per_year=26,periods_per_year=52),IF(periods_per_year=26,IF(L1039=1,fpdate,M1038+14),IF(periods_per_year=52,IF(L1039=1,fpdate,M1038+7),"n/a")),IF(periods_per_year=24,DATE(YEAR(fpdate),MONTH(fpdate)+(L1039-1)/2+IF(AND(DAY(fpdate)&gt;=15,MOD(L1039,2)=0),1,0),IF(MOD(L1039,2)=0,IF(DAY(fpdate)&gt;=15,DAY(fpdate)-14,DAY(fpdate)+14),DAY(fpdate))),IF(DAY(DATE(YEAR(fpdate),MONTH(fpdate)+L1039-1,DAY(fpdate)))&lt;&gt;DAY(fpdate),DATE(YEAR(fpdate),MONTH(fpdate)+L1039,0),DATE(YEAR(fpdate),MONTH(fpdate)+L1039-1,DAY(fpdate))))))</f>
        <v/>
      </c>
      <c r="N1039" s="70" t="str">
        <f>IF(L1039="","",IF(D1039&lt;&gt;"",D1039,IF(L1039=1,start_rate,IF(variable,IF(OR(L1039=1,L1039&lt;$K$20*periods_per_year),N1038,MIN($K$21,IF(MOD(L1039-1,$J$23)=0,MAX($K$22,N1038+$J$24),N1038))),N1038))))</f>
        <v/>
      </c>
      <c r="O1039" s="71" t="str">
        <f>IF(L1039="","",ROUND((((1+N1039/CP)^(CP/periods_per_year))-1)*R1038,2))</f>
        <v/>
      </c>
      <c r="P1039" s="71" t="str">
        <f>IF(L1039="","",IF(L1039=nper,R1038+O1039,MIN(R1038+O1039,IF(N1039=N1038,P1038,ROUND(-PMT(((1+N1039/CP)^(CP/periods_per_year))-1,nper-L1039+1,R1038),2)))))</f>
        <v/>
      </c>
      <c r="Q1039" s="71" t="str">
        <f t="shared" si="142"/>
        <v/>
      </c>
      <c r="R1039" s="71" t="str">
        <f t="shared" si="143"/>
        <v/>
      </c>
    </row>
    <row r="1040" spans="1:18" x14ac:dyDescent="0.25">
      <c r="A1040" s="63" t="str">
        <f t="shared" si="135"/>
        <v/>
      </c>
      <c r="B1040" s="64" t="str">
        <f t="shared" si="136"/>
        <v/>
      </c>
      <c r="C1040" s="65" t="str">
        <f t="shared" si="137"/>
        <v/>
      </c>
      <c r="D1040" s="66" t="str">
        <f>IF(A1040="","",IF(A1040=1,start_rate,IF(variable,IF(OR(A1040=1,A1040&lt;$K$20*periods_per_year),D1039,MIN($K$21,IF(MOD(A1040-1,$J$23)=0,MAX($K$22,D1039+$J$24),D1039))),D1039)))</f>
        <v/>
      </c>
      <c r="E1040" s="71" t="str">
        <f t="shared" si="138"/>
        <v/>
      </c>
      <c r="F1040" s="71" t="str">
        <f>IF(A1040="","",IF(A1040=nper,J1039+E1040,MIN(J1039+E1040,IF(D1040=D1039,F1039,IF($E$10="Acc Bi-Weekly",ROUND((-PMT(((1+D1040/CP)^(CP/12))-1,(nper-A1040+1)*12/26,J1039))/2,2),IF($E$10="Acc Weekly",ROUND((-PMT(((1+D1040/CP)^(CP/12))-1,(nper-A1040+1)*12/52,J1039))/4,2),ROUND(-PMT(((1+D1040/CP)^(CP/periods_per_year))-1,nper-A1040+1,J1039),2)))))))</f>
        <v/>
      </c>
      <c r="G1040" s="71" t="str">
        <f>IF(OR(A1040="",A1040&lt;$E$14),"",IF(J1039&lt;=F1040,0,IF(IF(AND(A1040&gt;=$E$14,MOD(A1040-$E$14,int)=0),$E$15,0)+F1040&gt;=J1039+E1040,J1039+E1040-F1040,IF(AND(A1040&gt;=$E$14,MOD(A1040-$E$14,int)=0),$E$15,0)+IF(IF(AND(A1040&gt;=$E$14,MOD(A1040-$E$14,int)=0),$E$15,0)+IF(MOD(A1040-$E$18,periods_per_year)=0,$E$17,0)+F1040&lt;J1039+E1040,IF(MOD(A1040-$E$18,periods_per_year)=0,$E$17,0),J1039+E1040-IF(AND(A1040&gt;=$E$14,MOD(A1040-$E$14,int)=0),$E$15,0)-F1040))))</f>
        <v/>
      </c>
      <c r="H1040" s="68"/>
      <c r="I1040" s="71" t="str">
        <f t="shared" si="139"/>
        <v/>
      </c>
      <c r="J1040" s="71" t="str">
        <f t="shared" si="140"/>
        <v/>
      </c>
      <c r="K1040" s="50"/>
      <c r="L1040" s="63" t="str">
        <f t="shared" si="141"/>
        <v/>
      </c>
      <c r="M1040" s="64" t="str">
        <f>IF(L1040="","",IF(OR(periods_per_year=26,periods_per_year=52),IF(periods_per_year=26,IF(L1040=1,fpdate,M1039+14),IF(periods_per_year=52,IF(L1040=1,fpdate,M1039+7),"n/a")),IF(periods_per_year=24,DATE(YEAR(fpdate),MONTH(fpdate)+(L1040-1)/2+IF(AND(DAY(fpdate)&gt;=15,MOD(L1040,2)=0),1,0),IF(MOD(L1040,2)=0,IF(DAY(fpdate)&gt;=15,DAY(fpdate)-14,DAY(fpdate)+14),DAY(fpdate))),IF(DAY(DATE(YEAR(fpdate),MONTH(fpdate)+L1040-1,DAY(fpdate)))&lt;&gt;DAY(fpdate),DATE(YEAR(fpdate),MONTH(fpdate)+L1040,0),DATE(YEAR(fpdate),MONTH(fpdate)+L1040-1,DAY(fpdate))))))</f>
        <v/>
      </c>
      <c r="N1040" s="70" t="str">
        <f>IF(L1040="","",IF(D1040&lt;&gt;"",D1040,IF(L1040=1,start_rate,IF(variable,IF(OR(L1040=1,L1040&lt;$K$20*periods_per_year),N1039,MIN($K$21,IF(MOD(L1040-1,$J$23)=0,MAX($K$22,N1039+$J$24),N1039))),N1039))))</f>
        <v/>
      </c>
      <c r="O1040" s="71" t="str">
        <f>IF(L1040="","",ROUND((((1+N1040/CP)^(CP/periods_per_year))-1)*R1039,2))</f>
        <v/>
      </c>
      <c r="P1040" s="71" t="str">
        <f>IF(L1040="","",IF(L1040=nper,R1039+O1040,MIN(R1039+O1040,IF(N1040=N1039,P1039,ROUND(-PMT(((1+N1040/CP)^(CP/periods_per_year))-1,nper-L1040+1,R1039),2)))))</f>
        <v/>
      </c>
      <c r="Q1040" s="71" t="str">
        <f t="shared" si="142"/>
        <v/>
      </c>
      <c r="R1040" s="71" t="str">
        <f t="shared" si="143"/>
        <v/>
      </c>
    </row>
    <row r="1041" spans="1:18" x14ac:dyDescent="0.25">
      <c r="A1041" s="63" t="str">
        <f t="shared" si="135"/>
        <v/>
      </c>
      <c r="B1041" s="64" t="str">
        <f t="shared" si="136"/>
        <v/>
      </c>
      <c r="C1041" s="65" t="str">
        <f t="shared" si="137"/>
        <v/>
      </c>
      <c r="D1041" s="66" t="str">
        <f>IF(A1041="","",IF(A1041=1,start_rate,IF(variable,IF(OR(A1041=1,A1041&lt;$K$20*periods_per_year),D1040,MIN($K$21,IF(MOD(A1041-1,$J$23)=0,MAX($K$22,D1040+$J$24),D1040))),D1040)))</f>
        <v/>
      </c>
      <c r="E1041" s="71" t="str">
        <f t="shared" si="138"/>
        <v/>
      </c>
      <c r="F1041" s="71" t="str">
        <f>IF(A1041="","",IF(A1041=nper,J1040+E1041,MIN(J1040+E1041,IF(D1041=D1040,F1040,IF($E$10="Acc Bi-Weekly",ROUND((-PMT(((1+D1041/CP)^(CP/12))-1,(nper-A1041+1)*12/26,J1040))/2,2),IF($E$10="Acc Weekly",ROUND((-PMT(((1+D1041/CP)^(CP/12))-1,(nper-A1041+1)*12/52,J1040))/4,2),ROUND(-PMT(((1+D1041/CP)^(CP/periods_per_year))-1,nper-A1041+1,J1040),2)))))))</f>
        <v/>
      </c>
      <c r="G1041" s="71" t="str">
        <f>IF(OR(A1041="",A1041&lt;$E$14),"",IF(J1040&lt;=F1041,0,IF(IF(AND(A1041&gt;=$E$14,MOD(A1041-$E$14,int)=0),$E$15,0)+F1041&gt;=J1040+E1041,J1040+E1041-F1041,IF(AND(A1041&gt;=$E$14,MOD(A1041-$E$14,int)=0),$E$15,0)+IF(IF(AND(A1041&gt;=$E$14,MOD(A1041-$E$14,int)=0),$E$15,0)+IF(MOD(A1041-$E$18,periods_per_year)=0,$E$17,0)+F1041&lt;J1040+E1041,IF(MOD(A1041-$E$18,periods_per_year)=0,$E$17,0),J1040+E1041-IF(AND(A1041&gt;=$E$14,MOD(A1041-$E$14,int)=0),$E$15,0)-F1041))))</f>
        <v/>
      </c>
      <c r="H1041" s="68"/>
      <c r="I1041" s="71" t="str">
        <f t="shared" si="139"/>
        <v/>
      </c>
      <c r="J1041" s="71" t="str">
        <f t="shared" si="140"/>
        <v/>
      </c>
      <c r="K1041" s="50"/>
      <c r="L1041" s="63" t="str">
        <f t="shared" si="141"/>
        <v/>
      </c>
      <c r="M1041" s="64" t="str">
        <f>IF(L1041="","",IF(OR(periods_per_year=26,periods_per_year=52),IF(periods_per_year=26,IF(L1041=1,fpdate,M1040+14),IF(periods_per_year=52,IF(L1041=1,fpdate,M1040+7),"n/a")),IF(periods_per_year=24,DATE(YEAR(fpdate),MONTH(fpdate)+(L1041-1)/2+IF(AND(DAY(fpdate)&gt;=15,MOD(L1041,2)=0),1,0),IF(MOD(L1041,2)=0,IF(DAY(fpdate)&gt;=15,DAY(fpdate)-14,DAY(fpdate)+14),DAY(fpdate))),IF(DAY(DATE(YEAR(fpdate),MONTH(fpdate)+L1041-1,DAY(fpdate)))&lt;&gt;DAY(fpdate),DATE(YEAR(fpdate),MONTH(fpdate)+L1041,0),DATE(YEAR(fpdate),MONTH(fpdate)+L1041-1,DAY(fpdate))))))</f>
        <v/>
      </c>
      <c r="N1041" s="70" t="str">
        <f>IF(L1041="","",IF(D1041&lt;&gt;"",D1041,IF(L1041=1,start_rate,IF(variable,IF(OR(L1041=1,L1041&lt;$K$20*periods_per_year),N1040,MIN($K$21,IF(MOD(L1041-1,$J$23)=0,MAX($K$22,N1040+$J$24),N1040))),N1040))))</f>
        <v/>
      </c>
      <c r="O1041" s="71" t="str">
        <f>IF(L1041="","",ROUND((((1+N1041/CP)^(CP/periods_per_year))-1)*R1040,2))</f>
        <v/>
      </c>
      <c r="P1041" s="71" t="str">
        <f>IF(L1041="","",IF(L1041=nper,R1040+O1041,MIN(R1040+O1041,IF(N1041=N1040,P1040,ROUND(-PMT(((1+N1041/CP)^(CP/periods_per_year))-1,nper-L1041+1,R1040),2)))))</f>
        <v/>
      </c>
      <c r="Q1041" s="71" t="str">
        <f t="shared" si="142"/>
        <v/>
      </c>
      <c r="R1041" s="71" t="str">
        <f t="shared" si="143"/>
        <v/>
      </c>
    </row>
    <row r="1042" spans="1:18" x14ac:dyDescent="0.25">
      <c r="A1042" s="63" t="str">
        <f t="shared" si="135"/>
        <v/>
      </c>
      <c r="B1042" s="64" t="str">
        <f t="shared" si="136"/>
        <v/>
      </c>
      <c r="C1042" s="65" t="str">
        <f t="shared" si="137"/>
        <v/>
      </c>
      <c r="D1042" s="66" t="str">
        <f>IF(A1042="","",IF(A1042=1,start_rate,IF(variable,IF(OR(A1042=1,A1042&lt;$K$20*periods_per_year),D1041,MIN($K$21,IF(MOD(A1042-1,$J$23)=0,MAX($K$22,D1041+$J$24),D1041))),D1041)))</f>
        <v/>
      </c>
      <c r="E1042" s="71" t="str">
        <f t="shared" si="138"/>
        <v/>
      </c>
      <c r="F1042" s="71" t="str">
        <f>IF(A1042="","",IF(A1042=nper,J1041+E1042,MIN(J1041+E1042,IF(D1042=D1041,F1041,IF($E$10="Acc Bi-Weekly",ROUND((-PMT(((1+D1042/CP)^(CP/12))-1,(nper-A1042+1)*12/26,J1041))/2,2),IF($E$10="Acc Weekly",ROUND((-PMT(((1+D1042/CP)^(CP/12))-1,(nper-A1042+1)*12/52,J1041))/4,2),ROUND(-PMT(((1+D1042/CP)^(CP/periods_per_year))-1,nper-A1042+1,J1041),2)))))))</f>
        <v/>
      </c>
      <c r="G1042" s="71" t="str">
        <f>IF(OR(A1042="",A1042&lt;$E$14),"",IF(J1041&lt;=F1042,0,IF(IF(AND(A1042&gt;=$E$14,MOD(A1042-$E$14,int)=0),$E$15,0)+F1042&gt;=J1041+E1042,J1041+E1042-F1042,IF(AND(A1042&gt;=$E$14,MOD(A1042-$E$14,int)=0),$E$15,0)+IF(IF(AND(A1042&gt;=$E$14,MOD(A1042-$E$14,int)=0),$E$15,0)+IF(MOD(A1042-$E$18,periods_per_year)=0,$E$17,0)+F1042&lt;J1041+E1042,IF(MOD(A1042-$E$18,periods_per_year)=0,$E$17,0),J1041+E1042-IF(AND(A1042&gt;=$E$14,MOD(A1042-$E$14,int)=0),$E$15,0)-F1042))))</f>
        <v/>
      </c>
      <c r="H1042" s="68"/>
      <c r="I1042" s="71" t="str">
        <f t="shared" si="139"/>
        <v/>
      </c>
      <c r="J1042" s="71" t="str">
        <f t="shared" si="140"/>
        <v/>
      </c>
      <c r="K1042" s="50"/>
      <c r="L1042" s="63" t="str">
        <f t="shared" si="141"/>
        <v/>
      </c>
      <c r="M1042" s="64" t="str">
        <f>IF(L1042="","",IF(OR(periods_per_year=26,periods_per_year=52),IF(periods_per_year=26,IF(L1042=1,fpdate,M1041+14),IF(periods_per_year=52,IF(L1042=1,fpdate,M1041+7),"n/a")),IF(periods_per_year=24,DATE(YEAR(fpdate),MONTH(fpdate)+(L1042-1)/2+IF(AND(DAY(fpdate)&gt;=15,MOD(L1042,2)=0),1,0),IF(MOD(L1042,2)=0,IF(DAY(fpdate)&gt;=15,DAY(fpdate)-14,DAY(fpdate)+14),DAY(fpdate))),IF(DAY(DATE(YEAR(fpdate),MONTH(fpdate)+L1042-1,DAY(fpdate)))&lt;&gt;DAY(fpdate),DATE(YEAR(fpdate),MONTH(fpdate)+L1042,0),DATE(YEAR(fpdate),MONTH(fpdate)+L1042-1,DAY(fpdate))))))</f>
        <v/>
      </c>
      <c r="N1042" s="70" t="str">
        <f>IF(L1042="","",IF(D1042&lt;&gt;"",D1042,IF(L1042=1,start_rate,IF(variable,IF(OR(L1042=1,L1042&lt;$K$20*periods_per_year),N1041,MIN($K$21,IF(MOD(L1042-1,$J$23)=0,MAX($K$22,N1041+$J$24),N1041))),N1041))))</f>
        <v/>
      </c>
      <c r="O1042" s="71" t="str">
        <f>IF(L1042="","",ROUND((((1+N1042/CP)^(CP/periods_per_year))-1)*R1041,2))</f>
        <v/>
      </c>
      <c r="P1042" s="71" t="str">
        <f>IF(L1042="","",IF(L1042=nper,R1041+O1042,MIN(R1041+O1042,IF(N1042=N1041,P1041,ROUND(-PMT(((1+N1042/CP)^(CP/periods_per_year))-1,nper-L1042+1,R1041),2)))))</f>
        <v/>
      </c>
      <c r="Q1042" s="71" t="str">
        <f t="shared" si="142"/>
        <v/>
      </c>
      <c r="R1042" s="71" t="str">
        <f t="shared" si="143"/>
        <v/>
      </c>
    </row>
    <row r="1043" spans="1:18" x14ac:dyDescent="0.25">
      <c r="A1043" s="63" t="str">
        <f t="shared" si="135"/>
        <v/>
      </c>
      <c r="B1043" s="64" t="str">
        <f t="shared" si="136"/>
        <v/>
      </c>
      <c r="C1043" s="65" t="str">
        <f t="shared" si="137"/>
        <v/>
      </c>
      <c r="D1043" s="66" t="str">
        <f>IF(A1043="","",IF(A1043=1,start_rate,IF(variable,IF(OR(A1043=1,A1043&lt;$K$20*periods_per_year),D1042,MIN($K$21,IF(MOD(A1043-1,$J$23)=0,MAX($K$22,D1042+$J$24),D1042))),D1042)))</f>
        <v/>
      </c>
      <c r="E1043" s="71" t="str">
        <f t="shared" si="138"/>
        <v/>
      </c>
      <c r="F1043" s="71" t="str">
        <f>IF(A1043="","",IF(A1043=nper,J1042+E1043,MIN(J1042+E1043,IF(D1043=D1042,F1042,IF($E$10="Acc Bi-Weekly",ROUND((-PMT(((1+D1043/CP)^(CP/12))-1,(nper-A1043+1)*12/26,J1042))/2,2),IF($E$10="Acc Weekly",ROUND((-PMT(((1+D1043/CP)^(CP/12))-1,(nper-A1043+1)*12/52,J1042))/4,2),ROUND(-PMT(((1+D1043/CP)^(CP/periods_per_year))-1,nper-A1043+1,J1042),2)))))))</f>
        <v/>
      </c>
      <c r="G1043" s="71" t="str">
        <f>IF(OR(A1043="",A1043&lt;$E$14),"",IF(J1042&lt;=F1043,0,IF(IF(AND(A1043&gt;=$E$14,MOD(A1043-$E$14,int)=0),$E$15,0)+F1043&gt;=J1042+E1043,J1042+E1043-F1043,IF(AND(A1043&gt;=$E$14,MOD(A1043-$E$14,int)=0),$E$15,0)+IF(IF(AND(A1043&gt;=$E$14,MOD(A1043-$E$14,int)=0),$E$15,0)+IF(MOD(A1043-$E$18,periods_per_year)=0,$E$17,0)+F1043&lt;J1042+E1043,IF(MOD(A1043-$E$18,periods_per_year)=0,$E$17,0),J1042+E1043-IF(AND(A1043&gt;=$E$14,MOD(A1043-$E$14,int)=0),$E$15,0)-F1043))))</f>
        <v/>
      </c>
      <c r="H1043" s="68"/>
      <c r="I1043" s="71" t="str">
        <f t="shared" si="139"/>
        <v/>
      </c>
      <c r="J1043" s="71" t="str">
        <f t="shared" si="140"/>
        <v/>
      </c>
      <c r="K1043" s="50"/>
      <c r="L1043" s="63" t="str">
        <f t="shared" si="141"/>
        <v/>
      </c>
      <c r="M1043" s="64" t="str">
        <f>IF(L1043="","",IF(OR(periods_per_year=26,periods_per_year=52),IF(periods_per_year=26,IF(L1043=1,fpdate,M1042+14),IF(periods_per_year=52,IF(L1043=1,fpdate,M1042+7),"n/a")),IF(periods_per_year=24,DATE(YEAR(fpdate),MONTH(fpdate)+(L1043-1)/2+IF(AND(DAY(fpdate)&gt;=15,MOD(L1043,2)=0),1,0),IF(MOD(L1043,2)=0,IF(DAY(fpdate)&gt;=15,DAY(fpdate)-14,DAY(fpdate)+14),DAY(fpdate))),IF(DAY(DATE(YEAR(fpdate),MONTH(fpdate)+L1043-1,DAY(fpdate)))&lt;&gt;DAY(fpdate),DATE(YEAR(fpdate),MONTH(fpdate)+L1043,0),DATE(YEAR(fpdate),MONTH(fpdate)+L1043-1,DAY(fpdate))))))</f>
        <v/>
      </c>
      <c r="N1043" s="70" t="str">
        <f>IF(L1043="","",IF(D1043&lt;&gt;"",D1043,IF(L1043=1,start_rate,IF(variable,IF(OR(L1043=1,L1043&lt;$K$20*periods_per_year),N1042,MIN($K$21,IF(MOD(L1043-1,$J$23)=0,MAX($K$22,N1042+$J$24),N1042))),N1042))))</f>
        <v/>
      </c>
      <c r="O1043" s="71" t="str">
        <f>IF(L1043="","",ROUND((((1+N1043/CP)^(CP/periods_per_year))-1)*R1042,2))</f>
        <v/>
      </c>
      <c r="P1043" s="71" t="str">
        <f>IF(L1043="","",IF(L1043=nper,R1042+O1043,MIN(R1042+O1043,IF(N1043=N1042,P1042,ROUND(-PMT(((1+N1043/CP)^(CP/periods_per_year))-1,nper-L1043+1,R1042),2)))))</f>
        <v/>
      </c>
      <c r="Q1043" s="71" t="str">
        <f t="shared" si="142"/>
        <v/>
      </c>
      <c r="R1043" s="71" t="str">
        <f t="shared" si="143"/>
        <v/>
      </c>
    </row>
    <row r="1044" spans="1:18" x14ac:dyDescent="0.25">
      <c r="A1044" s="63" t="str">
        <f t="shared" si="135"/>
        <v/>
      </c>
      <c r="B1044" s="64" t="str">
        <f t="shared" si="136"/>
        <v/>
      </c>
      <c r="C1044" s="65" t="str">
        <f t="shared" si="137"/>
        <v/>
      </c>
      <c r="D1044" s="66" t="str">
        <f>IF(A1044="","",IF(A1044=1,start_rate,IF(variable,IF(OR(A1044=1,A1044&lt;$K$20*periods_per_year),D1043,MIN($K$21,IF(MOD(A1044-1,$J$23)=0,MAX($K$22,D1043+$J$24),D1043))),D1043)))</f>
        <v/>
      </c>
      <c r="E1044" s="71" t="str">
        <f t="shared" si="138"/>
        <v/>
      </c>
      <c r="F1044" s="71" t="str">
        <f>IF(A1044="","",IF(A1044=nper,J1043+E1044,MIN(J1043+E1044,IF(D1044=D1043,F1043,IF($E$10="Acc Bi-Weekly",ROUND((-PMT(((1+D1044/CP)^(CP/12))-1,(nper-A1044+1)*12/26,J1043))/2,2),IF($E$10="Acc Weekly",ROUND((-PMT(((1+D1044/CP)^(CP/12))-1,(nper-A1044+1)*12/52,J1043))/4,2),ROUND(-PMT(((1+D1044/CP)^(CP/periods_per_year))-1,nper-A1044+1,J1043),2)))))))</f>
        <v/>
      </c>
      <c r="G1044" s="71" t="str">
        <f>IF(OR(A1044="",A1044&lt;$E$14),"",IF(J1043&lt;=F1044,0,IF(IF(AND(A1044&gt;=$E$14,MOD(A1044-$E$14,int)=0),$E$15,0)+F1044&gt;=J1043+E1044,J1043+E1044-F1044,IF(AND(A1044&gt;=$E$14,MOD(A1044-$E$14,int)=0),$E$15,0)+IF(IF(AND(A1044&gt;=$E$14,MOD(A1044-$E$14,int)=0),$E$15,0)+IF(MOD(A1044-$E$18,periods_per_year)=0,$E$17,0)+F1044&lt;J1043+E1044,IF(MOD(A1044-$E$18,periods_per_year)=0,$E$17,0),J1043+E1044-IF(AND(A1044&gt;=$E$14,MOD(A1044-$E$14,int)=0),$E$15,0)-F1044))))</f>
        <v/>
      </c>
      <c r="H1044" s="68"/>
      <c r="I1044" s="71" t="str">
        <f t="shared" si="139"/>
        <v/>
      </c>
      <c r="J1044" s="71" t="str">
        <f t="shared" si="140"/>
        <v/>
      </c>
      <c r="K1044" s="50"/>
      <c r="L1044" s="63" t="str">
        <f t="shared" si="141"/>
        <v/>
      </c>
      <c r="M1044" s="64" t="str">
        <f>IF(L1044="","",IF(OR(periods_per_year=26,periods_per_year=52),IF(periods_per_year=26,IF(L1044=1,fpdate,M1043+14),IF(periods_per_year=52,IF(L1044=1,fpdate,M1043+7),"n/a")),IF(periods_per_year=24,DATE(YEAR(fpdate),MONTH(fpdate)+(L1044-1)/2+IF(AND(DAY(fpdate)&gt;=15,MOD(L1044,2)=0),1,0),IF(MOD(L1044,2)=0,IF(DAY(fpdate)&gt;=15,DAY(fpdate)-14,DAY(fpdate)+14),DAY(fpdate))),IF(DAY(DATE(YEAR(fpdate),MONTH(fpdate)+L1044-1,DAY(fpdate)))&lt;&gt;DAY(fpdate),DATE(YEAR(fpdate),MONTH(fpdate)+L1044,0),DATE(YEAR(fpdate),MONTH(fpdate)+L1044-1,DAY(fpdate))))))</f>
        <v/>
      </c>
      <c r="N1044" s="70" t="str">
        <f>IF(L1044="","",IF(D1044&lt;&gt;"",D1044,IF(L1044=1,start_rate,IF(variable,IF(OR(L1044=1,L1044&lt;$K$20*periods_per_year),N1043,MIN($K$21,IF(MOD(L1044-1,$J$23)=0,MAX($K$22,N1043+$J$24),N1043))),N1043))))</f>
        <v/>
      </c>
      <c r="O1044" s="71" t="str">
        <f>IF(L1044="","",ROUND((((1+N1044/CP)^(CP/periods_per_year))-1)*R1043,2))</f>
        <v/>
      </c>
      <c r="P1044" s="71" t="str">
        <f>IF(L1044="","",IF(L1044=nper,R1043+O1044,MIN(R1043+O1044,IF(N1044=N1043,P1043,ROUND(-PMT(((1+N1044/CP)^(CP/periods_per_year))-1,nper-L1044+1,R1043),2)))))</f>
        <v/>
      </c>
      <c r="Q1044" s="71" t="str">
        <f t="shared" si="142"/>
        <v/>
      </c>
      <c r="R1044" s="71" t="str">
        <f t="shared" si="143"/>
        <v/>
      </c>
    </row>
    <row r="1045" spans="1:18" x14ac:dyDescent="0.25">
      <c r="A1045" s="63" t="str">
        <f t="shared" si="135"/>
        <v/>
      </c>
      <c r="B1045" s="64" t="str">
        <f t="shared" si="136"/>
        <v/>
      </c>
      <c r="C1045" s="65" t="str">
        <f t="shared" si="137"/>
        <v/>
      </c>
      <c r="D1045" s="66" t="str">
        <f>IF(A1045="","",IF(A1045=1,start_rate,IF(variable,IF(OR(A1045=1,A1045&lt;$K$20*periods_per_year),D1044,MIN($K$21,IF(MOD(A1045-1,$J$23)=0,MAX($K$22,D1044+$J$24),D1044))),D1044)))</f>
        <v/>
      </c>
      <c r="E1045" s="71" t="str">
        <f t="shared" si="138"/>
        <v/>
      </c>
      <c r="F1045" s="71" t="str">
        <f>IF(A1045="","",IF(A1045=nper,J1044+E1045,MIN(J1044+E1045,IF(D1045=D1044,F1044,IF($E$10="Acc Bi-Weekly",ROUND((-PMT(((1+D1045/CP)^(CP/12))-1,(nper-A1045+1)*12/26,J1044))/2,2),IF($E$10="Acc Weekly",ROUND((-PMT(((1+D1045/CP)^(CP/12))-1,(nper-A1045+1)*12/52,J1044))/4,2),ROUND(-PMT(((1+D1045/CP)^(CP/periods_per_year))-1,nper-A1045+1,J1044),2)))))))</f>
        <v/>
      </c>
      <c r="G1045" s="71" t="str">
        <f>IF(OR(A1045="",A1045&lt;$E$14),"",IF(J1044&lt;=F1045,0,IF(IF(AND(A1045&gt;=$E$14,MOD(A1045-$E$14,int)=0),$E$15,0)+F1045&gt;=J1044+E1045,J1044+E1045-F1045,IF(AND(A1045&gt;=$E$14,MOD(A1045-$E$14,int)=0),$E$15,0)+IF(IF(AND(A1045&gt;=$E$14,MOD(A1045-$E$14,int)=0),$E$15,0)+IF(MOD(A1045-$E$18,periods_per_year)=0,$E$17,0)+F1045&lt;J1044+E1045,IF(MOD(A1045-$E$18,periods_per_year)=0,$E$17,0),J1044+E1045-IF(AND(A1045&gt;=$E$14,MOD(A1045-$E$14,int)=0),$E$15,0)-F1045))))</f>
        <v/>
      </c>
      <c r="H1045" s="68"/>
      <c r="I1045" s="71" t="str">
        <f t="shared" si="139"/>
        <v/>
      </c>
      <c r="J1045" s="71" t="str">
        <f t="shared" si="140"/>
        <v/>
      </c>
      <c r="K1045" s="50"/>
      <c r="L1045" s="63" t="str">
        <f t="shared" si="141"/>
        <v/>
      </c>
      <c r="M1045" s="64" t="str">
        <f>IF(L1045="","",IF(OR(periods_per_year=26,periods_per_year=52),IF(periods_per_year=26,IF(L1045=1,fpdate,M1044+14),IF(periods_per_year=52,IF(L1045=1,fpdate,M1044+7),"n/a")),IF(periods_per_year=24,DATE(YEAR(fpdate),MONTH(fpdate)+(L1045-1)/2+IF(AND(DAY(fpdate)&gt;=15,MOD(L1045,2)=0),1,0),IF(MOD(L1045,2)=0,IF(DAY(fpdate)&gt;=15,DAY(fpdate)-14,DAY(fpdate)+14),DAY(fpdate))),IF(DAY(DATE(YEAR(fpdate),MONTH(fpdate)+L1045-1,DAY(fpdate)))&lt;&gt;DAY(fpdate),DATE(YEAR(fpdate),MONTH(fpdate)+L1045,0),DATE(YEAR(fpdate),MONTH(fpdate)+L1045-1,DAY(fpdate))))))</f>
        <v/>
      </c>
      <c r="N1045" s="70" t="str">
        <f>IF(L1045="","",IF(D1045&lt;&gt;"",D1045,IF(L1045=1,start_rate,IF(variable,IF(OR(L1045=1,L1045&lt;$K$20*periods_per_year),N1044,MIN($K$21,IF(MOD(L1045-1,$J$23)=0,MAX($K$22,N1044+$J$24),N1044))),N1044))))</f>
        <v/>
      </c>
      <c r="O1045" s="71" t="str">
        <f>IF(L1045="","",ROUND((((1+N1045/CP)^(CP/periods_per_year))-1)*R1044,2))</f>
        <v/>
      </c>
      <c r="P1045" s="71" t="str">
        <f>IF(L1045="","",IF(L1045=nper,R1044+O1045,MIN(R1044+O1045,IF(N1045=N1044,P1044,ROUND(-PMT(((1+N1045/CP)^(CP/periods_per_year))-1,nper-L1045+1,R1044),2)))))</f>
        <v/>
      </c>
      <c r="Q1045" s="71" t="str">
        <f t="shared" si="142"/>
        <v/>
      </c>
      <c r="R1045" s="71" t="str">
        <f t="shared" si="143"/>
        <v/>
      </c>
    </row>
    <row r="1046" spans="1:18" x14ac:dyDescent="0.25">
      <c r="A1046" s="63" t="str">
        <f t="shared" si="135"/>
        <v/>
      </c>
      <c r="B1046" s="64" t="str">
        <f t="shared" si="136"/>
        <v/>
      </c>
      <c r="C1046" s="65" t="str">
        <f t="shared" si="137"/>
        <v/>
      </c>
      <c r="D1046" s="66" t="str">
        <f>IF(A1046="","",IF(A1046=1,start_rate,IF(variable,IF(OR(A1046=1,A1046&lt;$K$20*periods_per_year),D1045,MIN($K$21,IF(MOD(A1046-1,$J$23)=0,MAX($K$22,D1045+$J$24),D1045))),D1045)))</f>
        <v/>
      </c>
      <c r="E1046" s="71" t="str">
        <f t="shared" si="138"/>
        <v/>
      </c>
      <c r="F1046" s="71" t="str">
        <f>IF(A1046="","",IF(A1046=nper,J1045+E1046,MIN(J1045+E1046,IF(D1046=D1045,F1045,IF($E$10="Acc Bi-Weekly",ROUND((-PMT(((1+D1046/CP)^(CP/12))-1,(nper-A1046+1)*12/26,J1045))/2,2),IF($E$10="Acc Weekly",ROUND((-PMT(((1+D1046/CP)^(CP/12))-1,(nper-A1046+1)*12/52,J1045))/4,2),ROUND(-PMT(((1+D1046/CP)^(CP/periods_per_year))-1,nper-A1046+1,J1045),2)))))))</f>
        <v/>
      </c>
      <c r="G1046" s="71" t="str">
        <f>IF(OR(A1046="",A1046&lt;$E$14),"",IF(J1045&lt;=F1046,0,IF(IF(AND(A1046&gt;=$E$14,MOD(A1046-$E$14,int)=0),$E$15,0)+F1046&gt;=J1045+E1046,J1045+E1046-F1046,IF(AND(A1046&gt;=$E$14,MOD(A1046-$E$14,int)=0),$E$15,0)+IF(IF(AND(A1046&gt;=$E$14,MOD(A1046-$E$14,int)=0),$E$15,0)+IF(MOD(A1046-$E$18,periods_per_year)=0,$E$17,0)+F1046&lt;J1045+E1046,IF(MOD(A1046-$E$18,periods_per_year)=0,$E$17,0),J1045+E1046-IF(AND(A1046&gt;=$E$14,MOD(A1046-$E$14,int)=0),$E$15,0)-F1046))))</f>
        <v/>
      </c>
      <c r="H1046" s="68"/>
      <c r="I1046" s="71" t="str">
        <f t="shared" si="139"/>
        <v/>
      </c>
      <c r="J1046" s="71" t="str">
        <f t="shared" si="140"/>
        <v/>
      </c>
      <c r="K1046" s="50"/>
      <c r="L1046" s="63" t="str">
        <f t="shared" si="141"/>
        <v/>
      </c>
      <c r="M1046" s="64" t="str">
        <f>IF(L1046="","",IF(OR(periods_per_year=26,periods_per_year=52),IF(periods_per_year=26,IF(L1046=1,fpdate,M1045+14),IF(periods_per_year=52,IF(L1046=1,fpdate,M1045+7),"n/a")),IF(periods_per_year=24,DATE(YEAR(fpdate),MONTH(fpdate)+(L1046-1)/2+IF(AND(DAY(fpdate)&gt;=15,MOD(L1046,2)=0),1,0),IF(MOD(L1046,2)=0,IF(DAY(fpdate)&gt;=15,DAY(fpdate)-14,DAY(fpdate)+14),DAY(fpdate))),IF(DAY(DATE(YEAR(fpdate),MONTH(fpdate)+L1046-1,DAY(fpdate)))&lt;&gt;DAY(fpdate),DATE(YEAR(fpdate),MONTH(fpdate)+L1046,0),DATE(YEAR(fpdate),MONTH(fpdate)+L1046-1,DAY(fpdate))))))</f>
        <v/>
      </c>
      <c r="N1046" s="70" t="str">
        <f>IF(L1046="","",IF(D1046&lt;&gt;"",D1046,IF(L1046=1,start_rate,IF(variable,IF(OR(L1046=1,L1046&lt;$K$20*periods_per_year),N1045,MIN($K$21,IF(MOD(L1046-1,$J$23)=0,MAX($K$22,N1045+$J$24),N1045))),N1045))))</f>
        <v/>
      </c>
      <c r="O1046" s="71" t="str">
        <f>IF(L1046="","",ROUND((((1+N1046/CP)^(CP/periods_per_year))-1)*R1045,2))</f>
        <v/>
      </c>
      <c r="P1046" s="71" t="str">
        <f>IF(L1046="","",IF(L1046=nper,R1045+O1046,MIN(R1045+O1046,IF(N1046=N1045,P1045,ROUND(-PMT(((1+N1046/CP)^(CP/periods_per_year))-1,nper-L1046+1,R1045),2)))))</f>
        <v/>
      </c>
      <c r="Q1046" s="71" t="str">
        <f t="shared" si="142"/>
        <v/>
      </c>
      <c r="R1046" s="71" t="str">
        <f t="shared" si="143"/>
        <v/>
      </c>
    </row>
    <row r="1047" spans="1:18" x14ac:dyDescent="0.25">
      <c r="A1047" s="63" t="str">
        <f t="shared" si="135"/>
        <v/>
      </c>
      <c r="B1047" s="64" t="str">
        <f t="shared" si="136"/>
        <v/>
      </c>
      <c r="C1047" s="65" t="str">
        <f t="shared" si="137"/>
        <v/>
      </c>
      <c r="D1047" s="66" t="str">
        <f>IF(A1047="","",IF(A1047=1,start_rate,IF(variable,IF(OR(A1047=1,A1047&lt;$K$20*periods_per_year),D1046,MIN($K$21,IF(MOD(A1047-1,$J$23)=0,MAX($K$22,D1046+$J$24),D1046))),D1046)))</f>
        <v/>
      </c>
      <c r="E1047" s="71" t="str">
        <f t="shared" si="138"/>
        <v/>
      </c>
      <c r="F1047" s="71" t="str">
        <f>IF(A1047="","",IF(A1047=nper,J1046+E1047,MIN(J1046+E1047,IF(D1047=D1046,F1046,IF($E$10="Acc Bi-Weekly",ROUND((-PMT(((1+D1047/CP)^(CP/12))-1,(nper-A1047+1)*12/26,J1046))/2,2),IF($E$10="Acc Weekly",ROUND((-PMT(((1+D1047/CP)^(CP/12))-1,(nper-A1047+1)*12/52,J1046))/4,2),ROUND(-PMT(((1+D1047/CP)^(CP/periods_per_year))-1,nper-A1047+1,J1046),2)))))))</f>
        <v/>
      </c>
      <c r="G1047" s="71" t="str">
        <f>IF(OR(A1047="",A1047&lt;$E$14),"",IF(J1046&lt;=F1047,0,IF(IF(AND(A1047&gt;=$E$14,MOD(A1047-$E$14,int)=0),$E$15,0)+F1047&gt;=J1046+E1047,J1046+E1047-F1047,IF(AND(A1047&gt;=$E$14,MOD(A1047-$E$14,int)=0),$E$15,0)+IF(IF(AND(A1047&gt;=$E$14,MOD(A1047-$E$14,int)=0),$E$15,0)+IF(MOD(A1047-$E$18,periods_per_year)=0,$E$17,0)+F1047&lt;J1046+E1047,IF(MOD(A1047-$E$18,periods_per_year)=0,$E$17,0),J1046+E1047-IF(AND(A1047&gt;=$E$14,MOD(A1047-$E$14,int)=0),$E$15,0)-F1047))))</f>
        <v/>
      </c>
      <c r="H1047" s="68"/>
      <c r="I1047" s="71" t="str">
        <f t="shared" si="139"/>
        <v/>
      </c>
      <c r="J1047" s="71" t="str">
        <f t="shared" si="140"/>
        <v/>
      </c>
      <c r="K1047" s="50"/>
      <c r="L1047" s="63" t="str">
        <f t="shared" si="141"/>
        <v/>
      </c>
      <c r="M1047" s="64" t="str">
        <f>IF(L1047="","",IF(OR(periods_per_year=26,periods_per_year=52),IF(periods_per_year=26,IF(L1047=1,fpdate,M1046+14),IF(periods_per_year=52,IF(L1047=1,fpdate,M1046+7),"n/a")),IF(periods_per_year=24,DATE(YEAR(fpdate),MONTH(fpdate)+(L1047-1)/2+IF(AND(DAY(fpdate)&gt;=15,MOD(L1047,2)=0),1,0),IF(MOD(L1047,2)=0,IF(DAY(fpdate)&gt;=15,DAY(fpdate)-14,DAY(fpdate)+14),DAY(fpdate))),IF(DAY(DATE(YEAR(fpdate),MONTH(fpdate)+L1047-1,DAY(fpdate)))&lt;&gt;DAY(fpdate),DATE(YEAR(fpdate),MONTH(fpdate)+L1047,0),DATE(YEAR(fpdate),MONTH(fpdate)+L1047-1,DAY(fpdate))))))</f>
        <v/>
      </c>
      <c r="N1047" s="70" t="str">
        <f>IF(L1047="","",IF(D1047&lt;&gt;"",D1047,IF(L1047=1,start_rate,IF(variable,IF(OR(L1047=1,L1047&lt;$K$20*periods_per_year),N1046,MIN($K$21,IF(MOD(L1047-1,$J$23)=0,MAX($K$22,N1046+$J$24),N1046))),N1046))))</f>
        <v/>
      </c>
      <c r="O1047" s="71" t="str">
        <f>IF(L1047="","",ROUND((((1+N1047/CP)^(CP/periods_per_year))-1)*R1046,2))</f>
        <v/>
      </c>
      <c r="P1047" s="71" t="str">
        <f>IF(L1047="","",IF(L1047=nper,R1046+O1047,MIN(R1046+O1047,IF(N1047=N1046,P1046,ROUND(-PMT(((1+N1047/CP)^(CP/periods_per_year))-1,nper-L1047+1,R1046),2)))))</f>
        <v/>
      </c>
      <c r="Q1047" s="71" t="str">
        <f t="shared" si="142"/>
        <v/>
      </c>
      <c r="R1047" s="71" t="str">
        <f t="shared" si="143"/>
        <v/>
      </c>
    </row>
    <row r="1048" spans="1:18" x14ac:dyDescent="0.25">
      <c r="A1048" s="63" t="str">
        <f t="shared" si="135"/>
        <v/>
      </c>
      <c r="B1048" s="64" t="str">
        <f t="shared" si="136"/>
        <v/>
      </c>
      <c r="C1048" s="65" t="str">
        <f t="shared" si="137"/>
        <v/>
      </c>
      <c r="D1048" s="66" t="str">
        <f>IF(A1048="","",IF(A1048=1,start_rate,IF(variable,IF(OR(A1048=1,A1048&lt;$K$20*periods_per_year),D1047,MIN($K$21,IF(MOD(A1048-1,$J$23)=0,MAX($K$22,D1047+$J$24),D1047))),D1047)))</f>
        <v/>
      </c>
      <c r="E1048" s="71" t="str">
        <f t="shared" si="138"/>
        <v/>
      </c>
      <c r="F1048" s="71" t="str">
        <f>IF(A1048="","",IF(A1048=nper,J1047+E1048,MIN(J1047+E1048,IF(D1048=D1047,F1047,IF($E$10="Acc Bi-Weekly",ROUND((-PMT(((1+D1048/CP)^(CP/12))-1,(nper-A1048+1)*12/26,J1047))/2,2),IF($E$10="Acc Weekly",ROUND((-PMT(((1+D1048/CP)^(CP/12))-1,(nper-A1048+1)*12/52,J1047))/4,2),ROUND(-PMT(((1+D1048/CP)^(CP/periods_per_year))-1,nper-A1048+1,J1047),2)))))))</f>
        <v/>
      </c>
      <c r="G1048" s="71" t="str">
        <f>IF(OR(A1048="",A1048&lt;$E$14),"",IF(J1047&lt;=F1048,0,IF(IF(AND(A1048&gt;=$E$14,MOD(A1048-$E$14,int)=0),$E$15,0)+F1048&gt;=J1047+E1048,J1047+E1048-F1048,IF(AND(A1048&gt;=$E$14,MOD(A1048-$E$14,int)=0),$E$15,0)+IF(IF(AND(A1048&gt;=$E$14,MOD(A1048-$E$14,int)=0),$E$15,0)+IF(MOD(A1048-$E$18,periods_per_year)=0,$E$17,0)+F1048&lt;J1047+E1048,IF(MOD(A1048-$E$18,periods_per_year)=0,$E$17,0),J1047+E1048-IF(AND(A1048&gt;=$E$14,MOD(A1048-$E$14,int)=0),$E$15,0)-F1048))))</f>
        <v/>
      </c>
      <c r="H1048" s="68"/>
      <c r="I1048" s="71" t="str">
        <f t="shared" si="139"/>
        <v/>
      </c>
      <c r="J1048" s="71" t="str">
        <f t="shared" si="140"/>
        <v/>
      </c>
      <c r="K1048" s="50"/>
      <c r="L1048" s="63" t="str">
        <f t="shared" si="141"/>
        <v/>
      </c>
      <c r="M1048" s="64" t="str">
        <f>IF(L1048="","",IF(OR(periods_per_year=26,periods_per_year=52),IF(periods_per_year=26,IF(L1048=1,fpdate,M1047+14),IF(periods_per_year=52,IF(L1048=1,fpdate,M1047+7),"n/a")),IF(periods_per_year=24,DATE(YEAR(fpdate),MONTH(fpdate)+(L1048-1)/2+IF(AND(DAY(fpdate)&gt;=15,MOD(L1048,2)=0),1,0),IF(MOD(L1048,2)=0,IF(DAY(fpdate)&gt;=15,DAY(fpdate)-14,DAY(fpdate)+14),DAY(fpdate))),IF(DAY(DATE(YEAR(fpdate),MONTH(fpdate)+L1048-1,DAY(fpdate)))&lt;&gt;DAY(fpdate),DATE(YEAR(fpdate),MONTH(fpdate)+L1048,0),DATE(YEAR(fpdate),MONTH(fpdate)+L1048-1,DAY(fpdate))))))</f>
        <v/>
      </c>
      <c r="N1048" s="70" t="str">
        <f>IF(L1048="","",IF(D1048&lt;&gt;"",D1048,IF(L1048=1,start_rate,IF(variable,IF(OR(L1048=1,L1048&lt;$K$20*periods_per_year),N1047,MIN($K$21,IF(MOD(L1048-1,$J$23)=0,MAX($K$22,N1047+$J$24),N1047))),N1047))))</f>
        <v/>
      </c>
      <c r="O1048" s="71" t="str">
        <f>IF(L1048="","",ROUND((((1+N1048/CP)^(CP/periods_per_year))-1)*R1047,2))</f>
        <v/>
      </c>
      <c r="P1048" s="71" t="str">
        <f>IF(L1048="","",IF(L1048=nper,R1047+O1048,MIN(R1047+O1048,IF(N1048=N1047,P1047,ROUND(-PMT(((1+N1048/CP)^(CP/periods_per_year))-1,nper-L1048+1,R1047),2)))))</f>
        <v/>
      </c>
      <c r="Q1048" s="71" t="str">
        <f t="shared" si="142"/>
        <v/>
      </c>
      <c r="R1048" s="71" t="str">
        <f t="shared" si="143"/>
        <v/>
      </c>
    </row>
    <row r="1049" spans="1:18" x14ac:dyDescent="0.25">
      <c r="A1049" s="63" t="str">
        <f t="shared" si="135"/>
        <v/>
      </c>
      <c r="B1049" s="64" t="str">
        <f t="shared" si="136"/>
        <v/>
      </c>
      <c r="C1049" s="65" t="str">
        <f t="shared" si="137"/>
        <v/>
      </c>
      <c r="D1049" s="66" t="str">
        <f>IF(A1049="","",IF(A1049=1,start_rate,IF(variable,IF(OR(A1049=1,A1049&lt;$K$20*periods_per_year),D1048,MIN($K$21,IF(MOD(A1049-1,$J$23)=0,MAX($K$22,D1048+$J$24),D1048))),D1048)))</f>
        <v/>
      </c>
      <c r="E1049" s="71" t="str">
        <f t="shared" si="138"/>
        <v/>
      </c>
      <c r="F1049" s="71" t="str">
        <f>IF(A1049="","",IF(A1049=nper,J1048+E1049,MIN(J1048+E1049,IF(D1049=D1048,F1048,IF($E$10="Acc Bi-Weekly",ROUND((-PMT(((1+D1049/CP)^(CP/12))-1,(nper-A1049+1)*12/26,J1048))/2,2),IF($E$10="Acc Weekly",ROUND((-PMT(((1+D1049/CP)^(CP/12))-1,(nper-A1049+1)*12/52,J1048))/4,2),ROUND(-PMT(((1+D1049/CP)^(CP/periods_per_year))-1,nper-A1049+1,J1048),2)))))))</f>
        <v/>
      </c>
      <c r="G1049" s="71" t="str">
        <f>IF(OR(A1049="",A1049&lt;$E$14),"",IF(J1048&lt;=F1049,0,IF(IF(AND(A1049&gt;=$E$14,MOD(A1049-$E$14,int)=0),$E$15,0)+F1049&gt;=J1048+E1049,J1048+E1049-F1049,IF(AND(A1049&gt;=$E$14,MOD(A1049-$E$14,int)=0),$E$15,0)+IF(IF(AND(A1049&gt;=$E$14,MOD(A1049-$E$14,int)=0),$E$15,0)+IF(MOD(A1049-$E$18,periods_per_year)=0,$E$17,0)+F1049&lt;J1048+E1049,IF(MOD(A1049-$E$18,periods_per_year)=0,$E$17,0),J1048+E1049-IF(AND(A1049&gt;=$E$14,MOD(A1049-$E$14,int)=0),$E$15,0)-F1049))))</f>
        <v/>
      </c>
      <c r="H1049" s="68"/>
      <c r="I1049" s="71" t="str">
        <f t="shared" si="139"/>
        <v/>
      </c>
      <c r="J1049" s="71" t="str">
        <f t="shared" si="140"/>
        <v/>
      </c>
      <c r="K1049" s="50"/>
      <c r="L1049" s="63" t="str">
        <f t="shared" si="141"/>
        <v/>
      </c>
      <c r="M1049" s="64" t="str">
        <f>IF(L1049="","",IF(OR(periods_per_year=26,periods_per_year=52),IF(periods_per_year=26,IF(L1049=1,fpdate,M1048+14),IF(periods_per_year=52,IF(L1049=1,fpdate,M1048+7),"n/a")),IF(periods_per_year=24,DATE(YEAR(fpdate),MONTH(fpdate)+(L1049-1)/2+IF(AND(DAY(fpdate)&gt;=15,MOD(L1049,2)=0),1,0),IF(MOD(L1049,2)=0,IF(DAY(fpdate)&gt;=15,DAY(fpdate)-14,DAY(fpdate)+14),DAY(fpdate))),IF(DAY(DATE(YEAR(fpdate),MONTH(fpdate)+L1049-1,DAY(fpdate)))&lt;&gt;DAY(fpdate),DATE(YEAR(fpdate),MONTH(fpdate)+L1049,0),DATE(YEAR(fpdate),MONTH(fpdate)+L1049-1,DAY(fpdate))))))</f>
        <v/>
      </c>
      <c r="N1049" s="70" t="str">
        <f>IF(L1049="","",IF(D1049&lt;&gt;"",D1049,IF(L1049=1,start_rate,IF(variable,IF(OR(L1049=1,L1049&lt;$K$20*periods_per_year),N1048,MIN($K$21,IF(MOD(L1049-1,$J$23)=0,MAX($K$22,N1048+$J$24),N1048))),N1048))))</f>
        <v/>
      </c>
      <c r="O1049" s="71" t="str">
        <f>IF(L1049="","",ROUND((((1+N1049/CP)^(CP/periods_per_year))-1)*R1048,2))</f>
        <v/>
      </c>
      <c r="P1049" s="71" t="str">
        <f>IF(L1049="","",IF(L1049=nper,R1048+O1049,MIN(R1048+O1049,IF(N1049=N1048,P1048,ROUND(-PMT(((1+N1049/CP)^(CP/periods_per_year))-1,nper-L1049+1,R1048),2)))))</f>
        <v/>
      </c>
      <c r="Q1049" s="71" t="str">
        <f t="shared" si="142"/>
        <v/>
      </c>
      <c r="R1049" s="71" t="str">
        <f t="shared" si="143"/>
        <v/>
      </c>
    </row>
    <row r="1050" spans="1:18" x14ac:dyDescent="0.25">
      <c r="A1050" s="63" t="str">
        <f t="shared" si="135"/>
        <v/>
      </c>
      <c r="B1050" s="64" t="str">
        <f t="shared" si="136"/>
        <v/>
      </c>
      <c r="C1050" s="65" t="str">
        <f t="shared" si="137"/>
        <v/>
      </c>
      <c r="D1050" s="66" t="str">
        <f>IF(A1050="","",IF(A1050=1,start_rate,IF(variable,IF(OR(A1050=1,A1050&lt;$K$20*periods_per_year),D1049,MIN($K$21,IF(MOD(A1050-1,$J$23)=0,MAX($K$22,D1049+$J$24),D1049))),D1049)))</f>
        <v/>
      </c>
      <c r="E1050" s="71" t="str">
        <f t="shared" si="138"/>
        <v/>
      </c>
      <c r="F1050" s="71" t="str">
        <f>IF(A1050="","",IF(A1050=nper,J1049+E1050,MIN(J1049+E1050,IF(D1050=D1049,F1049,IF($E$10="Acc Bi-Weekly",ROUND((-PMT(((1+D1050/CP)^(CP/12))-1,(nper-A1050+1)*12/26,J1049))/2,2),IF($E$10="Acc Weekly",ROUND((-PMT(((1+D1050/CP)^(CP/12))-1,(nper-A1050+1)*12/52,J1049))/4,2),ROUND(-PMT(((1+D1050/CP)^(CP/periods_per_year))-1,nper-A1050+1,J1049),2)))))))</f>
        <v/>
      </c>
      <c r="G1050" s="71" t="str">
        <f>IF(OR(A1050="",A1050&lt;$E$14),"",IF(J1049&lt;=F1050,0,IF(IF(AND(A1050&gt;=$E$14,MOD(A1050-$E$14,int)=0),$E$15,0)+F1050&gt;=J1049+E1050,J1049+E1050-F1050,IF(AND(A1050&gt;=$E$14,MOD(A1050-$E$14,int)=0),$E$15,0)+IF(IF(AND(A1050&gt;=$E$14,MOD(A1050-$E$14,int)=0),$E$15,0)+IF(MOD(A1050-$E$18,periods_per_year)=0,$E$17,0)+F1050&lt;J1049+E1050,IF(MOD(A1050-$E$18,periods_per_year)=0,$E$17,0),J1049+E1050-IF(AND(A1050&gt;=$E$14,MOD(A1050-$E$14,int)=0),$E$15,0)-F1050))))</f>
        <v/>
      </c>
      <c r="H1050" s="68"/>
      <c r="I1050" s="71" t="str">
        <f t="shared" si="139"/>
        <v/>
      </c>
      <c r="J1050" s="71" t="str">
        <f t="shared" si="140"/>
        <v/>
      </c>
      <c r="K1050" s="50"/>
      <c r="L1050" s="63" t="str">
        <f t="shared" si="141"/>
        <v/>
      </c>
      <c r="M1050" s="64" t="str">
        <f>IF(L1050="","",IF(OR(periods_per_year=26,periods_per_year=52),IF(periods_per_year=26,IF(L1050=1,fpdate,M1049+14),IF(periods_per_year=52,IF(L1050=1,fpdate,M1049+7),"n/a")),IF(periods_per_year=24,DATE(YEAR(fpdate),MONTH(fpdate)+(L1050-1)/2+IF(AND(DAY(fpdate)&gt;=15,MOD(L1050,2)=0),1,0),IF(MOD(L1050,2)=0,IF(DAY(fpdate)&gt;=15,DAY(fpdate)-14,DAY(fpdate)+14),DAY(fpdate))),IF(DAY(DATE(YEAR(fpdate),MONTH(fpdate)+L1050-1,DAY(fpdate)))&lt;&gt;DAY(fpdate),DATE(YEAR(fpdate),MONTH(fpdate)+L1050,0),DATE(YEAR(fpdate),MONTH(fpdate)+L1050-1,DAY(fpdate))))))</f>
        <v/>
      </c>
      <c r="N1050" s="70" t="str">
        <f>IF(L1050="","",IF(D1050&lt;&gt;"",D1050,IF(L1050=1,start_rate,IF(variable,IF(OR(L1050=1,L1050&lt;$K$20*periods_per_year),N1049,MIN($K$21,IF(MOD(L1050-1,$J$23)=0,MAX($K$22,N1049+$J$24),N1049))),N1049))))</f>
        <v/>
      </c>
      <c r="O1050" s="71" t="str">
        <f>IF(L1050="","",ROUND((((1+N1050/CP)^(CP/periods_per_year))-1)*R1049,2))</f>
        <v/>
      </c>
      <c r="P1050" s="71" t="str">
        <f>IF(L1050="","",IF(L1050=nper,R1049+O1050,MIN(R1049+O1050,IF(N1050=N1049,P1049,ROUND(-PMT(((1+N1050/CP)^(CP/periods_per_year))-1,nper-L1050+1,R1049),2)))))</f>
        <v/>
      </c>
      <c r="Q1050" s="71" t="str">
        <f t="shared" si="142"/>
        <v/>
      </c>
      <c r="R1050" s="71" t="str">
        <f t="shared" si="143"/>
        <v/>
      </c>
    </row>
    <row r="1051" spans="1:18" x14ac:dyDescent="0.25">
      <c r="A1051" s="63" t="str">
        <f t="shared" si="135"/>
        <v/>
      </c>
      <c r="B1051" s="64" t="str">
        <f t="shared" si="136"/>
        <v/>
      </c>
      <c r="C1051" s="65" t="str">
        <f t="shared" si="137"/>
        <v/>
      </c>
      <c r="D1051" s="66" t="str">
        <f>IF(A1051="","",IF(A1051=1,start_rate,IF(variable,IF(OR(A1051=1,A1051&lt;$K$20*periods_per_year),D1050,MIN($K$21,IF(MOD(A1051-1,$J$23)=0,MAX($K$22,D1050+$J$24),D1050))),D1050)))</f>
        <v/>
      </c>
      <c r="E1051" s="71" t="str">
        <f t="shared" si="138"/>
        <v/>
      </c>
      <c r="F1051" s="71" t="str">
        <f>IF(A1051="","",IF(A1051=nper,J1050+E1051,MIN(J1050+E1051,IF(D1051=D1050,F1050,IF($E$10="Acc Bi-Weekly",ROUND((-PMT(((1+D1051/CP)^(CP/12))-1,(nper-A1051+1)*12/26,J1050))/2,2),IF($E$10="Acc Weekly",ROUND((-PMT(((1+D1051/CP)^(CP/12))-1,(nper-A1051+1)*12/52,J1050))/4,2),ROUND(-PMT(((1+D1051/CP)^(CP/periods_per_year))-1,nper-A1051+1,J1050),2)))))))</f>
        <v/>
      </c>
      <c r="G1051" s="71" t="str">
        <f>IF(OR(A1051="",A1051&lt;$E$14),"",IF(J1050&lt;=F1051,0,IF(IF(AND(A1051&gt;=$E$14,MOD(A1051-$E$14,int)=0),$E$15,0)+F1051&gt;=J1050+E1051,J1050+E1051-F1051,IF(AND(A1051&gt;=$E$14,MOD(A1051-$E$14,int)=0),$E$15,0)+IF(IF(AND(A1051&gt;=$E$14,MOD(A1051-$E$14,int)=0),$E$15,0)+IF(MOD(A1051-$E$18,periods_per_year)=0,$E$17,0)+F1051&lt;J1050+E1051,IF(MOD(A1051-$E$18,periods_per_year)=0,$E$17,0),J1050+E1051-IF(AND(A1051&gt;=$E$14,MOD(A1051-$E$14,int)=0),$E$15,0)-F1051))))</f>
        <v/>
      </c>
      <c r="H1051" s="68"/>
      <c r="I1051" s="71" t="str">
        <f t="shared" si="139"/>
        <v/>
      </c>
      <c r="J1051" s="71" t="str">
        <f t="shared" si="140"/>
        <v/>
      </c>
      <c r="K1051" s="50"/>
      <c r="L1051" s="63" t="str">
        <f t="shared" si="141"/>
        <v/>
      </c>
      <c r="M1051" s="64" t="str">
        <f>IF(L1051="","",IF(OR(periods_per_year=26,periods_per_year=52),IF(periods_per_year=26,IF(L1051=1,fpdate,M1050+14),IF(periods_per_year=52,IF(L1051=1,fpdate,M1050+7),"n/a")),IF(periods_per_year=24,DATE(YEAR(fpdate),MONTH(fpdate)+(L1051-1)/2+IF(AND(DAY(fpdate)&gt;=15,MOD(L1051,2)=0),1,0),IF(MOD(L1051,2)=0,IF(DAY(fpdate)&gt;=15,DAY(fpdate)-14,DAY(fpdate)+14),DAY(fpdate))),IF(DAY(DATE(YEAR(fpdate),MONTH(fpdate)+L1051-1,DAY(fpdate)))&lt;&gt;DAY(fpdate),DATE(YEAR(fpdate),MONTH(fpdate)+L1051,0),DATE(YEAR(fpdate),MONTH(fpdate)+L1051-1,DAY(fpdate))))))</f>
        <v/>
      </c>
      <c r="N1051" s="70" t="str">
        <f>IF(L1051="","",IF(D1051&lt;&gt;"",D1051,IF(L1051=1,start_rate,IF(variable,IF(OR(L1051=1,L1051&lt;$K$20*periods_per_year),N1050,MIN($K$21,IF(MOD(L1051-1,$J$23)=0,MAX($K$22,N1050+$J$24),N1050))),N1050))))</f>
        <v/>
      </c>
      <c r="O1051" s="71" t="str">
        <f>IF(L1051="","",ROUND((((1+N1051/CP)^(CP/periods_per_year))-1)*R1050,2))</f>
        <v/>
      </c>
      <c r="P1051" s="71" t="str">
        <f>IF(L1051="","",IF(L1051=nper,R1050+O1051,MIN(R1050+O1051,IF(N1051=N1050,P1050,ROUND(-PMT(((1+N1051/CP)^(CP/periods_per_year))-1,nper-L1051+1,R1050),2)))))</f>
        <v/>
      </c>
      <c r="Q1051" s="71" t="str">
        <f t="shared" si="142"/>
        <v/>
      </c>
      <c r="R1051" s="71" t="str">
        <f t="shared" si="143"/>
        <v/>
      </c>
    </row>
    <row r="1052" spans="1:18" x14ac:dyDescent="0.25">
      <c r="A1052" s="63" t="str">
        <f t="shared" si="135"/>
        <v/>
      </c>
      <c r="B1052" s="64" t="str">
        <f t="shared" si="136"/>
        <v/>
      </c>
      <c r="C1052" s="65" t="str">
        <f t="shared" si="137"/>
        <v/>
      </c>
      <c r="D1052" s="66" t="str">
        <f>IF(A1052="","",IF(A1052=1,start_rate,IF(variable,IF(OR(A1052=1,A1052&lt;$K$20*periods_per_year),D1051,MIN($K$21,IF(MOD(A1052-1,$J$23)=0,MAX($K$22,D1051+$J$24),D1051))),D1051)))</f>
        <v/>
      </c>
      <c r="E1052" s="71" t="str">
        <f t="shared" si="138"/>
        <v/>
      </c>
      <c r="F1052" s="71" t="str">
        <f>IF(A1052="","",IF(A1052=nper,J1051+E1052,MIN(J1051+E1052,IF(D1052=D1051,F1051,IF($E$10="Acc Bi-Weekly",ROUND((-PMT(((1+D1052/CP)^(CP/12))-1,(nper-A1052+1)*12/26,J1051))/2,2),IF($E$10="Acc Weekly",ROUND((-PMT(((1+D1052/CP)^(CP/12))-1,(nper-A1052+1)*12/52,J1051))/4,2),ROUND(-PMT(((1+D1052/CP)^(CP/periods_per_year))-1,nper-A1052+1,J1051),2)))))))</f>
        <v/>
      </c>
      <c r="G1052" s="71" t="str">
        <f>IF(OR(A1052="",A1052&lt;$E$14),"",IF(J1051&lt;=F1052,0,IF(IF(AND(A1052&gt;=$E$14,MOD(A1052-$E$14,int)=0),$E$15,0)+F1052&gt;=J1051+E1052,J1051+E1052-F1052,IF(AND(A1052&gt;=$E$14,MOD(A1052-$E$14,int)=0),$E$15,0)+IF(IF(AND(A1052&gt;=$E$14,MOD(A1052-$E$14,int)=0),$E$15,0)+IF(MOD(A1052-$E$18,periods_per_year)=0,$E$17,0)+F1052&lt;J1051+E1052,IF(MOD(A1052-$E$18,periods_per_year)=0,$E$17,0),J1051+E1052-IF(AND(A1052&gt;=$E$14,MOD(A1052-$E$14,int)=0),$E$15,0)-F1052))))</f>
        <v/>
      </c>
      <c r="H1052" s="68"/>
      <c r="I1052" s="71" t="str">
        <f t="shared" si="139"/>
        <v/>
      </c>
      <c r="J1052" s="71" t="str">
        <f t="shared" si="140"/>
        <v/>
      </c>
      <c r="K1052" s="50"/>
      <c r="L1052" s="63" t="str">
        <f t="shared" si="141"/>
        <v/>
      </c>
      <c r="M1052" s="64" t="str">
        <f>IF(L1052="","",IF(OR(periods_per_year=26,periods_per_year=52),IF(periods_per_year=26,IF(L1052=1,fpdate,M1051+14),IF(periods_per_year=52,IF(L1052=1,fpdate,M1051+7),"n/a")),IF(periods_per_year=24,DATE(YEAR(fpdate),MONTH(fpdate)+(L1052-1)/2+IF(AND(DAY(fpdate)&gt;=15,MOD(L1052,2)=0),1,0),IF(MOD(L1052,2)=0,IF(DAY(fpdate)&gt;=15,DAY(fpdate)-14,DAY(fpdate)+14),DAY(fpdate))),IF(DAY(DATE(YEAR(fpdate),MONTH(fpdate)+L1052-1,DAY(fpdate)))&lt;&gt;DAY(fpdate),DATE(YEAR(fpdate),MONTH(fpdate)+L1052,0),DATE(YEAR(fpdate),MONTH(fpdate)+L1052-1,DAY(fpdate))))))</f>
        <v/>
      </c>
      <c r="N1052" s="70" t="str">
        <f>IF(L1052="","",IF(D1052&lt;&gt;"",D1052,IF(L1052=1,start_rate,IF(variable,IF(OR(L1052=1,L1052&lt;$K$20*periods_per_year),N1051,MIN($K$21,IF(MOD(L1052-1,$J$23)=0,MAX($K$22,N1051+$J$24),N1051))),N1051))))</f>
        <v/>
      </c>
      <c r="O1052" s="71" t="str">
        <f>IF(L1052="","",ROUND((((1+N1052/CP)^(CP/periods_per_year))-1)*R1051,2))</f>
        <v/>
      </c>
      <c r="P1052" s="71" t="str">
        <f>IF(L1052="","",IF(L1052=nper,R1051+O1052,MIN(R1051+O1052,IF(N1052=N1051,P1051,ROUND(-PMT(((1+N1052/CP)^(CP/periods_per_year))-1,nper-L1052+1,R1051),2)))))</f>
        <v/>
      </c>
      <c r="Q1052" s="71" t="str">
        <f t="shared" si="142"/>
        <v/>
      </c>
      <c r="R1052" s="71" t="str">
        <f t="shared" si="143"/>
        <v/>
      </c>
    </row>
    <row r="1053" spans="1:18" x14ac:dyDescent="0.25">
      <c r="A1053" s="63" t="str">
        <f t="shared" si="135"/>
        <v/>
      </c>
      <c r="B1053" s="64" t="str">
        <f t="shared" si="136"/>
        <v/>
      </c>
      <c r="C1053" s="65" t="str">
        <f t="shared" si="137"/>
        <v/>
      </c>
      <c r="D1053" s="66" t="str">
        <f>IF(A1053="","",IF(A1053=1,start_rate,IF(variable,IF(OR(A1053=1,A1053&lt;$K$20*periods_per_year),D1052,MIN($K$21,IF(MOD(A1053-1,$J$23)=0,MAX($K$22,D1052+$J$24),D1052))),D1052)))</f>
        <v/>
      </c>
      <c r="E1053" s="71" t="str">
        <f t="shared" si="138"/>
        <v/>
      </c>
      <c r="F1053" s="71" t="str">
        <f>IF(A1053="","",IF(A1053=nper,J1052+E1053,MIN(J1052+E1053,IF(D1053=D1052,F1052,IF($E$10="Acc Bi-Weekly",ROUND((-PMT(((1+D1053/CP)^(CP/12))-1,(nper-A1053+1)*12/26,J1052))/2,2),IF($E$10="Acc Weekly",ROUND((-PMT(((1+D1053/CP)^(CP/12))-1,(nper-A1053+1)*12/52,J1052))/4,2),ROUND(-PMT(((1+D1053/CP)^(CP/periods_per_year))-1,nper-A1053+1,J1052),2)))))))</f>
        <v/>
      </c>
      <c r="G1053" s="71" t="str">
        <f>IF(OR(A1053="",A1053&lt;$E$14),"",IF(J1052&lt;=F1053,0,IF(IF(AND(A1053&gt;=$E$14,MOD(A1053-$E$14,int)=0),$E$15,0)+F1053&gt;=J1052+E1053,J1052+E1053-F1053,IF(AND(A1053&gt;=$E$14,MOD(A1053-$E$14,int)=0),$E$15,0)+IF(IF(AND(A1053&gt;=$E$14,MOD(A1053-$E$14,int)=0),$E$15,0)+IF(MOD(A1053-$E$18,periods_per_year)=0,$E$17,0)+F1053&lt;J1052+E1053,IF(MOD(A1053-$E$18,periods_per_year)=0,$E$17,0),J1052+E1053-IF(AND(A1053&gt;=$E$14,MOD(A1053-$E$14,int)=0),$E$15,0)-F1053))))</f>
        <v/>
      </c>
      <c r="H1053" s="68"/>
      <c r="I1053" s="71" t="str">
        <f t="shared" si="139"/>
        <v/>
      </c>
      <c r="J1053" s="71" t="str">
        <f t="shared" si="140"/>
        <v/>
      </c>
      <c r="K1053" s="50"/>
      <c r="L1053" s="63" t="str">
        <f t="shared" si="141"/>
        <v/>
      </c>
      <c r="M1053" s="64" t="str">
        <f>IF(L1053="","",IF(OR(periods_per_year=26,periods_per_year=52),IF(periods_per_year=26,IF(L1053=1,fpdate,M1052+14),IF(periods_per_year=52,IF(L1053=1,fpdate,M1052+7),"n/a")),IF(periods_per_year=24,DATE(YEAR(fpdate),MONTH(fpdate)+(L1053-1)/2+IF(AND(DAY(fpdate)&gt;=15,MOD(L1053,2)=0),1,0),IF(MOD(L1053,2)=0,IF(DAY(fpdate)&gt;=15,DAY(fpdate)-14,DAY(fpdate)+14),DAY(fpdate))),IF(DAY(DATE(YEAR(fpdate),MONTH(fpdate)+L1053-1,DAY(fpdate)))&lt;&gt;DAY(fpdate),DATE(YEAR(fpdate),MONTH(fpdate)+L1053,0),DATE(YEAR(fpdate),MONTH(fpdate)+L1053-1,DAY(fpdate))))))</f>
        <v/>
      </c>
      <c r="N1053" s="70" t="str">
        <f>IF(L1053="","",IF(D1053&lt;&gt;"",D1053,IF(L1053=1,start_rate,IF(variable,IF(OR(L1053=1,L1053&lt;$K$20*periods_per_year),N1052,MIN($K$21,IF(MOD(L1053-1,$J$23)=0,MAX($K$22,N1052+$J$24),N1052))),N1052))))</f>
        <v/>
      </c>
      <c r="O1053" s="71" t="str">
        <f>IF(L1053="","",ROUND((((1+N1053/CP)^(CP/periods_per_year))-1)*R1052,2))</f>
        <v/>
      </c>
      <c r="P1053" s="71" t="str">
        <f>IF(L1053="","",IF(L1053=nper,R1052+O1053,MIN(R1052+O1053,IF(N1053=N1052,P1052,ROUND(-PMT(((1+N1053/CP)^(CP/periods_per_year))-1,nper-L1053+1,R1052),2)))))</f>
        <v/>
      </c>
      <c r="Q1053" s="71" t="str">
        <f t="shared" si="142"/>
        <v/>
      </c>
      <c r="R1053" s="71" t="str">
        <f t="shared" si="143"/>
        <v/>
      </c>
    </row>
    <row r="1054" spans="1:18" x14ac:dyDescent="0.25">
      <c r="A1054" s="63" t="str">
        <f t="shared" si="135"/>
        <v/>
      </c>
      <c r="B1054" s="64" t="str">
        <f t="shared" si="136"/>
        <v/>
      </c>
      <c r="C1054" s="65" t="str">
        <f t="shared" si="137"/>
        <v/>
      </c>
      <c r="D1054" s="66" t="str">
        <f>IF(A1054="","",IF(A1054=1,start_rate,IF(variable,IF(OR(A1054=1,A1054&lt;$K$20*periods_per_year),D1053,MIN($K$21,IF(MOD(A1054-1,$J$23)=0,MAX($K$22,D1053+$J$24),D1053))),D1053)))</f>
        <v/>
      </c>
      <c r="E1054" s="71" t="str">
        <f t="shared" si="138"/>
        <v/>
      </c>
      <c r="F1054" s="71" t="str">
        <f>IF(A1054="","",IF(A1054=nper,J1053+E1054,MIN(J1053+E1054,IF(D1054=D1053,F1053,IF($E$10="Acc Bi-Weekly",ROUND((-PMT(((1+D1054/CP)^(CP/12))-1,(nper-A1054+1)*12/26,J1053))/2,2),IF($E$10="Acc Weekly",ROUND((-PMT(((1+D1054/CP)^(CP/12))-1,(nper-A1054+1)*12/52,J1053))/4,2),ROUND(-PMT(((1+D1054/CP)^(CP/periods_per_year))-1,nper-A1054+1,J1053),2)))))))</f>
        <v/>
      </c>
      <c r="G1054" s="71" t="str">
        <f>IF(OR(A1054="",A1054&lt;$E$14),"",IF(J1053&lt;=F1054,0,IF(IF(AND(A1054&gt;=$E$14,MOD(A1054-$E$14,int)=0),$E$15,0)+F1054&gt;=J1053+E1054,J1053+E1054-F1054,IF(AND(A1054&gt;=$E$14,MOD(A1054-$E$14,int)=0),$E$15,0)+IF(IF(AND(A1054&gt;=$E$14,MOD(A1054-$E$14,int)=0),$E$15,0)+IF(MOD(A1054-$E$18,periods_per_year)=0,$E$17,0)+F1054&lt;J1053+E1054,IF(MOD(A1054-$E$18,periods_per_year)=0,$E$17,0),J1053+E1054-IF(AND(A1054&gt;=$E$14,MOD(A1054-$E$14,int)=0),$E$15,0)-F1054))))</f>
        <v/>
      </c>
      <c r="H1054" s="68"/>
      <c r="I1054" s="71" t="str">
        <f t="shared" si="139"/>
        <v/>
      </c>
      <c r="J1054" s="71" t="str">
        <f t="shared" si="140"/>
        <v/>
      </c>
      <c r="K1054" s="50"/>
      <c r="L1054" s="63" t="str">
        <f t="shared" si="141"/>
        <v/>
      </c>
      <c r="M1054" s="64" t="str">
        <f>IF(L1054="","",IF(OR(periods_per_year=26,periods_per_year=52),IF(periods_per_year=26,IF(L1054=1,fpdate,M1053+14),IF(periods_per_year=52,IF(L1054=1,fpdate,M1053+7),"n/a")),IF(periods_per_year=24,DATE(YEAR(fpdate),MONTH(fpdate)+(L1054-1)/2+IF(AND(DAY(fpdate)&gt;=15,MOD(L1054,2)=0),1,0),IF(MOD(L1054,2)=0,IF(DAY(fpdate)&gt;=15,DAY(fpdate)-14,DAY(fpdate)+14),DAY(fpdate))),IF(DAY(DATE(YEAR(fpdate),MONTH(fpdate)+L1054-1,DAY(fpdate)))&lt;&gt;DAY(fpdate),DATE(YEAR(fpdate),MONTH(fpdate)+L1054,0),DATE(YEAR(fpdate),MONTH(fpdate)+L1054-1,DAY(fpdate))))))</f>
        <v/>
      </c>
      <c r="N1054" s="70" t="str">
        <f>IF(L1054="","",IF(D1054&lt;&gt;"",D1054,IF(L1054=1,start_rate,IF(variable,IF(OR(L1054=1,L1054&lt;$K$20*periods_per_year),N1053,MIN($K$21,IF(MOD(L1054-1,$J$23)=0,MAX($K$22,N1053+$J$24),N1053))),N1053))))</f>
        <v/>
      </c>
      <c r="O1054" s="71" t="str">
        <f>IF(L1054="","",ROUND((((1+N1054/CP)^(CP/periods_per_year))-1)*R1053,2))</f>
        <v/>
      </c>
      <c r="P1054" s="71" t="str">
        <f>IF(L1054="","",IF(L1054=nper,R1053+O1054,MIN(R1053+O1054,IF(N1054=N1053,P1053,ROUND(-PMT(((1+N1054/CP)^(CP/periods_per_year))-1,nper-L1054+1,R1053),2)))))</f>
        <v/>
      </c>
      <c r="Q1054" s="71" t="str">
        <f t="shared" si="142"/>
        <v/>
      </c>
      <c r="R1054" s="71" t="str">
        <f t="shared" si="143"/>
        <v/>
      </c>
    </row>
    <row r="1055" spans="1:18" x14ac:dyDescent="0.25">
      <c r="A1055" s="63" t="str">
        <f t="shared" si="135"/>
        <v/>
      </c>
      <c r="B1055" s="64" t="str">
        <f t="shared" si="136"/>
        <v/>
      </c>
      <c r="C1055" s="65" t="str">
        <f t="shared" si="137"/>
        <v/>
      </c>
      <c r="D1055" s="66" t="str">
        <f>IF(A1055="","",IF(A1055=1,start_rate,IF(variable,IF(OR(A1055=1,A1055&lt;$K$20*periods_per_year),D1054,MIN($K$21,IF(MOD(A1055-1,$J$23)=0,MAX($K$22,D1054+$J$24),D1054))),D1054)))</f>
        <v/>
      </c>
      <c r="E1055" s="71" t="str">
        <f t="shared" si="138"/>
        <v/>
      </c>
      <c r="F1055" s="71" t="str">
        <f>IF(A1055="","",IF(A1055=nper,J1054+E1055,MIN(J1054+E1055,IF(D1055=D1054,F1054,IF($E$10="Acc Bi-Weekly",ROUND((-PMT(((1+D1055/CP)^(CP/12))-1,(nper-A1055+1)*12/26,J1054))/2,2),IF($E$10="Acc Weekly",ROUND((-PMT(((1+D1055/CP)^(CP/12))-1,(nper-A1055+1)*12/52,J1054))/4,2),ROUND(-PMT(((1+D1055/CP)^(CP/periods_per_year))-1,nper-A1055+1,J1054),2)))))))</f>
        <v/>
      </c>
      <c r="G1055" s="71" t="str">
        <f>IF(OR(A1055="",A1055&lt;$E$14),"",IF(J1054&lt;=F1055,0,IF(IF(AND(A1055&gt;=$E$14,MOD(A1055-$E$14,int)=0),$E$15,0)+F1055&gt;=J1054+E1055,J1054+E1055-F1055,IF(AND(A1055&gt;=$E$14,MOD(A1055-$E$14,int)=0),$E$15,0)+IF(IF(AND(A1055&gt;=$E$14,MOD(A1055-$E$14,int)=0),$E$15,0)+IF(MOD(A1055-$E$18,periods_per_year)=0,$E$17,0)+F1055&lt;J1054+E1055,IF(MOD(A1055-$E$18,periods_per_year)=0,$E$17,0),J1054+E1055-IF(AND(A1055&gt;=$E$14,MOD(A1055-$E$14,int)=0),$E$15,0)-F1055))))</f>
        <v/>
      </c>
      <c r="H1055" s="68"/>
      <c r="I1055" s="71" t="str">
        <f t="shared" si="139"/>
        <v/>
      </c>
      <c r="J1055" s="71" t="str">
        <f t="shared" si="140"/>
        <v/>
      </c>
      <c r="K1055" s="50"/>
      <c r="L1055" s="63" t="str">
        <f t="shared" si="141"/>
        <v/>
      </c>
      <c r="M1055" s="64" t="str">
        <f>IF(L1055="","",IF(OR(periods_per_year=26,periods_per_year=52),IF(periods_per_year=26,IF(L1055=1,fpdate,M1054+14),IF(periods_per_year=52,IF(L1055=1,fpdate,M1054+7),"n/a")),IF(periods_per_year=24,DATE(YEAR(fpdate),MONTH(fpdate)+(L1055-1)/2+IF(AND(DAY(fpdate)&gt;=15,MOD(L1055,2)=0),1,0),IF(MOD(L1055,2)=0,IF(DAY(fpdate)&gt;=15,DAY(fpdate)-14,DAY(fpdate)+14),DAY(fpdate))),IF(DAY(DATE(YEAR(fpdate),MONTH(fpdate)+L1055-1,DAY(fpdate)))&lt;&gt;DAY(fpdate),DATE(YEAR(fpdate),MONTH(fpdate)+L1055,0),DATE(YEAR(fpdate),MONTH(fpdate)+L1055-1,DAY(fpdate))))))</f>
        <v/>
      </c>
      <c r="N1055" s="70" t="str">
        <f>IF(L1055="","",IF(D1055&lt;&gt;"",D1055,IF(L1055=1,start_rate,IF(variable,IF(OR(L1055=1,L1055&lt;$K$20*periods_per_year),N1054,MIN($K$21,IF(MOD(L1055-1,$J$23)=0,MAX($K$22,N1054+$J$24),N1054))),N1054))))</f>
        <v/>
      </c>
      <c r="O1055" s="71" t="str">
        <f>IF(L1055="","",ROUND((((1+N1055/CP)^(CP/periods_per_year))-1)*R1054,2))</f>
        <v/>
      </c>
      <c r="P1055" s="71" t="str">
        <f>IF(L1055="","",IF(L1055=nper,R1054+O1055,MIN(R1054+O1055,IF(N1055=N1054,P1054,ROUND(-PMT(((1+N1055/CP)^(CP/periods_per_year))-1,nper-L1055+1,R1054),2)))))</f>
        <v/>
      </c>
      <c r="Q1055" s="71" t="str">
        <f t="shared" si="142"/>
        <v/>
      </c>
      <c r="R1055" s="71" t="str">
        <f t="shared" si="143"/>
        <v/>
      </c>
    </row>
    <row r="1056" spans="1:18" x14ac:dyDescent="0.25">
      <c r="A1056" s="63" t="str">
        <f t="shared" si="135"/>
        <v/>
      </c>
      <c r="B1056" s="64" t="str">
        <f t="shared" si="136"/>
        <v/>
      </c>
      <c r="C1056" s="65" t="str">
        <f t="shared" si="137"/>
        <v/>
      </c>
      <c r="D1056" s="66" t="str">
        <f>IF(A1056="","",IF(A1056=1,start_rate,IF(variable,IF(OR(A1056=1,A1056&lt;$K$20*periods_per_year),D1055,MIN($K$21,IF(MOD(A1056-1,$J$23)=0,MAX($K$22,D1055+$J$24),D1055))),D1055)))</f>
        <v/>
      </c>
      <c r="E1056" s="71" t="str">
        <f t="shared" si="138"/>
        <v/>
      </c>
      <c r="F1056" s="71" t="str">
        <f>IF(A1056="","",IF(A1056=nper,J1055+E1056,MIN(J1055+E1056,IF(D1056=D1055,F1055,IF($E$10="Acc Bi-Weekly",ROUND((-PMT(((1+D1056/CP)^(CP/12))-1,(nper-A1056+1)*12/26,J1055))/2,2),IF($E$10="Acc Weekly",ROUND((-PMT(((1+D1056/CP)^(CP/12))-1,(nper-A1056+1)*12/52,J1055))/4,2),ROUND(-PMT(((1+D1056/CP)^(CP/periods_per_year))-1,nper-A1056+1,J1055),2)))))))</f>
        <v/>
      </c>
      <c r="G1056" s="71" t="str">
        <f>IF(OR(A1056="",A1056&lt;$E$14),"",IF(J1055&lt;=F1056,0,IF(IF(AND(A1056&gt;=$E$14,MOD(A1056-$E$14,int)=0),$E$15,0)+F1056&gt;=J1055+E1056,J1055+E1056-F1056,IF(AND(A1056&gt;=$E$14,MOD(A1056-$E$14,int)=0),$E$15,0)+IF(IF(AND(A1056&gt;=$E$14,MOD(A1056-$E$14,int)=0),$E$15,0)+IF(MOD(A1056-$E$18,periods_per_year)=0,$E$17,0)+F1056&lt;J1055+E1056,IF(MOD(A1056-$E$18,periods_per_year)=0,$E$17,0),J1055+E1056-IF(AND(A1056&gt;=$E$14,MOD(A1056-$E$14,int)=0),$E$15,0)-F1056))))</f>
        <v/>
      </c>
      <c r="H1056" s="68"/>
      <c r="I1056" s="71" t="str">
        <f t="shared" si="139"/>
        <v/>
      </c>
      <c r="J1056" s="71" t="str">
        <f t="shared" si="140"/>
        <v/>
      </c>
      <c r="K1056" s="50"/>
      <c r="L1056" s="63" t="str">
        <f t="shared" si="141"/>
        <v/>
      </c>
      <c r="M1056" s="64" t="str">
        <f>IF(L1056="","",IF(OR(periods_per_year=26,periods_per_year=52),IF(periods_per_year=26,IF(L1056=1,fpdate,M1055+14),IF(periods_per_year=52,IF(L1056=1,fpdate,M1055+7),"n/a")),IF(periods_per_year=24,DATE(YEAR(fpdate),MONTH(fpdate)+(L1056-1)/2+IF(AND(DAY(fpdate)&gt;=15,MOD(L1056,2)=0),1,0),IF(MOD(L1056,2)=0,IF(DAY(fpdate)&gt;=15,DAY(fpdate)-14,DAY(fpdate)+14),DAY(fpdate))),IF(DAY(DATE(YEAR(fpdate),MONTH(fpdate)+L1056-1,DAY(fpdate)))&lt;&gt;DAY(fpdate),DATE(YEAR(fpdate),MONTH(fpdate)+L1056,0),DATE(YEAR(fpdate),MONTH(fpdate)+L1056-1,DAY(fpdate))))))</f>
        <v/>
      </c>
      <c r="N1056" s="70" t="str">
        <f>IF(L1056="","",IF(D1056&lt;&gt;"",D1056,IF(L1056=1,start_rate,IF(variable,IF(OR(L1056=1,L1056&lt;$K$20*periods_per_year),N1055,MIN($K$21,IF(MOD(L1056-1,$J$23)=0,MAX($K$22,N1055+$J$24),N1055))),N1055))))</f>
        <v/>
      </c>
      <c r="O1056" s="71" t="str">
        <f>IF(L1056="","",ROUND((((1+N1056/CP)^(CP/periods_per_year))-1)*R1055,2))</f>
        <v/>
      </c>
      <c r="P1056" s="71" t="str">
        <f>IF(L1056="","",IF(L1056=nper,R1055+O1056,MIN(R1055+O1056,IF(N1056=N1055,P1055,ROUND(-PMT(((1+N1056/CP)^(CP/periods_per_year))-1,nper-L1056+1,R1055),2)))))</f>
        <v/>
      </c>
      <c r="Q1056" s="71" t="str">
        <f t="shared" si="142"/>
        <v/>
      </c>
      <c r="R1056" s="71" t="str">
        <f t="shared" si="143"/>
        <v/>
      </c>
    </row>
    <row r="1057" spans="1:18" x14ac:dyDescent="0.25">
      <c r="A1057" s="63" t="str">
        <f t="shared" si="135"/>
        <v/>
      </c>
      <c r="B1057" s="64" t="str">
        <f t="shared" si="136"/>
        <v/>
      </c>
      <c r="C1057" s="65" t="str">
        <f t="shared" si="137"/>
        <v/>
      </c>
      <c r="D1057" s="66" t="str">
        <f>IF(A1057="","",IF(A1057=1,start_rate,IF(variable,IF(OR(A1057=1,A1057&lt;$K$20*periods_per_year),D1056,MIN($K$21,IF(MOD(A1057-1,$J$23)=0,MAX($K$22,D1056+$J$24),D1056))),D1056)))</f>
        <v/>
      </c>
      <c r="E1057" s="71" t="str">
        <f t="shared" si="138"/>
        <v/>
      </c>
      <c r="F1057" s="71" t="str">
        <f>IF(A1057="","",IF(A1057=nper,J1056+E1057,MIN(J1056+E1057,IF(D1057=D1056,F1056,IF($E$10="Acc Bi-Weekly",ROUND((-PMT(((1+D1057/CP)^(CP/12))-1,(nper-A1057+1)*12/26,J1056))/2,2),IF($E$10="Acc Weekly",ROUND((-PMT(((1+D1057/CP)^(CP/12))-1,(nper-A1057+1)*12/52,J1056))/4,2),ROUND(-PMT(((1+D1057/CP)^(CP/periods_per_year))-1,nper-A1057+1,J1056),2)))))))</f>
        <v/>
      </c>
      <c r="G1057" s="71" t="str">
        <f>IF(OR(A1057="",A1057&lt;$E$14),"",IF(J1056&lt;=F1057,0,IF(IF(AND(A1057&gt;=$E$14,MOD(A1057-$E$14,int)=0),$E$15,0)+F1057&gt;=J1056+E1057,J1056+E1057-F1057,IF(AND(A1057&gt;=$E$14,MOD(A1057-$E$14,int)=0),$E$15,0)+IF(IF(AND(A1057&gt;=$E$14,MOD(A1057-$E$14,int)=0),$E$15,0)+IF(MOD(A1057-$E$18,periods_per_year)=0,$E$17,0)+F1057&lt;J1056+E1057,IF(MOD(A1057-$E$18,periods_per_year)=0,$E$17,0),J1056+E1057-IF(AND(A1057&gt;=$E$14,MOD(A1057-$E$14,int)=0),$E$15,0)-F1057))))</f>
        <v/>
      </c>
      <c r="H1057" s="68"/>
      <c r="I1057" s="71" t="str">
        <f t="shared" si="139"/>
        <v/>
      </c>
      <c r="J1057" s="71" t="str">
        <f t="shared" si="140"/>
        <v/>
      </c>
      <c r="K1057" s="50"/>
      <c r="L1057" s="63" t="str">
        <f t="shared" si="141"/>
        <v/>
      </c>
      <c r="M1057" s="64" t="str">
        <f>IF(L1057="","",IF(OR(periods_per_year=26,periods_per_year=52),IF(periods_per_year=26,IF(L1057=1,fpdate,M1056+14),IF(periods_per_year=52,IF(L1057=1,fpdate,M1056+7),"n/a")),IF(periods_per_year=24,DATE(YEAR(fpdate),MONTH(fpdate)+(L1057-1)/2+IF(AND(DAY(fpdate)&gt;=15,MOD(L1057,2)=0),1,0),IF(MOD(L1057,2)=0,IF(DAY(fpdate)&gt;=15,DAY(fpdate)-14,DAY(fpdate)+14),DAY(fpdate))),IF(DAY(DATE(YEAR(fpdate),MONTH(fpdate)+L1057-1,DAY(fpdate)))&lt;&gt;DAY(fpdate),DATE(YEAR(fpdate),MONTH(fpdate)+L1057,0),DATE(YEAR(fpdate),MONTH(fpdate)+L1057-1,DAY(fpdate))))))</f>
        <v/>
      </c>
      <c r="N1057" s="70" t="str">
        <f>IF(L1057="","",IF(D1057&lt;&gt;"",D1057,IF(L1057=1,start_rate,IF(variable,IF(OR(L1057=1,L1057&lt;$K$20*periods_per_year),N1056,MIN($K$21,IF(MOD(L1057-1,$J$23)=0,MAX($K$22,N1056+$J$24),N1056))),N1056))))</f>
        <v/>
      </c>
      <c r="O1057" s="71" t="str">
        <f>IF(L1057="","",ROUND((((1+N1057/CP)^(CP/periods_per_year))-1)*R1056,2))</f>
        <v/>
      </c>
      <c r="P1057" s="71" t="str">
        <f>IF(L1057="","",IF(L1057=nper,R1056+O1057,MIN(R1056+O1057,IF(N1057=N1056,P1056,ROUND(-PMT(((1+N1057/CP)^(CP/periods_per_year))-1,nper-L1057+1,R1056),2)))))</f>
        <v/>
      </c>
      <c r="Q1057" s="71" t="str">
        <f t="shared" si="142"/>
        <v/>
      </c>
      <c r="R1057" s="71" t="str">
        <f t="shared" si="143"/>
        <v/>
      </c>
    </row>
    <row r="1058" spans="1:18" x14ac:dyDescent="0.25">
      <c r="A1058" s="63" t="str">
        <f t="shared" si="135"/>
        <v/>
      </c>
      <c r="B1058" s="64" t="str">
        <f t="shared" si="136"/>
        <v/>
      </c>
      <c r="C1058" s="65" t="str">
        <f t="shared" si="137"/>
        <v/>
      </c>
      <c r="D1058" s="66" t="str">
        <f>IF(A1058="","",IF(A1058=1,start_rate,IF(variable,IF(OR(A1058=1,A1058&lt;$K$20*periods_per_year),D1057,MIN($K$21,IF(MOD(A1058-1,$J$23)=0,MAX($K$22,D1057+$J$24),D1057))),D1057)))</f>
        <v/>
      </c>
      <c r="E1058" s="71" t="str">
        <f t="shared" si="138"/>
        <v/>
      </c>
      <c r="F1058" s="71" t="str">
        <f>IF(A1058="","",IF(A1058=nper,J1057+E1058,MIN(J1057+E1058,IF(D1058=D1057,F1057,IF($E$10="Acc Bi-Weekly",ROUND((-PMT(((1+D1058/CP)^(CP/12))-1,(nper-A1058+1)*12/26,J1057))/2,2),IF($E$10="Acc Weekly",ROUND((-PMT(((1+D1058/CP)^(CP/12))-1,(nper-A1058+1)*12/52,J1057))/4,2),ROUND(-PMT(((1+D1058/CP)^(CP/periods_per_year))-1,nper-A1058+1,J1057),2)))))))</f>
        <v/>
      </c>
      <c r="G1058" s="71" t="str">
        <f>IF(OR(A1058="",A1058&lt;$E$14),"",IF(J1057&lt;=F1058,0,IF(IF(AND(A1058&gt;=$E$14,MOD(A1058-$E$14,int)=0),$E$15,0)+F1058&gt;=J1057+E1058,J1057+E1058-F1058,IF(AND(A1058&gt;=$E$14,MOD(A1058-$E$14,int)=0),$E$15,0)+IF(IF(AND(A1058&gt;=$E$14,MOD(A1058-$E$14,int)=0),$E$15,0)+IF(MOD(A1058-$E$18,periods_per_year)=0,$E$17,0)+F1058&lt;J1057+E1058,IF(MOD(A1058-$E$18,periods_per_year)=0,$E$17,0),J1057+E1058-IF(AND(A1058&gt;=$E$14,MOD(A1058-$E$14,int)=0),$E$15,0)-F1058))))</f>
        <v/>
      </c>
      <c r="H1058" s="68"/>
      <c r="I1058" s="71" t="str">
        <f t="shared" si="139"/>
        <v/>
      </c>
      <c r="J1058" s="71" t="str">
        <f t="shared" si="140"/>
        <v/>
      </c>
      <c r="K1058" s="50"/>
      <c r="L1058" s="63" t="str">
        <f t="shared" si="141"/>
        <v/>
      </c>
      <c r="M1058" s="64" t="str">
        <f>IF(L1058="","",IF(OR(periods_per_year=26,periods_per_year=52),IF(periods_per_year=26,IF(L1058=1,fpdate,M1057+14),IF(periods_per_year=52,IF(L1058=1,fpdate,M1057+7),"n/a")),IF(periods_per_year=24,DATE(YEAR(fpdate),MONTH(fpdate)+(L1058-1)/2+IF(AND(DAY(fpdate)&gt;=15,MOD(L1058,2)=0),1,0),IF(MOD(L1058,2)=0,IF(DAY(fpdate)&gt;=15,DAY(fpdate)-14,DAY(fpdate)+14),DAY(fpdate))),IF(DAY(DATE(YEAR(fpdate),MONTH(fpdate)+L1058-1,DAY(fpdate)))&lt;&gt;DAY(fpdate),DATE(YEAR(fpdate),MONTH(fpdate)+L1058,0),DATE(YEAR(fpdate),MONTH(fpdate)+L1058-1,DAY(fpdate))))))</f>
        <v/>
      </c>
      <c r="N1058" s="70" t="str">
        <f>IF(L1058="","",IF(D1058&lt;&gt;"",D1058,IF(L1058=1,start_rate,IF(variable,IF(OR(L1058=1,L1058&lt;$K$20*periods_per_year),N1057,MIN($K$21,IF(MOD(L1058-1,$J$23)=0,MAX($K$22,N1057+$J$24),N1057))),N1057))))</f>
        <v/>
      </c>
      <c r="O1058" s="71" t="str">
        <f>IF(L1058="","",ROUND((((1+N1058/CP)^(CP/periods_per_year))-1)*R1057,2))</f>
        <v/>
      </c>
      <c r="P1058" s="71" t="str">
        <f>IF(L1058="","",IF(L1058=nper,R1057+O1058,MIN(R1057+O1058,IF(N1058=N1057,P1057,ROUND(-PMT(((1+N1058/CP)^(CP/periods_per_year))-1,nper-L1058+1,R1057),2)))))</f>
        <v/>
      </c>
      <c r="Q1058" s="71" t="str">
        <f t="shared" si="142"/>
        <v/>
      </c>
      <c r="R1058" s="71" t="str">
        <f t="shared" si="143"/>
        <v/>
      </c>
    </row>
    <row r="1059" spans="1:18" x14ac:dyDescent="0.25">
      <c r="A1059" s="63" t="str">
        <f t="shared" si="135"/>
        <v/>
      </c>
      <c r="B1059" s="64" t="str">
        <f t="shared" si="136"/>
        <v/>
      </c>
      <c r="C1059" s="65" t="str">
        <f t="shared" si="137"/>
        <v/>
      </c>
      <c r="D1059" s="66" t="str">
        <f>IF(A1059="","",IF(A1059=1,start_rate,IF(variable,IF(OR(A1059=1,A1059&lt;$K$20*periods_per_year),D1058,MIN($K$21,IF(MOD(A1059-1,$J$23)=0,MAX($K$22,D1058+$J$24),D1058))),D1058)))</f>
        <v/>
      </c>
      <c r="E1059" s="71" t="str">
        <f t="shared" si="138"/>
        <v/>
      </c>
      <c r="F1059" s="71" t="str">
        <f>IF(A1059="","",IF(A1059=nper,J1058+E1059,MIN(J1058+E1059,IF(D1059=D1058,F1058,IF($E$10="Acc Bi-Weekly",ROUND((-PMT(((1+D1059/CP)^(CP/12))-1,(nper-A1059+1)*12/26,J1058))/2,2),IF($E$10="Acc Weekly",ROUND((-PMT(((1+D1059/CP)^(CP/12))-1,(nper-A1059+1)*12/52,J1058))/4,2),ROUND(-PMT(((1+D1059/CP)^(CP/periods_per_year))-1,nper-A1059+1,J1058),2)))))))</f>
        <v/>
      </c>
      <c r="G1059" s="71" t="str">
        <f>IF(OR(A1059="",A1059&lt;$E$14),"",IF(J1058&lt;=F1059,0,IF(IF(AND(A1059&gt;=$E$14,MOD(A1059-$E$14,int)=0),$E$15,0)+F1059&gt;=J1058+E1059,J1058+E1059-F1059,IF(AND(A1059&gt;=$E$14,MOD(A1059-$E$14,int)=0),$E$15,0)+IF(IF(AND(A1059&gt;=$E$14,MOD(A1059-$E$14,int)=0),$E$15,0)+IF(MOD(A1059-$E$18,periods_per_year)=0,$E$17,0)+F1059&lt;J1058+E1059,IF(MOD(A1059-$E$18,periods_per_year)=0,$E$17,0),J1058+E1059-IF(AND(A1059&gt;=$E$14,MOD(A1059-$E$14,int)=0),$E$15,0)-F1059))))</f>
        <v/>
      </c>
      <c r="H1059" s="68"/>
      <c r="I1059" s="71" t="str">
        <f t="shared" si="139"/>
        <v/>
      </c>
      <c r="J1059" s="71" t="str">
        <f t="shared" si="140"/>
        <v/>
      </c>
      <c r="K1059" s="50"/>
      <c r="L1059" s="63" t="str">
        <f t="shared" si="141"/>
        <v/>
      </c>
      <c r="M1059" s="64" t="str">
        <f>IF(L1059="","",IF(OR(periods_per_year=26,periods_per_year=52),IF(periods_per_year=26,IF(L1059=1,fpdate,M1058+14),IF(periods_per_year=52,IF(L1059=1,fpdate,M1058+7),"n/a")),IF(periods_per_year=24,DATE(YEAR(fpdate),MONTH(fpdate)+(L1059-1)/2+IF(AND(DAY(fpdate)&gt;=15,MOD(L1059,2)=0),1,0),IF(MOD(L1059,2)=0,IF(DAY(fpdate)&gt;=15,DAY(fpdate)-14,DAY(fpdate)+14),DAY(fpdate))),IF(DAY(DATE(YEAR(fpdate),MONTH(fpdate)+L1059-1,DAY(fpdate)))&lt;&gt;DAY(fpdate),DATE(YEAR(fpdate),MONTH(fpdate)+L1059,0),DATE(YEAR(fpdate),MONTH(fpdate)+L1059-1,DAY(fpdate))))))</f>
        <v/>
      </c>
      <c r="N1059" s="70" t="str">
        <f>IF(L1059="","",IF(D1059&lt;&gt;"",D1059,IF(L1059=1,start_rate,IF(variable,IF(OR(L1059=1,L1059&lt;$K$20*periods_per_year),N1058,MIN($K$21,IF(MOD(L1059-1,$J$23)=0,MAX($K$22,N1058+$J$24),N1058))),N1058))))</f>
        <v/>
      </c>
      <c r="O1059" s="71" t="str">
        <f>IF(L1059="","",ROUND((((1+N1059/CP)^(CP/periods_per_year))-1)*R1058,2))</f>
        <v/>
      </c>
      <c r="P1059" s="71" t="str">
        <f>IF(L1059="","",IF(L1059=nper,R1058+O1059,MIN(R1058+O1059,IF(N1059=N1058,P1058,ROUND(-PMT(((1+N1059/CP)^(CP/periods_per_year))-1,nper-L1059+1,R1058),2)))))</f>
        <v/>
      </c>
      <c r="Q1059" s="71" t="str">
        <f t="shared" si="142"/>
        <v/>
      </c>
      <c r="R1059" s="71" t="str">
        <f t="shared" si="143"/>
        <v/>
      </c>
    </row>
    <row r="1060" spans="1:18" x14ac:dyDescent="0.25">
      <c r="A1060" s="63" t="str">
        <f t="shared" si="135"/>
        <v/>
      </c>
      <c r="B1060" s="64" t="str">
        <f t="shared" si="136"/>
        <v/>
      </c>
      <c r="C1060" s="65" t="str">
        <f t="shared" si="137"/>
        <v/>
      </c>
      <c r="D1060" s="66" t="str">
        <f>IF(A1060="","",IF(A1060=1,start_rate,IF(variable,IF(OR(A1060=1,A1060&lt;$K$20*periods_per_year),D1059,MIN($K$21,IF(MOD(A1060-1,$J$23)=0,MAX($K$22,D1059+$J$24),D1059))),D1059)))</f>
        <v/>
      </c>
      <c r="E1060" s="71" t="str">
        <f t="shared" si="138"/>
        <v/>
      </c>
      <c r="F1060" s="71" t="str">
        <f>IF(A1060="","",IF(A1060=nper,J1059+E1060,MIN(J1059+E1060,IF(D1060=D1059,F1059,IF($E$10="Acc Bi-Weekly",ROUND((-PMT(((1+D1060/CP)^(CP/12))-1,(nper-A1060+1)*12/26,J1059))/2,2),IF($E$10="Acc Weekly",ROUND((-PMT(((1+D1060/CP)^(CP/12))-1,(nper-A1060+1)*12/52,J1059))/4,2),ROUND(-PMT(((1+D1060/CP)^(CP/periods_per_year))-1,nper-A1060+1,J1059),2)))))))</f>
        <v/>
      </c>
      <c r="G1060" s="71" t="str">
        <f>IF(OR(A1060="",A1060&lt;$E$14),"",IF(J1059&lt;=F1060,0,IF(IF(AND(A1060&gt;=$E$14,MOD(A1060-$E$14,int)=0),$E$15,0)+F1060&gt;=J1059+E1060,J1059+E1060-F1060,IF(AND(A1060&gt;=$E$14,MOD(A1060-$E$14,int)=0),$E$15,0)+IF(IF(AND(A1060&gt;=$E$14,MOD(A1060-$E$14,int)=0),$E$15,0)+IF(MOD(A1060-$E$18,periods_per_year)=0,$E$17,0)+F1060&lt;J1059+E1060,IF(MOD(A1060-$E$18,periods_per_year)=0,$E$17,0),J1059+E1060-IF(AND(A1060&gt;=$E$14,MOD(A1060-$E$14,int)=0),$E$15,0)-F1060))))</f>
        <v/>
      </c>
      <c r="H1060" s="68"/>
      <c r="I1060" s="71" t="str">
        <f t="shared" si="139"/>
        <v/>
      </c>
      <c r="J1060" s="71" t="str">
        <f t="shared" si="140"/>
        <v/>
      </c>
      <c r="K1060" s="50"/>
      <c r="L1060" s="63" t="str">
        <f t="shared" si="141"/>
        <v/>
      </c>
      <c r="M1060" s="64" t="str">
        <f>IF(L1060="","",IF(OR(periods_per_year=26,periods_per_year=52),IF(periods_per_year=26,IF(L1060=1,fpdate,M1059+14),IF(periods_per_year=52,IF(L1060=1,fpdate,M1059+7),"n/a")),IF(periods_per_year=24,DATE(YEAR(fpdate),MONTH(fpdate)+(L1060-1)/2+IF(AND(DAY(fpdate)&gt;=15,MOD(L1060,2)=0),1,0),IF(MOD(L1060,2)=0,IF(DAY(fpdate)&gt;=15,DAY(fpdate)-14,DAY(fpdate)+14),DAY(fpdate))),IF(DAY(DATE(YEAR(fpdate),MONTH(fpdate)+L1060-1,DAY(fpdate)))&lt;&gt;DAY(fpdate),DATE(YEAR(fpdate),MONTH(fpdate)+L1060,0),DATE(YEAR(fpdate),MONTH(fpdate)+L1060-1,DAY(fpdate))))))</f>
        <v/>
      </c>
      <c r="N1060" s="70" t="str">
        <f>IF(L1060="","",IF(D1060&lt;&gt;"",D1060,IF(L1060=1,start_rate,IF(variable,IF(OR(L1060=1,L1060&lt;$K$20*periods_per_year),N1059,MIN($K$21,IF(MOD(L1060-1,$J$23)=0,MAX($K$22,N1059+$J$24),N1059))),N1059))))</f>
        <v/>
      </c>
      <c r="O1060" s="71" t="str">
        <f>IF(L1060="","",ROUND((((1+N1060/CP)^(CP/periods_per_year))-1)*R1059,2))</f>
        <v/>
      </c>
      <c r="P1060" s="71" t="str">
        <f>IF(L1060="","",IF(L1060=nper,R1059+O1060,MIN(R1059+O1060,IF(N1060=N1059,P1059,ROUND(-PMT(((1+N1060/CP)^(CP/periods_per_year))-1,nper-L1060+1,R1059),2)))))</f>
        <v/>
      </c>
      <c r="Q1060" s="71" t="str">
        <f t="shared" si="142"/>
        <v/>
      </c>
      <c r="R1060" s="71" t="str">
        <f t="shared" si="143"/>
        <v/>
      </c>
    </row>
    <row r="1061" spans="1:18" x14ac:dyDescent="0.25">
      <c r="A1061" s="63" t="str">
        <f t="shared" si="135"/>
        <v/>
      </c>
      <c r="B1061" s="64" t="str">
        <f t="shared" si="136"/>
        <v/>
      </c>
      <c r="C1061" s="65" t="str">
        <f t="shared" si="137"/>
        <v/>
      </c>
      <c r="D1061" s="66" t="str">
        <f>IF(A1061="","",IF(A1061=1,start_rate,IF(variable,IF(OR(A1061=1,A1061&lt;$K$20*periods_per_year),D1060,MIN($K$21,IF(MOD(A1061-1,$J$23)=0,MAX($K$22,D1060+$J$24),D1060))),D1060)))</f>
        <v/>
      </c>
      <c r="E1061" s="71" t="str">
        <f t="shared" si="138"/>
        <v/>
      </c>
      <c r="F1061" s="71" t="str">
        <f>IF(A1061="","",IF(A1061=nper,J1060+E1061,MIN(J1060+E1061,IF(D1061=D1060,F1060,IF($E$10="Acc Bi-Weekly",ROUND((-PMT(((1+D1061/CP)^(CP/12))-1,(nper-A1061+1)*12/26,J1060))/2,2),IF($E$10="Acc Weekly",ROUND((-PMT(((1+D1061/CP)^(CP/12))-1,(nper-A1061+1)*12/52,J1060))/4,2),ROUND(-PMT(((1+D1061/CP)^(CP/periods_per_year))-1,nper-A1061+1,J1060),2)))))))</f>
        <v/>
      </c>
      <c r="G1061" s="71" t="str">
        <f>IF(OR(A1061="",A1061&lt;$E$14),"",IF(J1060&lt;=F1061,0,IF(IF(AND(A1061&gt;=$E$14,MOD(A1061-$E$14,int)=0),$E$15,0)+F1061&gt;=J1060+E1061,J1060+E1061-F1061,IF(AND(A1061&gt;=$E$14,MOD(A1061-$E$14,int)=0),$E$15,0)+IF(IF(AND(A1061&gt;=$E$14,MOD(A1061-$E$14,int)=0),$E$15,0)+IF(MOD(A1061-$E$18,periods_per_year)=0,$E$17,0)+F1061&lt;J1060+E1061,IF(MOD(A1061-$E$18,periods_per_year)=0,$E$17,0),J1060+E1061-IF(AND(A1061&gt;=$E$14,MOD(A1061-$E$14,int)=0),$E$15,0)-F1061))))</f>
        <v/>
      </c>
      <c r="H1061" s="68"/>
      <c r="I1061" s="71" t="str">
        <f t="shared" si="139"/>
        <v/>
      </c>
      <c r="J1061" s="71" t="str">
        <f t="shared" si="140"/>
        <v/>
      </c>
      <c r="K1061" s="50"/>
      <c r="L1061" s="63" t="str">
        <f t="shared" si="141"/>
        <v/>
      </c>
      <c r="M1061" s="64" t="str">
        <f>IF(L1061="","",IF(OR(periods_per_year=26,periods_per_year=52),IF(periods_per_year=26,IF(L1061=1,fpdate,M1060+14),IF(periods_per_year=52,IF(L1061=1,fpdate,M1060+7),"n/a")),IF(periods_per_year=24,DATE(YEAR(fpdate),MONTH(fpdate)+(L1061-1)/2+IF(AND(DAY(fpdate)&gt;=15,MOD(L1061,2)=0),1,0),IF(MOD(L1061,2)=0,IF(DAY(fpdate)&gt;=15,DAY(fpdate)-14,DAY(fpdate)+14),DAY(fpdate))),IF(DAY(DATE(YEAR(fpdate),MONTH(fpdate)+L1061-1,DAY(fpdate)))&lt;&gt;DAY(fpdate),DATE(YEAR(fpdate),MONTH(fpdate)+L1061,0),DATE(YEAR(fpdate),MONTH(fpdate)+L1061-1,DAY(fpdate))))))</f>
        <v/>
      </c>
      <c r="N1061" s="70" t="str">
        <f>IF(L1061="","",IF(D1061&lt;&gt;"",D1061,IF(L1061=1,start_rate,IF(variable,IF(OR(L1061=1,L1061&lt;$K$20*periods_per_year),N1060,MIN($K$21,IF(MOD(L1061-1,$J$23)=0,MAX($K$22,N1060+$J$24),N1060))),N1060))))</f>
        <v/>
      </c>
      <c r="O1061" s="71" t="str">
        <f>IF(L1061="","",ROUND((((1+N1061/CP)^(CP/periods_per_year))-1)*R1060,2))</f>
        <v/>
      </c>
      <c r="P1061" s="71" t="str">
        <f>IF(L1061="","",IF(L1061=nper,R1060+O1061,MIN(R1060+O1061,IF(N1061=N1060,P1060,ROUND(-PMT(((1+N1061/CP)^(CP/periods_per_year))-1,nper-L1061+1,R1060),2)))))</f>
        <v/>
      </c>
      <c r="Q1061" s="71" t="str">
        <f t="shared" si="142"/>
        <v/>
      </c>
      <c r="R1061" s="71" t="str">
        <f t="shared" si="143"/>
        <v/>
      </c>
    </row>
    <row r="1062" spans="1:18" x14ac:dyDescent="0.25">
      <c r="A1062" s="63" t="str">
        <f t="shared" si="135"/>
        <v/>
      </c>
      <c r="B1062" s="64" t="str">
        <f t="shared" si="136"/>
        <v/>
      </c>
      <c r="C1062" s="65" t="str">
        <f t="shared" si="137"/>
        <v/>
      </c>
      <c r="D1062" s="66" t="str">
        <f>IF(A1062="","",IF(A1062=1,start_rate,IF(variable,IF(OR(A1062=1,A1062&lt;$K$20*periods_per_year),D1061,MIN($K$21,IF(MOD(A1062-1,$J$23)=0,MAX($K$22,D1061+$J$24),D1061))),D1061)))</f>
        <v/>
      </c>
      <c r="E1062" s="71" t="str">
        <f t="shared" si="138"/>
        <v/>
      </c>
      <c r="F1062" s="71" t="str">
        <f>IF(A1062="","",IF(A1062=nper,J1061+E1062,MIN(J1061+E1062,IF(D1062=D1061,F1061,IF($E$10="Acc Bi-Weekly",ROUND((-PMT(((1+D1062/CP)^(CP/12))-1,(nper-A1062+1)*12/26,J1061))/2,2),IF($E$10="Acc Weekly",ROUND((-PMT(((1+D1062/CP)^(CP/12))-1,(nper-A1062+1)*12/52,J1061))/4,2),ROUND(-PMT(((1+D1062/CP)^(CP/periods_per_year))-1,nper-A1062+1,J1061),2)))))))</f>
        <v/>
      </c>
      <c r="G1062" s="71" t="str">
        <f>IF(OR(A1062="",A1062&lt;$E$14),"",IF(J1061&lt;=F1062,0,IF(IF(AND(A1062&gt;=$E$14,MOD(A1062-$E$14,int)=0),$E$15,0)+F1062&gt;=J1061+E1062,J1061+E1062-F1062,IF(AND(A1062&gt;=$E$14,MOD(A1062-$E$14,int)=0),$E$15,0)+IF(IF(AND(A1062&gt;=$E$14,MOD(A1062-$E$14,int)=0),$E$15,0)+IF(MOD(A1062-$E$18,periods_per_year)=0,$E$17,0)+F1062&lt;J1061+E1062,IF(MOD(A1062-$E$18,periods_per_year)=0,$E$17,0),J1061+E1062-IF(AND(A1062&gt;=$E$14,MOD(A1062-$E$14,int)=0),$E$15,0)-F1062))))</f>
        <v/>
      </c>
      <c r="H1062" s="68"/>
      <c r="I1062" s="71" t="str">
        <f t="shared" si="139"/>
        <v/>
      </c>
      <c r="J1062" s="71" t="str">
        <f t="shared" si="140"/>
        <v/>
      </c>
      <c r="K1062" s="50"/>
      <c r="L1062" s="63" t="str">
        <f t="shared" si="141"/>
        <v/>
      </c>
      <c r="M1062" s="64" t="str">
        <f>IF(L1062="","",IF(OR(periods_per_year=26,periods_per_year=52),IF(periods_per_year=26,IF(L1062=1,fpdate,M1061+14),IF(periods_per_year=52,IF(L1062=1,fpdate,M1061+7),"n/a")),IF(periods_per_year=24,DATE(YEAR(fpdate),MONTH(fpdate)+(L1062-1)/2+IF(AND(DAY(fpdate)&gt;=15,MOD(L1062,2)=0),1,0),IF(MOD(L1062,2)=0,IF(DAY(fpdate)&gt;=15,DAY(fpdate)-14,DAY(fpdate)+14),DAY(fpdate))),IF(DAY(DATE(YEAR(fpdate),MONTH(fpdate)+L1062-1,DAY(fpdate)))&lt;&gt;DAY(fpdate),DATE(YEAR(fpdate),MONTH(fpdate)+L1062,0),DATE(YEAR(fpdate),MONTH(fpdate)+L1062-1,DAY(fpdate))))))</f>
        <v/>
      </c>
      <c r="N1062" s="70" t="str">
        <f>IF(L1062="","",IF(D1062&lt;&gt;"",D1062,IF(L1062=1,start_rate,IF(variable,IF(OR(L1062=1,L1062&lt;$K$20*periods_per_year),N1061,MIN($K$21,IF(MOD(L1062-1,$J$23)=0,MAX($K$22,N1061+$J$24),N1061))),N1061))))</f>
        <v/>
      </c>
      <c r="O1062" s="71" t="str">
        <f>IF(L1062="","",ROUND((((1+N1062/CP)^(CP/periods_per_year))-1)*R1061,2))</f>
        <v/>
      </c>
      <c r="P1062" s="71" t="str">
        <f>IF(L1062="","",IF(L1062=nper,R1061+O1062,MIN(R1061+O1062,IF(N1062=N1061,P1061,ROUND(-PMT(((1+N1062/CP)^(CP/periods_per_year))-1,nper-L1062+1,R1061),2)))))</f>
        <v/>
      </c>
      <c r="Q1062" s="71" t="str">
        <f t="shared" si="142"/>
        <v/>
      </c>
      <c r="R1062" s="71" t="str">
        <f t="shared" si="143"/>
        <v/>
      </c>
    </row>
    <row r="1063" spans="1:18" x14ac:dyDescent="0.25">
      <c r="A1063" s="63" t="str">
        <f t="shared" si="135"/>
        <v/>
      </c>
      <c r="B1063" s="64" t="str">
        <f t="shared" si="136"/>
        <v/>
      </c>
      <c r="C1063" s="65" t="str">
        <f t="shared" si="137"/>
        <v/>
      </c>
      <c r="D1063" s="66" t="str">
        <f>IF(A1063="","",IF(A1063=1,start_rate,IF(variable,IF(OR(A1063=1,A1063&lt;$K$20*periods_per_year),D1062,MIN($K$21,IF(MOD(A1063-1,$J$23)=0,MAX($K$22,D1062+$J$24),D1062))),D1062)))</f>
        <v/>
      </c>
      <c r="E1063" s="71" t="str">
        <f t="shared" si="138"/>
        <v/>
      </c>
      <c r="F1063" s="71" t="str">
        <f>IF(A1063="","",IF(A1063=nper,J1062+E1063,MIN(J1062+E1063,IF(D1063=D1062,F1062,IF($E$10="Acc Bi-Weekly",ROUND((-PMT(((1+D1063/CP)^(CP/12))-1,(nper-A1063+1)*12/26,J1062))/2,2),IF($E$10="Acc Weekly",ROUND((-PMT(((1+D1063/CP)^(CP/12))-1,(nper-A1063+1)*12/52,J1062))/4,2),ROUND(-PMT(((1+D1063/CP)^(CP/periods_per_year))-1,nper-A1063+1,J1062),2)))))))</f>
        <v/>
      </c>
      <c r="G1063" s="71" t="str">
        <f>IF(OR(A1063="",A1063&lt;$E$14),"",IF(J1062&lt;=F1063,0,IF(IF(AND(A1063&gt;=$E$14,MOD(A1063-$E$14,int)=0),$E$15,0)+F1063&gt;=J1062+E1063,J1062+E1063-F1063,IF(AND(A1063&gt;=$E$14,MOD(A1063-$E$14,int)=0),$E$15,0)+IF(IF(AND(A1063&gt;=$E$14,MOD(A1063-$E$14,int)=0),$E$15,0)+IF(MOD(A1063-$E$18,periods_per_year)=0,$E$17,0)+F1063&lt;J1062+E1063,IF(MOD(A1063-$E$18,periods_per_year)=0,$E$17,0),J1062+E1063-IF(AND(A1063&gt;=$E$14,MOD(A1063-$E$14,int)=0),$E$15,0)-F1063))))</f>
        <v/>
      </c>
      <c r="H1063" s="68"/>
      <c r="I1063" s="71" t="str">
        <f t="shared" si="139"/>
        <v/>
      </c>
      <c r="J1063" s="71" t="str">
        <f t="shared" si="140"/>
        <v/>
      </c>
      <c r="K1063" s="50"/>
      <c r="L1063" s="63" t="str">
        <f t="shared" si="141"/>
        <v/>
      </c>
      <c r="M1063" s="64" t="str">
        <f>IF(L1063="","",IF(OR(periods_per_year=26,periods_per_year=52),IF(periods_per_year=26,IF(L1063=1,fpdate,M1062+14),IF(periods_per_year=52,IF(L1063=1,fpdate,M1062+7),"n/a")),IF(periods_per_year=24,DATE(YEAR(fpdate),MONTH(fpdate)+(L1063-1)/2+IF(AND(DAY(fpdate)&gt;=15,MOD(L1063,2)=0),1,0),IF(MOD(L1063,2)=0,IF(DAY(fpdate)&gt;=15,DAY(fpdate)-14,DAY(fpdate)+14),DAY(fpdate))),IF(DAY(DATE(YEAR(fpdate),MONTH(fpdate)+L1063-1,DAY(fpdate)))&lt;&gt;DAY(fpdate),DATE(YEAR(fpdate),MONTH(fpdate)+L1063,0),DATE(YEAR(fpdate),MONTH(fpdate)+L1063-1,DAY(fpdate))))))</f>
        <v/>
      </c>
      <c r="N1063" s="70" t="str">
        <f>IF(L1063="","",IF(D1063&lt;&gt;"",D1063,IF(L1063=1,start_rate,IF(variable,IF(OR(L1063=1,L1063&lt;$K$20*periods_per_year),N1062,MIN($K$21,IF(MOD(L1063-1,$J$23)=0,MAX($K$22,N1062+$J$24),N1062))),N1062))))</f>
        <v/>
      </c>
      <c r="O1063" s="71" t="str">
        <f>IF(L1063="","",ROUND((((1+N1063/CP)^(CP/periods_per_year))-1)*R1062,2))</f>
        <v/>
      </c>
      <c r="P1063" s="71" t="str">
        <f>IF(L1063="","",IF(L1063=nper,R1062+O1063,MIN(R1062+O1063,IF(N1063=N1062,P1062,ROUND(-PMT(((1+N1063/CP)^(CP/periods_per_year))-1,nper-L1063+1,R1062),2)))))</f>
        <v/>
      </c>
      <c r="Q1063" s="71" t="str">
        <f t="shared" si="142"/>
        <v/>
      </c>
      <c r="R1063" s="71" t="str">
        <f t="shared" si="143"/>
        <v/>
      </c>
    </row>
    <row r="1064" spans="1:18" x14ac:dyDescent="0.25">
      <c r="A1064" s="63" t="str">
        <f t="shared" si="135"/>
        <v/>
      </c>
      <c r="B1064" s="64" t="str">
        <f t="shared" si="136"/>
        <v/>
      </c>
      <c r="C1064" s="65" t="str">
        <f t="shared" si="137"/>
        <v/>
      </c>
      <c r="D1064" s="66" t="str">
        <f>IF(A1064="","",IF(A1064=1,start_rate,IF(variable,IF(OR(A1064=1,A1064&lt;$K$20*periods_per_year),D1063,MIN($K$21,IF(MOD(A1064-1,$J$23)=0,MAX($K$22,D1063+$J$24),D1063))),D1063)))</f>
        <v/>
      </c>
      <c r="E1064" s="71" t="str">
        <f t="shared" si="138"/>
        <v/>
      </c>
      <c r="F1064" s="71" t="str">
        <f>IF(A1064="","",IF(A1064=nper,J1063+E1064,MIN(J1063+E1064,IF(D1064=D1063,F1063,IF($E$10="Acc Bi-Weekly",ROUND((-PMT(((1+D1064/CP)^(CP/12))-1,(nper-A1064+1)*12/26,J1063))/2,2),IF($E$10="Acc Weekly",ROUND((-PMT(((1+D1064/CP)^(CP/12))-1,(nper-A1064+1)*12/52,J1063))/4,2),ROUND(-PMT(((1+D1064/CP)^(CP/periods_per_year))-1,nper-A1064+1,J1063),2)))))))</f>
        <v/>
      </c>
      <c r="G1064" s="71" t="str">
        <f>IF(OR(A1064="",A1064&lt;$E$14),"",IF(J1063&lt;=F1064,0,IF(IF(AND(A1064&gt;=$E$14,MOD(A1064-$E$14,int)=0),$E$15,0)+F1064&gt;=J1063+E1064,J1063+E1064-F1064,IF(AND(A1064&gt;=$E$14,MOD(A1064-$E$14,int)=0),$E$15,0)+IF(IF(AND(A1064&gt;=$E$14,MOD(A1064-$E$14,int)=0),$E$15,0)+IF(MOD(A1064-$E$18,periods_per_year)=0,$E$17,0)+F1064&lt;J1063+E1064,IF(MOD(A1064-$E$18,periods_per_year)=0,$E$17,0),J1063+E1064-IF(AND(A1064&gt;=$E$14,MOD(A1064-$E$14,int)=0),$E$15,0)-F1064))))</f>
        <v/>
      </c>
      <c r="H1064" s="68"/>
      <c r="I1064" s="71" t="str">
        <f t="shared" si="139"/>
        <v/>
      </c>
      <c r="J1064" s="71" t="str">
        <f t="shared" si="140"/>
        <v/>
      </c>
      <c r="K1064" s="50"/>
      <c r="L1064" s="63" t="str">
        <f t="shared" si="141"/>
        <v/>
      </c>
      <c r="M1064" s="64" t="str">
        <f>IF(L1064="","",IF(OR(periods_per_year=26,periods_per_year=52),IF(periods_per_year=26,IF(L1064=1,fpdate,M1063+14),IF(periods_per_year=52,IF(L1064=1,fpdate,M1063+7),"n/a")),IF(periods_per_year=24,DATE(YEAR(fpdate),MONTH(fpdate)+(L1064-1)/2+IF(AND(DAY(fpdate)&gt;=15,MOD(L1064,2)=0),1,0),IF(MOD(L1064,2)=0,IF(DAY(fpdate)&gt;=15,DAY(fpdate)-14,DAY(fpdate)+14),DAY(fpdate))),IF(DAY(DATE(YEAR(fpdate),MONTH(fpdate)+L1064-1,DAY(fpdate)))&lt;&gt;DAY(fpdate),DATE(YEAR(fpdate),MONTH(fpdate)+L1064,0),DATE(YEAR(fpdate),MONTH(fpdate)+L1064-1,DAY(fpdate))))))</f>
        <v/>
      </c>
      <c r="N1064" s="70" t="str">
        <f>IF(L1064="","",IF(D1064&lt;&gt;"",D1064,IF(L1064=1,start_rate,IF(variable,IF(OR(L1064=1,L1064&lt;$K$20*periods_per_year),N1063,MIN($K$21,IF(MOD(L1064-1,$J$23)=0,MAX($K$22,N1063+$J$24),N1063))),N1063))))</f>
        <v/>
      </c>
      <c r="O1064" s="71" t="str">
        <f>IF(L1064="","",ROUND((((1+N1064/CP)^(CP/periods_per_year))-1)*R1063,2))</f>
        <v/>
      </c>
      <c r="P1064" s="71" t="str">
        <f>IF(L1064="","",IF(L1064=nper,R1063+O1064,MIN(R1063+O1064,IF(N1064=N1063,P1063,ROUND(-PMT(((1+N1064/CP)^(CP/periods_per_year))-1,nper-L1064+1,R1063),2)))))</f>
        <v/>
      </c>
      <c r="Q1064" s="71" t="str">
        <f t="shared" si="142"/>
        <v/>
      </c>
      <c r="R1064" s="71" t="str">
        <f t="shared" si="143"/>
        <v/>
      </c>
    </row>
    <row r="1065" spans="1:18" x14ac:dyDescent="0.25">
      <c r="A1065" s="63" t="str">
        <f t="shared" si="135"/>
        <v/>
      </c>
      <c r="B1065" s="64" t="str">
        <f t="shared" si="136"/>
        <v/>
      </c>
      <c r="C1065" s="65" t="str">
        <f t="shared" si="137"/>
        <v/>
      </c>
      <c r="D1065" s="66" t="str">
        <f>IF(A1065="","",IF(A1065=1,start_rate,IF(variable,IF(OR(A1065=1,A1065&lt;$K$20*periods_per_year),D1064,MIN($K$21,IF(MOD(A1065-1,$J$23)=0,MAX($K$22,D1064+$J$24),D1064))),D1064)))</f>
        <v/>
      </c>
      <c r="E1065" s="71" t="str">
        <f t="shared" si="138"/>
        <v/>
      </c>
      <c r="F1065" s="71" t="str">
        <f>IF(A1065="","",IF(A1065=nper,J1064+E1065,MIN(J1064+E1065,IF(D1065=D1064,F1064,IF($E$10="Acc Bi-Weekly",ROUND((-PMT(((1+D1065/CP)^(CP/12))-1,(nper-A1065+1)*12/26,J1064))/2,2),IF($E$10="Acc Weekly",ROUND((-PMT(((1+D1065/CP)^(CP/12))-1,(nper-A1065+1)*12/52,J1064))/4,2),ROUND(-PMT(((1+D1065/CP)^(CP/periods_per_year))-1,nper-A1065+1,J1064),2)))))))</f>
        <v/>
      </c>
      <c r="G1065" s="71" t="str">
        <f>IF(OR(A1065="",A1065&lt;$E$14),"",IF(J1064&lt;=F1065,0,IF(IF(AND(A1065&gt;=$E$14,MOD(A1065-$E$14,int)=0),$E$15,0)+F1065&gt;=J1064+E1065,J1064+E1065-F1065,IF(AND(A1065&gt;=$E$14,MOD(A1065-$E$14,int)=0),$E$15,0)+IF(IF(AND(A1065&gt;=$E$14,MOD(A1065-$E$14,int)=0),$E$15,0)+IF(MOD(A1065-$E$18,periods_per_year)=0,$E$17,0)+F1065&lt;J1064+E1065,IF(MOD(A1065-$E$18,periods_per_year)=0,$E$17,0),J1064+E1065-IF(AND(A1065&gt;=$E$14,MOD(A1065-$E$14,int)=0),$E$15,0)-F1065))))</f>
        <v/>
      </c>
      <c r="H1065" s="68"/>
      <c r="I1065" s="71" t="str">
        <f t="shared" si="139"/>
        <v/>
      </c>
      <c r="J1065" s="71" t="str">
        <f t="shared" si="140"/>
        <v/>
      </c>
      <c r="K1065" s="50"/>
      <c r="L1065" s="63" t="str">
        <f t="shared" si="141"/>
        <v/>
      </c>
      <c r="M1065" s="64" t="str">
        <f>IF(L1065="","",IF(OR(periods_per_year=26,periods_per_year=52),IF(periods_per_year=26,IF(L1065=1,fpdate,M1064+14),IF(periods_per_year=52,IF(L1065=1,fpdate,M1064+7),"n/a")),IF(periods_per_year=24,DATE(YEAR(fpdate),MONTH(fpdate)+(L1065-1)/2+IF(AND(DAY(fpdate)&gt;=15,MOD(L1065,2)=0),1,0),IF(MOD(L1065,2)=0,IF(DAY(fpdate)&gt;=15,DAY(fpdate)-14,DAY(fpdate)+14),DAY(fpdate))),IF(DAY(DATE(YEAR(fpdate),MONTH(fpdate)+L1065-1,DAY(fpdate)))&lt;&gt;DAY(fpdate),DATE(YEAR(fpdate),MONTH(fpdate)+L1065,0),DATE(YEAR(fpdate),MONTH(fpdate)+L1065-1,DAY(fpdate))))))</f>
        <v/>
      </c>
      <c r="N1065" s="70" t="str">
        <f>IF(L1065="","",IF(D1065&lt;&gt;"",D1065,IF(L1065=1,start_rate,IF(variable,IF(OR(L1065=1,L1065&lt;$K$20*periods_per_year),N1064,MIN($K$21,IF(MOD(L1065-1,$J$23)=0,MAX($K$22,N1064+$J$24),N1064))),N1064))))</f>
        <v/>
      </c>
      <c r="O1065" s="71" t="str">
        <f>IF(L1065="","",ROUND((((1+N1065/CP)^(CP/periods_per_year))-1)*R1064,2))</f>
        <v/>
      </c>
      <c r="P1065" s="71" t="str">
        <f>IF(L1065="","",IF(L1065=nper,R1064+O1065,MIN(R1064+O1065,IF(N1065=N1064,P1064,ROUND(-PMT(((1+N1065/CP)^(CP/periods_per_year))-1,nper-L1065+1,R1064),2)))))</f>
        <v/>
      </c>
      <c r="Q1065" s="71" t="str">
        <f t="shared" si="142"/>
        <v/>
      </c>
      <c r="R1065" s="71" t="str">
        <f t="shared" si="143"/>
        <v/>
      </c>
    </row>
    <row r="1066" spans="1:18" x14ac:dyDescent="0.25">
      <c r="A1066" s="63" t="str">
        <f t="shared" si="135"/>
        <v/>
      </c>
      <c r="B1066" s="64" t="str">
        <f t="shared" si="136"/>
        <v/>
      </c>
      <c r="C1066" s="65" t="str">
        <f t="shared" si="137"/>
        <v/>
      </c>
      <c r="D1066" s="66" t="str">
        <f>IF(A1066="","",IF(A1066=1,start_rate,IF(variable,IF(OR(A1066=1,A1066&lt;$K$20*periods_per_year),D1065,MIN($K$21,IF(MOD(A1066-1,$J$23)=0,MAX($K$22,D1065+$J$24),D1065))),D1065)))</f>
        <v/>
      </c>
      <c r="E1066" s="71" t="str">
        <f t="shared" si="138"/>
        <v/>
      </c>
      <c r="F1066" s="71" t="str">
        <f>IF(A1066="","",IF(A1066=nper,J1065+E1066,MIN(J1065+E1066,IF(D1066=D1065,F1065,IF($E$10="Acc Bi-Weekly",ROUND((-PMT(((1+D1066/CP)^(CP/12))-1,(nper-A1066+1)*12/26,J1065))/2,2),IF($E$10="Acc Weekly",ROUND((-PMT(((1+D1066/CP)^(CP/12))-1,(nper-A1066+1)*12/52,J1065))/4,2),ROUND(-PMT(((1+D1066/CP)^(CP/periods_per_year))-1,nper-A1066+1,J1065),2)))))))</f>
        <v/>
      </c>
      <c r="G1066" s="71" t="str">
        <f>IF(OR(A1066="",A1066&lt;$E$14),"",IF(J1065&lt;=F1066,0,IF(IF(AND(A1066&gt;=$E$14,MOD(A1066-$E$14,int)=0),$E$15,0)+F1066&gt;=J1065+E1066,J1065+E1066-F1066,IF(AND(A1066&gt;=$E$14,MOD(A1066-$E$14,int)=0),$E$15,0)+IF(IF(AND(A1066&gt;=$E$14,MOD(A1066-$E$14,int)=0),$E$15,0)+IF(MOD(A1066-$E$18,periods_per_year)=0,$E$17,0)+F1066&lt;J1065+E1066,IF(MOD(A1066-$E$18,periods_per_year)=0,$E$17,0),J1065+E1066-IF(AND(A1066&gt;=$E$14,MOD(A1066-$E$14,int)=0),$E$15,0)-F1066))))</f>
        <v/>
      </c>
      <c r="H1066" s="68"/>
      <c r="I1066" s="71" t="str">
        <f t="shared" si="139"/>
        <v/>
      </c>
      <c r="J1066" s="71" t="str">
        <f t="shared" si="140"/>
        <v/>
      </c>
      <c r="K1066" s="50"/>
      <c r="L1066" s="63" t="str">
        <f t="shared" si="141"/>
        <v/>
      </c>
      <c r="M1066" s="64" t="str">
        <f>IF(L1066="","",IF(OR(periods_per_year=26,periods_per_year=52),IF(periods_per_year=26,IF(L1066=1,fpdate,M1065+14),IF(periods_per_year=52,IF(L1066=1,fpdate,M1065+7),"n/a")),IF(periods_per_year=24,DATE(YEAR(fpdate),MONTH(fpdate)+(L1066-1)/2+IF(AND(DAY(fpdate)&gt;=15,MOD(L1066,2)=0),1,0),IF(MOD(L1066,2)=0,IF(DAY(fpdate)&gt;=15,DAY(fpdate)-14,DAY(fpdate)+14),DAY(fpdate))),IF(DAY(DATE(YEAR(fpdate),MONTH(fpdate)+L1066-1,DAY(fpdate)))&lt;&gt;DAY(fpdate),DATE(YEAR(fpdate),MONTH(fpdate)+L1066,0),DATE(YEAR(fpdate),MONTH(fpdate)+L1066-1,DAY(fpdate))))))</f>
        <v/>
      </c>
      <c r="N1066" s="70" t="str">
        <f>IF(L1066="","",IF(D1066&lt;&gt;"",D1066,IF(L1066=1,start_rate,IF(variable,IF(OR(L1066=1,L1066&lt;$K$20*periods_per_year),N1065,MIN($K$21,IF(MOD(L1066-1,$J$23)=0,MAX($K$22,N1065+$J$24),N1065))),N1065))))</f>
        <v/>
      </c>
      <c r="O1066" s="71" t="str">
        <f>IF(L1066="","",ROUND((((1+N1066/CP)^(CP/periods_per_year))-1)*R1065,2))</f>
        <v/>
      </c>
      <c r="P1066" s="71" t="str">
        <f>IF(L1066="","",IF(L1066=nper,R1065+O1066,MIN(R1065+O1066,IF(N1066=N1065,P1065,ROUND(-PMT(((1+N1066/CP)^(CP/periods_per_year))-1,nper-L1066+1,R1065),2)))))</f>
        <v/>
      </c>
      <c r="Q1066" s="71" t="str">
        <f t="shared" si="142"/>
        <v/>
      </c>
      <c r="R1066" s="71" t="str">
        <f t="shared" si="143"/>
        <v/>
      </c>
    </row>
    <row r="1067" spans="1:18" x14ac:dyDescent="0.25">
      <c r="A1067" s="63" t="str">
        <f t="shared" ref="A1067:A1130" si="144">IF(J1066="","",IF(OR(A1066&gt;=nper,ROUND(J1066,2)&lt;=0),"",A1066+1))</f>
        <v/>
      </c>
      <c r="B1067" s="64" t="str">
        <f t="shared" ref="B1067:B1130" si="145">IF(A1067="","",IF(OR(periods_per_year=26,periods_per_year=52),IF(periods_per_year=26,IF(A1067=1,fpdate,B1066+14),IF(periods_per_year=52,IF(A1067=1,fpdate,B1066+7),"n/a")),IF(periods_per_year=24,DATE(YEAR(fpdate),MONTH(fpdate)+(A1067-1)/2+IF(AND(DAY(fpdate)&gt;=15,MOD(A1067,2)=0),1,0),IF(MOD(A1067,2)=0,IF(DAY(fpdate)&gt;=15,DAY(fpdate)-14,DAY(fpdate)+14),DAY(fpdate))),IF(DAY(DATE(YEAR(fpdate),MONTH(fpdate)+A1067-1,DAY(fpdate)))&lt;&gt;DAY(fpdate),DATE(YEAR(fpdate),MONTH(fpdate)+A1067,0),DATE(YEAR(fpdate),MONTH(fpdate)+A1067-1,DAY(fpdate))))))</f>
        <v/>
      </c>
      <c r="C1067" s="65" t="str">
        <f t="shared" ref="C1067:C1130" si="146">IF(A1067="","",IF(MOD(A1067,periods_per_year)=0,A1067/periods_per_year,""))</f>
        <v/>
      </c>
      <c r="D1067" s="66" t="str">
        <f>IF(A1067="","",IF(A1067=1,start_rate,IF(variable,IF(OR(A1067=1,A1067&lt;$K$20*periods_per_year),D1066,MIN($K$21,IF(MOD(A1067-1,$J$23)=0,MAX($K$22,D1066+$J$24),D1066))),D1066)))</f>
        <v/>
      </c>
      <c r="E1067" s="71" t="str">
        <f t="shared" ref="E1067:E1130" si="147">IF(A1067="","",ROUND((((1+D1067/CP)^(CP/periods_per_year))-1)*J1066,2))</f>
        <v/>
      </c>
      <c r="F1067" s="71" t="str">
        <f>IF(A1067="","",IF(A1067=nper,J1066+E1067,MIN(J1066+E1067,IF(D1067=D1066,F1066,IF($E$10="Acc Bi-Weekly",ROUND((-PMT(((1+D1067/CP)^(CP/12))-1,(nper-A1067+1)*12/26,J1066))/2,2),IF($E$10="Acc Weekly",ROUND((-PMT(((1+D1067/CP)^(CP/12))-1,(nper-A1067+1)*12/52,J1066))/4,2),ROUND(-PMT(((1+D1067/CP)^(CP/periods_per_year))-1,nper-A1067+1,J1066),2)))))))</f>
        <v/>
      </c>
      <c r="G1067" s="71" t="str">
        <f>IF(OR(A1067="",A1067&lt;$E$14),"",IF(J1066&lt;=F1067,0,IF(IF(AND(A1067&gt;=$E$14,MOD(A1067-$E$14,int)=0),$E$15,0)+F1067&gt;=J1066+E1067,J1066+E1067-F1067,IF(AND(A1067&gt;=$E$14,MOD(A1067-$E$14,int)=0),$E$15,0)+IF(IF(AND(A1067&gt;=$E$14,MOD(A1067-$E$14,int)=0),$E$15,0)+IF(MOD(A1067-$E$18,periods_per_year)=0,$E$17,0)+F1067&lt;J1066+E1067,IF(MOD(A1067-$E$18,periods_per_year)=0,$E$17,0),J1066+E1067-IF(AND(A1067&gt;=$E$14,MOD(A1067-$E$14,int)=0),$E$15,0)-F1067))))</f>
        <v/>
      </c>
      <c r="H1067" s="68"/>
      <c r="I1067" s="71" t="str">
        <f t="shared" ref="I1067:I1130" si="148">IF(A1067="","",F1067-E1067+H1067+IF(G1067="",0,G1067))</f>
        <v/>
      </c>
      <c r="J1067" s="71" t="str">
        <f t="shared" ref="J1067:J1130" si="149">IF(A1067="","",J1066-I1067)</f>
        <v/>
      </c>
      <c r="K1067" s="50"/>
      <c r="L1067" s="63" t="str">
        <f t="shared" ref="L1067:L1130" si="150">IF(R1066="","",IF(OR(L1066&gt;=nper,ROUND(R1066,2)&lt;=0),"",L1066+1))</f>
        <v/>
      </c>
      <c r="M1067" s="64" t="str">
        <f>IF(L1067="","",IF(OR(periods_per_year=26,periods_per_year=52),IF(periods_per_year=26,IF(L1067=1,fpdate,M1066+14),IF(periods_per_year=52,IF(L1067=1,fpdate,M1066+7),"n/a")),IF(periods_per_year=24,DATE(YEAR(fpdate),MONTH(fpdate)+(L1067-1)/2+IF(AND(DAY(fpdate)&gt;=15,MOD(L1067,2)=0),1,0),IF(MOD(L1067,2)=0,IF(DAY(fpdate)&gt;=15,DAY(fpdate)-14,DAY(fpdate)+14),DAY(fpdate))),IF(DAY(DATE(YEAR(fpdate),MONTH(fpdate)+L1067-1,DAY(fpdate)))&lt;&gt;DAY(fpdate),DATE(YEAR(fpdate),MONTH(fpdate)+L1067,0),DATE(YEAR(fpdate),MONTH(fpdate)+L1067-1,DAY(fpdate))))))</f>
        <v/>
      </c>
      <c r="N1067" s="70" t="str">
        <f>IF(L1067="","",IF(D1067&lt;&gt;"",D1067,IF(L1067=1,start_rate,IF(variable,IF(OR(L1067=1,L1067&lt;$K$20*periods_per_year),N1066,MIN($K$21,IF(MOD(L1067-1,$J$23)=0,MAX($K$22,N1066+$J$24),N1066))),N1066))))</f>
        <v/>
      </c>
      <c r="O1067" s="71" t="str">
        <f>IF(L1067="","",ROUND((((1+N1067/CP)^(CP/periods_per_year))-1)*R1066,2))</f>
        <v/>
      </c>
      <c r="P1067" s="71" t="str">
        <f>IF(L1067="","",IF(L1067=nper,R1066+O1067,MIN(R1066+O1067,IF(N1067=N1066,P1066,ROUND(-PMT(((1+N1067/CP)^(CP/periods_per_year))-1,nper-L1067+1,R1066),2)))))</f>
        <v/>
      </c>
      <c r="Q1067" s="71" t="str">
        <f t="shared" ref="Q1067:Q1130" si="151">IF(L1067="","",P1067-O1067)</f>
        <v/>
      </c>
      <c r="R1067" s="71" t="str">
        <f t="shared" ref="R1067:R1130" si="152">IF(L1067="","",R1066-Q1067)</f>
        <v/>
      </c>
    </row>
    <row r="1068" spans="1:18" x14ac:dyDescent="0.25">
      <c r="A1068" s="63" t="str">
        <f t="shared" si="144"/>
        <v/>
      </c>
      <c r="B1068" s="64" t="str">
        <f t="shared" si="145"/>
        <v/>
      </c>
      <c r="C1068" s="65" t="str">
        <f t="shared" si="146"/>
        <v/>
      </c>
      <c r="D1068" s="66" t="str">
        <f>IF(A1068="","",IF(A1068=1,start_rate,IF(variable,IF(OR(A1068=1,A1068&lt;$K$20*periods_per_year),D1067,MIN($K$21,IF(MOD(A1068-1,$J$23)=0,MAX($K$22,D1067+$J$24),D1067))),D1067)))</f>
        <v/>
      </c>
      <c r="E1068" s="71" t="str">
        <f t="shared" si="147"/>
        <v/>
      </c>
      <c r="F1068" s="71" t="str">
        <f>IF(A1068="","",IF(A1068=nper,J1067+E1068,MIN(J1067+E1068,IF(D1068=D1067,F1067,IF($E$10="Acc Bi-Weekly",ROUND((-PMT(((1+D1068/CP)^(CP/12))-1,(nper-A1068+1)*12/26,J1067))/2,2),IF($E$10="Acc Weekly",ROUND((-PMT(((1+D1068/CP)^(CP/12))-1,(nper-A1068+1)*12/52,J1067))/4,2),ROUND(-PMT(((1+D1068/CP)^(CP/periods_per_year))-1,nper-A1068+1,J1067),2)))))))</f>
        <v/>
      </c>
      <c r="G1068" s="71" t="str">
        <f>IF(OR(A1068="",A1068&lt;$E$14),"",IF(J1067&lt;=F1068,0,IF(IF(AND(A1068&gt;=$E$14,MOD(A1068-$E$14,int)=0),$E$15,0)+F1068&gt;=J1067+E1068,J1067+E1068-F1068,IF(AND(A1068&gt;=$E$14,MOD(A1068-$E$14,int)=0),$E$15,0)+IF(IF(AND(A1068&gt;=$E$14,MOD(A1068-$E$14,int)=0),$E$15,0)+IF(MOD(A1068-$E$18,periods_per_year)=0,$E$17,0)+F1068&lt;J1067+E1068,IF(MOD(A1068-$E$18,periods_per_year)=0,$E$17,0),J1067+E1068-IF(AND(A1068&gt;=$E$14,MOD(A1068-$E$14,int)=0),$E$15,0)-F1068))))</f>
        <v/>
      </c>
      <c r="H1068" s="68"/>
      <c r="I1068" s="71" t="str">
        <f t="shared" si="148"/>
        <v/>
      </c>
      <c r="J1068" s="71" t="str">
        <f t="shared" si="149"/>
        <v/>
      </c>
      <c r="K1068" s="50"/>
      <c r="L1068" s="63" t="str">
        <f t="shared" si="150"/>
        <v/>
      </c>
      <c r="M1068" s="64" t="str">
        <f>IF(L1068="","",IF(OR(periods_per_year=26,periods_per_year=52),IF(periods_per_year=26,IF(L1068=1,fpdate,M1067+14),IF(periods_per_year=52,IF(L1068=1,fpdate,M1067+7),"n/a")),IF(periods_per_year=24,DATE(YEAR(fpdate),MONTH(fpdate)+(L1068-1)/2+IF(AND(DAY(fpdate)&gt;=15,MOD(L1068,2)=0),1,0),IF(MOD(L1068,2)=0,IF(DAY(fpdate)&gt;=15,DAY(fpdate)-14,DAY(fpdate)+14),DAY(fpdate))),IF(DAY(DATE(YEAR(fpdate),MONTH(fpdate)+L1068-1,DAY(fpdate)))&lt;&gt;DAY(fpdate),DATE(YEAR(fpdate),MONTH(fpdate)+L1068,0),DATE(YEAR(fpdate),MONTH(fpdate)+L1068-1,DAY(fpdate))))))</f>
        <v/>
      </c>
      <c r="N1068" s="70" t="str">
        <f>IF(L1068="","",IF(D1068&lt;&gt;"",D1068,IF(L1068=1,start_rate,IF(variable,IF(OR(L1068=1,L1068&lt;$K$20*periods_per_year),N1067,MIN($K$21,IF(MOD(L1068-1,$J$23)=0,MAX($K$22,N1067+$J$24),N1067))),N1067))))</f>
        <v/>
      </c>
      <c r="O1068" s="71" t="str">
        <f>IF(L1068="","",ROUND((((1+N1068/CP)^(CP/periods_per_year))-1)*R1067,2))</f>
        <v/>
      </c>
      <c r="P1068" s="71" t="str">
        <f>IF(L1068="","",IF(L1068=nper,R1067+O1068,MIN(R1067+O1068,IF(N1068=N1067,P1067,ROUND(-PMT(((1+N1068/CP)^(CP/periods_per_year))-1,nper-L1068+1,R1067),2)))))</f>
        <v/>
      </c>
      <c r="Q1068" s="71" t="str">
        <f t="shared" si="151"/>
        <v/>
      </c>
      <c r="R1068" s="71" t="str">
        <f t="shared" si="152"/>
        <v/>
      </c>
    </row>
    <row r="1069" spans="1:18" x14ac:dyDescent="0.25">
      <c r="A1069" s="63" t="str">
        <f t="shared" si="144"/>
        <v/>
      </c>
      <c r="B1069" s="64" t="str">
        <f t="shared" si="145"/>
        <v/>
      </c>
      <c r="C1069" s="65" t="str">
        <f t="shared" si="146"/>
        <v/>
      </c>
      <c r="D1069" s="66" t="str">
        <f>IF(A1069="","",IF(A1069=1,start_rate,IF(variable,IF(OR(A1069=1,A1069&lt;$K$20*periods_per_year),D1068,MIN($K$21,IF(MOD(A1069-1,$J$23)=0,MAX($K$22,D1068+$J$24),D1068))),D1068)))</f>
        <v/>
      </c>
      <c r="E1069" s="71" t="str">
        <f t="shared" si="147"/>
        <v/>
      </c>
      <c r="F1069" s="71" t="str">
        <f>IF(A1069="","",IF(A1069=nper,J1068+E1069,MIN(J1068+E1069,IF(D1069=D1068,F1068,IF($E$10="Acc Bi-Weekly",ROUND((-PMT(((1+D1069/CP)^(CP/12))-1,(nper-A1069+1)*12/26,J1068))/2,2),IF($E$10="Acc Weekly",ROUND((-PMT(((1+D1069/CP)^(CP/12))-1,(nper-A1069+1)*12/52,J1068))/4,2),ROUND(-PMT(((1+D1069/CP)^(CP/periods_per_year))-1,nper-A1069+1,J1068),2)))))))</f>
        <v/>
      </c>
      <c r="G1069" s="71" t="str">
        <f>IF(OR(A1069="",A1069&lt;$E$14),"",IF(J1068&lt;=F1069,0,IF(IF(AND(A1069&gt;=$E$14,MOD(A1069-$E$14,int)=0),$E$15,0)+F1069&gt;=J1068+E1069,J1068+E1069-F1069,IF(AND(A1069&gt;=$E$14,MOD(A1069-$E$14,int)=0),$E$15,0)+IF(IF(AND(A1069&gt;=$E$14,MOD(A1069-$E$14,int)=0),$E$15,0)+IF(MOD(A1069-$E$18,periods_per_year)=0,$E$17,0)+F1069&lt;J1068+E1069,IF(MOD(A1069-$E$18,periods_per_year)=0,$E$17,0),J1068+E1069-IF(AND(A1069&gt;=$E$14,MOD(A1069-$E$14,int)=0),$E$15,0)-F1069))))</f>
        <v/>
      </c>
      <c r="H1069" s="68"/>
      <c r="I1069" s="71" t="str">
        <f t="shared" si="148"/>
        <v/>
      </c>
      <c r="J1069" s="71" t="str">
        <f t="shared" si="149"/>
        <v/>
      </c>
      <c r="K1069" s="50"/>
      <c r="L1069" s="63" t="str">
        <f t="shared" si="150"/>
        <v/>
      </c>
      <c r="M1069" s="64" t="str">
        <f>IF(L1069="","",IF(OR(periods_per_year=26,periods_per_year=52),IF(periods_per_year=26,IF(L1069=1,fpdate,M1068+14),IF(periods_per_year=52,IF(L1069=1,fpdate,M1068+7),"n/a")),IF(periods_per_year=24,DATE(YEAR(fpdate),MONTH(fpdate)+(L1069-1)/2+IF(AND(DAY(fpdate)&gt;=15,MOD(L1069,2)=0),1,0),IF(MOD(L1069,2)=0,IF(DAY(fpdate)&gt;=15,DAY(fpdate)-14,DAY(fpdate)+14),DAY(fpdate))),IF(DAY(DATE(YEAR(fpdate),MONTH(fpdate)+L1069-1,DAY(fpdate)))&lt;&gt;DAY(fpdate),DATE(YEAR(fpdate),MONTH(fpdate)+L1069,0),DATE(YEAR(fpdate),MONTH(fpdate)+L1069-1,DAY(fpdate))))))</f>
        <v/>
      </c>
      <c r="N1069" s="70" t="str">
        <f>IF(L1069="","",IF(D1069&lt;&gt;"",D1069,IF(L1069=1,start_rate,IF(variable,IF(OR(L1069=1,L1069&lt;$K$20*periods_per_year),N1068,MIN($K$21,IF(MOD(L1069-1,$J$23)=0,MAX($K$22,N1068+$J$24),N1068))),N1068))))</f>
        <v/>
      </c>
      <c r="O1069" s="71" t="str">
        <f>IF(L1069="","",ROUND((((1+N1069/CP)^(CP/periods_per_year))-1)*R1068,2))</f>
        <v/>
      </c>
      <c r="P1069" s="71" t="str">
        <f>IF(L1069="","",IF(L1069=nper,R1068+O1069,MIN(R1068+O1069,IF(N1069=N1068,P1068,ROUND(-PMT(((1+N1069/CP)^(CP/periods_per_year))-1,nper-L1069+1,R1068),2)))))</f>
        <v/>
      </c>
      <c r="Q1069" s="71" t="str">
        <f t="shared" si="151"/>
        <v/>
      </c>
      <c r="R1069" s="71" t="str">
        <f t="shared" si="152"/>
        <v/>
      </c>
    </row>
    <row r="1070" spans="1:18" x14ac:dyDescent="0.25">
      <c r="A1070" s="63" t="str">
        <f t="shared" si="144"/>
        <v/>
      </c>
      <c r="B1070" s="64" t="str">
        <f t="shared" si="145"/>
        <v/>
      </c>
      <c r="C1070" s="65" t="str">
        <f t="shared" si="146"/>
        <v/>
      </c>
      <c r="D1070" s="66" t="str">
        <f>IF(A1070="","",IF(A1070=1,start_rate,IF(variable,IF(OR(A1070=1,A1070&lt;$K$20*periods_per_year),D1069,MIN($K$21,IF(MOD(A1070-1,$J$23)=0,MAX($K$22,D1069+$J$24),D1069))),D1069)))</f>
        <v/>
      </c>
      <c r="E1070" s="71" t="str">
        <f t="shared" si="147"/>
        <v/>
      </c>
      <c r="F1070" s="71" t="str">
        <f>IF(A1070="","",IF(A1070=nper,J1069+E1070,MIN(J1069+E1070,IF(D1070=D1069,F1069,IF($E$10="Acc Bi-Weekly",ROUND((-PMT(((1+D1070/CP)^(CP/12))-1,(nper-A1070+1)*12/26,J1069))/2,2),IF($E$10="Acc Weekly",ROUND((-PMT(((1+D1070/CP)^(CP/12))-1,(nper-A1070+1)*12/52,J1069))/4,2),ROUND(-PMT(((1+D1070/CP)^(CP/periods_per_year))-1,nper-A1070+1,J1069),2)))))))</f>
        <v/>
      </c>
      <c r="G1070" s="71" t="str">
        <f>IF(OR(A1070="",A1070&lt;$E$14),"",IF(J1069&lt;=F1070,0,IF(IF(AND(A1070&gt;=$E$14,MOD(A1070-$E$14,int)=0),$E$15,0)+F1070&gt;=J1069+E1070,J1069+E1070-F1070,IF(AND(A1070&gt;=$E$14,MOD(A1070-$E$14,int)=0),$E$15,0)+IF(IF(AND(A1070&gt;=$E$14,MOD(A1070-$E$14,int)=0),$E$15,0)+IF(MOD(A1070-$E$18,periods_per_year)=0,$E$17,0)+F1070&lt;J1069+E1070,IF(MOD(A1070-$E$18,periods_per_year)=0,$E$17,0),J1069+E1070-IF(AND(A1070&gt;=$E$14,MOD(A1070-$E$14,int)=0),$E$15,0)-F1070))))</f>
        <v/>
      </c>
      <c r="H1070" s="68"/>
      <c r="I1070" s="71" t="str">
        <f t="shared" si="148"/>
        <v/>
      </c>
      <c r="J1070" s="71" t="str">
        <f t="shared" si="149"/>
        <v/>
      </c>
      <c r="K1070" s="50"/>
      <c r="L1070" s="63" t="str">
        <f t="shared" si="150"/>
        <v/>
      </c>
      <c r="M1070" s="64" t="str">
        <f>IF(L1070="","",IF(OR(periods_per_year=26,periods_per_year=52),IF(periods_per_year=26,IF(L1070=1,fpdate,M1069+14),IF(periods_per_year=52,IF(L1070=1,fpdate,M1069+7),"n/a")),IF(periods_per_year=24,DATE(YEAR(fpdate),MONTH(fpdate)+(L1070-1)/2+IF(AND(DAY(fpdate)&gt;=15,MOD(L1070,2)=0),1,0),IF(MOD(L1070,2)=0,IF(DAY(fpdate)&gt;=15,DAY(fpdate)-14,DAY(fpdate)+14),DAY(fpdate))),IF(DAY(DATE(YEAR(fpdate),MONTH(fpdate)+L1070-1,DAY(fpdate)))&lt;&gt;DAY(fpdate),DATE(YEAR(fpdate),MONTH(fpdate)+L1070,0),DATE(YEAR(fpdate),MONTH(fpdate)+L1070-1,DAY(fpdate))))))</f>
        <v/>
      </c>
      <c r="N1070" s="70" t="str">
        <f>IF(L1070="","",IF(D1070&lt;&gt;"",D1070,IF(L1070=1,start_rate,IF(variable,IF(OR(L1070=1,L1070&lt;$K$20*periods_per_year),N1069,MIN($K$21,IF(MOD(L1070-1,$J$23)=0,MAX($K$22,N1069+$J$24),N1069))),N1069))))</f>
        <v/>
      </c>
      <c r="O1070" s="71" t="str">
        <f>IF(L1070="","",ROUND((((1+N1070/CP)^(CP/periods_per_year))-1)*R1069,2))</f>
        <v/>
      </c>
      <c r="P1070" s="71" t="str">
        <f>IF(L1070="","",IF(L1070=nper,R1069+O1070,MIN(R1069+O1070,IF(N1070=N1069,P1069,ROUND(-PMT(((1+N1070/CP)^(CP/periods_per_year))-1,nper-L1070+1,R1069),2)))))</f>
        <v/>
      </c>
      <c r="Q1070" s="71" t="str">
        <f t="shared" si="151"/>
        <v/>
      </c>
      <c r="R1070" s="71" t="str">
        <f t="shared" si="152"/>
        <v/>
      </c>
    </row>
    <row r="1071" spans="1:18" x14ac:dyDescent="0.25">
      <c r="A1071" s="63" t="str">
        <f t="shared" si="144"/>
        <v/>
      </c>
      <c r="B1071" s="64" t="str">
        <f t="shared" si="145"/>
        <v/>
      </c>
      <c r="C1071" s="65" t="str">
        <f t="shared" si="146"/>
        <v/>
      </c>
      <c r="D1071" s="66" t="str">
        <f>IF(A1071="","",IF(A1071=1,start_rate,IF(variable,IF(OR(A1071=1,A1071&lt;$K$20*periods_per_year),D1070,MIN($K$21,IF(MOD(A1071-1,$J$23)=0,MAX($K$22,D1070+$J$24),D1070))),D1070)))</f>
        <v/>
      </c>
      <c r="E1071" s="71" t="str">
        <f t="shared" si="147"/>
        <v/>
      </c>
      <c r="F1071" s="71" t="str">
        <f>IF(A1071="","",IF(A1071=nper,J1070+E1071,MIN(J1070+E1071,IF(D1071=D1070,F1070,IF($E$10="Acc Bi-Weekly",ROUND((-PMT(((1+D1071/CP)^(CP/12))-1,(nper-A1071+1)*12/26,J1070))/2,2),IF($E$10="Acc Weekly",ROUND((-PMT(((1+D1071/CP)^(CP/12))-1,(nper-A1071+1)*12/52,J1070))/4,2),ROUND(-PMT(((1+D1071/CP)^(CP/periods_per_year))-1,nper-A1071+1,J1070),2)))))))</f>
        <v/>
      </c>
      <c r="G1071" s="71" t="str">
        <f>IF(OR(A1071="",A1071&lt;$E$14),"",IF(J1070&lt;=F1071,0,IF(IF(AND(A1071&gt;=$E$14,MOD(A1071-$E$14,int)=0),$E$15,0)+F1071&gt;=J1070+E1071,J1070+E1071-F1071,IF(AND(A1071&gt;=$E$14,MOD(A1071-$E$14,int)=0),$E$15,0)+IF(IF(AND(A1071&gt;=$E$14,MOD(A1071-$E$14,int)=0),$E$15,0)+IF(MOD(A1071-$E$18,periods_per_year)=0,$E$17,0)+F1071&lt;J1070+E1071,IF(MOD(A1071-$E$18,periods_per_year)=0,$E$17,0),J1070+E1071-IF(AND(A1071&gt;=$E$14,MOD(A1071-$E$14,int)=0),$E$15,0)-F1071))))</f>
        <v/>
      </c>
      <c r="H1071" s="68"/>
      <c r="I1071" s="71" t="str">
        <f t="shared" si="148"/>
        <v/>
      </c>
      <c r="J1071" s="71" t="str">
        <f t="shared" si="149"/>
        <v/>
      </c>
      <c r="K1071" s="50"/>
      <c r="L1071" s="63" t="str">
        <f t="shared" si="150"/>
        <v/>
      </c>
      <c r="M1071" s="64" t="str">
        <f>IF(L1071="","",IF(OR(periods_per_year=26,periods_per_year=52),IF(periods_per_year=26,IF(L1071=1,fpdate,M1070+14),IF(periods_per_year=52,IF(L1071=1,fpdate,M1070+7),"n/a")),IF(periods_per_year=24,DATE(YEAR(fpdate),MONTH(fpdate)+(L1071-1)/2+IF(AND(DAY(fpdate)&gt;=15,MOD(L1071,2)=0),1,0),IF(MOD(L1071,2)=0,IF(DAY(fpdate)&gt;=15,DAY(fpdate)-14,DAY(fpdate)+14),DAY(fpdate))),IF(DAY(DATE(YEAR(fpdate),MONTH(fpdate)+L1071-1,DAY(fpdate)))&lt;&gt;DAY(fpdate),DATE(YEAR(fpdate),MONTH(fpdate)+L1071,0),DATE(YEAR(fpdate),MONTH(fpdate)+L1071-1,DAY(fpdate))))))</f>
        <v/>
      </c>
      <c r="N1071" s="70" t="str">
        <f>IF(L1071="","",IF(D1071&lt;&gt;"",D1071,IF(L1071=1,start_rate,IF(variable,IF(OR(L1071=1,L1071&lt;$K$20*periods_per_year),N1070,MIN($K$21,IF(MOD(L1071-1,$J$23)=0,MAX($K$22,N1070+$J$24),N1070))),N1070))))</f>
        <v/>
      </c>
      <c r="O1071" s="71" t="str">
        <f>IF(L1071="","",ROUND((((1+N1071/CP)^(CP/periods_per_year))-1)*R1070,2))</f>
        <v/>
      </c>
      <c r="P1071" s="71" t="str">
        <f>IF(L1071="","",IF(L1071=nper,R1070+O1071,MIN(R1070+O1071,IF(N1071=N1070,P1070,ROUND(-PMT(((1+N1071/CP)^(CP/periods_per_year))-1,nper-L1071+1,R1070),2)))))</f>
        <v/>
      </c>
      <c r="Q1071" s="71" t="str">
        <f t="shared" si="151"/>
        <v/>
      </c>
      <c r="R1071" s="71" t="str">
        <f t="shared" si="152"/>
        <v/>
      </c>
    </row>
    <row r="1072" spans="1:18" x14ac:dyDescent="0.25">
      <c r="A1072" s="63" t="str">
        <f t="shared" si="144"/>
        <v/>
      </c>
      <c r="B1072" s="64" t="str">
        <f t="shared" si="145"/>
        <v/>
      </c>
      <c r="C1072" s="65" t="str">
        <f t="shared" si="146"/>
        <v/>
      </c>
      <c r="D1072" s="66" t="str">
        <f>IF(A1072="","",IF(A1072=1,start_rate,IF(variable,IF(OR(A1072=1,A1072&lt;$K$20*periods_per_year),D1071,MIN($K$21,IF(MOD(A1072-1,$J$23)=0,MAX($K$22,D1071+$J$24),D1071))),D1071)))</f>
        <v/>
      </c>
      <c r="E1072" s="71" t="str">
        <f t="shared" si="147"/>
        <v/>
      </c>
      <c r="F1072" s="71" t="str">
        <f>IF(A1072="","",IF(A1072=nper,J1071+E1072,MIN(J1071+E1072,IF(D1072=D1071,F1071,IF($E$10="Acc Bi-Weekly",ROUND((-PMT(((1+D1072/CP)^(CP/12))-1,(nper-A1072+1)*12/26,J1071))/2,2),IF($E$10="Acc Weekly",ROUND((-PMT(((1+D1072/CP)^(CP/12))-1,(nper-A1072+1)*12/52,J1071))/4,2),ROUND(-PMT(((1+D1072/CP)^(CP/periods_per_year))-1,nper-A1072+1,J1071),2)))))))</f>
        <v/>
      </c>
      <c r="G1072" s="71" t="str">
        <f>IF(OR(A1072="",A1072&lt;$E$14),"",IF(J1071&lt;=F1072,0,IF(IF(AND(A1072&gt;=$E$14,MOD(A1072-$E$14,int)=0),$E$15,0)+F1072&gt;=J1071+E1072,J1071+E1072-F1072,IF(AND(A1072&gt;=$E$14,MOD(A1072-$E$14,int)=0),$E$15,0)+IF(IF(AND(A1072&gt;=$E$14,MOD(A1072-$E$14,int)=0),$E$15,0)+IF(MOD(A1072-$E$18,periods_per_year)=0,$E$17,0)+F1072&lt;J1071+E1072,IF(MOD(A1072-$E$18,periods_per_year)=0,$E$17,0),J1071+E1072-IF(AND(A1072&gt;=$E$14,MOD(A1072-$E$14,int)=0),$E$15,0)-F1072))))</f>
        <v/>
      </c>
      <c r="H1072" s="68"/>
      <c r="I1072" s="71" t="str">
        <f t="shared" si="148"/>
        <v/>
      </c>
      <c r="J1072" s="71" t="str">
        <f t="shared" si="149"/>
        <v/>
      </c>
      <c r="K1072" s="50"/>
      <c r="L1072" s="63" t="str">
        <f t="shared" si="150"/>
        <v/>
      </c>
      <c r="M1072" s="64" t="str">
        <f>IF(L1072="","",IF(OR(periods_per_year=26,periods_per_year=52),IF(periods_per_year=26,IF(L1072=1,fpdate,M1071+14),IF(periods_per_year=52,IF(L1072=1,fpdate,M1071+7),"n/a")),IF(periods_per_year=24,DATE(YEAR(fpdate),MONTH(fpdate)+(L1072-1)/2+IF(AND(DAY(fpdate)&gt;=15,MOD(L1072,2)=0),1,0),IF(MOD(L1072,2)=0,IF(DAY(fpdate)&gt;=15,DAY(fpdate)-14,DAY(fpdate)+14),DAY(fpdate))),IF(DAY(DATE(YEAR(fpdate),MONTH(fpdate)+L1072-1,DAY(fpdate)))&lt;&gt;DAY(fpdate),DATE(YEAR(fpdate),MONTH(fpdate)+L1072,0),DATE(YEAR(fpdate),MONTH(fpdate)+L1072-1,DAY(fpdate))))))</f>
        <v/>
      </c>
      <c r="N1072" s="70" t="str">
        <f>IF(L1072="","",IF(D1072&lt;&gt;"",D1072,IF(L1072=1,start_rate,IF(variable,IF(OR(L1072=1,L1072&lt;$K$20*periods_per_year),N1071,MIN($K$21,IF(MOD(L1072-1,$J$23)=0,MAX($K$22,N1071+$J$24),N1071))),N1071))))</f>
        <v/>
      </c>
      <c r="O1072" s="71" t="str">
        <f>IF(L1072="","",ROUND((((1+N1072/CP)^(CP/periods_per_year))-1)*R1071,2))</f>
        <v/>
      </c>
      <c r="P1072" s="71" t="str">
        <f>IF(L1072="","",IF(L1072=nper,R1071+O1072,MIN(R1071+O1072,IF(N1072=N1071,P1071,ROUND(-PMT(((1+N1072/CP)^(CP/periods_per_year))-1,nper-L1072+1,R1071),2)))))</f>
        <v/>
      </c>
      <c r="Q1072" s="71" t="str">
        <f t="shared" si="151"/>
        <v/>
      </c>
      <c r="R1072" s="71" t="str">
        <f t="shared" si="152"/>
        <v/>
      </c>
    </row>
    <row r="1073" spans="1:18" x14ac:dyDescent="0.25">
      <c r="A1073" s="63" t="str">
        <f t="shared" si="144"/>
        <v/>
      </c>
      <c r="B1073" s="64" t="str">
        <f t="shared" si="145"/>
        <v/>
      </c>
      <c r="C1073" s="65" t="str">
        <f t="shared" si="146"/>
        <v/>
      </c>
      <c r="D1073" s="66" t="str">
        <f>IF(A1073="","",IF(A1073=1,start_rate,IF(variable,IF(OR(A1073=1,A1073&lt;$K$20*periods_per_year),D1072,MIN($K$21,IF(MOD(A1073-1,$J$23)=0,MAX($K$22,D1072+$J$24),D1072))),D1072)))</f>
        <v/>
      </c>
      <c r="E1073" s="71" t="str">
        <f t="shared" si="147"/>
        <v/>
      </c>
      <c r="F1073" s="71" t="str">
        <f>IF(A1073="","",IF(A1073=nper,J1072+E1073,MIN(J1072+E1073,IF(D1073=D1072,F1072,IF($E$10="Acc Bi-Weekly",ROUND((-PMT(((1+D1073/CP)^(CP/12))-1,(nper-A1073+1)*12/26,J1072))/2,2),IF($E$10="Acc Weekly",ROUND((-PMT(((1+D1073/CP)^(CP/12))-1,(nper-A1073+1)*12/52,J1072))/4,2),ROUND(-PMT(((1+D1073/CP)^(CP/periods_per_year))-1,nper-A1073+1,J1072),2)))))))</f>
        <v/>
      </c>
      <c r="G1073" s="71" t="str">
        <f>IF(OR(A1073="",A1073&lt;$E$14),"",IF(J1072&lt;=F1073,0,IF(IF(AND(A1073&gt;=$E$14,MOD(A1073-$E$14,int)=0),$E$15,0)+F1073&gt;=J1072+E1073,J1072+E1073-F1073,IF(AND(A1073&gt;=$E$14,MOD(A1073-$E$14,int)=0),$E$15,0)+IF(IF(AND(A1073&gt;=$E$14,MOD(A1073-$E$14,int)=0),$E$15,0)+IF(MOD(A1073-$E$18,periods_per_year)=0,$E$17,0)+F1073&lt;J1072+E1073,IF(MOD(A1073-$E$18,periods_per_year)=0,$E$17,0),J1072+E1073-IF(AND(A1073&gt;=$E$14,MOD(A1073-$E$14,int)=0),$E$15,0)-F1073))))</f>
        <v/>
      </c>
      <c r="H1073" s="68"/>
      <c r="I1073" s="71" t="str">
        <f t="shared" si="148"/>
        <v/>
      </c>
      <c r="J1073" s="71" t="str">
        <f t="shared" si="149"/>
        <v/>
      </c>
      <c r="K1073" s="50"/>
      <c r="L1073" s="63" t="str">
        <f t="shared" si="150"/>
        <v/>
      </c>
      <c r="M1073" s="64" t="str">
        <f>IF(L1073="","",IF(OR(periods_per_year=26,periods_per_year=52),IF(periods_per_year=26,IF(L1073=1,fpdate,M1072+14),IF(periods_per_year=52,IF(L1073=1,fpdate,M1072+7),"n/a")),IF(periods_per_year=24,DATE(YEAR(fpdate),MONTH(fpdate)+(L1073-1)/2+IF(AND(DAY(fpdate)&gt;=15,MOD(L1073,2)=0),1,0),IF(MOD(L1073,2)=0,IF(DAY(fpdate)&gt;=15,DAY(fpdate)-14,DAY(fpdate)+14),DAY(fpdate))),IF(DAY(DATE(YEAR(fpdate),MONTH(fpdate)+L1073-1,DAY(fpdate)))&lt;&gt;DAY(fpdate),DATE(YEAR(fpdate),MONTH(fpdate)+L1073,0),DATE(YEAR(fpdate),MONTH(fpdate)+L1073-1,DAY(fpdate))))))</f>
        <v/>
      </c>
      <c r="N1073" s="70" t="str">
        <f>IF(L1073="","",IF(D1073&lt;&gt;"",D1073,IF(L1073=1,start_rate,IF(variable,IF(OR(L1073=1,L1073&lt;$K$20*periods_per_year),N1072,MIN($K$21,IF(MOD(L1073-1,$J$23)=0,MAX($K$22,N1072+$J$24),N1072))),N1072))))</f>
        <v/>
      </c>
      <c r="O1073" s="71" t="str">
        <f>IF(L1073="","",ROUND((((1+N1073/CP)^(CP/periods_per_year))-1)*R1072,2))</f>
        <v/>
      </c>
      <c r="P1073" s="71" t="str">
        <f>IF(L1073="","",IF(L1073=nper,R1072+O1073,MIN(R1072+O1073,IF(N1073=N1072,P1072,ROUND(-PMT(((1+N1073/CP)^(CP/periods_per_year))-1,nper-L1073+1,R1072),2)))))</f>
        <v/>
      </c>
      <c r="Q1073" s="71" t="str">
        <f t="shared" si="151"/>
        <v/>
      </c>
      <c r="R1073" s="71" t="str">
        <f t="shared" si="152"/>
        <v/>
      </c>
    </row>
    <row r="1074" spans="1:18" x14ac:dyDescent="0.25">
      <c r="A1074" s="63" t="str">
        <f t="shared" si="144"/>
        <v/>
      </c>
      <c r="B1074" s="64" t="str">
        <f t="shared" si="145"/>
        <v/>
      </c>
      <c r="C1074" s="65" t="str">
        <f t="shared" si="146"/>
        <v/>
      </c>
      <c r="D1074" s="66" t="str">
        <f>IF(A1074="","",IF(A1074=1,start_rate,IF(variable,IF(OR(A1074=1,A1074&lt;$K$20*periods_per_year),D1073,MIN($K$21,IF(MOD(A1074-1,$J$23)=0,MAX($K$22,D1073+$J$24),D1073))),D1073)))</f>
        <v/>
      </c>
      <c r="E1074" s="71" t="str">
        <f t="shared" si="147"/>
        <v/>
      </c>
      <c r="F1074" s="71" t="str">
        <f>IF(A1074="","",IF(A1074=nper,J1073+E1074,MIN(J1073+E1074,IF(D1074=D1073,F1073,IF($E$10="Acc Bi-Weekly",ROUND((-PMT(((1+D1074/CP)^(CP/12))-1,(nper-A1074+1)*12/26,J1073))/2,2),IF($E$10="Acc Weekly",ROUND((-PMT(((1+D1074/CP)^(CP/12))-1,(nper-A1074+1)*12/52,J1073))/4,2),ROUND(-PMT(((1+D1074/CP)^(CP/periods_per_year))-1,nper-A1074+1,J1073),2)))))))</f>
        <v/>
      </c>
      <c r="G1074" s="71" t="str">
        <f>IF(OR(A1074="",A1074&lt;$E$14),"",IF(J1073&lt;=F1074,0,IF(IF(AND(A1074&gt;=$E$14,MOD(A1074-$E$14,int)=0),$E$15,0)+F1074&gt;=J1073+E1074,J1073+E1074-F1074,IF(AND(A1074&gt;=$E$14,MOD(A1074-$E$14,int)=0),$E$15,0)+IF(IF(AND(A1074&gt;=$E$14,MOD(A1074-$E$14,int)=0),$E$15,0)+IF(MOD(A1074-$E$18,periods_per_year)=0,$E$17,0)+F1074&lt;J1073+E1074,IF(MOD(A1074-$E$18,periods_per_year)=0,$E$17,0),J1073+E1074-IF(AND(A1074&gt;=$E$14,MOD(A1074-$E$14,int)=0),$E$15,0)-F1074))))</f>
        <v/>
      </c>
      <c r="H1074" s="68"/>
      <c r="I1074" s="71" t="str">
        <f t="shared" si="148"/>
        <v/>
      </c>
      <c r="J1074" s="71" t="str">
        <f t="shared" si="149"/>
        <v/>
      </c>
      <c r="K1074" s="50"/>
      <c r="L1074" s="63" t="str">
        <f t="shared" si="150"/>
        <v/>
      </c>
      <c r="M1074" s="64" t="str">
        <f>IF(L1074="","",IF(OR(periods_per_year=26,periods_per_year=52),IF(periods_per_year=26,IF(L1074=1,fpdate,M1073+14),IF(periods_per_year=52,IF(L1074=1,fpdate,M1073+7),"n/a")),IF(periods_per_year=24,DATE(YEAR(fpdate),MONTH(fpdate)+(L1074-1)/2+IF(AND(DAY(fpdate)&gt;=15,MOD(L1074,2)=0),1,0),IF(MOD(L1074,2)=0,IF(DAY(fpdate)&gt;=15,DAY(fpdate)-14,DAY(fpdate)+14),DAY(fpdate))),IF(DAY(DATE(YEAR(fpdate),MONTH(fpdate)+L1074-1,DAY(fpdate)))&lt;&gt;DAY(fpdate),DATE(YEAR(fpdate),MONTH(fpdate)+L1074,0),DATE(YEAR(fpdate),MONTH(fpdate)+L1074-1,DAY(fpdate))))))</f>
        <v/>
      </c>
      <c r="N1074" s="70" t="str">
        <f>IF(L1074="","",IF(D1074&lt;&gt;"",D1074,IF(L1074=1,start_rate,IF(variable,IF(OR(L1074=1,L1074&lt;$K$20*periods_per_year),N1073,MIN($K$21,IF(MOD(L1074-1,$J$23)=0,MAX($K$22,N1073+$J$24),N1073))),N1073))))</f>
        <v/>
      </c>
      <c r="O1074" s="71" t="str">
        <f>IF(L1074="","",ROUND((((1+N1074/CP)^(CP/periods_per_year))-1)*R1073,2))</f>
        <v/>
      </c>
      <c r="P1074" s="71" t="str">
        <f>IF(L1074="","",IF(L1074=nper,R1073+O1074,MIN(R1073+O1074,IF(N1074=N1073,P1073,ROUND(-PMT(((1+N1074/CP)^(CP/periods_per_year))-1,nper-L1074+1,R1073),2)))))</f>
        <v/>
      </c>
      <c r="Q1074" s="71" t="str">
        <f t="shared" si="151"/>
        <v/>
      </c>
      <c r="R1074" s="71" t="str">
        <f t="shared" si="152"/>
        <v/>
      </c>
    </row>
    <row r="1075" spans="1:18" x14ac:dyDescent="0.25">
      <c r="A1075" s="63" t="str">
        <f t="shared" si="144"/>
        <v/>
      </c>
      <c r="B1075" s="64" t="str">
        <f t="shared" si="145"/>
        <v/>
      </c>
      <c r="C1075" s="65" t="str">
        <f t="shared" si="146"/>
        <v/>
      </c>
      <c r="D1075" s="66" t="str">
        <f>IF(A1075="","",IF(A1075=1,start_rate,IF(variable,IF(OR(A1075=1,A1075&lt;$K$20*periods_per_year),D1074,MIN($K$21,IF(MOD(A1075-1,$J$23)=0,MAX($K$22,D1074+$J$24),D1074))),D1074)))</f>
        <v/>
      </c>
      <c r="E1075" s="71" t="str">
        <f t="shared" si="147"/>
        <v/>
      </c>
      <c r="F1075" s="71" t="str">
        <f>IF(A1075="","",IF(A1075=nper,J1074+E1075,MIN(J1074+E1075,IF(D1075=D1074,F1074,IF($E$10="Acc Bi-Weekly",ROUND((-PMT(((1+D1075/CP)^(CP/12))-1,(nper-A1075+1)*12/26,J1074))/2,2),IF($E$10="Acc Weekly",ROUND((-PMT(((1+D1075/CP)^(CP/12))-1,(nper-A1075+1)*12/52,J1074))/4,2),ROUND(-PMT(((1+D1075/CP)^(CP/periods_per_year))-1,nper-A1075+1,J1074),2)))))))</f>
        <v/>
      </c>
      <c r="G1075" s="71" t="str">
        <f>IF(OR(A1075="",A1075&lt;$E$14),"",IF(J1074&lt;=F1075,0,IF(IF(AND(A1075&gt;=$E$14,MOD(A1075-$E$14,int)=0),$E$15,0)+F1075&gt;=J1074+E1075,J1074+E1075-F1075,IF(AND(A1075&gt;=$E$14,MOD(A1075-$E$14,int)=0),$E$15,0)+IF(IF(AND(A1075&gt;=$E$14,MOD(A1075-$E$14,int)=0),$E$15,0)+IF(MOD(A1075-$E$18,periods_per_year)=0,$E$17,0)+F1075&lt;J1074+E1075,IF(MOD(A1075-$E$18,periods_per_year)=0,$E$17,0),J1074+E1075-IF(AND(A1075&gt;=$E$14,MOD(A1075-$E$14,int)=0),$E$15,0)-F1075))))</f>
        <v/>
      </c>
      <c r="H1075" s="68"/>
      <c r="I1075" s="71" t="str">
        <f t="shared" si="148"/>
        <v/>
      </c>
      <c r="J1075" s="71" t="str">
        <f t="shared" si="149"/>
        <v/>
      </c>
      <c r="K1075" s="50"/>
      <c r="L1075" s="63" t="str">
        <f t="shared" si="150"/>
        <v/>
      </c>
      <c r="M1075" s="64" t="str">
        <f>IF(L1075="","",IF(OR(periods_per_year=26,periods_per_year=52),IF(periods_per_year=26,IF(L1075=1,fpdate,M1074+14),IF(periods_per_year=52,IF(L1075=1,fpdate,M1074+7),"n/a")),IF(periods_per_year=24,DATE(YEAR(fpdate),MONTH(fpdate)+(L1075-1)/2+IF(AND(DAY(fpdate)&gt;=15,MOD(L1075,2)=0),1,0),IF(MOD(L1075,2)=0,IF(DAY(fpdate)&gt;=15,DAY(fpdate)-14,DAY(fpdate)+14),DAY(fpdate))),IF(DAY(DATE(YEAR(fpdate),MONTH(fpdate)+L1075-1,DAY(fpdate)))&lt;&gt;DAY(fpdate),DATE(YEAR(fpdate),MONTH(fpdate)+L1075,0),DATE(YEAR(fpdate),MONTH(fpdate)+L1075-1,DAY(fpdate))))))</f>
        <v/>
      </c>
      <c r="N1075" s="70" t="str">
        <f>IF(L1075="","",IF(D1075&lt;&gt;"",D1075,IF(L1075=1,start_rate,IF(variable,IF(OR(L1075=1,L1075&lt;$K$20*periods_per_year),N1074,MIN($K$21,IF(MOD(L1075-1,$J$23)=0,MAX($K$22,N1074+$J$24),N1074))),N1074))))</f>
        <v/>
      </c>
      <c r="O1075" s="71" t="str">
        <f>IF(L1075="","",ROUND((((1+N1075/CP)^(CP/periods_per_year))-1)*R1074,2))</f>
        <v/>
      </c>
      <c r="P1075" s="71" t="str">
        <f>IF(L1075="","",IF(L1075=nper,R1074+O1075,MIN(R1074+O1075,IF(N1075=N1074,P1074,ROUND(-PMT(((1+N1075/CP)^(CP/periods_per_year))-1,nper-L1075+1,R1074),2)))))</f>
        <v/>
      </c>
      <c r="Q1075" s="71" t="str">
        <f t="shared" si="151"/>
        <v/>
      </c>
      <c r="R1075" s="71" t="str">
        <f t="shared" si="152"/>
        <v/>
      </c>
    </row>
    <row r="1076" spans="1:18" x14ac:dyDescent="0.25">
      <c r="A1076" s="63" t="str">
        <f t="shared" si="144"/>
        <v/>
      </c>
      <c r="B1076" s="64" t="str">
        <f t="shared" si="145"/>
        <v/>
      </c>
      <c r="C1076" s="65" t="str">
        <f t="shared" si="146"/>
        <v/>
      </c>
      <c r="D1076" s="66" t="str">
        <f>IF(A1076="","",IF(A1076=1,start_rate,IF(variable,IF(OR(A1076=1,A1076&lt;$K$20*periods_per_year),D1075,MIN($K$21,IF(MOD(A1076-1,$J$23)=0,MAX($K$22,D1075+$J$24),D1075))),D1075)))</f>
        <v/>
      </c>
      <c r="E1076" s="71" t="str">
        <f t="shared" si="147"/>
        <v/>
      </c>
      <c r="F1076" s="71" t="str">
        <f>IF(A1076="","",IF(A1076=nper,J1075+E1076,MIN(J1075+E1076,IF(D1076=D1075,F1075,IF($E$10="Acc Bi-Weekly",ROUND((-PMT(((1+D1076/CP)^(CP/12))-1,(nper-A1076+1)*12/26,J1075))/2,2),IF($E$10="Acc Weekly",ROUND((-PMT(((1+D1076/CP)^(CP/12))-1,(nper-A1076+1)*12/52,J1075))/4,2),ROUND(-PMT(((1+D1076/CP)^(CP/periods_per_year))-1,nper-A1076+1,J1075),2)))))))</f>
        <v/>
      </c>
      <c r="G1076" s="71" t="str">
        <f>IF(OR(A1076="",A1076&lt;$E$14),"",IF(J1075&lt;=F1076,0,IF(IF(AND(A1076&gt;=$E$14,MOD(A1076-$E$14,int)=0),$E$15,0)+F1076&gt;=J1075+E1076,J1075+E1076-F1076,IF(AND(A1076&gt;=$E$14,MOD(A1076-$E$14,int)=0),$E$15,0)+IF(IF(AND(A1076&gt;=$E$14,MOD(A1076-$E$14,int)=0),$E$15,0)+IF(MOD(A1076-$E$18,periods_per_year)=0,$E$17,0)+F1076&lt;J1075+E1076,IF(MOD(A1076-$E$18,periods_per_year)=0,$E$17,0),J1075+E1076-IF(AND(A1076&gt;=$E$14,MOD(A1076-$E$14,int)=0),$E$15,0)-F1076))))</f>
        <v/>
      </c>
      <c r="H1076" s="68"/>
      <c r="I1076" s="71" t="str">
        <f t="shared" si="148"/>
        <v/>
      </c>
      <c r="J1076" s="71" t="str">
        <f t="shared" si="149"/>
        <v/>
      </c>
      <c r="K1076" s="50"/>
      <c r="L1076" s="63" t="str">
        <f t="shared" si="150"/>
        <v/>
      </c>
      <c r="M1076" s="64" t="str">
        <f>IF(L1076="","",IF(OR(periods_per_year=26,periods_per_year=52),IF(periods_per_year=26,IF(L1076=1,fpdate,M1075+14),IF(periods_per_year=52,IF(L1076=1,fpdate,M1075+7),"n/a")),IF(periods_per_year=24,DATE(YEAR(fpdate),MONTH(fpdate)+(L1076-1)/2+IF(AND(DAY(fpdate)&gt;=15,MOD(L1076,2)=0),1,0),IF(MOD(L1076,2)=0,IF(DAY(fpdate)&gt;=15,DAY(fpdate)-14,DAY(fpdate)+14),DAY(fpdate))),IF(DAY(DATE(YEAR(fpdate),MONTH(fpdate)+L1076-1,DAY(fpdate)))&lt;&gt;DAY(fpdate),DATE(YEAR(fpdate),MONTH(fpdate)+L1076,0),DATE(YEAR(fpdate),MONTH(fpdate)+L1076-1,DAY(fpdate))))))</f>
        <v/>
      </c>
      <c r="N1076" s="70" t="str">
        <f>IF(L1076="","",IF(D1076&lt;&gt;"",D1076,IF(L1076=1,start_rate,IF(variable,IF(OR(L1076=1,L1076&lt;$K$20*periods_per_year),N1075,MIN($K$21,IF(MOD(L1076-1,$J$23)=0,MAX($K$22,N1075+$J$24),N1075))),N1075))))</f>
        <v/>
      </c>
      <c r="O1076" s="71" t="str">
        <f>IF(L1076="","",ROUND((((1+N1076/CP)^(CP/periods_per_year))-1)*R1075,2))</f>
        <v/>
      </c>
      <c r="P1076" s="71" t="str">
        <f>IF(L1076="","",IF(L1076=nper,R1075+O1076,MIN(R1075+O1076,IF(N1076=N1075,P1075,ROUND(-PMT(((1+N1076/CP)^(CP/periods_per_year))-1,nper-L1076+1,R1075),2)))))</f>
        <v/>
      </c>
      <c r="Q1076" s="71" t="str">
        <f t="shared" si="151"/>
        <v/>
      </c>
      <c r="R1076" s="71" t="str">
        <f t="shared" si="152"/>
        <v/>
      </c>
    </row>
    <row r="1077" spans="1:18" x14ac:dyDescent="0.25">
      <c r="A1077" s="63" t="str">
        <f t="shared" si="144"/>
        <v/>
      </c>
      <c r="B1077" s="64" t="str">
        <f t="shared" si="145"/>
        <v/>
      </c>
      <c r="C1077" s="65" t="str">
        <f t="shared" si="146"/>
        <v/>
      </c>
      <c r="D1077" s="66" t="str">
        <f>IF(A1077="","",IF(A1077=1,start_rate,IF(variable,IF(OR(A1077=1,A1077&lt;$K$20*periods_per_year),D1076,MIN($K$21,IF(MOD(A1077-1,$J$23)=0,MAX($K$22,D1076+$J$24),D1076))),D1076)))</f>
        <v/>
      </c>
      <c r="E1077" s="71" t="str">
        <f t="shared" si="147"/>
        <v/>
      </c>
      <c r="F1077" s="71" t="str">
        <f>IF(A1077="","",IF(A1077=nper,J1076+E1077,MIN(J1076+E1077,IF(D1077=D1076,F1076,IF($E$10="Acc Bi-Weekly",ROUND((-PMT(((1+D1077/CP)^(CP/12))-1,(nper-A1077+1)*12/26,J1076))/2,2),IF($E$10="Acc Weekly",ROUND((-PMT(((1+D1077/CP)^(CP/12))-1,(nper-A1077+1)*12/52,J1076))/4,2),ROUND(-PMT(((1+D1077/CP)^(CP/periods_per_year))-1,nper-A1077+1,J1076),2)))))))</f>
        <v/>
      </c>
      <c r="G1077" s="71" t="str">
        <f>IF(OR(A1077="",A1077&lt;$E$14),"",IF(J1076&lt;=F1077,0,IF(IF(AND(A1077&gt;=$E$14,MOD(A1077-$E$14,int)=0),$E$15,0)+F1077&gt;=J1076+E1077,J1076+E1077-F1077,IF(AND(A1077&gt;=$E$14,MOD(A1077-$E$14,int)=0),$E$15,0)+IF(IF(AND(A1077&gt;=$E$14,MOD(A1077-$E$14,int)=0),$E$15,0)+IF(MOD(A1077-$E$18,periods_per_year)=0,$E$17,0)+F1077&lt;J1076+E1077,IF(MOD(A1077-$E$18,periods_per_year)=0,$E$17,0),J1076+E1077-IF(AND(A1077&gt;=$E$14,MOD(A1077-$E$14,int)=0),$E$15,0)-F1077))))</f>
        <v/>
      </c>
      <c r="H1077" s="68"/>
      <c r="I1077" s="71" t="str">
        <f t="shared" si="148"/>
        <v/>
      </c>
      <c r="J1077" s="71" t="str">
        <f t="shared" si="149"/>
        <v/>
      </c>
      <c r="K1077" s="50"/>
      <c r="L1077" s="63" t="str">
        <f t="shared" si="150"/>
        <v/>
      </c>
      <c r="M1077" s="64" t="str">
        <f>IF(L1077="","",IF(OR(periods_per_year=26,periods_per_year=52),IF(periods_per_year=26,IF(L1077=1,fpdate,M1076+14),IF(periods_per_year=52,IF(L1077=1,fpdate,M1076+7),"n/a")),IF(periods_per_year=24,DATE(YEAR(fpdate),MONTH(fpdate)+(L1077-1)/2+IF(AND(DAY(fpdate)&gt;=15,MOD(L1077,2)=0),1,0),IF(MOD(L1077,2)=0,IF(DAY(fpdate)&gt;=15,DAY(fpdate)-14,DAY(fpdate)+14),DAY(fpdate))),IF(DAY(DATE(YEAR(fpdate),MONTH(fpdate)+L1077-1,DAY(fpdate)))&lt;&gt;DAY(fpdate),DATE(YEAR(fpdate),MONTH(fpdate)+L1077,0),DATE(YEAR(fpdate),MONTH(fpdate)+L1077-1,DAY(fpdate))))))</f>
        <v/>
      </c>
      <c r="N1077" s="70" t="str">
        <f>IF(L1077="","",IF(D1077&lt;&gt;"",D1077,IF(L1077=1,start_rate,IF(variable,IF(OR(L1077=1,L1077&lt;$K$20*periods_per_year),N1076,MIN($K$21,IF(MOD(L1077-1,$J$23)=0,MAX($K$22,N1076+$J$24),N1076))),N1076))))</f>
        <v/>
      </c>
      <c r="O1077" s="71" t="str">
        <f>IF(L1077="","",ROUND((((1+N1077/CP)^(CP/periods_per_year))-1)*R1076,2))</f>
        <v/>
      </c>
      <c r="P1077" s="71" t="str">
        <f>IF(L1077="","",IF(L1077=nper,R1076+O1077,MIN(R1076+O1077,IF(N1077=N1076,P1076,ROUND(-PMT(((1+N1077/CP)^(CP/periods_per_year))-1,nper-L1077+1,R1076),2)))))</f>
        <v/>
      </c>
      <c r="Q1077" s="71" t="str">
        <f t="shared" si="151"/>
        <v/>
      </c>
      <c r="R1077" s="71" t="str">
        <f t="shared" si="152"/>
        <v/>
      </c>
    </row>
    <row r="1078" spans="1:18" x14ac:dyDescent="0.25">
      <c r="A1078" s="63" t="str">
        <f t="shared" si="144"/>
        <v/>
      </c>
      <c r="B1078" s="64" t="str">
        <f t="shared" si="145"/>
        <v/>
      </c>
      <c r="C1078" s="65" t="str">
        <f t="shared" si="146"/>
        <v/>
      </c>
      <c r="D1078" s="66" t="str">
        <f>IF(A1078="","",IF(A1078=1,start_rate,IF(variable,IF(OR(A1078=1,A1078&lt;$K$20*periods_per_year),D1077,MIN($K$21,IF(MOD(A1078-1,$J$23)=0,MAX($K$22,D1077+$J$24),D1077))),D1077)))</f>
        <v/>
      </c>
      <c r="E1078" s="71" t="str">
        <f t="shared" si="147"/>
        <v/>
      </c>
      <c r="F1078" s="71" t="str">
        <f>IF(A1078="","",IF(A1078=nper,J1077+E1078,MIN(J1077+E1078,IF(D1078=D1077,F1077,IF($E$10="Acc Bi-Weekly",ROUND((-PMT(((1+D1078/CP)^(CP/12))-1,(nper-A1078+1)*12/26,J1077))/2,2),IF($E$10="Acc Weekly",ROUND((-PMT(((1+D1078/CP)^(CP/12))-1,(nper-A1078+1)*12/52,J1077))/4,2),ROUND(-PMT(((1+D1078/CP)^(CP/periods_per_year))-1,nper-A1078+1,J1077),2)))))))</f>
        <v/>
      </c>
      <c r="G1078" s="71" t="str">
        <f>IF(OR(A1078="",A1078&lt;$E$14),"",IF(J1077&lt;=F1078,0,IF(IF(AND(A1078&gt;=$E$14,MOD(A1078-$E$14,int)=0),$E$15,0)+F1078&gt;=J1077+E1078,J1077+E1078-F1078,IF(AND(A1078&gt;=$E$14,MOD(A1078-$E$14,int)=0),$E$15,0)+IF(IF(AND(A1078&gt;=$E$14,MOD(A1078-$E$14,int)=0),$E$15,0)+IF(MOD(A1078-$E$18,periods_per_year)=0,$E$17,0)+F1078&lt;J1077+E1078,IF(MOD(A1078-$E$18,periods_per_year)=0,$E$17,0),J1077+E1078-IF(AND(A1078&gt;=$E$14,MOD(A1078-$E$14,int)=0),$E$15,0)-F1078))))</f>
        <v/>
      </c>
      <c r="H1078" s="68"/>
      <c r="I1078" s="71" t="str">
        <f t="shared" si="148"/>
        <v/>
      </c>
      <c r="J1078" s="71" t="str">
        <f t="shared" si="149"/>
        <v/>
      </c>
      <c r="K1078" s="50"/>
      <c r="L1078" s="63" t="str">
        <f t="shared" si="150"/>
        <v/>
      </c>
      <c r="M1078" s="64" t="str">
        <f>IF(L1078="","",IF(OR(periods_per_year=26,periods_per_year=52),IF(periods_per_year=26,IF(L1078=1,fpdate,M1077+14),IF(periods_per_year=52,IF(L1078=1,fpdate,M1077+7),"n/a")),IF(periods_per_year=24,DATE(YEAR(fpdate),MONTH(fpdate)+(L1078-1)/2+IF(AND(DAY(fpdate)&gt;=15,MOD(L1078,2)=0),1,0),IF(MOD(L1078,2)=0,IF(DAY(fpdate)&gt;=15,DAY(fpdate)-14,DAY(fpdate)+14),DAY(fpdate))),IF(DAY(DATE(YEAR(fpdate),MONTH(fpdate)+L1078-1,DAY(fpdate)))&lt;&gt;DAY(fpdate),DATE(YEAR(fpdate),MONTH(fpdate)+L1078,0),DATE(YEAR(fpdate),MONTH(fpdate)+L1078-1,DAY(fpdate))))))</f>
        <v/>
      </c>
      <c r="N1078" s="70" t="str">
        <f>IF(L1078="","",IF(D1078&lt;&gt;"",D1078,IF(L1078=1,start_rate,IF(variable,IF(OR(L1078=1,L1078&lt;$K$20*periods_per_year),N1077,MIN($K$21,IF(MOD(L1078-1,$J$23)=0,MAX($K$22,N1077+$J$24),N1077))),N1077))))</f>
        <v/>
      </c>
      <c r="O1078" s="71" t="str">
        <f>IF(L1078="","",ROUND((((1+N1078/CP)^(CP/periods_per_year))-1)*R1077,2))</f>
        <v/>
      </c>
      <c r="P1078" s="71" t="str">
        <f>IF(L1078="","",IF(L1078=nper,R1077+O1078,MIN(R1077+O1078,IF(N1078=N1077,P1077,ROUND(-PMT(((1+N1078/CP)^(CP/periods_per_year))-1,nper-L1078+1,R1077),2)))))</f>
        <v/>
      </c>
      <c r="Q1078" s="71" t="str">
        <f t="shared" si="151"/>
        <v/>
      </c>
      <c r="R1078" s="71" t="str">
        <f t="shared" si="152"/>
        <v/>
      </c>
    </row>
    <row r="1079" spans="1:18" x14ac:dyDescent="0.25">
      <c r="A1079" s="63" t="str">
        <f t="shared" si="144"/>
        <v/>
      </c>
      <c r="B1079" s="64" t="str">
        <f t="shared" si="145"/>
        <v/>
      </c>
      <c r="C1079" s="65" t="str">
        <f t="shared" si="146"/>
        <v/>
      </c>
      <c r="D1079" s="66" t="str">
        <f>IF(A1079="","",IF(A1079=1,start_rate,IF(variable,IF(OR(A1079=1,A1079&lt;$K$20*periods_per_year),D1078,MIN($K$21,IF(MOD(A1079-1,$J$23)=0,MAX($K$22,D1078+$J$24),D1078))),D1078)))</f>
        <v/>
      </c>
      <c r="E1079" s="71" t="str">
        <f t="shared" si="147"/>
        <v/>
      </c>
      <c r="F1079" s="71" t="str">
        <f>IF(A1079="","",IF(A1079=nper,J1078+E1079,MIN(J1078+E1079,IF(D1079=D1078,F1078,IF($E$10="Acc Bi-Weekly",ROUND((-PMT(((1+D1079/CP)^(CP/12))-1,(nper-A1079+1)*12/26,J1078))/2,2),IF($E$10="Acc Weekly",ROUND((-PMT(((1+D1079/CP)^(CP/12))-1,(nper-A1079+1)*12/52,J1078))/4,2),ROUND(-PMT(((1+D1079/CP)^(CP/periods_per_year))-1,nper-A1079+1,J1078),2)))))))</f>
        <v/>
      </c>
      <c r="G1079" s="71" t="str">
        <f>IF(OR(A1079="",A1079&lt;$E$14),"",IF(J1078&lt;=F1079,0,IF(IF(AND(A1079&gt;=$E$14,MOD(A1079-$E$14,int)=0),$E$15,0)+F1079&gt;=J1078+E1079,J1078+E1079-F1079,IF(AND(A1079&gt;=$E$14,MOD(A1079-$E$14,int)=0),$E$15,0)+IF(IF(AND(A1079&gt;=$E$14,MOD(A1079-$E$14,int)=0),$E$15,0)+IF(MOD(A1079-$E$18,periods_per_year)=0,$E$17,0)+F1079&lt;J1078+E1079,IF(MOD(A1079-$E$18,periods_per_year)=0,$E$17,0),J1078+E1079-IF(AND(A1079&gt;=$E$14,MOD(A1079-$E$14,int)=0),$E$15,0)-F1079))))</f>
        <v/>
      </c>
      <c r="H1079" s="68"/>
      <c r="I1079" s="71" t="str">
        <f t="shared" si="148"/>
        <v/>
      </c>
      <c r="J1079" s="71" t="str">
        <f t="shared" si="149"/>
        <v/>
      </c>
      <c r="K1079" s="50"/>
      <c r="L1079" s="63" t="str">
        <f t="shared" si="150"/>
        <v/>
      </c>
      <c r="M1079" s="64" t="str">
        <f>IF(L1079="","",IF(OR(periods_per_year=26,periods_per_year=52),IF(periods_per_year=26,IF(L1079=1,fpdate,M1078+14),IF(periods_per_year=52,IF(L1079=1,fpdate,M1078+7),"n/a")),IF(periods_per_year=24,DATE(YEAR(fpdate),MONTH(fpdate)+(L1079-1)/2+IF(AND(DAY(fpdate)&gt;=15,MOD(L1079,2)=0),1,0),IF(MOD(L1079,2)=0,IF(DAY(fpdate)&gt;=15,DAY(fpdate)-14,DAY(fpdate)+14),DAY(fpdate))),IF(DAY(DATE(YEAR(fpdate),MONTH(fpdate)+L1079-1,DAY(fpdate)))&lt;&gt;DAY(fpdate),DATE(YEAR(fpdate),MONTH(fpdate)+L1079,0),DATE(YEAR(fpdate),MONTH(fpdate)+L1079-1,DAY(fpdate))))))</f>
        <v/>
      </c>
      <c r="N1079" s="70" t="str">
        <f>IF(L1079="","",IF(D1079&lt;&gt;"",D1079,IF(L1079=1,start_rate,IF(variable,IF(OR(L1079=1,L1079&lt;$K$20*periods_per_year),N1078,MIN($K$21,IF(MOD(L1079-1,$J$23)=0,MAX($K$22,N1078+$J$24),N1078))),N1078))))</f>
        <v/>
      </c>
      <c r="O1079" s="71" t="str">
        <f>IF(L1079="","",ROUND((((1+N1079/CP)^(CP/periods_per_year))-1)*R1078,2))</f>
        <v/>
      </c>
      <c r="P1079" s="71" t="str">
        <f>IF(L1079="","",IF(L1079=nper,R1078+O1079,MIN(R1078+O1079,IF(N1079=N1078,P1078,ROUND(-PMT(((1+N1079/CP)^(CP/periods_per_year))-1,nper-L1079+1,R1078),2)))))</f>
        <v/>
      </c>
      <c r="Q1079" s="71" t="str">
        <f t="shared" si="151"/>
        <v/>
      </c>
      <c r="R1079" s="71" t="str">
        <f t="shared" si="152"/>
        <v/>
      </c>
    </row>
    <row r="1080" spans="1:18" x14ac:dyDescent="0.25">
      <c r="A1080" s="63" t="str">
        <f t="shared" si="144"/>
        <v/>
      </c>
      <c r="B1080" s="64" t="str">
        <f t="shared" si="145"/>
        <v/>
      </c>
      <c r="C1080" s="65" t="str">
        <f t="shared" si="146"/>
        <v/>
      </c>
      <c r="D1080" s="66" t="str">
        <f>IF(A1080="","",IF(A1080=1,start_rate,IF(variable,IF(OR(A1080=1,A1080&lt;$K$20*periods_per_year),D1079,MIN($K$21,IF(MOD(A1080-1,$J$23)=0,MAX($K$22,D1079+$J$24),D1079))),D1079)))</f>
        <v/>
      </c>
      <c r="E1080" s="71" t="str">
        <f t="shared" si="147"/>
        <v/>
      </c>
      <c r="F1080" s="71" t="str">
        <f>IF(A1080="","",IF(A1080=nper,J1079+E1080,MIN(J1079+E1080,IF(D1080=D1079,F1079,IF($E$10="Acc Bi-Weekly",ROUND((-PMT(((1+D1080/CP)^(CP/12))-1,(nper-A1080+1)*12/26,J1079))/2,2),IF($E$10="Acc Weekly",ROUND((-PMT(((1+D1080/CP)^(CP/12))-1,(nper-A1080+1)*12/52,J1079))/4,2),ROUND(-PMT(((1+D1080/CP)^(CP/periods_per_year))-1,nper-A1080+1,J1079),2)))))))</f>
        <v/>
      </c>
      <c r="G1080" s="71" t="str">
        <f>IF(OR(A1080="",A1080&lt;$E$14),"",IF(J1079&lt;=F1080,0,IF(IF(AND(A1080&gt;=$E$14,MOD(A1080-$E$14,int)=0),$E$15,0)+F1080&gt;=J1079+E1080,J1079+E1080-F1080,IF(AND(A1080&gt;=$E$14,MOD(A1080-$E$14,int)=0),$E$15,0)+IF(IF(AND(A1080&gt;=$E$14,MOD(A1080-$E$14,int)=0),$E$15,0)+IF(MOD(A1080-$E$18,periods_per_year)=0,$E$17,0)+F1080&lt;J1079+E1080,IF(MOD(A1080-$E$18,periods_per_year)=0,$E$17,0),J1079+E1080-IF(AND(A1080&gt;=$E$14,MOD(A1080-$E$14,int)=0),$E$15,0)-F1080))))</f>
        <v/>
      </c>
      <c r="H1080" s="68"/>
      <c r="I1080" s="71" t="str">
        <f t="shared" si="148"/>
        <v/>
      </c>
      <c r="J1080" s="71" t="str">
        <f t="shared" si="149"/>
        <v/>
      </c>
      <c r="K1080" s="50"/>
      <c r="L1080" s="63" t="str">
        <f t="shared" si="150"/>
        <v/>
      </c>
      <c r="M1080" s="64" t="str">
        <f>IF(L1080="","",IF(OR(periods_per_year=26,periods_per_year=52),IF(periods_per_year=26,IF(L1080=1,fpdate,M1079+14),IF(periods_per_year=52,IF(L1080=1,fpdate,M1079+7),"n/a")),IF(periods_per_year=24,DATE(YEAR(fpdate),MONTH(fpdate)+(L1080-1)/2+IF(AND(DAY(fpdate)&gt;=15,MOD(L1080,2)=0),1,0),IF(MOD(L1080,2)=0,IF(DAY(fpdate)&gt;=15,DAY(fpdate)-14,DAY(fpdate)+14),DAY(fpdate))),IF(DAY(DATE(YEAR(fpdate),MONTH(fpdate)+L1080-1,DAY(fpdate)))&lt;&gt;DAY(fpdate),DATE(YEAR(fpdate),MONTH(fpdate)+L1080,0),DATE(YEAR(fpdate),MONTH(fpdate)+L1080-1,DAY(fpdate))))))</f>
        <v/>
      </c>
      <c r="N1080" s="70" t="str">
        <f>IF(L1080="","",IF(D1080&lt;&gt;"",D1080,IF(L1080=1,start_rate,IF(variable,IF(OR(L1080=1,L1080&lt;$K$20*periods_per_year),N1079,MIN($K$21,IF(MOD(L1080-1,$J$23)=0,MAX($K$22,N1079+$J$24),N1079))),N1079))))</f>
        <v/>
      </c>
      <c r="O1080" s="71" t="str">
        <f>IF(L1080="","",ROUND((((1+N1080/CP)^(CP/periods_per_year))-1)*R1079,2))</f>
        <v/>
      </c>
      <c r="P1080" s="71" t="str">
        <f>IF(L1080="","",IF(L1080=nper,R1079+O1080,MIN(R1079+O1080,IF(N1080=N1079,P1079,ROUND(-PMT(((1+N1080/CP)^(CP/periods_per_year))-1,nper-L1080+1,R1079),2)))))</f>
        <v/>
      </c>
      <c r="Q1080" s="71" t="str">
        <f t="shared" si="151"/>
        <v/>
      </c>
      <c r="R1080" s="71" t="str">
        <f t="shared" si="152"/>
        <v/>
      </c>
    </row>
    <row r="1081" spans="1:18" x14ac:dyDescent="0.25">
      <c r="A1081" s="63" t="str">
        <f t="shared" si="144"/>
        <v/>
      </c>
      <c r="B1081" s="64" t="str">
        <f t="shared" si="145"/>
        <v/>
      </c>
      <c r="C1081" s="65" t="str">
        <f t="shared" si="146"/>
        <v/>
      </c>
      <c r="D1081" s="66" t="str">
        <f>IF(A1081="","",IF(A1081=1,start_rate,IF(variable,IF(OR(A1081=1,A1081&lt;$K$20*periods_per_year),D1080,MIN($K$21,IF(MOD(A1081-1,$J$23)=0,MAX($K$22,D1080+$J$24),D1080))),D1080)))</f>
        <v/>
      </c>
      <c r="E1081" s="71" t="str">
        <f t="shared" si="147"/>
        <v/>
      </c>
      <c r="F1081" s="71" t="str">
        <f>IF(A1081="","",IF(A1081=nper,J1080+E1081,MIN(J1080+E1081,IF(D1081=D1080,F1080,IF($E$10="Acc Bi-Weekly",ROUND((-PMT(((1+D1081/CP)^(CP/12))-1,(nper-A1081+1)*12/26,J1080))/2,2),IF($E$10="Acc Weekly",ROUND((-PMT(((1+D1081/CP)^(CP/12))-1,(nper-A1081+1)*12/52,J1080))/4,2),ROUND(-PMT(((1+D1081/CP)^(CP/periods_per_year))-1,nper-A1081+1,J1080),2)))))))</f>
        <v/>
      </c>
      <c r="G1081" s="71" t="str">
        <f>IF(OR(A1081="",A1081&lt;$E$14),"",IF(J1080&lt;=F1081,0,IF(IF(AND(A1081&gt;=$E$14,MOD(A1081-$E$14,int)=0),$E$15,0)+F1081&gt;=J1080+E1081,J1080+E1081-F1081,IF(AND(A1081&gt;=$E$14,MOD(A1081-$E$14,int)=0),$E$15,0)+IF(IF(AND(A1081&gt;=$E$14,MOD(A1081-$E$14,int)=0),$E$15,0)+IF(MOD(A1081-$E$18,periods_per_year)=0,$E$17,0)+F1081&lt;J1080+E1081,IF(MOD(A1081-$E$18,periods_per_year)=0,$E$17,0),J1080+E1081-IF(AND(A1081&gt;=$E$14,MOD(A1081-$E$14,int)=0),$E$15,0)-F1081))))</f>
        <v/>
      </c>
      <c r="H1081" s="68"/>
      <c r="I1081" s="71" t="str">
        <f t="shared" si="148"/>
        <v/>
      </c>
      <c r="J1081" s="71" t="str">
        <f t="shared" si="149"/>
        <v/>
      </c>
      <c r="K1081" s="50"/>
      <c r="L1081" s="63" t="str">
        <f t="shared" si="150"/>
        <v/>
      </c>
      <c r="M1081" s="64" t="str">
        <f>IF(L1081="","",IF(OR(periods_per_year=26,periods_per_year=52),IF(periods_per_year=26,IF(L1081=1,fpdate,M1080+14),IF(periods_per_year=52,IF(L1081=1,fpdate,M1080+7),"n/a")),IF(periods_per_year=24,DATE(YEAR(fpdate),MONTH(fpdate)+(L1081-1)/2+IF(AND(DAY(fpdate)&gt;=15,MOD(L1081,2)=0),1,0),IF(MOD(L1081,2)=0,IF(DAY(fpdate)&gt;=15,DAY(fpdate)-14,DAY(fpdate)+14),DAY(fpdate))),IF(DAY(DATE(YEAR(fpdate),MONTH(fpdate)+L1081-1,DAY(fpdate)))&lt;&gt;DAY(fpdate),DATE(YEAR(fpdate),MONTH(fpdate)+L1081,0),DATE(YEAR(fpdate),MONTH(fpdate)+L1081-1,DAY(fpdate))))))</f>
        <v/>
      </c>
      <c r="N1081" s="70" t="str">
        <f>IF(L1081="","",IF(D1081&lt;&gt;"",D1081,IF(L1081=1,start_rate,IF(variable,IF(OR(L1081=1,L1081&lt;$K$20*periods_per_year),N1080,MIN($K$21,IF(MOD(L1081-1,$J$23)=0,MAX($K$22,N1080+$J$24),N1080))),N1080))))</f>
        <v/>
      </c>
      <c r="O1081" s="71" t="str">
        <f>IF(L1081="","",ROUND((((1+N1081/CP)^(CP/periods_per_year))-1)*R1080,2))</f>
        <v/>
      </c>
      <c r="P1081" s="71" t="str">
        <f>IF(L1081="","",IF(L1081=nper,R1080+O1081,MIN(R1080+O1081,IF(N1081=N1080,P1080,ROUND(-PMT(((1+N1081/CP)^(CP/periods_per_year))-1,nper-L1081+1,R1080),2)))))</f>
        <v/>
      </c>
      <c r="Q1081" s="71" t="str">
        <f t="shared" si="151"/>
        <v/>
      </c>
      <c r="R1081" s="71" t="str">
        <f t="shared" si="152"/>
        <v/>
      </c>
    </row>
    <row r="1082" spans="1:18" x14ac:dyDescent="0.25">
      <c r="A1082" s="63" t="str">
        <f t="shared" si="144"/>
        <v/>
      </c>
      <c r="B1082" s="64" t="str">
        <f t="shared" si="145"/>
        <v/>
      </c>
      <c r="C1082" s="65" t="str">
        <f t="shared" si="146"/>
        <v/>
      </c>
      <c r="D1082" s="66" t="str">
        <f>IF(A1082="","",IF(A1082=1,start_rate,IF(variable,IF(OR(A1082=1,A1082&lt;$K$20*periods_per_year),D1081,MIN($K$21,IF(MOD(A1082-1,$J$23)=0,MAX($K$22,D1081+$J$24),D1081))),D1081)))</f>
        <v/>
      </c>
      <c r="E1082" s="71" t="str">
        <f t="shared" si="147"/>
        <v/>
      </c>
      <c r="F1082" s="71" t="str">
        <f>IF(A1082="","",IF(A1082=nper,J1081+E1082,MIN(J1081+E1082,IF(D1082=D1081,F1081,IF($E$10="Acc Bi-Weekly",ROUND((-PMT(((1+D1082/CP)^(CP/12))-1,(nper-A1082+1)*12/26,J1081))/2,2),IF($E$10="Acc Weekly",ROUND((-PMT(((1+D1082/CP)^(CP/12))-1,(nper-A1082+1)*12/52,J1081))/4,2),ROUND(-PMT(((1+D1082/CP)^(CP/periods_per_year))-1,nper-A1082+1,J1081),2)))))))</f>
        <v/>
      </c>
      <c r="G1082" s="71" t="str">
        <f>IF(OR(A1082="",A1082&lt;$E$14),"",IF(J1081&lt;=F1082,0,IF(IF(AND(A1082&gt;=$E$14,MOD(A1082-$E$14,int)=0),$E$15,0)+F1082&gt;=J1081+E1082,J1081+E1082-F1082,IF(AND(A1082&gt;=$E$14,MOD(A1082-$E$14,int)=0),$E$15,0)+IF(IF(AND(A1082&gt;=$E$14,MOD(A1082-$E$14,int)=0),$E$15,0)+IF(MOD(A1082-$E$18,periods_per_year)=0,$E$17,0)+F1082&lt;J1081+E1082,IF(MOD(A1082-$E$18,periods_per_year)=0,$E$17,0),J1081+E1082-IF(AND(A1082&gt;=$E$14,MOD(A1082-$E$14,int)=0),$E$15,0)-F1082))))</f>
        <v/>
      </c>
      <c r="H1082" s="68"/>
      <c r="I1082" s="71" t="str">
        <f t="shared" si="148"/>
        <v/>
      </c>
      <c r="J1082" s="71" t="str">
        <f t="shared" si="149"/>
        <v/>
      </c>
      <c r="K1082" s="50"/>
      <c r="L1082" s="63" t="str">
        <f t="shared" si="150"/>
        <v/>
      </c>
      <c r="M1082" s="64" t="str">
        <f>IF(L1082="","",IF(OR(periods_per_year=26,periods_per_year=52),IF(periods_per_year=26,IF(L1082=1,fpdate,M1081+14),IF(periods_per_year=52,IF(L1082=1,fpdate,M1081+7),"n/a")),IF(periods_per_year=24,DATE(YEAR(fpdate),MONTH(fpdate)+(L1082-1)/2+IF(AND(DAY(fpdate)&gt;=15,MOD(L1082,2)=0),1,0),IF(MOD(L1082,2)=0,IF(DAY(fpdate)&gt;=15,DAY(fpdate)-14,DAY(fpdate)+14),DAY(fpdate))),IF(DAY(DATE(YEAR(fpdate),MONTH(fpdate)+L1082-1,DAY(fpdate)))&lt;&gt;DAY(fpdate),DATE(YEAR(fpdate),MONTH(fpdate)+L1082,0),DATE(YEAR(fpdate),MONTH(fpdate)+L1082-1,DAY(fpdate))))))</f>
        <v/>
      </c>
      <c r="N1082" s="70" t="str">
        <f>IF(L1082="","",IF(D1082&lt;&gt;"",D1082,IF(L1082=1,start_rate,IF(variable,IF(OR(L1082=1,L1082&lt;$K$20*periods_per_year),N1081,MIN($K$21,IF(MOD(L1082-1,$J$23)=0,MAX($K$22,N1081+$J$24),N1081))),N1081))))</f>
        <v/>
      </c>
      <c r="O1082" s="71" t="str">
        <f>IF(L1082="","",ROUND((((1+N1082/CP)^(CP/periods_per_year))-1)*R1081,2))</f>
        <v/>
      </c>
      <c r="P1082" s="71" t="str">
        <f>IF(L1082="","",IF(L1082=nper,R1081+O1082,MIN(R1081+O1082,IF(N1082=N1081,P1081,ROUND(-PMT(((1+N1082/CP)^(CP/periods_per_year))-1,nper-L1082+1,R1081),2)))))</f>
        <v/>
      </c>
      <c r="Q1082" s="71" t="str">
        <f t="shared" si="151"/>
        <v/>
      </c>
      <c r="R1082" s="71" t="str">
        <f t="shared" si="152"/>
        <v/>
      </c>
    </row>
    <row r="1083" spans="1:18" x14ac:dyDescent="0.25">
      <c r="A1083" s="63" t="str">
        <f t="shared" si="144"/>
        <v/>
      </c>
      <c r="B1083" s="64" t="str">
        <f t="shared" si="145"/>
        <v/>
      </c>
      <c r="C1083" s="65" t="str">
        <f t="shared" si="146"/>
        <v/>
      </c>
      <c r="D1083" s="66" t="str">
        <f>IF(A1083="","",IF(A1083=1,start_rate,IF(variable,IF(OR(A1083=1,A1083&lt;$K$20*periods_per_year),D1082,MIN($K$21,IF(MOD(A1083-1,$J$23)=0,MAX($K$22,D1082+$J$24),D1082))),D1082)))</f>
        <v/>
      </c>
      <c r="E1083" s="71" t="str">
        <f t="shared" si="147"/>
        <v/>
      </c>
      <c r="F1083" s="71" t="str">
        <f>IF(A1083="","",IF(A1083=nper,J1082+E1083,MIN(J1082+E1083,IF(D1083=D1082,F1082,IF($E$10="Acc Bi-Weekly",ROUND((-PMT(((1+D1083/CP)^(CP/12))-1,(nper-A1083+1)*12/26,J1082))/2,2),IF($E$10="Acc Weekly",ROUND((-PMT(((1+D1083/CP)^(CP/12))-1,(nper-A1083+1)*12/52,J1082))/4,2),ROUND(-PMT(((1+D1083/CP)^(CP/periods_per_year))-1,nper-A1083+1,J1082),2)))))))</f>
        <v/>
      </c>
      <c r="G1083" s="71" t="str">
        <f>IF(OR(A1083="",A1083&lt;$E$14),"",IF(J1082&lt;=F1083,0,IF(IF(AND(A1083&gt;=$E$14,MOD(A1083-$E$14,int)=0),$E$15,0)+F1083&gt;=J1082+E1083,J1082+E1083-F1083,IF(AND(A1083&gt;=$E$14,MOD(A1083-$E$14,int)=0),$E$15,0)+IF(IF(AND(A1083&gt;=$E$14,MOD(A1083-$E$14,int)=0),$E$15,0)+IF(MOD(A1083-$E$18,periods_per_year)=0,$E$17,0)+F1083&lt;J1082+E1083,IF(MOD(A1083-$E$18,periods_per_year)=0,$E$17,0),J1082+E1083-IF(AND(A1083&gt;=$E$14,MOD(A1083-$E$14,int)=0),$E$15,0)-F1083))))</f>
        <v/>
      </c>
      <c r="H1083" s="68"/>
      <c r="I1083" s="71" t="str">
        <f t="shared" si="148"/>
        <v/>
      </c>
      <c r="J1083" s="71" t="str">
        <f t="shared" si="149"/>
        <v/>
      </c>
      <c r="K1083" s="50"/>
      <c r="L1083" s="63" t="str">
        <f t="shared" si="150"/>
        <v/>
      </c>
      <c r="M1083" s="64" t="str">
        <f>IF(L1083="","",IF(OR(periods_per_year=26,periods_per_year=52),IF(periods_per_year=26,IF(L1083=1,fpdate,M1082+14),IF(periods_per_year=52,IF(L1083=1,fpdate,M1082+7),"n/a")),IF(periods_per_year=24,DATE(YEAR(fpdate),MONTH(fpdate)+(L1083-1)/2+IF(AND(DAY(fpdate)&gt;=15,MOD(L1083,2)=0),1,0),IF(MOD(L1083,2)=0,IF(DAY(fpdate)&gt;=15,DAY(fpdate)-14,DAY(fpdate)+14),DAY(fpdate))),IF(DAY(DATE(YEAR(fpdate),MONTH(fpdate)+L1083-1,DAY(fpdate)))&lt;&gt;DAY(fpdate),DATE(YEAR(fpdate),MONTH(fpdate)+L1083,0),DATE(YEAR(fpdate),MONTH(fpdate)+L1083-1,DAY(fpdate))))))</f>
        <v/>
      </c>
      <c r="N1083" s="70" t="str">
        <f>IF(L1083="","",IF(D1083&lt;&gt;"",D1083,IF(L1083=1,start_rate,IF(variable,IF(OR(L1083=1,L1083&lt;$K$20*periods_per_year),N1082,MIN($K$21,IF(MOD(L1083-1,$J$23)=0,MAX($K$22,N1082+$J$24),N1082))),N1082))))</f>
        <v/>
      </c>
      <c r="O1083" s="71" t="str">
        <f>IF(L1083="","",ROUND((((1+N1083/CP)^(CP/periods_per_year))-1)*R1082,2))</f>
        <v/>
      </c>
      <c r="P1083" s="71" t="str">
        <f>IF(L1083="","",IF(L1083=nper,R1082+O1083,MIN(R1082+O1083,IF(N1083=N1082,P1082,ROUND(-PMT(((1+N1083/CP)^(CP/periods_per_year))-1,nper-L1083+1,R1082),2)))))</f>
        <v/>
      </c>
      <c r="Q1083" s="71" t="str">
        <f t="shared" si="151"/>
        <v/>
      </c>
      <c r="R1083" s="71" t="str">
        <f t="shared" si="152"/>
        <v/>
      </c>
    </row>
    <row r="1084" spans="1:18" x14ac:dyDescent="0.25">
      <c r="A1084" s="63" t="str">
        <f t="shared" si="144"/>
        <v/>
      </c>
      <c r="B1084" s="64" t="str">
        <f t="shared" si="145"/>
        <v/>
      </c>
      <c r="C1084" s="65" t="str">
        <f t="shared" si="146"/>
        <v/>
      </c>
      <c r="D1084" s="66" t="str">
        <f>IF(A1084="","",IF(A1084=1,start_rate,IF(variable,IF(OR(A1084=1,A1084&lt;$K$20*periods_per_year),D1083,MIN($K$21,IF(MOD(A1084-1,$J$23)=0,MAX($K$22,D1083+$J$24),D1083))),D1083)))</f>
        <v/>
      </c>
      <c r="E1084" s="71" t="str">
        <f t="shared" si="147"/>
        <v/>
      </c>
      <c r="F1084" s="71" t="str">
        <f>IF(A1084="","",IF(A1084=nper,J1083+E1084,MIN(J1083+E1084,IF(D1084=D1083,F1083,IF($E$10="Acc Bi-Weekly",ROUND((-PMT(((1+D1084/CP)^(CP/12))-1,(nper-A1084+1)*12/26,J1083))/2,2),IF($E$10="Acc Weekly",ROUND((-PMT(((1+D1084/CP)^(CP/12))-1,(nper-A1084+1)*12/52,J1083))/4,2),ROUND(-PMT(((1+D1084/CP)^(CP/periods_per_year))-1,nper-A1084+1,J1083),2)))))))</f>
        <v/>
      </c>
      <c r="G1084" s="71" t="str">
        <f>IF(OR(A1084="",A1084&lt;$E$14),"",IF(J1083&lt;=F1084,0,IF(IF(AND(A1084&gt;=$E$14,MOD(A1084-$E$14,int)=0),$E$15,0)+F1084&gt;=J1083+E1084,J1083+E1084-F1084,IF(AND(A1084&gt;=$E$14,MOD(A1084-$E$14,int)=0),$E$15,0)+IF(IF(AND(A1084&gt;=$E$14,MOD(A1084-$E$14,int)=0),$E$15,0)+IF(MOD(A1084-$E$18,periods_per_year)=0,$E$17,0)+F1084&lt;J1083+E1084,IF(MOD(A1084-$E$18,periods_per_year)=0,$E$17,0),J1083+E1084-IF(AND(A1084&gt;=$E$14,MOD(A1084-$E$14,int)=0),$E$15,0)-F1084))))</f>
        <v/>
      </c>
      <c r="H1084" s="68"/>
      <c r="I1084" s="71" t="str">
        <f t="shared" si="148"/>
        <v/>
      </c>
      <c r="J1084" s="71" t="str">
        <f t="shared" si="149"/>
        <v/>
      </c>
      <c r="K1084" s="50"/>
      <c r="L1084" s="63" t="str">
        <f t="shared" si="150"/>
        <v/>
      </c>
      <c r="M1084" s="64" t="str">
        <f>IF(L1084="","",IF(OR(periods_per_year=26,periods_per_year=52),IF(periods_per_year=26,IF(L1084=1,fpdate,M1083+14),IF(periods_per_year=52,IF(L1084=1,fpdate,M1083+7),"n/a")),IF(periods_per_year=24,DATE(YEAR(fpdate),MONTH(fpdate)+(L1084-1)/2+IF(AND(DAY(fpdate)&gt;=15,MOD(L1084,2)=0),1,0),IF(MOD(L1084,2)=0,IF(DAY(fpdate)&gt;=15,DAY(fpdate)-14,DAY(fpdate)+14),DAY(fpdate))),IF(DAY(DATE(YEAR(fpdate),MONTH(fpdate)+L1084-1,DAY(fpdate)))&lt;&gt;DAY(fpdate),DATE(YEAR(fpdate),MONTH(fpdate)+L1084,0),DATE(YEAR(fpdate),MONTH(fpdate)+L1084-1,DAY(fpdate))))))</f>
        <v/>
      </c>
      <c r="N1084" s="70" t="str">
        <f>IF(L1084="","",IF(D1084&lt;&gt;"",D1084,IF(L1084=1,start_rate,IF(variable,IF(OR(L1084=1,L1084&lt;$K$20*periods_per_year),N1083,MIN($K$21,IF(MOD(L1084-1,$J$23)=0,MAX($K$22,N1083+$J$24),N1083))),N1083))))</f>
        <v/>
      </c>
      <c r="O1084" s="71" t="str">
        <f>IF(L1084="","",ROUND((((1+N1084/CP)^(CP/periods_per_year))-1)*R1083,2))</f>
        <v/>
      </c>
      <c r="P1084" s="71" t="str">
        <f>IF(L1084="","",IF(L1084=nper,R1083+O1084,MIN(R1083+O1084,IF(N1084=N1083,P1083,ROUND(-PMT(((1+N1084/CP)^(CP/periods_per_year))-1,nper-L1084+1,R1083),2)))))</f>
        <v/>
      </c>
      <c r="Q1084" s="71" t="str">
        <f t="shared" si="151"/>
        <v/>
      </c>
      <c r="R1084" s="71" t="str">
        <f t="shared" si="152"/>
        <v/>
      </c>
    </row>
    <row r="1085" spans="1:18" x14ac:dyDescent="0.25">
      <c r="A1085" s="63" t="str">
        <f t="shared" si="144"/>
        <v/>
      </c>
      <c r="B1085" s="64" t="str">
        <f t="shared" si="145"/>
        <v/>
      </c>
      <c r="C1085" s="65" t="str">
        <f t="shared" si="146"/>
        <v/>
      </c>
      <c r="D1085" s="66" t="str">
        <f>IF(A1085="","",IF(A1085=1,start_rate,IF(variable,IF(OR(A1085=1,A1085&lt;$K$20*periods_per_year),D1084,MIN($K$21,IF(MOD(A1085-1,$J$23)=0,MAX($K$22,D1084+$J$24),D1084))),D1084)))</f>
        <v/>
      </c>
      <c r="E1085" s="71" t="str">
        <f t="shared" si="147"/>
        <v/>
      </c>
      <c r="F1085" s="71" t="str">
        <f>IF(A1085="","",IF(A1085=nper,J1084+E1085,MIN(J1084+E1085,IF(D1085=D1084,F1084,IF($E$10="Acc Bi-Weekly",ROUND((-PMT(((1+D1085/CP)^(CP/12))-1,(nper-A1085+1)*12/26,J1084))/2,2),IF($E$10="Acc Weekly",ROUND((-PMT(((1+D1085/CP)^(CP/12))-1,(nper-A1085+1)*12/52,J1084))/4,2),ROUND(-PMT(((1+D1085/CP)^(CP/periods_per_year))-1,nper-A1085+1,J1084),2)))))))</f>
        <v/>
      </c>
      <c r="G1085" s="71" t="str">
        <f>IF(OR(A1085="",A1085&lt;$E$14),"",IF(J1084&lt;=F1085,0,IF(IF(AND(A1085&gt;=$E$14,MOD(A1085-$E$14,int)=0),$E$15,0)+F1085&gt;=J1084+E1085,J1084+E1085-F1085,IF(AND(A1085&gt;=$E$14,MOD(A1085-$E$14,int)=0),$E$15,0)+IF(IF(AND(A1085&gt;=$E$14,MOD(A1085-$E$14,int)=0),$E$15,0)+IF(MOD(A1085-$E$18,periods_per_year)=0,$E$17,0)+F1085&lt;J1084+E1085,IF(MOD(A1085-$E$18,periods_per_year)=0,$E$17,0),J1084+E1085-IF(AND(A1085&gt;=$E$14,MOD(A1085-$E$14,int)=0),$E$15,0)-F1085))))</f>
        <v/>
      </c>
      <c r="H1085" s="68"/>
      <c r="I1085" s="71" t="str">
        <f t="shared" si="148"/>
        <v/>
      </c>
      <c r="J1085" s="71" t="str">
        <f t="shared" si="149"/>
        <v/>
      </c>
      <c r="K1085" s="50"/>
      <c r="L1085" s="63" t="str">
        <f t="shared" si="150"/>
        <v/>
      </c>
      <c r="M1085" s="64" t="str">
        <f>IF(L1085="","",IF(OR(periods_per_year=26,periods_per_year=52),IF(periods_per_year=26,IF(L1085=1,fpdate,M1084+14),IF(periods_per_year=52,IF(L1085=1,fpdate,M1084+7),"n/a")),IF(periods_per_year=24,DATE(YEAR(fpdate),MONTH(fpdate)+(L1085-1)/2+IF(AND(DAY(fpdate)&gt;=15,MOD(L1085,2)=0),1,0),IF(MOD(L1085,2)=0,IF(DAY(fpdate)&gt;=15,DAY(fpdate)-14,DAY(fpdate)+14),DAY(fpdate))),IF(DAY(DATE(YEAR(fpdate),MONTH(fpdate)+L1085-1,DAY(fpdate)))&lt;&gt;DAY(fpdate),DATE(YEAR(fpdate),MONTH(fpdate)+L1085,0),DATE(YEAR(fpdate),MONTH(fpdate)+L1085-1,DAY(fpdate))))))</f>
        <v/>
      </c>
      <c r="N1085" s="70" t="str">
        <f>IF(L1085="","",IF(D1085&lt;&gt;"",D1085,IF(L1085=1,start_rate,IF(variable,IF(OR(L1085=1,L1085&lt;$K$20*periods_per_year),N1084,MIN($K$21,IF(MOD(L1085-1,$J$23)=0,MAX($K$22,N1084+$J$24),N1084))),N1084))))</f>
        <v/>
      </c>
      <c r="O1085" s="71" t="str">
        <f>IF(L1085="","",ROUND((((1+N1085/CP)^(CP/periods_per_year))-1)*R1084,2))</f>
        <v/>
      </c>
      <c r="P1085" s="71" t="str">
        <f>IF(L1085="","",IF(L1085=nper,R1084+O1085,MIN(R1084+O1085,IF(N1085=N1084,P1084,ROUND(-PMT(((1+N1085/CP)^(CP/periods_per_year))-1,nper-L1085+1,R1084),2)))))</f>
        <v/>
      </c>
      <c r="Q1085" s="71" t="str">
        <f t="shared" si="151"/>
        <v/>
      </c>
      <c r="R1085" s="71" t="str">
        <f t="shared" si="152"/>
        <v/>
      </c>
    </row>
    <row r="1086" spans="1:18" x14ac:dyDescent="0.25">
      <c r="A1086" s="63" t="str">
        <f t="shared" si="144"/>
        <v/>
      </c>
      <c r="B1086" s="64" t="str">
        <f t="shared" si="145"/>
        <v/>
      </c>
      <c r="C1086" s="65" t="str">
        <f t="shared" si="146"/>
        <v/>
      </c>
      <c r="D1086" s="66" t="str">
        <f>IF(A1086="","",IF(A1086=1,start_rate,IF(variable,IF(OR(A1086=1,A1086&lt;$K$20*periods_per_year),D1085,MIN($K$21,IF(MOD(A1086-1,$J$23)=0,MAX($K$22,D1085+$J$24),D1085))),D1085)))</f>
        <v/>
      </c>
      <c r="E1086" s="71" t="str">
        <f t="shared" si="147"/>
        <v/>
      </c>
      <c r="F1086" s="71" t="str">
        <f>IF(A1086="","",IF(A1086=nper,J1085+E1086,MIN(J1085+E1086,IF(D1086=D1085,F1085,IF($E$10="Acc Bi-Weekly",ROUND((-PMT(((1+D1086/CP)^(CP/12))-1,(nper-A1086+1)*12/26,J1085))/2,2),IF($E$10="Acc Weekly",ROUND((-PMT(((1+D1086/CP)^(CP/12))-1,(nper-A1086+1)*12/52,J1085))/4,2),ROUND(-PMT(((1+D1086/CP)^(CP/periods_per_year))-1,nper-A1086+1,J1085),2)))))))</f>
        <v/>
      </c>
      <c r="G1086" s="71" t="str">
        <f>IF(OR(A1086="",A1086&lt;$E$14),"",IF(J1085&lt;=F1086,0,IF(IF(AND(A1086&gt;=$E$14,MOD(A1086-$E$14,int)=0),$E$15,0)+F1086&gt;=J1085+E1086,J1085+E1086-F1086,IF(AND(A1086&gt;=$E$14,MOD(A1086-$E$14,int)=0),$E$15,0)+IF(IF(AND(A1086&gt;=$E$14,MOD(A1086-$E$14,int)=0),$E$15,0)+IF(MOD(A1086-$E$18,periods_per_year)=0,$E$17,0)+F1086&lt;J1085+E1086,IF(MOD(A1086-$E$18,periods_per_year)=0,$E$17,0),J1085+E1086-IF(AND(A1086&gt;=$E$14,MOD(A1086-$E$14,int)=0),$E$15,0)-F1086))))</f>
        <v/>
      </c>
      <c r="H1086" s="68"/>
      <c r="I1086" s="71" t="str">
        <f t="shared" si="148"/>
        <v/>
      </c>
      <c r="J1086" s="71" t="str">
        <f t="shared" si="149"/>
        <v/>
      </c>
      <c r="K1086" s="50"/>
      <c r="L1086" s="63" t="str">
        <f t="shared" si="150"/>
        <v/>
      </c>
      <c r="M1086" s="64" t="str">
        <f>IF(L1086="","",IF(OR(periods_per_year=26,periods_per_year=52),IF(periods_per_year=26,IF(L1086=1,fpdate,M1085+14),IF(periods_per_year=52,IF(L1086=1,fpdate,M1085+7),"n/a")),IF(periods_per_year=24,DATE(YEAR(fpdate),MONTH(fpdate)+(L1086-1)/2+IF(AND(DAY(fpdate)&gt;=15,MOD(L1086,2)=0),1,0),IF(MOD(L1086,2)=0,IF(DAY(fpdate)&gt;=15,DAY(fpdate)-14,DAY(fpdate)+14),DAY(fpdate))),IF(DAY(DATE(YEAR(fpdate),MONTH(fpdate)+L1086-1,DAY(fpdate)))&lt;&gt;DAY(fpdate),DATE(YEAR(fpdate),MONTH(fpdate)+L1086,0),DATE(YEAR(fpdate),MONTH(fpdate)+L1086-1,DAY(fpdate))))))</f>
        <v/>
      </c>
      <c r="N1086" s="70" t="str">
        <f>IF(L1086="","",IF(D1086&lt;&gt;"",D1086,IF(L1086=1,start_rate,IF(variable,IF(OR(L1086=1,L1086&lt;$K$20*periods_per_year),N1085,MIN($K$21,IF(MOD(L1086-1,$J$23)=0,MAX($K$22,N1085+$J$24),N1085))),N1085))))</f>
        <v/>
      </c>
      <c r="O1086" s="71" t="str">
        <f>IF(L1086="","",ROUND((((1+N1086/CP)^(CP/periods_per_year))-1)*R1085,2))</f>
        <v/>
      </c>
      <c r="P1086" s="71" t="str">
        <f>IF(L1086="","",IF(L1086=nper,R1085+O1086,MIN(R1085+O1086,IF(N1086=N1085,P1085,ROUND(-PMT(((1+N1086/CP)^(CP/periods_per_year))-1,nper-L1086+1,R1085),2)))))</f>
        <v/>
      </c>
      <c r="Q1086" s="71" t="str">
        <f t="shared" si="151"/>
        <v/>
      </c>
      <c r="R1086" s="71" t="str">
        <f t="shared" si="152"/>
        <v/>
      </c>
    </row>
    <row r="1087" spans="1:18" x14ac:dyDescent="0.25">
      <c r="A1087" s="63" t="str">
        <f t="shared" si="144"/>
        <v/>
      </c>
      <c r="B1087" s="64" t="str">
        <f t="shared" si="145"/>
        <v/>
      </c>
      <c r="C1087" s="65" t="str">
        <f t="shared" si="146"/>
        <v/>
      </c>
      <c r="D1087" s="66" t="str">
        <f>IF(A1087="","",IF(A1087=1,start_rate,IF(variable,IF(OR(A1087=1,A1087&lt;$K$20*periods_per_year),D1086,MIN($K$21,IF(MOD(A1087-1,$J$23)=0,MAX($K$22,D1086+$J$24),D1086))),D1086)))</f>
        <v/>
      </c>
      <c r="E1087" s="71" t="str">
        <f t="shared" si="147"/>
        <v/>
      </c>
      <c r="F1087" s="71" t="str">
        <f>IF(A1087="","",IF(A1087=nper,J1086+E1087,MIN(J1086+E1087,IF(D1087=D1086,F1086,IF($E$10="Acc Bi-Weekly",ROUND((-PMT(((1+D1087/CP)^(CP/12))-1,(nper-A1087+1)*12/26,J1086))/2,2),IF($E$10="Acc Weekly",ROUND((-PMT(((1+D1087/CP)^(CP/12))-1,(nper-A1087+1)*12/52,J1086))/4,2),ROUND(-PMT(((1+D1087/CP)^(CP/periods_per_year))-1,nper-A1087+1,J1086),2)))))))</f>
        <v/>
      </c>
      <c r="G1087" s="71" t="str">
        <f>IF(OR(A1087="",A1087&lt;$E$14),"",IF(J1086&lt;=F1087,0,IF(IF(AND(A1087&gt;=$E$14,MOD(A1087-$E$14,int)=0),$E$15,0)+F1087&gt;=J1086+E1087,J1086+E1087-F1087,IF(AND(A1087&gt;=$E$14,MOD(A1087-$E$14,int)=0),$E$15,0)+IF(IF(AND(A1087&gt;=$E$14,MOD(A1087-$E$14,int)=0),$E$15,0)+IF(MOD(A1087-$E$18,periods_per_year)=0,$E$17,0)+F1087&lt;J1086+E1087,IF(MOD(A1087-$E$18,periods_per_year)=0,$E$17,0),J1086+E1087-IF(AND(A1087&gt;=$E$14,MOD(A1087-$E$14,int)=0),$E$15,0)-F1087))))</f>
        <v/>
      </c>
      <c r="H1087" s="68"/>
      <c r="I1087" s="71" t="str">
        <f t="shared" si="148"/>
        <v/>
      </c>
      <c r="J1087" s="71" t="str">
        <f t="shared" si="149"/>
        <v/>
      </c>
      <c r="K1087" s="50"/>
      <c r="L1087" s="63" t="str">
        <f t="shared" si="150"/>
        <v/>
      </c>
      <c r="M1087" s="64" t="str">
        <f>IF(L1087="","",IF(OR(periods_per_year=26,periods_per_year=52),IF(periods_per_year=26,IF(L1087=1,fpdate,M1086+14),IF(periods_per_year=52,IF(L1087=1,fpdate,M1086+7),"n/a")),IF(periods_per_year=24,DATE(YEAR(fpdate),MONTH(fpdate)+(L1087-1)/2+IF(AND(DAY(fpdate)&gt;=15,MOD(L1087,2)=0),1,0),IF(MOD(L1087,2)=0,IF(DAY(fpdate)&gt;=15,DAY(fpdate)-14,DAY(fpdate)+14),DAY(fpdate))),IF(DAY(DATE(YEAR(fpdate),MONTH(fpdate)+L1087-1,DAY(fpdate)))&lt;&gt;DAY(fpdate),DATE(YEAR(fpdate),MONTH(fpdate)+L1087,0),DATE(YEAR(fpdate),MONTH(fpdate)+L1087-1,DAY(fpdate))))))</f>
        <v/>
      </c>
      <c r="N1087" s="70" t="str">
        <f>IF(L1087="","",IF(D1087&lt;&gt;"",D1087,IF(L1087=1,start_rate,IF(variable,IF(OR(L1087=1,L1087&lt;$K$20*periods_per_year),N1086,MIN($K$21,IF(MOD(L1087-1,$J$23)=0,MAX($K$22,N1086+$J$24),N1086))),N1086))))</f>
        <v/>
      </c>
      <c r="O1087" s="71" t="str">
        <f>IF(L1087="","",ROUND((((1+N1087/CP)^(CP/periods_per_year))-1)*R1086,2))</f>
        <v/>
      </c>
      <c r="P1087" s="71" t="str">
        <f>IF(L1087="","",IF(L1087=nper,R1086+O1087,MIN(R1086+O1087,IF(N1087=N1086,P1086,ROUND(-PMT(((1+N1087/CP)^(CP/periods_per_year))-1,nper-L1087+1,R1086),2)))))</f>
        <v/>
      </c>
      <c r="Q1087" s="71" t="str">
        <f t="shared" si="151"/>
        <v/>
      </c>
      <c r="R1087" s="71" t="str">
        <f t="shared" si="152"/>
        <v/>
      </c>
    </row>
    <row r="1088" spans="1:18" x14ac:dyDescent="0.25">
      <c r="A1088" s="63" t="str">
        <f t="shared" si="144"/>
        <v/>
      </c>
      <c r="B1088" s="64" t="str">
        <f t="shared" si="145"/>
        <v/>
      </c>
      <c r="C1088" s="65" t="str">
        <f t="shared" si="146"/>
        <v/>
      </c>
      <c r="D1088" s="66" t="str">
        <f>IF(A1088="","",IF(A1088=1,start_rate,IF(variable,IF(OR(A1088=1,A1088&lt;$K$20*periods_per_year),D1087,MIN($K$21,IF(MOD(A1088-1,$J$23)=0,MAX($K$22,D1087+$J$24),D1087))),D1087)))</f>
        <v/>
      </c>
      <c r="E1088" s="71" t="str">
        <f t="shared" si="147"/>
        <v/>
      </c>
      <c r="F1088" s="71" t="str">
        <f>IF(A1088="","",IF(A1088=nper,J1087+E1088,MIN(J1087+E1088,IF(D1088=D1087,F1087,IF($E$10="Acc Bi-Weekly",ROUND((-PMT(((1+D1088/CP)^(CP/12))-1,(nper-A1088+1)*12/26,J1087))/2,2),IF($E$10="Acc Weekly",ROUND((-PMT(((1+D1088/CP)^(CP/12))-1,(nper-A1088+1)*12/52,J1087))/4,2),ROUND(-PMT(((1+D1088/CP)^(CP/periods_per_year))-1,nper-A1088+1,J1087),2)))))))</f>
        <v/>
      </c>
      <c r="G1088" s="71" t="str">
        <f>IF(OR(A1088="",A1088&lt;$E$14),"",IF(J1087&lt;=F1088,0,IF(IF(AND(A1088&gt;=$E$14,MOD(A1088-$E$14,int)=0),$E$15,0)+F1088&gt;=J1087+E1088,J1087+E1088-F1088,IF(AND(A1088&gt;=$E$14,MOD(A1088-$E$14,int)=0),$E$15,0)+IF(IF(AND(A1088&gt;=$E$14,MOD(A1088-$E$14,int)=0),$E$15,0)+IF(MOD(A1088-$E$18,periods_per_year)=0,$E$17,0)+F1088&lt;J1087+E1088,IF(MOD(A1088-$E$18,periods_per_year)=0,$E$17,0),J1087+E1088-IF(AND(A1088&gt;=$E$14,MOD(A1088-$E$14,int)=0),$E$15,0)-F1088))))</f>
        <v/>
      </c>
      <c r="H1088" s="68"/>
      <c r="I1088" s="71" t="str">
        <f t="shared" si="148"/>
        <v/>
      </c>
      <c r="J1088" s="71" t="str">
        <f t="shared" si="149"/>
        <v/>
      </c>
      <c r="K1088" s="50"/>
      <c r="L1088" s="63" t="str">
        <f t="shared" si="150"/>
        <v/>
      </c>
      <c r="M1088" s="64" t="str">
        <f>IF(L1088="","",IF(OR(periods_per_year=26,periods_per_year=52),IF(periods_per_year=26,IF(L1088=1,fpdate,M1087+14),IF(periods_per_year=52,IF(L1088=1,fpdate,M1087+7),"n/a")),IF(periods_per_year=24,DATE(YEAR(fpdate),MONTH(fpdate)+(L1088-1)/2+IF(AND(DAY(fpdate)&gt;=15,MOD(L1088,2)=0),1,0),IF(MOD(L1088,2)=0,IF(DAY(fpdate)&gt;=15,DAY(fpdate)-14,DAY(fpdate)+14),DAY(fpdate))),IF(DAY(DATE(YEAR(fpdate),MONTH(fpdate)+L1088-1,DAY(fpdate)))&lt;&gt;DAY(fpdate),DATE(YEAR(fpdate),MONTH(fpdate)+L1088,0),DATE(YEAR(fpdate),MONTH(fpdate)+L1088-1,DAY(fpdate))))))</f>
        <v/>
      </c>
      <c r="N1088" s="70" t="str">
        <f>IF(L1088="","",IF(D1088&lt;&gt;"",D1088,IF(L1088=1,start_rate,IF(variable,IF(OR(L1088=1,L1088&lt;$K$20*periods_per_year),N1087,MIN($K$21,IF(MOD(L1088-1,$J$23)=0,MAX($K$22,N1087+$J$24),N1087))),N1087))))</f>
        <v/>
      </c>
      <c r="O1088" s="71" t="str">
        <f>IF(L1088="","",ROUND((((1+N1088/CP)^(CP/periods_per_year))-1)*R1087,2))</f>
        <v/>
      </c>
      <c r="P1088" s="71" t="str">
        <f>IF(L1088="","",IF(L1088=nper,R1087+O1088,MIN(R1087+O1088,IF(N1088=N1087,P1087,ROUND(-PMT(((1+N1088/CP)^(CP/periods_per_year))-1,nper-L1088+1,R1087),2)))))</f>
        <v/>
      </c>
      <c r="Q1088" s="71" t="str">
        <f t="shared" si="151"/>
        <v/>
      </c>
      <c r="R1088" s="71" t="str">
        <f t="shared" si="152"/>
        <v/>
      </c>
    </row>
    <row r="1089" spans="1:18" x14ac:dyDescent="0.25">
      <c r="A1089" s="63" t="str">
        <f t="shared" si="144"/>
        <v/>
      </c>
      <c r="B1089" s="64" t="str">
        <f t="shared" si="145"/>
        <v/>
      </c>
      <c r="C1089" s="65" t="str">
        <f t="shared" si="146"/>
        <v/>
      </c>
      <c r="D1089" s="66" t="str">
        <f>IF(A1089="","",IF(A1089=1,start_rate,IF(variable,IF(OR(A1089=1,A1089&lt;$K$20*periods_per_year),D1088,MIN($K$21,IF(MOD(A1089-1,$J$23)=0,MAX($K$22,D1088+$J$24),D1088))),D1088)))</f>
        <v/>
      </c>
      <c r="E1089" s="71" t="str">
        <f t="shared" si="147"/>
        <v/>
      </c>
      <c r="F1089" s="71" t="str">
        <f>IF(A1089="","",IF(A1089=nper,J1088+E1089,MIN(J1088+E1089,IF(D1089=D1088,F1088,IF($E$10="Acc Bi-Weekly",ROUND((-PMT(((1+D1089/CP)^(CP/12))-1,(nper-A1089+1)*12/26,J1088))/2,2),IF($E$10="Acc Weekly",ROUND((-PMT(((1+D1089/CP)^(CP/12))-1,(nper-A1089+1)*12/52,J1088))/4,2),ROUND(-PMT(((1+D1089/CP)^(CP/periods_per_year))-1,nper-A1089+1,J1088),2)))))))</f>
        <v/>
      </c>
      <c r="G1089" s="71" t="str">
        <f>IF(OR(A1089="",A1089&lt;$E$14),"",IF(J1088&lt;=F1089,0,IF(IF(AND(A1089&gt;=$E$14,MOD(A1089-$E$14,int)=0),$E$15,0)+F1089&gt;=J1088+E1089,J1088+E1089-F1089,IF(AND(A1089&gt;=$E$14,MOD(A1089-$E$14,int)=0),$E$15,0)+IF(IF(AND(A1089&gt;=$E$14,MOD(A1089-$E$14,int)=0),$E$15,0)+IF(MOD(A1089-$E$18,periods_per_year)=0,$E$17,0)+F1089&lt;J1088+E1089,IF(MOD(A1089-$E$18,periods_per_year)=0,$E$17,0),J1088+E1089-IF(AND(A1089&gt;=$E$14,MOD(A1089-$E$14,int)=0),$E$15,0)-F1089))))</f>
        <v/>
      </c>
      <c r="H1089" s="68"/>
      <c r="I1089" s="71" t="str">
        <f t="shared" si="148"/>
        <v/>
      </c>
      <c r="J1089" s="71" t="str">
        <f t="shared" si="149"/>
        <v/>
      </c>
      <c r="K1089" s="50"/>
      <c r="L1089" s="63" t="str">
        <f t="shared" si="150"/>
        <v/>
      </c>
      <c r="M1089" s="64" t="str">
        <f>IF(L1089="","",IF(OR(periods_per_year=26,periods_per_year=52),IF(periods_per_year=26,IF(L1089=1,fpdate,M1088+14),IF(periods_per_year=52,IF(L1089=1,fpdate,M1088+7),"n/a")),IF(periods_per_year=24,DATE(YEAR(fpdate),MONTH(fpdate)+(L1089-1)/2+IF(AND(DAY(fpdate)&gt;=15,MOD(L1089,2)=0),1,0),IF(MOD(L1089,2)=0,IF(DAY(fpdate)&gt;=15,DAY(fpdate)-14,DAY(fpdate)+14),DAY(fpdate))),IF(DAY(DATE(YEAR(fpdate),MONTH(fpdate)+L1089-1,DAY(fpdate)))&lt;&gt;DAY(fpdate),DATE(YEAR(fpdate),MONTH(fpdate)+L1089,0),DATE(YEAR(fpdate),MONTH(fpdate)+L1089-1,DAY(fpdate))))))</f>
        <v/>
      </c>
      <c r="N1089" s="70" t="str">
        <f>IF(L1089="","",IF(D1089&lt;&gt;"",D1089,IF(L1089=1,start_rate,IF(variable,IF(OR(L1089=1,L1089&lt;$K$20*periods_per_year),N1088,MIN($K$21,IF(MOD(L1089-1,$J$23)=0,MAX($K$22,N1088+$J$24),N1088))),N1088))))</f>
        <v/>
      </c>
      <c r="O1089" s="71" t="str">
        <f>IF(L1089="","",ROUND((((1+N1089/CP)^(CP/periods_per_year))-1)*R1088,2))</f>
        <v/>
      </c>
      <c r="P1089" s="71" t="str">
        <f>IF(L1089="","",IF(L1089=nper,R1088+O1089,MIN(R1088+O1089,IF(N1089=N1088,P1088,ROUND(-PMT(((1+N1089/CP)^(CP/periods_per_year))-1,nper-L1089+1,R1088),2)))))</f>
        <v/>
      </c>
      <c r="Q1089" s="71" t="str">
        <f t="shared" si="151"/>
        <v/>
      </c>
      <c r="R1089" s="71" t="str">
        <f t="shared" si="152"/>
        <v/>
      </c>
    </row>
    <row r="1090" spans="1:18" x14ac:dyDescent="0.25">
      <c r="A1090" s="63" t="str">
        <f t="shared" si="144"/>
        <v/>
      </c>
      <c r="B1090" s="64" t="str">
        <f t="shared" si="145"/>
        <v/>
      </c>
      <c r="C1090" s="65" t="str">
        <f t="shared" si="146"/>
        <v/>
      </c>
      <c r="D1090" s="66" t="str">
        <f>IF(A1090="","",IF(A1090=1,start_rate,IF(variable,IF(OR(A1090=1,A1090&lt;$K$20*periods_per_year),D1089,MIN($K$21,IF(MOD(A1090-1,$J$23)=0,MAX($K$22,D1089+$J$24),D1089))),D1089)))</f>
        <v/>
      </c>
      <c r="E1090" s="71" t="str">
        <f t="shared" si="147"/>
        <v/>
      </c>
      <c r="F1090" s="71" t="str">
        <f>IF(A1090="","",IF(A1090=nper,J1089+E1090,MIN(J1089+E1090,IF(D1090=D1089,F1089,IF($E$10="Acc Bi-Weekly",ROUND((-PMT(((1+D1090/CP)^(CP/12))-1,(nper-A1090+1)*12/26,J1089))/2,2),IF($E$10="Acc Weekly",ROUND((-PMT(((1+D1090/CP)^(CP/12))-1,(nper-A1090+1)*12/52,J1089))/4,2),ROUND(-PMT(((1+D1090/CP)^(CP/periods_per_year))-1,nper-A1090+1,J1089),2)))))))</f>
        <v/>
      </c>
      <c r="G1090" s="71" t="str">
        <f>IF(OR(A1090="",A1090&lt;$E$14),"",IF(J1089&lt;=F1090,0,IF(IF(AND(A1090&gt;=$E$14,MOD(A1090-$E$14,int)=0),$E$15,0)+F1090&gt;=J1089+E1090,J1089+E1090-F1090,IF(AND(A1090&gt;=$E$14,MOD(A1090-$E$14,int)=0),$E$15,0)+IF(IF(AND(A1090&gt;=$E$14,MOD(A1090-$E$14,int)=0),$E$15,0)+IF(MOD(A1090-$E$18,periods_per_year)=0,$E$17,0)+F1090&lt;J1089+E1090,IF(MOD(A1090-$E$18,periods_per_year)=0,$E$17,0),J1089+E1090-IF(AND(A1090&gt;=$E$14,MOD(A1090-$E$14,int)=0),$E$15,0)-F1090))))</f>
        <v/>
      </c>
      <c r="H1090" s="68"/>
      <c r="I1090" s="71" t="str">
        <f t="shared" si="148"/>
        <v/>
      </c>
      <c r="J1090" s="71" t="str">
        <f t="shared" si="149"/>
        <v/>
      </c>
      <c r="K1090" s="50"/>
      <c r="L1090" s="63" t="str">
        <f t="shared" si="150"/>
        <v/>
      </c>
      <c r="M1090" s="64" t="str">
        <f>IF(L1090="","",IF(OR(periods_per_year=26,periods_per_year=52),IF(periods_per_year=26,IF(L1090=1,fpdate,M1089+14),IF(periods_per_year=52,IF(L1090=1,fpdate,M1089+7),"n/a")),IF(periods_per_year=24,DATE(YEAR(fpdate),MONTH(fpdate)+(L1090-1)/2+IF(AND(DAY(fpdate)&gt;=15,MOD(L1090,2)=0),1,0),IF(MOD(L1090,2)=0,IF(DAY(fpdate)&gt;=15,DAY(fpdate)-14,DAY(fpdate)+14),DAY(fpdate))),IF(DAY(DATE(YEAR(fpdate),MONTH(fpdate)+L1090-1,DAY(fpdate)))&lt;&gt;DAY(fpdate),DATE(YEAR(fpdate),MONTH(fpdate)+L1090,0),DATE(YEAR(fpdate),MONTH(fpdate)+L1090-1,DAY(fpdate))))))</f>
        <v/>
      </c>
      <c r="N1090" s="70" t="str">
        <f>IF(L1090="","",IF(D1090&lt;&gt;"",D1090,IF(L1090=1,start_rate,IF(variable,IF(OR(L1090=1,L1090&lt;$K$20*periods_per_year),N1089,MIN($K$21,IF(MOD(L1090-1,$J$23)=0,MAX($K$22,N1089+$J$24),N1089))),N1089))))</f>
        <v/>
      </c>
      <c r="O1090" s="71" t="str">
        <f>IF(L1090="","",ROUND((((1+N1090/CP)^(CP/periods_per_year))-1)*R1089,2))</f>
        <v/>
      </c>
      <c r="P1090" s="71" t="str">
        <f>IF(L1090="","",IF(L1090=nper,R1089+O1090,MIN(R1089+O1090,IF(N1090=N1089,P1089,ROUND(-PMT(((1+N1090/CP)^(CP/periods_per_year))-1,nper-L1090+1,R1089),2)))))</f>
        <v/>
      </c>
      <c r="Q1090" s="71" t="str">
        <f t="shared" si="151"/>
        <v/>
      </c>
      <c r="R1090" s="71" t="str">
        <f t="shared" si="152"/>
        <v/>
      </c>
    </row>
    <row r="1091" spans="1:18" x14ac:dyDescent="0.25">
      <c r="A1091" s="63" t="str">
        <f t="shared" si="144"/>
        <v/>
      </c>
      <c r="B1091" s="64" t="str">
        <f t="shared" si="145"/>
        <v/>
      </c>
      <c r="C1091" s="65" t="str">
        <f t="shared" si="146"/>
        <v/>
      </c>
      <c r="D1091" s="66" t="str">
        <f>IF(A1091="","",IF(A1091=1,start_rate,IF(variable,IF(OR(A1091=1,A1091&lt;$K$20*periods_per_year),D1090,MIN($K$21,IF(MOD(A1091-1,$J$23)=0,MAX($K$22,D1090+$J$24),D1090))),D1090)))</f>
        <v/>
      </c>
      <c r="E1091" s="71" t="str">
        <f t="shared" si="147"/>
        <v/>
      </c>
      <c r="F1091" s="71" t="str">
        <f>IF(A1091="","",IF(A1091=nper,J1090+E1091,MIN(J1090+E1091,IF(D1091=D1090,F1090,IF($E$10="Acc Bi-Weekly",ROUND((-PMT(((1+D1091/CP)^(CP/12))-1,(nper-A1091+1)*12/26,J1090))/2,2),IF($E$10="Acc Weekly",ROUND((-PMT(((1+D1091/CP)^(CP/12))-1,(nper-A1091+1)*12/52,J1090))/4,2),ROUND(-PMT(((1+D1091/CP)^(CP/periods_per_year))-1,nper-A1091+1,J1090),2)))))))</f>
        <v/>
      </c>
      <c r="G1091" s="71" t="str">
        <f>IF(OR(A1091="",A1091&lt;$E$14),"",IF(J1090&lt;=F1091,0,IF(IF(AND(A1091&gt;=$E$14,MOD(A1091-$E$14,int)=0),$E$15,0)+F1091&gt;=J1090+E1091,J1090+E1091-F1091,IF(AND(A1091&gt;=$E$14,MOD(A1091-$E$14,int)=0),$E$15,0)+IF(IF(AND(A1091&gt;=$E$14,MOD(A1091-$E$14,int)=0),$E$15,0)+IF(MOD(A1091-$E$18,periods_per_year)=0,$E$17,0)+F1091&lt;J1090+E1091,IF(MOD(A1091-$E$18,periods_per_year)=0,$E$17,0),J1090+E1091-IF(AND(A1091&gt;=$E$14,MOD(A1091-$E$14,int)=0),$E$15,0)-F1091))))</f>
        <v/>
      </c>
      <c r="H1091" s="68"/>
      <c r="I1091" s="71" t="str">
        <f t="shared" si="148"/>
        <v/>
      </c>
      <c r="J1091" s="71" t="str">
        <f t="shared" si="149"/>
        <v/>
      </c>
      <c r="K1091" s="50"/>
      <c r="L1091" s="63" t="str">
        <f t="shared" si="150"/>
        <v/>
      </c>
      <c r="M1091" s="64" t="str">
        <f>IF(L1091="","",IF(OR(periods_per_year=26,periods_per_year=52),IF(periods_per_year=26,IF(L1091=1,fpdate,M1090+14),IF(periods_per_year=52,IF(L1091=1,fpdate,M1090+7),"n/a")),IF(periods_per_year=24,DATE(YEAR(fpdate),MONTH(fpdate)+(L1091-1)/2+IF(AND(DAY(fpdate)&gt;=15,MOD(L1091,2)=0),1,0),IF(MOD(L1091,2)=0,IF(DAY(fpdate)&gt;=15,DAY(fpdate)-14,DAY(fpdate)+14),DAY(fpdate))),IF(DAY(DATE(YEAR(fpdate),MONTH(fpdate)+L1091-1,DAY(fpdate)))&lt;&gt;DAY(fpdate),DATE(YEAR(fpdate),MONTH(fpdate)+L1091,0),DATE(YEAR(fpdate),MONTH(fpdate)+L1091-1,DAY(fpdate))))))</f>
        <v/>
      </c>
      <c r="N1091" s="70" t="str">
        <f>IF(L1091="","",IF(D1091&lt;&gt;"",D1091,IF(L1091=1,start_rate,IF(variable,IF(OR(L1091=1,L1091&lt;$K$20*periods_per_year),N1090,MIN($K$21,IF(MOD(L1091-1,$J$23)=0,MAX($K$22,N1090+$J$24),N1090))),N1090))))</f>
        <v/>
      </c>
      <c r="O1091" s="71" t="str">
        <f>IF(L1091="","",ROUND((((1+N1091/CP)^(CP/periods_per_year))-1)*R1090,2))</f>
        <v/>
      </c>
      <c r="P1091" s="71" t="str">
        <f>IF(L1091="","",IF(L1091=nper,R1090+O1091,MIN(R1090+O1091,IF(N1091=N1090,P1090,ROUND(-PMT(((1+N1091/CP)^(CP/periods_per_year))-1,nper-L1091+1,R1090),2)))))</f>
        <v/>
      </c>
      <c r="Q1091" s="71" t="str">
        <f t="shared" si="151"/>
        <v/>
      </c>
      <c r="R1091" s="71" t="str">
        <f t="shared" si="152"/>
        <v/>
      </c>
    </row>
    <row r="1092" spans="1:18" x14ac:dyDescent="0.25">
      <c r="A1092" s="63" t="str">
        <f t="shared" si="144"/>
        <v/>
      </c>
      <c r="B1092" s="64" t="str">
        <f t="shared" si="145"/>
        <v/>
      </c>
      <c r="C1092" s="65" t="str">
        <f t="shared" si="146"/>
        <v/>
      </c>
      <c r="D1092" s="66" t="str">
        <f>IF(A1092="","",IF(A1092=1,start_rate,IF(variable,IF(OR(A1092=1,A1092&lt;$K$20*periods_per_year),D1091,MIN($K$21,IF(MOD(A1092-1,$J$23)=0,MAX($K$22,D1091+$J$24),D1091))),D1091)))</f>
        <v/>
      </c>
      <c r="E1092" s="71" t="str">
        <f t="shared" si="147"/>
        <v/>
      </c>
      <c r="F1092" s="71" t="str">
        <f>IF(A1092="","",IF(A1092=nper,J1091+E1092,MIN(J1091+E1092,IF(D1092=D1091,F1091,IF($E$10="Acc Bi-Weekly",ROUND((-PMT(((1+D1092/CP)^(CP/12))-1,(nper-A1092+1)*12/26,J1091))/2,2),IF($E$10="Acc Weekly",ROUND((-PMT(((1+D1092/CP)^(CP/12))-1,(nper-A1092+1)*12/52,J1091))/4,2),ROUND(-PMT(((1+D1092/CP)^(CP/periods_per_year))-1,nper-A1092+1,J1091),2)))))))</f>
        <v/>
      </c>
      <c r="G1092" s="71" t="str">
        <f>IF(OR(A1092="",A1092&lt;$E$14),"",IF(J1091&lt;=F1092,0,IF(IF(AND(A1092&gt;=$E$14,MOD(A1092-$E$14,int)=0),$E$15,0)+F1092&gt;=J1091+E1092,J1091+E1092-F1092,IF(AND(A1092&gt;=$E$14,MOD(A1092-$E$14,int)=0),$E$15,0)+IF(IF(AND(A1092&gt;=$E$14,MOD(A1092-$E$14,int)=0),$E$15,0)+IF(MOD(A1092-$E$18,periods_per_year)=0,$E$17,0)+F1092&lt;J1091+E1092,IF(MOD(A1092-$E$18,periods_per_year)=0,$E$17,0),J1091+E1092-IF(AND(A1092&gt;=$E$14,MOD(A1092-$E$14,int)=0),$E$15,0)-F1092))))</f>
        <v/>
      </c>
      <c r="H1092" s="68"/>
      <c r="I1092" s="71" t="str">
        <f t="shared" si="148"/>
        <v/>
      </c>
      <c r="J1092" s="71" t="str">
        <f t="shared" si="149"/>
        <v/>
      </c>
      <c r="K1092" s="50"/>
      <c r="L1092" s="63" t="str">
        <f t="shared" si="150"/>
        <v/>
      </c>
      <c r="M1092" s="64" t="str">
        <f>IF(L1092="","",IF(OR(periods_per_year=26,periods_per_year=52),IF(periods_per_year=26,IF(L1092=1,fpdate,M1091+14),IF(periods_per_year=52,IF(L1092=1,fpdate,M1091+7),"n/a")),IF(periods_per_year=24,DATE(YEAR(fpdate),MONTH(fpdate)+(L1092-1)/2+IF(AND(DAY(fpdate)&gt;=15,MOD(L1092,2)=0),1,0),IF(MOD(L1092,2)=0,IF(DAY(fpdate)&gt;=15,DAY(fpdate)-14,DAY(fpdate)+14),DAY(fpdate))),IF(DAY(DATE(YEAR(fpdate),MONTH(fpdate)+L1092-1,DAY(fpdate)))&lt;&gt;DAY(fpdate),DATE(YEAR(fpdate),MONTH(fpdate)+L1092,0),DATE(YEAR(fpdate),MONTH(fpdate)+L1092-1,DAY(fpdate))))))</f>
        <v/>
      </c>
      <c r="N1092" s="70" t="str">
        <f>IF(L1092="","",IF(D1092&lt;&gt;"",D1092,IF(L1092=1,start_rate,IF(variable,IF(OR(L1092=1,L1092&lt;$K$20*periods_per_year),N1091,MIN($K$21,IF(MOD(L1092-1,$J$23)=0,MAX($K$22,N1091+$J$24),N1091))),N1091))))</f>
        <v/>
      </c>
      <c r="O1092" s="71" t="str">
        <f>IF(L1092="","",ROUND((((1+N1092/CP)^(CP/periods_per_year))-1)*R1091,2))</f>
        <v/>
      </c>
      <c r="P1092" s="71" t="str">
        <f>IF(L1092="","",IF(L1092=nper,R1091+O1092,MIN(R1091+O1092,IF(N1092=N1091,P1091,ROUND(-PMT(((1+N1092/CP)^(CP/periods_per_year))-1,nper-L1092+1,R1091),2)))))</f>
        <v/>
      </c>
      <c r="Q1092" s="71" t="str">
        <f t="shared" si="151"/>
        <v/>
      </c>
      <c r="R1092" s="71" t="str">
        <f t="shared" si="152"/>
        <v/>
      </c>
    </row>
    <row r="1093" spans="1:18" x14ac:dyDescent="0.25">
      <c r="A1093" s="63" t="str">
        <f t="shared" si="144"/>
        <v/>
      </c>
      <c r="B1093" s="64" t="str">
        <f t="shared" si="145"/>
        <v/>
      </c>
      <c r="C1093" s="65" t="str">
        <f t="shared" si="146"/>
        <v/>
      </c>
      <c r="D1093" s="66" t="str">
        <f>IF(A1093="","",IF(A1093=1,start_rate,IF(variable,IF(OR(A1093=1,A1093&lt;$K$20*periods_per_year),D1092,MIN($K$21,IF(MOD(A1093-1,$J$23)=0,MAX($K$22,D1092+$J$24),D1092))),D1092)))</f>
        <v/>
      </c>
      <c r="E1093" s="71" t="str">
        <f t="shared" si="147"/>
        <v/>
      </c>
      <c r="F1093" s="71" t="str">
        <f>IF(A1093="","",IF(A1093=nper,J1092+E1093,MIN(J1092+E1093,IF(D1093=D1092,F1092,IF($E$10="Acc Bi-Weekly",ROUND((-PMT(((1+D1093/CP)^(CP/12))-1,(nper-A1093+1)*12/26,J1092))/2,2),IF($E$10="Acc Weekly",ROUND((-PMT(((1+D1093/CP)^(CP/12))-1,(nper-A1093+1)*12/52,J1092))/4,2),ROUND(-PMT(((1+D1093/CP)^(CP/periods_per_year))-1,nper-A1093+1,J1092),2)))))))</f>
        <v/>
      </c>
      <c r="G1093" s="71" t="str">
        <f>IF(OR(A1093="",A1093&lt;$E$14),"",IF(J1092&lt;=F1093,0,IF(IF(AND(A1093&gt;=$E$14,MOD(A1093-$E$14,int)=0),$E$15,0)+F1093&gt;=J1092+E1093,J1092+E1093-F1093,IF(AND(A1093&gt;=$E$14,MOD(A1093-$E$14,int)=0),$E$15,0)+IF(IF(AND(A1093&gt;=$E$14,MOD(A1093-$E$14,int)=0),$E$15,0)+IF(MOD(A1093-$E$18,periods_per_year)=0,$E$17,0)+F1093&lt;J1092+E1093,IF(MOD(A1093-$E$18,periods_per_year)=0,$E$17,0),J1092+E1093-IF(AND(A1093&gt;=$E$14,MOD(A1093-$E$14,int)=0),$E$15,0)-F1093))))</f>
        <v/>
      </c>
      <c r="H1093" s="68"/>
      <c r="I1093" s="71" t="str">
        <f t="shared" si="148"/>
        <v/>
      </c>
      <c r="J1093" s="71" t="str">
        <f t="shared" si="149"/>
        <v/>
      </c>
      <c r="K1093" s="50"/>
      <c r="L1093" s="63" t="str">
        <f t="shared" si="150"/>
        <v/>
      </c>
      <c r="M1093" s="64" t="str">
        <f>IF(L1093="","",IF(OR(periods_per_year=26,periods_per_year=52),IF(periods_per_year=26,IF(L1093=1,fpdate,M1092+14),IF(periods_per_year=52,IF(L1093=1,fpdate,M1092+7),"n/a")),IF(periods_per_year=24,DATE(YEAR(fpdate),MONTH(fpdate)+(L1093-1)/2+IF(AND(DAY(fpdate)&gt;=15,MOD(L1093,2)=0),1,0),IF(MOD(L1093,2)=0,IF(DAY(fpdate)&gt;=15,DAY(fpdate)-14,DAY(fpdate)+14),DAY(fpdate))),IF(DAY(DATE(YEAR(fpdate),MONTH(fpdate)+L1093-1,DAY(fpdate)))&lt;&gt;DAY(fpdate),DATE(YEAR(fpdate),MONTH(fpdate)+L1093,0),DATE(YEAR(fpdate),MONTH(fpdate)+L1093-1,DAY(fpdate))))))</f>
        <v/>
      </c>
      <c r="N1093" s="70" t="str">
        <f>IF(L1093="","",IF(D1093&lt;&gt;"",D1093,IF(L1093=1,start_rate,IF(variable,IF(OR(L1093=1,L1093&lt;$K$20*periods_per_year),N1092,MIN($K$21,IF(MOD(L1093-1,$J$23)=0,MAX($K$22,N1092+$J$24),N1092))),N1092))))</f>
        <v/>
      </c>
      <c r="O1093" s="71" t="str">
        <f>IF(L1093="","",ROUND((((1+N1093/CP)^(CP/periods_per_year))-1)*R1092,2))</f>
        <v/>
      </c>
      <c r="P1093" s="71" t="str">
        <f>IF(L1093="","",IF(L1093=nper,R1092+O1093,MIN(R1092+O1093,IF(N1093=N1092,P1092,ROUND(-PMT(((1+N1093/CP)^(CP/periods_per_year))-1,nper-L1093+1,R1092),2)))))</f>
        <v/>
      </c>
      <c r="Q1093" s="71" t="str">
        <f t="shared" si="151"/>
        <v/>
      </c>
      <c r="R1093" s="71" t="str">
        <f t="shared" si="152"/>
        <v/>
      </c>
    </row>
    <row r="1094" spans="1:18" x14ac:dyDescent="0.25">
      <c r="A1094" s="63" t="str">
        <f t="shared" si="144"/>
        <v/>
      </c>
      <c r="B1094" s="64" t="str">
        <f t="shared" si="145"/>
        <v/>
      </c>
      <c r="C1094" s="65" t="str">
        <f t="shared" si="146"/>
        <v/>
      </c>
      <c r="D1094" s="66" t="str">
        <f>IF(A1094="","",IF(A1094=1,start_rate,IF(variable,IF(OR(A1094=1,A1094&lt;$K$20*periods_per_year),D1093,MIN($K$21,IF(MOD(A1094-1,$J$23)=0,MAX($K$22,D1093+$J$24),D1093))),D1093)))</f>
        <v/>
      </c>
      <c r="E1094" s="71" t="str">
        <f t="shared" si="147"/>
        <v/>
      </c>
      <c r="F1094" s="71" t="str">
        <f>IF(A1094="","",IF(A1094=nper,J1093+E1094,MIN(J1093+E1094,IF(D1094=D1093,F1093,IF($E$10="Acc Bi-Weekly",ROUND((-PMT(((1+D1094/CP)^(CP/12))-1,(nper-A1094+1)*12/26,J1093))/2,2),IF($E$10="Acc Weekly",ROUND((-PMT(((1+D1094/CP)^(CP/12))-1,(nper-A1094+1)*12/52,J1093))/4,2),ROUND(-PMT(((1+D1094/CP)^(CP/periods_per_year))-1,nper-A1094+1,J1093),2)))))))</f>
        <v/>
      </c>
      <c r="G1094" s="71" t="str">
        <f>IF(OR(A1094="",A1094&lt;$E$14),"",IF(J1093&lt;=F1094,0,IF(IF(AND(A1094&gt;=$E$14,MOD(A1094-$E$14,int)=0),$E$15,0)+F1094&gt;=J1093+E1094,J1093+E1094-F1094,IF(AND(A1094&gt;=$E$14,MOD(A1094-$E$14,int)=0),$E$15,0)+IF(IF(AND(A1094&gt;=$E$14,MOD(A1094-$E$14,int)=0),$E$15,0)+IF(MOD(A1094-$E$18,periods_per_year)=0,$E$17,0)+F1094&lt;J1093+E1094,IF(MOD(A1094-$E$18,periods_per_year)=0,$E$17,0),J1093+E1094-IF(AND(A1094&gt;=$E$14,MOD(A1094-$E$14,int)=0),$E$15,0)-F1094))))</f>
        <v/>
      </c>
      <c r="H1094" s="68"/>
      <c r="I1094" s="71" t="str">
        <f t="shared" si="148"/>
        <v/>
      </c>
      <c r="J1094" s="71" t="str">
        <f t="shared" si="149"/>
        <v/>
      </c>
      <c r="K1094" s="50"/>
      <c r="L1094" s="63" t="str">
        <f t="shared" si="150"/>
        <v/>
      </c>
      <c r="M1094" s="64" t="str">
        <f>IF(L1094="","",IF(OR(periods_per_year=26,periods_per_year=52),IF(periods_per_year=26,IF(L1094=1,fpdate,M1093+14),IF(periods_per_year=52,IF(L1094=1,fpdate,M1093+7),"n/a")),IF(periods_per_year=24,DATE(YEAR(fpdate),MONTH(fpdate)+(L1094-1)/2+IF(AND(DAY(fpdate)&gt;=15,MOD(L1094,2)=0),1,0),IF(MOD(L1094,2)=0,IF(DAY(fpdate)&gt;=15,DAY(fpdate)-14,DAY(fpdate)+14),DAY(fpdate))),IF(DAY(DATE(YEAR(fpdate),MONTH(fpdate)+L1094-1,DAY(fpdate)))&lt;&gt;DAY(fpdate),DATE(YEAR(fpdate),MONTH(fpdate)+L1094,0),DATE(YEAR(fpdate),MONTH(fpdate)+L1094-1,DAY(fpdate))))))</f>
        <v/>
      </c>
      <c r="N1094" s="70" t="str">
        <f>IF(L1094="","",IF(D1094&lt;&gt;"",D1094,IF(L1094=1,start_rate,IF(variable,IF(OR(L1094=1,L1094&lt;$K$20*periods_per_year),N1093,MIN($K$21,IF(MOD(L1094-1,$J$23)=0,MAX($K$22,N1093+$J$24),N1093))),N1093))))</f>
        <v/>
      </c>
      <c r="O1094" s="71" t="str">
        <f>IF(L1094="","",ROUND((((1+N1094/CP)^(CP/periods_per_year))-1)*R1093,2))</f>
        <v/>
      </c>
      <c r="P1094" s="71" t="str">
        <f>IF(L1094="","",IF(L1094=nper,R1093+O1094,MIN(R1093+O1094,IF(N1094=N1093,P1093,ROUND(-PMT(((1+N1094/CP)^(CP/periods_per_year))-1,nper-L1094+1,R1093),2)))))</f>
        <v/>
      </c>
      <c r="Q1094" s="71" t="str">
        <f t="shared" si="151"/>
        <v/>
      </c>
      <c r="R1094" s="71" t="str">
        <f t="shared" si="152"/>
        <v/>
      </c>
    </row>
    <row r="1095" spans="1:18" x14ac:dyDescent="0.25">
      <c r="A1095" s="63" t="str">
        <f t="shared" si="144"/>
        <v/>
      </c>
      <c r="B1095" s="64" t="str">
        <f t="shared" si="145"/>
        <v/>
      </c>
      <c r="C1095" s="65" t="str">
        <f t="shared" si="146"/>
        <v/>
      </c>
      <c r="D1095" s="66" t="str">
        <f>IF(A1095="","",IF(A1095=1,start_rate,IF(variable,IF(OR(A1095=1,A1095&lt;$K$20*periods_per_year),D1094,MIN($K$21,IF(MOD(A1095-1,$J$23)=0,MAX($K$22,D1094+$J$24),D1094))),D1094)))</f>
        <v/>
      </c>
      <c r="E1095" s="71" t="str">
        <f t="shared" si="147"/>
        <v/>
      </c>
      <c r="F1095" s="71" t="str">
        <f>IF(A1095="","",IF(A1095=nper,J1094+E1095,MIN(J1094+E1095,IF(D1095=D1094,F1094,IF($E$10="Acc Bi-Weekly",ROUND((-PMT(((1+D1095/CP)^(CP/12))-1,(nper-A1095+1)*12/26,J1094))/2,2),IF($E$10="Acc Weekly",ROUND((-PMT(((1+D1095/CP)^(CP/12))-1,(nper-A1095+1)*12/52,J1094))/4,2),ROUND(-PMT(((1+D1095/CP)^(CP/periods_per_year))-1,nper-A1095+1,J1094),2)))))))</f>
        <v/>
      </c>
      <c r="G1095" s="71" t="str">
        <f>IF(OR(A1095="",A1095&lt;$E$14),"",IF(J1094&lt;=F1095,0,IF(IF(AND(A1095&gt;=$E$14,MOD(A1095-$E$14,int)=0),$E$15,0)+F1095&gt;=J1094+E1095,J1094+E1095-F1095,IF(AND(A1095&gt;=$E$14,MOD(A1095-$E$14,int)=0),$E$15,0)+IF(IF(AND(A1095&gt;=$E$14,MOD(A1095-$E$14,int)=0),$E$15,0)+IF(MOD(A1095-$E$18,periods_per_year)=0,$E$17,0)+F1095&lt;J1094+E1095,IF(MOD(A1095-$E$18,periods_per_year)=0,$E$17,0),J1094+E1095-IF(AND(A1095&gt;=$E$14,MOD(A1095-$E$14,int)=0),$E$15,0)-F1095))))</f>
        <v/>
      </c>
      <c r="H1095" s="68"/>
      <c r="I1095" s="71" t="str">
        <f t="shared" si="148"/>
        <v/>
      </c>
      <c r="J1095" s="71" t="str">
        <f t="shared" si="149"/>
        <v/>
      </c>
      <c r="K1095" s="50"/>
      <c r="L1095" s="63" t="str">
        <f t="shared" si="150"/>
        <v/>
      </c>
      <c r="M1095" s="64" t="str">
        <f>IF(L1095="","",IF(OR(periods_per_year=26,periods_per_year=52),IF(periods_per_year=26,IF(L1095=1,fpdate,M1094+14),IF(periods_per_year=52,IF(L1095=1,fpdate,M1094+7),"n/a")),IF(periods_per_year=24,DATE(YEAR(fpdate),MONTH(fpdate)+(L1095-1)/2+IF(AND(DAY(fpdate)&gt;=15,MOD(L1095,2)=0),1,0),IF(MOD(L1095,2)=0,IF(DAY(fpdate)&gt;=15,DAY(fpdate)-14,DAY(fpdate)+14),DAY(fpdate))),IF(DAY(DATE(YEAR(fpdate),MONTH(fpdate)+L1095-1,DAY(fpdate)))&lt;&gt;DAY(fpdate),DATE(YEAR(fpdate),MONTH(fpdate)+L1095,0),DATE(YEAR(fpdate),MONTH(fpdate)+L1095-1,DAY(fpdate))))))</f>
        <v/>
      </c>
      <c r="N1095" s="70" t="str">
        <f>IF(L1095="","",IF(D1095&lt;&gt;"",D1095,IF(L1095=1,start_rate,IF(variable,IF(OR(L1095=1,L1095&lt;$K$20*periods_per_year),N1094,MIN($K$21,IF(MOD(L1095-1,$J$23)=0,MAX($K$22,N1094+$J$24),N1094))),N1094))))</f>
        <v/>
      </c>
      <c r="O1095" s="71" t="str">
        <f>IF(L1095="","",ROUND((((1+N1095/CP)^(CP/periods_per_year))-1)*R1094,2))</f>
        <v/>
      </c>
      <c r="P1095" s="71" t="str">
        <f>IF(L1095="","",IF(L1095=nper,R1094+O1095,MIN(R1094+O1095,IF(N1095=N1094,P1094,ROUND(-PMT(((1+N1095/CP)^(CP/periods_per_year))-1,nper-L1095+1,R1094),2)))))</f>
        <v/>
      </c>
      <c r="Q1095" s="71" t="str">
        <f t="shared" si="151"/>
        <v/>
      </c>
      <c r="R1095" s="71" t="str">
        <f t="shared" si="152"/>
        <v/>
      </c>
    </row>
    <row r="1096" spans="1:18" x14ac:dyDescent="0.25">
      <c r="A1096" s="63" t="str">
        <f t="shared" si="144"/>
        <v/>
      </c>
      <c r="B1096" s="64" t="str">
        <f t="shared" si="145"/>
        <v/>
      </c>
      <c r="C1096" s="65" t="str">
        <f t="shared" si="146"/>
        <v/>
      </c>
      <c r="D1096" s="66" t="str">
        <f>IF(A1096="","",IF(A1096=1,start_rate,IF(variable,IF(OR(A1096=1,A1096&lt;$K$20*periods_per_year),D1095,MIN($K$21,IF(MOD(A1096-1,$J$23)=0,MAX($K$22,D1095+$J$24),D1095))),D1095)))</f>
        <v/>
      </c>
      <c r="E1096" s="71" t="str">
        <f t="shared" si="147"/>
        <v/>
      </c>
      <c r="F1096" s="71" t="str">
        <f>IF(A1096="","",IF(A1096=nper,J1095+E1096,MIN(J1095+E1096,IF(D1096=D1095,F1095,IF($E$10="Acc Bi-Weekly",ROUND((-PMT(((1+D1096/CP)^(CP/12))-1,(nper-A1096+1)*12/26,J1095))/2,2),IF($E$10="Acc Weekly",ROUND((-PMT(((1+D1096/CP)^(CP/12))-1,(nper-A1096+1)*12/52,J1095))/4,2),ROUND(-PMT(((1+D1096/CP)^(CP/periods_per_year))-1,nper-A1096+1,J1095),2)))))))</f>
        <v/>
      </c>
      <c r="G1096" s="71" t="str">
        <f>IF(OR(A1096="",A1096&lt;$E$14),"",IF(J1095&lt;=F1096,0,IF(IF(AND(A1096&gt;=$E$14,MOD(A1096-$E$14,int)=0),$E$15,0)+F1096&gt;=J1095+E1096,J1095+E1096-F1096,IF(AND(A1096&gt;=$E$14,MOD(A1096-$E$14,int)=0),$E$15,0)+IF(IF(AND(A1096&gt;=$E$14,MOD(A1096-$E$14,int)=0),$E$15,0)+IF(MOD(A1096-$E$18,periods_per_year)=0,$E$17,0)+F1096&lt;J1095+E1096,IF(MOD(A1096-$E$18,periods_per_year)=0,$E$17,0),J1095+E1096-IF(AND(A1096&gt;=$E$14,MOD(A1096-$E$14,int)=0),$E$15,0)-F1096))))</f>
        <v/>
      </c>
      <c r="H1096" s="68"/>
      <c r="I1096" s="71" t="str">
        <f t="shared" si="148"/>
        <v/>
      </c>
      <c r="J1096" s="71" t="str">
        <f t="shared" si="149"/>
        <v/>
      </c>
      <c r="K1096" s="50"/>
      <c r="L1096" s="63" t="str">
        <f t="shared" si="150"/>
        <v/>
      </c>
      <c r="M1096" s="64" t="str">
        <f>IF(L1096="","",IF(OR(periods_per_year=26,periods_per_year=52),IF(periods_per_year=26,IF(L1096=1,fpdate,M1095+14),IF(periods_per_year=52,IF(L1096=1,fpdate,M1095+7),"n/a")),IF(periods_per_year=24,DATE(YEAR(fpdate),MONTH(fpdate)+(L1096-1)/2+IF(AND(DAY(fpdate)&gt;=15,MOD(L1096,2)=0),1,0),IF(MOD(L1096,2)=0,IF(DAY(fpdate)&gt;=15,DAY(fpdate)-14,DAY(fpdate)+14),DAY(fpdate))),IF(DAY(DATE(YEAR(fpdate),MONTH(fpdate)+L1096-1,DAY(fpdate)))&lt;&gt;DAY(fpdate),DATE(YEAR(fpdate),MONTH(fpdate)+L1096,0),DATE(YEAR(fpdate),MONTH(fpdate)+L1096-1,DAY(fpdate))))))</f>
        <v/>
      </c>
      <c r="N1096" s="70" t="str">
        <f>IF(L1096="","",IF(D1096&lt;&gt;"",D1096,IF(L1096=1,start_rate,IF(variable,IF(OR(L1096=1,L1096&lt;$K$20*periods_per_year),N1095,MIN($K$21,IF(MOD(L1096-1,$J$23)=0,MAX($K$22,N1095+$J$24),N1095))),N1095))))</f>
        <v/>
      </c>
      <c r="O1096" s="71" t="str">
        <f>IF(L1096="","",ROUND((((1+N1096/CP)^(CP/periods_per_year))-1)*R1095,2))</f>
        <v/>
      </c>
      <c r="P1096" s="71" t="str">
        <f>IF(L1096="","",IF(L1096=nper,R1095+O1096,MIN(R1095+O1096,IF(N1096=N1095,P1095,ROUND(-PMT(((1+N1096/CP)^(CP/periods_per_year))-1,nper-L1096+1,R1095),2)))))</f>
        <v/>
      </c>
      <c r="Q1096" s="71" t="str">
        <f t="shared" si="151"/>
        <v/>
      </c>
      <c r="R1096" s="71" t="str">
        <f t="shared" si="152"/>
        <v/>
      </c>
    </row>
    <row r="1097" spans="1:18" x14ac:dyDescent="0.25">
      <c r="A1097" s="63" t="str">
        <f t="shared" si="144"/>
        <v/>
      </c>
      <c r="B1097" s="64" t="str">
        <f t="shared" si="145"/>
        <v/>
      </c>
      <c r="C1097" s="65" t="str">
        <f t="shared" si="146"/>
        <v/>
      </c>
      <c r="D1097" s="66" t="str">
        <f>IF(A1097="","",IF(A1097=1,start_rate,IF(variable,IF(OR(A1097=1,A1097&lt;$K$20*periods_per_year),D1096,MIN($K$21,IF(MOD(A1097-1,$J$23)=0,MAX($K$22,D1096+$J$24),D1096))),D1096)))</f>
        <v/>
      </c>
      <c r="E1097" s="71" t="str">
        <f t="shared" si="147"/>
        <v/>
      </c>
      <c r="F1097" s="71" t="str">
        <f>IF(A1097="","",IF(A1097=nper,J1096+E1097,MIN(J1096+E1097,IF(D1097=D1096,F1096,IF($E$10="Acc Bi-Weekly",ROUND((-PMT(((1+D1097/CP)^(CP/12))-1,(nper-A1097+1)*12/26,J1096))/2,2),IF($E$10="Acc Weekly",ROUND((-PMT(((1+D1097/CP)^(CP/12))-1,(nper-A1097+1)*12/52,J1096))/4,2),ROUND(-PMT(((1+D1097/CP)^(CP/periods_per_year))-1,nper-A1097+1,J1096),2)))))))</f>
        <v/>
      </c>
      <c r="G1097" s="71" t="str">
        <f>IF(OR(A1097="",A1097&lt;$E$14),"",IF(J1096&lt;=F1097,0,IF(IF(AND(A1097&gt;=$E$14,MOD(A1097-$E$14,int)=0),$E$15,0)+F1097&gt;=J1096+E1097,J1096+E1097-F1097,IF(AND(A1097&gt;=$E$14,MOD(A1097-$E$14,int)=0),$E$15,0)+IF(IF(AND(A1097&gt;=$E$14,MOD(A1097-$E$14,int)=0),$E$15,0)+IF(MOD(A1097-$E$18,periods_per_year)=0,$E$17,0)+F1097&lt;J1096+E1097,IF(MOD(A1097-$E$18,periods_per_year)=0,$E$17,0),J1096+E1097-IF(AND(A1097&gt;=$E$14,MOD(A1097-$E$14,int)=0),$E$15,0)-F1097))))</f>
        <v/>
      </c>
      <c r="H1097" s="68"/>
      <c r="I1097" s="71" t="str">
        <f t="shared" si="148"/>
        <v/>
      </c>
      <c r="J1097" s="71" t="str">
        <f t="shared" si="149"/>
        <v/>
      </c>
      <c r="K1097" s="50"/>
      <c r="L1097" s="63" t="str">
        <f t="shared" si="150"/>
        <v/>
      </c>
      <c r="M1097" s="64" t="str">
        <f>IF(L1097="","",IF(OR(periods_per_year=26,periods_per_year=52),IF(periods_per_year=26,IF(L1097=1,fpdate,M1096+14),IF(periods_per_year=52,IF(L1097=1,fpdate,M1096+7),"n/a")),IF(periods_per_year=24,DATE(YEAR(fpdate),MONTH(fpdate)+(L1097-1)/2+IF(AND(DAY(fpdate)&gt;=15,MOD(L1097,2)=0),1,0),IF(MOD(L1097,2)=0,IF(DAY(fpdate)&gt;=15,DAY(fpdate)-14,DAY(fpdate)+14),DAY(fpdate))),IF(DAY(DATE(YEAR(fpdate),MONTH(fpdate)+L1097-1,DAY(fpdate)))&lt;&gt;DAY(fpdate),DATE(YEAR(fpdate),MONTH(fpdate)+L1097,0),DATE(YEAR(fpdate),MONTH(fpdate)+L1097-1,DAY(fpdate))))))</f>
        <v/>
      </c>
      <c r="N1097" s="70" t="str">
        <f>IF(L1097="","",IF(D1097&lt;&gt;"",D1097,IF(L1097=1,start_rate,IF(variable,IF(OR(L1097=1,L1097&lt;$K$20*periods_per_year),N1096,MIN($K$21,IF(MOD(L1097-1,$J$23)=0,MAX($K$22,N1096+$J$24),N1096))),N1096))))</f>
        <v/>
      </c>
      <c r="O1097" s="71" t="str">
        <f>IF(L1097="","",ROUND((((1+N1097/CP)^(CP/periods_per_year))-1)*R1096,2))</f>
        <v/>
      </c>
      <c r="P1097" s="71" t="str">
        <f>IF(L1097="","",IF(L1097=nper,R1096+O1097,MIN(R1096+O1097,IF(N1097=N1096,P1096,ROUND(-PMT(((1+N1097/CP)^(CP/periods_per_year))-1,nper-L1097+1,R1096),2)))))</f>
        <v/>
      </c>
      <c r="Q1097" s="71" t="str">
        <f t="shared" si="151"/>
        <v/>
      </c>
      <c r="R1097" s="71" t="str">
        <f t="shared" si="152"/>
        <v/>
      </c>
    </row>
    <row r="1098" spans="1:18" x14ac:dyDescent="0.25">
      <c r="A1098" s="63" t="str">
        <f t="shared" si="144"/>
        <v/>
      </c>
      <c r="B1098" s="64" t="str">
        <f t="shared" si="145"/>
        <v/>
      </c>
      <c r="C1098" s="65" t="str">
        <f t="shared" si="146"/>
        <v/>
      </c>
      <c r="D1098" s="66" t="str">
        <f>IF(A1098="","",IF(A1098=1,start_rate,IF(variable,IF(OR(A1098=1,A1098&lt;$K$20*periods_per_year),D1097,MIN($K$21,IF(MOD(A1098-1,$J$23)=0,MAX($K$22,D1097+$J$24),D1097))),D1097)))</f>
        <v/>
      </c>
      <c r="E1098" s="71" t="str">
        <f t="shared" si="147"/>
        <v/>
      </c>
      <c r="F1098" s="71" t="str">
        <f>IF(A1098="","",IF(A1098=nper,J1097+E1098,MIN(J1097+E1098,IF(D1098=D1097,F1097,IF($E$10="Acc Bi-Weekly",ROUND((-PMT(((1+D1098/CP)^(CP/12))-1,(nper-A1098+1)*12/26,J1097))/2,2),IF($E$10="Acc Weekly",ROUND((-PMT(((1+D1098/CP)^(CP/12))-1,(nper-A1098+1)*12/52,J1097))/4,2),ROUND(-PMT(((1+D1098/CP)^(CP/periods_per_year))-1,nper-A1098+1,J1097),2)))))))</f>
        <v/>
      </c>
      <c r="G1098" s="71" t="str">
        <f>IF(OR(A1098="",A1098&lt;$E$14),"",IF(J1097&lt;=F1098,0,IF(IF(AND(A1098&gt;=$E$14,MOD(A1098-$E$14,int)=0),$E$15,0)+F1098&gt;=J1097+E1098,J1097+E1098-F1098,IF(AND(A1098&gt;=$E$14,MOD(A1098-$E$14,int)=0),$E$15,0)+IF(IF(AND(A1098&gt;=$E$14,MOD(A1098-$E$14,int)=0),$E$15,0)+IF(MOD(A1098-$E$18,periods_per_year)=0,$E$17,0)+F1098&lt;J1097+E1098,IF(MOD(A1098-$E$18,periods_per_year)=0,$E$17,0),J1097+E1098-IF(AND(A1098&gt;=$E$14,MOD(A1098-$E$14,int)=0),$E$15,0)-F1098))))</f>
        <v/>
      </c>
      <c r="H1098" s="68"/>
      <c r="I1098" s="71" t="str">
        <f t="shared" si="148"/>
        <v/>
      </c>
      <c r="J1098" s="71" t="str">
        <f t="shared" si="149"/>
        <v/>
      </c>
      <c r="K1098" s="50"/>
      <c r="L1098" s="63" t="str">
        <f t="shared" si="150"/>
        <v/>
      </c>
      <c r="M1098" s="64" t="str">
        <f>IF(L1098="","",IF(OR(periods_per_year=26,periods_per_year=52),IF(periods_per_year=26,IF(L1098=1,fpdate,M1097+14),IF(periods_per_year=52,IF(L1098=1,fpdate,M1097+7),"n/a")),IF(periods_per_year=24,DATE(YEAR(fpdate),MONTH(fpdate)+(L1098-1)/2+IF(AND(DAY(fpdate)&gt;=15,MOD(L1098,2)=0),1,0),IF(MOD(L1098,2)=0,IF(DAY(fpdate)&gt;=15,DAY(fpdate)-14,DAY(fpdate)+14),DAY(fpdate))),IF(DAY(DATE(YEAR(fpdate),MONTH(fpdate)+L1098-1,DAY(fpdate)))&lt;&gt;DAY(fpdate),DATE(YEAR(fpdate),MONTH(fpdate)+L1098,0),DATE(YEAR(fpdate),MONTH(fpdate)+L1098-1,DAY(fpdate))))))</f>
        <v/>
      </c>
      <c r="N1098" s="70" t="str">
        <f>IF(L1098="","",IF(D1098&lt;&gt;"",D1098,IF(L1098=1,start_rate,IF(variable,IF(OR(L1098=1,L1098&lt;$K$20*periods_per_year),N1097,MIN($K$21,IF(MOD(L1098-1,$J$23)=0,MAX($K$22,N1097+$J$24),N1097))),N1097))))</f>
        <v/>
      </c>
      <c r="O1098" s="71" t="str">
        <f>IF(L1098="","",ROUND((((1+N1098/CP)^(CP/periods_per_year))-1)*R1097,2))</f>
        <v/>
      </c>
      <c r="P1098" s="71" t="str">
        <f>IF(L1098="","",IF(L1098=nper,R1097+O1098,MIN(R1097+O1098,IF(N1098=N1097,P1097,ROUND(-PMT(((1+N1098/CP)^(CP/periods_per_year))-1,nper-L1098+1,R1097),2)))))</f>
        <v/>
      </c>
      <c r="Q1098" s="71" t="str">
        <f t="shared" si="151"/>
        <v/>
      </c>
      <c r="R1098" s="71" t="str">
        <f t="shared" si="152"/>
        <v/>
      </c>
    </row>
    <row r="1099" spans="1:18" x14ac:dyDescent="0.25">
      <c r="A1099" s="63" t="str">
        <f t="shared" si="144"/>
        <v/>
      </c>
      <c r="B1099" s="64" t="str">
        <f t="shared" si="145"/>
        <v/>
      </c>
      <c r="C1099" s="65" t="str">
        <f t="shared" si="146"/>
        <v/>
      </c>
      <c r="D1099" s="66" t="str">
        <f>IF(A1099="","",IF(A1099=1,start_rate,IF(variable,IF(OR(A1099=1,A1099&lt;$K$20*periods_per_year),D1098,MIN($K$21,IF(MOD(A1099-1,$J$23)=0,MAX($K$22,D1098+$J$24),D1098))),D1098)))</f>
        <v/>
      </c>
      <c r="E1099" s="71" t="str">
        <f t="shared" si="147"/>
        <v/>
      </c>
      <c r="F1099" s="71" t="str">
        <f>IF(A1099="","",IF(A1099=nper,J1098+E1099,MIN(J1098+E1099,IF(D1099=D1098,F1098,IF($E$10="Acc Bi-Weekly",ROUND((-PMT(((1+D1099/CP)^(CP/12))-1,(nper-A1099+1)*12/26,J1098))/2,2),IF($E$10="Acc Weekly",ROUND((-PMT(((1+D1099/CP)^(CP/12))-1,(nper-A1099+1)*12/52,J1098))/4,2),ROUND(-PMT(((1+D1099/CP)^(CP/periods_per_year))-1,nper-A1099+1,J1098),2)))))))</f>
        <v/>
      </c>
      <c r="G1099" s="71" t="str">
        <f>IF(OR(A1099="",A1099&lt;$E$14),"",IF(J1098&lt;=F1099,0,IF(IF(AND(A1099&gt;=$E$14,MOD(A1099-$E$14,int)=0),$E$15,0)+F1099&gt;=J1098+E1099,J1098+E1099-F1099,IF(AND(A1099&gt;=$E$14,MOD(A1099-$E$14,int)=0),$E$15,0)+IF(IF(AND(A1099&gt;=$E$14,MOD(A1099-$E$14,int)=0),$E$15,0)+IF(MOD(A1099-$E$18,periods_per_year)=0,$E$17,0)+F1099&lt;J1098+E1099,IF(MOD(A1099-$E$18,periods_per_year)=0,$E$17,0),J1098+E1099-IF(AND(A1099&gt;=$E$14,MOD(A1099-$E$14,int)=0),$E$15,0)-F1099))))</f>
        <v/>
      </c>
      <c r="H1099" s="68"/>
      <c r="I1099" s="71" t="str">
        <f t="shared" si="148"/>
        <v/>
      </c>
      <c r="J1099" s="71" t="str">
        <f t="shared" si="149"/>
        <v/>
      </c>
      <c r="K1099" s="50"/>
      <c r="L1099" s="63" t="str">
        <f t="shared" si="150"/>
        <v/>
      </c>
      <c r="M1099" s="64" t="str">
        <f>IF(L1099="","",IF(OR(periods_per_year=26,periods_per_year=52),IF(periods_per_year=26,IF(L1099=1,fpdate,M1098+14),IF(periods_per_year=52,IF(L1099=1,fpdate,M1098+7),"n/a")),IF(periods_per_year=24,DATE(YEAR(fpdate),MONTH(fpdate)+(L1099-1)/2+IF(AND(DAY(fpdate)&gt;=15,MOD(L1099,2)=0),1,0),IF(MOD(L1099,2)=0,IF(DAY(fpdate)&gt;=15,DAY(fpdate)-14,DAY(fpdate)+14),DAY(fpdate))),IF(DAY(DATE(YEAR(fpdate),MONTH(fpdate)+L1099-1,DAY(fpdate)))&lt;&gt;DAY(fpdate),DATE(YEAR(fpdate),MONTH(fpdate)+L1099,0),DATE(YEAR(fpdate),MONTH(fpdate)+L1099-1,DAY(fpdate))))))</f>
        <v/>
      </c>
      <c r="N1099" s="70" t="str">
        <f>IF(L1099="","",IF(D1099&lt;&gt;"",D1099,IF(L1099=1,start_rate,IF(variable,IF(OR(L1099=1,L1099&lt;$K$20*periods_per_year),N1098,MIN($K$21,IF(MOD(L1099-1,$J$23)=0,MAX($K$22,N1098+$J$24),N1098))),N1098))))</f>
        <v/>
      </c>
      <c r="O1099" s="71" t="str">
        <f>IF(L1099="","",ROUND((((1+N1099/CP)^(CP/periods_per_year))-1)*R1098,2))</f>
        <v/>
      </c>
      <c r="P1099" s="71" t="str">
        <f>IF(L1099="","",IF(L1099=nper,R1098+O1099,MIN(R1098+O1099,IF(N1099=N1098,P1098,ROUND(-PMT(((1+N1099/CP)^(CP/periods_per_year))-1,nper-L1099+1,R1098),2)))))</f>
        <v/>
      </c>
      <c r="Q1099" s="71" t="str">
        <f t="shared" si="151"/>
        <v/>
      </c>
      <c r="R1099" s="71" t="str">
        <f t="shared" si="152"/>
        <v/>
      </c>
    </row>
    <row r="1100" spans="1:18" x14ac:dyDescent="0.25">
      <c r="A1100" s="63" t="str">
        <f t="shared" si="144"/>
        <v/>
      </c>
      <c r="B1100" s="64" t="str">
        <f t="shared" si="145"/>
        <v/>
      </c>
      <c r="C1100" s="65" t="str">
        <f t="shared" si="146"/>
        <v/>
      </c>
      <c r="D1100" s="66" t="str">
        <f>IF(A1100="","",IF(A1100=1,start_rate,IF(variable,IF(OR(A1100=1,A1100&lt;$K$20*periods_per_year),D1099,MIN($K$21,IF(MOD(A1100-1,$J$23)=0,MAX($K$22,D1099+$J$24),D1099))),D1099)))</f>
        <v/>
      </c>
      <c r="E1100" s="71" t="str">
        <f t="shared" si="147"/>
        <v/>
      </c>
      <c r="F1100" s="71" t="str">
        <f>IF(A1100="","",IF(A1100=nper,J1099+E1100,MIN(J1099+E1100,IF(D1100=D1099,F1099,IF($E$10="Acc Bi-Weekly",ROUND((-PMT(((1+D1100/CP)^(CP/12))-1,(nper-A1100+1)*12/26,J1099))/2,2),IF($E$10="Acc Weekly",ROUND((-PMT(((1+D1100/CP)^(CP/12))-1,(nper-A1100+1)*12/52,J1099))/4,2),ROUND(-PMT(((1+D1100/CP)^(CP/periods_per_year))-1,nper-A1100+1,J1099),2)))))))</f>
        <v/>
      </c>
      <c r="G1100" s="71" t="str">
        <f>IF(OR(A1100="",A1100&lt;$E$14),"",IF(J1099&lt;=F1100,0,IF(IF(AND(A1100&gt;=$E$14,MOD(A1100-$E$14,int)=0),$E$15,0)+F1100&gt;=J1099+E1100,J1099+E1100-F1100,IF(AND(A1100&gt;=$E$14,MOD(A1100-$E$14,int)=0),$E$15,0)+IF(IF(AND(A1100&gt;=$E$14,MOD(A1100-$E$14,int)=0),$E$15,0)+IF(MOD(A1100-$E$18,periods_per_year)=0,$E$17,0)+F1100&lt;J1099+E1100,IF(MOD(A1100-$E$18,periods_per_year)=0,$E$17,0),J1099+E1100-IF(AND(A1100&gt;=$E$14,MOD(A1100-$E$14,int)=0),$E$15,0)-F1100))))</f>
        <v/>
      </c>
      <c r="H1100" s="68"/>
      <c r="I1100" s="71" t="str">
        <f t="shared" si="148"/>
        <v/>
      </c>
      <c r="J1100" s="71" t="str">
        <f t="shared" si="149"/>
        <v/>
      </c>
      <c r="K1100" s="50"/>
      <c r="L1100" s="63" t="str">
        <f t="shared" si="150"/>
        <v/>
      </c>
      <c r="M1100" s="64" t="str">
        <f>IF(L1100="","",IF(OR(periods_per_year=26,periods_per_year=52),IF(periods_per_year=26,IF(L1100=1,fpdate,M1099+14),IF(periods_per_year=52,IF(L1100=1,fpdate,M1099+7),"n/a")),IF(periods_per_year=24,DATE(YEAR(fpdate),MONTH(fpdate)+(L1100-1)/2+IF(AND(DAY(fpdate)&gt;=15,MOD(L1100,2)=0),1,0),IF(MOD(L1100,2)=0,IF(DAY(fpdate)&gt;=15,DAY(fpdate)-14,DAY(fpdate)+14),DAY(fpdate))),IF(DAY(DATE(YEAR(fpdate),MONTH(fpdate)+L1100-1,DAY(fpdate)))&lt;&gt;DAY(fpdate),DATE(YEAR(fpdate),MONTH(fpdate)+L1100,0),DATE(YEAR(fpdate),MONTH(fpdate)+L1100-1,DAY(fpdate))))))</f>
        <v/>
      </c>
      <c r="N1100" s="70" t="str">
        <f>IF(L1100="","",IF(D1100&lt;&gt;"",D1100,IF(L1100=1,start_rate,IF(variable,IF(OR(L1100=1,L1100&lt;$K$20*periods_per_year),N1099,MIN($K$21,IF(MOD(L1100-1,$J$23)=0,MAX($K$22,N1099+$J$24),N1099))),N1099))))</f>
        <v/>
      </c>
      <c r="O1100" s="71" t="str">
        <f>IF(L1100="","",ROUND((((1+N1100/CP)^(CP/periods_per_year))-1)*R1099,2))</f>
        <v/>
      </c>
      <c r="P1100" s="71" t="str">
        <f>IF(L1100="","",IF(L1100=nper,R1099+O1100,MIN(R1099+O1100,IF(N1100=N1099,P1099,ROUND(-PMT(((1+N1100/CP)^(CP/periods_per_year))-1,nper-L1100+1,R1099),2)))))</f>
        <v/>
      </c>
      <c r="Q1100" s="71" t="str">
        <f t="shared" si="151"/>
        <v/>
      </c>
      <c r="R1100" s="71" t="str">
        <f t="shared" si="152"/>
        <v/>
      </c>
    </row>
    <row r="1101" spans="1:18" x14ac:dyDescent="0.25">
      <c r="A1101" s="63" t="str">
        <f t="shared" si="144"/>
        <v/>
      </c>
      <c r="B1101" s="64" t="str">
        <f t="shared" si="145"/>
        <v/>
      </c>
      <c r="C1101" s="65" t="str">
        <f t="shared" si="146"/>
        <v/>
      </c>
      <c r="D1101" s="66" t="str">
        <f>IF(A1101="","",IF(A1101=1,start_rate,IF(variable,IF(OR(A1101=1,A1101&lt;$K$20*periods_per_year),D1100,MIN($K$21,IF(MOD(A1101-1,$J$23)=0,MAX($K$22,D1100+$J$24),D1100))),D1100)))</f>
        <v/>
      </c>
      <c r="E1101" s="71" t="str">
        <f t="shared" si="147"/>
        <v/>
      </c>
      <c r="F1101" s="71" t="str">
        <f>IF(A1101="","",IF(A1101=nper,J1100+E1101,MIN(J1100+E1101,IF(D1101=D1100,F1100,IF($E$10="Acc Bi-Weekly",ROUND((-PMT(((1+D1101/CP)^(CP/12))-1,(nper-A1101+1)*12/26,J1100))/2,2),IF($E$10="Acc Weekly",ROUND((-PMT(((1+D1101/CP)^(CP/12))-1,(nper-A1101+1)*12/52,J1100))/4,2),ROUND(-PMT(((1+D1101/CP)^(CP/periods_per_year))-1,nper-A1101+1,J1100),2)))))))</f>
        <v/>
      </c>
      <c r="G1101" s="71" t="str">
        <f>IF(OR(A1101="",A1101&lt;$E$14),"",IF(J1100&lt;=F1101,0,IF(IF(AND(A1101&gt;=$E$14,MOD(A1101-$E$14,int)=0),$E$15,0)+F1101&gt;=J1100+E1101,J1100+E1101-F1101,IF(AND(A1101&gt;=$E$14,MOD(A1101-$E$14,int)=0),$E$15,0)+IF(IF(AND(A1101&gt;=$E$14,MOD(A1101-$E$14,int)=0),$E$15,0)+IF(MOD(A1101-$E$18,periods_per_year)=0,$E$17,0)+F1101&lt;J1100+E1101,IF(MOD(A1101-$E$18,periods_per_year)=0,$E$17,0),J1100+E1101-IF(AND(A1101&gt;=$E$14,MOD(A1101-$E$14,int)=0),$E$15,0)-F1101))))</f>
        <v/>
      </c>
      <c r="H1101" s="68"/>
      <c r="I1101" s="71" t="str">
        <f t="shared" si="148"/>
        <v/>
      </c>
      <c r="J1101" s="71" t="str">
        <f t="shared" si="149"/>
        <v/>
      </c>
      <c r="K1101" s="50"/>
      <c r="L1101" s="63" t="str">
        <f t="shared" si="150"/>
        <v/>
      </c>
      <c r="M1101" s="64" t="str">
        <f>IF(L1101="","",IF(OR(periods_per_year=26,periods_per_year=52),IF(periods_per_year=26,IF(L1101=1,fpdate,M1100+14),IF(periods_per_year=52,IF(L1101=1,fpdate,M1100+7),"n/a")),IF(periods_per_year=24,DATE(YEAR(fpdate),MONTH(fpdate)+(L1101-1)/2+IF(AND(DAY(fpdate)&gt;=15,MOD(L1101,2)=0),1,0),IF(MOD(L1101,2)=0,IF(DAY(fpdate)&gt;=15,DAY(fpdate)-14,DAY(fpdate)+14),DAY(fpdate))),IF(DAY(DATE(YEAR(fpdate),MONTH(fpdate)+L1101-1,DAY(fpdate)))&lt;&gt;DAY(fpdate),DATE(YEAR(fpdate),MONTH(fpdate)+L1101,0),DATE(YEAR(fpdate),MONTH(fpdate)+L1101-1,DAY(fpdate))))))</f>
        <v/>
      </c>
      <c r="N1101" s="70" t="str">
        <f>IF(L1101="","",IF(D1101&lt;&gt;"",D1101,IF(L1101=1,start_rate,IF(variable,IF(OR(L1101=1,L1101&lt;$K$20*periods_per_year),N1100,MIN($K$21,IF(MOD(L1101-1,$J$23)=0,MAX($K$22,N1100+$J$24),N1100))),N1100))))</f>
        <v/>
      </c>
      <c r="O1101" s="71" t="str">
        <f>IF(L1101="","",ROUND((((1+N1101/CP)^(CP/periods_per_year))-1)*R1100,2))</f>
        <v/>
      </c>
      <c r="P1101" s="71" t="str">
        <f>IF(L1101="","",IF(L1101=nper,R1100+O1101,MIN(R1100+O1101,IF(N1101=N1100,P1100,ROUND(-PMT(((1+N1101/CP)^(CP/periods_per_year))-1,nper-L1101+1,R1100),2)))))</f>
        <v/>
      </c>
      <c r="Q1101" s="71" t="str">
        <f t="shared" si="151"/>
        <v/>
      </c>
      <c r="R1101" s="71" t="str">
        <f t="shared" si="152"/>
        <v/>
      </c>
    </row>
    <row r="1102" spans="1:18" x14ac:dyDescent="0.25">
      <c r="A1102" s="63" t="str">
        <f t="shared" si="144"/>
        <v/>
      </c>
      <c r="B1102" s="64" t="str">
        <f t="shared" si="145"/>
        <v/>
      </c>
      <c r="C1102" s="65" t="str">
        <f t="shared" si="146"/>
        <v/>
      </c>
      <c r="D1102" s="66" t="str">
        <f>IF(A1102="","",IF(A1102=1,start_rate,IF(variable,IF(OR(A1102=1,A1102&lt;$K$20*periods_per_year),D1101,MIN($K$21,IF(MOD(A1102-1,$J$23)=0,MAX($K$22,D1101+$J$24),D1101))),D1101)))</f>
        <v/>
      </c>
      <c r="E1102" s="71" t="str">
        <f t="shared" si="147"/>
        <v/>
      </c>
      <c r="F1102" s="71" t="str">
        <f>IF(A1102="","",IF(A1102=nper,J1101+E1102,MIN(J1101+E1102,IF(D1102=D1101,F1101,IF($E$10="Acc Bi-Weekly",ROUND((-PMT(((1+D1102/CP)^(CP/12))-1,(nper-A1102+1)*12/26,J1101))/2,2),IF($E$10="Acc Weekly",ROUND((-PMT(((1+D1102/CP)^(CP/12))-1,(nper-A1102+1)*12/52,J1101))/4,2),ROUND(-PMT(((1+D1102/CP)^(CP/periods_per_year))-1,nper-A1102+1,J1101),2)))))))</f>
        <v/>
      </c>
      <c r="G1102" s="71" t="str">
        <f>IF(OR(A1102="",A1102&lt;$E$14),"",IF(J1101&lt;=F1102,0,IF(IF(AND(A1102&gt;=$E$14,MOD(A1102-$E$14,int)=0),$E$15,0)+F1102&gt;=J1101+E1102,J1101+E1102-F1102,IF(AND(A1102&gt;=$E$14,MOD(A1102-$E$14,int)=0),$E$15,0)+IF(IF(AND(A1102&gt;=$E$14,MOD(A1102-$E$14,int)=0),$E$15,0)+IF(MOD(A1102-$E$18,periods_per_year)=0,$E$17,0)+F1102&lt;J1101+E1102,IF(MOD(A1102-$E$18,periods_per_year)=0,$E$17,0),J1101+E1102-IF(AND(A1102&gt;=$E$14,MOD(A1102-$E$14,int)=0),$E$15,0)-F1102))))</f>
        <v/>
      </c>
      <c r="H1102" s="68"/>
      <c r="I1102" s="71" t="str">
        <f t="shared" si="148"/>
        <v/>
      </c>
      <c r="J1102" s="71" t="str">
        <f t="shared" si="149"/>
        <v/>
      </c>
      <c r="K1102" s="50"/>
      <c r="L1102" s="63" t="str">
        <f t="shared" si="150"/>
        <v/>
      </c>
      <c r="M1102" s="64" t="str">
        <f>IF(L1102="","",IF(OR(periods_per_year=26,periods_per_year=52),IF(periods_per_year=26,IF(L1102=1,fpdate,M1101+14),IF(periods_per_year=52,IF(L1102=1,fpdate,M1101+7),"n/a")),IF(periods_per_year=24,DATE(YEAR(fpdate),MONTH(fpdate)+(L1102-1)/2+IF(AND(DAY(fpdate)&gt;=15,MOD(L1102,2)=0),1,0),IF(MOD(L1102,2)=0,IF(DAY(fpdate)&gt;=15,DAY(fpdate)-14,DAY(fpdate)+14),DAY(fpdate))),IF(DAY(DATE(YEAR(fpdate),MONTH(fpdate)+L1102-1,DAY(fpdate)))&lt;&gt;DAY(fpdate),DATE(YEAR(fpdate),MONTH(fpdate)+L1102,0),DATE(YEAR(fpdate),MONTH(fpdate)+L1102-1,DAY(fpdate))))))</f>
        <v/>
      </c>
      <c r="N1102" s="70" t="str">
        <f>IF(L1102="","",IF(D1102&lt;&gt;"",D1102,IF(L1102=1,start_rate,IF(variable,IF(OR(L1102=1,L1102&lt;$K$20*periods_per_year),N1101,MIN($K$21,IF(MOD(L1102-1,$J$23)=0,MAX($K$22,N1101+$J$24),N1101))),N1101))))</f>
        <v/>
      </c>
      <c r="O1102" s="71" t="str">
        <f>IF(L1102="","",ROUND((((1+N1102/CP)^(CP/periods_per_year))-1)*R1101,2))</f>
        <v/>
      </c>
      <c r="P1102" s="71" t="str">
        <f>IF(L1102="","",IF(L1102=nper,R1101+O1102,MIN(R1101+O1102,IF(N1102=N1101,P1101,ROUND(-PMT(((1+N1102/CP)^(CP/periods_per_year))-1,nper-L1102+1,R1101),2)))))</f>
        <v/>
      </c>
      <c r="Q1102" s="71" t="str">
        <f t="shared" si="151"/>
        <v/>
      </c>
      <c r="R1102" s="71" t="str">
        <f t="shared" si="152"/>
        <v/>
      </c>
    </row>
    <row r="1103" spans="1:18" x14ac:dyDescent="0.25">
      <c r="A1103" s="63" t="str">
        <f t="shared" si="144"/>
        <v/>
      </c>
      <c r="B1103" s="64" t="str">
        <f t="shared" si="145"/>
        <v/>
      </c>
      <c r="C1103" s="65" t="str">
        <f t="shared" si="146"/>
        <v/>
      </c>
      <c r="D1103" s="66" t="str">
        <f>IF(A1103="","",IF(A1103=1,start_rate,IF(variable,IF(OR(A1103=1,A1103&lt;$K$20*periods_per_year),D1102,MIN($K$21,IF(MOD(A1103-1,$J$23)=0,MAX($K$22,D1102+$J$24),D1102))),D1102)))</f>
        <v/>
      </c>
      <c r="E1103" s="71" t="str">
        <f t="shared" si="147"/>
        <v/>
      </c>
      <c r="F1103" s="71" t="str">
        <f>IF(A1103="","",IF(A1103=nper,J1102+E1103,MIN(J1102+E1103,IF(D1103=D1102,F1102,IF($E$10="Acc Bi-Weekly",ROUND((-PMT(((1+D1103/CP)^(CP/12))-1,(nper-A1103+1)*12/26,J1102))/2,2),IF($E$10="Acc Weekly",ROUND((-PMT(((1+D1103/CP)^(CP/12))-1,(nper-A1103+1)*12/52,J1102))/4,2),ROUND(-PMT(((1+D1103/CP)^(CP/periods_per_year))-1,nper-A1103+1,J1102),2)))))))</f>
        <v/>
      </c>
      <c r="G1103" s="71" t="str">
        <f>IF(OR(A1103="",A1103&lt;$E$14),"",IF(J1102&lt;=F1103,0,IF(IF(AND(A1103&gt;=$E$14,MOD(A1103-$E$14,int)=0),$E$15,0)+F1103&gt;=J1102+E1103,J1102+E1103-F1103,IF(AND(A1103&gt;=$E$14,MOD(A1103-$E$14,int)=0),$E$15,0)+IF(IF(AND(A1103&gt;=$E$14,MOD(A1103-$E$14,int)=0),$E$15,0)+IF(MOD(A1103-$E$18,periods_per_year)=0,$E$17,0)+F1103&lt;J1102+E1103,IF(MOD(A1103-$E$18,periods_per_year)=0,$E$17,0),J1102+E1103-IF(AND(A1103&gt;=$E$14,MOD(A1103-$E$14,int)=0),$E$15,0)-F1103))))</f>
        <v/>
      </c>
      <c r="H1103" s="68"/>
      <c r="I1103" s="71" t="str">
        <f t="shared" si="148"/>
        <v/>
      </c>
      <c r="J1103" s="71" t="str">
        <f t="shared" si="149"/>
        <v/>
      </c>
      <c r="K1103" s="50"/>
      <c r="L1103" s="63" t="str">
        <f t="shared" si="150"/>
        <v/>
      </c>
      <c r="M1103" s="64" t="str">
        <f>IF(L1103="","",IF(OR(periods_per_year=26,periods_per_year=52),IF(periods_per_year=26,IF(L1103=1,fpdate,M1102+14),IF(periods_per_year=52,IF(L1103=1,fpdate,M1102+7),"n/a")),IF(periods_per_year=24,DATE(YEAR(fpdate),MONTH(fpdate)+(L1103-1)/2+IF(AND(DAY(fpdate)&gt;=15,MOD(L1103,2)=0),1,0),IF(MOD(L1103,2)=0,IF(DAY(fpdate)&gt;=15,DAY(fpdate)-14,DAY(fpdate)+14),DAY(fpdate))),IF(DAY(DATE(YEAR(fpdate),MONTH(fpdate)+L1103-1,DAY(fpdate)))&lt;&gt;DAY(fpdate),DATE(YEAR(fpdate),MONTH(fpdate)+L1103,0),DATE(YEAR(fpdate),MONTH(fpdate)+L1103-1,DAY(fpdate))))))</f>
        <v/>
      </c>
      <c r="N1103" s="70" t="str">
        <f>IF(L1103="","",IF(D1103&lt;&gt;"",D1103,IF(L1103=1,start_rate,IF(variable,IF(OR(L1103=1,L1103&lt;$K$20*periods_per_year),N1102,MIN($K$21,IF(MOD(L1103-1,$J$23)=0,MAX($K$22,N1102+$J$24),N1102))),N1102))))</f>
        <v/>
      </c>
      <c r="O1103" s="71" t="str">
        <f>IF(L1103="","",ROUND((((1+N1103/CP)^(CP/periods_per_year))-1)*R1102,2))</f>
        <v/>
      </c>
      <c r="P1103" s="71" t="str">
        <f>IF(L1103="","",IF(L1103=nper,R1102+O1103,MIN(R1102+O1103,IF(N1103=N1102,P1102,ROUND(-PMT(((1+N1103/CP)^(CP/periods_per_year))-1,nper-L1103+1,R1102),2)))))</f>
        <v/>
      </c>
      <c r="Q1103" s="71" t="str">
        <f t="shared" si="151"/>
        <v/>
      </c>
      <c r="R1103" s="71" t="str">
        <f t="shared" si="152"/>
        <v/>
      </c>
    </row>
    <row r="1104" spans="1:18" x14ac:dyDescent="0.25">
      <c r="A1104" s="63" t="str">
        <f t="shared" si="144"/>
        <v/>
      </c>
      <c r="B1104" s="64" t="str">
        <f t="shared" si="145"/>
        <v/>
      </c>
      <c r="C1104" s="65" t="str">
        <f t="shared" si="146"/>
        <v/>
      </c>
      <c r="D1104" s="66" t="str">
        <f>IF(A1104="","",IF(A1104=1,start_rate,IF(variable,IF(OR(A1104=1,A1104&lt;$K$20*periods_per_year),D1103,MIN($K$21,IF(MOD(A1104-1,$J$23)=0,MAX($K$22,D1103+$J$24),D1103))),D1103)))</f>
        <v/>
      </c>
      <c r="E1104" s="71" t="str">
        <f t="shared" si="147"/>
        <v/>
      </c>
      <c r="F1104" s="71" t="str">
        <f>IF(A1104="","",IF(A1104=nper,J1103+E1104,MIN(J1103+E1104,IF(D1104=D1103,F1103,IF($E$10="Acc Bi-Weekly",ROUND((-PMT(((1+D1104/CP)^(CP/12))-1,(nper-A1104+1)*12/26,J1103))/2,2),IF($E$10="Acc Weekly",ROUND((-PMT(((1+D1104/CP)^(CP/12))-1,(nper-A1104+1)*12/52,J1103))/4,2),ROUND(-PMT(((1+D1104/CP)^(CP/periods_per_year))-1,nper-A1104+1,J1103),2)))))))</f>
        <v/>
      </c>
      <c r="G1104" s="71" t="str">
        <f>IF(OR(A1104="",A1104&lt;$E$14),"",IF(J1103&lt;=F1104,0,IF(IF(AND(A1104&gt;=$E$14,MOD(A1104-$E$14,int)=0),$E$15,0)+F1104&gt;=J1103+E1104,J1103+E1104-F1104,IF(AND(A1104&gt;=$E$14,MOD(A1104-$E$14,int)=0),$E$15,0)+IF(IF(AND(A1104&gt;=$E$14,MOD(A1104-$E$14,int)=0),$E$15,0)+IF(MOD(A1104-$E$18,periods_per_year)=0,$E$17,0)+F1104&lt;J1103+E1104,IF(MOD(A1104-$E$18,periods_per_year)=0,$E$17,0),J1103+E1104-IF(AND(A1104&gt;=$E$14,MOD(A1104-$E$14,int)=0),$E$15,0)-F1104))))</f>
        <v/>
      </c>
      <c r="H1104" s="68"/>
      <c r="I1104" s="71" t="str">
        <f t="shared" si="148"/>
        <v/>
      </c>
      <c r="J1104" s="71" t="str">
        <f t="shared" si="149"/>
        <v/>
      </c>
      <c r="K1104" s="50"/>
      <c r="L1104" s="63" t="str">
        <f t="shared" si="150"/>
        <v/>
      </c>
      <c r="M1104" s="64" t="str">
        <f>IF(L1104="","",IF(OR(periods_per_year=26,periods_per_year=52),IF(periods_per_year=26,IF(L1104=1,fpdate,M1103+14),IF(periods_per_year=52,IF(L1104=1,fpdate,M1103+7),"n/a")),IF(periods_per_year=24,DATE(YEAR(fpdate),MONTH(fpdate)+(L1104-1)/2+IF(AND(DAY(fpdate)&gt;=15,MOD(L1104,2)=0),1,0),IF(MOD(L1104,2)=0,IF(DAY(fpdate)&gt;=15,DAY(fpdate)-14,DAY(fpdate)+14),DAY(fpdate))),IF(DAY(DATE(YEAR(fpdate),MONTH(fpdate)+L1104-1,DAY(fpdate)))&lt;&gt;DAY(fpdate),DATE(YEAR(fpdate),MONTH(fpdate)+L1104,0),DATE(YEAR(fpdate),MONTH(fpdate)+L1104-1,DAY(fpdate))))))</f>
        <v/>
      </c>
      <c r="N1104" s="70" t="str">
        <f>IF(L1104="","",IF(D1104&lt;&gt;"",D1104,IF(L1104=1,start_rate,IF(variable,IF(OR(L1104=1,L1104&lt;$K$20*periods_per_year),N1103,MIN($K$21,IF(MOD(L1104-1,$J$23)=0,MAX($K$22,N1103+$J$24),N1103))),N1103))))</f>
        <v/>
      </c>
      <c r="O1104" s="71" t="str">
        <f>IF(L1104="","",ROUND((((1+N1104/CP)^(CP/periods_per_year))-1)*R1103,2))</f>
        <v/>
      </c>
      <c r="P1104" s="71" t="str">
        <f>IF(L1104="","",IF(L1104=nper,R1103+O1104,MIN(R1103+O1104,IF(N1104=N1103,P1103,ROUND(-PMT(((1+N1104/CP)^(CP/periods_per_year))-1,nper-L1104+1,R1103),2)))))</f>
        <v/>
      </c>
      <c r="Q1104" s="71" t="str">
        <f t="shared" si="151"/>
        <v/>
      </c>
      <c r="R1104" s="71" t="str">
        <f t="shared" si="152"/>
        <v/>
      </c>
    </row>
    <row r="1105" spans="1:18" x14ac:dyDescent="0.25">
      <c r="A1105" s="63" t="str">
        <f t="shared" si="144"/>
        <v/>
      </c>
      <c r="B1105" s="64" t="str">
        <f t="shared" si="145"/>
        <v/>
      </c>
      <c r="C1105" s="65" t="str">
        <f t="shared" si="146"/>
        <v/>
      </c>
      <c r="D1105" s="66" t="str">
        <f>IF(A1105="","",IF(A1105=1,start_rate,IF(variable,IF(OR(A1105=1,A1105&lt;$K$20*periods_per_year),D1104,MIN($K$21,IF(MOD(A1105-1,$J$23)=0,MAX($K$22,D1104+$J$24),D1104))),D1104)))</f>
        <v/>
      </c>
      <c r="E1105" s="71" t="str">
        <f t="shared" si="147"/>
        <v/>
      </c>
      <c r="F1105" s="71" t="str">
        <f>IF(A1105="","",IF(A1105=nper,J1104+E1105,MIN(J1104+E1105,IF(D1105=D1104,F1104,IF($E$10="Acc Bi-Weekly",ROUND((-PMT(((1+D1105/CP)^(CP/12))-1,(nper-A1105+1)*12/26,J1104))/2,2),IF($E$10="Acc Weekly",ROUND((-PMT(((1+D1105/CP)^(CP/12))-1,(nper-A1105+1)*12/52,J1104))/4,2),ROUND(-PMT(((1+D1105/CP)^(CP/periods_per_year))-1,nper-A1105+1,J1104),2)))))))</f>
        <v/>
      </c>
      <c r="G1105" s="71" t="str">
        <f>IF(OR(A1105="",A1105&lt;$E$14),"",IF(J1104&lt;=F1105,0,IF(IF(AND(A1105&gt;=$E$14,MOD(A1105-$E$14,int)=0),$E$15,0)+F1105&gt;=J1104+E1105,J1104+E1105-F1105,IF(AND(A1105&gt;=$E$14,MOD(A1105-$E$14,int)=0),$E$15,0)+IF(IF(AND(A1105&gt;=$E$14,MOD(A1105-$E$14,int)=0),$E$15,0)+IF(MOD(A1105-$E$18,periods_per_year)=0,$E$17,0)+F1105&lt;J1104+E1105,IF(MOD(A1105-$E$18,periods_per_year)=0,$E$17,0),J1104+E1105-IF(AND(A1105&gt;=$E$14,MOD(A1105-$E$14,int)=0),$E$15,0)-F1105))))</f>
        <v/>
      </c>
      <c r="H1105" s="68"/>
      <c r="I1105" s="71" t="str">
        <f t="shared" si="148"/>
        <v/>
      </c>
      <c r="J1105" s="71" t="str">
        <f t="shared" si="149"/>
        <v/>
      </c>
      <c r="K1105" s="50"/>
      <c r="L1105" s="63" t="str">
        <f t="shared" si="150"/>
        <v/>
      </c>
      <c r="M1105" s="64" t="str">
        <f>IF(L1105="","",IF(OR(periods_per_year=26,periods_per_year=52),IF(periods_per_year=26,IF(L1105=1,fpdate,M1104+14),IF(periods_per_year=52,IF(L1105=1,fpdate,M1104+7),"n/a")),IF(periods_per_year=24,DATE(YEAR(fpdate),MONTH(fpdate)+(L1105-1)/2+IF(AND(DAY(fpdate)&gt;=15,MOD(L1105,2)=0),1,0),IF(MOD(L1105,2)=0,IF(DAY(fpdate)&gt;=15,DAY(fpdate)-14,DAY(fpdate)+14),DAY(fpdate))),IF(DAY(DATE(YEAR(fpdate),MONTH(fpdate)+L1105-1,DAY(fpdate)))&lt;&gt;DAY(fpdate),DATE(YEAR(fpdate),MONTH(fpdate)+L1105,0),DATE(YEAR(fpdate),MONTH(fpdate)+L1105-1,DAY(fpdate))))))</f>
        <v/>
      </c>
      <c r="N1105" s="70" t="str">
        <f>IF(L1105="","",IF(D1105&lt;&gt;"",D1105,IF(L1105=1,start_rate,IF(variable,IF(OR(L1105=1,L1105&lt;$K$20*periods_per_year),N1104,MIN($K$21,IF(MOD(L1105-1,$J$23)=0,MAX($K$22,N1104+$J$24),N1104))),N1104))))</f>
        <v/>
      </c>
      <c r="O1105" s="71" t="str">
        <f>IF(L1105="","",ROUND((((1+N1105/CP)^(CP/periods_per_year))-1)*R1104,2))</f>
        <v/>
      </c>
      <c r="P1105" s="71" t="str">
        <f>IF(L1105="","",IF(L1105=nper,R1104+O1105,MIN(R1104+O1105,IF(N1105=N1104,P1104,ROUND(-PMT(((1+N1105/CP)^(CP/periods_per_year))-1,nper-L1105+1,R1104),2)))))</f>
        <v/>
      </c>
      <c r="Q1105" s="71" t="str">
        <f t="shared" si="151"/>
        <v/>
      </c>
      <c r="R1105" s="71" t="str">
        <f t="shared" si="152"/>
        <v/>
      </c>
    </row>
    <row r="1106" spans="1:18" x14ac:dyDescent="0.25">
      <c r="A1106" s="63" t="str">
        <f t="shared" si="144"/>
        <v/>
      </c>
      <c r="B1106" s="64" t="str">
        <f t="shared" si="145"/>
        <v/>
      </c>
      <c r="C1106" s="65" t="str">
        <f t="shared" si="146"/>
        <v/>
      </c>
      <c r="D1106" s="66" t="str">
        <f>IF(A1106="","",IF(A1106=1,start_rate,IF(variable,IF(OR(A1106=1,A1106&lt;$K$20*periods_per_year),D1105,MIN($K$21,IF(MOD(A1106-1,$J$23)=0,MAX($K$22,D1105+$J$24),D1105))),D1105)))</f>
        <v/>
      </c>
      <c r="E1106" s="71" t="str">
        <f t="shared" si="147"/>
        <v/>
      </c>
      <c r="F1106" s="71" t="str">
        <f>IF(A1106="","",IF(A1106=nper,J1105+E1106,MIN(J1105+E1106,IF(D1106=D1105,F1105,IF($E$10="Acc Bi-Weekly",ROUND((-PMT(((1+D1106/CP)^(CP/12))-1,(nper-A1106+1)*12/26,J1105))/2,2),IF($E$10="Acc Weekly",ROUND((-PMT(((1+D1106/CP)^(CP/12))-1,(nper-A1106+1)*12/52,J1105))/4,2),ROUND(-PMT(((1+D1106/CP)^(CP/periods_per_year))-1,nper-A1106+1,J1105),2)))))))</f>
        <v/>
      </c>
      <c r="G1106" s="71" t="str">
        <f>IF(OR(A1106="",A1106&lt;$E$14),"",IF(J1105&lt;=F1106,0,IF(IF(AND(A1106&gt;=$E$14,MOD(A1106-$E$14,int)=0),$E$15,0)+F1106&gt;=J1105+E1106,J1105+E1106-F1106,IF(AND(A1106&gt;=$E$14,MOD(A1106-$E$14,int)=0),$E$15,0)+IF(IF(AND(A1106&gt;=$E$14,MOD(A1106-$E$14,int)=0),$E$15,0)+IF(MOD(A1106-$E$18,periods_per_year)=0,$E$17,0)+F1106&lt;J1105+E1106,IF(MOD(A1106-$E$18,periods_per_year)=0,$E$17,0),J1105+E1106-IF(AND(A1106&gt;=$E$14,MOD(A1106-$E$14,int)=0),$E$15,0)-F1106))))</f>
        <v/>
      </c>
      <c r="H1106" s="68"/>
      <c r="I1106" s="71" t="str">
        <f t="shared" si="148"/>
        <v/>
      </c>
      <c r="J1106" s="71" t="str">
        <f t="shared" si="149"/>
        <v/>
      </c>
      <c r="K1106" s="50"/>
      <c r="L1106" s="63" t="str">
        <f t="shared" si="150"/>
        <v/>
      </c>
      <c r="M1106" s="64" t="str">
        <f>IF(L1106="","",IF(OR(periods_per_year=26,periods_per_year=52),IF(periods_per_year=26,IF(L1106=1,fpdate,M1105+14),IF(periods_per_year=52,IF(L1106=1,fpdate,M1105+7),"n/a")),IF(periods_per_year=24,DATE(YEAR(fpdate),MONTH(fpdate)+(L1106-1)/2+IF(AND(DAY(fpdate)&gt;=15,MOD(L1106,2)=0),1,0),IF(MOD(L1106,2)=0,IF(DAY(fpdate)&gt;=15,DAY(fpdate)-14,DAY(fpdate)+14),DAY(fpdate))),IF(DAY(DATE(YEAR(fpdate),MONTH(fpdate)+L1106-1,DAY(fpdate)))&lt;&gt;DAY(fpdate),DATE(YEAR(fpdate),MONTH(fpdate)+L1106,0),DATE(YEAR(fpdate),MONTH(fpdate)+L1106-1,DAY(fpdate))))))</f>
        <v/>
      </c>
      <c r="N1106" s="70" t="str">
        <f>IF(L1106="","",IF(D1106&lt;&gt;"",D1106,IF(L1106=1,start_rate,IF(variable,IF(OR(L1106=1,L1106&lt;$K$20*periods_per_year),N1105,MIN($K$21,IF(MOD(L1106-1,$J$23)=0,MAX($K$22,N1105+$J$24),N1105))),N1105))))</f>
        <v/>
      </c>
      <c r="O1106" s="71" t="str">
        <f>IF(L1106="","",ROUND((((1+N1106/CP)^(CP/periods_per_year))-1)*R1105,2))</f>
        <v/>
      </c>
      <c r="P1106" s="71" t="str">
        <f>IF(L1106="","",IF(L1106=nper,R1105+O1106,MIN(R1105+O1106,IF(N1106=N1105,P1105,ROUND(-PMT(((1+N1106/CP)^(CP/periods_per_year))-1,nper-L1106+1,R1105),2)))))</f>
        <v/>
      </c>
      <c r="Q1106" s="71" t="str">
        <f t="shared" si="151"/>
        <v/>
      </c>
      <c r="R1106" s="71" t="str">
        <f t="shared" si="152"/>
        <v/>
      </c>
    </row>
    <row r="1107" spans="1:18" x14ac:dyDescent="0.25">
      <c r="A1107" s="63" t="str">
        <f t="shared" si="144"/>
        <v/>
      </c>
      <c r="B1107" s="64" t="str">
        <f t="shared" si="145"/>
        <v/>
      </c>
      <c r="C1107" s="65" t="str">
        <f t="shared" si="146"/>
        <v/>
      </c>
      <c r="D1107" s="66" t="str">
        <f>IF(A1107="","",IF(A1107=1,start_rate,IF(variable,IF(OR(A1107=1,A1107&lt;$K$20*periods_per_year),D1106,MIN($K$21,IF(MOD(A1107-1,$J$23)=0,MAX($K$22,D1106+$J$24),D1106))),D1106)))</f>
        <v/>
      </c>
      <c r="E1107" s="71" t="str">
        <f t="shared" si="147"/>
        <v/>
      </c>
      <c r="F1107" s="71" t="str">
        <f>IF(A1107="","",IF(A1107=nper,J1106+E1107,MIN(J1106+E1107,IF(D1107=D1106,F1106,IF($E$10="Acc Bi-Weekly",ROUND((-PMT(((1+D1107/CP)^(CP/12))-1,(nper-A1107+1)*12/26,J1106))/2,2),IF($E$10="Acc Weekly",ROUND((-PMT(((1+D1107/CP)^(CP/12))-1,(nper-A1107+1)*12/52,J1106))/4,2),ROUND(-PMT(((1+D1107/CP)^(CP/periods_per_year))-1,nper-A1107+1,J1106),2)))))))</f>
        <v/>
      </c>
      <c r="G1107" s="71" t="str">
        <f>IF(OR(A1107="",A1107&lt;$E$14),"",IF(J1106&lt;=F1107,0,IF(IF(AND(A1107&gt;=$E$14,MOD(A1107-$E$14,int)=0),$E$15,0)+F1107&gt;=J1106+E1107,J1106+E1107-F1107,IF(AND(A1107&gt;=$E$14,MOD(A1107-$E$14,int)=0),$E$15,0)+IF(IF(AND(A1107&gt;=$E$14,MOD(A1107-$E$14,int)=0),$E$15,0)+IF(MOD(A1107-$E$18,periods_per_year)=0,$E$17,0)+F1107&lt;J1106+E1107,IF(MOD(A1107-$E$18,periods_per_year)=0,$E$17,0),J1106+E1107-IF(AND(A1107&gt;=$E$14,MOD(A1107-$E$14,int)=0),$E$15,0)-F1107))))</f>
        <v/>
      </c>
      <c r="H1107" s="68"/>
      <c r="I1107" s="71" t="str">
        <f t="shared" si="148"/>
        <v/>
      </c>
      <c r="J1107" s="71" t="str">
        <f t="shared" si="149"/>
        <v/>
      </c>
      <c r="K1107" s="50"/>
      <c r="L1107" s="63" t="str">
        <f t="shared" si="150"/>
        <v/>
      </c>
      <c r="M1107" s="64" t="str">
        <f>IF(L1107="","",IF(OR(periods_per_year=26,periods_per_year=52),IF(periods_per_year=26,IF(L1107=1,fpdate,M1106+14),IF(periods_per_year=52,IF(L1107=1,fpdate,M1106+7),"n/a")),IF(periods_per_year=24,DATE(YEAR(fpdate),MONTH(fpdate)+(L1107-1)/2+IF(AND(DAY(fpdate)&gt;=15,MOD(L1107,2)=0),1,0),IF(MOD(L1107,2)=0,IF(DAY(fpdate)&gt;=15,DAY(fpdate)-14,DAY(fpdate)+14),DAY(fpdate))),IF(DAY(DATE(YEAR(fpdate),MONTH(fpdate)+L1107-1,DAY(fpdate)))&lt;&gt;DAY(fpdate),DATE(YEAR(fpdate),MONTH(fpdate)+L1107,0),DATE(YEAR(fpdate),MONTH(fpdate)+L1107-1,DAY(fpdate))))))</f>
        <v/>
      </c>
      <c r="N1107" s="70" t="str">
        <f>IF(L1107="","",IF(D1107&lt;&gt;"",D1107,IF(L1107=1,start_rate,IF(variable,IF(OR(L1107=1,L1107&lt;$K$20*periods_per_year),N1106,MIN($K$21,IF(MOD(L1107-1,$J$23)=0,MAX($K$22,N1106+$J$24),N1106))),N1106))))</f>
        <v/>
      </c>
      <c r="O1107" s="71" t="str">
        <f>IF(L1107="","",ROUND((((1+N1107/CP)^(CP/periods_per_year))-1)*R1106,2))</f>
        <v/>
      </c>
      <c r="P1107" s="71" t="str">
        <f>IF(L1107="","",IF(L1107=nper,R1106+O1107,MIN(R1106+O1107,IF(N1107=N1106,P1106,ROUND(-PMT(((1+N1107/CP)^(CP/periods_per_year))-1,nper-L1107+1,R1106),2)))))</f>
        <v/>
      </c>
      <c r="Q1107" s="71" t="str">
        <f t="shared" si="151"/>
        <v/>
      </c>
      <c r="R1107" s="71" t="str">
        <f t="shared" si="152"/>
        <v/>
      </c>
    </row>
    <row r="1108" spans="1:18" x14ac:dyDescent="0.25">
      <c r="A1108" s="63" t="str">
        <f t="shared" si="144"/>
        <v/>
      </c>
      <c r="B1108" s="64" t="str">
        <f t="shared" si="145"/>
        <v/>
      </c>
      <c r="C1108" s="65" t="str">
        <f t="shared" si="146"/>
        <v/>
      </c>
      <c r="D1108" s="66" t="str">
        <f>IF(A1108="","",IF(A1108=1,start_rate,IF(variable,IF(OR(A1108=1,A1108&lt;$K$20*periods_per_year),D1107,MIN($K$21,IF(MOD(A1108-1,$J$23)=0,MAX($K$22,D1107+$J$24),D1107))),D1107)))</f>
        <v/>
      </c>
      <c r="E1108" s="71" t="str">
        <f t="shared" si="147"/>
        <v/>
      </c>
      <c r="F1108" s="71" t="str">
        <f>IF(A1108="","",IF(A1108=nper,J1107+E1108,MIN(J1107+E1108,IF(D1108=D1107,F1107,IF($E$10="Acc Bi-Weekly",ROUND((-PMT(((1+D1108/CP)^(CP/12))-1,(nper-A1108+1)*12/26,J1107))/2,2),IF($E$10="Acc Weekly",ROUND((-PMT(((1+D1108/CP)^(CP/12))-1,(nper-A1108+1)*12/52,J1107))/4,2),ROUND(-PMT(((1+D1108/CP)^(CP/periods_per_year))-1,nper-A1108+1,J1107),2)))))))</f>
        <v/>
      </c>
      <c r="G1108" s="71" t="str">
        <f>IF(OR(A1108="",A1108&lt;$E$14),"",IF(J1107&lt;=F1108,0,IF(IF(AND(A1108&gt;=$E$14,MOD(A1108-$E$14,int)=0),$E$15,0)+F1108&gt;=J1107+E1108,J1107+E1108-F1108,IF(AND(A1108&gt;=$E$14,MOD(A1108-$E$14,int)=0),$E$15,0)+IF(IF(AND(A1108&gt;=$E$14,MOD(A1108-$E$14,int)=0),$E$15,0)+IF(MOD(A1108-$E$18,periods_per_year)=0,$E$17,0)+F1108&lt;J1107+E1108,IF(MOD(A1108-$E$18,periods_per_year)=0,$E$17,0),J1107+E1108-IF(AND(A1108&gt;=$E$14,MOD(A1108-$E$14,int)=0),$E$15,0)-F1108))))</f>
        <v/>
      </c>
      <c r="H1108" s="68"/>
      <c r="I1108" s="71" t="str">
        <f t="shared" si="148"/>
        <v/>
      </c>
      <c r="J1108" s="71" t="str">
        <f t="shared" si="149"/>
        <v/>
      </c>
      <c r="K1108" s="50"/>
      <c r="L1108" s="63" t="str">
        <f t="shared" si="150"/>
        <v/>
      </c>
      <c r="M1108" s="64" t="str">
        <f>IF(L1108="","",IF(OR(periods_per_year=26,periods_per_year=52),IF(periods_per_year=26,IF(L1108=1,fpdate,M1107+14),IF(periods_per_year=52,IF(L1108=1,fpdate,M1107+7),"n/a")),IF(periods_per_year=24,DATE(YEAR(fpdate),MONTH(fpdate)+(L1108-1)/2+IF(AND(DAY(fpdate)&gt;=15,MOD(L1108,2)=0),1,0),IF(MOD(L1108,2)=0,IF(DAY(fpdate)&gt;=15,DAY(fpdate)-14,DAY(fpdate)+14),DAY(fpdate))),IF(DAY(DATE(YEAR(fpdate),MONTH(fpdate)+L1108-1,DAY(fpdate)))&lt;&gt;DAY(fpdate),DATE(YEAR(fpdate),MONTH(fpdate)+L1108,0),DATE(YEAR(fpdate),MONTH(fpdate)+L1108-1,DAY(fpdate))))))</f>
        <v/>
      </c>
      <c r="N1108" s="70" t="str">
        <f>IF(L1108="","",IF(D1108&lt;&gt;"",D1108,IF(L1108=1,start_rate,IF(variable,IF(OR(L1108=1,L1108&lt;$K$20*periods_per_year),N1107,MIN($K$21,IF(MOD(L1108-1,$J$23)=0,MAX($K$22,N1107+$J$24),N1107))),N1107))))</f>
        <v/>
      </c>
      <c r="O1108" s="71" t="str">
        <f>IF(L1108="","",ROUND((((1+N1108/CP)^(CP/periods_per_year))-1)*R1107,2))</f>
        <v/>
      </c>
      <c r="P1108" s="71" t="str">
        <f>IF(L1108="","",IF(L1108=nper,R1107+O1108,MIN(R1107+O1108,IF(N1108=N1107,P1107,ROUND(-PMT(((1+N1108/CP)^(CP/periods_per_year))-1,nper-L1108+1,R1107),2)))))</f>
        <v/>
      </c>
      <c r="Q1108" s="71" t="str">
        <f t="shared" si="151"/>
        <v/>
      </c>
      <c r="R1108" s="71" t="str">
        <f t="shared" si="152"/>
        <v/>
      </c>
    </row>
    <row r="1109" spans="1:18" x14ac:dyDescent="0.25">
      <c r="A1109" s="63" t="str">
        <f t="shared" si="144"/>
        <v/>
      </c>
      <c r="B1109" s="64" t="str">
        <f t="shared" si="145"/>
        <v/>
      </c>
      <c r="C1109" s="65" t="str">
        <f t="shared" si="146"/>
        <v/>
      </c>
      <c r="D1109" s="66" t="str">
        <f>IF(A1109="","",IF(A1109=1,start_rate,IF(variable,IF(OR(A1109=1,A1109&lt;$K$20*periods_per_year),D1108,MIN($K$21,IF(MOD(A1109-1,$J$23)=0,MAX($K$22,D1108+$J$24),D1108))),D1108)))</f>
        <v/>
      </c>
      <c r="E1109" s="71" t="str">
        <f t="shared" si="147"/>
        <v/>
      </c>
      <c r="F1109" s="71" t="str">
        <f>IF(A1109="","",IF(A1109=nper,J1108+E1109,MIN(J1108+E1109,IF(D1109=D1108,F1108,IF($E$10="Acc Bi-Weekly",ROUND((-PMT(((1+D1109/CP)^(CP/12))-1,(nper-A1109+1)*12/26,J1108))/2,2),IF($E$10="Acc Weekly",ROUND((-PMT(((1+D1109/CP)^(CP/12))-1,(nper-A1109+1)*12/52,J1108))/4,2),ROUND(-PMT(((1+D1109/CP)^(CP/periods_per_year))-1,nper-A1109+1,J1108),2)))))))</f>
        <v/>
      </c>
      <c r="G1109" s="71" t="str">
        <f>IF(OR(A1109="",A1109&lt;$E$14),"",IF(J1108&lt;=F1109,0,IF(IF(AND(A1109&gt;=$E$14,MOD(A1109-$E$14,int)=0),$E$15,0)+F1109&gt;=J1108+E1109,J1108+E1109-F1109,IF(AND(A1109&gt;=$E$14,MOD(A1109-$E$14,int)=0),$E$15,0)+IF(IF(AND(A1109&gt;=$E$14,MOD(A1109-$E$14,int)=0),$E$15,0)+IF(MOD(A1109-$E$18,periods_per_year)=0,$E$17,0)+F1109&lt;J1108+E1109,IF(MOD(A1109-$E$18,periods_per_year)=0,$E$17,0),J1108+E1109-IF(AND(A1109&gt;=$E$14,MOD(A1109-$E$14,int)=0),$E$15,0)-F1109))))</f>
        <v/>
      </c>
      <c r="H1109" s="68"/>
      <c r="I1109" s="71" t="str">
        <f t="shared" si="148"/>
        <v/>
      </c>
      <c r="J1109" s="71" t="str">
        <f t="shared" si="149"/>
        <v/>
      </c>
      <c r="K1109" s="50"/>
      <c r="L1109" s="63" t="str">
        <f t="shared" si="150"/>
        <v/>
      </c>
      <c r="M1109" s="64" t="str">
        <f>IF(L1109="","",IF(OR(periods_per_year=26,periods_per_year=52),IF(periods_per_year=26,IF(L1109=1,fpdate,M1108+14),IF(periods_per_year=52,IF(L1109=1,fpdate,M1108+7),"n/a")),IF(periods_per_year=24,DATE(YEAR(fpdate),MONTH(fpdate)+(L1109-1)/2+IF(AND(DAY(fpdate)&gt;=15,MOD(L1109,2)=0),1,0),IF(MOD(L1109,2)=0,IF(DAY(fpdate)&gt;=15,DAY(fpdate)-14,DAY(fpdate)+14),DAY(fpdate))),IF(DAY(DATE(YEAR(fpdate),MONTH(fpdate)+L1109-1,DAY(fpdate)))&lt;&gt;DAY(fpdate),DATE(YEAR(fpdate),MONTH(fpdate)+L1109,0),DATE(YEAR(fpdate),MONTH(fpdate)+L1109-1,DAY(fpdate))))))</f>
        <v/>
      </c>
      <c r="N1109" s="70" t="str">
        <f>IF(L1109="","",IF(D1109&lt;&gt;"",D1109,IF(L1109=1,start_rate,IF(variable,IF(OR(L1109=1,L1109&lt;$K$20*periods_per_year),N1108,MIN($K$21,IF(MOD(L1109-1,$J$23)=0,MAX($K$22,N1108+$J$24),N1108))),N1108))))</f>
        <v/>
      </c>
      <c r="O1109" s="71" t="str">
        <f>IF(L1109="","",ROUND((((1+N1109/CP)^(CP/periods_per_year))-1)*R1108,2))</f>
        <v/>
      </c>
      <c r="P1109" s="71" t="str">
        <f>IF(L1109="","",IF(L1109=nper,R1108+O1109,MIN(R1108+O1109,IF(N1109=N1108,P1108,ROUND(-PMT(((1+N1109/CP)^(CP/periods_per_year))-1,nper-L1109+1,R1108),2)))))</f>
        <v/>
      </c>
      <c r="Q1109" s="71" t="str">
        <f t="shared" si="151"/>
        <v/>
      </c>
      <c r="R1109" s="71" t="str">
        <f t="shared" si="152"/>
        <v/>
      </c>
    </row>
    <row r="1110" spans="1:18" x14ac:dyDescent="0.25">
      <c r="A1110" s="63" t="str">
        <f t="shared" si="144"/>
        <v/>
      </c>
      <c r="B1110" s="64" t="str">
        <f t="shared" si="145"/>
        <v/>
      </c>
      <c r="C1110" s="65" t="str">
        <f t="shared" si="146"/>
        <v/>
      </c>
      <c r="D1110" s="66" t="str">
        <f>IF(A1110="","",IF(A1110=1,start_rate,IF(variable,IF(OR(A1110=1,A1110&lt;$K$20*periods_per_year),D1109,MIN($K$21,IF(MOD(A1110-1,$J$23)=0,MAX($K$22,D1109+$J$24),D1109))),D1109)))</f>
        <v/>
      </c>
      <c r="E1110" s="71" t="str">
        <f t="shared" si="147"/>
        <v/>
      </c>
      <c r="F1110" s="71" t="str">
        <f>IF(A1110="","",IF(A1110=nper,J1109+E1110,MIN(J1109+E1110,IF(D1110=D1109,F1109,IF($E$10="Acc Bi-Weekly",ROUND((-PMT(((1+D1110/CP)^(CP/12))-1,(nper-A1110+1)*12/26,J1109))/2,2),IF($E$10="Acc Weekly",ROUND((-PMT(((1+D1110/CP)^(CP/12))-1,(nper-A1110+1)*12/52,J1109))/4,2),ROUND(-PMT(((1+D1110/CP)^(CP/periods_per_year))-1,nper-A1110+1,J1109),2)))))))</f>
        <v/>
      </c>
      <c r="G1110" s="71" t="str">
        <f>IF(OR(A1110="",A1110&lt;$E$14),"",IF(J1109&lt;=F1110,0,IF(IF(AND(A1110&gt;=$E$14,MOD(A1110-$E$14,int)=0),$E$15,0)+F1110&gt;=J1109+E1110,J1109+E1110-F1110,IF(AND(A1110&gt;=$E$14,MOD(A1110-$E$14,int)=0),$E$15,0)+IF(IF(AND(A1110&gt;=$E$14,MOD(A1110-$E$14,int)=0),$E$15,0)+IF(MOD(A1110-$E$18,periods_per_year)=0,$E$17,0)+F1110&lt;J1109+E1110,IF(MOD(A1110-$E$18,periods_per_year)=0,$E$17,0),J1109+E1110-IF(AND(A1110&gt;=$E$14,MOD(A1110-$E$14,int)=0),$E$15,0)-F1110))))</f>
        <v/>
      </c>
      <c r="H1110" s="68"/>
      <c r="I1110" s="71" t="str">
        <f t="shared" si="148"/>
        <v/>
      </c>
      <c r="J1110" s="71" t="str">
        <f t="shared" si="149"/>
        <v/>
      </c>
      <c r="K1110" s="50"/>
      <c r="L1110" s="63" t="str">
        <f t="shared" si="150"/>
        <v/>
      </c>
      <c r="M1110" s="64" t="str">
        <f>IF(L1110="","",IF(OR(periods_per_year=26,periods_per_year=52),IF(periods_per_year=26,IF(L1110=1,fpdate,M1109+14),IF(periods_per_year=52,IF(L1110=1,fpdate,M1109+7),"n/a")),IF(periods_per_year=24,DATE(YEAR(fpdate),MONTH(fpdate)+(L1110-1)/2+IF(AND(DAY(fpdate)&gt;=15,MOD(L1110,2)=0),1,0),IF(MOD(L1110,2)=0,IF(DAY(fpdate)&gt;=15,DAY(fpdate)-14,DAY(fpdate)+14),DAY(fpdate))),IF(DAY(DATE(YEAR(fpdate),MONTH(fpdate)+L1110-1,DAY(fpdate)))&lt;&gt;DAY(fpdate),DATE(YEAR(fpdate),MONTH(fpdate)+L1110,0),DATE(YEAR(fpdate),MONTH(fpdate)+L1110-1,DAY(fpdate))))))</f>
        <v/>
      </c>
      <c r="N1110" s="70" t="str">
        <f>IF(L1110="","",IF(D1110&lt;&gt;"",D1110,IF(L1110=1,start_rate,IF(variable,IF(OR(L1110=1,L1110&lt;$K$20*periods_per_year),N1109,MIN($K$21,IF(MOD(L1110-1,$J$23)=0,MAX($K$22,N1109+$J$24),N1109))),N1109))))</f>
        <v/>
      </c>
      <c r="O1110" s="71" t="str">
        <f>IF(L1110="","",ROUND((((1+N1110/CP)^(CP/periods_per_year))-1)*R1109,2))</f>
        <v/>
      </c>
      <c r="P1110" s="71" t="str">
        <f>IF(L1110="","",IF(L1110=nper,R1109+O1110,MIN(R1109+O1110,IF(N1110=N1109,P1109,ROUND(-PMT(((1+N1110/CP)^(CP/periods_per_year))-1,nper-L1110+1,R1109),2)))))</f>
        <v/>
      </c>
      <c r="Q1110" s="71" t="str">
        <f t="shared" si="151"/>
        <v/>
      </c>
      <c r="R1110" s="71" t="str">
        <f t="shared" si="152"/>
        <v/>
      </c>
    </row>
    <row r="1111" spans="1:18" x14ac:dyDescent="0.25">
      <c r="A1111" s="63" t="str">
        <f t="shared" si="144"/>
        <v/>
      </c>
      <c r="B1111" s="64" t="str">
        <f t="shared" si="145"/>
        <v/>
      </c>
      <c r="C1111" s="65" t="str">
        <f t="shared" si="146"/>
        <v/>
      </c>
      <c r="D1111" s="66" t="str">
        <f>IF(A1111="","",IF(A1111=1,start_rate,IF(variable,IF(OR(A1111=1,A1111&lt;$K$20*periods_per_year),D1110,MIN($K$21,IF(MOD(A1111-1,$J$23)=0,MAX($K$22,D1110+$J$24),D1110))),D1110)))</f>
        <v/>
      </c>
      <c r="E1111" s="71" t="str">
        <f t="shared" si="147"/>
        <v/>
      </c>
      <c r="F1111" s="71" t="str">
        <f>IF(A1111="","",IF(A1111=nper,J1110+E1111,MIN(J1110+E1111,IF(D1111=D1110,F1110,IF($E$10="Acc Bi-Weekly",ROUND((-PMT(((1+D1111/CP)^(CP/12))-1,(nper-A1111+1)*12/26,J1110))/2,2),IF($E$10="Acc Weekly",ROUND((-PMT(((1+D1111/CP)^(CP/12))-1,(nper-A1111+1)*12/52,J1110))/4,2),ROUND(-PMT(((1+D1111/CP)^(CP/periods_per_year))-1,nper-A1111+1,J1110),2)))))))</f>
        <v/>
      </c>
      <c r="G1111" s="71" t="str">
        <f>IF(OR(A1111="",A1111&lt;$E$14),"",IF(J1110&lt;=F1111,0,IF(IF(AND(A1111&gt;=$E$14,MOD(A1111-$E$14,int)=0),$E$15,0)+F1111&gt;=J1110+E1111,J1110+E1111-F1111,IF(AND(A1111&gt;=$E$14,MOD(A1111-$E$14,int)=0),$E$15,0)+IF(IF(AND(A1111&gt;=$E$14,MOD(A1111-$E$14,int)=0),$E$15,0)+IF(MOD(A1111-$E$18,periods_per_year)=0,$E$17,0)+F1111&lt;J1110+E1111,IF(MOD(A1111-$E$18,periods_per_year)=0,$E$17,0),J1110+E1111-IF(AND(A1111&gt;=$E$14,MOD(A1111-$E$14,int)=0),$E$15,0)-F1111))))</f>
        <v/>
      </c>
      <c r="H1111" s="68"/>
      <c r="I1111" s="71" t="str">
        <f t="shared" si="148"/>
        <v/>
      </c>
      <c r="J1111" s="71" t="str">
        <f t="shared" si="149"/>
        <v/>
      </c>
      <c r="K1111" s="50"/>
      <c r="L1111" s="63" t="str">
        <f t="shared" si="150"/>
        <v/>
      </c>
      <c r="M1111" s="64" t="str">
        <f>IF(L1111="","",IF(OR(periods_per_year=26,periods_per_year=52),IF(periods_per_year=26,IF(L1111=1,fpdate,M1110+14),IF(periods_per_year=52,IF(L1111=1,fpdate,M1110+7),"n/a")),IF(periods_per_year=24,DATE(YEAR(fpdate),MONTH(fpdate)+(L1111-1)/2+IF(AND(DAY(fpdate)&gt;=15,MOD(L1111,2)=0),1,0),IF(MOD(L1111,2)=0,IF(DAY(fpdate)&gt;=15,DAY(fpdate)-14,DAY(fpdate)+14),DAY(fpdate))),IF(DAY(DATE(YEAR(fpdate),MONTH(fpdate)+L1111-1,DAY(fpdate)))&lt;&gt;DAY(fpdate),DATE(YEAR(fpdate),MONTH(fpdate)+L1111,0),DATE(YEAR(fpdate),MONTH(fpdate)+L1111-1,DAY(fpdate))))))</f>
        <v/>
      </c>
      <c r="N1111" s="70" t="str">
        <f>IF(L1111="","",IF(D1111&lt;&gt;"",D1111,IF(L1111=1,start_rate,IF(variable,IF(OR(L1111=1,L1111&lt;$K$20*periods_per_year),N1110,MIN($K$21,IF(MOD(L1111-1,$J$23)=0,MAX($K$22,N1110+$J$24),N1110))),N1110))))</f>
        <v/>
      </c>
      <c r="O1111" s="71" t="str">
        <f>IF(L1111="","",ROUND((((1+N1111/CP)^(CP/periods_per_year))-1)*R1110,2))</f>
        <v/>
      </c>
      <c r="P1111" s="71" t="str">
        <f>IF(L1111="","",IF(L1111=nper,R1110+O1111,MIN(R1110+O1111,IF(N1111=N1110,P1110,ROUND(-PMT(((1+N1111/CP)^(CP/periods_per_year))-1,nper-L1111+1,R1110),2)))))</f>
        <v/>
      </c>
      <c r="Q1111" s="71" t="str">
        <f t="shared" si="151"/>
        <v/>
      </c>
      <c r="R1111" s="71" t="str">
        <f t="shared" si="152"/>
        <v/>
      </c>
    </row>
    <row r="1112" spans="1:18" x14ac:dyDescent="0.25">
      <c r="A1112" s="63" t="str">
        <f t="shared" si="144"/>
        <v/>
      </c>
      <c r="B1112" s="64" t="str">
        <f t="shared" si="145"/>
        <v/>
      </c>
      <c r="C1112" s="65" t="str">
        <f t="shared" si="146"/>
        <v/>
      </c>
      <c r="D1112" s="66" t="str">
        <f>IF(A1112="","",IF(A1112=1,start_rate,IF(variable,IF(OR(A1112=1,A1112&lt;$K$20*periods_per_year),D1111,MIN($K$21,IF(MOD(A1112-1,$J$23)=0,MAX($K$22,D1111+$J$24),D1111))),D1111)))</f>
        <v/>
      </c>
      <c r="E1112" s="71" t="str">
        <f t="shared" si="147"/>
        <v/>
      </c>
      <c r="F1112" s="71" t="str">
        <f>IF(A1112="","",IF(A1112=nper,J1111+E1112,MIN(J1111+E1112,IF(D1112=D1111,F1111,IF($E$10="Acc Bi-Weekly",ROUND((-PMT(((1+D1112/CP)^(CP/12))-1,(nper-A1112+1)*12/26,J1111))/2,2),IF($E$10="Acc Weekly",ROUND((-PMT(((1+D1112/CP)^(CP/12))-1,(nper-A1112+1)*12/52,J1111))/4,2),ROUND(-PMT(((1+D1112/CP)^(CP/periods_per_year))-1,nper-A1112+1,J1111),2)))))))</f>
        <v/>
      </c>
      <c r="G1112" s="71" t="str">
        <f>IF(OR(A1112="",A1112&lt;$E$14),"",IF(J1111&lt;=F1112,0,IF(IF(AND(A1112&gt;=$E$14,MOD(A1112-$E$14,int)=0),$E$15,0)+F1112&gt;=J1111+E1112,J1111+E1112-F1112,IF(AND(A1112&gt;=$E$14,MOD(A1112-$E$14,int)=0),$E$15,0)+IF(IF(AND(A1112&gt;=$E$14,MOD(A1112-$E$14,int)=0),$E$15,0)+IF(MOD(A1112-$E$18,periods_per_year)=0,$E$17,0)+F1112&lt;J1111+E1112,IF(MOD(A1112-$E$18,periods_per_year)=0,$E$17,0),J1111+E1112-IF(AND(A1112&gt;=$E$14,MOD(A1112-$E$14,int)=0),$E$15,0)-F1112))))</f>
        <v/>
      </c>
      <c r="H1112" s="68"/>
      <c r="I1112" s="71" t="str">
        <f t="shared" si="148"/>
        <v/>
      </c>
      <c r="J1112" s="71" t="str">
        <f t="shared" si="149"/>
        <v/>
      </c>
      <c r="K1112" s="50"/>
      <c r="L1112" s="63" t="str">
        <f t="shared" si="150"/>
        <v/>
      </c>
      <c r="M1112" s="64" t="str">
        <f>IF(L1112="","",IF(OR(periods_per_year=26,periods_per_year=52),IF(periods_per_year=26,IF(L1112=1,fpdate,M1111+14),IF(periods_per_year=52,IF(L1112=1,fpdate,M1111+7),"n/a")),IF(periods_per_year=24,DATE(YEAR(fpdate),MONTH(fpdate)+(L1112-1)/2+IF(AND(DAY(fpdate)&gt;=15,MOD(L1112,2)=0),1,0),IF(MOD(L1112,2)=0,IF(DAY(fpdate)&gt;=15,DAY(fpdate)-14,DAY(fpdate)+14),DAY(fpdate))),IF(DAY(DATE(YEAR(fpdate),MONTH(fpdate)+L1112-1,DAY(fpdate)))&lt;&gt;DAY(fpdate),DATE(YEAR(fpdate),MONTH(fpdate)+L1112,0),DATE(YEAR(fpdate),MONTH(fpdate)+L1112-1,DAY(fpdate))))))</f>
        <v/>
      </c>
      <c r="N1112" s="70" t="str">
        <f>IF(L1112="","",IF(D1112&lt;&gt;"",D1112,IF(L1112=1,start_rate,IF(variable,IF(OR(L1112=1,L1112&lt;$K$20*periods_per_year),N1111,MIN($K$21,IF(MOD(L1112-1,$J$23)=0,MAX($K$22,N1111+$J$24),N1111))),N1111))))</f>
        <v/>
      </c>
      <c r="O1112" s="71" t="str">
        <f>IF(L1112="","",ROUND((((1+N1112/CP)^(CP/periods_per_year))-1)*R1111,2))</f>
        <v/>
      </c>
      <c r="P1112" s="71" t="str">
        <f>IF(L1112="","",IF(L1112=nper,R1111+O1112,MIN(R1111+O1112,IF(N1112=N1111,P1111,ROUND(-PMT(((1+N1112/CP)^(CP/periods_per_year))-1,nper-L1112+1,R1111),2)))))</f>
        <v/>
      </c>
      <c r="Q1112" s="71" t="str">
        <f t="shared" si="151"/>
        <v/>
      </c>
      <c r="R1112" s="71" t="str">
        <f t="shared" si="152"/>
        <v/>
      </c>
    </row>
    <row r="1113" spans="1:18" x14ac:dyDescent="0.25">
      <c r="A1113" s="63" t="str">
        <f t="shared" si="144"/>
        <v/>
      </c>
      <c r="B1113" s="64" t="str">
        <f t="shared" si="145"/>
        <v/>
      </c>
      <c r="C1113" s="65" t="str">
        <f t="shared" si="146"/>
        <v/>
      </c>
      <c r="D1113" s="66" t="str">
        <f>IF(A1113="","",IF(A1113=1,start_rate,IF(variable,IF(OR(A1113=1,A1113&lt;$K$20*periods_per_year),D1112,MIN($K$21,IF(MOD(A1113-1,$J$23)=0,MAX($K$22,D1112+$J$24),D1112))),D1112)))</f>
        <v/>
      </c>
      <c r="E1113" s="71" t="str">
        <f t="shared" si="147"/>
        <v/>
      </c>
      <c r="F1113" s="71" t="str">
        <f>IF(A1113="","",IF(A1113=nper,J1112+E1113,MIN(J1112+E1113,IF(D1113=D1112,F1112,IF($E$10="Acc Bi-Weekly",ROUND((-PMT(((1+D1113/CP)^(CP/12))-1,(nper-A1113+1)*12/26,J1112))/2,2),IF($E$10="Acc Weekly",ROUND((-PMT(((1+D1113/CP)^(CP/12))-1,(nper-A1113+1)*12/52,J1112))/4,2),ROUND(-PMT(((1+D1113/CP)^(CP/periods_per_year))-1,nper-A1113+1,J1112),2)))))))</f>
        <v/>
      </c>
      <c r="G1113" s="71" t="str">
        <f>IF(OR(A1113="",A1113&lt;$E$14),"",IF(J1112&lt;=F1113,0,IF(IF(AND(A1113&gt;=$E$14,MOD(A1113-$E$14,int)=0),$E$15,0)+F1113&gt;=J1112+E1113,J1112+E1113-F1113,IF(AND(A1113&gt;=$E$14,MOD(A1113-$E$14,int)=0),$E$15,0)+IF(IF(AND(A1113&gt;=$E$14,MOD(A1113-$E$14,int)=0),$E$15,0)+IF(MOD(A1113-$E$18,periods_per_year)=0,$E$17,0)+F1113&lt;J1112+E1113,IF(MOD(A1113-$E$18,periods_per_year)=0,$E$17,0),J1112+E1113-IF(AND(A1113&gt;=$E$14,MOD(A1113-$E$14,int)=0),$E$15,0)-F1113))))</f>
        <v/>
      </c>
      <c r="H1113" s="68"/>
      <c r="I1113" s="71" t="str">
        <f t="shared" si="148"/>
        <v/>
      </c>
      <c r="J1113" s="71" t="str">
        <f t="shared" si="149"/>
        <v/>
      </c>
      <c r="K1113" s="50"/>
      <c r="L1113" s="63" t="str">
        <f t="shared" si="150"/>
        <v/>
      </c>
      <c r="M1113" s="64" t="str">
        <f>IF(L1113="","",IF(OR(periods_per_year=26,periods_per_year=52),IF(periods_per_year=26,IF(L1113=1,fpdate,M1112+14),IF(periods_per_year=52,IF(L1113=1,fpdate,M1112+7),"n/a")),IF(periods_per_year=24,DATE(YEAR(fpdate),MONTH(fpdate)+(L1113-1)/2+IF(AND(DAY(fpdate)&gt;=15,MOD(L1113,2)=0),1,0),IF(MOD(L1113,2)=0,IF(DAY(fpdate)&gt;=15,DAY(fpdate)-14,DAY(fpdate)+14),DAY(fpdate))),IF(DAY(DATE(YEAR(fpdate),MONTH(fpdate)+L1113-1,DAY(fpdate)))&lt;&gt;DAY(fpdate),DATE(YEAR(fpdate),MONTH(fpdate)+L1113,0),DATE(YEAR(fpdate),MONTH(fpdate)+L1113-1,DAY(fpdate))))))</f>
        <v/>
      </c>
      <c r="N1113" s="70" t="str">
        <f>IF(L1113="","",IF(D1113&lt;&gt;"",D1113,IF(L1113=1,start_rate,IF(variable,IF(OR(L1113=1,L1113&lt;$K$20*periods_per_year),N1112,MIN($K$21,IF(MOD(L1113-1,$J$23)=0,MAX($K$22,N1112+$J$24),N1112))),N1112))))</f>
        <v/>
      </c>
      <c r="O1113" s="71" t="str">
        <f>IF(L1113="","",ROUND((((1+N1113/CP)^(CP/periods_per_year))-1)*R1112,2))</f>
        <v/>
      </c>
      <c r="P1113" s="71" t="str">
        <f>IF(L1113="","",IF(L1113=nper,R1112+O1113,MIN(R1112+O1113,IF(N1113=N1112,P1112,ROUND(-PMT(((1+N1113/CP)^(CP/periods_per_year))-1,nper-L1113+1,R1112),2)))))</f>
        <v/>
      </c>
      <c r="Q1113" s="71" t="str">
        <f t="shared" si="151"/>
        <v/>
      </c>
      <c r="R1113" s="71" t="str">
        <f t="shared" si="152"/>
        <v/>
      </c>
    </row>
    <row r="1114" spans="1:18" x14ac:dyDescent="0.25">
      <c r="A1114" s="63" t="str">
        <f t="shared" si="144"/>
        <v/>
      </c>
      <c r="B1114" s="64" t="str">
        <f t="shared" si="145"/>
        <v/>
      </c>
      <c r="C1114" s="65" t="str">
        <f t="shared" si="146"/>
        <v/>
      </c>
      <c r="D1114" s="66" t="str">
        <f>IF(A1114="","",IF(A1114=1,start_rate,IF(variable,IF(OR(A1114=1,A1114&lt;$K$20*periods_per_year),D1113,MIN($K$21,IF(MOD(A1114-1,$J$23)=0,MAX($K$22,D1113+$J$24),D1113))),D1113)))</f>
        <v/>
      </c>
      <c r="E1114" s="71" t="str">
        <f t="shared" si="147"/>
        <v/>
      </c>
      <c r="F1114" s="71" t="str">
        <f>IF(A1114="","",IF(A1114=nper,J1113+E1114,MIN(J1113+E1114,IF(D1114=D1113,F1113,IF($E$10="Acc Bi-Weekly",ROUND((-PMT(((1+D1114/CP)^(CP/12))-1,(nper-A1114+1)*12/26,J1113))/2,2),IF($E$10="Acc Weekly",ROUND((-PMT(((1+D1114/CP)^(CP/12))-1,(nper-A1114+1)*12/52,J1113))/4,2),ROUND(-PMT(((1+D1114/CP)^(CP/periods_per_year))-1,nper-A1114+1,J1113),2)))))))</f>
        <v/>
      </c>
      <c r="G1114" s="71" t="str">
        <f>IF(OR(A1114="",A1114&lt;$E$14),"",IF(J1113&lt;=F1114,0,IF(IF(AND(A1114&gt;=$E$14,MOD(A1114-$E$14,int)=0),$E$15,0)+F1114&gt;=J1113+E1114,J1113+E1114-F1114,IF(AND(A1114&gt;=$E$14,MOD(A1114-$E$14,int)=0),$E$15,0)+IF(IF(AND(A1114&gt;=$E$14,MOD(A1114-$E$14,int)=0),$E$15,0)+IF(MOD(A1114-$E$18,periods_per_year)=0,$E$17,0)+F1114&lt;J1113+E1114,IF(MOD(A1114-$E$18,periods_per_year)=0,$E$17,0),J1113+E1114-IF(AND(A1114&gt;=$E$14,MOD(A1114-$E$14,int)=0),$E$15,0)-F1114))))</f>
        <v/>
      </c>
      <c r="H1114" s="68"/>
      <c r="I1114" s="71" t="str">
        <f t="shared" si="148"/>
        <v/>
      </c>
      <c r="J1114" s="71" t="str">
        <f t="shared" si="149"/>
        <v/>
      </c>
      <c r="K1114" s="50"/>
      <c r="L1114" s="63" t="str">
        <f t="shared" si="150"/>
        <v/>
      </c>
      <c r="M1114" s="64" t="str">
        <f>IF(L1114="","",IF(OR(periods_per_year=26,periods_per_year=52),IF(periods_per_year=26,IF(L1114=1,fpdate,M1113+14),IF(periods_per_year=52,IF(L1114=1,fpdate,M1113+7),"n/a")),IF(periods_per_year=24,DATE(YEAR(fpdate),MONTH(fpdate)+(L1114-1)/2+IF(AND(DAY(fpdate)&gt;=15,MOD(L1114,2)=0),1,0),IF(MOD(L1114,2)=0,IF(DAY(fpdate)&gt;=15,DAY(fpdate)-14,DAY(fpdate)+14),DAY(fpdate))),IF(DAY(DATE(YEAR(fpdate),MONTH(fpdate)+L1114-1,DAY(fpdate)))&lt;&gt;DAY(fpdate),DATE(YEAR(fpdate),MONTH(fpdate)+L1114,0),DATE(YEAR(fpdate),MONTH(fpdate)+L1114-1,DAY(fpdate))))))</f>
        <v/>
      </c>
      <c r="N1114" s="70" t="str">
        <f>IF(L1114="","",IF(D1114&lt;&gt;"",D1114,IF(L1114=1,start_rate,IF(variable,IF(OR(L1114=1,L1114&lt;$K$20*periods_per_year),N1113,MIN($K$21,IF(MOD(L1114-1,$J$23)=0,MAX($K$22,N1113+$J$24),N1113))),N1113))))</f>
        <v/>
      </c>
      <c r="O1114" s="71" t="str">
        <f>IF(L1114="","",ROUND((((1+N1114/CP)^(CP/periods_per_year))-1)*R1113,2))</f>
        <v/>
      </c>
      <c r="P1114" s="71" t="str">
        <f>IF(L1114="","",IF(L1114=nper,R1113+O1114,MIN(R1113+O1114,IF(N1114=N1113,P1113,ROUND(-PMT(((1+N1114/CP)^(CP/periods_per_year))-1,nper-L1114+1,R1113),2)))))</f>
        <v/>
      </c>
      <c r="Q1114" s="71" t="str">
        <f t="shared" si="151"/>
        <v/>
      </c>
      <c r="R1114" s="71" t="str">
        <f t="shared" si="152"/>
        <v/>
      </c>
    </row>
    <row r="1115" spans="1:18" x14ac:dyDescent="0.25">
      <c r="A1115" s="63" t="str">
        <f t="shared" si="144"/>
        <v/>
      </c>
      <c r="B1115" s="64" t="str">
        <f t="shared" si="145"/>
        <v/>
      </c>
      <c r="C1115" s="65" t="str">
        <f t="shared" si="146"/>
        <v/>
      </c>
      <c r="D1115" s="66" t="str">
        <f>IF(A1115="","",IF(A1115=1,start_rate,IF(variable,IF(OR(A1115=1,A1115&lt;$K$20*periods_per_year),D1114,MIN($K$21,IF(MOD(A1115-1,$J$23)=0,MAX($K$22,D1114+$J$24),D1114))),D1114)))</f>
        <v/>
      </c>
      <c r="E1115" s="71" t="str">
        <f t="shared" si="147"/>
        <v/>
      </c>
      <c r="F1115" s="71" t="str">
        <f>IF(A1115="","",IF(A1115=nper,J1114+E1115,MIN(J1114+E1115,IF(D1115=D1114,F1114,IF($E$10="Acc Bi-Weekly",ROUND((-PMT(((1+D1115/CP)^(CP/12))-1,(nper-A1115+1)*12/26,J1114))/2,2),IF($E$10="Acc Weekly",ROUND((-PMT(((1+D1115/CP)^(CP/12))-1,(nper-A1115+1)*12/52,J1114))/4,2),ROUND(-PMT(((1+D1115/CP)^(CP/periods_per_year))-1,nper-A1115+1,J1114),2)))))))</f>
        <v/>
      </c>
      <c r="G1115" s="71" t="str">
        <f>IF(OR(A1115="",A1115&lt;$E$14),"",IF(J1114&lt;=F1115,0,IF(IF(AND(A1115&gt;=$E$14,MOD(A1115-$E$14,int)=0),$E$15,0)+F1115&gt;=J1114+E1115,J1114+E1115-F1115,IF(AND(A1115&gt;=$E$14,MOD(A1115-$E$14,int)=0),$E$15,0)+IF(IF(AND(A1115&gt;=$E$14,MOD(A1115-$E$14,int)=0),$E$15,0)+IF(MOD(A1115-$E$18,periods_per_year)=0,$E$17,0)+F1115&lt;J1114+E1115,IF(MOD(A1115-$E$18,periods_per_year)=0,$E$17,0),J1114+E1115-IF(AND(A1115&gt;=$E$14,MOD(A1115-$E$14,int)=0),$E$15,0)-F1115))))</f>
        <v/>
      </c>
      <c r="H1115" s="68"/>
      <c r="I1115" s="71" t="str">
        <f t="shared" si="148"/>
        <v/>
      </c>
      <c r="J1115" s="71" t="str">
        <f t="shared" si="149"/>
        <v/>
      </c>
      <c r="K1115" s="50"/>
      <c r="L1115" s="63" t="str">
        <f t="shared" si="150"/>
        <v/>
      </c>
      <c r="M1115" s="64" t="str">
        <f>IF(L1115="","",IF(OR(periods_per_year=26,periods_per_year=52),IF(periods_per_year=26,IF(L1115=1,fpdate,M1114+14),IF(periods_per_year=52,IF(L1115=1,fpdate,M1114+7),"n/a")),IF(periods_per_year=24,DATE(YEAR(fpdate),MONTH(fpdate)+(L1115-1)/2+IF(AND(DAY(fpdate)&gt;=15,MOD(L1115,2)=0),1,0),IF(MOD(L1115,2)=0,IF(DAY(fpdate)&gt;=15,DAY(fpdate)-14,DAY(fpdate)+14),DAY(fpdate))),IF(DAY(DATE(YEAR(fpdate),MONTH(fpdate)+L1115-1,DAY(fpdate)))&lt;&gt;DAY(fpdate),DATE(YEAR(fpdate),MONTH(fpdate)+L1115,0),DATE(YEAR(fpdate),MONTH(fpdate)+L1115-1,DAY(fpdate))))))</f>
        <v/>
      </c>
      <c r="N1115" s="70" t="str">
        <f>IF(L1115="","",IF(D1115&lt;&gt;"",D1115,IF(L1115=1,start_rate,IF(variable,IF(OR(L1115=1,L1115&lt;$K$20*periods_per_year),N1114,MIN($K$21,IF(MOD(L1115-1,$J$23)=0,MAX($K$22,N1114+$J$24),N1114))),N1114))))</f>
        <v/>
      </c>
      <c r="O1115" s="71" t="str">
        <f>IF(L1115="","",ROUND((((1+N1115/CP)^(CP/periods_per_year))-1)*R1114,2))</f>
        <v/>
      </c>
      <c r="P1115" s="71" t="str">
        <f>IF(L1115="","",IF(L1115=nper,R1114+O1115,MIN(R1114+O1115,IF(N1115=N1114,P1114,ROUND(-PMT(((1+N1115/CP)^(CP/periods_per_year))-1,nper-L1115+1,R1114),2)))))</f>
        <v/>
      </c>
      <c r="Q1115" s="71" t="str">
        <f t="shared" si="151"/>
        <v/>
      </c>
      <c r="R1115" s="71" t="str">
        <f t="shared" si="152"/>
        <v/>
      </c>
    </row>
    <row r="1116" spans="1:18" x14ac:dyDescent="0.25">
      <c r="A1116" s="63" t="str">
        <f t="shared" si="144"/>
        <v/>
      </c>
      <c r="B1116" s="64" t="str">
        <f t="shared" si="145"/>
        <v/>
      </c>
      <c r="C1116" s="65" t="str">
        <f t="shared" si="146"/>
        <v/>
      </c>
      <c r="D1116" s="66" t="str">
        <f>IF(A1116="","",IF(A1116=1,start_rate,IF(variable,IF(OR(A1116=1,A1116&lt;$K$20*periods_per_year),D1115,MIN($K$21,IF(MOD(A1116-1,$J$23)=0,MAX($K$22,D1115+$J$24),D1115))),D1115)))</f>
        <v/>
      </c>
      <c r="E1116" s="71" t="str">
        <f t="shared" si="147"/>
        <v/>
      </c>
      <c r="F1116" s="71" t="str">
        <f>IF(A1116="","",IF(A1116=nper,J1115+E1116,MIN(J1115+E1116,IF(D1116=D1115,F1115,IF($E$10="Acc Bi-Weekly",ROUND((-PMT(((1+D1116/CP)^(CP/12))-1,(nper-A1116+1)*12/26,J1115))/2,2),IF($E$10="Acc Weekly",ROUND((-PMT(((1+D1116/CP)^(CP/12))-1,(nper-A1116+1)*12/52,J1115))/4,2),ROUND(-PMT(((1+D1116/CP)^(CP/periods_per_year))-1,nper-A1116+1,J1115),2)))))))</f>
        <v/>
      </c>
      <c r="G1116" s="71" t="str">
        <f>IF(OR(A1116="",A1116&lt;$E$14),"",IF(J1115&lt;=F1116,0,IF(IF(AND(A1116&gt;=$E$14,MOD(A1116-$E$14,int)=0),$E$15,0)+F1116&gt;=J1115+E1116,J1115+E1116-F1116,IF(AND(A1116&gt;=$E$14,MOD(A1116-$E$14,int)=0),$E$15,0)+IF(IF(AND(A1116&gt;=$E$14,MOD(A1116-$E$14,int)=0),$E$15,0)+IF(MOD(A1116-$E$18,periods_per_year)=0,$E$17,0)+F1116&lt;J1115+E1116,IF(MOD(A1116-$E$18,periods_per_year)=0,$E$17,0),J1115+E1116-IF(AND(A1116&gt;=$E$14,MOD(A1116-$E$14,int)=0),$E$15,0)-F1116))))</f>
        <v/>
      </c>
      <c r="H1116" s="68"/>
      <c r="I1116" s="71" t="str">
        <f t="shared" si="148"/>
        <v/>
      </c>
      <c r="J1116" s="71" t="str">
        <f t="shared" si="149"/>
        <v/>
      </c>
      <c r="K1116" s="50"/>
      <c r="L1116" s="63" t="str">
        <f t="shared" si="150"/>
        <v/>
      </c>
      <c r="M1116" s="64" t="str">
        <f>IF(L1116="","",IF(OR(periods_per_year=26,periods_per_year=52),IF(periods_per_year=26,IF(L1116=1,fpdate,M1115+14),IF(periods_per_year=52,IF(L1116=1,fpdate,M1115+7),"n/a")),IF(periods_per_year=24,DATE(YEAR(fpdate),MONTH(fpdate)+(L1116-1)/2+IF(AND(DAY(fpdate)&gt;=15,MOD(L1116,2)=0),1,0),IF(MOD(L1116,2)=0,IF(DAY(fpdate)&gt;=15,DAY(fpdate)-14,DAY(fpdate)+14),DAY(fpdate))),IF(DAY(DATE(YEAR(fpdate),MONTH(fpdate)+L1116-1,DAY(fpdate)))&lt;&gt;DAY(fpdate),DATE(YEAR(fpdate),MONTH(fpdate)+L1116,0),DATE(YEAR(fpdate),MONTH(fpdate)+L1116-1,DAY(fpdate))))))</f>
        <v/>
      </c>
      <c r="N1116" s="70" t="str">
        <f>IF(L1116="","",IF(D1116&lt;&gt;"",D1116,IF(L1116=1,start_rate,IF(variable,IF(OR(L1116=1,L1116&lt;$K$20*periods_per_year),N1115,MIN($K$21,IF(MOD(L1116-1,$J$23)=0,MAX($K$22,N1115+$J$24),N1115))),N1115))))</f>
        <v/>
      </c>
      <c r="O1116" s="71" t="str">
        <f>IF(L1116="","",ROUND((((1+N1116/CP)^(CP/periods_per_year))-1)*R1115,2))</f>
        <v/>
      </c>
      <c r="P1116" s="71" t="str">
        <f>IF(L1116="","",IF(L1116=nper,R1115+O1116,MIN(R1115+O1116,IF(N1116=N1115,P1115,ROUND(-PMT(((1+N1116/CP)^(CP/periods_per_year))-1,nper-L1116+1,R1115),2)))))</f>
        <v/>
      </c>
      <c r="Q1116" s="71" t="str">
        <f t="shared" si="151"/>
        <v/>
      </c>
      <c r="R1116" s="71" t="str">
        <f t="shared" si="152"/>
        <v/>
      </c>
    </row>
    <row r="1117" spans="1:18" x14ac:dyDescent="0.25">
      <c r="A1117" s="63" t="str">
        <f t="shared" si="144"/>
        <v/>
      </c>
      <c r="B1117" s="64" t="str">
        <f t="shared" si="145"/>
        <v/>
      </c>
      <c r="C1117" s="65" t="str">
        <f t="shared" si="146"/>
        <v/>
      </c>
      <c r="D1117" s="66" t="str">
        <f>IF(A1117="","",IF(A1117=1,start_rate,IF(variable,IF(OR(A1117=1,A1117&lt;$K$20*periods_per_year),D1116,MIN($K$21,IF(MOD(A1117-1,$J$23)=0,MAX($K$22,D1116+$J$24),D1116))),D1116)))</f>
        <v/>
      </c>
      <c r="E1117" s="71" t="str">
        <f t="shared" si="147"/>
        <v/>
      </c>
      <c r="F1117" s="71" t="str">
        <f>IF(A1117="","",IF(A1117=nper,J1116+E1117,MIN(J1116+E1117,IF(D1117=D1116,F1116,IF($E$10="Acc Bi-Weekly",ROUND((-PMT(((1+D1117/CP)^(CP/12))-1,(nper-A1117+1)*12/26,J1116))/2,2),IF($E$10="Acc Weekly",ROUND((-PMT(((1+D1117/CP)^(CP/12))-1,(nper-A1117+1)*12/52,J1116))/4,2),ROUND(-PMT(((1+D1117/CP)^(CP/periods_per_year))-1,nper-A1117+1,J1116),2)))))))</f>
        <v/>
      </c>
      <c r="G1117" s="71" t="str">
        <f>IF(OR(A1117="",A1117&lt;$E$14),"",IF(J1116&lt;=F1117,0,IF(IF(AND(A1117&gt;=$E$14,MOD(A1117-$E$14,int)=0),$E$15,0)+F1117&gt;=J1116+E1117,J1116+E1117-F1117,IF(AND(A1117&gt;=$E$14,MOD(A1117-$E$14,int)=0),$E$15,0)+IF(IF(AND(A1117&gt;=$E$14,MOD(A1117-$E$14,int)=0),$E$15,0)+IF(MOD(A1117-$E$18,periods_per_year)=0,$E$17,0)+F1117&lt;J1116+E1117,IF(MOD(A1117-$E$18,periods_per_year)=0,$E$17,0),J1116+E1117-IF(AND(A1117&gt;=$E$14,MOD(A1117-$E$14,int)=0),$E$15,0)-F1117))))</f>
        <v/>
      </c>
      <c r="H1117" s="68"/>
      <c r="I1117" s="71" t="str">
        <f t="shared" si="148"/>
        <v/>
      </c>
      <c r="J1117" s="71" t="str">
        <f t="shared" si="149"/>
        <v/>
      </c>
      <c r="K1117" s="50"/>
      <c r="L1117" s="63" t="str">
        <f t="shared" si="150"/>
        <v/>
      </c>
      <c r="M1117" s="64" t="str">
        <f>IF(L1117="","",IF(OR(periods_per_year=26,periods_per_year=52),IF(periods_per_year=26,IF(L1117=1,fpdate,M1116+14),IF(periods_per_year=52,IF(L1117=1,fpdate,M1116+7),"n/a")),IF(periods_per_year=24,DATE(YEAR(fpdate),MONTH(fpdate)+(L1117-1)/2+IF(AND(DAY(fpdate)&gt;=15,MOD(L1117,2)=0),1,0),IF(MOD(L1117,2)=0,IF(DAY(fpdate)&gt;=15,DAY(fpdate)-14,DAY(fpdate)+14),DAY(fpdate))),IF(DAY(DATE(YEAR(fpdate),MONTH(fpdate)+L1117-1,DAY(fpdate)))&lt;&gt;DAY(fpdate),DATE(YEAR(fpdate),MONTH(fpdate)+L1117,0),DATE(YEAR(fpdate),MONTH(fpdate)+L1117-1,DAY(fpdate))))))</f>
        <v/>
      </c>
      <c r="N1117" s="70" t="str">
        <f>IF(L1117="","",IF(D1117&lt;&gt;"",D1117,IF(L1117=1,start_rate,IF(variable,IF(OR(L1117=1,L1117&lt;$K$20*periods_per_year),N1116,MIN($K$21,IF(MOD(L1117-1,$J$23)=0,MAX($K$22,N1116+$J$24),N1116))),N1116))))</f>
        <v/>
      </c>
      <c r="O1117" s="71" t="str">
        <f>IF(L1117="","",ROUND((((1+N1117/CP)^(CP/periods_per_year))-1)*R1116,2))</f>
        <v/>
      </c>
      <c r="P1117" s="71" t="str">
        <f>IF(L1117="","",IF(L1117=nper,R1116+O1117,MIN(R1116+O1117,IF(N1117=N1116,P1116,ROUND(-PMT(((1+N1117/CP)^(CP/periods_per_year))-1,nper-L1117+1,R1116),2)))))</f>
        <v/>
      </c>
      <c r="Q1117" s="71" t="str">
        <f t="shared" si="151"/>
        <v/>
      </c>
      <c r="R1117" s="71" t="str">
        <f t="shared" si="152"/>
        <v/>
      </c>
    </row>
    <row r="1118" spans="1:18" x14ac:dyDescent="0.25">
      <c r="A1118" s="63" t="str">
        <f t="shared" si="144"/>
        <v/>
      </c>
      <c r="B1118" s="64" t="str">
        <f t="shared" si="145"/>
        <v/>
      </c>
      <c r="C1118" s="65" t="str">
        <f t="shared" si="146"/>
        <v/>
      </c>
      <c r="D1118" s="66" t="str">
        <f>IF(A1118="","",IF(A1118=1,start_rate,IF(variable,IF(OR(A1118=1,A1118&lt;$K$20*periods_per_year),D1117,MIN($K$21,IF(MOD(A1118-1,$J$23)=0,MAX($K$22,D1117+$J$24),D1117))),D1117)))</f>
        <v/>
      </c>
      <c r="E1118" s="71" t="str">
        <f t="shared" si="147"/>
        <v/>
      </c>
      <c r="F1118" s="71" t="str">
        <f>IF(A1118="","",IF(A1118=nper,J1117+E1118,MIN(J1117+E1118,IF(D1118=D1117,F1117,IF($E$10="Acc Bi-Weekly",ROUND((-PMT(((1+D1118/CP)^(CP/12))-1,(nper-A1118+1)*12/26,J1117))/2,2),IF($E$10="Acc Weekly",ROUND((-PMT(((1+D1118/CP)^(CP/12))-1,(nper-A1118+1)*12/52,J1117))/4,2),ROUND(-PMT(((1+D1118/CP)^(CP/periods_per_year))-1,nper-A1118+1,J1117),2)))))))</f>
        <v/>
      </c>
      <c r="G1118" s="71" t="str">
        <f>IF(OR(A1118="",A1118&lt;$E$14),"",IF(J1117&lt;=F1118,0,IF(IF(AND(A1118&gt;=$E$14,MOD(A1118-$E$14,int)=0),$E$15,0)+F1118&gt;=J1117+E1118,J1117+E1118-F1118,IF(AND(A1118&gt;=$E$14,MOD(A1118-$E$14,int)=0),$E$15,0)+IF(IF(AND(A1118&gt;=$E$14,MOD(A1118-$E$14,int)=0),$E$15,0)+IF(MOD(A1118-$E$18,periods_per_year)=0,$E$17,0)+F1118&lt;J1117+E1118,IF(MOD(A1118-$E$18,periods_per_year)=0,$E$17,0),J1117+E1118-IF(AND(A1118&gt;=$E$14,MOD(A1118-$E$14,int)=0),$E$15,0)-F1118))))</f>
        <v/>
      </c>
      <c r="H1118" s="68"/>
      <c r="I1118" s="71" t="str">
        <f t="shared" si="148"/>
        <v/>
      </c>
      <c r="J1118" s="71" t="str">
        <f t="shared" si="149"/>
        <v/>
      </c>
      <c r="K1118" s="50"/>
      <c r="L1118" s="63" t="str">
        <f t="shared" si="150"/>
        <v/>
      </c>
      <c r="M1118" s="64" t="str">
        <f>IF(L1118="","",IF(OR(periods_per_year=26,periods_per_year=52),IF(periods_per_year=26,IF(L1118=1,fpdate,M1117+14),IF(periods_per_year=52,IF(L1118=1,fpdate,M1117+7),"n/a")),IF(periods_per_year=24,DATE(YEAR(fpdate),MONTH(fpdate)+(L1118-1)/2+IF(AND(DAY(fpdate)&gt;=15,MOD(L1118,2)=0),1,0),IF(MOD(L1118,2)=0,IF(DAY(fpdate)&gt;=15,DAY(fpdate)-14,DAY(fpdate)+14),DAY(fpdate))),IF(DAY(DATE(YEAR(fpdate),MONTH(fpdate)+L1118-1,DAY(fpdate)))&lt;&gt;DAY(fpdate),DATE(YEAR(fpdate),MONTH(fpdate)+L1118,0),DATE(YEAR(fpdate),MONTH(fpdate)+L1118-1,DAY(fpdate))))))</f>
        <v/>
      </c>
      <c r="N1118" s="70" t="str">
        <f>IF(L1118="","",IF(D1118&lt;&gt;"",D1118,IF(L1118=1,start_rate,IF(variable,IF(OR(L1118=1,L1118&lt;$K$20*periods_per_year),N1117,MIN($K$21,IF(MOD(L1118-1,$J$23)=0,MAX($K$22,N1117+$J$24),N1117))),N1117))))</f>
        <v/>
      </c>
      <c r="O1118" s="71" t="str">
        <f>IF(L1118="","",ROUND((((1+N1118/CP)^(CP/periods_per_year))-1)*R1117,2))</f>
        <v/>
      </c>
      <c r="P1118" s="71" t="str">
        <f>IF(L1118="","",IF(L1118=nper,R1117+O1118,MIN(R1117+O1118,IF(N1118=N1117,P1117,ROUND(-PMT(((1+N1118/CP)^(CP/periods_per_year))-1,nper-L1118+1,R1117),2)))))</f>
        <v/>
      </c>
      <c r="Q1118" s="71" t="str">
        <f t="shared" si="151"/>
        <v/>
      </c>
      <c r="R1118" s="71" t="str">
        <f t="shared" si="152"/>
        <v/>
      </c>
    </row>
    <row r="1119" spans="1:18" x14ac:dyDescent="0.25">
      <c r="A1119" s="63" t="str">
        <f t="shared" si="144"/>
        <v/>
      </c>
      <c r="B1119" s="64" t="str">
        <f t="shared" si="145"/>
        <v/>
      </c>
      <c r="C1119" s="65" t="str">
        <f t="shared" si="146"/>
        <v/>
      </c>
      <c r="D1119" s="66" t="str">
        <f>IF(A1119="","",IF(A1119=1,start_rate,IF(variable,IF(OR(A1119=1,A1119&lt;$K$20*periods_per_year),D1118,MIN($K$21,IF(MOD(A1119-1,$J$23)=0,MAX($K$22,D1118+$J$24),D1118))),D1118)))</f>
        <v/>
      </c>
      <c r="E1119" s="71" t="str">
        <f t="shared" si="147"/>
        <v/>
      </c>
      <c r="F1119" s="71" t="str">
        <f>IF(A1119="","",IF(A1119=nper,J1118+E1119,MIN(J1118+E1119,IF(D1119=D1118,F1118,IF($E$10="Acc Bi-Weekly",ROUND((-PMT(((1+D1119/CP)^(CP/12))-1,(nper-A1119+1)*12/26,J1118))/2,2),IF($E$10="Acc Weekly",ROUND((-PMT(((1+D1119/CP)^(CP/12))-1,(nper-A1119+1)*12/52,J1118))/4,2),ROUND(-PMT(((1+D1119/CP)^(CP/periods_per_year))-1,nper-A1119+1,J1118),2)))))))</f>
        <v/>
      </c>
      <c r="G1119" s="71" t="str">
        <f>IF(OR(A1119="",A1119&lt;$E$14),"",IF(J1118&lt;=F1119,0,IF(IF(AND(A1119&gt;=$E$14,MOD(A1119-$E$14,int)=0),$E$15,0)+F1119&gt;=J1118+E1119,J1118+E1119-F1119,IF(AND(A1119&gt;=$E$14,MOD(A1119-$E$14,int)=0),$E$15,0)+IF(IF(AND(A1119&gt;=$E$14,MOD(A1119-$E$14,int)=0),$E$15,0)+IF(MOD(A1119-$E$18,periods_per_year)=0,$E$17,0)+F1119&lt;J1118+E1119,IF(MOD(A1119-$E$18,periods_per_year)=0,$E$17,0),J1118+E1119-IF(AND(A1119&gt;=$E$14,MOD(A1119-$E$14,int)=0),$E$15,0)-F1119))))</f>
        <v/>
      </c>
      <c r="H1119" s="68"/>
      <c r="I1119" s="71" t="str">
        <f t="shared" si="148"/>
        <v/>
      </c>
      <c r="J1119" s="71" t="str">
        <f t="shared" si="149"/>
        <v/>
      </c>
      <c r="K1119" s="50"/>
      <c r="L1119" s="63" t="str">
        <f t="shared" si="150"/>
        <v/>
      </c>
      <c r="M1119" s="64" t="str">
        <f>IF(L1119="","",IF(OR(periods_per_year=26,periods_per_year=52),IF(periods_per_year=26,IF(L1119=1,fpdate,M1118+14),IF(periods_per_year=52,IF(L1119=1,fpdate,M1118+7),"n/a")),IF(periods_per_year=24,DATE(YEAR(fpdate),MONTH(fpdate)+(L1119-1)/2+IF(AND(DAY(fpdate)&gt;=15,MOD(L1119,2)=0),1,0),IF(MOD(L1119,2)=0,IF(DAY(fpdate)&gt;=15,DAY(fpdate)-14,DAY(fpdate)+14),DAY(fpdate))),IF(DAY(DATE(YEAR(fpdate),MONTH(fpdate)+L1119-1,DAY(fpdate)))&lt;&gt;DAY(fpdate),DATE(YEAR(fpdate),MONTH(fpdate)+L1119,0),DATE(YEAR(fpdate),MONTH(fpdate)+L1119-1,DAY(fpdate))))))</f>
        <v/>
      </c>
      <c r="N1119" s="70" t="str">
        <f>IF(L1119="","",IF(D1119&lt;&gt;"",D1119,IF(L1119=1,start_rate,IF(variable,IF(OR(L1119=1,L1119&lt;$K$20*periods_per_year),N1118,MIN($K$21,IF(MOD(L1119-1,$J$23)=0,MAX($K$22,N1118+$J$24),N1118))),N1118))))</f>
        <v/>
      </c>
      <c r="O1119" s="71" t="str">
        <f>IF(L1119="","",ROUND((((1+N1119/CP)^(CP/periods_per_year))-1)*R1118,2))</f>
        <v/>
      </c>
      <c r="P1119" s="71" t="str">
        <f>IF(L1119="","",IF(L1119=nper,R1118+O1119,MIN(R1118+O1119,IF(N1119=N1118,P1118,ROUND(-PMT(((1+N1119/CP)^(CP/periods_per_year))-1,nper-L1119+1,R1118),2)))))</f>
        <v/>
      </c>
      <c r="Q1119" s="71" t="str">
        <f t="shared" si="151"/>
        <v/>
      </c>
      <c r="R1119" s="71" t="str">
        <f t="shared" si="152"/>
        <v/>
      </c>
    </row>
    <row r="1120" spans="1:18" x14ac:dyDescent="0.25">
      <c r="A1120" s="63" t="str">
        <f t="shared" si="144"/>
        <v/>
      </c>
      <c r="B1120" s="64" t="str">
        <f t="shared" si="145"/>
        <v/>
      </c>
      <c r="C1120" s="65" t="str">
        <f t="shared" si="146"/>
        <v/>
      </c>
      <c r="D1120" s="66" t="str">
        <f>IF(A1120="","",IF(A1120=1,start_rate,IF(variable,IF(OR(A1120=1,A1120&lt;$K$20*periods_per_year),D1119,MIN($K$21,IF(MOD(A1120-1,$J$23)=0,MAX($K$22,D1119+$J$24),D1119))),D1119)))</f>
        <v/>
      </c>
      <c r="E1120" s="71" t="str">
        <f t="shared" si="147"/>
        <v/>
      </c>
      <c r="F1120" s="71" t="str">
        <f>IF(A1120="","",IF(A1120=nper,J1119+E1120,MIN(J1119+E1120,IF(D1120=D1119,F1119,IF($E$10="Acc Bi-Weekly",ROUND((-PMT(((1+D1120/CP)^(CP/12))-1,(nper-A1120+1)*12/26,J1119))/2,2),IF($E$10="Acc Weekly",ROUND((-PMT(((1+D1120/CP)^(CP/12))-1,(nper-A1120+1)*12/52,J1119))/4,2),ROUND(-PMT(((1+D1120/CP)^(CP/periods_per_year))-1,nper-A1120+1,J1119),2)))))))</f>
        <v/>
      </c>
      <c r="G1120" s="71" t="str">
        <f>IF(OR(A1120="",A1120&lt;$E$14),"",IF(J1119&lt;=F1120,0,IF(IF(AND(A1120&gt;=$E$14,MOD(A1120-$E$14,int)=0),$E$15,0)+F1120&gt;=J1119+E1120,J1119+E1120-F1120,IF(AND(A1120&gt;=$E$14,MOD(A1120-$E$14,int)=0),$E$15,0)+IF(IF(AND(A1120&gt;=$E$14,MOD(A1120-$E$14,int)=0),$E$15,0)+IF(MOD(A1120-$E$18,periods_per_year)=0,$E$17,0)+F1120&lt;J1119+E1120,IF(MOD(A1120-$E$18,periods_per_year)=0,$E$17,0),J1119+E1120-IF(AND(A1120&gt;=$E$14,MOD(A1120-$E$14,int)=0),$E$15,0)-F1120))))</f>
        <v/>
      </c>
      <c r="H1120" s="68"/>
      <c r="I1120" s="71" t="str">
        <f t="shared" si="148"/>
        <v/>
      </c>
      <c r="J1120" s="71" t="str">
        <f t="shared" si="149"/>
        <v/>
      </c>
      <c r="K1120" s="50"/>
      <c r="L1120" s="63" t="str">
        <f t="shared" si="150"/>
        <v/>
      </c>
      <c r="M1120" s="64" t="str">
        <f>IF(L1120="","",IF(OR(periods_per_year=26,periods_per_year=52),IF(periods_per_year=26,IF(L1120=1,fpdate,M1119+14),IF(periods_per_year=52,IF(L1120=1,fpdate,M1119+7),"n/a")),IF(periods_per_year=24,DATE(YEAR(fpdate),MONTH(fpdate)+(L1120-1)/2+IF(AND(DAY(fpdate)&gt;=15,MOD(L1120,2)=0),1,0),IF(MOD(L1120,2)=0,IF(DAY(fpdate)&gt;=15,DAY(fpdate)-14,DAY(fpdate)+14),DAY(fpdate))),IF(DAY(DATE(YEAR(fpdate),MONTH(fpdate)+L1120-1,DAY(fpdate)))&lt;&gt;DAY(fpdate),DATE(YEAR(fpdate),MONTH(fpdate)+L1120,0),DATE(YEAR(fpdate),MONTH(fpdate)+L1120-1,DAY(fpdate))))))</f>
        <v/>
      </c>
      <c r="N1120" s="70" t="str">
        <f>IF(L1120="","",IF(D1120&lt;&gt;"",D1120,IF(L1120=1,start_rate,IF(variable,IF(OR(L1120=1,L1120&lt;$K$20*periods_per_year),N1119,MIN($K$21,IF(MOD(L1120-1,$J$23)=0,MAX($K$22,N1119+$J$24),N1119))),N1119))))</f>
        <v/>
      </c>
      <c r="O1120" s="71" t="str">
        <f>IF(L1120="","",ROUND((((1+N1120/CP)^(CP/periods_per_year))-1)*R1119,2))</f>
        <v/>
      </c>
      <c r="P1120" s="71" t="str">
        <f>IF(L1120="","",IF(L1120=nper,R1119+O1120,MIN(R1119+O1120,IF(N1120=N1119,P1119,ROUND(-PMT(((1+N1120/CP)^(CP/periods_per_year))-1,nper-L1120+1,R1119),2)))))</f>
        <v/>
      </c>
      <c r="Q1120" s="71" t="str">
        <f t="shared" si="151"/>
        <v/>
      </c>
      <c r="R1120" s="71" t="str">
        <f t="shared" si="152"/>
        <v/>
      </c>
    </row>
    <row r="1121" spans="1:18" x14ac:dyDescent="0.25">
      <c r="A1121" s="63" t="str">
        <f t="shared" si="144"/>
        <v/>
      </c>
      <c r="B1121" s="64" t="str">
        <f t="shared" si="145"/>
        <v/>
      </c>
      <c r="C1121" s="65" t="str">
        <f t="shared" si="146"/>
        <v/>
      </c>
      <c r="D1121" s="66" t="str">
        <f>IF(A1121="","",IF(A1121=1,start_rate,IF(variable,IF(OR(A1121=1,A1121&lt;$K$20*periods_per_year),D1120,MIN($K$21,IF(MOD(A1121-1,$J$23)=0,MAX($K$22,D1120+$J$24),D1120))),D1120)))</f>
        <v/>
      </c>
      <c r="E1121" s="71" t="str">
        <f t="shared" si="147"/>
        <v/>
      </c>
      <c r="F1121" s="71" t="str">
        <f>IF(A1121="","",IF(A1121=nper,J1120+E1121,MIN(J1120+E1121,IF(D1121=D1120,F1120,IF($E$10="Acc Bi-Weekly",ROUND((-PMT(((1+D1121/CP)^(CP/12))-1,(nper-A1121+1)*12/26,J1120))/2,2),IF($E$10="Acc Weekly",ROUND((-PMT(((1+D1121/CP)^(CP/12))-1,(nper-A1121+1)*12/52,J1120))/4,2),ROUND(-PMT(((1+D1121/CP)^(CP/periods_per_year))-1,nper-A1121+1,J1120),2)))))))</f>
        <v/>
      </c>
      <c r="G1121" s="71" t="str">
        <f>IF(OR(A1121="",A1121&lt;$E$14),"",IF(J1120&lt;=F1121,0,IF(IF(AND(A1121&gt;=$E$14,MOD(A1121-$E$14,int)=0),$E$15,0)+F1121&gt;=J1120+E1121,J1120+E1121-F1121,IF(AND(A1121&gt;=$E$14,MOD(A1121-$E$14,int)=0),$E$15,0)+IF(IF(AND(A1121&gt;=$E$14,MOD(A1121-$E$14,int)=0),$E$15,0)+IF(MOD(A1121-$E$18,periods_per_year)=0,$E$17,0)+F1121&lt;J1120+E1121,IF(MOD(A1121-$E$18,periods_per_year)=0,$E$17,0),J1120+E1121-IF(AND(A1121&gt;=$E$14,MOD(A1121-$E$14,int)=0),$E$15,0)-F1121))))</f>
        <v/>
      </c>
      <c r="H1121" s="68"/>
      <c r="I1121" s="71" t="str">
        <f t="shared" si="148"/>
        <v/>
      </c>
      <c r="J1121" s="71" t="str">
        <f t="shared" si="149"/>
        <v/>
      </c>
      <c r="K1121" s="50"/>
      <c r="L1121" s="63" t="str">
        <f t="shared" si="150"/>
        <v/>
      </c>
      <c r="M1121" s="64" t="str">
        <f>IF(L1121="","",IF(OR(periods_per_year=26,periods_per_year=52),IF(periods_per_year=26,IF(L1121=1,fpdate,M1120+14),IF(periods_per_year=52,IF(L1121=1,fpdate,M1120+7),"n/a")),IF(periods_per_year=24,DATE(YEAR(fpdate),MONTH(fpdate)+(L1121-1)/2+IF(AND(DAY(fpdate)&gt;=15,MOD(L1121,2)=0),1,0),IF(MOD(L1121,2)=0,IF(DAY(fpdate)&gt;=15,DAY(fpdate)-14,DAY(fpdate)+14),DAY(fpdate))),IF(DAY(DATE(YEAR(fpdate),MONTH(fpdate)+L1121-1,DAY(fpdate)))&lt;&gt;DAY(fpdate),DATE(YEAR(fpdate),MONTH(fpdate)+L1121,0),DATE(YEAR(fpdate),MONTH(fpdate)+L1121-1,DAY(fpdate))))))</f>
        <v/>
      </c>
      <c r="N1121" s="70" t="str">
        <f>IF(L1121="","",IF(D1121&lt;&gt;"",D1121,IF(L1121=1,start_rate,IF(variable,IF(OR(L1121=1,L1121&lt;$K$20*periods_per_year),N1120,MIN($K$21,IF(MOD(L1121-1,$J$23)=0,MAX($K$22,N1120+$J$24),N1120))),N1120))))</f>
        <v/>
      </c>
      <c r="O1121" s="71" t="str">
        <f>IF(L1121="","",ROUND((((1+N1121/CP)^(CP/periods_per_year))-1)*R1120,2))</f>
        <v/>
      </c>
      <c r="P1121" s="71" t="str">
        <f>IF(L1121="","",IF(L1121=nper,R1120+O1121,MIN(R1120+O1121,IF(N1121=N1120,P1120,ROUND(-PMT(((1+N1121/CP)^(CP/periods_per_year))-1,nper-L1121+1,R1120),2)))))</f>
        <v/>
      </c>
      <c r="Q1121" s="71" t="str">
        <f t="shared" si="151"/>
        <v/>
      </c>
      <c r="R1121" s="71" t="str">
        <f t="shared" si="152"/>
        <v/>
      </c>
    </row>
    <row r="1122" spans="1:18" x14ac:dyDescent="0.25">
      <c r="A1122" s="63" t="str">
        <f t="shared" si="144"/>
        <v/>
      </c>
      <c r="B1122" s="64" t="str">
        <f t="shared" si="145"/>
        <v/>
      </c>
      <c r="C1122" s="65" t="str">
        <f t="shared" si="146"/>
        <v/>
      </c>
      <c r="D1122" s="66" t="str">
        <f>IF(A1122="","",IF(A1122=1,start_rate,IF(variable,IF(OR(A1122=1,A1122&lt;$K$20*periods_per_year),D1121,MIN($K$21,IF(MOD(A1122-1,$J$23)=0,MAX($K$22,D1121+$J$24),D1121))),D1121)))</f>
        <v/>
      </c>
      <c r="E1122" s="71" t="str">
        <f t="shared" si="147"/>
        <v/>
      </c>
      <c r="F1122" s="71" t="str">
        <f>IF(A1122="","",IF(A1122=nper,J1121+E1122,MIN(J1121+E1122,IF(D1122=D1121,F1121,IF($E$10="Acc Bi-Weekly",ROUND((-PMT(((1+D1122/CP)^(CP/12))-1,(nper-A1122+1)*12/26,J1121))/2,2),IF($E$10="Acc Weekly",ROUND((-PMT(((1+D1122/CP)^(CP/12))-1,(nper-A1122+1)*12/52,J1121))/4,2),ROUND(-PMT(((1+D1122/CP)^(CP/periods_per_year))-1,nper-A1122+1,J1121),2)))))))</f>
        <v/>
      </c>
      <c r="G1122" s="71" t="str">
        <f>IF(OR(A1122="",A1122&lt;$E$14),"",IF(J1121&lt;=F1122,0,IF(IF(AND(A1122&gt;=$E$14,MOD(A1122-$E$14,int)=0),$E$15,0)+F1122&gt;=J1121+E1122,J1121+E1122-F1122,IF(AND(A1122&gt;=$E$14,MOD(A1122-$E$14,int)=0),$E$15,0)+IF(IF(AND(A1122&gt;=$E$14,MOD(A1122-$E$14,int)=0),$E$15,0)+IF(MOD(A1122-$E$18,periods_per_year)=0,$E$17,0)+F1122&lt;J1121+E1122,IF(MOD(A1122-$E$18,periods_per_year)=0,$E$17,0),J1121+E1122-IF(AND(A1122&gt;=$E$14,MOD(A1122-$E$14,int)=0),$E$15,0)-F1122))))</f>
        <v/>
      </c>
      <c r="H1122" s="68"/>
      <c r="I1122" s="71" t="str">
        <f t="shared" si="148"/>
        <v/>
      </c>
      <c r="J1122" s="71" t="str">
        <f t="shared" si="149"/>
        <v/>
      </c>
      <c r="K1122" s="50"/>
      <c r="L1122" s="63" t="str">
        <f t="shared" si="150"/>
        <v/>
      </c>
      <c r="M1122" s="64" t="str">
        <f>IF(L1122="","",IF(OR(periods_per_year=26,periods_per_year=52),IF(periods_per_year=26,IF(L1122=1,fpdate,M1121+14),IF(periods_per_year=52,IF(L1122=1,fpdate,M1121+7),"n/a")),IF(periods_per_year=24,DATE(YEAR(fpdate),MONTH(fpdate)+(L1122-1)/2+IF(AND(DAY(fpdate)&gt;=15,MOD(L1122,2)=0),1,0),IF(MOD(L1122,2)=0,IF(DAY(fpdate)&gt;=15,DAY(fpdate)-14,DAY(fpdate)+14),DAY(fpdate))),IF(DAY(DATE(YEAR(fpdate),MONTH(fpdate)+L1122-1,DAY(fpdate)))&lt;&gt;DAY(fpdate),DATE(YEAR(fpdate),MONTH(fpdate)+L1122,0),DATE(YEAR(fpdate),MONTH(fpdate)+L1122-1,DAY(fpdate))))))</f>
        <v/>
      </c>
      <c r="N1122" s="70" t="str">
        <f>IF(L1122="","",IF(D1122&lt;&gt;"",D1122,IF(L1122=1,start_rate,IF(variable,IF(OR(L1122=1,L1122&lt;$K$20*periods_per_year),N1121,MIN($K$21,IF(MOD(L1122-1,$J$23)=0,MAX($K$22,N1121+$J$24),N1121))),N1121))))</f>
        <v/>
      </c>
      <c r="O1122" s="71" t="str">
        <f>IF(L1122="","",ROUND((((1+N1122/CP)^(CP/periods_per_year))-1)*R1121,2))</f>
        <v/>
      </c>
      <c r="P1122" s="71" t="str">
        <f>IF(L1122="","",IF(L1122=nper,R1121+O1122,MIN(R1121+O1122,IF(N1122=N1121,P1121,ROUND(-PMT(((1+N1122/CP)^(CP/periods_per_year))-1,nper-L1122+1,R1121),2)))))</f>
        <v/>
      </c>
      <c r="Q1122" s="71" t="str">
        <f t="shared" si="151"/>
        <v/>
      </c>
      <c r="R1122" s="71" t="str">
        <f t="shared" si="152"/>
        <v/>
      </c>
    </row>
    <row r="1123" spans="1:18" x14ac:dyDescent="0.25">
      <c r="A1123" s="63" t="str">
        <f t="shared" si="144"/>
        <v/>
      </c>
      <c r="B1123" s="64" t="str">
        <f t="shared" si="145"/>
        <v/>
      </c>
      <c r="C1123" s="65" t="str">
        <f t="shared" si="146"/>
        <v/>
      </c>
      <c r="D1123" s="66" t="str">
        <f>IF(A1123="","",IF(A1123=1,start_rate,IF(variable,IF(OR(A1123=1,A1123&lt;$K$20*periods_per_year),D1122,MIN($K$21,IF(MOD(A1123-1,$J$23)=0,MAX($K$22,D1122+$J$24),D1122))),D1122)))</f>
        <v/>
      </c>
      <c r="E1123" s="71" t="str">
        <f t="shared" si="147"/>
        <v/>
      </c>
      <c r="F1123" s="71" t="str">
        <f>IF(A1123="","",IF(A1123=nper,J1122+E1123,MIN(J1122+E1123,IF(D1123=D1122,F1122,IF($E$10="Acc Bi-Weekly",ROUND((-PMT(((1+D1123/CP)^(CP/12))-1,(nper-A1123+1)*12/26,J1122))/2,2),IF($E$10="Acc Weekly",ROUND((-PMT(((1+D1123/CP)^(CP/12))-1,(nper-A1123+1)*12/52,J1122))/4,2),ROUND(-PMT(((1+D1123/CP)^(CP/periods_per_year))-1,nper-A1123+1,J1122),2)))))))</f>
        <v/>
      </c>
      <c r="G1123" s="71" t="str">
        <f>IF(OR(A1123="",A1123&lt;$E$14),"",IF(J1122&lt;=F1123,0,IF(IF(AND(A1123&gt;=$E$14,MOD(A1123-$E$14,int)=0),$E$15,0)+F1123&gt;=J1122+E1123,J1122+E1123-F1123,IF(AND(A1123&gt;=$E$14,MOD(A1123-$E$14,int)=0),$E$15,0)+IF(IF(AND(A1123&gt;=$E$14,MOD(A1123-$E$14,int)=0),$E$15,0)+IF(MOD(A1123-$E$18,periods_per_year)=0,$E$17,0)+F1123&lt;J1122+E1123,IF(MOD(A1123-$E$18,periods_per_year)=0,$E$17,0),J1122+E1123-IF(AND(A1123&gt;=$E$14,MOD(A1123-$E$14,int)=0),$E$15,0)-F1123))))</f>
        <v/>
      </c>
      <c r="H1123" s="68"/>
      <c r="I1123" s="71" t="str">
        <f t="shared" si="148"/>
        <v/>
      </c>
      <c r="J1123" s="71" t="str">
        <f t="shared" si="149"/>
        <v/>
      </c>
      <c r="K1123" s="50"/>
      <c r="L1123" s="63" t="str">
        <f t="shared" si="150"/>
        <v/>
      </c>
      <c r="M1123" s="64" t="str">
        <f>IF(L1123="","",IF(OR(periods_per_year=26,periods_per_year=52),IF(periods_per_year=26,IF(L1123=1,fpdate,M1122+14),IF(periods_per_year=52,IF(L1123=1,fpdate,M1122+7),"n/a")),IF(periods_per_year=24,DATE(YEAR(fpdate),MONTH(fpdate)+(L1123-1)/2+IF(AND(DAY(fpdate)&gt;=15,MOD(L1123,2)=0),1,0),IF(MOD(L1123,2)=0,IF(DAY(fpdate)&gt;=15,DAY(fpdate)-14,DAY(fpdate)+14),DAY(fpdate))),IF(DAY(DATE(YEAR(fpdate),MONTH(fpdate)+L1123-1,DAY(fpdate)))&lt;&gt;DAY(fpdate),DATE(YEAR(fpdate),MONTH(fpdate)+L1123,0),DATE(YEAR(fpdate),MONTH(fpdate)+L1123-1,DAY(fpdate))))))</f>
        <v/>
      </c>
      <c r="N1123" s="70" t="str">
        <f>IF(L1123="","",IF(D1123&lt;&gt;"",D1123,IF(L1123=1,start_rate,IF(variable,IF(OR(L1123=1,L1123&lt;$K$20*periods_per_year),N1122,MIN($K$21,IF(MOD(L1123-1,$J$23)=0,MAX($K$22,N1122+$J$24),N1122))),N1122))))</f>
        <v/>
      </c>
      <c r="O1123" s="71" t="str">
        <f>IF(L1123="","",ROUND((((1+N1123/CP)^(CP/periods_per_year))-1)*R1122,2))</f>
        <v/>
      </c>
      <c r="P1123" s="71" t="str">
        <f>IF(L1123="","",IF(L1123=nper,R1122+O1123,MIN(R1122+O1123,IF(N1123=N1122,P1122,ROUND(-PMT(((1+N1123/CP)^(CP/periods_per_year))-1,nper-L1123+1,R1122),2)))))</f>
        <v/>
      </c>
      <c r="Q1123" s="71" t="str">
        <f t="shared" si="151"/>
        <v/>
      </c>
      <c r="R1123" s="71" t="str">
        <f t="shared" si="152"/>
        <v/>
      </c>
    </row>
    <row r="1124" spans="1:18" x14ac:dyDescent="0.25">
      <c r="A1124" s="63" t="str">
        <f t="shared" si="144"/>
        <v/>
      </c>
      <c r="B1124" s="64" t="str">
        <f t="shared" si="145"/>
        <v/>
      </c>
      <c r="C1124" s="65" t="str">
        <f t="shared" si="146"/>
        <v/>
      </c>
      <c r="D1124" s="66" t="str">
        <f>IF(A1124="","",IF(A1124=1,start_rate,IF(variable,IF(OR(A1124=1,A1124&lt;$K$20*periods_per_year),D1123,MIN($K$21,IF(MOD(A1124-1,$J$23)=0,MAX($K$22,D1123+$J$24),D1123))),D1123)))</f>
        <v/>
      </c>
      <c r="E1124" s="71" t="str">
        <f t="shared" si="147"/>
        <v/>
      </c>
      <c r="F1124" s="71" t="str">
        <f>IF(A1124="","",IF(A1124=nper,J1123+E1124,MIN(J1123+E1124,IF(D1124=D1123,F1123,IF($E$10="Acc Bi-Weekly",ROUND((-PMT(((1+D1124/CP)^(CP/12))-1,(nper-A1124+1)*12/26,J1123))/2,2),IF($E$10="Acc Weekly",ROUND((-PMT(((1+D1124/CP)^(CP/12))-1,(nper-A1124+1)*12/52,J1123))/4,2),ROUND(-PMT(((1+D1124/CP)^(CP/periods_per_year))-1,nper-A1124+1,J1123),2)))))))</f>
        <v/>
      </c>
      <c r="G1124" s="71" t="str">
        <f>IF(OR(A1124="",A1124&lt;$E$14),"",IF(J1123&lt;=F1124,0,IF(IF(AND(A1124&gt;=$E$14,MOD(A1124-$E$14,int)=0),$E$15,0)+F1124&gt;=J1123+E1124,J1123+E1124-F1124,IF(AND(A1124&gt;=$E$14,MOD(A1124-$E$14,int)=0),$E$15,0)+IF(IF(AND(A1124&gt;=$E$14,MOD(A1124-$E$14,int)=0),$E$15,0)+IF(MOD(A1124-$E$18,periods_per_year)=0,$E$17,0)+F1124&lt;J1123+E1124,IF(MOD(A1124-$E$18,periods_per_year)=0,$E$17,0),J1123+E1124-IF(AND(A1124&gt;=$E$14,MOD(A1124-$E$14,int)=0),$E$15,0)-F1124))))</f>
        <v/>
      </c>
      <c r="H1124" s="68"/>
      <c r="I1124" s="71" t="str">
        <f t="shared" si="148"/>
        <v/>
      </c>
      <c r="J1124" s="71" t="str">
        <f t="shared" si="149"/>
        <v/>
      </c>
      <c r="K1124" s="50"/>
      <c r="L1124" s="63" t="str">
        <f t="shared" si="150"/>
        <v/>
      </c>
      <c r="M1124" s="64" t="str">
        <f>IF(L1124="","",IF(OR(periods_per_year=26,periods_per_year=52),IF(periods_per_year=26,IF(L1124=1,fpdate,M1123+14),IF(periods_per_year=52,IF(L1124=1,fpdate,M1123+7),"n/a")),IF(periods_per_year=24,DATE(YEAR(fpdate),MONTH(fpdate)+(L1124-1)/2+IF(AND(DAY(fpdate)&gt;=15,MOD(L1124,2)=0),1,0),IF(MOD(L1124,2)=0,IF(DAY(fpdate)&gt;=15,DAY(fpdate)-14,DAY(fpdate)+14),DAY(fpdate))),IF(DAY(DATE(YEAR(fpdate),MONTH(fpdate)+L1124-1,DAY(fpdate)))&lt;&gt;DAY(fpdate),DATE(YEAR(fpdate),MONTH(fpdate)+L1124,0),DATE(YEAR(fpdate),MONTH(fpdate)+L1124-1,DAY(fpdate))))))</f>
        <v/>
      </c>
      <c r="N1124" s="70" t="str">
        <f>IF(L1124="","",IF(D1124&lt;&gt;"",D1124,IF(L1124=1,start_rate,IF(variable,IF(OR(L1124=1,L1124&lt;$K$20*periods_per_year),N1123,MIN($K$21,IF(MOD(L1124-1,$J$23)=0,MAX($K$22,N1123+$J$24),N1123))),N1123))))</f>
        <v/>
      </c>
      <c r="O1124" s="71" t="str">
        <f>IF(L1124="","",ROUND((((1+N1124/CP)^(CP/periods_per_year))-1)*R1123,2))</f>
        <v/>
      </c>
      <c r="P1124" s="71" t="str">
        <f>IF(L1124="","",IF(L1124=nper,R1123+O1124,MIN(R1123+O1124,IF(N1124=N1123,P1123,ROUND(-PMT(((1+N1124/CP)^(CP/periods_per_year))-1,nper-L1124+1,R1123),2)))))</f>
        <v/>
      </c>
      <c r="Q1124" s="71" t="str">
        <f t="shared" si="151"/>
        <v/>
      </c>
      <c r="R1124" s="71" t="str">
        <f t="shared" si="152"/>
        <v/>
      </c>
    </row>
    <row r="1125" spans="1:18" x14ac:dyDescent="0.25">
      <c r="A1125" s="63" t="str">
        <f t="shared" si="144"/>
        <v/>
      </c>
      <c r="B1125" s="64" t="str">
        <f t="shared" si="145"/>
        <v/>
      </c>
      <c r="C1125" s="65" t="str">
        <f t="shared" si="146"/>
        <v/>
      </c>
      <c r="D1125" s="66" t="str">
        <f>IF(A1125="","",IF(A1125=1,start_rate,IF(variable,IF(OR(A1125=1,A1125&lt;$K$20*periods_per_year),D1124,MIN($K$21,IF(MOD(A1125-1,$J$23)=0,MAX($K$22,D1124+$J$24),D1124))),D1124)))</f>
        <v/>
      </c>
      <c r="E1125" s="71" t="str">
        <f t="shared" si="147"/>
        <v/>
      </c>
      <c r="F1125" s="71" t="str">
        <f>IF(A1125="","",IF(A1125=nper,J1124+E1125,MIN(J1124+E1125,IF(D1125=D1124,F1124,IF($E$10="Acc Bi-Weekly",ROUND((-PMT(((1+D1125/CP)^(CP/12))-1,(nper-A1125+1)*12/26,J1124))/2,2),IF($E$10="Acc Weekly",ROUND((-PMT(((1+D1125/CP)^(CP/12))-1,(nper-A1125+1)*12/52,J1124))/4,2),ROUND(-PMT(((1+D1125/CP)^(CP/periods_per_year))-1,nper-A1125+1,J1124),2)))))))</f>
        <v/>
      </c>
      <c r="G1125" s="71" t="str">
        <f>IF(OR(A1125="",A1125&lt;$E$14),"",IF(J1124&lt;=F1125,0,IF(IF(AND(A1125&gt;=$E$14,MOD(A1125-$E$14,int)=0),$E$15,0)+F1125&gt;=J1124+E1125,J1124+E1125-F1125,IF(AND(A1125&gt;=$E$14,MOD(A1125-$E$14,int)=0),$E$15,0)+IF(IF(AND(A1125&gt;=$E$14,MOD(A1125-$E$14,int)=0),$E$15,0)+IF(MOD(A1125-$E$18,periods_per_year)=0,$E$17,0)+F1125&lt;J1124+E1125,IF(MOD(A1125-$E$18,periods_per_year)=0,$E$17,0),J1124+E1125-IF(AND(A1125&gt;=$E$14,MOD(A1125-$E$14,int)=0),$E$15,0)-F1125))))</f>
        <v/>
      </c>
      <c r="H1125" s="68"/>
      <c r="I1125" s="71" t="str">
        <f t="shared" si="148"/>
        <v/>
      </c>
      <c r="J1125" s="71" t="str">
        <f t="shared" si="149"/>
        <v/>
      </c>
      <c r="K1125" s="50"/>
      <c r="L1125" s="63" t="str">
        <f t="shared" si="150"/>
        <v/>
      </c>
      <c r="M1125" s="64" t="str">
        <f>IF(L1125="","",IF(OR(periods_per_year=26,periods_per_year=52),IF(periods_per_year=26,IF(L1125=1,fpdate,M1124+14),IF(periods_per_year=52,IF(L1125=1,fpdate,M1124+7),"n/a")),IF(periods_per_year=24,DATE(YEAR(fpdate),MONTH(fpdate)+(L1125-1)/2+IF(AND(DAY(fpdate)&gt;=15,MOD(L1125,2)=0),1,0),IF(MOD(L1125,2)=0,IF(DAY(fpdate)&gt;=15,DAY(fpdate)-14,DAY(fpdate)+14),DAY(fpdate))),IF(DAY(DATE(YEAR(fpdate),MONTH(fpdate)+L1125-1,DAY(fpdate)))&lt;&gt;DAY(fpdate),DATE(YEAR(fpdate),MONTH(fpdate)+L1125,0),DATE(YEAR(fpdate),MONTH(fpdate)+L1125-1,DAY(fpdate))))))</f>
        <v/>
      </c>
      <c r="N1125" s="70" t="str">
        <f>IF(L1125="","",IF(D1125&lt;&gt;"",D1125,IF(L1125=1,start_rate,IF(variable,IF(OR(L1125=1,L1125&lt;$K$20*periods_per_year),N1124,MIN($K$21,IF(MOD(L1125-1,$J$23)=0,MAX($K$22,N1124+$J$24),N1124))),N1124))))</f>
        <v/>
      </c>
      <c r="O1125" s="71" t="str">
        <f>IF(L1125="","",ROUND((((1+N1125/CP)^(CP/periods_per_year))-1)*R1124,2))</f>
        <v/>
      </c>
      <c r="P1125" s="71" t="str">
        <f>IF(L1125="","",IF(L1125=nper,R1124+O1125,MIN(R1124+O1125,IF(N1125=N1124,P1124,ROUND(-PMT(((1+N1125/CP)^(CP/periods_per_year))-1,nper-L1125+1,R1124),2)))))</f>
        <v/>
      </c>
      <c r="Q1125" s="71" t="str">
        <f t="shared" si="151"/>
        <v/>
      </c>
      <c r="R1125" s="71" t="str">
        <f t="shared" si="152"/>
        <v/>
      </c>
    </row>
    <row r="1126" spans="1:18" x14ac:dyDescent="0.25">
      <c r="A1126" s="63" t="str">
        <f t="shared" si="144"/>
        <v/>
      </c>
      <c r="B1126" s="64" t="str">
        <f t="shared" si="145"/>
        <v/>
      </c>
      <c r="C1126" s="65" t="str">
        <f t="shared" si="146"/>
        <v/>
      </c>
      <c r="D1126" s="66" t="str">
        <f>IF(A1126="","",IF(A1126=1,start_rate,IF(variable,IF(OR(A1126=1,A1126&lt;$K$20*periods_per_year),D1125,MIN($K$21,IF(MOD(A1126-1,$J$23)=0,MAX($K$22,D1125+$J$24),D1125))),D1125)))</f>
        <v/>
      </c>
      <c r="E1126" s="71" t="str">
        <f t="shared" si="147"/>
        <v/>
      </c>
      <c r="F1126" s="71" t="str">
        <f>IF(A1126="","",IF(A1126=nper,J1125+E1126,MIN(J1125+E1126,IF(D1126=D1125,F1125,IF($E$10="Acc Bi-Weekly",ROUND((-PMT(((1+D1126/CP)^(CP/12))-1,(nper-A1126+1)*12/26,J1125))/2,2),IF($E$10="Acc Weekly",ROUND((-PMT(((1+D1126/CP)^(CP/12))-1,(nper-A1126+1)*12/52,J1125))/4,2),ROUND(-PMT(((1+D1126/CP)^(CP/periods_per_year))-1,nper-A1126+1,J1125),2)))))))</f>
        <v/>
      </c>
      <c r="G1126" s="71" t="str">
        <f>IF(OR(A1126="",A1126&lt;$E$14),"",IF(J1125&lt;=F1126,0,IF(IF(AND(A1126&gt;=$E$14,MOD(A1126-$E$14,int)=0),$E$15,0)+F1126&gt;=J1125+E1126,J1125+E1126-F1126,IF(AND(A1126&gt;=$E$14,MOD(A1126-$E$14,int)=0),$E$15,0)+IF(IF(AND(A1126&gt;=$E$14,MOD(A1126-$E$14,int)=0),$E$15,0)+IF(MOD(A1126-$E$18,periods_per_year)=0,$E$17,0)+F1126&lt;J1125+E1126,IF(MOD(A1126-$E$18,periods_per_year)=0,$E$17,0),J1125+E1126-IF(AND(A1126&gt;=$E$14,MOD(A1126-$E$14,int)=0),$E$15,0)-F1126))))</f>
        <v/>
      </c>
      <c r="H1126" s="68"/>
      <c r="I1126" s="71" t="str">
        <f t="shared" si="148"/>
        <v/>
      </c>
      <c r="J1126" s="71" t="str">
        <f t="shared" si="149"/>
        <v/>
      </c>
      <c r="K1126" s="50"/>
      <c r="L1126" s="63" t="str">
        <f t="shared" si="150"/>
        <v/>
      </c>
      <c r="M1126" s="64" t="str">
        <f>IF(L1126="","",IF(OR(periods_per_year=26,periods_per_year=52),IF(periods_per_year=26,IF(L1126=1,fpdate,M1125+14),IF(periods_per_year=52,IF(L1126=1,fpdate,M1125+7),"n/a")),IF(periods_per_year=24,DATE(YEAR(fpdate),MONTH(fpdate)+(L1126-1)/2+IF(AND(DAY(fpdate)&gt;=15,MOD(L1126,2)=0),1,0),IF(MOD(L1126,2)=0,IF(DAY(fpdate)&gt;=15,DAY(fpdate)-14,DAY(fpdate)+14),DAY(fpdate))),IF(DAY(DATE(YEAR(fpdate),MONTH(fpdate)+L1126-1,DAY(fpdate)))&lt;&gt;DAY(fpdate),DATE(YEAR(fpdate),MONTH(fpdate)+L1126,0),DATE(YEAR(fpdate),MONTH(fpdate)+L1126-1,DAY(fpdate))))))</f>
        <v/>
      </c>
      <c r="N1126" s="70" t="str">
        <f>IF(L1126="","",IF(D1126&lt;&gt;"",D1126,IF(L1126=1,start_rate,IF(variable,IF(OR(L1126=1,L1126&lt;$K$20*periods_per_year),N1125,MIN($K$21,IF(MOD(L1126-1,$J$23)=0,MAX($K$22,N1125+$J$24),N1125))),N1125))))</f>
        <v/>
      </c>
      <c r="O1126" s="71" t="str">
        <f>IF(L1126="","",ROUND((((1+N1126/CP)^(CP/periods_per_year))-1)*R1125,2))</f>
        <v/>
      </c>
      <c r="P1126" s="71" t="str">
        <f>IF(L1126="","",IF(L1126=nper,R1125+O1126,MIN(R1125+O1126,IF(N1126=N1125,P1125,ROUND(-PMT(((1+N1126/CP)^(CP/periods_per_year))-1,nper-L1126+1,R1125),2)))))</f>
        <v/>
      </c>
      <c r="Q1126" s="71" t="str">
        <f t="shared" si="151"/>
        <v/>
      </c>
      <c r="R1126" s="71" t="str">
        <f t="shared" si="152"/>
        <v/>
      </c>
    </row>
    <row r="1127" spans="1:18" x14ac:dyDescent="0.25">
      <c r="A1127" s="63" t="str">
        <f t="shared" si="144"/>
        <v/>
      </c>
      <c r="B1127" s="64" t="str">
        <f t="shared" si="145"/>
        <v/>
      </c>
      <c r="C1127" s="65" t="str">
        <f t="shared" si="146"/>
        <v/>
      </c>
      <c r="D1127" s="66" t="str">
        <f>IF(A1127="","",IF(A1127=1,start_rate,IF(variable,IF(OR(A1127=1,A1127&lt;$K$20*periods_per_year),D1126,MIN($K$21,IF(MOD(A1127-1,$J$23)=0,MAX($K$22,D1126+$J$24),D1126))),D1126)))</f>
        <v/>
      </c>
      <c r="E1127" s="71" t="str">
        <f t="shared" si="147"/>
        <v/>
      </c>
      <c r="F1127" s="71" t="str">
        <f>IF(A1127="","",IF(A1127=nper,J1126+E1127,MIN(J1126+E1127,IF(D1127=D1126,F1126,IF($E$10="Acc Bi-Weekly",ROUND((-PMT(((1+D1127/CP)^(CP/12))-1,(nper-A1127+1)*12/26,J1126))/2,2),IF($E$10="Acc Weekly",ROUND((-PMT(((1+D1127/CP)^(CP/12))-1,(nper-A1127+1)*12/52,J1126))/4,2),ROUND(-PMT(((1+D1127/CP)^(CP/periods_per_year))-1,nper-A1127+1,J1126),2)))))))</f>
        <v/>
      </c>
      <c r="G1127" s="71" t="str">
        <f>IF(OR(A1127="",A1127&lt;$E$14),"",IF(J1126&lt;=F1127,0,IF(IF(AND(A1127&gt;=$E$14,MOD(A1127-$E$14,int)=0),$E$15,0)+F1127&gt;=J1126+E1127,J1126+E1127-F1127,IF(AND(A1127&gt;=$E$14,MOD(A1127-$E$14,int)=0),$E$15,0)+IF(IF(AND(A1127&gt;=$E$14,MOD(A1127-$E$14,int)=0),$E$15,0)+IF(MOD(A1127-$E$18,periods_per_year)=0,$E$17,0)+F1127&lt;J1126+E1127,IF(MOD(A1127-$E$18,periods_per_year)=0,$E$17,0),J1126+E1127-IF(AND(A1127&gt;=$E$14,MOD(A1127-$E$14,int)=0),$E$15,0)-F1127))))</f>
        <v/>
      </c>
      <c r="H1127" s="68"/>
      <c r="I1127" s="71" t="str">
        <f t="shared" si="148"/>
        <v/>
      </c>
      <c r="J1127" s="71" t="str">
        <f t="shared" si="149"/>
        <v/>
      </c>
      <c r="K1127" s="50"/>
      <c r="L1127" s="63" t="str">
        <f t="shared" si="150"/>
        <v/>
      </c>
      <c r="M1127" s="64" t="str">
        <f>IF(L1127="","",IF(OR(periods_per_year=26,periods_per_year=52),IF(periods_per_year=26,IF(L1127=1,fpdate,M1126+14),IF(periods_per_year=52,IF(L1127=1,fpdate,M1126+7),"n/a")),IF(periods_per_year=24,DATE(YEAR(fpdate),MONTH(fpdate)+(L1127-1)/2+IF(AND(DAY(fpdate)&gt;=15,MOD(L1127,2)=0),1,0),IF(MOD(L1127,2)=0,IF(DAY(fpdate)&gt;=15,DAY(fpdate)-14,DAY(fpdate)+14),DAY(fpdate))),IF(DAY(DATE(YEAR(fpdate),MONTH(fpdate)+L1127-1,DAY(fpdate)))&lt;&gt;DAY(fpdate),DATE(YEAR(fpdate),MONTH(fpdate)+L1127,0),DATE(YEAR(fpdate),MONTH(fpdate)+L1127-1,DAY(fpdate))))))</f>
        <v/>
      </c>
      <c r="N1127" s="70" t="str">
        <f>IF(L1127="","",IF(D1127&lt;&gt;"",D1127,IF(L1127=1,start_rate,IF(variable,IF(OR(L1127=1,L1127&lt;$K$20*periods_per_year),N1126,MIN($K$21,IF(MOD(L1127-1,$J$23)=0,MAX($K$22,N1126+$J$24),N1126))),N1126))))</f>
        <v/>
      </c>
      <c r="O1127" s="71" t="str">
        <f>IF(L1127="","",ROUND((((1+N1127/CP)^(CP/periods_per_year))-1)*R1126,2))</f>
        <v/>
      </c>
      <c r="P1127" s="71" t="str">
        <f>IF(L1127="","",IF(L1127=nper,R1126+O1127,MIN(R1126+O1127,IF(N1127=N1126,P1126,ROUND(-PMT(((1+N1127/CP)^(CP/periods_per_year))-1,nper-L1127+1,R1126),2)))))</f>
        <v/>
      </c>
      <c r="Q1127" s="71" t="str">
        <f t="shared" si="151"/>
        <v/>
      </c>
      <c r="R1127" s="71" t="str">
        <f t="shared" si="152"/>
        <v/>
      </c>
    </row>
    <row r="1128" spans="1:18" x14ac:dyDescent="0.25">
      <c r="A1128" s="63" t="str">
        <f t="shared" si="144"/>
        <v/>
      </c>
      <c r="B1128" s="64" t="str">
        <f t="shared" si="145"/>
        <v/>
      </c>
      <c r="C1128" s="65" t="str">
        <f t="shared" si="146"/>
        <v/>
      </c>
      <c r="D1128" s="66" t="str">
        <f>IF(A1128="","",IF(A1128=1,start_rate,IF(variable,IF(OR(A1128=1,A1128&lt;$K$20*periods_per_year),D1127,MIN($K$21,IF(MOD(A1128-1,$J$23)=0,MAX($K$22,D1127+$J$24),D1127))),D1127)))</f>
        <v/>
      </c>
      <c r="E1128" s="71" t="str">
        <f t="shared" si="147"/>
        <v/>
      </c>
      <c r="F1128" s="71" t="str">
        <f>IF(A1128="","",IF(A1128=nper,J1127+E1128,MIN(J1127+E1128,IF(D1128=D1127,F1127,IF($E$10="Acc Bi-Weekly",ROUND((-PMT(((1+D1128/CP)^(CP/12))-1,(nper-A1128+1)*12/26,J1127))/2,2),IF($E$10="Acc Weekly",ROUND((-PMT(((1+D1128/CP)^(CP/12))-1,(nper-A1128+1)*12/52,J1127))/4,2),ROUND(-PMT(((1+D1128/CP)^(CP/periods_per_year))-1,nper-A1128+1,J1127),2)))))))</f>
        <v/>
      </c>
      <c r="G1128" s="71" t="str">
        <f>IF(OR(A1128="",A1128&lt;$E$14),"",IF(J1127&lt;=F1128,0,IF(IF(AND(A1128&gt;=$E$14,MOD(A1128-$E$14,int)=0),$E$15,0)+F1128&gt;=J1127+E1128,J1127+E1128-F1128,IF(AND(A1128&gt;=$E$14,MOD(A1128-$E$14,int)=0),$E$15,0)+IF(IF(AND(A1128&gt;=$E$14,MOD(A1128-$E$14,int)=0),$E$15,0)+IF(MOD(A1128-$E$18,periods_per_year)=0,$E$17,0)+F1128&lt;J1127+E1128,IF(MOD(A1128-$E$18,periods_per_year)=0,$E$17,0),J1127+E1128-IF(AND(A1128&gt;=$E$14,MOD(A1128-$E$14,int)=0),$E$15,0)-F1128))))</f>
        <v/>
      </c>
      <c r="H1128" s="68"/>
      <c r="I1128" s="71" t="str">
        <f t="shared" si="148"/>
        <v/>
      </c>
      <c r="J1128" s="71" t="str">
        <f t="shared" si="149"/>
        <v/>
      </c>
      <c r="K1128" s="50"/>
      <c r="L1128" s="63" t="str">
        <f t="shared" si="150"/>
        <v/>
      </c>
      <c r="M1128" s="64" t="str">
        <f>IF(L1128="","",IF(OR(periods_per_year=26,periods_per_year=52),IF(periods_per_year=26,IF(L1128=1,fpdate,M1127+14),IF(periods_per_year=52,IF(L1128=1,fpdate,M1127+7),"n/a")),IF(periods_per_year=24,DATE(YEAR(fpdate),MONTH(fpdate)+(L1128-1)/2+IF(AND(DAY(fpdate)&gt;=15,MOD(L1128,2)=0),1,0),IF(MOD(L1128,2)=0,IF(DAY(fpdate)&gt;=15,DAY(fpdate)-14,DAY(fpdate)+14),DAY(fpdate))),IF(DAY(DATE(YEAR(fpdate),MONTH(fpdate)+L1128-1,DAY(fpdate)))&lt;&gt;DAY(fpdate),DATE(YEAR(fpdate),MONTH(fpdate)+L1128,0),DATE(YEAR(fpdate),MONTH(fpdate)+L1128-1,DAY(fpdate))))))</f>
        <v/>
      </c>
      <c r="N1128" s="70" t="str">
        <f>IF(L1128="","",IF(D1128&lt;&gt;"",D1128,IF(L1128=1,start_rate,IF(variable,IF(OR(L1128=1,L1128&lt;$K$20*periods_per_year),N1127,MIN($K$21,IF(MOD(L1128-1,$J$23)=0,MAX($K$22,N1127+$J$24),N1127))),N1127))))</f>
        <v/>
      </c>
      <c r="O1128" s="71" t="str">
        <f>IF(L1128="","",ROUND((((1+N1128/CP)^(CP/periods_per_year))-1)*R1127,2))</f>
        <v/>
      </c>
      <c r="P1128" s="71" t="str">
        <f>IF(L1128="","",IF(L1128=nper,R1127+O1128,MIN(R1127+O1128,IF(N1128=N1127,P1127,ROUND(-PMT(((1+N1128/CP)^(CP/periods_per_year))-1,nper-L1128+1,R1127),2)))))</f>
        <v/>
      </c>
      <c r="Q1128" s="71" t="str">
        <f t="shared" si="151"/>
        <v/>
      </c>
      <c r="R1128" s="71" t="str">
        <f t="shared" si="152"/>
        <v/>
      </c>
    </row>
    <row r="1129" spans="1:18" x14ac:dyDescent="0.25">
      <c r="A1129" s="63" t="str">
        <f t="shared" si="144"/>
        <v/>
      </c>
      <c r="B1129" s="64" t="str">
        <f t="shared" si="145"/>
        <v/>
      </c>
      <c r="C1129" s="65" t="str">
        <f t="shared" si="146"/>
        <v/>
      </c>
      <c r="D1129" s="66" t="str">
        <f>IF(A1129="","",IF(A1129=1,start_rate,IF(variable,IF(OR(A1129=1,A1129&lt;$K$20*periods_per_year),D1128,MIN($K$21,IF(MOD(A1129-1,$J$23)=0,MAX($K$22,D1128+$J$24),D1128))),D1128)))</f>
        <v/>
      </c>
      <c r="E1129" s="71" t="str">
        <f t="shared" si="147"/>
        <v/>
      </c>
      <c r="F1129" s="71" t="str">
        <f>IF(A1129="","",IF(A1129=nper,J1128+E1129,MIN(J1128+E1129,IF(D1129=D1128,F1128,IF($E$10="Acc Bi-Weekly",ROUND((-PMT(((1+D1129/CP)^(CP/12))-1,(nper-A1129+1)*12/26,J1128))/2,2),IF($E$10="Acc Weekly",ROUND((-PMT(((1+D1129/CP)^(CP/12))-1,(nper-A1129+1)*12/52,J1128))/4,2),ROUND(-PMT(((1+D1129/CP)^(CP/periods_per_year))-1,nper-A1129+1,J1128),2)))))))</f>
        <v/>
      </c>
      <c r="G1129" s="71" t="str">
        <f>IF(OR(A1129="",A1129&lt;$E$14),"",IF(J1128&lt;=F1129,0,IF(IF(AND(A1129&gt;=$E$14,MOD(A1129-$E$14,int)=0),$E$15,0)+F1129&gt;=J1128+E1129,J1128+E1129-F1129,IF(AND(A1129&gt;=$E$14,MOD(A1129-$E$14,int)=0),$E$15,0)+IF(IF(AND(A1129&gt;=$E$14,MOD(A1129-$E$14,int)=0),$E$15,0)+IF(MOD(A1129-$E$18,periods_per_year)=0,$E$17,0)+F1129&lt;J1128+E1129,IF(MOD(A1129-$E$18,periods_per_year)=0,$E$17,0),J1128+E1129-IF(AND(A1129&gt;=$E$14,MOD(A1129-$E$14,int)=0),$E$15,0)-F1129))))</f>
        <v/>
      </c>
      <c r="H1129" s="68"/>
      <c r="I1129" s="71" t="str">
        <f t="shared" si="148"/>
        <v/>
      </c>
      <c r="J1129" s="71" t="str">
        <f t="shared" si="149"/>
        <v/>
      </c>
      <c r="K1129" s="50"/>
      <c r="L1129" s="63" t="str">
        <f t="shared" si="150"/>
        <v/>
      </c>
      <c r="M1129" s="64" t="str">
        <f>IF(L1129="","",IF(OR(periods_per_year=26,periods_per_year=52),IF(periods_per_year=26,IF(L1129=1,fpdate,M1128+14),IF(periods_per_year=52,IF(L1129=1,fpdate,M1128+7),"n/a")),IF(periods_per_year=24,DATE(YEAR(fpdate),MONTH(fpdate)+(L1129-1)/2+IF(AND(DAY(fpdate)&gt;=15,MOD(L1129,2)=0),1,0),IF(MOD(L1129,2)=0,IF(DAY(fpdate)&gt;=15,DAY(fpdate)-14,DAY(fpdate)+14),DAY(fpdate))),IF(DAY(DATE(YEAR(fpdate),MONTH(fpdate)+L1129-1,DAY(fpdate)))&lt;&gt;DAY(fpdate),DATE(YEAR(fpdate),MONTH(fpdate)+L1129,0),DATE(YEAR(fpdate),MONTH(fpdate)+L1129-1,DAY(fpdate))))))</f>
        <v/>
      </c>
      <c r="N1129" s="70" t="str">
        <f>IF(L1129="","",IF(D1129&lt;&gt;"",D1129,IF(L1129=1,start_rate,IF(variable,IF(OR(L1129=1,L1129&lt;$K$20*periods_per_year),N1128,MIN($K$21,IF(MOD(L1129-1,$J$23)=0,MAX($K$22,N1128+$J$24),N1128))),N1128))))</f>
        <v/>
      </c>
      <c r="O1129" s="71" t="str">
        <f>IF(L1129="","",ROUND((((1+N1129/CP)^(CP/periods_per_year))-1)*R1128,2))</f>
        <v/>
      </c>
      <c r="P1129" s="71" t="str">
        <f>IF(L1129="","",IF(L1129=nper,R1128+O1129,MIN(R1128+O1129,IF(N1129=N1128,P1128,ROUND(-PMT(((1+N1129/CP)^(CP/periods_per_year))-1,nper-L1129+1,R1128),2)))))</f>
        <v/>
      </c>
      <c r="Q1129" s="71" t="str">
        <f t="shared" si="151"/>
        <v/>
      </c>
      <c r="R1129" s="71" t="str">
        <f t="shared" si="152"/>
        <v/>
      </c>
    </row>
    <row r="1130" spans="1:18" x14ac:dyDescent="0.25">
      <c r="A1130" s="63" t="str">
        <f t="shared" si="144"/>
        <v/>
      </c>
      <c r="B1130" s="64" t="str">
        <f t="shared" si="145"/>
        <v/>
      </c>
      <c r="C1130" s="65" t="str">
        <f t="shared" si="146"/>
        <v/>
      </c>
      <c r="D1130" s="66" t="str">
        <f>IF(A1130="","",IF(A1130=1,start_rate,IF(variable,IF(OR(A1130=1,A1130&lt;$K$20*periods_per_year),D1129,MIN($K$21,IF(MOD(A1130-1,$J$23)=0,MAX($K$22,D1129+$J$24),D1129))),D1129)))</f>
        <v/>
      </c>
      <c r="E1130" s="71" t="str">
        <f t="shared" si="147"/>
        <v/>
      </c>
      <c r="F1130" s="71" t="str">
        <f>IF(A1130="","",IF(A1130=nper,J1129+E1130,MIN(J1129+E1130,IF(D1130=D1129,F1129,IF($E$10="Acc Bi-Weekly",ROUND((-PMT(((1+D1130/CP)^(CP/12))-1,(nper-A1130+1)*12/26,J1129))/2,2),IF($E$10="Acc Weekly",ROUND((-PMT(((1+D1130/CP)^(CP/12))-1,(nper-A1130+1)*12/52,J1129))/4,2),ROUND(-PMT(((1+D1130/CP)^(CP/periods_per_year))-1,nper-A1130+1,J1129),2)))))))</f>
        <v/>
      </c>
      <c r="G1130" s="71" t="str">
        <f>IF(OR(A1130="",A1130&lt;$E$14),"",IF(J1129&lt;=F1130,0,IF(IF(AND(A1130&gt;=$E$14,MOD(A1130-$E$14,int)=0),$E$15,0)+F1130&gt;=J1129+E1130,J1129+E1130-F1130,IF(AND(A1130&gt;=$E$14,MOD(A1130-$E$14,int)=0),$E$15,0)+IF(IF(AND(A1130&gt;=$E$14,MOD(A1130-$E$14,int)=0),$E$15,0)+IF(MOD(A1130-$E$18,periods_per_year)=0,$E$17,0)+F1130&lt;J1129+E1130,IF(MOD(A1130-$E$18,periods_per_year)=0,$E$17,0),J1129+E1130-IF(AND(A1130&gt;=$E$14,MOD(A1130-$E$14,int)=0),$E$15,0)-F1130))))</f>
        <v/>
      </c>
      <c r="H1130" s="68"/>
      <c r="I1130" s="71" t="str">
        <f t="shared" si="148"/>
        <v/>
      </c>
      <c r="J1130" s="71" t="str">
        <f t="shared" si="149"/>
        <v/>
      </c>
      <c r="K1130" s="50"/>
      <c r="L1130" s="63" t="str">
        <f t="shared" si="150"/>
        <v/>
      </c>
      <c r="M1130" s="64" t="str">
        <f>IF(L1130="","",IF(OR(periods_per_year=26,periods_per_year=52),IF(periods_per_year=26,IF(L1130=1,fpdate,M1129+14),IF(periods_per_year=52,IF(L1130=1,fpdate,M1129+7),"n/a")),IF(periods_per_year=24,DATE(YEAR(fpdate),MONTH(fpdate)+(L1130-1)/2+IF(AND(DAY(fpdate)&gt;=15,MOD(L1130,2)=0),1,0),IF(MOD(L1130,2)=0,IF(DAY(fpdate)&gt;=15,DAY(fpdate)-14,DAY(fpdate)+14),DAY(fpdate))),IF(DAY(DATE(YEAR(fpdate),MONTH(fpdate)+L1130-1,DAY(fpdate)))&lt;&gt;DAY(fpdate),DATE(YEAR(fpdate),MONTH(fpdate)+L1130,0),DATE(YEAR(fpdate),MONTH(fpdate)+L1130-1,DAY(fpdate))))))</f>
        <v/>
      </c>
      <c r="N1130" s="70" t="str">
        <f>IF(L1130="","",IF(D1130&lt;&gt;"",D1130,IF(L1130=1,start_rate,IF(variable,IF(OR(L1130=1,L1130&lt;$K$20*periods_per_year),N1129,MIN($K$21,IF(MOD(L1130-1,$J$23)=0,MAX($K$22,N1129+$J$24),N1129))),N1129))))</f>
        <v/>
      </c>
      <c r="O1130" s="71" t="str">
        <f>IF(L1130="","",ROUND((((1+N1130/CP)^(CP/periods_per_year))-1)*R1129,2))</f>
        <v/>
      </c>
      <c r="P1130" s="71" t="str">
        <f>IF(L1130="","",IF(L1130=nper,R1129+O1130,MIN(R1129+O1130,IF(N1130=N1129,P1129,ROUND(-PMT(((1+N1130/CP)^(CP/periods_per_year))-1,nper-L1130+1,R1129),2)))))</f>
        <v/>
      </c>
      <c r="Q1130" s="71" t="str">
        <f t="shared" si="151"/>
        <v/>
      </c>
      <c r="R1130" s="71" t="str">
        <f t="shared" si="152"/>
        <v/>
      </c>
    </row>
    <row r="1131" spans="1:18" x14ac:dyDescent="0.25">
      <c r="A1131" s="63" t="str">
        <f t="shared" ref="A1131:A1194" si="153">IF(J1130="","",IF(OR(A1130&gt;=nper,ROUND(J1130,2)&lt;=0),"",A1130+1))</f>
        <v/>
      </c>
      <c r="B1131" s="64" t="str">
        <f t="shared" ref="B1131:B1194" si="154">IF(A1131="","",IF(OR(periods_per_year=26,periods_per_year=52),IF(periods_per_year=26,IF(A1131=1,fpdate,B1130+14),IF(periods_per_year=52,IF(A1131=1,fpdate,B1130+7),"n/a")),IF(periods_per_year=24,DATE(YEAR(fpdate),MONTH(fpdate)+(A1131-1)/2+IF(AND(DAY(fpdate)&gt;=15,MOD(A1131,2)=0),1,0),IF(MOD(A1131,2)=0,IF(DAY(fpdate)&gt;=15,DAY(fpdate)-14,DAY(fpdate)+14),DAY(fpdate))),IF(DAY(DATE(YEAR(fpdate),MONTH(fpdate)+A1131-1,DAY(fpdate)))&lt;&gt;DAY(fpdate),DATE(YEAR(fpdate),MONTH(fpdate)+A1131,0),DATE(YEAR(fpdate),MONTH(fpdate)+A1131-1,DAY(fpdate))))))</f>
        <v/>
      </c>
      <c r="C1131" s="65" t="str">
        <f t="shared" ref="C1131:C1194" si="155">IF(A1131="","",IF(MOD(A1131,periods_per_year)=0,A1131/periods_per_year,""))</f>
        <v/>
      </c>
      <c r="D1131" s="66" t="str">
        <f>IF(A1131="","",IF(A1131=1,start_rate,IF(variable,IF(OR(A1131=1,A1131&lt;$K$20*periods_per_year),D1130,MIN($K$21,IF(MOD(A1131-1,$J$23)=0,MAX($K$22,D1130+$J$24),D1130))),D1130)))</f>
        <v/>
      </c>
      <c r="E1131" s="71" t="str">
        <f t="shared" ref="E1131:E1194" si="156">IF(A1131="","",ROUND((((1+D1131/CP)^(CP/periods_per_year))-1)*J1130,2))</f>
        <v/>
      </c>
      <c r="F1131" s="71" t="str">
        <f>IF(A1131="","",IF(A1131=nper,J1130+E1131,MIN(J1130+E1131,IF(D1131=D1130,F1130,IF($E$10="Acc Bi-Weekly",ROUND((-PMT(((1+D1131/CP)^(CP/12))-1,(nper-A1131+1)*12/26,J1130))/2,2),IF($E$10="Acc Weekly",ROUND((-PMT(((1+D1131/CP)^(CP/12))-1,(nper-A1131+1)*12/52,J1130))/4,2),ROUND(-PMT(((1+D1131/CP)^(CP/periods_per_year))-1,nper-A1131+1,J1130),2)))))))</f>
        <v/>
      </c>
      <c r="G1131" s="71" t="str">
        <f>IF(OR(A1131="",A1131&lt;$E$14),"",IF(J1130&lt;=F1131,0,IF(IF(AND(A1131&gt;=$E$14,MOD(A1131-$E$14,int)=0),$E$15,0)+F1131&gt;=J1130+E1131,J1130+E1131-F1131,IF(AND(A1131&gt;=$E$14,MOD(A1131-$E$14,int)=0),$E$15,0)+IF(IF(AND(A1131&gt;=$E$14,MOD(A1131-$E$14,int)=0),$E$15,0)+IF(MOD(A1131-$E$18,periods_per_year)=0,$E$17,0)+F1131&lt;J1130+E1131,IF(MOD(A1131-$E$18,periods_per_year)=0,$E$17,0),J1130+E1131-IF(AND(A1131&gt;=$E$14,MOD(A1131-$E$14,int)=0),$E$15,0)-F1131))))</f>
        <v/>
      </c>
      <c r="H1131" s="68"/>
      <c r="I1131" s="71" t="str">
        <f t="shared" ref="I1131:I1194" si="157">IF(A1131="","",F1131-E1131+H1131+IF(G1131="",0,G1131))</f>
        <v/>
      </c>
      <c r="J1131" s="71" t="str">
        <f t="shared" ref="J1131:J1194" si="158">IF(A1131="","",J1130-I1131)</f>
        <v/>
      </c>
      <c r="K1131" s="50"/>
      <c r="L1131" s="63" t="str">
        <f t="shared" ref="L1131:L1194" si="159">IF(R1130="","",IF(OR(L1130&gt;=nper,ROUND(R1130,2)&lt;=0),"",L1130+1))</f>
        <v/>
      </c>
      <c r="M1131" s="64" t="str">
        <f>IF(L1131="","",IF(OR(periods_per_year=26,periods_per_year=52),IF(periods_per_year=26,IF(L1131=1,fpdate,M1130+14),IF(periods_per_year=52,IF(L1131=1,fpdate,M1130+7),"n/a")),IF(periods_per_year=24,DATE(YEAR(fpdate),MONTH(fpdate)+(L1131-1)/2+IF(AND(DAY(fpdate)&gt;=15,MOD(L1131,2)=0),1,0),IF(MOD(L1131,2)=0,IF(DAY(fpdate)&gt;=15,DAY(fpdate)-14,DAY(fpdate)+14),DAY(fpdate))),IF(DAY(DATE(YEAR(fpdate),MONTH(fpdate)+L1131-1,DAY(fpdate)))&lt;&gt;DAY(fpdate),DATE(YEAR(fpdate),MONTH(fpdate)+L1131,0),DATE(YEAR(fpdate),MONTH(fpdate)+L1131-1,DAY(fpdate))))))</f>
        <v/>
      </c>
      <c r="N1131" s="70" t="str">
        <f>IF(L1131="","",IF(D1131&lt;&gt;"",D1131,IF(L1131=1,start_rate,IF(variable,IF(OR(L1131=1,L1131&lt;$K$20*periods_per_year),N1130,MIN($K$21,IF(MOD(L1131-1,$J$23)=0,MAX($K$22,N1130+$J$24),N1130))),N1130))))</f>
        <v/>
      </c>
      <c r="O1131" s="71" t="str">
        <f>IF(L1131="","",ROUND((((1+N1131/CP)^(CP/periods_per_year))-1)*R1130,2))</f>
        <v/>
      </c>
      <c r="P1131" s="71" t="str">
        <f>IF(L1131="","",IF(L1131=nper,R1130+O1131,MIN(R1130+O1131,IF(N1131=N1130,P1130,ROUND(-PMT(((1+N1131/CP)^(CP/periods_per_year))-1,nper-L1131+1,R1130),2)))))</f>
        <v/>
      </c>
      <c r="Q1131" s="71" t="str">
        <f t="shared" ref="Q1131:Q1194" si="160">IF(L1131="","",P1131-O1131)</f>
        <v/>
      </c>
      <c r="R1131" s="71" t="str">
        <f t="shared" ref="R1131:R1194" si="161">IF(L1131="","",R1130-Q1131)</f>
        <v/>
      </c>
    </row>
    <row r="1132" spans="1:18" x14ac:dyDescent="0.25">
      <c r="A1132" s="63" t="str">
        <f t="shared" si="153"/>
        <v/>
      </c>
      <c r="B1132" s="64" t="str">
        <f t="shared" si="154"/>
        <v/>
      </c>
      <c r="C1132" s="65" t="str">
        <f t="shared" si="155"/>
        <v/>
      </c>
      <c r="D1132" s="66" t="str">
        <f>IF(A1132="","",IF(A1132=1,start_rate,IF(variable,IF(OR(A1132=1,A1132&lt;$K$20*periods_per_year),D1131,MIN($K$21,IF(MOD(A1132-1,$J$23)=0,MAX($K$22,D1131+$J$24),D1131))),D1131)))</f>
        <v/>
      </c>
      <c r="E1132" s="71" t="str">
        <f t="shared" si="156"/>
        <v/>
      </c>
      <c r="F1132" s="71" t="str">
        <f>IF(A1132="","",IF(A1132=nper,J1131+E1132,MIN(J1131+E1132,IF(D1132=D1131,F1131,IF($E$10="Acc Bi-Weekly",ROUND((-PMT(((1+D1132/CP)^(CP/12))-1,(nper-A1132+1)*12/26,J1131))/2,2),IF($E$10="Acc Weekly",ROUND((-PMT(((1+D1132/CP)^(CP/12))-1,(nper-A1132+1)*12/52,J1131))/4,2),ROUND(-PMT(((1+D1132/CP)^(CP/periods_per_year))-1,nper-A1132+1,J1131),2)))))))</f>
        <v/>
      </c>
      <c r="G1132" s="71" t="str">
        <f>IF(OR(A1132="",A1132&lt;$E$14),"",IF(J1131&lt;=F1132,0,IF(IF(AND(A1132&gt;=$E$14,MOD(A1132-$E$14,int)=0),$E$15,0)+F1132&gt;=J1131+E1132,J1131+E1132-F1132,IF(AND(A1132&gt;=$E$14,MOD(A1132-$E$14,int)=0),$E$15,0)+IF(IF(AND(A1132&gt;=$E$14,MOD(A1132-$E$14,int)=0),$E$15,0)+IF(MOD(A1132-$E$18,periods_per_year)=0,$E$17,0)+F1132&lt;J1131+E1132,IF(MOD(A1132-$E$18,periods_per_year)=0,$E$17,0),J1131+E1132-IF(AND(A1132&gt;=$E$14,MOD(A1132-$E$14,int)=0),$E$15,0)-F1132))))</f>
        <v/>
      </c>
      <c r="H1132" s="68"/>
      <c r="I1132" s="71" t="str">
        <f t="shared" si="157"/>
        <v/>
      </c>
      <c r="J1132" s="71" t="str">
        <f t="shared" si="158"/>
        <v/>
      </c>
      <c r="K1132" s="50"/>
      <c r="L1132" s="63" t="str">
        <f t="shared" si="159"/>
        <v/>
      </c>
      <c r="M1132" s="64" t="str">
        <f>IF(L1132="","",IF(OR(periods_per_year=26,periods_per_year=52),IF(periods_per_year=26,IF(L1132=1,fpdate,M1131+14),IF(periods_per_year=52,IF(L1132=1,fpdate,M1131+7),"n/a")),IF(periods_per_year=24,DATE(YEAR(fpdate),MONTH(fpdate)+(L1132-1)/2+IF(AND(DAY(fpdate)&gt;=15,MOD(L1132,2)=0),1,0),IF(MOD(L1132,2)=0,IF(DAY(fpdate)&gt;=15,DAY(fpdate)-14,DAY(fpdate)+14),DAY(fpdate))),IF(DAY(DATE(YEAR(fpdate),MONTH(fpdate)+L1132-1,DAY(fpdate)))&lt;&gt;DAY(fpdate),DATE(YEAR(fpdate),MONTH(fpdate)+L1132,0),DATE(YEAR(fpdate),MONTH(fpdate)+L1132-1,DAY(fpdate))))))</f>
        <v/>
      </c>
      <c r="N1132" s="70" t="str">
        <f>IF(L1132="","",IF(D1132&lt;&gt;"",D1132,IF(L1132=1,start_rate,IF(variable,IF(OR(L1132=1,L1132&lt;$K$20*periods_per_year),N1131,MIN($K$21,IF(MOD(L1132-1,$J$23)=0,MAX($K$22,N1131+$J$24),N1131))),N1131))))</f>
        <v/>
      </c>
      <c r="O1132" s="71" t="str">
        <f>IF(L1132="","",ROUND((((1+N1132/CP)^(CP/periods_per_year))-1)*R1131,2))</f>
        <v/>
      </c>
      <c r="P1132" s="71" t="str">
        <f>IF(L1132="","",IF(L1132=nper,R1131+O1132,MIN(R1131+O1132,IF(N1132=N1131,P1131,ROUND(-PMT(((1+N1132/CP)^(CP/periods_per_year))-1,nper-L1132+1,R1131),2)))))</f>
        <v/>
      </c>
      <c r="Q1132" s="71" t="str">
        <f t="shared" si="160"/>
        <v/>
      </c>
      <c r="R1132" s="71" t="str">
        <f t="shared" si="161"/>
        <v/>
      </c>
    </row>
    <row r="1133" spans="1:18" x14ac:dyDescent="0.25">
      <c r="A1133" s="63" t="str">
        <f t="shared" si="153"/>
        <v/>
      </c>
      <c r="B1133" s="64" t="str">
        <f t="shared" si="154"/>
        <v/>
      </c>
      <c r="C1133" s="65" t="str">
        <f t="shared" si="155"/>
        <v/>
      </c>
      <c r="D1133" s="66" t="str">
        <f>IF(A1133="","",IF(A1133=1,start_rate,IF(variable,IF(OR(A1133=1,A1133&lt;$K$20*periods_per_year),D1132,MIN($K$21,IF(MOD(A1133-1,$J$23)=0,MAX($K$22,D1132+$J$24),D1132))),D1132)))</f>
        <v/>
      </c>
      <c r="E1133" s="71" t="str">
        <f t="shared" si="156"/>
        <v/>
      </c>
      <c r="F1133" s="71" t="str">
        <f>IF(A1133="","",IF(A1133=nper,J1132+E1133,MIN(J1132+E1133,IF(D1133=D1132,F1132,IF($E$10="Acc Bi-Weekly",ROUND((-PMT(((1+D1133/CP)^(CP/12))-1,(nper-A1133+1)*12/26,J1132))/2,2),IF($E$10="Acc Weekly",ROUND((-PMT(((1+D1133/CP)^(CP/12))-1,(nper-A1133+1)*12/52,J1132))/4,2),ROUND(-PMT(((1+D1133/CP)^(CP/periods_per_year))-1,nper-A1133+1,J1132),2)))))))</f>
        <v/>
      </c>
      <c r="G1133" s="71" t="str">
        <f>IF(OR(A1133="",A1133&lt;$E$14),"",IF(J1132&lt;=F1133,0,IF(IF(AND(A1133&gt;=$E$14,MOD(A1133-$E$14,int)=0),$E$15,0)+F1133&gt;=J1132+E1133,J1132+E1133-F1133,IF(AND(A1133&gt;=$E$14,MOD(A1133-$E$14,int)=0),$E$15,0)+IF(IF(AND(A1133&gt;=$E$14,MOD(A1133-$E$14,int)=0),$E$15,0)+IF(MOD(A1133-$E$18,periods_per_year)=0,$E$17,0)+F1133&lt;J1132+E1133,IF(MOD(A1133-$E$18,periods_per_year)=0,$E$17,0),J1132+E1133-IF(AND(A1133&gt;=$E$14,MOD(A1133-$E$14,int)=0),$E$15,0)-F1133))))</f>
        <v/>
      </c>
      <c r="H1133" s="68"/>
      <c r="I1133" s="71" t="str">
        <f t="shared" si="157"/>
        <v/>
      </c>
      <c r="J1133" s="71" t="str">
        <f t="shared" si="158"/>
        <v/>
      </c>
      <c r="K1133" s="50"/>
      <c r="L1133" s="63" t="str">
        <f t="shared" si="159"/>
        <v/>
      </c>
      <c r="M1133" s="64" t="str">
        <f>IF(L1133="","",IF(OR(periods_per_year=26,periods_per_year=52),IF(periods_per_year=26,IF(L1133=1,fpdate,M1132+14),IF(periods_per_year=52,IF(L1133=1,fpdate,M1132+7),"n/a")),IF(periods_per_year=24,DATE(YEAR(fpdate),MONTH(fpdate)+(L1133-1)/2+IF(AND(DAY(fpdate)&gt;=15,MOD(L1133,2)=0),1,0),IF(MOD(L1133,2)=0,IF(DAY(fpdate)&gt;=15,DAY(fpdate)-14,DAY(fpdate)+14),DAY(fpdate))),IF(DAY(DATE(YEAR(fpdate),MONTH(fpdate)+L1133-1,DAY(fpdate)))&lt;&gt;DAY(fpdate),DATE(YEAR(fpdate),MONTH(fpdate)+L1133,0),DATE(YEAR(fpdate),MONTH(fpdate)+L1133-1,DAY(fpdate))))))</f>
        <v/>
      </c>
      <c r="N1133" s="70" t="str">
        <f>IF(L1133="","",IF(D1133&lt;&gt;"",D1133,IF(L1133=1,start_rate,IF(variable,IF(OR(L1133=1,L1133&lt;$K$20*periods_per_year),N1132,MIN($K$21,IF(MOD(L1133-1,$J$23)=0,MAX($K$22,N1132+$J$24),N1132))),N1132))))</f>
        <v/>
      </c>
      <c r="O1133" s="71" t="str">
        <f>IF(L1133="","",ROUND((((1+N1133/CP)^(CP/periods_per_year))-1)*R1132,2))</f>
        <v/>
      </c>
      <c r="P1133" s="71" t="str">
        <f>IF(L1133="","",IF(L1133=nper,R1132+O1133,MIN(R1132+O1133,IF(N1133=N1132,P1132,ROUND(-PMT(((1+N1133/CP)^(CP/periods_per_year))-1,nper-L1133+1,R1132),2)))))</f>
        <v/>
      </c>
      <c r="Q1133" s="71" t="str">
        <f t="shared" si="160"/>
        <v/>
      </c>
      <c r="R1133" s="71" t="str">
        <f t="shared" si="161"/>
        <v/>
      </c>
    </row>
    <row r="1134" spans="1:18" x14ac:dyDescent="0.25">
      <c r="A1134" s="63" t="str">
        <f t="shared" si="153"/>
        <v/>
      </c>
      <c r="B1134" s="64" t="str">
        <f t="shared" si="154"/>
        <v/>
      </c>
      <c r="C1134" s="65" t="str">
        <f t="shared" si="155"/>
        <v/>
      </c>
      <c r="D1134" s="66" t="str">
        <f>IF(A1134="","",IF(A1134=1,start_rate,IF(variable,IF(OR(A1134=1,A1134&lt;$K$20*periods_per_year),D1133,MIN($K$21,IF(MOD(A1134-1,$J$23)=0,MAX($K$22,D1133+$J$24),D1133))),D1133)))</f>
        <v/>
      </c>
      <c r="E1134" s="71" t="str">
        <f t="shared" si="156"/>
        <v/>
      </c>
      <c r="F1134" s="71" t="str">
        <f>IF(A1134="","",IF(A1134=nper,J1133+E1134,MIN(J1133+E1134,IF(D1134=D1133,F1133,IF($E$10="Acc Bi-Weekly",ROUND((-PMT(((1+D1134/CP)^(CP/12))-1,(nper-A1134+1)*12/26,J1133))/2,2),IF($E$10="Acc Weekly",ROUND((-PMT(((1+D1134/CP)^(CP/12))-1,(nper-A1134+1)*12/52,J1133))/4,2),ROUND(-PMT(((1+D1134/CP)^(CP/periods_per_year))-1,nper-A1134+1,J1133),2)))))))</f>
        <v/>
      </c>
      <c r="G1134" s="71" t="str">
        <f>IF(OR(A1134="",A1134&lt;$E$14),"",IF(J1133&lt;=F1134,0,IF(IF(AND(A1134&gt;=$E$14,MOD(A1134-$E$14,int)=0),$E$15,0)+F1134&gt;=J1133+E1134,J1133+E1134-F1134,IF(AND(A1134&gt;=$E$14,MOD(A1134-$E$14,int)=0),$E$15,0)+IF(IF(AND(A1134&gt;=$E$14,MOD(A1134-$E$14,int)=0),$E$15,0)+IF(MOD(A1134-$E$18,periods_per_year)=0,$E$17,0)+F1134&lt;J1133+E1134,IF(MOD(A1134-$E$18,periods_per_year)=0,$E$17,0),J1133+E1134-IF(AND(A1134&gt;=$E$14,MOD(A1134-$E$14,int)=0),$E$15,0)-F1134))))</f>
        <v/>
      </c>
      <c r="H1134" s="68"/>
      <c r="I1134" s="71" t="str">
        <f t="shared" si="157"/>
        <v/>
      </c>
      <c r="J1134" s="71" t="str">
        <f t="shared" si="158"/>
        <v/>
      </c>
      <c r="K1134" s="50"/>
      <c r="L1134" s="63" t="str">
        <f t="shared" si="159"/>
        <v/>
      </c>
      <c r="M1134" s="64" t="str">
        <f>IF(L1134="","",IF(OR(periods_per_year=26,periods_per_year=52),IF(periods_per_year=26,IF(L1134=1,fpdate,M1133+14),IF(periods_per_year=52,IF(L1134=1,fpdate,M1133+7),"n/a")),IF(periods_per_year=24,DATE(YEAR(fpdate),MONTH(fpdate)+(L1134-1)/2+IF(AND(DAY(fpdate)&gt;=15,MOD(L1134,2)=0),1,0),IF(MOD(L1134,2)=0,IF(DAY(fpdate)&gt;=15,DAY(fpdate)-14,DAY(fpdate)+14),DAY(fpdate))),IF(DAY(DATE(YEAR(fpdate),MONTH(fpdate)+L1134-1,DAY(fpdate)))&lt;&gt;DAY(fpdate),DATE(YEAR(fpdate),MONTH(fpdate)+L1134,0),DATE(YEAR(fpdate),MONTH(fpdate)+L1134-1,DAY(fpdate))))))</f>
        <v/>
      </c>
      <c r="N1134" s="70" t="str">
        <f>IF(L1134="","",IF(D1134&lt;&gt;"",D1134,IF(L1134=1,start_rate,IF(variable,IF(OR(L1134=1,L1134&lt;$K$20*periods_per_year),N1133,MIN($K$21,IF(MOD(L1134-1,$J$23)=0,MAX($K$22,N1133+$J$24),N1133))),N1133))))</f>
        <v/>
      </c>
      <c r="O1134" s="71" t="str">
        <f>IF(L1134="","",ROUND((((1+N1134/CP)^(CP/periods_per_year))-1)*R1133,2))</f>
        <v/>
      </c>
      <c r="P1134" s="71" t="str">
        <f>IF(L1134="","",IF(L1134=nper,R1133+O1134,MIN(R1133+O1134,IF(N1134=N1133,P1133,ROUND(-PMT(((1+N1134/CP)^(CP/periods_per_year))-1,nper-L1134+1,R1133),2)))))</f>
        <v/>
      </c>
      <c r="Q1134" s="71" t="str">
        <f t="shared" si="160"/>
        <v/>
      </c>
      <c r="R1134" s="71" t="str">
        <f t="shared" si="161"/>
        <v/>
      </c>
    </row>
    <row r="1135" spans="1:18" x14ac:dyDescent="0.25">
      <c r="A1135" s="63" t="str">
        <f t="shared" si="153"/>
        <v/>
      </c>
      <c r="B1135" s="64" t="str">
        <f t="shared" si="154"/>
        <v/>
      </c>
      <c r="C1135" s="65" t="str">
        <f t="shared" si="155"/>
        <v/>
      </c>
      <c r="D1135" s="66" t="str">
        <f>IF(A1135="","",IF(A1135=1,start_rate,IF(variable,IF(OR(A1135=1,A1135&lt;$K$20*periods_per_year),D1134,MIN($K$21,IF(MOD(A1135-1,$J$23)=0,MAX($K$22,D1134+$J$24),D1134))),D1134)))</f>
        <v/>
      </c>
      <c r="E1135" s="71" t="str">
        <f t="shared" si="156"/>
        <v/>
      </c>
      <c r="F1135" s="71" t="str">
        <f>IF(A1135="","",IF(A1135=nper,J1134+E1135,MIN(J1134+E1135,IF(D1135=D1134,F1134,IF($E$10="Acc Bi-Weekly",ROUND((-PMT(((1+D1135/CP)^(CP/12))-1,(nper-A1135+1)*12/26,J1134))/2,2),IF($E$10="Acc Weekly",ROUND((-PMT(((1+D1135/CP)^(CP/12))-1,(nper-A1135+1)*12/52,J1134))/4,2),ROUND(-PMT(((1+D1135/CP)^(CP/periods_per_year))-1,nper-A1135+1,J1134),2)))))))</f>
        <v/>
      </c>
      <c r="G1135" s="71" t="str">
        <f>IF(OR(A1135="",A1135&lt;$E$14),"",IF(J1134&lt;=F1135,0,IF(IF(AND(A1135&gt;=$E$14,MOD(A1135-$E$14,int)=0),$E$15,0)+F1135&gt;=J1134+E1135,J1134+E1135-F1135,IF(AND(A1135&gt;=$E$14,MOD(A1135-$E$14,int)=0),$E$15,0)+IF(IF(AND(A1135&gt;=$E$14,MOD(A1135-$E$14,int)=0),$E$15,0)+IF(MOD(A1135-$E$18,periods_per_year)=0,$E$17,0)+F1135&lt;J1134+E1135,IF(MOD(A1135-$E$18,periods_per_year)=0,$E$17,0),J1134+E1135-IF(AND(A1135&gt;=$E$14,MOD(A1135-$E$14,int)=0),$E$15,0)-F1135))))</f>
        <v/>
      </c>
      <c r="H1135" s="68"/>
      <c r="I1135" s="71" t="str">
        <f t="shared" si="157"/>
        <v/>
      </c>
      <c r="J1135" s="71" t="str">
        <f t="shared" si="158"/>
        <v/>
      </c>
      <c r="K1135" s="50"/>
      <c r="L1135" s="63" t="str">
        <f t="shared" si="159"/>
        <v/>
      </c>
      <c r="M1135" s="64" t="str">
        <f>IF(L1135="","",IF(OR(periods_per_year=26,periods_per_year=52),IF(periods_per_year=26,IF(L1135=1,fpdate,M1134+14),IF(periods_per_year=52,IF(L1135=1,fpdate,M1134+7),"n/a")),IF(periods_per_year=24,DATE(YEAR(fpdate),MONTH(fpdate)+(L1135-1)/2+IF(AND(DAY(fpdate)&gt;=15,MOD(L1135,2)=0),1,0),IF(MOD(L1135,2)=0,IF(DAY(fpdate)&gt;=15,DAY(fpdate)-14,DAY(fpdate)+14),DAY(fpdate))),IF(DAY(DATE(YEAR(fpdate),MONTH(fpdate)+L1135-1,DAY(fpdate)))&lt;&gt;DAY(fpdate),DATE(YEAR(fpdate),MONTH(fpdate)+L1135,0),DATE(YEAR(fpdate),MONTH(fpdate)+L1135-1,DAY(fpdate))))))</f>
        <v/>
      </c>
      <c r="N1135" s="70" t="str">
        <f>IF(L1135="","",IF(D1135&lt;&gt;"",D1135,IF(L1135=1,start_rate,IF(variable,IF(OR(L1135=1,L1135&lt;$K$20*periods_per_year),N1134,MIN($K$21,IF(MOD(L1135-1,$J$23)=0,MAX($K$22,N1134+$J$24),N1134))),N1134))))</f>
        <v/>
      </c>
      <c r="O1135" s="71" t="str">
        <f>IF(L1135="","",ROUND((((1+N1135/CP)^(CP/periods_per_year))-1)*R1134,2))</f>
        <v/>
      </c>
      <c r="P1135" s="71" t="str">
        <f>IF(L1135="","",IF(L1135=nper,R1134+O1135,MIN(R1134+O1135,IF(N1135=N1134,P1134,ROUND(-PMT(((1+N1135/CP)^(CP/periods_per_year))-1,nper-L1135+1,R1134),2)))))</f>
        <v/>
      </c>
      <c r="Q1135" s="71" t="str">
        <f t="shared" si="160"/>
        <v/>
      </c>
      <c r="R1135" s="71" t="str">
        <f t="shared" si="161"/>
        <v/>
      </c>
    </row>
    <row r="1136" spans="1:18" x14ac:dyDescent="0.25">
      <c r="A1136" s="63" t="str">
        <f t="shared" si="153"/>
        <v/>
      </c>
      <c r="B1136" s="64" t="str">
        <f t="shared" si="154"/>
        <v/>
      </c>
      <c r="C1136" s="65" t="str">
        <f t="shared" si="155"/>
        <v/>
      </c>
      <c r="D1136" s="66" t="str">
        <f>IF(A1136="","",IF(A1136=1,start_rate,IF(variable,IF(OR(A1136=1,A1136&lt;$K$20*periods_per_year),D1135,MIN($K$21,IF(MOD(A1136-1,$J$23)=0,MAX($K$22,D1135+$J$24),D1135))),D1135)))</f>
        <v/>
      </c>
      <c r="E1136" s="71" t="str">
        <f t="shared" si="156"/>
        <v/>
      </c>
      <c r="F1136" s="71" t="str">
        <f>IF(A1136="","",IF(A1136=nper,J1135+E1136,MIN(J1135+E1136,IF(D1136=D1135,F1135,IF($E$10="Acc Bi-Weekly",ROUND((-PMT(((1+D1136/CP)^(CP/12))-1,(nper-A1136+1)*12/26,J1135))/2,2),IF($E$10="Acc Weekly",ROUND((-PMT(((1+D1136/CP)^(CP/12))-1,(nper-A1136+1)*12/52,J1135))/4,2),ROUND(-PMT(((1+D1136/CP)^(CP/periods_per_year))-1,nper-A1136+1,J1135),2)))))))</f>
        <v/>
      </c>
      <c r="G1136" s="71" t="str">
        <f>IF(OR(A1136="",A1136&lt;$E$14),"",IF(J1135&lt;=F1136,0,IF(IF(AND(A1136&gt;=$E$14,MOD(A1136-$E$14,int)=0),$E$15,0)+F1136&gt;=J1135+E1136,J1135+E1136-F1136,IF(AND(A1136&gt;=$E$14,MOD(A1136-$E$14,int)=0),$E$15,0)+IF(IF(AND(A1136&gt;=$E$14,MOD(A1136-$E$14,int)=0),$E$15,0)+IF(MOD(A1136-$E$18,periods_per_year)=0,$E$17,0)+F1136&lt;J1135+E1136,IF(MOD(A1136-$E$18,periods_per_year)=0,$E$17,0),J1135+E1136-IF(AND(A1136&gt;=$E$14,MOD(A1136-$E$14,int)=0),$E$15,0)-F1136))))</f>
        <v/>
      </c>
      <c r="H1136" s="68"/>
      <c r="I1136" s="71" t="str">
        <f t="shared" si="157"/>
        <v/>
      </c>
      <c r="J1136" s="71" t="str">
        <f t="shared" si="158"/>
        <v/>
      </c>
      <c r="K1136" s="50"/>
      <c r="L1136" s="63" t="str">
        <f t="shared" si="159"/>
        <v/>
      </c>
      <c r="M1136" s="64" t="str">
        <f>IF(L1136="","",IF(OR(periods_per_year=26,periods_per_year=52),IF(periods_per_year=26,IF(L1136=1,fpdate,M1135+14),IF(periods_per_year=52,IF(L1136=1,fpdate,M1135+7),"n/a")),IF(periods_per_year=24,DATE(YEAR(fpdate),MONTH(fpdate)+(L1136-1)/2+IF(AND(DAY(fpdate)&gt;=15,MOD(L1136,2)=0),1,0),IF(MOD(L1136,2)=0,IF(DAY(fpdate)&gt;=15,DAY(fpdate)-14,DAY(fpdate)+14),DAY(fpdate))),IF(DAY(DATE(YEAR(fpdate),MONTH(fpdate)+L1136-1,DAY(fpdate)))&lt;&gt;DAY(fpdate),DATE(YEAR(fpdate),MONTH(fpdate)+L1136,0),DATE(YEAR(fpdate),MONTH(fpdate)+L1136-1,DAY(fpdate))))))</f>
        <v/>
      </c>
      <c r="N1136" s="70" t="str">
        <f>IF(L1136="","",IF(D1136&lt;&gt;"",D1136,IF(L1136=1,start_rate,IF(variable,IF(OR(L1136=1,L1136&lt;$K$20*periods_per_year),N1135,MIN($K$21,IF(MOD(L1136-1,$J$23)=0,MAX($K$22,N1135+$J$24),N1135))),N1135))))</f>
        <v/>
      </c>
      <c r="O1136" s="71" t="str">
        <f>IF(L1136="","",ROUND((((1+N1136/CP)^(CP/periods_per_year))-1)*R1135,2))</f>
        <v/>
      </c>
      <c r="P1136" s="71" t="str">
        <f>IF(L1136="","",IF(L1136=nper,R1135+O1136,MIN(R1135+O1136,IF(N1136=N1135,P1135,ROUND(-PMT(((1+N1136/CP)^(CP/periods_per_year))-1,nper-L1136+1,R1135),2)))))</f>
        <v/>
      </c>
      <c r="Q1136" s="71" t="str">
        <f t="shared" si="160"/>
        <v/>
      </c>
      <c r="R1136" s="71" t="str">
        <f t="shared" si="161"/>
        <v/>
      </c>
    </row>
    <row r="1137" spans="1:18" x14ac:dyDescent="0.25">
      <c r="A1137" s="63" t="str">
        <f t="shared" si="153"/>
        <v/>
      </c>
      <c r="B1137" s="64" t="str">
        <f t="shared" si="154"/>
        <v/>
      </c>
      <c r="C1137" s="65" t="str">
        <f t="shared" si="155"/>
        <v/>
      </c>
      <c r="D1137" s="66" t="str">
        <f>IF(A1137="","",IF(A1137=1,start_rate,IF(variable,IF(OR(A1137=1,A1137&lt;$K$20*periods_per_year),D1136,MIN($K$21,IF(MOD(A1137-1,$J$23)=0,MAX($K$22,D1136+$J$24),D1136))),D1136)))</f>
        <v/>
      </c>
      <c r="E1137" s="71" t="str">
        <f t="shared" si="156"/>
        <v/>
      </c>
      <c r="F1137" s="71" t="str">
        <f>IF(A1137="","",IF(A1137=nper,J1136+E1137,MIN(J1136+E1137,IF(D1137=D1136,F1136,IF($E$10="Acc Bi-Weekly",ROUND((-PMT(((1+D1137/CP)^(CP/12))-1,(nper-A1137+1)*12/26,J1136))/2,2),IF($E$10="Acc Weekly",ROUND((-PMT(((1+D1137/CP)^(CP/12))-1,(nper-A1137+1)*12/52,J1136))/4,2),ROUND(-PMT(((1+D1137/CP)^(CP/periods_per_year))-1,nper-A1137+1,J1136),2)))))))</f>
        <v/>
      </c>
      <c r="G1137" s="71" t="str">
        <f>IF(OR(A1137="",A1137&lt;$E$14),"",IF(J1136&lt;=F1137,0,IF(IF(AND(A1137&gt;=$E$14,MOD(A1137-$E$14,int)=0),$E$15,0)+F1137&gt;=J1136+E1137,J1136+E1137-F1137,IF(AND(A1137&gt;=$E$14,MOD(A1137-$E$14,int)=0),$E$15,0)+IF(IF(AND(A1137&gt;=$E$14,MOD(A1137-$E$14,int)=0),$E$15,0)+IF(MOD(A1137-$E$18,periods_per_year)=0,$E$17,0)+F1137&lt;J1136+E1137,IF(MOD(A1137-$E$18,periods_per_year)=0,$E$17,0),J1136+E1137-IF(AND(A1137&gt;=$E$14,MOD(A1137-$E$14,int)=0),$E$15,0)-F1137))))</f>
        <v/>
      </c>
      <c r="H1137" s="68"/>
      <c r="I1137" s="71" t="str">
        <f t="shared" si="157"/>
        <v/>
      </c>
      <c r="J1137" s="71" t="str">
        <f t="shared" si="158"/>
        <v/>
      </c>
      <c r="K1137" s="50"/>
      <c r="L1137" s="63" t="str">
        <f t="shared" si="159"/>
        <v/>
      </c>
      <c r="M1137" s="64" t="str">
        <f>IF(L1137="","",IF(OR(periods_per_year=26,periods_per_year=52),IF(periods_per_year=26,IF(L1137=1,fpdate,M1136+14),IF(periods_per_year=52,IF(L1137=1,fpdate,M1136+7),"n/a")),IF(periods_per_year=24,DATE(YEAR(fpdate),MONTH(fpdate)+(L1137-1)/2+IF(AND(DAY(fpdate)&gt;=15,MOD(L1137,2)=0),1,0),IF(MOD(L1137,2)=0,IF(DAY(fpdate)&gt;=15,DAY(fpdate)-14,DAY(fpdate)+14),DAY(fpdate))),IF(DAY(DATE(YEAR(fpdate),MONTH(fpdate)+L1137-1,DAY(fpdate)))&lt;&gt;DAY(fpdate),DATE(YEAR(fpdate),MONTH(fpdate)+L1137,0),DATE(YEAR(fpdate),MONTH(fpdate)+L1137-1,DAY(fpdate))))))</f>
        <v/>
      </c>
      <c r="N1137" s="70" t="str">
        <f>IF(L1137="","",IF(D1137&lt;&gt;"",D1137,IF(L1137=1,start_rate,IF(variable,IF(OR(L1137=1,L1137&lt;$K$20*periods_per_year),N1136,MIN($K$21,IF(MOD(L1137-1,$J$23)=0,MAX($K$22,N1136+$J$24),N1136))),N1136))))</f>
        <v/>
      </c>
      <c r="O1137" s="71" t="str">
        <f>IF(L1137="","",ROUND((((1+N1137/CP)^(CP/periods_per_year))-1)*R1136,2))</f>
        <v/>
      </c>
      <c r="P1137" s="71" t="str">
        <f>IF(L1137="","",IF(L1137=nper,R1136+O1137,MIN(R1136+O1137,IF(N1137=N1136,P1136,ROUND(-PMT(((1+N1137/CP)^(CP/periods_per_year))-1,nper-L1137+1,R1136),2)))))</f>
        <v/>
      </c>
      <c r="Q1137" s="71" t="str">
        <f t="shared" si="160"/>
        <v/>
      </c>
      <c r="R1137" s="71" t="str">
        <f t="shared" si="161"/>
        <v/>
      </c>
    </row>
    <row r="1138" spans="1:18" x14ac:dyDescent="0.25">
      <c r="A1138" s="63" t="str">
        <f t="shared" si="153"/>
        <v/>
      </c>
      <c r="B1138" s="64" t="str">
        <f t="shared" si="154"/>
        <v/>
      </c>
      <c r="C1138" s="65" t="str">
        <f t="shared" si="155"/>
        <v/>
      </c>
      <c r="D1138" s="66" t="str">
        <f>IF(A1138="","",IF(A1138=1,start_rate,IF(variable,IF(OR(A1138=1,A1138&lt;$K$20*periods_per_year),D1137,MIN($K$21,IF(MOD(A1138-1,$J$23)=0,MAX($K$22,D1137+$J$24),D1137))),D1137)))</f>
        <v/>
      </c>
      <c r="E1138" s="71" t="str">
        <f t="shared" si="156"/>
        <v/>
      </c>
      <c r="F1138" s="71" t="str">
        <f>IF(A1138="","",IF(A1138=nper,J1137+E1138,MIN(J1137+E1138,IF(D1138=D1137,F1137,IF($E$10="Acc Bi-Weekly",ROUND((-PMT(((1+D1138/CP)^(CP/12))-1,(nper-A1138+1)*12/26,J1137))/2,2),IF($E$10="Acc Weekly",ROUND((-PMT(((1+D1138/CP)^(CP/12))-1,(nper-A1138+1)*12/52,J1137))/4,2),ROUND(-PMT(((1+D1138/CP)^(CP/periods_per_year))-1,nper-A1138+1,J1137),2)))))))</f>
        <v/>
      </c>
      <c r="G1138" s="71" t="str">
        <f>IF(OR(A1138="",A1138&lt;$E$14),"",IF(J1137&lt;=F1138,0,IF(IF(AND(A1138&gt;=$E$14,MOD(A1138-$E$14,int)=0),$E$15,0)+F1138&gt;=J1137+E1138,J1137+E1138-F1138,IF(AND(A1138&gt;=$E$14,MOD(A1138-$E$14,int)=0),$E$15,0)+IF(IF(AND(A1138&gt;=$E$14,MOD(A1138-$E$14,int)=0),$E$15,0)+IF(MOD(A1138-$E$18,periods_per_year)=0,$E$17,0)+F1138&lt;J1137+E1138,IF(MOD(A1138-$E$18,periods_per_year)=0,$E$17,0),J1137+E1138-IF(AND(A1138&gt;=$E$14,MOD(A1138-$E$14,int)=0),$E$15,0)-F1138))))</f>
        <v/>
      </c>
      <c r="H1138" s="68"/>
      <c r="I1138" s="71" t="str">
        <f t="shared" si="157"/>
        <v/>
      </c>
      <c r="J1138" s="71" t="str">
        <f t="shared" si="158"/>
        <v/>
      </c>
      <c r="K1138" s="50"/>
      <c r="L1138" s="63" t="str">
        <f t="shared" si="159"/>
        <v/>
      </c>
      <c r="M1138" s="64" t="str">
        <f>IF(L1138="","",IF(OR(periods_per_year=26,periods_per_year=52),IF(periods_per_year=26,IF(L1138=1,fpdate,M1137+14),IF(periods_per_year=52,IF(L1138=1,fpdate,M1137+7),"n/a")),IF(periods_per_year=24,DATE(YEAR(fpdate),MONTH(fpdate)+(L1138-1)/2+IF(AND(DAY(fpdate)&gt;=15,MOD(L1138,2)=0),1,0),IF(MOD(L1138,2)=0,IF(DAY(fpdate)&gt;=15,DAY(fpdate)-14,DAY(fpdate)+14),DAY(fpdate))),IF(DAY(DATE(YEAR(fpdate),MONTH(fpdate)+L1138-1,DAY(fpdate)))&lt;&gt;DAY(fpdate),DATE(YEAR(fpdate),MONTH(fpdate)+L1138,0),DATE(YEAR(fpdate),MONTH(fpdate)+L1138-1,DAY(fpdate))))))</f>
        <v/>
      </c>
      <c r="N1138" s="70" t="str">
        <f>IF(L1138="","",IF(D1138&lt;&gt;"",D1138,IF(L1138=1,start_rate,IF(variable,IF(OR(L1138=1,L1138&lt;$K$20*periods_per_year),N1137,MIN($K$21,IF(MOD(L1138-1,$J$23)=0,MAX($K$22,N1137+$J$24),N1137))),N1137))))</f>
        <v/>
      </c>
      <c r="O1138" s="71" t="str">
        <f>IF(L1138="","",ROUND((((1+N1138/CP)^(CP/periods_per_year))-1)*R1137,2))</f>
        <v/>
      </c>
      <c r="P1138" s="71" t="str">
        <f>IF(L1138="","",IF(L1138=nper,R1137+O1138,MIN(R1137+O1138,IF(N1138=N1137,P1137,ROUND(-PMT(((1+N1138/CP)^(CP/periods_per_year))-1,nper-L1138+1,R1137),2)))))</f>
        <v/>
      </c>
      <c r="Q1138" s="71" t="str">
        <f t="shared" si="160"/>
        <v/>
      </c>
      <c r="R1138" s="71" t="str">
        <f t="shared" si="161"/>
        <v/>
      </c>
    </row>
    <row r="1139" spans="1:18" x14ac:dyDescent="0.25">
      <c r="A1139" s="63" t="str">
        <f t="shared" si="153"/>
        <v/>
      </c>
      <c r="B1139" s="64" t="str">
        <f t="shared" si="154"/>
        <v/>
      </c>
      <c r="C1139" s="65" t="str">
        <f t="shared" si="155"/>
        <v/>
      </c>
      <c r="D1139" s="66" t="str">
        <f>IF(A1139="","",IF(A1139=1,start_rate,IF(variable,IF(OR(A1139=1,A1139&lt;$K$20*periods_per_year),D1138,MIN($K$21,IF(MOD(A1139-1,$J$23)=0,MAX($K$22,D1138+$J$24),D1138))),D1138)))</f>
        <v/>
      </c>
      <c r="E1139" s="71" t="str">
        <f t="shared" si="156"/>
        <v/>
      </c>
      <c r="F1139" s="71" t="str">
        <f>IF(A1139="","",IF(A1139=nper,J1138+E1139,MIN(J1138+E1139,IF(D1139=D1138,F1138,IF($E$10="Acc Bi-Weekly",ROUND((-PMT(((1+D1139/CP)^(CP/12))-1,(nper-A1139+1)*12/26,J1138))/2,2),IF($E$10="Acc Weekly",ROUND((-PMT(((1+D1139/CP)^(CP/12))-1,(nper-A1139+1)*12/52,J1138))/4,2),ROUND(-PMT(((1+D1139/CP)^(CP/periods_per_year))-1,nper-A1139+1,J1138),2)))))))</f>
        <v/>
      </c>
      <c r="G1139" s="71" t="str">
        <f>IF(OR(A1139="",A1139&lt;$E$14),"",IF(J1138&lt;=F1139,0,IF(IF(AND(A1139&gt;=$E$14,MOD(A1139-$E$14,int)=0),$E$15,0)+F1139&gt;=J1138+E1139,J1138+E1139-F1139,IF(AND(A1139&gt;=$E$14,MOD(A1139-$E$14,int)=0),$E$15,0)+IF(IF(AND(A1139&gt;=$E$14,MOD(A1139-$E$14,int)=0),$E$15,0)+IF(MOD(A1139-$E$18,periods_per_year)=0,$E$17,0)+F1139&lt;J1138+E1139,IF(MOD(A1139-$E$18,periods_per_year)=0,$E$17,0),J1138+E1139-IF(AND(A1139&gt;=$E$14,MOD(A1139-$E$14,int)=0),$E$15,0)-F1139))))</f>
        <v/>
      </c>
      <c r="H1139" s="68"/>
      <c r="I1139" s="71" t="str">
        <f t="shared" si="157"/>
        <v/>
      </c>
      <c r="J1139" s="71" t="str">
        <f t="shared" si="158"/>
        <v/>
      </c>
      <c r="K1139" s="50"/>
      <c r="L1139" s="63" t="str">
        <f t="shared" si="159"/>
        <v/>
      </c>
      <c r="M1139" s="64" t="str">
        <f>IF(L1139="","",IF(OR(periods_per_year=26,periods_per_year=52),IF(periods_per_year=26,IF(L1139=1,fpdate,M1138+14),IF(periods_per_year=52,IF(L1139=1,fpdate,M1138+7),"n/a")),IF(periods_per_year=24,DATE(YEAR(fpdate),MONTH(fpdate)+(L1139-1)/2+IF(AND(DAY(fpdate)&gt;=15,MOD(L1139,2)=0),1,0),IF(MOD(L1139,2)=0,IF(DAY(fpdate)&gt;=15,DAY(fpdate)-14,DAY(fpdate)+14),DAY(fpdate))),IF(DAY(DATE(YEAR(fpdate),MONTH(fpdate)+L1139-1,DAY(fpdate)))&lt;&gt;DAY(fpdate),DATE(YEAR(fpdate),MONTH(fpdate)+L1139,0),DATE(YEAR(fpdate),MONTH(fpdate)+L1139-1,DAY(fpdate))))))</f>
        <v/>
      </c>
      <c r="N1139" s="70" t="str">
        <f>IF(L1139="","",IF(D1139&lt;&gt;"",D1139,IF(L1139=1,start_rate,IF(variable,IF(OR(L1139=1,L1139&lt;$K$20*periods_per_year),N1138,MIN($K$21,IF(MOD(L1139-1,$J$23)=0,MAX($K$22,N1138+$J$24),N1138))),N1138))))</f>
        <v/>
      </c>
      <c r="O1139" s="71" t="str">
        <f>IF(L1139="","",ROUND((((1+N1139/CP)^(CP/periods_per_year))-1)*R1138,2))</f>
        <v/>
      </c>
      <c r="P1139" s="71" t="str">
        <f>IF(L1139="","",IF(L1139=nper,R1138+O1139,MIN(R1138+O1139,IF(N1139=N1138,P1138,ROUND(-PMT(((1+N1139/CP)^(CP/periods_per_year))-1,nper-L1139+1,R1138),2)))))</f>
        <v/>
      </c>
      <c r="Q1139" s="71" t="str">
        <f t="shared" si="160"/>
        <v/>
      </c>
      <c r="R1139" s="71" t="str">
        <f t="shared" si="161"/>
        <v/>
      </c>
    </row>
    <row r="1140" spans="1:18" x14ac:dyDescent="0.25">
      <c r="A1140" s="63" t="str">
        <f t="shared" si="153"/>
        <v/>
      </c>
      <c r="B1140" s="64" t="str">
        <f t="shared" si="154"/>
        <v/>
      </c>
      <c r="C1140" s="65" t="str">
        <f t="shared" si="155"/>
        <v/>
      </c>
      <c r="D1140" s="66" t="str">
        <f>IF(A1140="","",IF(A1140=1,start_rate,IF(variable,IF(OR(A1140=1,A1140&lt;$K$20*periods_per_year),D1139,MIN($K$21,IF(MOD(A1140-1,$J$23)=0,MAX($K$22,D1139+$J$24),D1139))),D1139)))</f>
        <v/>
      </c>
      <c r="E1140" s="71" t="str">
        <f t="shared" si="156"/>
        <v/>
      </c>
      <c r="F1140" s="71" t="str">
        <f>IF(A1140="","",IF(A1140=nper,J1139+E1140,MIN(J1139+E1140,IF(D1140=D1139,F1139,IF($E$10="Acc Bi-Weekly",ROUND((-PMT(((1+D1140/CP)^(CP/12))-1,(nper-A1140+1)*12/26,J1139))/2,2),IF($E$10="Acc Weekly",ROUND((-PMT(((1+D1140/CP)^(CP/12))-1,(nper-A1140+1)*12/52,J1139))/4,2),ROUND(-PMT(((1+D1140/CP)^(CP/periods_per_year))-1,nper-A1140+1,J1139),2)))))))</f>
        <v/>
      </c>
      <c r="G1140" s="71" t="str">
        <f>IF(OR(A1140="",A1140&lt;$E$14),"",IF(J1139&lt;=F1140,0,IF(IF(AND(A1140&gt;=$E$14,MOD(A1140-$E$14,int)=0),$E$15,0)+F1140&gt;=J1139+E1140,J1139+E1140-F1140,IF(AND(A1140&gt;=$E$14,MOD(A1140-$E$14,int)=0),$E$15,0)+IF(IF(AND(A1140&gt;=$E$14,MOD(A1140-$E$14,int)=0),$E$15,0)+IF(MOD(A1140-$E$18,periods_per_year)=0,$E$17,0)+F1140&lt;J1139+E1140,IF(MOD(A1140-$E$18,periods_per_year)=0,$E$17,0),J1139+E1140-IF(AND(A1140&gt;=$E$14,MOD(A1140-$E$14,int)=0),$E$15,0)-F1140))))</f>
        <v/>
      </c>
      <c r="H1140" s="68"/>
      <c r="I1140" s="71" t="str">
        <f t="shared" si="157"/>
        <v/>
      </c>
      <c r="J1140" s="71" t="str">
        <f t="shared" si="158"/>
        <v/>
      </c>
      <c r="K1140" s="50"/>
      <c r="L1140" s="63" t="str">
        <f t="shared" si="159"/>
        <v/>
      </c>
      <c r="M1140" s="64" t="str">
        <f>IF(L1140="","",IF(OR(periods_per_year=26,periods_per_year=52),IF(periods_per_year=26,IF(L1140=1,fpdate,M1139+14),IF(periods_per_year=52,IF(L1140=1,fpdate,M1139+7),"n/a")),IF(periods_per_year=24,DATE(YEAR(fpdate),MONTH(fpdate)+(L1140-1)/2+IF(AND(DAY(fpdate)&gt;=15,MOD(L1140,2)=0),1,0),IF(MOD(L1140,2)=0,IF(DAY(fpdate)&gt;=15,DAY(fpdate)-14,DAY(fpdate)+14),DAY(fpdate))),IF(DAY(DATE(YEAR(fpdate),MONTH(fpdate)+L1140-1,DAY(fpdate)))&lt;&gt;DAY(fpdate),DATE(YEAR(fpdate),MONTH(fpdate)+L1140,0),DATE(YEAR(fpdate),MONTH(fpdate)+L1140-1,DAY(fpdate))))))</f>
        <v/>
      </c>
      <c r="N1140" s="70" t="str">
        <f>IF(L1140="","",IF(D1140&lt;&gt;"",D1140,IF(L1140=1,start_rate,IF(variable,IF(OR(L1140=1,L1140&lt;$K$20*periods_per_year),N1139,MIN($K$21,IF(MOD(L1140-1,$J$23)=0,MAX($K$22,N1139+$J$24),N1139))),N1139))))</f>
        <v/>
      </c>
      <c r="O1140" s="71" t="str">
        <f>IF(L1140="","",ROUND((((1+N1140/CP)^(CP/periods_per_year))-1)*R1139,2))</f>
        <v/>
      </c>
      <c r="P1140" s="71" t="str">
        <f>IF(L1140="","",IF(L1140=nper,R1139+O1140,MIN(R1139+O1140,IF(N1140=N1139,P1139,ROUND(-PMT(((1+N1140/CP)^(CP/periods_per_year))-1,nper-L1140+1,R1139),2)))))</f>
        <v/>
      </c>
      <c r="Q1140" s="71" t="str">
        <f t="shared" si="160"/>
        <v/>
      </c>
      <c r="R1140" s="71" t="str">
        <f t="shared" si="161"/>
        <v/>
      </c>
    </row>
    <row r="1141" spans="1:18" x14ac:dyDescent="0.25">
      <c r="A1141" s="63" t="str">
        <f t="shared" si="153"/>
        <v/>
      </c>
      <c r="B1141" s="64" t="str">
        <f t="shared" si="154"/>
        <v/>
      </c>
      <c r="C1141" s="65" t="str">
        <f t="shared" si="155"/>
        <v/>
      </c>
      <c r="D1141" s="66" t="str">
        <f>IF(A1141="","",IF(A1141=1,start_rate,IF(variable,IF(OR(A1141=1,A1141&lt;$K$20*periods_per_year),D1140,MIN($K$21,IF(MOD(A1141-1,$J$23)=0,MAX($K$22,D1140+$J$24),D1140))),D1140)))</f>
        <v/>
      </c>
      <c r="E1141" s="71" t="str">
        <f t="shared" si="156"/>
        <v/>
      </c>
      <c r="F1141" s="71" t="str">
        <f>IF(A1141="","",IF(A1141=nper,J1140+E1141,MIN(J1140+E1141,IF(D1141=D1140,F1140,IF($E$10="Acc Bi-Weekly",ROUND((-PMT(((1+D1141/CP)^(CP/12))-1,(nper-A1141+1)*12/26,J1140))/2,2),IF($E$10="Acc Weekly",ROUND((-PMT(((1+D1141/CP)^(CP/12))-1,(nper-A1141+1)*12/52,J1140))/4,2),ROUND(-PMT(((1+D1141/CP)^(CP/periods_per_year))-1,nper-A1141+1,J1140),2)))))))</f>
        <v/>
      </c>
      <c r="G1141" s="71" t="str">
        <f>IF(OR(A1141="",A1141&lt;$E$14),"",IF(J1140&lt;=F1141,0,IF(IF(AND(A1141&gt;=$E$14,MOD(A1141-$E$14,int)=0),$E$15,0)+F1141&gt;=J1140+E1141,J1140+E1141-F1141,IF(AND(A1141&gt;=$E$14,MOD(A1141-$E$14,int)=0),$E$15,0)+IF(IF(AND(A1141&gt;=$E$14,MOD(A1141-$E$14,int)=0),$E$15,0)+IF(MOD(A1141-$E$18,periods_per_year)=0,$E$17,0)+F1141&lt;J1140+E1141,IF(MOD(A1141-$E$18,periods_per_year)=0,$E$17,0),J1140+E1141-IF(AND(A1141&gt;=$E$14,MOD(A1141-$E$14,int)=0),$E$15,0)-F1141))))</f>
        <v/>
      </c>
      <c r="H1141" s="68"/>
      <c r="I1141" s="71" t="str">
        <f t="shared" si="157"/>
        <v/>
      </c>
      <c r="J1141" s="71" t="str">
        <f t="shared" si="158"/>
        <v/>
      </c>
      <c r="K1141" s="50"/>
      <c r="L1141" s="63" t="str">
        <f t="shared" si="159"/>
        <v/>
      </c>
      <c r="M1141" s="64" t="str">
        <f>IF(L1141="","",IF(OR(periods_per_year=26,periods_per_year=52),IF(periods_per_year=26,IF(L1141=1,fpdate,M1140+14),IF(periods_per_year=52,IF(L1141=1,fpdate,M1140+7),"n/a")),IF(periods_per_year=24,DATE(YEAR(fpdate),MONTH(fpdate)+(L1141-1)/2+IF(AND(DAY(fpdate)&gt;=15,MOD(L1141,2)=0),1,0),IF(MOD(L1141,2)=0,IF(DAY(fpdate)&gt;=15,DAY(fpdate)-14,DAY(fpdate)+14),DAY(fpdate))),IF(DAY(DATE(YEAR(fpdate),MONTH(fpdate)+L1141-1,DAY(fpdate)))&lt;&gt;DAY(fpdate),DATE(YEAR(fpdate),MONTH(fpdate)+L1141,0),DATE(YEAR(fpdate),MONTH(fpdate)+L1141-1,DAY(fpdate))))))</f>
        <v/>
      </c>
      <c r="N1141" s="70" t="str">
        <f>IF(L1141="","",IF(D1141&lt;&gt;"",D1141,IF(L1141=1,start_rate,IF(variable,IF(OR(L1141=1,L1141&lt;$K$20*periods_per_year),N1140,MIN($K$21,IF(MOD(L1141-1,$J$23)=0,MAX($K$22,N1140+$J$24),N1140))),N1140))))</f>
        <v/>
      </c>
      <c r="O1141" s="71" t="str">
        <f>IF(L1141="","",ROUND((((1+N1141/CP)^(CP/periods_per_year))-1)*R1140,2))</f>
        <v/>
      </c>
      <c r="P1141" s="71" t="str">
        <f>IF(L1141="","",IF(L1141=nper,R1140+O1141,MIN(R1140+O1141,IF(N1141=N1140,P1140,ROUND(-PMT(((1+N1141/CP)^(CP/periods_per_year))-1,nper-L1141+1,R1140),2)))))</f>
        <v/>
      </c>
      <c r="Q1141" s="71" t="str">
        <f t="shared" si="160"/>
        <v/>
      </c>
      <c r="R1141" s="71" t="str">
        <f t="shared" si="161"/>
        <v/>
      </c>
    </row>
    <row r="1142" spans="1:18" x14ac:dyDescent="0.25">
      <c r="A1142" s="63" t="str">
        <f t="shared" si="153"/>
        <v/>
      </c>
      <c r="B1142" s="64" t="str">
        <f t="shared" si="154"/>
        <v/>
      </c>
      <c r="C1142" s="65" t="str">
        <f t="shared" si="155"/>
        <v/>
      </c>
      <c r="D1142" s="66" t="str">
        <f>IF(A1142="","",IF(A1142=1,start_rate,IF(variable,IF(OR(A1142=1,A1142&lt;$K$20*periods_per_year),D1141,MIN($K$21,IF(MOD(A1142-1,$J$23)=0,MAX($K$22,D1141+$J$24),D1141))),D1141)))</f>
        <v/>
      </c>
      <c r="E1142" s="71" t="str">
        <f t="shared" si="156"/>
        <v/>
      </c>
      <c r="F1142" s="71" t="str">
        <f>IF(A1142="","",IF(A1142=nper,J1141+E1142,MIN(J1141+E1142,IF(D1142=D1141,F1141,IF($E$10="Acc Bi-Weekly",ROUND((-PMT(((1+D1142/CP)^(CP/12))-1,(nper-A1142+1)*12/26,J1141))/2,2),IF($E$10="Acc Weekly",ROUND((-PMT(((1+D1142/CP)^(CP/12))-1,(nper-A1142+1)*12/52,J1141))/4,2),ROUND(-PMT(((1+D1142/CP)^(CP/periods_per_year))-1,nper-A1142+1,J1141),2)))))))</f>
        <v/>
      </c>
      <c r="G1142" s="71" t="str">
        <f>IF(OR(A1142="",A1142&lt;$E$14),"",IF(J1141&lt;=F1142,0,IF(IF(AND(A1142&gt;=$E$14,MOD(A1142-$E$14,int)=0),$E$15,0)+F1142&gt;=J1141+E1142,J1141+E1142-F1142,IF(AND(A1142&gt;=$E$14,MOD(A1142-$E$14,int)=0),$E$15,0)+IF(IF(AND(A1142&gt;=$E$14,MOD(A1142-$E$14,int)=0),$E$15,0)+IF(MOD(A1142-$E$18,periods_per_year)=0,$E$17,0)+F1142&lt;J1141+E1142,IF(MOD(A1142-$E$18,periods_per_year)=0,$E$17,0),J1141+E1142-IF(AND(A1142&gt;=$E$14,MOD(A1142-$E$14,int)=0),$E$15,0)-F1142))))</f>
        <v/>
      </c>
      <c r="H1142" s="68"/>
      <c r="I1142" s="71" t="str">
        <f t="shared" si="157"/>
        <v/>
      </c>
      <c r="J1142" s="71" t="str">
        <f t="shared" si="158"/>
        <v/>
      </c>
      <c r="K1142" s="50"/>
      <c r="L1142" s="63" t="str">
        <f t="shared" si="159"/>
        <v/>
      </c>
      <c r="M1142" s="64" t="str">
        <f>IF(L1142="","",IF(OR(periods_per_year=26,periods_per_year=52),IF(periods_per_year=26,IF(L1142=1,fpdate,M1141+14),IF(periods_per_year=52,IF(L1142=1,fpdate,M1141+7),"n/a")),IF(periods_per_year=24,DATE(YEAR(fpdate),MONTH(fpdate)+(L1142-1)/2+IF(AND(DAY(fpdate)&gt;=15,MOD(L1142,2)=0),1,0),IF(MOD(L1142,2)=0,IF(DAY(fpdate)&gt;=15,DAY(fpdate)-14,DAY(fpdate)+14),DAY(fpdate))),IF(DAY(DATE(YEAR(fpdate),MONTH(fpdate)+L1142-1,DAY(fpdate)))&lt;&gt;DAY(fpdate),DATE(YEAR(fpdate),MONTH(fpdate)+L1142,0),DATE(YEAR(fpdate),MONTH(fpdate)+L1142-1,DAY(fpdate))))))</f>
        <v/>
      </c>
      <c r="N1142" s="70" t="str">
        <f>IF(L1142="","",IF(D1142&lt;&gt;"",D1142,IF(L1142=1,start_rate,IF(variable,IF(OR(L1142=1,L1142&lt;$K$20*periods_per_year),N1141,MIN($K$21,IF(MOD(L1142-1,$J$23)=0,MAX($K$22,N1141+$J$24),N1141))),N1141))))</f>
        <v/>
      </c>
      <c r="O1142" s="71" t="str">
        <f>IF(L1142="","",ROUND((((1+N1142/CP)^(CP/periods_per_year))-1)*R1141,2))</f>
        <v/>
      </c>
      <c r="P1142" s="71" t="str">
        <f>IF(L1142="","",IF(L1142=nper,R1141+O1142,MIN(R1141+O1142,IF(N1142=N1141,P1141,ROUND(-PMT(((1+N1142/CP)^(CP/periods_per_year))-1,nper-L1142+1,R1141),2)))))</f>
        <v/>
      </c>
      <c r="Q1142" s="71" t="str">
        <f t="shared" si="160"/>
        <v/>
      </c>
      <c r="R1142" s="71" t="str">
        <f t="shared" si="161"/>
        <v/>
      </c>
    </row>
    <row r="1143" spans="1:18" x14ac:dyDescent="0.25">
      <c r="A1143" s="63" t="str">
        <f t="shared" si="153"/>
        <v/>
      </c>
      <c r="B1143" s="64" t="str">
        <f t="shared" si="154"/>
        <v/>
      </c>
      <c r="C1143" s="65" t="str">
        <f t="shared" si="155"/>
        <v/>
      </c>
      <c r="D1143" s="66" t="str">
        <f>IF(A1143="","",IF(A1143=1,start_rate,IF(variable,IF(OR(A1143=1,A1143&lt;$K$20*periods_per_year),D1142,MIN($K$21,IF(MOD(A1143-1,$J$23)=0,MAX($K$22,D1142+$J$24),D1142))),D1142)))</f>
        <v/>
      </c>
      <c r="E1143" s="71" t="str">
        <f t="shared" si="156"/>
        <v/>
      </c>
      <c r="F1143" s="71" t="str">
        <f>IF(A1143="","",IF(A1143=nper,J1142+E1143,MIN(J1142+E1143,IF(D1143=D1142,F1142,IF($E$10="Acc Bi-Weekly",ROUND((-PMT(((1+D1143/CP)^(CP/12))-1,(nper-A1143+1)*12/26,J1142))/2,2),IF($E$10="Acc Weekly",ROUND((-PMT(((1+D1143/CP)^(CP/12))-1,(nper-A1143+1)*12/52,J1142))/4,2),ROUND(-PMT(((1+D1143/CP)^(CP/periods_per_year))-1,nper-A1143+1,J1142),2)))))))</f>
        <v/>
      </c>
      <c r="G1143" s="71" t="str">
        <f>IF(OR(A1143="",A1143&lt;$E$14),"",IF(J1142&lt;=F1143,0,IF(IF(AND(A1143&gt;=$E$14,MOD(A1143-$E$14,int)=0),$E$15,0)+F1143&gt;=J1142+E1143,J1142+E1143-F1143,IF(AND(A1143&gt;=$E$14,MOD(A1143-$E$14,int)=0),$E$15,0)+IF(IF(AND(A1143&gt;=$E$14,MOD(A1143-$E$14,int)=0),$E$15,0)+IF(MOD(A1143-$E$18,periods_per_year)=0,$E$17,0)+F1143&lt;J1142+E1143,IF(MOD(A1143-$E$18,periods_per_year)=0,$E$17,0),J1142+E1143-IF(AND(A1143&gt;=$E$14,MOD(A1143-$E$14,int)=0),$E$15,0)-F1143))))</f>
        <v/>
      </c>
      <c r="H1143" s="68"/>
      <c r="I1143" s="71" t="str">
        <f t="shared" si="157"/>
        <v/>
      </c>
      <c r="J1143" s="71" t="str">
        <f t="shared" si="158"/>
        <v/>
      </c>
      <c r="K1143" s="50"/>
      <c r="L1143" s="63" t="str">
        <f t="shared" si="159"/>
        <v/>
      </c>
      <c r="M1143" s="64" t="str">
        <f>IF(L1143="","",IF(OR(periods_per_year=26,periods_per_year=52),IF(periods_per_year=26,IF(L1143=1,fpdate,M1142+14),IF(periods_per_year=52,IF(L1143=1,fpdate,M1142+7),"n/a")),IF(periods_per_year=24,DATE(YEAR(fpdate),MONTH(fpdate)+(L1143-1)/2+IF(AND(DAY(fpdate)&gt;=15,MOD(L1143,2)=0),1,0),IF(MOD(L1143,2)=0,IF(DAY(fpdate)&gt;=15,DAY(fpdate)-14,DAY(fpdate)+14),DAY(fpdate))),IF(DAY(DATE(YEAR(fpdate),MONTH(fpdate)+L1143-1,DAY(fpdate)))&lt;&gt;DAY(fpdate),DATE(YEAR(fpdate),MONTH(fpdate)+L1143,0),DATE(YEAR(fpdate),MONTH(fpdate)+L1143-1,DAY(fpdate))))))</f>
        <v/>
      </c>
      <c r="N1143" s="70" t="str">
        <f>IF(L1143="","",IF(D1143&lt;&gt;"",D1143,IF(L1143=1,start_rate,IF(variable,IF(OR(L1143=1,L1143&lt;$K$20*periods_per_year),N1142,MIN($K$21,IF(MOD(L1143-1,$J$23)=0,MAX($K$22,N1142+$J$24),N1142))),N1142))))</f>
        <v/>
      </c>
      <c r="O1143" s="71" t="str">
        <f>IF(L1143="","",ROUND((((1+N1143/CP)^(CP/periods_per_year))-1)*R1142,2))</f>
        <v/>
      </c>
      <c r="P1143" s="71" t="str">
        <f>IF(L1143="","",IF(L1143=nper,R1142+O1143,MIN(R1142+O1143,IF(N1143=N1142,P1142,ROUND(-PMT(((1+N1143/CP)^(CP/periods_per_year))-1,nper-L1143+1,R1142),2)))))</f>
        <v/>
      </c>
      <c r="Q1143" s="71" t="str">
        <f t="shared" si="160"/>
        <v/>
      </c>
      <c r="R1143" s="71" t="str">
        <f t="shared" si="161"/>
        <v/>
      </c>
    </row>
    <row r="1144" spans="1:18" x14ac:dyDescent="0.25">
      <c r="A1144" s="63" t="str">
        <f t="shared" si="153"/>
        <v/>
      </c>
      <c r="B1144" s="64" t="str">
        <f t="shared" si="154"/>
        <v/>
      </c>
      <c r="C1144" s="65" t="str">
        <f t="shared" si="155"/>
        <v/>
      </c>
      <c r="D1144" s="66" t="str">
        <f>IF(A1144="","",IF(A1144=1,start_rate,IF(variable,IF(OR(A1144=1,A1144&lt;$K$20*periods_per_year),D1143,MIN($K$21,IF(MOD(A1144-1,$J$23)=0,MAX($K$22,D1143+$J$24),D1143))),D1143)))</f>
        <v/>
      </c>
      <c r="E1144" s="71" t="str">
        <f t="shared" si="156"/>
        <v/>
      </c>
      <c r="F1144" s="71" t="str">
        <f>IF(A1144="","",IF(A1144=nper,J1143+E1144,MIN(J1143+E1144,IF(D1144=D1143,F1143,IF($E$10="Acc Bi-Weekly",ROUND((-PMT(((1+D1144/CP)^(CP/12))-1,(nper-A1144+1)*12/26,J1143))/2,2),IF($E$10="Acc Weekly",ROUND((-PMT(((1+D1144/CP)^(CP/12))-1,(nper-A1144+1)*12/52,J1143))/4,2),ROUND(-PMT(((1+D1144/CP)^(CP/periods_per_year))-1,nper-A1144+1,J1143),2)))))))</f>
        <v/>
      </c>
      <c r="G1144" s="71" t="str">
        <f>IF(OR(A1144="",A1144&lt;$E$14),"",IF(J1143&lt;=F1144,0,IF(IF(AND(A1144&gt;=$E$14,MOD(A1144-$E$14,int)=0),$E$15,0)+F1144&gt;=J1143+E1144,J1143+E1144-F1144,IF(AND(A1144&gt;=$E$14,MOD(A1144-$E$14,int)=0),$E$15,0)+IF(IF(AND(A1144&gt;=$E$14,MOD(A1144-$E$14,int)=0),$E$15,0)+IF(MOD(A1144-$E$18,periods_per_year)=0,$E$17,0)+F1144&lt;J1143+E1144,IF(MOD(A1144-$E$18,periods_per_year)=0,$E$17,0),J1143+E1144-IF(AND(A1144&gt;=$E$14,MOD(A1144-$E$14,int)=0),$E$15,0)-F1144))))</f>
        <v/>
      </c>
      <c r="H1144" s="68"/>
      <c r="I1144" s="71" t="str">
        <f t="shared" si="157"/>
        <v/>
      </c>
      <c r="J1144" s="71" t="str">
        <f t="shared" si="158"/>
        <v/>
      </c>
      <c r="K1144" s="50"/>
      <c r="L1144" s="63" t="str">
        <f t="shared" si="159"/>
        <v/>
      </c>
      <c r="M1144" s="64" t="str">
        <f>IF(L1144="","",IF(OR(periods_per_year=26,periods_per_year=52),IF(periods_per_year=26,IF(L1144=1,fpdate,M1143+14),IF(periods_per_year=52,IF(L1144=1,fpdate,M1143+7),"n/a")),IF(periods_per_year=24,DATE(YEAR(fpdate),MONTH(fpdate)+(L1144-1)/2+IF(AND(DAY(fpdate)&gt;=15,MOD(L1144,2)=0),1,0),IF(MOD(L1144,2)=0,IF(DAY(fpdate)&gt;=15,DAY(fpdate)-14,DAY(fpdate)+14),DAY(fpdate))),IF(DAY(DATE(YEAR(fpdate),MONTH(fpdate)+L1144-1,DAY(fpdate)))&lt;&gt;DAY(fpdate),DATE(YEAR(fpdate),MONTH(fpdate)+L1144,0),DATE(YEAR(fpdate),MONTH(fpdate)+L1144-1,DAY(fpdate))))))</f>
        <v/>
      </c>
      <c r="N1144" s="70" t="str">
        <f>IF(L1144="","",IF(D1144&lt;&gt;"",D1144,IF(L1144=1,start_rate,IF(variable,IF(OR(L1144=1,L1144&lt;$K$20*periods_per_year),N1143,MIN($K$21,IF(MOD(L1144-1,$J$23)=0,MAX($K$22,N1143+$J$24),N1143))),N1143))))</f>
        <v/>
      </c>
      <c r="O1144" s="71" t="str">
        <f>IF(L1144="","",ROUND((((1+N1144/CP)^(CP/periods_per_year))-1)*R1143,2))</f>
        <v/>
      </c>
      <c r="P1144" s="71" t="str">
        <f>IF(L1144="","",IF(L1144=nper,R1143+O1144,MIN(R1143+O1144,IF(N1144=N1143,P1143,ROUND(-PMT(((1+N1144/CP)^(CP/periods_per_year))-1,nper-L1144+1,R1143),2)))))</f>
        <v/>
      </c>
      <c r="Q1144" s="71" t="str">
        <f t="shared" si="160"/>
        <v/>
      </c>
      <c r="R1144" s="71" t="str">
        <f t="shared" si="161"/>
        <v/>
      </c>
    </row>
    <row r="1145" spans="1:18" x14ac:dyDescent="0.25">
      <c r="A1145" s="63" t="str">
        <f t="shared" si="153"/>
        <v/>
      </c>
      <c r="B1145" s="64" t="str">
        <f t="shared" si="154"/>
        <v/>
      </c>
      <c r="C1145" s="65" t="str">
        <f t="shared" si="155"/>
        <v/>
      </c>
      <c r="D1145" s="66" t="str">
        <f>IF(A1145="","",IF(A1145=1,start_rate,IF(variable,IF(OR(A1145=1,A1145&lt;$K$20*periods_per_year),D1144,MIN($K$21,IF(MOD(A1145-1,$J$23)=0,MAX($K$22,D1144+$J$24),D1144))),D1144)))</f>
        <v/>
      </c>
      <c r="E1145" s="71" t="str">
        <f t="shared" si="156"/>
        <v/>
      </c>
      <c r="F1145" s="71" t="str">
        <f>IF(A1145="","",IF(A1145=nper,J1144+E1145,MIN(J1144+E1145,IF(D1145=D1144,F1144,IF($E$10="Acc Bi-Weekly",ROUND((-PMT(((1+D1145/CP)^(CP/12))-1,(nper-A1145+1)*12/26,J1144))/2,2),IF($E$10="Acc Weekly",ROUND((-PMT(((1+D1145/CP)^(CP/12))-1,(nper-A1145+1)*12/52,J1144))/4,2),ROUND(-PMT(((1+D1145/CP)^(CP/periods_per_year))-1,nper-A1145+1,J1144),2)))))))</f>
        <v/>
      </c>
      <c r="G1145" s="71" t="str">
        <f>IF(OR(A1145="",A1145&lt;$E$14),"",IF(J1144&lt;=F1145,0,IF(IF(AND(A1145&gt;=$E$14,MOD(A1145-$E$14,int)=0),$E$15,0)+F1145&gt;=J1144+E1145,J1144+E1145-F1145,IF(AND(A1145&gt;=$E$14,MOD(A1145-$E$14,int)=0),$E$15,0)+IF(IF(AND(A1145&gt;=$E$14,MOD(A1145-$E$14,int)=0),$E$15,0)+IF(MOD(A1145-$E$18,periods_per_year)=0,$E$17,0)+F1145&lt;J1144+E1145,IF(MOD(A1145-$E$18,periods_per_year)=0,$E$17,0),J1144+E1145-IF(AND(A1145&gt;=$E$14,MOD(A1145-$E$14,int)=0),$E$15,0)-F1145))))</f>
        <v/>
      </c>
      <c r="H1145" s="68"/>
      <c r="I1145" s="71" t="str">
        <f t="shared" si="157"/>
        <v/>
      </c>
      <c r="J1145" s="71" t="str">
        <f t="shared" si="158"/>
        <v/>
      </c>
      <c r="K1145" s="50"/>
      <c r="L1145" s="63" t="str">
        <f t="shared" si="159"/>
        <v/>
      </c>
      <c r="M1145" s="64" t="str">
        <f>IF(L1145="","",IF(OR(periods_per_year=26,periods_per_year=52),IF(periods_per_year=26,IF(L1145=1,fpdate,M1144+14),IF(periods_per_year=52,IF(L1145=1,fpdate,M1144+7),"n/a")),IF(periods_per_year=24,DATE(YEAR(fpdate),MONTH(fpdate)+(L1145-1)/2+IF(AND(DAY(fpdate)&gt;=15,MOD(L1145,2)=0),1,0),IF(MOD(L1145,2)=0,IF(DAY(fpdate)&gt;=15,DAY(fpdate)-14,DAY(fpdate)+14),DAY(fpdate))),IF(DAY(DATE(YEAR(fpdate),MONTH(fpdate)+L1145-1,DAY(fpdate)))&lt;&gt;DAY(fpdate),DATE(YEAR(fpdate),MONTH(fpdate)+L1145,0),DATE(YEAR(fpdate),MONTH(fpdate)+L1145-1,DAY(fpdate))))))</f>
        <v/>
      </c>
      <c r="N1145" s="70" t="str">
        <f>IF(L1145="","",IF(D1145&lt;&gt;"",D1145,IF(L1145=1,start_rate,IF(variable,IF(OR(L1145=1,L1145&lt;$K$20*periods_per_year),N1144,MIN($K$21,IF(MOD(L1145-1,$J$23)=0,MAX($K$22,N1144+$J$24),N1144))),N1144))))</f>
        <v/>
      </c>
      <c r="O1145" s="71" t="str">
        <f>IF(L1145="","",ROUND((((1+N1145/CP)^(CP/periods_per_year))-1)*R1144,2))</f>
        <v/>
      </c>
      <c r="P1145" s="71" t="str">
        <f>IF(L1145="","",IF(L1145=nper,R1144+O1145,MIN(R1144+O1145,IF(N1145=N1144,P1144,ROUND(-PMT(((1+N1145/CP)^(CP/periods_per_year))-1,nper-L1145+1,R1144),2)))))</f>
        <v/>
      </c>
      <c r="Q1145" s="71" t="str">
        <f t="shared" si="160"/>
        <v/>
      </c>
      <c r="R1145" s="71" t="str">
        <f t="shared" si="161"/>
        <v/>
      </c>
    </row>
    <row r="1146" spans="1:18" x14ac:dyDescent="0.25">
      <c r="A1146" s="63" t="str">
        <f t="shared" si="153"/>
        <v/>
      </c>
      <c r="B1146" s="64" t="str">
        <f t="shared" si="154"/>
        <v/>
      </c>
      <c r="C1146" s="65" t="str">
        <f t="shared" si="155"/>
        <v/>
      </c>
      <c r="D1146" s="66" t="str">
        <f>IF(A1146="","",IF(A1146=1,start_rate,IF(variable,IF(OR(A1146=1,A1146&lt;$K$20*periods_per_year),D1145,MIN($K$21,IF(MOD(A1146-1,$J$23)=0,MAX($K$22,D1145+$J$24),D1145))),D1145)))</f>
        <v/>
      </c>
      <c r="E1146" s="71" t="str">
        <f t="shared" si="156"/>
        <v/>
      </c>
      <c r="F1146" s="71" t="str">
        <f>IF(A1146="","",IF(A1146=nper,J1145+E1146,MIN(J1145+E1146,IF(D1146=D1145,F1145,IF($E$10="Acc Bi-Weekly",ROUND((-PMT(((1+D1146/CP)^(CP/12))-1,(nper-A1146+1)*12/26,J1145))/2,2),IF($E$10="Acc Weekly",ROUND((-PMT(((1+D1146/CP)^(CP/12))-1,(nper-A1146+1)*12/52,J1145))/4,2),ROUND(-PMT(((1+D1146/CP)^(CP/periods_per_year))-1,nper-A1146+1,J1145),2)))))))</f>
        <v/>
      </c>
      <c r="G1146" s="71" t="str">
        <f>IF(OR(A1146="",A1146&lt;$E$14),"",IF(J1145&lt;=F1146,0,IF(IF(AND(A1146&gt;=$E$14,MOD(A1146-$E$14,int)=0),$E$15,0)+F1146&gt;=J1145+E1146,J1145+E1146-F1146,IF(AND(A1146&gt;=$E$14,MOD(A1146-$E$14,int)=0),$E$15,0)+IF(IF(AND(A1146&gt;=$E$14,MOD(A1146-$E$14,int)=0),$E$15,0)+IF(MOD(A1146-$E$18,periods_per_year)=0,$E$17,0)+F1146&lt;J1145+E1146,IF(MOD(A1146-$E$18,periods_per_year)=0,$E$17,0),J1145+E1146-IF(AND(A1146&gt;=$E$14,MOD(A1146-$E$14,int)=0),$E$15,0)-F1146))))</f>
        <v/>
      </c>
      <c r="H1146" s="68"/>
      <c r="I1146" s="71" t="str">
        <f t="shared" si="157"/>
        <v/>
      </c>
      <c r="J1146" s="71" t="str">
        <f t="shared" si="158"/>
        <v/>
      </c>
      <c r="K1146" s="50"/>
      <c r="L1146" s="63" t="str">
        <f t="shared" si="159"/>
        <v/>
      </c>
      <c r="M1146" s="64" t="str">
        <f>IF(L1146="","",IF(OR(periods_per_year=26,periods_per_year=52),IF(periods_per_year=26,IF(L1146=1,fpdate,M1145+14),IF(periods_per_year=52,IF(L1146=1,fpdate,M1145+7),"n/a")),IF(periods_per_year=24,DATE(YEAR(fpdate),MONTH(fpdate)+(L1146-1)/2+IF(AND(DAY(fpdate)&gt;=15,MOD(L1146,2)=0),1,0),IF(MOD(L1146,2)=0,IF(DAY(fpdate)&gt;=15,DAY(fpdate)-14,DAY(fpdate)+14),DAY(fpdate))),IF(DAY(DATE(YEAR(fpdate),MONTH(fpdate)+L1146-1,DAY(fpdate)))&lt;&gt;DAY(fpdate),DATE(YEAR(fpdate),MONTH(fpdate)+L1146,0),DATE(YEAR(fpdate),MONTH(fpdate)+L1146-1,DAY(fpdate))))))</f>
        <v/>
      </c>
      <c r="N1146" s="70" t="str">
        <f>IF(L1146="","",IF(D1146&lt;&gt;"",D1146,IF(L1146=1,start_rate,IF(variable,IF(OR(L1146=1,L1146&lt;$K$20*periods_per_year),N1145,MIN($K$21,IF(MOD(L1146-1,$J$23)=0,MAX($K$22,N1145+$J$24),N1145))),N1145))))</f>
        <v/>
      </c>
      <c r="O1146" s="71" t="str">
        <f>IF(L1146="","",ROUND((((1+N1146/CP)^(CP/periods_per_year))-1)*R1145,2))</f>
        <v/>
      </c>
      <c r="P1146" s="71" t="str">
        <f>IF(L1146="","",IF(L1146=nper,R1145+O1146,MIN(R1145+O1146,IF(N1146=N1145,P1145,ROUND(-PMT(((1+N1146/CP)^(CP/periods_per_year))-1,nper-L1146+1,R1145),2)))))</f>
        <v/>
      </c>
      <c r="Q1146" s="71" t="str">
        <f t="shared" si="160"/>
        <v/>
      </c>
      <c r="R1146" s="71" t="str">
        <f t="shared" si="161"/>
        <v/>
      </c>
    </row>
    <row r="1147" spans="1:18" x14ac:dyDescent="0.25">
      <c r="A1147" s="63" t="str">
        <f t="shared" si="153"/>
        <v/>
      </c>
      <c r="B1147" s="64" t="str">
        <f t="shared" si="154"/>
        <v/>
      </c>
      <c r="C1147" s="65" t="str">
        <f t="shared" si="155"/>
        <v/>
      </c>
      <c r="D1147" s="66" t="str">
        <f>IF(A1147="","",IF(A1147=1,start_rate,IF(variable,IF(OR(A1147=1,A1147&lt;$K$20*periods_per_year),D1146,MIN($K$21,IF(MOD(A1147-1,$J$23)=0,MAX($K$22,D1146+$J$24),D1146))),D1146)))</f>
        <v/>
      </c>
      <c r="E1147" s="71" t="str">
        <f t="shared" si="156"/>
        <v/>
      </c>
      <c r="F1147" s="71" t="str">
        <f>IF(A1147="","",IF(A1147=nper,J1146+E1147,MIN(J1146+E1147,IF(D1147=D1146,F1146,IF($E$10="Acc Bi-Weekly",ROUND((-PMT(((1+D1147/CP)^(CP/12))-1,(nper-A1147+1)*12/26,J1146))/2,2),IF($E$10="Acc Weekly",ROUND((-PMT(((1+D1147/CP)^(CP/12))-1,(nper-A1147+1)*12/52,J1146))/4,2),ROUND(-PMT(((1+D1147/CP)^(CP/periods_per_year))-1,nper-A1147+1,J1146),2)))))))</f>
        <v/>
      </c>
      <c r="G1147" s="71" t="str">
        <f>IF(OR(A1147="",A1147&lt;$E$14),"",IF(J1146&lt;=F1147,0,IF(IF(AND(A1147&gt;=$E$14,MOD(A1147-$E$14,int)=0),$E$15,0)+F1147&gt;=J1146+E1147,J1146+E1147-F1147,IF(AND(A1147&gt;=$E$14,MOD(A1147-$E$14,int)=0),$E$15,0)+IF(IF(AND(A1147&gt;=$E$14,MOD(A1147-$E$14,int)=0),$E$15,0)+IF(MOD(A1147-$E$18,periods_per_year)=0,$E$17,0)+F1147&lt;J1146+E1147,IF(MOD(A1147-$E$18,periods_per_year)=0,$E$17,0),J1146+E1147-IF(AND(A1147&gt;=$E$14,MOD(A1147-$E$14,int)=0),$E$15,0)-F1147))))</f>
        <v/>
      </c>
      <c r="H1147" s="68"/>
      <c r="I1147" s="71" t="str">
        <f t="shared" si="157"/>
        <v/>
      </c>
      <c r="J1147" s="71" t="str">
        <f t="shared" si="158"/>
        <v/>
      </c>
      <c r="K1147" s="50"/>
      <c r="L1147" s="63" t="str">
        <f t="shared" si="159"/>
        <v/>
      </c>
      <c r="M1147" s="64" t="str">
        <f>IF(L1147="","",IF(OR(periods_per_year=26,periods_per_year=52),IF(periods_per_year=26,IF(L1147=1,fpdate,M1146+14),IF(periods_per_year=52,IF(L1147=1,fpdate,M1146+7),"n/a")),IF(periods_per_year=24,DATE(YEAR(fpdate),MONTH(fpdate)+(L1147-1)/2+IF(AND(DAY(fpdate)&gt;=15,MOD(L1147,2)=0),1,0),IF(MOD(L1147,2)=0,IF(DAY(fpdate)&gt;=15,DAY(fpdate)-14,DAY(fpdate)+14),DAY(fpdate))),IF(DAY(DATE(YEAR(fpdate),MONTH(fpdate)+L1147-1,DAY(fpdate)))&lt;&gt;DAY(fpdate),DATE(YEAR(fpdate),MONTH(fpdate)+L1147,0),DATE(YEAR(fpdate),MONTH(fpdate)+L1147-1,DAY(fpdate))))))</f>
        <v/>
      </c>
      <c r="N1147" s="70" t="str">
        <f>IF(L1147="","",IF(D1147&lt;&gt;"",D1147,IF(L1147=1,start_rate,IF(variable,IF(OR(L1147=1,L1147&lt;$K$20*periods_per_year),N1146,MIN($K$21,IF(MOD(L1147-1,$J$23)=0,MAX($K$22,N1146+$J$24),N1146))),N1146))))</f>
        <v/>
      </c>
      <c r="O1147" s="71" t="str">
        <f>IF(L1147="","",ROUND((((1+N1147/CP)^(CP/periods_per_year))-1)*R1146,2))</f>
        <v/>
      </c>
      <c r="P1147" s="71" t="str">
        <f>IF(L1147="","",IF(L1147=nper,R1146+O1147,MIN(R1146+O1147,IF(N1147=N1146,P1146,ROUND(-PMT(((1+N1147/CP)^(CP/periods_per_year))-1,nper-L1147+1,R1146),2)))))</f>
        <v/>
      </c>
      <c r="Q1147" s="71" t="str">
        <f t="shared" si="160"/>
        <v/>
      </c>
      <c r="R1147" s="71" t="str">
        <f t="shared" si="161"/>
        <v/>
      </c>
    </row>
    <row r="1148" spans="1:18" x14ac:dyDescent="0.25">
      <c r="A1148" s="63" t="str">
        <f t="shared" si="153"/>
        <v/>
      </c>
      <c r="B1148" s="64" t="str">
        <f t="shared" si="154"/>
        <v/>
      </c>
      <c r="C1148" s="65" t="str">
        <f t="shared" si="155"/>
        <v/>
      </c>
      <c r="D1148" s="66" t="str">
        <f>IF(A1148="","",IF(A1148=1,start_rate,IF(variable,IF(OR(A1148=1,A1148&lt;$K$20*periods_per_year),D1147,MIN($K$21,IF(MOD(A1148-1,$J$23)=0,MAX($K$22,D1147+$J$24),D1147))),D1147)))</f>
        <v/>
      </c>
      <c r="E1148" s="71" t="str">
        <f t="shared" si="156"/>
        <v/>
      </c>
      <c r="F1148" s="71" t="str">
        <f>IF(A1148="","",IF(A1148=nper,J1147+E1148,MIN(J1147+E1148,IF(D1148=D1147,F1147,IF($E$10="Acc Bi-Weekly",ROUND((-PMT(((1+D1148/CP)^(CP/12))-1,(nper-A1148+1)*12/26,J1147))/2,2),IF($E$10="Acc Weekly",ROUND((-PMT(((1+D1148/CP)^(CP/12))-1,(nper-A1148+1)*12/52,J1147))/4,2),ROUND(-PMT(((1+D1148/CP)^(CP/periods_per_year))-1,nper-A1148+1,J1147),2)))))))</f>
        <v/>
      </c>
      <c r="G1148" s="71" t="str">
        <f>IF(OR(A1148="",A1148&lt;$E$14),"",IF(J1147&lt;=F1148,0,IF(IF(AND(A1148&gt;=$E$14,MOD(A1148-$E$14,int)=0),$E$15,0)+F1148&gt;=J1147+E1148,J1147+E1148-F1148,IF(AND(A1148&gt;=$E$14,MOD(A1148-$E$14,int)=0),$E$15,0)+IF(IF(AND(A1148&gt;=$E$14,MOD(A1148-$E$14,int)=0),$E$15,0)+IF(MOD(A1148-$E$18,periods_per_year)=0,$E$17,0)+F1148&lt;J1147+E1148,IF(MOD(A1148-$E$18,periods_per_year)=0,$E$17,0),J1147+E1148-IF(AND(A1148&gt;=$E$14,MOD(A1148-$E$14,int)=0),$E$15,0)-F1148))))</f>
        <v/>
      </c>
      <c r="H1148" s="68"/>
      <c r="I1148" s="71" t="str">
        <f t="shared" si="157"/>
        <v/>
      </c>
      <c r="J1148" s="71" t="str">
        <f t="shared" si="158"/>
        <v/>
      </c>
      <c r="K1148" s="50"/>
      <c r="L1148" s="63" t="str">
        <f t="shared" si="159"/>
        <v/>
      </c>
      <c r="M1148" s="64" t="str">
        <f>IF(L1148="","",IF(OR(periods_per_year=26,periods_per_year=52),IF(periods_per_year=26,IF(L1148=1,fpdate,M1147+14),IF(periods_per_year=52,IF(L1148=1,fpdate,M1147+7),"n/a")),IF(periods_per_year=24,DATE(YEAR(fpdate),MONTH(fpdate)+(L1148-1)/2+IF(AND(DAY(fpdate)&gt;=15,MOD(L1148,2)=0),1,0),IF(MOD(L1148,2)=0,IF(DAY(fpdate)&gt;=15,DAY(fpdate)-14,DAY(fpdate)+14),DAY(fpdate))),IF(DAY(DATE(YEAR(fpdate),MONTH(fpdate)+L1148-1,DAY(fpdate)))&lt;&gt;DAY(fpdate),DATE(YEAR(fpdate),MONTH(fpdate)+L1148,0),DATE(YEAR(fpdate),MONTH(fpdate)+L1148-1,DAY(fpdate))))))</f>
        <v/>
      </c>
      <c r="N1148" s="70" t="str">
        <f>IF(L1148="","",IF(D1148&lt;&gt;"",D1148,IF(L1148=1,start_rate,IF(variable,IF(OR(L1148=1,L1148&lt;$K$20*periods_per_year),N1147,MIN($K$21,IF(MOD(L1148-1,$J$23)=0,MAX($K$22,N1147+$J$24),N1147))),N1147))))</f>
        <v/>
      </c>
      <c r="O1148" s="71" t="str">
        <f>IF(L1148="","",ROUND((((1+N1148/CP)^(CP/periods_per_year))-1)*R1147,2))</f>
        <v/>
      </c>
      <c r="P1148" s="71" t="str">
        <f>IF(L1148="","",IF(L1148=nper,R1147+O1148,MIN(R1147+O1148,IF(N1148=N1147,P1147,ROUND(-PMT(((1+N1148/CP)^(CP/periods_per_year))-1,nper-L1148+1,R1147),2)))))</f>
        <v/>
      </c>
      <c r="Q1148" s="71" t="str">
        <f t="shared" si="160"/>
        <v/>
      </c>
      <c r="R1148" s="71" t="str">
        <f t="shared" si="161"/>
        <v/>
      </c>
    </row>
    <row r="1149" spans="1:18" x14ac:dyDescent="0.25">
      <c r="A1149" s="63" t="str">
        <f t="shared" si="153"/>
        <v/>
      </c>
      <c r="B1149" s="64" t="str">
        <f t="shared" si="154"/>
        <v/>
      </c>
      <c r="C1149" s="65" t="str">
        <f t="shared" si="155"/>
        <v/>
      </c>
      <c r="D1149" s="66" t="str">
        <f>IF(A1149="","",IF(A1149=1,start_rate,IF(variable,IF(OR(A1149=1,A1149&lt;$K$20*periods_per_year),D1148,MIN($K$21,IF(MOD(A1149-1,$J$23)=0,MAX($K$22,D1148+$J$24),D1148))),D1148)))</f>
        <v/>
      </c>
      <c r="E1149" s="71" t="str">
        <f t="shared" si="156"/>
        <v/>
      </c>
      <c r="F1149" s="71" t="str">
        <f>IF(A1149="","",IF(A1149=nper,J1148+E1149,MIN(J1148+E1149,IF(D1149=D1148,F1148,IF($E$10="Acc Bi-Weekly",ROUND((-PMT(((1+D1149/CP)^(CP/12))-1,(nper-A1149+1)*12/26,J1148))/2,2),IF($E$10="Acc Weekly",ROUND((-PMT(((1+D1149/CP)^(CP/12))-1,(nper-A1149+1)*12/52,J1148))/4,2),ROUND(-PMT(((1+D1149/CP)^(CP/periods_per_year))-1,nper-A1149+1,J1148),2)))))))</f>
        <v/>
      </c>
      <c r="G1149" s="71" t="str">
        <f>IF(OR(A1149="",A1149&lt;$E$14),"",IF(J1148&lt;=F1149,0,IF(IF(AND(A1149&gt;=$E$14,MOD(A1149-$E$14,int)=0),$E$15,0)+F1149&gt;=J1148+E1149,J1148+E1149-F1149,IF(AND(A1149&gt;=$E$14,MOD(A1149-$E$14,int)=0),$E$15,0)+IF(IF(AND(A1149&gt;=$E$14,MOD(A1149-$E$14,int)=0),$E$15,0)+IF(MOD(A1149-$E$18,periods_per_year)=0,$E$17,0)+F1149&lt;J1148+E1149,IF(MOD(A1149-$E$18,periods_per_year)=0,$E$17,0),J1148+E1149-IF(AND(A1149&gt;=$E$14,MOD(A1149-$E$14,int)=0),$E$15,0)-F1149))))</f>
        <v/>
      </c>
      <c r="H1149" s="68"/>
      <c r="I1149" s="71" t="str">
        <f t="shared" si="157"/>
        <v/>
      </c>
      <c r="J1149" s="71" t="str">
        <f t="shared" si="158"/>
        <v/>
      </c>
      <c r="K1149" s="50"/>
      <c r="L1149" s="63" t="str">
        <f t="shared" si="159"/>
        <v/>
      </c>
      <c r="M1149" s="64" t="str">
        <f>IF(L1149="","",IF(OR(periods_per_year=26,periods_per_year=52),IF(periods_per_year=26,IF(L1149=1,fpdate,M1148+14),IF(periods_per_year=52,IF(L1149=1,fpdate,M1148+7),"n/a")),IF(periods_per_year=24,DATE(YEAR(fpdate),MONTH(fpdate)+(L1149-1)/2+IF(AND(DAY(fpdate)&gt;=15,MOD(L1149,2)=0),1,0),IF(MOD(L1149,2)=0,IF(DAY(fpdate)&gt;=15,DAY(fpdate)-14,DAY(fpdate)+14),DAY(fpdate))),IF(DAY(DATE(YEAR(fpdate),MONTH(fpdate)+L1149-1,DAY(fpdate)))&lt;&gt;DAY(fpdate),DATE(YEAR(fpdate),MONTH(fpdate)+L1149,0),DATE(YEAR(fpdate),MONTH(fpdate)+L1149-1,DAY(fpdate))))))</f>
        <v/>
      </c>
      <c r="N1149" s="70" t="str">
        <f>IF(L1149="","",IF(D1149&lt;&gt;"",D1149,IF(L1149=1,start_rate,IF(variable,IF(OR(L1149=1,L1149&lt;$K$20*periods_per_year),N1148,MIN($K$21,IF(MOD(L1149-1,$J$23)=0,MAX($K$22,N1148+$J$24),N1148))),N1148))))</f>
        <v/>
      </c>
      <c r="O1149" s="71" t="str">
        <f>IF(L1149="","",ROUND((((1+N1149/CP)^(CP/periods_per_year))-1)*R1148,2))</f>
        <v/>
      </c>
      <c r="P1149" s="71" t="str">
        <f>IF(L1149="","",IF(L1149=nper,R1148+O1149,MIN(R1148+O1149,IF(N1149=N1148,P1148,ROUND(-PMT(((1+N1149/CP)^(CP/periods_per_year))-1,nper-L1149+1,R1148),2)))))</f>
        <v/>
      </c>
      <c r="Q1149" s="71" t="str">
        <f t="shared" si="160"/>
        <v/>
      </c>
      <c r="R1149" s="71" t="str">
        <f t="shared" si="161"/>
        <v/>
      </c>
    </row>
    <row r="1150" spans="1:18" x14ac:dyDescent="0.25">
      <c r="A1150" s="63" t="str">
        <f t="shared" si="153"/>
        <v/>
      </c>
      <c r="B1150" s="64" t="str">
        <f t="shared" si="154"/>
        <v/>
      </c>
      <c r="C1150" s="65" t="str">
        <f t="shared" si="155"/>
        <v/>
      </c>
      <c r="D1150" s="66" t="str">
        <f>IF(A1150="","",IF(A1150=1,start_rate,IF(variable,IF(OR(A1150=1,A1150&lt;$K$20*periods_per_year),D1149,MIN($K$21,IF(MOD(A1150-1,$J$23)=0,MAX($K$22,D1149+$J$24),D1149))),D1149)))</f>
        <v/>
      </c>
      <c r="E1150" s="71" t="str">
        <f t="shared" si="156"/>
        <v/>
      </c>
      <c r="F1150" s="71" t="str">
        <f>IF(A1150="","",IF(A1150=nper,J1149+E1150,MIN(J1149+E1150,IF(D1150=D1149,F1149,IF($E$10="Acc Bi-Weekly",ROUND((-PMT(((1+D1150/CP)^(CP/12))-1,(nper-A1150+1)*12/26,J1149))/2,2),IF($E$10="Acc Weekly",ROUND((-PMT(((1+D1150/CP)^(CP/12))-1,(nper-A1150+1)*12/52,J1149))/4,2),ROUND(-PMT(((1+D1150/CP)^(CP/periods_per_year))-1,nper-A1150+1,J1149),2)))))))</f>
        <v/>
      </c>
      <c r="G1150" s="71" t="str">
        <f>IF(OR(A1150="",A1150&lt;$E$14),"",IF(J1149&lt;=F1150,0,IF(IF(AND(A1150&gt;=$E$14,MOD(A1150-$E$14,int)=0),$E$15,0)+F1150&gt;=J1149+E1150,J1149+E1150-F1150,IF(AND(A1150&gt;=$E$14,MOD(A1150-$E$14,int)=0),$E$15,0)+IF(IF(AND(A1150&gt;=$E$14,MOD(A1150-$E$14,int)=0),$E$15,0)+IF(MOD(A1150-$E$18,periods_per_year)=0,$E$17,0)+F1150&lt;J1149+E1150,IF(MOD(A1150-$E$18,periods_per_year)=0,$E$17,0),J1149+E1150-IF(AND(A1150&gt;=$E$14,MOD(A1150-$E$14,int)=0),$E$15,0)-F1150))))</f>
        <v/>
      </c>
      <c r="H1150" s="68"/>
      <c r="I1150" s="71" t="str">
        <f t="shared" si="157"/>
        <v/>
      </c>
      <c r="J1150" s="71" t="str">
        <f t="shared" si="158"/>
        <v/>
      </c>
      <c r="K1150" s="50"/>
      <c r="L1150" s="63" t="str">
        <f t="shared" si="159"/>
        <v/>
      </c>
      <c r="M1150" s="64" t="str">
        <f>IF(L1150="","",IF(OR(periods_per_year=26,periods_per_year=52),IF(periods_per_year=26,IF(L1150=1,fpdate,M1149+14),IF(periods_per_year=52,IF(L1150=1,fpdate,M1149+7),"n/a")),IF(periods_per_year=24,DATE(YEAR(fpdate),MONTH(fpdate)+(L1150-1)/2+IF(AND(DAY(fpdate)&gt;=15,MOD(L1150,2)=0),1,0),IF(MOD(L1150,2)=0,IF(DAY(fpdate)&gt;=15,DAY(fpdate)-14,DAY(fpdate)+14),DAY(fpdate))),IF(DAY(DATE(YEAR(fpdate),MONTH(fpdate)+L1150-1,DAY(fpdate)))&lt;&gt;DAY(fpdate),DATE(YEAR(fpdate),MONTH(fpdate)+L1150,0),DATE(YEAR(fpdate),MONTH(fpdate)+L1150-1,DAY(fpdate))))))</f>
        <v/>
      </c>
      <c r="N1150" s="70" t="str">
        <f>IF(L1150="","",IF(D1150&lt;&gt;"",D1150,IF(L1150=1,start_rate,IF(variable,IF(OR(L1150=1,L1150&lt;$K$20*periods_per_year),N1149,MIN($K$21,IF(MOD(L1150-1,$J$23)=0,MAX($K$22,N1149+$J$24),N1149))),N1149))))</f>
        <v/>
      </c>
      <c r="O1150" s="71" t="str">
        <f>IF(L1150="","",ROUND((((1+N1150/CP)^(CP/periods_per_year))-1)*R1149,2))</f>
        <v/>
      </c>
      <c r="P1150" s="71" t="str">
        <f>IF(L1150="","",IF(L1150=nper,R1149+O1150,MIN(R1149+O1150,IF(N1150=N1149,P1149,ROUND(-PMT(((1+N1150/CP)^(CP/periods_per_year))-1,nper-L1150+1,R1149),2)))))</f>
        <v/>
      </c>
      <c r="Q1150" s="71" t="str">
        <f t="shared" si="160"/>
        <v/>
      </c>
      <c r="R1150" s="71" t="str">
        <f t="shared" si="161"/>
        <v/>
      </c>
    </row>
    <row r="1151" spans="1:18" x14ac:dyDescent="0.25">
      <c r="A1151" s="63" t="str">
        <f t="shared" si="153"/>
        <v/>
      </c>
      <c r="B1151" s="64" t="str">
        <f t="shared" si="154"/>
        <v/>
      </c>
      <c r="C1151" s="65" t="str">
        <f t="shared" si="155"/>
        <v/>
      </c>
      <c r="D1151" s="66" t="str">
        <f>IF(A1151="","",IF(A1151=1,start_rate,IF(variable,IF(OR(A1151=1,A1151&lt;$K$20*periods_per_year),D1150,MIN($K$21,IF(MOD(A1151-1,$J$23)=0,MAX($K$22,D1150+$J$24),D1150))),D1150)))</f>
        <v/>
      </c>
      <c r="E1151" s="71" t="str">
        <f t="shared" si="156"/>
        <v/>
      </c>
      <c r="F1151" s="71" t="str">
        <f>IF(A1151="","",IF(A1151=nper,J1150+E1151,MIN(J1150+E1151,IF(D1151=D1150,F1150,IF($E$10="Acc Bi-Weekly",ROUND((-PMT(((1+D1151/CP)^(CP/12))-1,(nper-A1151+1)*12/26,J1150))/2,2),IF($E$10="Acc Weekly",ROUND((-PMT(((1+D1151/CP)^(CP/12))-1,(nper-A1151+1)*12/52,J1150))/4,2),ROUND(-PMT(((1+D1151/CP)^(CP/periods_per_year))-1,nper-A1151+1,J1150),2)))))))</f>
        <v/>
      </c>
      <c r="G1151" s="71" t="str">
        <f>IF(OR(A1151="",A1151&lt;$E$14),"",IF(J1150&lt;=F1151,0,IF(IF(AND(A1151&gt;=$E$14,MOD(A1151-$E$14,int)=0),$E$15,0)+F1151&gt;=J1150+E1151,J1150+E1151-F1151,IF(AND(A1151&gt;=$E$14,MOD(A1151-$E$14,int)=0),$E$15,0)+IF(IF(AND(A1151&gt;=$E$14,MOD(A1151-$E$14,int)=0),$E$15,0)+IF(MOD(A1151-$E$18,periods_per_year)=0,$E$17,0)+F1151&lt;J1150+E1151,IF(MOD(A1151-$E$18,periods_per_year)=0,$E$17,0),J1150+E1151-IF(AND(A1151&gt;=$E$14,MOD(A1151-$E$14,int)=0),$E$15,0)-F1151))))</f>
        <v/>
      </c>
      <c r="H1151" s="68"/>
      <c r="I1151" s="71" t="str">
        <f t="shared" si="157"/>
        <v/>
      </c>
      <c r="J1151" s="71" t="str">
        <f t="shared" si="158"/>
        <v/>
      </c>
      <c r="K1151" s="50"/>
      <c r="L1151" s="63" t="str">
        <f t="shared" si="159"/>
        <v/>
      </c>
      <c r="M1151" s="64" t="str">
        <f>IF(L1151="","",IF(OR(periods_per_year=26,periods_per_year=52),IF(periods_per_year=26,IF(L1151=1,fpdate,M1150+14),IF(periods_per_year=52,IF(L1151=1,fpdate,M1150+7),"n/a")),IF(periods_per_year=24,DATE(YEAR(fpdate),MONTH(fpdate)+(L1151-1)/2+IF(AND(DAY(fpdate)&gt;=15,MOD(L1151,2)=0),1,0),IF(MOD(L1151,2)=0,IF(DAY(fpdate)&gt;=15,DAY(fpdate)-14,DAY(fpdate)+14),DAY(fpdate))),IF(DAY(DATE(YEAR(fpdate),MONTH(fpdate)+L1151-1,DAY(fpdate)))&lt;&gt;DAY(fpdate),DATE(YEAR(fpdate),MONTH(fpdate)+L1151,0),DATE(YEAR(fpdate),MONTH(fpdate)+L1151-1,DAY(fpdate))))))</f>
        <v/>
      </c>
      <c r="N1151" s="70" t="str">
        <f>IF(L1151="","",IF(D1151&lt;&gt;"",D1151,IF(L1151=1,start_rate,IF(variable,IF(OR(L1151=1,L1151&lt;$K$20*periods_per_year),N1150,MIN($K$21,IF(MOD(L1151-1,$J$23)=0,MAX($K$22,N1150+$J$24),N1150))),N1150))))</f>
        <v/>
      </c>
      <c r="O1151" s="71" t="str">
        <f>IF(L1151="","",ROUND((((1+N1151/CP)^(CP/periods_per_year))-1)*R1150,2))</f>
        <v/>
      </c>
      <c r="P1151" s="71" t="str">
        <f>IF(L1151="","",IF(L1151=nper,R1150+O1151,MIN(R1150+O1151,IF(N1151=N1150,P1150,ROUND(-PMT(((1+N1151/CP)^(CP/periods_per_year))-1,nper-L1151+1,R1150),2)))))</f>
        <v/>
      </c>
      <c r="Q1151" s="71" t="str">
        <f t="shared" si="160"/>
        <v/>
      </c>
      <c r="R1151" s="71" t="str">
        <f t="shared" si="161"/>
        <v/>
      </c>
    </row>
    <row r="1152" spans="1:18" x14ac:dyDescent="0.25">
      <c r="A1152" s="63" t="str">
        <f t="shared" si="153"/>
        <v/>
      </c>
      <c r="B1152" s="64" t="str">
        <f t="shared" si="154"/>
        <v/>
      </c>
      <c r="C1152" s="65" t="str">
        <f t="shared" si="155"/>
        <v/>
      </c>
      <c r="D1152" s="66" t="str">
        <f>IF(A1152="","",IF(A1152=1,start_rate,IF(variable,IF(OR(A1152=1,A1152&lt;$K$20*periods_per_year),D1151,MIN($K$21,IF(MOD(A1152-1,$J$23)=0,MAX($K$22,D1151+$J$24),D1151))),D1151)))</f>
        <v/>
      </c>
      <c r="E1152" s="71" t="str">
        <f t="shared" si="156"/>
        <v/>
      </c>
      <c r="F1152" s="71" t="str">
        <f>IF(A1152="","",IF(A1152=nper,J1151+E1152,MIN(J1151+E1152,IF(D1152=D1151,F1151,IF($E$10="Acc Bi-Weekly",ROUND((-PMT(((1+D1152/CP)^(CP/12))-1,(nper-A1152+1)*12/26,J1151))/2,2),IF($E$10="Acc Weekly",ROUND((-PMT(((1+D1152/CP)^(CP/12))-1,(nper-A1152+1)*12/52,J1151))/4,2),ROUND(-PMT(((1+D1152/CP)^(CP/periods_per_year))-1,nper-A1152+1,J1151),2)))))))</f>
        <v/>
      </c>
      <c r="G1152" s="71" t="str">
        <f>IF(OR(A1152="",A1152&lt;$E$14),"",IF(J1151&lt;=F1152,0,IF(IF(AND(A1152&gt;=$E$14,MOD(A1152-$E$14,int)=0),$E$15,0)+F1152&gt;=J1151+E1152,J1151+E1152-F1152,IF(AND(A1152&gt;=$E$14,MOD(A1152-$E$14,int)=0),$E$15,0)+IF(IF(AND(A1152&gt;=$E$14,MOD(A1152-$E$14,int)=0),$E$15,0)+IF(MOD(A1152-$E$18,periods_per_year)=0,$E$17,0)+F1152&lt;J1151+E1152,IF(MOD(A1152-$E$18,periods_per_year)=0,$E$17,0),J1151+E1152-IF(AND(A1152&gt;=$E$14,MOD(A1152-$E$14,int)=0),$E$15,0)-F1152))))</f>
        <v/>
      </c>
      <c r="H1152" s="68"/>
      <c r="I1152" s="71" t="str">
        <f t="shared" si="157"/>
        <v/>
      </c>
      <c r="J1152" s="71" t="str">
        <f t="shared" si="158"/>
        <v/>
      </c>
      <c r="K1152" s="50"/>
      <c r="L1152" s="63" t="str">
        <f t="shared" si="159"/>
        <v/>
      </c>
      <c r="M1152" s="64" t="str">
        <f>IF(L1152="","",IF(OR(periods_per_year=26,periods_per_year=52),IF(periods_per_year=26,IF(L1152=1,fpdate,M1151+14),IF(periods_per_year=52,IF(L1152=1,fpdate,M1151+7),"n/a")),IF(periods_per_year=24,DATE(YEAR(fpdate),MONTH(fpdate)+(L1152-1)/2+IF(AND(DAY(fpdate)&gt;=15,MOD(L1152,2)=0),1,0),IF(MOD(L1152,2)=0,IF(DAY(fpdate)&gt;=15,DAY(fpdate)-14,DAY(fpdate)+14),DAY(fpdate))),IF(DAY(DATE(YEAR(fpdate),MONTH(fpdate)+L1152-1,DAY(fpdate)))&lt;&gt;DAY(fpdate),DATE(YEAR(fpdate),MONTH(fpdate)+L1152,0),DATE(YEAR(fpdate),MONTH(fpdate)+L1152-1,DAY(fpdate))))))</f>
        <v/>
      </c>
      <c r="N1152" s="70" t="str">
        <f>IF(L1152="","",IF(D1152&lt;&gt;"",D1152,IF(L1152=1,start_rate,IF(variable,IF(OR(L1152=1,L1152&lt;$K$20*periods_per_year),N1151,MIN($K$21,IF(MOD(L1152-1,$J$23)=0,MAX($K$22,N1151+$J$24),N1151))),N1151))))</f>
        <v/>
      </c>
      <c r="O1152" s="71" t="str">
        <f>IF(L1152="","",ROUND((((1+N1152/CP)^(CP/periods_per_year))-1)*R1151,2))</f>
        <v/>
      </c>
      <c r="P1152" s="71" t="str">
        <f>IF(L1152="","",IF(L1152=nper,R1151+O1152,MIN(R1151+O1152,IF(N1152=N1151,P1151,ROUND(-PMT(((1+N1152/CP)^(CP/periods_per_year))-1,nper-L1152+1,R1151),2)))))</f>
        <v/>
      </c>
      <c r="Q1152" s="71" t="str">
        <f t="shared" si="160"/>
        <v/>
      </c>
      <c r="R1152" s="71" t="str">
        <f t="shared" si="161"/>
        <v/>
      </c>
    </row>
    <row r="1153" spans="1:18" x14ac:dyDescent="0.25">
      <c r="A1153" s="63" t="str">
        <f t="shared" si="153"/>
        <v/>
      </c>
      <c r="B1153" s="64" t="str">
        <f t="shared" si="154"/>
        <v/>
      </c>
      <c r="C1153" s="65" t="str">
        <f t="shared" si="155"/>
        <v/>
      </c>
      <c r="D1153" s="66" t="str">
        <f>IF(A1153="","",IF(A1153=1,start_rate,IF(variable,IF(OR(A1153=1,A1153&lt;$K$20*periods_per_year),D1152,MIN($K$21,IF(MOD(A1153-1,$J$23)=0,MAX($K$22,D1152+$J$24),D1152))),D1152)))</f>
        <v/>
      </c>
      <c r="E1153" s="71" t="str">
        <f t="shared" si="156"/>
        <v/>
      </c>
      <c r="F1153" s="71" t="str">
        <f>IF(A1153="","",IF(A1153=nper,J1152+E1153,MIN(J1152+E1153,IF(D1153=D1152,F1152,IF($E$10="Acc Bi-Weekly",ROUND((-PMT(((1+D1153/CP)^(CP/12))-1,(nper-A1153+1)*12/26,J1152))/2,2),IF($E$10="Acc Weekly",ROUND((-PMT(((1+D1153/CP)^(CP/12))-1,(nper-A1153+1)*12/52,J1152))/4,2),ROUND(-PMT(((1+D1153/CP)^(CP/periods_per_year))-1,nper-A1153+1,J1152),2)))))))</f>
        <v/>
      </c>
      <c r="G1153" s="71" t="str">
        <f>IF(OR(A1153="",A1153&lt;$E$14),"",IF(J1152&lt;=F1153,0,IF(IF(AND(A1153&gt;=$E$14,MOD(A1153-$E$14,int)=0),$E$15,0)+F1153&gt;=J1152+E1153,J1152+E1153-F1153,IF(AND(A1153&gt;=$E$14,MOD(A1153-$E$14,int)=0),$E$15,0)+IF(IF(AND(A1153&gt;=$E$14,MOD(A1153-$E$14,int)=0),$E$15,0)+IF(MOD(A1153-$E$18,periods_per_year)=0,$E$17,0)+F1153&lt;J1152+E1153,IF(MOD(A1153-$E$18,periods_per_year)=0,$E$17,0),J1152+E1153-IF(AND(A1153&gt;=$E$14,MOD(A1153-$E$14,int)=0),$E$15,0)-F1153))))</f>
        <v/>
      </c>
      <c r="H1153" s="68"/>
      <c r="I1153" s="71" t="str">
        <f t="shared" si="157"/>
        <v/>
      </c>
      <c r="J1153" s="71" t="str">
        <f t="shared" si="158"/>
        <v/>
      </c>
      <c r="K1153" s="50"/>
      <c r="L1153" s="63" t="str">
        <f t="shared" si="159"/>
        <v/>
      </c>
      <c r="M1153" s="64" t="str">
        <f>IF(L1153="","",IF(OR(periods_per_year=26,periods_per_year=52),IF(periods_per_year=26,IF(L1153=1,fpdate,M1152+14),IF(periods_per_year=52,IF(L1153=1,fpdate,M1152+7),"n/a")),IF(periods_per_year=24,DATE(YEAR(fpdate),MONTH(fpdate)+(L1153-1)/2+IF(AND(DAY(fpdate)&gt;=15,MOD(L1153,2)=0),1,0),IF(MOD(L1153,2)=0,IF(DAY(fpdate)&gt;=15,DAY(fpdate)-14,DAY(fpdate)+14),DAY(fpdate))),IF(DAY(DATE(YEAR(fpdate),MONTH(fpdate)+L1153-1,DAY(fpdate)))&lt;&gt;DAY(fpdate),DATE(YEAR(fpdate),MONTH(fpdate)+L1153,0),DATE(YEAR(fpdate),MONTH(fpdate)+L1153-1,DAY(fpdate))))))</f>
        <v/>
      </c>
      <c r="N1153" s="70" t="str">
        <f>IF(L1153="","",IF(D1153&lt;&gt;"",D1153,IF(L1153=1,start_rate,IF(variable,IF(OR(L1153=1,L1153&lt;$K$20*periods_per_year),N1152,MIN($K$21,IF(MOD(L1153-1,$J$23)=0,MAX($K$22,N1152+$J$24),N1152))),N1152))))</f>
        <v/>
      </c>
      <c r="O1153" s="71" t="str">
        <f>IF(L1153="","",ROUND((((1+N1153/CP)^(CP/periods_per_year))-1)*R1152,2))</f>
        <v/>
      </c>
      <c r="P1153" s="71" t="str">
        <f>IF(L1153="","",IF(L1153=nper,R1152+O1153,MIN(R1152+O1153,IF(N1153=N1152,P1152,ROUND(-PMT(((1+N1153/CP)^(CP/periods_per_year))-1,nper-L1153+1,R1152),2)))))</f>
        <v/>
      </c>
      <c r="Q1153" s="71" t="str">
        <f t="shared" si="160"/>
        <v/>
      </c>
      <c r="R1153" s="71" t="str">
        <f t="shared" si="161"/>
        <v/>
      </c>
    </row>
    <row r="1154" spans="1:18" x14ac:dyDescent="0.25">
      <c r="A1154" s="63" t="str">
        <f t="shared" si="153"/>
        <v/>
      </c>
      <c r="B1154" s="64" t="str">
        <f t="shared" si="154"/>
        <v/>
      </c>
      <c r="C1154" s="65" t="str">
        <f t="shared" si="155"/>
        <v/>
      </c>
      <c r="D1154" s="66" t="str">
        <f>IF(A1154="","",IF(A1154=1,start_rate,IF(variable,IF(OR(A1154=1,A1154&lt;$K$20*periods_per_year),D1153,MIN($K$21,IF(MOD(A1154-1,$J$23)=0,MAX($K$22,D1153+$J$24),D1153))),D1153)))</f>
        <v/>
      </c>
      <c r="E1154" s="71" t="str">
        <f t="shared" si="156"/>
        <v/>
      </c>
      <c r="F1154" s="71" t="str">
        <f>IF(A1154="","",IF(A1154=nper,J1153+E1154,MIN(J1153+E1154,IF(D1154=D1153,F1153,IF($E$10="Acc Bi-Weekly",ROUND((-PMT(((1+D1154/CP)^(CP/12))-1,(nper-A1154+1)*12/26,J1153))/2,2),IF($E$10="Acc Weekly",ROUND((-PMT(((1+D1154/CP)^(CP/12))-1,(nper-A1154+1)*12/52,J1153))/4,2),ROUND(-PMT(((1+D1154/CP)^(CP/periods_per_year))-1,nper-A1154+1,J1153),2)))))))</f>
        <v/>
      </c>
      <c r="G1154" s="71" t="str">
        <f>IF(OR(A1154="",A1154&lt;$E$14),"",IF(J1153&lt;=F1154,0,IF(IF(AND(A1154&gt;=$E$14,MOD(A1154-$E$14,int)=0),$E$15,0)+F1154&gt;=J1153+E1154,J1153+E1154-F1154,IF(AND(A1154&gt;=$E$14,MOD(A1154-$E$14,int)=0),$E$15,0)+IF(IF(AND(A1154&gt;=$E$14,MOD(A1154-$E$14,int)=0),$E$15,0)+IF(MOD(A1154-$E$18,periods_per_year)=0,$E$17,0)+F1154&lt;J1153+E1154,IF(MOD(A1154-$E$18,periods_per_year)=0,$E$17,0),J1153+E1154-IF(AND(A1154&gt;=$E$14,MOD(A1154-$E$14,int)=0),$E$15,0)-F1154))))</f>
        <v/>
      </c>
      <c r="H1154" s="68"/>
      <c r="I1154" s="71" t="str">
        <f t="shared" si="157"/>
        <v/>
      </c>
      <c r="J1154" s="71" t="str">
        <f t="shared" si="158"/>
        <v/>
      </c>
      <c r="K1154" s="50"/>
      <c r="L1154" s="63" t="str">
        <f t="shared" si="159"/>
        <v/>
      </c>
      <c r="M1154" s="64" t="str">
        <f>IF(L1154="","",IF(OR(periods_per_year=26,periods_per_year=52),IF(periods_per_year=26,IF(L1154=1,fpdate,M1153+14),IF(periods_per_year=52,IF(L1154=1,fpdate,M1153+7),"n/a")),IF(periods_per_year=24,DATE(YEAR(fpdate),MONTH(fpdate)+(L1154-1)/2+IF(AND(DAY(fpdate)&gt;=15,MOD(L1154,2)=0),1,0),IF(MOD(L1154,2)=0,IF(DAY(fpdate)&gt;=15,DAY(fpdate)-14,DAY(fpdate)+14),DAY(fpdate))),IF(DAY(DATE(YEAR(fpdate),MONTH(fpdate)+L1154-1,DAY(fpdate)))&lt;&gt;DAY(fpdate),DATE(YEAR(fpdate),MONTH(fpdate)+L1154,0),DATE(YEAR(fpdate),MONTH(fpdate)+L1154-1,DAY(fpdate))))))</f>
        <v/>
      </c>
      <c r="N1154" s="70" t="str">
        <f>IF(L1154="","",IF(D1154&lt;&gt;"",D1154,IF(L1154=1,start_rate,IF(variable,IF(OR(L1154=1,L1154&lt;$K$20*periods_per_year),N1153,MIN($K$21,IF(MOD(L1154-1,$J$23)=0,MAX($K$22,N1153+$J$24),N1153))),N1153))))</f>
        <v/>
      </c>
      <c r="O1154" s="71" t="str">
        <f>IF(L1154="","",ROUND((((1+N1154/CP)^(CP/periods_per_year))-1)*R1153,2))</f>
        <v/>
      </c>
      <c r="P1154" s="71" t="str">
        <f>IF(L1154="","",IF(L1154=nper,R1153+O1154,MIN(R1153+O1154,IF(N1154=N1153,P1153,ROUND(-PMT(((1+N1154/CP)^(CP/periods_per_year))-1,nper-L1154+1,R1153),2)))))</f>
        <v/>
      </c>
      <c r="Q1154" s="71" t="str">
        <f t="shared" si="160"/>
        <v/>
      </c>
      <c r="R1154" s="71" t="str">
        <f t="shared" si="161"/>
        <v/>
      </c>
    </row>
    <row r="1155" spans="1:18" x14ac:dyDescent="0.25">
      <c r="A1155" s="63" t="str">
        <f t="shared" si="153"/>
        <v/>
      </c>
      <c r="B1155" s="64" t="str">
        <f t="shared" si="154"/>
        <v/>
      </c>
      <c r="C1155" s="65" t="str">
        <f t="shared" si="155"/>
        <v/>
      </c>
      <c r="D1155" s="66" t="str">
        <f>IF(A1155="","",IF(A1155=1,start_rate,IF(variable,IF(OR(A1155=1,A1155&lt;$K$20*periods_per_year),D1154,MIN($K$21,IF(MOD(A1155-1,$J$23)=0,MAX($K$22,D1154+$J$24),D1154))),D1154)))</f>
        <v/>
      </c>
      <c r="E1155" s="71" t="str">
        <f t="shared" si="156"/>
        <v/>
      </c>
      <c r="F1155" s="71" t="str">
        <f>IF(A1155="","",IF(A1155=nper,J1154+E1155,MIN(J1154+E1155,IF(D1155=D1154,F1154,IF($E$10="Acc Bi-Weekly",ROUND((-PMT(((1+D1155/CP)^(CP/12))-1,(nper-A1155+1)*12/26,J1154))/2,2),IF($E$10="Acc Weekly",ROUND((-PMT(((1+D1155/CP)^(CP/12))-1,(nper-A1155+1)*12/52,J1154))/4,2),ROUND(-PMT(((1+D1155/CP)^(CP/periods_per_year))-1,nper-A1155+1,J1154),2)))))))</f>
        <v/>
      </c>
      <c r="G1155" s="71" t="str">
        <f>IF(OR(A1155="",A1155&lt;$E$14),"",IF(J1154&lt;=F1155,0,IF(IF(AND(A1155&gt;=$E$14,MOD(A1155-$E$14,int)=0),$E$15,0)+F1155&gt;=J1154+E1155,J1154+E1155-F1155,IF(AND(A1155&gt;=$E$14,MOD(A1155-$E$14,int)=0),$E$15,0)+IF(IF(AND(A1155&gt;=$E$14,MOD(A1155-$E$14,int)=0),$E$15,0)+IF(MOD(A1155-$E$18,periods_per_year)=0,$E$17,0)+F1155&lt;J1154+E1155,IF(MOD(A1155-$E$18,periods_per_year)=0,$E$17,0),J1154+E1155-IF(AND(A1155&gt;=$E$14,MOD(A1155-$E$14,int)=0),$E$15,0)-F1155))))</f>
        <v/>
      </c>
      <c r="H1155" s="68"/>
      <c r="I1155" s="71" t="str">
        <f t="shared" si="157"/>
        <v/>
      </c>
      <c r="J1155" s="71" t="str">
        <f t="shared" si="158"/>
        <v/>
      </c>
      <c r="K1155" s="50"/>
      <c r="L1155" s="63" t="str">
        <f t="shared" si="159"/>
        <v/>
      </c>
      <c r="M1155" s="64" t="str">
        <f>IF(L1155="","",IF(OR(periods_per_year=26,periods_per_year=52),IF(periods_per_year=26,IF(L1155=1,fpdate,M1154+14),IF(periods_per_year=52,IF(L1155=1,fpdate,M1154+7),"n/a")),IF(periods_per_year=24,DATE(YEAR(fpdate),MONTH(fpdate)+(L1155-1)/2+IF(AND(DAY(fpdate)&gt;=15,MOD(L1155,2)=0),1,0),IF(MOD(L1155,2)=0,IF(DAY(fpdate)&gt;=15,DAY(fpdate)-14,DAY(fpdate)+14),DAY(fpdate))),IF(DAY(DATE(YEAR(fpdate),MONTH(fpdate)+L1155-1,DAY(fpdate)))&lt;&gt;DAY(fpdate),DATE(YEAR(fpdate),MONTH(fpdate)+L1155,0),DATE(YEAR(fpdate),MONTH(fpdate)+L1155-1,DAY(fpdate))))))</f>
        <v/>
      </c>
      <c r="N1155" s="70" t="str">
        <f>IF(L1155="","",IF(D1155&lt;&gt;"",D1155,IF(L1155=1,start_rate,IF(variable,IF(OR(L1155=1,L1155&lt;$K$20*periods_per_year),N1154,MIN($K$21,IF(MOD(L1155-1,$J$23)=0,MAX($K$22,N1154+$J$24),N1154))),N1154))))</f>
        <v/>
      </c>
      <c r="O1155" s="71" t="str">
        <f>IF(L1155="","",ROUND((((1+N1155/CP)^(CP/periods_per_year))-1)*R1154,2))</f>
        <v/>
      </c>
      <c r="P1155" s="71" t="str">
        <f>IF(L1155="","",IF(L1155=nper,R1154+O1155,MIN(R1154+O1155,IF(N1155=N1154,P1154,ROUND(-PMT(((1+N1155/CP)^(CP/periods_per_year))-1,nper-L1155+1,R1154),2)))))</f>
        <v/>
      </c>
      <c r="Q1155" s="71" t="str">
        <f t="shared" si="160"/>
        <v/>
      </c>
      <c r="R1155" s="71" t="str">
        <f t="shared" si="161"/>
        <v/>
      </c>
    </row>
    <row r="1156" spans="1:18" x14ac:dyDescent="0.25">
      <c r="A1156" s="63" t="str">
        <f t="shared" si="153"/>
        <v/>
      </c>
      <c r="B1156" s="64" t="str">
        <f t="shared" si="154"/>
        <v/>
      </c>
      <c r="C1156" s="65" t="str">
        <f t="shared" si="155"/>
        <v/>
      </c>
      <c r="D1156" s="66" t="str">
        <f>IF(A1156="","",IF(A1156=1,start_rate,IF(variable,IF(OR(A1156=1,A1156&lt;$K$20*periods_per_year),D1155,MIN($K$21,IF(MOD(A1156-1,$J$23)=0,MAX($K$22,D1155+$J$24),D1155))),D1155)))</f>
        <v/>
      </c>
      <c r="E1156" s="71" t="str">
        <f t="shared" si="156"/>
        <v/>
      </c>
      <c r="F1156" s="71" t="str">
        <f>IF(A1156="","",IF(A1156=nper,J1155+E1156,MIN(J1155+E1156,IF(D1156=D1155,F1155,IF($E$10="Acc Bi-Weekly",ROUND((-PMT(((1+D1156/CP)^(CP/12))-1,(nper-A1156+1)*12/26,J1155))/2,2),IF($E$10="Acc Weekly",ROUND((-PMT(((1+D1156/CP)^(CP/12))-1,(nper-A1156+1)*12/52,J1155))/4,2),ROUND(-PMT(((1+D1156/CP)^(CP/periods_per_year))-1,nper-A1156+1,J1155),2)))))))</f>
        <v/>
      </c>
      <c r="G1156" s="71" t="str">
        <f>IF(OR(A1156="",A1156&lt;$E$14),"",IF(J1155&lt;=F1156,0,IF(IF(AND(A1156&gt;=$E$14,MOD(A1156-$E$14,int)=0),$E$15,0)+F1156&gt;=J1155+E1156,J1155+E1156-F1156,IF(AND(A1156&gt;=$E$14,MOD(A1156-$E$14,int)=0),$E$15,0)+IF(IF(AND(A1156&gt;=$E$14,MOD(A1156-$E$14,int)=0),$E$15,0)+IF(MOD(A1156-$E$18,periods_per_year)=0,$E$17,0)+F1156&lt;J1155+E1156,IF(MOD(A1156-$E$18,periods_per_year)=0,$E$17,0),J1155+E1156-IF(AND(A1156&gt;=$E$14,MOD(A1156-$E$14,int)=0),$E$15,0)-F1156))))</f>
        <v/>
      </c>
      <c r="H1156" s="68"/>
      <c r="I1156" s="71" t="str">
        <f t="shared" si="157"/>
        <v/>
      </c>
      <c r="J1156" s="71" t="str">
        <f t="shared" si="158"/>
        <v/>
      </c>
      <c r="K1156" s="50"/>
      <c r="L1156" s="63" t="str">
        <f t="shared" si="159"/>
        <v/>
      </c>
      <c r="M1156" s="64" t="str">
        <f>IF(L1156="","",IF(OR(periods_per_year=26,periods_per_year=52),IF(periods_per_year=26,IF(L1156=1,fpdate,M1155+14),IF(periods_per_year=52,IF(L1156=1,fpdate,M1155+7),"n/a")),IF(periods_per_year=24,DATE(YEAR(fpdate),MONTH(fpdate)+(L1156-1)/2+IF(AND(DAY(fpdate)&gt;=15,MOD(L1156,2)=0),1,0),IF(MOD(L1156,2)=0,IF(DAY(fpdate)&gt;=15,DAY(fpdate)-14,DAY(fpdate)+14),DAY(fpdate))),IF(DAY(DATE(YEAR(fpdate),MONTH(fpdate)+L1156-1,DAY(fpdate)))&lt;&gt;DAY(fpdate),DATE(YEAR(fpdate),MONTH(fpdate)+L1156,0),DATE(YEAR(fpdate),MONTH(fpdate)+L1156-1,DAY(fpdate))))))</f>
        <v/>
      </c>
      <c r="N1156" s="70" t="str">
        <f>IF(L1156="","",IF(D1156&lt;&gt;"",D1156,IF(L1156=1,start_rate,IF(variable,IF(OR(L1156=1,L1156&lt;$K$20*periods_per_year),N1155,MIN($K$21,IF(MOD(L1156-1,$J$23)=0,MAX($K$22,N1155+$J$24),N1155))),N1155))))</f>
        <v/>
      </c>
      <c r="O1156" s="71" t="str">
        <f>IF(L1156="","",ROUND((((1+N1156/CP)^(CP/periods_per_year))-1)*R1155,2))</f>
        <v/>
      </c>
      <c r="P1156" s="71" t="str">
        <f>IF(L1156="","",IF(L1156=nper,R1155+O1156,MIN(R1155+O1156,IF(N1156=N1155,P1155,ROUND(-PMT(((1+N1156/CP)^(CP/periods_per_year))-1,nper-L1156+1,R1155),2)))))</f>
        <v/>
      </c>
      <c r="Q1156" s="71" t="str">
        <f t="shared" si="160"/>
        <v/>
      </c>
      <c r="R1156" s="71" t="str">
        <f t="shared" si="161"/>
        <v/>
      </c>
    </row>
    <row r="1157" spans="1:18" x14ac:dyDescent="0.25">
      <c r="A1157" s="63" t="str">
        <f t="shared" si="153"/>
        <v/>
      </c>
      <c r="B1157" s="64" t="str">
        <f t="shared" si="154"/>
        <v/>
      </c>
      <c r="C1157" s="65" t="str">
        <f t="shared" si="155"/>
        <v/>
      </c>
      <c r="D1157" s="66" t="str">
        <f>IF(A1157="","",IF(A1157=1,start_rate,IF(variable,IF(OR(A1157=1,A1157&lt;$K$20*periods_per_year),D1156,MIN($K$21,IF(MOD(A1157-1,$J$23)=0,MAX($K$22,D1156+$J$24),D1156))),D1156)))</f>
        <v/>
      </c>
      <c r="E1157" s="71" t="str">
        <f t="shared" si="156"/>
        <v/>
      </c>
      <c r="F1157" s="71" t="str">
        <f>IF(A1157="","",IF(A1157=nper,J1156+E1157,MIN(J1156+E1157,IF(D1157=D1156,F1156,IF($E$10="Acc Bi-Weekly",ROUND((-PMT(((1+D1157/CP)^(CP/12))-1,(nper-A1157+1)*12/26,J1156))/2,2),IF($E$10="Acc Weekly",ROUND((-PMT(((1+D1157/CP)^(CP/12))-1,(nper-A1157+1)*12/52,J1156))/4,2),ROUND(-PMT(((1+D1157/CP)^(CP/periods_per_year))-1,nper-A1157+1,J1156),2)))))))</f>
        <v/>
      </c>
      <c r="G1157" s="71" t="str">
        <f>IF(OR(A1157="",A1157&lt;$E$14),"",IF(J1156&lt;=F1157,0,IF(IF(AND(A1157&gt;=$E$14,MOD(A1157-$E$14,int)=0),$E$15,0)+F1157&gt;=J1156+E1157,J1156+E1157-F1157,IF(AND(A1157&gt;=$E$14,MOD(A1157-$E$14,int)=0),$E$15,0)+IF(IF(AND(A1157&gt;=$E$14,MOD(A1157-$E$14,int)=0),$E$15,0)+IF(MOD(A1157-$E$18,periods_per_year)=0,$E$17,0)+F1157&lt;J1156+E1157,IF(MOD(A1157-$E$18,periods_per_year)=0,$E$17,0),J1156+E1157-IF(AND(A1157&gt;=$E$14,MOD(A1157-$E$14,int)=0),$E$15,0)-F1157))))</f>
        <v/>
      </c>
      <c r="H1157" s="68"/>
      <c r="I1157" s="71" t="str">
        <f t="shared" si="157"/>
        <v/>
      </c>
      <c r="J1157" s="71" t="str">
        <f t="shared" si="158"/>
        <v/>
      </c>
      <c r="K1157" s="50"/>
      <c r="L1157" s="63" t="str">
        <f t="shared" si="159"/>
        <v/>
      </c>
      <c r="M1157" s="64" t="str">
        <f>IF(L1157="","",IF(OR(periods_per_year=26,periods_per_year=52),IF(periods_per_year=26,IF(L1157=1,fpdate,M1156+14),IF(periods_per_year=52,IF(L1157=1,fpdate,M1156+7),"n/a")),IF(periods_per_year=24,DATE(YEAR(fpdate),MONTH(fpdate)+(L1157-1)/2+IF(AND(DAY(fpdate)&gt;=15,MOD(L1157,2)=0),1,0),IF(MOD(L1157,2)=0,IF(DAY(fpdate)&gt;=15,DAY(fpdate)-14,DAY(fpdate)+14),DAY(fpdate))),IF(DAY(DATE(YEAR(fpdate),MONTH(fpdate)+L1157-1,DAY(fpdate)))&lt;&gt;DAY(fpdate),DATE(YEAR(fpdate),MONTH(fpdate)+L1157,0),DATE(YEAR(fpdate),MONTH(fpdate)+L1157-1,DAY(fpdate))))))</f>
        <v/>
      </c>
      <c r="N1157" s="70" t="str">
        <f>IF(L1157="","",IF(D1157&lt;&gt;"",D1157,IF(L1157=1,start_rate,IF(variable,IF(OR(L1157=1,L1157&lt;$K$20*periods_per_year),N1156,MIN($K$21,IF(MOD(L1157-1,$J$23)=0,MAX($K$22,N1156+$J$24),N1156))),N1156))))</f>
        <v/>
      </c>
      <c r="O1157" s="71" t="str">
        <f>IF(L1157="","",ROUND((((1+N1157/CP)^(CP/periods_per_year))-1)*R1156,2))</f>
        <v/>
      </c>
      <c r="P1157" s="71" t="str">
        <f>IF(L1157="","",IF(L1157=nper,R1156+O1157,MIN(R1156+O1157,IF(N1157=N1156,P1156,ROUND(-PMT(((1+N1157/CP)^(CP/periods_per_year))-1,nper-L1157+1,R1156),2)))))</f>
        <v/>
      </c>
      <c r="Q1157" s="71" t="str">
        <f t="shared" si="160"/>
        <v/>
      </c>
      <c r="R1157" s="71" t="str">
        <f t="shared" si="161"/>
        <v/>
      </c>
    </row>
    <row r="1158" spans="1:18" x14ac:dyDescent="0.25">
      <c r="A1158" s="63" t="str">
        <f t="shared" si="153"/>
        <v/>
      </c>
      <c r="B1158" s="64" t="str">
        <f t="shared" si="154"/>
        <v/>
      </c>
      <c r="C1158" s="65" t="str">
        <f t="shared" si="155"/>
        <v/>
      </c>
      <c r="D1158" s="66" t="str">
        <f>IF(A1158="","",IF(A1158=1,start_rate,IF(variable,IF(OR(A1158=1,A1158&lt;$K$20*periods_per_year),D1157,MIN($K$21,IF(MOD(A1158-1,$J$23)=0,MAX($K$22,D1157+$J$24),D1157))),D1157)))</f>
        <v/>
      </c>
      <c r="E1158" s="71" t="str">
        <f t="shared" si="156"/>
        <v/>
      </c>
      <c r="F1158" s="71" t="str">
        <f>IF(A1158="","",IF(A1158=nper,J1157+E1158,MIN(J1157+E1158,IF(D1158=D1157,F1157,IF($E$10="Acc Bi-Weekly",ROUND((-PMT(((1+D1158/CP)^(CP/12))-1,(nper-A1158+1)*12/26,J1157))/2,2),IF($E$10="Acc Weekly",ROUND((-PMT(((1+D1158/CP)^(CP/12))-1,(nper-A1158+1)*12/52,J1157))/4,2),ROUND(-PMT(((1+D1158/CP)^(CP/periods_per_year))-1,nper-A1158+1,J1157),2)))))))</f>
        <v/>
      </c>
      <c r="G1158" s="71" t="str">
        <f>IF(OR(A1158="",A1158&lt;$E$14),"",IF(J1157&lt;=F1158,0,IF(IF(AND(A1158&gt;=$E$14,MOD(A1158-$E$14,int)=0),$E$15,0)+F1158&gt;=J1157+E1158,J1157+E1158-F1158,IF(AND(A1158&gt;=$E$14,MOD(A1158-$E$14,int)=0),$E$15,0)+IF(IF(AND(A1158&gt;=$E$14,MOD(A1158-$E$14,int)=0),$E$15,0)+IF(MOD(A1158-$E$18,periods_per_year)=0,$E$17,0)+F1158&lt;J1157+E1158,IF(MOD(A1158-$E$18,periods_per_year)=0,$E$17,0),J1157+E1158-IF(AND(A1158&gt;=$E$14,MOD(A1158-$E$14,int)=0),$E$15,0)-F1158))))</f>
        <v/>
      </c>
      <c r="H1158" s="68"/>
      <c r="I1158" s="71" t="str">
        <f t="shared" si="157"/>
        <v/>
      </c>
      <c r="J1158" s="71" t="str">
        <f t="shared" si="158"/>
        <v/>
      </c>
      <c r="K1158" s="50"/>
      <c r="L1158" s="63" t="str">
        <f t="shared" si="159"/>
        <v/>
      </c>
      <c r="M1158" s="64" t="str">
        <f>IF(L1158="","",IF(OR(periods_per_year=26,periods_per_year=52),IF(periods_per_year=26,IF(L1158=1,fpdate,M1157+14),IF(periods_per_year=52,IF(L1158=1,fpdate,M1157+7),"n/a")),IF(periods_per_year=24,DATE(YEAR(fpdate),MONTH(fpdate)+(L1158-1)/2+IF(AND(DAY(fpdate)&gt;=15,MOD(L1158,2)=0),1,0),IF(MOD(L1158,2)=0,IF(DAY(fpdate)&gt;=15,DAY(fpdate)-14,DAY(fpdate)+14),DAY(fpdate))),IF(DAY(DATE(YEAR(fpdate),MONTH(fpdate)+L1158-1,DAY(fpdate)))&lt;&gt;DAY(fpdate),DATE(YEAR(fpdate),MONTH(fpdate)+L1158,0),DATE(YEAR(fpdate),MONTH(fpdate)+L1158-1,DAY(fpdate))))))</f>
        <v/>
      </c>
      <c r="N1158" s="70" t="str">
        <f>IF(L1158="","",IF(D1158&lt;&gt;"",D1158,IF(L1158=1,start_rate,IF(variable,IF(OR(L1158=1,L1158&lt;$K$20*periods_per_year),N1157,MIN($K$21,IF(MOD(L1158-1,$J$23)=0,MAX($K$22,N1157+$J$24),N1157))),N1157))))</f>
        <v/>
      </c>
      <c r="O1158" s="71" t="str">
        <f>IF(L1158="","",ROUND((((1+N1158/CP)^(CP/periods_per_year))-1)*R1157,2))</f>
        <v/>
      </c>
      <c r="P1158" s="71" t="str">
        <f>IF(L1158="","",IF(L1158=nper,R1157+O1158,MIN(R1157+O1158,IF(N1158=N1157,P1157,ROUND(-PMT(((1+N1158/CP)^(CP/periods_per_year))-1,nper-L1158+1,R1157),2)))))</f>
        <v/>
      </c>
      <c r="Q1158" s="71" t="str">
        <f t="shared" si="160"/>
        <v/>
      </c>
      <c r="R1158" s="71" t="str">
        <f t="shared" si="161"/>
        <v/>
      </c>
    </row>
    <row r="1159" spans="1:18" x14ac:dyDescent="0.25">
      <c r="A1159" s="63" t="str">
        <f t="shared" si="153"/>
        <v/>
      </c>
      <c r="B1159" s="64" t="str">
        <f t="shared" si="154"/>
        <v/>
      </c>
      <c r="C1159" s="65" t="str">
        <f t="shared" si="155"/>
        <v/>
      </c>
      <c r="D1159" s="66" t="str">
        <f>IF(A1159="","",IF(A1159=1,start_rate,IF(variable,IF(OR(A1159=1,A1159&lt;$K$20*periods_per_year),D1158,MIN($K$21,IF(MOD(A1159-1,$J$23)=0,MAX($K$22,D1158+$J$24),D1158))),D1158)))</f>
        <v/>
      </c>
      <c r="E1159" s="71" t="str">
        <f t="shared" si="156"/>
        <v/>
      </c>
      <c r="F1159" s="71" t="str">
        <f>IF(A1159="","",IF(A1159=nper,J1158+E1159,MIN(J1158+E1159,IF(D1159=D1158,F1158,IF($E$10="Acc Bi-Weekly",ROUND((-PMT(((1+D1159/CP)^(CP/12))-1,(nper-A1159+1)*12/26,J1158))/2,2),IF($E$10="Acc Weekly",ROUND((-PMT(((1+D1159/CP)^(CP/12))-1,(nper-A1159+1)*12/52,J1158))/4,2),ROUND(-PMT(((1+D1159/CP)^(CP/periods_per_year))-1,nper-A1159+1,J1158),2)))))))</f>
        <v/>
      </c>
      <c r="G1159" s="71" t="str">
        <f>IF(OR(A1159="",A1159&lt;$E$14),"",IF(J1158&lt;=F1159,0,IF(IF(AND(A1159&gt;=$E$14,MOD(A1159-$E$14,int)=0),$E$15,0)+F1159&gt;=J1158+E1159,J1158+E1159-F1159,IF(AND(A1159&gt;=$E$14,MOD(A1159-$E$14,int)=0),$E$15,0)+IF(IF(AND(A1159&gt;=$E$14,MOD(A1159-$E$14,int)=0),$E$15,0)+IF(MOD(A1159-$E$18,periods_per_year)=0,$E$17,0)+F1159&lt;J1158+E1159,IF(MOD(A1159-$E$18,periods_per_year)=0,$E$17,0),J1158+E1159-IF(AND(A1159&gt;=$E$14,MOD(A1159-$E$14,int)=0),$E$15,0)-F1159))))</f>
        <v/>
      </c>
      <c r="H1159" s="68"/>
      <c r="I1159" s="71" t="str">
        <f t="shared" si="157"/>
        <v/>
      </c>
      <c r="J1159" s="71" t="str">
        <f t="shared" si="158"/>
        <v/>
      </c>
      <c r="K1159" s="50"/>
      <c r="L1159" s="63" t="str">
        <f t="shared" si="159"/>
        <v/>
      </c>
      <c r="M1159" s="64" t="str">
        <f>IF(L1159="","",IF(OR(periods_per_year=26,periods_per_year=52),IF(periods_per_year=26,IF(L1159=1,fpdate,M1158+14),IF(periods_per_year=52,IF(L1159=1,fpdate,M1158+7),"n/a")),IF(periods_per_year=24,DATE(YEAR(fpdate),MONTH(fpdate)+(L1159-1)/2+IF(AND(DAY(fpdate)&gt;=15,MOD(L1159,2)=0),1,0),IF(MOD(L1159,2)=0,IF(DAY(fpdate)&gt;=15,DAY(fpdate)-14,DAY(fpdate)+14),DAY(fpdate))),IF(DAY(DATE(YEAR(fpdate),MONTH(fpdate)+L1159-1,DAY(fpdate)))&lt;&gt;DAY(fpdate),DATE(YEAR(fpdate),MONTH(fpdate)+L1159,0),DATE(YEAR(fpdate),MONTH(fpdate)+L1159-1,DAY(fpdate))))))</f>
        <v/>
      </c>
      <c r="N1159" s="70" t="str">
        <f>IF(L1159="","",IF(D1159&lt;&gt;"",D1159,IF(L1159=1,start_rate,IF(variable,IF(OR(L1159=1,L1159&lt;$K$20*periods_per_year),N1158,MIN($K$21,IF(MOD(L1159-1,$J$23)=0,MAX($K$22,N1158+$J$24),N1158))),N1158))))</f>
        <v/>
      </c>
      <c r="O1159" s="71" t="str">
        <f>IF(L1159="","",ROUND((((1+N1159/CP)^(CP/periods_per_year))-1)*R1158,2))</f>
        <v/>
      </c>
      <c r="P1159" s="71" t="str">
        <f>IF(L1159="","",IF(L1159=nper,R1158+O1159,MIN(R1158+O1159,IF(N1159=N1158,P1158,ROUND(-PMT(((1+N1159/CP)^(CP/periods_per_year))-1,nper-L1159+1,R1158),2)))))</f>
        <v/>
      </c>
      <c r="Q1159" s="71" t="str">
        <f t="shared" si="160"/>
        <v/>
      </c>
      <c r="R1159" s="71" t="str">
        <f t="shared" si="161"/>
        <v/>
      </c>
    </row>
    <row r="1160" spans="1:18" x14ac:dyDescent="0.25">
      <c r="A1160" s="63" t="str">
        <f t="shared" si="153"/>
        <v/>
      </c>
      <c r="B1160" s="64" t="str">
        <f t="shared" si="154"/>
        <v/>
      </c>
      <c r="C1160" s="65" t="str">
        <f t="shared" si="155"/>
        <v/>
      </c>
      <c r="D1160" s="66" t="str">
        <f>IF(A1160="","",IF(A1160=1,start_rate,IF(variable,IF(OR(A1160=1,A1160&lt;$K$20*periods_per_year),D1159,MIN($K$21,IF(MOD(A1160-1,$J$23)=0,MAX($K$22,D1159+$J$24),D1159))),D1159)))</f>
        <v/>
      </c>
      <c r="E1160" s="71" t="str">
        <f t="shared" si="156"/>
        <v/>
      </c>
      <c r="F1160" s="71" t="str">
        <f>IF(A1160="","",IF(A1160=nper,J1159+E1160,MIN(J1159+E1160,IF(D1160=D1159,F1159,IF($E$10="Acc Bi-Weekly",ROUND((-PMT(((1+D1160/CP)^(CP/12))-1,(nper-A1160+1)*12/26,J1159))/2,2),IF($E$10="Acc Weekly",ROUND((-PMT(((1+D1160/CP)^(CP/12))-1,(nper-A1160+1)*12/52,J1159))/4,2),ROUND(-PMT(((1+D1160/CP)^(CP/periods_per_year))-1,nper-A1160+1,J1159),2)))))))</f>
        <v/>
      </c>
      <c r="G1160" s="71" t="str">
        <f>IF(OR(A1160="",A1160&lt;$E$14),"",IF(J1159&lt;=F1160,0,IF(IF(AND(A1160&gt;=$E$14,MOD(A1160-$E$14,int)=0),$E$15,0)+F1160&gt;=J1159+E1160,J1159+E1160-F1160,IF(AND(A1160&gt;=$E$14,MOD(A1160-$E$14,int)=0),$E$15,0)+IF(IF(AND(A1160&gt;=$E$14,MOD(A1160-$E$14,int)=0),$E$15,0)+IF(MOD(A1160-$E$18,periods_per_year)=0,$E$17,0)+F1160&lt;J1159+E1160,IF(MOD(A1160-$E$18,periods_per_year)=0,$E$17,0),J1159+E1160-IF(AND(A1160&gt;=$E$14,MOD(A1160-$E$14,int)=0),$E$15,0)-F1160))))</f>
        <v/>
      </c>
      <c r="H1160" s="68"/>
      <c r="I1160" s="71" t="str">
        <f t="shared" si="157"/>
        <v/>
      </c>
      <c r="J1160" s="71" t="str">
        <f t="shared" si="158"/>
        <v/>
      </c>
      <c r="K1160" s="50"/>
      <c r="L1160" s="63" t="str">
        <f t="shared" si="159"/>
        <v/>
      </c>
      <c r="M1160" s="64" t="str">
        <f>IF(L1160="","",IF(OR(periods_per_year=26,periods_per_year=52),IF(periods_per_year=26,IF(L1160=1,fpdate,M1159+14),IF(periods_per_year=52,IF(L1160=1,fpdate,M1159+7),"n/a")),IF(periods_per_year=24,DATE(YEAR(fpdate),MONTH(fpdate)+(L1160-1)/2+IF(AND(DAY(fpdate)&gt;=15,MOD(L1160,2)=0),1,0),IF(MOD(L1160,2)=0,IF(DAY(fpdate)&gt;=15,DAY(fpdate)-14,DAY(fpdate)+14),DAY(fpdate))),IF(DAY(DATE(YEAR(fpdate),MONTH(fpdate)+L1160-1,DAY(fpdate)))&lt;&gt;DAY(fpdate),DATE(YEAR(fpdate),MONTH(fpdate)+L1160,0),DATE(YEAR(fpdate),MONTH(fpdate)+L1160-1,DAY(fpdate))))))</f>
        <v/>
      </c>
      <c r="N1160" s="70" t="str">
        <f>IF(L1160="","",IF(D1160&lt;&gt;"",D1160,IF(L1160=1,start_rate,IF(variable,IF(OR(L1160=1,L1160&lt;$K$20*periods_per_year),N1159,MIN($K$21,IF(MOD(L1160-1,$J$23)=0,MAX($K$22,N1159+$J$24),N1159))),N1159))))</f>
        <v/>
      </c>
      <c r="O1160" s="71" t="str">
        <f>IF(L1160="","",ROUND((((1+N1160/CP)^(CP/periods_per_year))-1)*R1159,2))</f>
        <v/>
      </c>
      <c r="P1160" s="71" t="str">
        <f>IF(L1160="","",IF(L1160=nper,R1159+O1160,MIN(R1159+O1160,IF(N1160=N1159,P1159,ROUND(-PMT(((1+N1160/CP)^(CP/periods_per_year))-1,nper-L1160+1,R1159),2)))))</f>
        <v/>
      </c>
      <c r="Q1160" s="71" t="str">
        <f t="shared" si="160"/>
        <v/>
      </c>
      <c r="R1160" s="71" t="str">
        <f t="shared" si="161"/>
        <v/>
      </c>
    </row>
    <row r="1161" spans="1:18" x14ac:dyDescent="0.25">
      <c r="A1161" s="63" t="str">
        <f t="shared" si="153"/>
        <v/>
      </c>
      <c r="B1161" s="64" t="str">
        <f t="shared" si="154"/>
        <v/>
      </c>
      <c r="C1161" s="65" t="str">
        <f t="shared" si="155"/>
        <v/>
      </c>
      <c r="D1161" s="66" t="str">
        <f>IF(A1161="","",IF(A1161=1,start_rate,IF(variable,IF(OR(A1161=1,A1161&lt;$K$20*periods_per_year),D1160,MIN($K$21,IF(MOD(A1161-1,$J$23)=0,MAX($K$22,D1160+$J$24),D1160))),D1160)))</f>
        <v/>
      </c>
      <c r="E1161" s="71" t="str">
        <f t="shared" si="156"/>
        <v/>
      </c>
      <c r="F1161" s="71" t="str">
        <f>IF(A1161="","",IF(A1161=nper,J1160+E1161,MIN(J1160+E1161,IF(D1161=D1160,F1160,IF($E$10="Acc Bi-Weekly",ROUND((-PMT(((1+D1161/CP)^(CP/12))-1,(nper-A1161+1)*12/26,J1160))/2,2),IF($E$10="Acc Weekly",ROUND((-PMT(((1+D1161/CP)^(CP/12))-1,(nper-A1161+1)*12/52,J1160))/4,2),ROUND(-PMT(((1+D1161/CP)^(CP/periods_per_year))-1,nper-A1161+1,J1160),2)))))))</f>
        <v/>
      </c>
      <c r="G1161" s="71" t="str">
        <f>IF(OR(A1161="",A1161&lt;$E$14),"",IF(J1160&lt;=F1161,0,IF(IF(AND(A1161&gt;=$E$14,MOD(A1161-$E$14,int)=0),$E$15,0)+F1161&gt;=J1160+E1161,J1160+E1161-F1161,IF(AND(A1161&gt;=$E$14,MOD(A1161-$E$14,int)=0),$E$15,0)+IF(IF(AND(A1161&gt;=$E$14,MOD(A1161-$E$14,int)=0),$E$15,0)+IF(MOD(A1161-$E$18,periods_per_year)=0,$E$17,0)+F1161&lt;J1160+E1161,IF(MOD(A1161-$E$18,periods_per_year)=0,$E$17,0),J1160+E1161-IF(AND(A1161&gt;=$E$14,MOD(A1161-$E$14,int)=0),$E$15,0)-F1161))))</f>
        <v/>
      </c>
      <c r="H1161" s="68"/>
      <c r="I1161" s="71" t="str">
        <f t="shared" si="157"/>
        <v/>
      </c>
      <c r="J1161" s="71" t="str">
        <f t="shared" si="158"/>
        <v/>
      </c>
      <c r="K1161" s="50"/>
      <c r="L1161" s="63" t="str">
        <f t="shared" si="159"/>
        <v/>
      </c>
      <c r="M1161" s="64" t="str">
        <f>IF(L1161="","",IF(OR(periods_per_year=26,periods_per_year=52),IF(periods_per_year=26,IF(L1161=1,fpdate,M1160+14),IF(periods_per_year=52,IF(L1161=1,fpdate,M1160+7),"n/a")),IF(periods_per_year=24,DATE(YEAR(fpdate),MONTH(fpdate)+(L1161-1)/2+IF(AND(DAY(fpdate)&gt;=15,MOD(L1161,2)=0),1,0),IF(MOD(L1161,2)=0,IF(DAY(fpdate)&gt;=15,DAY(fpdate)-14,DAY(fpdate)+14),DAY(fpdate))),IF(DAY(DATE(YEAR(fpdate),MONTH(fpdate)+L1161-1,DAY(fpdate)))&lt;&gt;DAY(fpdate),DATE(YEAR(fpdate),MONTH(fpdate)+L1161,0),DATE(YEAR(fpdate),MONTH(fpdate)+L1161-1,DAY(fpdate))))))</f>
        <v/>
      </c>
      <c r="N1161" s="70" t="str">
        <f>IF(L1161="","",IF(D1161&lt;&gt;"",D1161,IF(L1161=1,start_rate,IF(variable,IF(OR(L1161=1,L1161&lt;$K$20*periods_per_year),N1160,MIN($K$21,IF(MOD(L1161-1,$J$23)=0,MAX($K$22,N1160+$J$24),N1160))),N1160))))</f>
        <v/>
      </c>
      <c r="O1161" s="71" t="str">
        <f>IF(L1161="","",ROUND((((1+N1161/CP)^(CP/periods_per_year))-1)*R1160,2))</f>
        <v/>
      </c>
      <c r="P1161" s="71" t="str">
        <f>IF(L1161="","",IF(L1161=nper,R1160+O1161,MIN(R1160+O1161,IF(N1161=N1160,P1160,ROUND(-PMT(((1+N1161/CP)^(CP/periods_per_year))-1,nper-L1161+1,R1160),2)))))</f>
        <v/>
      </c>
      <c r="Q1161" s="71" t="str">
        <f t="shared" si="160"/>
        <v/>
      </c>
      <c r="R1161" s="71" t="str">
        <f t="shared" si="161"/>
        <v/>
      </c>
    </row>
    <row r="1162" spans="1:18" x14ac:dyDescent="0.25">
      <c r="A1162" s="63" t="str">
        <f t="shared" si="153"/>
        <v/>
      </c>
      <c r="B1162" s="64" t="str">
        <f t="shared" si="154"/>
        <v/>
      </c>
      <c r="C1162" s="65" t="str">
        <f t="shared" si="155"/>
        <v/>
      </c>
      <c r="D1162" s="66" t="str">
        <f>IF(A1162="","",IF(A1162=1,start_rate,IF(variable,IF(OR(A1162=1,A1162&lt;$K$20*periods_per_year),D1161,MIN($K$21,IF(MOD(A1162-1,$J$23)=0,MAX($K$22,D1161+$J$24),D1161))),D1161)))</f>
        <v/>
      </c>
      <c r="E1162" s="71" t="str">
        <f t="shared" si="156"/>
        <v/>
      </c>
      <c r="F1162" s="71" t="str">
        <f>IF(A1162="","",IF(A1162=nper,J1161+E1162,MIN(J1161+E1162,IF(D1162=D1161,F1161,IF($E$10="Acc Bi-Weekly",ROUND((-PMT(((1+D1162/CP)^(CP/12))-1,(nper-A1162+1)*12/26,J1161))/2,2),IF($E$10="Acc Weekly",ROUND((-PMT(((1+D1162/CP)^(CP/12))-1,(nper-A1162+1)*12/52,J1161))/4,2),ROUND(-PMT(((1+D1162/CP)^(CP/periods_per_year))-1,nper-A1162+1,J1161),2)))))))</f>
        <v/>
      </c>
      <c r="G1162" s="71" t="str">
        <f>IF(OR(A1162="",A1162&lt;$E$14),"",IF(J1161&lt;=F1162,0,IF(IF(AND(A1162&gt;=$E$14,MOD(A1162-$E$14,int)=0),$E$15,0)+F1162&gt;=J1161+E1162,J1161+E1162-F1162,IF(AND(A1162&gt;=$E$14,MOD(A1162-$E$14,int)=0),$E$15,0)+IF(IF(AND(A1162&gt;=$E$14,MOD(A1162-$E$14,int)=0),$E$15,0)+IF(MOD(A1162-$E$18,periods_per_year)=0,$E$17,0)+F1162&lt;J1161+E1162,IF(MOD(A1162-$E$18,periods_per_year)=0,$E$17,0),J1161+E1162-IF(AND(A1162&gt;=$E$14,MOD(A1162-$E$14,int)=0),$E$15,0)-F1162))))</f>
        <v/>
      </c>
      <c r="H1162" s="68"/>
      <c r="I1162" s="71" t="str">
        <f t="shared" si="157"/>
        <v/>
      </c>
      <c r="J1162" s="71" t="str">
        <f t="shared" si="158"/>
        <v/>
      </c>
      <c r="K1162" s="50"/>
      <c r="L1162" s="63" t="str">
        <f t="shared" si="159"/>
        <v/>
      </c>
      <c r="M1162" s="64" t="str">
        <f>IF(L1162="","",IF(OR(periods_per_year=26,periods_per_year=52),IF(periods_per_year=26,IF(L1162=1,fpdate,M1161+14),IF(periods_per_year=52,IF(L1162=1,fpdate,M1161+7),"n/a")),IF(periods_per_year=24,DATE(YEAR(fpdate),MONTH(fpdate)+(L1162-1)/2+IF(AND(DAY(fpdate)&gt;=15,MOD(L1162,2)=0),1,0),IF(MOD(L1162,2)=0,IF(DAY(fpdate)&gt;=15,DAY(fpdate)-14,DAY(fpdate)+14),DAY(fpdate))),IF(DAY(DATE(YEAR(fpdate),MONTH(fpdate)+L1162-1,DAY(fpdate)))&lt;&gt;DAY(fpdate),DATE(YEAR(fpdate),MONTH(fpdate)+L1162,0),DATE(YEAR(fpdate),MONTH(fpdate)+L1162-1,DAY(fpdate))))))</f>
        <v/>
      </c>
      <c r="N1162" s="70" t="str">
        <f>IF(L1162="","",IF(D1162&lt;&gt;"",D1162,IF(L1162=1,start_rate,IF(variable,IF(OR(L1162=1,L1162&lt;$K$20*periods_per_year),N1161,MIN($K$21,IF(MOD(L1162-1,$J$23)=0,MAX($K$22,N1161+$J$24),N1161))),N1161))))</f>
        <v/>
      </c>
      <c r="O1162" s="71" t="str">
        <f>IF(L1162="","",ROUND((((1+N1162/CP)^(CP/periods_per_year))-1)*R1161,2))</f>
        <v/>
      </c>
      <c r="P1162" s="71" t="str">
        <f>IF(L1162="","",IF(L1162=nper,R1161+O1162,MIN(R1161+O1162,IF(N1162=N1161,P1161,ROUND(-PMT(((1+N1162/CP)^(CP/periods_per_year))-1,nper-L1162+1,R1161),2)))))</f>
        <v/>
      </c>
      <c r="Q1162" s="71" t="str">
        <f t="shared" si="160"/>
        <v/>
      </c>
      <c r="R1162" s="71" t="str">
        <f t="shared" si="161"/>
        <v/>
      </c>
    </row>
    <row r="1163" spans="1:18" x14ac:dyDescent="0.25">
      <c r="A1163" s="63" t="str">
        <f t="shared" si="153"/>
        <v/>
      </c>
      <c r="B1163" s="64" t="str">
        <f t="shared" si="154"/>
        <v/>
      </c>
      <c r="C1163" s="65" t="str">
        <f t="shared" si="155"/>
        <v/>
      </c>
      <c r="D1163" s="66" t="str">
        <f>IF(A1163="","",IF(A1163=1,start_rate,IF(variable,IF(OR(A1163=1,A1163&lt;$K$20*periods_per_year),D1162,MIN($K$21,IF(MOD(A1163-1,$J$23)=0,MAX($K$22,D1162+$J$24),D1162))),D1162)))</f>
        <v/>
      </c>
      <c r="E1163" s="71" t="str">
        <f t="shared" si="156"/>
        <v/>
      </c>
      <c r="F1163" s="71" t="str">
        <f>IF(A1163="","",IF(A1163=nper,J1162+E1163,MIN(J1162+E1163,IF(D1163=D1162,F1162,IF($E$10="Acc Bi-Weekly",ROUND((-PMT(((1+D1163/CP)^(CP/12))-1,(nper-A1163+1)*12/26,J1162))/2,2),IF($E$10="Acc Weekly",ROUND((-PMT(((1+D1163/CP)^(CP/12))-1,(nper-A1163+1)*12/52,J1162))/4,2),ROUND(-PMT(((1+D1163/CP)^(CP/periods_per_year))-1,nper-A1163+1,J1162),2)))))))</f>
        <v/>
      </c>
      <c r="G1163" s="71" t="str">
        <f>IF(OR(A1163="",A1163&lt;$E$14),"",IF(J1162&lt;=F1163,0,IF(IF(AND(A1163&gt;=$E$14,MOD(A1163-$E$14,int)=0),$E$15,0)+F1163&gt;=J1162+E1163,J1162+E1163-F1163,IF(AND(A1163&gt;=$E$14,MOD(A1163-$E$14,int)=0),$E$15,0)+IF(IF(AND(A1163&gt;=$E$14,MOD(A1163-$E$14,int)=0),$E$15,0)+IF(MOD(A1163-$E$18,periods_per_year)=0,$E$17,0)+F1163&lt;J1162+E1163,IF(MOD(A1163-$E$18,periods_per_year)=0,$E$17,0),J1162+E1163-IF(AND(A1163&gt;=$E$14,MOD(A1163-$E$14,int)=0),$E$15,0)-F1163))))</f>
        <v/>
      </c>
      <c r="H1163" s="68"/>
      <c r="I1163" s="71" t="str">
        <f t="shared" si="157"/>
        <v/>
      </c>
      <c r="J1163" s="71" t="str">
        <f t="shared" si="158"/>
        <v/>
      </c>
      <c r="K1163" s="50"/>
      <c r="L1163" s="63" t="str">
        <f t="shared" si="159"/>
        <v/>
      </c>
      <c r="M1163" s="64" t="str">
        <f>IF(L1163="","",IF(OR(periods_per_year=26,periods_per_year=52),IF(periods_per_year=26,IF(L1163=1,fpdate,M1162+14),IF(periods_per_year=52,IF(L1163=1,fpdate,M1162+7),"n/a")),IF(periods_per_year=24,DATE(YEAR(fpdate),MONTH(fpdate)+(L1163-1)/2+IF(AND(DAY(fpdate)&gt;=15,MOD(L1163,2)=0),1,0),IF(MOD(L1163,2)=0,IF(DAY(fpdate)&gt;=15,DAY(fpdate)-14,DAY(fpdate)+14),DAY(fpdate))),IF(DAY(DATE(YEAR(fpdate),MONTH(fpdate)+L1163-1,DAY(fpdate)))&lt;&gt;DAY(fpdate),DATE(YEAR(fpdate),MONTH(fpdate)+L1163,0),DATE(YEAR(fpdate),MONTH(fpdate)+L1163-1,DAY(fpdate))))))</f>
        <v/>
      </c>
      <c r="N1163" s="70" t="str">
        <f>IF(L1163="","",IF(D1163&lt;&gt;"",D1163,IF(L1163=1,start_rate,IF(variable,IF(OR(L1163=1,L1163&lt;$K$20*periods_per_year),N1162,MIN($K$21,IF(MOD(L1163-1,$J$23)=0,MAX($K$22,N1162+$J$24),N1162))),N1162))))</f>
        <v/>
      </c>
      <c r="O1163" s="71" t="str">
        <f>IF(L1163="","",ROUND((((1+N1163/CP)^(CP/periods_per_year))-1)*R1162,2))</f>
        <v/>
      </c>
      <c r="P1163" s="71" t="str">
        <f>IF(L1163="","",IF(L1163=nper,R1162+O1163,MIN(R1162+O1163,IF(N1163=N1162,P1162,ROUND(-PMT(((1+N1163/CP)^(CP/periods_per_year))-1,nper-L1163+1,R1162),2)))))</f>
        <v/>
      </c>
      <c r="Q1163" s="71" t="str">
        <f t="shared" si="160"/>
        <v/>
      </c>
      <c r="R1163" s="71" t="str">
        <f t="shared" si="161"/>
        <v/>
      </c>
    </row>
    <row r="1164" spans="1:18" x14ac:dyDescent="0.25">
      <c r="A1164" s="63" t="str">
        <f t="shared" si="153"/>
        <v/>
      </c>
      <c r="B1164" s="64" t="str">
        <f t="shared" si="154"/>
        <v/>
      </c>
      <c r="C1164" s="65" t="str">
        <f t="shared" si="155"/>
        <v/>
      </c>
      <c r="D1164" s="66" t="str">
        <f>IF(A1164="","",IF(A1164=1,start_rate,IF(variable,IF(OR(A1164=1,A1164&lt;$K$20*periods_per_year),D1163,MIN($K$21,IF(MOD(A1164-1,$J$23)=0,MAX($K$22,D1163+$J$24),D1163))),D1163)))</f>
        <v/>
      </c>
      <c r="E1164" s="71" t="str">
        <f t="shared" si="156"/>
        <v/>
      </c>
      <c r="F1164" s="71" t="str">
        <f>IF(A1164="","",IF(A1164=nper,J1163+E1164,MIN(J1163+E1164,IF(D1164=D1163,F1163,IF($E$10="Acc Bi-Weekly",ROUND((-PMT(((1+D1164/CP)^(CP/12))-1,(nper-A1164+1)*12/26,J1163))/2,2),IF($E$10="Acc Weekly",ROUND((-PMT(((1+D1164/CP)^(CP/12))-1,(nper-A1164+1)*12/52,J1163))/4,2),ROUND(-PMT(((1+D1164/CP)^(CP/periods_per_year))-1,nper-A1164+1,J1163),2)))))))</f>
        <v/>
      </c>
      <c r="G1164" s="71" t="str">
        <f>IF(OR(A1164="",A1164&lt;$E$14),"",IF(J1163&lt;=F1164,0,IF(IF(AND(A1164&gt;=$E$14,MOD(A1164-$E$14,int)=0),$E$15,0)+F1164&gt;=J1163+E1164,J1163+E1164-F1164,IF(AND(A1164&gt;=$E$14,MOD(A1164-$E$14,int)=0),$E$15,0)+IF(IF(AND(A1164&gt;=$E$14,MOD(A1164-$E$14,int)=0),$E$15,0)+IF(MOD(A1164-$E$18,periods_per_year)=0,$E$17,0)+F1164&lt;J1163+E1164,IF(MOD(A1164-$E$18,periods_per_year)=0,$E$17,0),J1163+E1164-IF(AND(A1164&gt;=$E$14,MOD(A1164-$E$14,int)=0),$E$15,0)-F1164))))</f>
        <v/>
      </c>
      <c r="H1164" s="68"/>
      <c r="I1164" s="71" t="str">
        <f t="shared" si="157"/>
        <v/>
      </c>
      <c r="J1164" s="71" t="str">
        <f t="shared" si="158"/>
        <v/>
      </c>
      <c r="K1164" s="50"/>
      <c r="L1164" s="63" t="str">
        <f t="shared" si="159"/>
        <v/>
      </c>
      <c r="M1164" s="64" t="str">
        <f>IF(L1164="","",IF(OR(periods_per_year=26,periods_per_year=52),IF(periods_per_year=26,IF(L1164=1,fpdate,M1163+14),IF(periods_per_year=52,IF(L1164=1,fpdate,M1163+7),"n/a")),IF(periods_per_year=24,DATE(YEAR(fpdate),MONTH(fpdate)+(L1164-1)/2+IF(AND(DAY(fpdate)&gt;=15,MOD(L1164,2)=0),1,0),IF(MOD(L1164,2)=0,IF(DAY(fpdate)&gt;=15,DAY(fpdate)-14,DAY(fpdate)+14),DAY(fpdate))),IF(DAY(DATE(YEAR(fpdate),MONTH(fpdate)+L1164-1,DAY(fpdate)))&lt;&gt;DAY(fpdate),DATE(YEAR(fpdate),MONTH(fpdate)+L1164,0),DATE(YEAR(fpdate),MONTH(fpdate)+L1164-1,DAY(fpdate))))))</f>
        <v/>
      </c>
      <c r="N1164" s="70" t="str">
        <f>IF(L1164="","",IF(D1164&lt;&gt;"",D1164,IF(L1164=1,start_rate,IF(variable,IF(OR(L1164=1,L1164&lt;$K$20*periods_per_year),N1163,MIN($K$21,IF(MOD(L1164-1,$J$23)=0,MAX($K$22,N1163+$J$24),N1163))),N1163))))</f>
        <v/>
      </c>
      <c r="O1164" s="71" t="str">
        <f>IF(L1164="","",ROUND((((1+N1164/CP)^(CP/periods_per_year))-1)*R1163,2))</f>
        <v/>
      </c>
      <c r="P1164" s="71" t="str">
        <f>IF(L1164="","",IF(L1164=nper,R1163+O1164,MIN(R1163+O1164,IF(N1164=N1163,P1163,ROUND(-PMT(((1+N1164/CP)^(CP/periods_per_year))-1,nper-L1164+1,R1163),2)))))</f>
        <v/>
      </c>
      <c r="Q1164" s="71" t="str">
        <f t="shared" si="160"/>
        <v/>
      </c>
      <c r="R1164" s="71" t="str">
        <f t="shared" si="161"/>
        <v/>
      </c>
    </row>
    <row r="1165" spans="1:18" x14ac:dyDescent="0.25">
      <c r="A1165" s="63" t="str">
        <f t="shared" si="153"/>
        <v/>
      </c>
      <c r="B1165" s="64" t="str">
        <f t="shared" si="154"/>
        <v/>
      </c>
      <c r="C1165" s="65" t="str">
        <f t="shared" si="155"/>
        <v/>
      </c>
      <c r="D1165" s="66" t="str">
        <f>IF(A1165="","",IF(A1165=1,start_rate,IF(variable,IF(OR(A1165=1,A1165&lt;$K$20*periods_per_year),D1164,MIN($K$21,IF(MOD(A1165-1,$J$23)=0,MAX($K$22,D1164+$J$24),D1164))),D1164)))</f>
        <v/>
      </c>
      <c r="E1165" s="71" t="str">
        <f t="shared" si="156"/>
        <v/>
      </c>
      <c r="F1165" s="71" t="str">
        <f>IF(A1165="","",IF(A1165=nper,J1164+E1165,MIN(J1164+E1165,IF(D1165=D1164,F1164,IF($E$10="Acc Bi-Weekly",ROUND((-PMT(((1+D1165/CP)^(CP/12))-1,(nper-A1165+1)*12/26,J1164))/2,2),IF($E$10="Acc Weekly",ROUND((-PMT(((1+D1165/CP)^(CP/12))-1,(nper-A1165+1)*12/52,J1164))/4,2),ROUND(-PMT(((1+D1165/CP)^(CP/periods_per_year))-1,nper-A1165+1,J1164),2)))))))</f>
        <v/>
      </c>
      <c r="G1165" s="71" t="str">
        <f>IF(OR(A1165="",A1165&lt;$E$14),"",IF(J1164&lt;=F1165,0,IF(IF(AND(A1165&gt;=$E$14,MOD(A1165-$E$14,int)=0),$E$15,0)+F1165&gt;=J1164+E1165,J1164+E1165-F1165,IF(AND(A1165&gt;=$E$14,MOD(A1165-$E$14,int)=0),$E$15,0)+IF(IF(AND(A1165&gt;=$E$14,MOD(A1165-$E$14,int)=0),$E$15,0)+IF(MOD(A1165-$E$18,periods_per_year)=0,$E$17,0)+F1165&lt;J1164+E1165,IF(MOD(A1165-$E$18,periods_per_year)=0,$E$17,0),J1164+E1165-IF(AND(A1165&gt;=$E$14,MOD(A1165-$E$14,int)=0),$E$15,0)-F1165))))</f>
        <v/>
      </c>
      <c r="H1165" s="68"/>
      <c r="I1165" s="71" t="str">
        <f t="shared" si="157"/>
        <v/>
      </c>
      <c r="J1165" s="71" t="str">
        <f t="shared" si="158"/>
        <v/>
      </c>
      <c r="K1165" s="50"/>
      <c r="L1165" s="63" t="str">
        <f t="shared" si="159"/>
        <v/>
      </c>
      <c r="M1165" s="64" t="str">
        <f>IF(L1165="","",IF(OR(periods_per_year=26,periods_per_year=52),IF(periods_per_year=26,IF(L1165=1,fpdate,M1164+14),IF(periods_per_year=52,IF(L1165=1,fpdate,M1164+7),"n/a")),IF(periods_per_year=24,DATE(YEAR(fpdate),MONTH(fpdate)+(L1165-1)/2+IF(AND(DAY(fpdate)&gt;=15,MOD(L1165,2)=0),1,0),IF(MOD(L1165,2)=0,IF(DAY(fpdate)&gt;=15,DAY(fpdate)-14,DAY(fpdate)+14),DAY(fpdate))),IF(DAY(DATE(YEAR(fpdate),MONTH(fpdate)+L1165-1,DAY(fpdate)))&lt;&gt;DAY(fpdate),DATE(YEAR(fpdate),MONTH(fpdate)+L1165,0),DATE(YEAR(fpdate),MONTH(fpdate)+L1165-1,DAY(fpdate))))))</f>
        <v/>
      </c>
      <c r="N1165" s="70" t="str">
        <f>IF(L1165="","",IF(D1165&lt;&gt;"",D1165,IF(L1165=1,start_rate,IF(variable,IF(OR(L1165=1,L1165&lt;$K$20*periods_per_year),N1164,MIN($K$21,IF(MOD(L1165-1,$J$23)=0,MAX($K$22,N1164+$J$24),N1164))),N1164))))</f>
        <v/>
      </c>
      <c r="O1165" s="71" t="str">
        <f>IF(L1165="","",ROUND((((1+N1165/CP)^(CP/periods_per_year))-1)*R1164,2))</f>
        <v/>
      </c>
      <c r="P1165" s="71" t="str">
        <f>IF(L1165="","",IF(L1165=nper,R1164+O1165,MIN(R1164+O1165,IF(N1165=N1164,P1164,ROUND(-PMT(((1+N1165/CP)^(CP/periods_per_year))-1,nper-L1165+1,R1164),2)))))</f>
        <v/>
      </c>
      <c r="Q1165" s="71" t="str">
        <f t="shared" si="160"/>
        <v/>
      </c>
      <c r="R1165" s="71" t="str">
        <f t="shared" si="161"/>
        <v/>
      </c>
    </row>
    <row r="1166" spans="1:18" x14ac:dyDescent="0.25">
      <c r="A1166" s="63" t="str">
        <f t="shared" si="153"/>
        <v/>
      </c>
      <c r="B1166" s="64" t="str">
        <f t="shared" si="154"/>
        <v/>
      </c>
      <c r="C1166" s="65" t="str">
        <f t="shared" si="155"/>
        <v/>
      </c>
      <c r="D1166" s="66" t="str">
        <f>IF(A1166="","",IF(A1166=1,start_rate,IF(variable,IF(OR(A1166=1,A1166&lt;$K$20*periods_per_year),D1165,MIN($K$21,IF(MOD(A1166-1,$J$23)=0,MAX($K$22,D1165+$J$24),D1165))),D1165)))</f>
        <v/>
      </c>
      <c r="E1166" s="71" t="str">
        <f t="shared" si="156"/>
        <v/>
      </c>
      <c r="F1166" s="71" t="str">
        <f>IF(A1166="","",IF(A1166=nper,J1165+E1166,MIN(J1165+E1166,IF(D1166=D1165,F1165,IF($E$10="Acc Bi-Weekly",ROUND((-PMT(((1+D1166/CP)^(CP/12))-1,(nper-A1166+1)*12/26,J1165))/2,2),IF($E$10="Acc Weekly",ROUND((-PMT(((1+D1166/CP)^(CP/12))-1,(nper-A1166+1)*12/52,J1165))/4,2),ROUND(-PMT(((1+D1166/CP)^(CP/periods_per_year))-1,nper-A1166+1,J1165),2)))))))</f>
        <v/>
      </c>
      <c r="G1166" s="71" t="str">
        <f>IF(OR(A1166="",A1166&lt;$E$14),"",IF(J1165&lt;=F1166,0,IF(IF(AND(A1166&gt;=$E$14,MOD(A1166-$E$14,int)=0),$E$15,0)+F1166&gt;=J1165+E1166,J1165+E1166-F1166,IF(AND(A1166&gt;=$E$14,MOD(A1166-$E$14,int)=0),$E$15,0)+IF(IF(AND(A1166&gt;=$E$14,MOD(A1166-$E$14,int)=0),$E$15,0)+IF(MOD(A1166-$E$18,periods_per_year)=0,$E$17,0)+F1166&lt;J1165+E1166,IF(MOD(A1166-$E$18,periods_per_year)=0,$E$17,0),J1165+E1166-IF(AND(A1166&gt;=$E$14,MOD(A1166-$E$14,int)=0),$E$15,0)-F1166))))</f>
        <v/>
      </c>
      <c r="H1166" s="68"/>
      <c r="I1166" s="71" t="str">
        <f t="shared" si="157"/>
        <v/>
      </c>
      <c r="J1166" s="71" t="str">
        <f t="shared" si="158"/>
        <v/>
      </c>
      <c r="K1166" s="50"/>
      <c r="L1166" s="63" t="str">
        <f t="shared" si="159"/>
        <v/>
      </c>
      <c r="M1166" s="64" t="str">
        <f>IF(L1166="","",IF(OR(periods_per_year=26,periods_per_year=52),IF(periods_per_year=26,IF(L1166=1,fpdate,M1165+14),IF(periods_per_year=52,IF(L1166=1,fpdate,M1165+7),"n/a")),IF(periods_per_year=24,DATE(YEAR(fpdate),MONTH(fpdate)+(L1166-1)/2+IF(AND(DAY(fpdate)&gt;=15,MOD(L1166,2)=0),1,0),IF(MOD(L1166,2)=0,IF(DAY(fpdate)&gt;=15,DAY(fpdate)-14,DAY(fpdate)+14),DAY(fpdate))),IF(DAY(DATE(YEAR(fpdate),MONTH(fpdate)+L1166-1,DAY(fpdate)))&lt;&gt;DAY(fpdate),DATE(YEAR(fpdate),MONTH(fpdate)+L1166,0),DATE(YEAR(fpdate),MONTH(fpdate)+L1166-1,DAY(fpdate))))))</f>
        <v/>
      </c>
      <c r="N1166" s="70" t="str">
        <f>IF(L1166="","",IF(D1166&lt;&gt;"",D1166,IF(L1166=1,start_rate,IF(variable,IF(OR(L1166=1,L1166&lt;$K$20*periods_per_year),N1165,MIN($K$21,IF(MOD(L1166-1,$J$23)=0,MAX($K$22,N1165+$J$24),N1165))),N1165))))</f>
        <v/>
      </c>
      <c r="O1166" s="71" t="str">
        <f>IF(L1166="","",ROUND((((1+N1166/CP)^(CP/periods_per_year))-1)*R1165,2))</f>
        <v/>
      </c>
      <c r="P1166" s="71" t="str">
        <f>IF(L1166="","",IF(L1166=nper,R1165+O1166,MIN(R1165+O1166,IF(N1166=N1165,P1165,ROUND(-PMT(((1+N1166/CP)^(CP/periods_per_year))-1,nper-L1166+1,R1165),2)))))</f>
        <v/>
      </c>
      <c r="Q1166" s="71" t="str">
        <f t="shared" si="160"/>
        <v/>
      </c>
      <c r="R1166" s="71" t="str">
        <f t="shared" si="161"/>
        <v/>
      </c>
    </row>
    <row r="1167" spans="1:18" x14ac:dyDescent="0.25">
      <c r="A1167" s="63" t="str">
        <f t="shared" si="153"/>
        <v/>
      </c>
      <c r="B1167" s="64" t="str">
        <f t="shared" si="154"/>
        <v/>
      </c>
      <c r="C1167" s="65" t="str">
        <f t="shared" si="155"/>
        <v/>
      </c>
      <c r="D1167" s="66" t="str">
        <f>IF(A1167="","",IF(A1167=1,start_rate,IF(variable,IF(OR(A1167=1,A1167&lt;$K$20*periods_per_year),D1166,MIN($K$21,IF(MOD(A1167-1,$J$23)=0,MAX($K$22,D1166+$J$24),D1166))),D1166)))</f>
        <v/>
      </c>
      <c r="E1167" s="71" t="str">
        <f t="shared" si="156"/>
        <v/>
      </c>
      <c r="F1167" s="71" t="str">
        <f>IF(A1167="","",IF(A1167=nper,J1166+E1167,MIN(J1166+E1167,IF(D1167=D1166,F1166,IF($E$10="Acc Bi-Weekly",ROUND((-PMT(((1+D1167/CP)^(CP/12))-1,(nper-A1167+1)*12/26,J1166))/2,2),IF($E$10="Acc Weekly",ROUND((-PMT(((1+D1167/CP)^(CP/12))-1,(nper-A1167+1)*12/52,J1166))/4,2),ROUND(-PMT(((1+D1167/CP)^(CP/periods_per_year))-1,nper-A1167+1,J1166),2)))))))</f>
        <v/>
      </c>
      <c r="G1167" s="71" t="str">
        <f>IF(OR(A1167="",A1167&lt;$E$14),"",IF(J1166&lt;=F1167,0,IF(IF(AND(A1167&gt;=$E$14,MOD(A1167-$E$14,int)=0),$E$15,0)+F1167&gt;=J1166+E1167,J1166+E1167-F1167,IF(AND(A1167&gt;=$E$14,MOD(A1167-$E$14,int)=0),$E$15,0)+IF(IF(AND(A1167&gt;=$E$14,MOD(A1167-$E$14,int)=0),$E$15,0)+IF(MOD(A1167-$E$18,periods_per_year)=0,$E$17,0)+F1167&lt;J1166+E1167,IF(MOD(A1167-$E$18,periods_per_year)=0,$E$17,0),J1166+E1167-IF(AND(A1167&gt;=$E$14,MOD(A1167-$E$14,int)=0),$E$15,0)-F1167))))</f>
        <v/>
      </c>
      <c r="H1167" s="68"/>
      <c r="I1167" s="71" t="str">
        <f t="shared" si="157"/>
        <v/>
      </c>
      <c r="J1167" s="71" t="str">
        <f t="shared" si="158"/>
        <v/>
      </c>
      <c r="K1167" s="50"/>
      <c r="L1167" s="63" t="str">
        <f t="shared" si="159"/>
        <v/>
      </c>
      <c r="M1167" s="64" t="str">
        <f>IF(L1167="","",IF(OR(periods_per_year=26,periods_per_year=52),IF(periods_per_year=26,IF(L1167=1,fpdate,M1166+14),IF(periods_per_year=52,IF(L1167=1,fpdate,M1166+7),"n/a")),IF(periods_per_year=24,DATE(YEAR(fpdate),MONTH(fpdate)+(L1167-1)/2+IF(AND(DAY(fpdate)&gt;=15,MOD(L1167,2)=0),1,0),IF(MOD(L1167,2)=0,IF(DAY(fpdate)&gt;=15,DAY(fpdate)-14,DAY(fpdate)+14),DAY(fpdate))),IF(DAY(DATE(YEAR(fpdate),MONTH(fpdate)+L1167-1,DAY(fpdate)))&lt;&gt;DAY(fpdate),DATE(YEAR(fpdate),MONTH(fpdate)+L1167,0),DATE(YEAR(fpdate),MONTH(fpdate)+L1167-1,DAY(fpdate))))))</f>
        <v/>
      </c>
      <c r="N1167" s="70" t="str">
        <f>IF(L1167="","",IF(D1167&lt;&gt;"",D1167,IF(L1167=1,start_rate,IF(variable,IF(OR(L1167=1,L1167&lt;$K$20*periods_per_year),N1166,MIN($K$21,IF(MOD(L1167-1,$J$23)=0,MAX($K$22,N1166+$J$24),N1166))),N1166))))</f>
        <v/>
      </c>
      <c r="O1167" s="71" t="str">
        <f>IF(L1167="","",ROUND((((1+N1167/CP)^(CP/periods_per_year))-1)*R1166,2))</f>
        <v/>
      </c>
      <c r="P1167" s="71" t="str">
        <f>IF(L1167="","",IF(L1167=nper,R1166+O1167,MIN(R1166+O1167,IF(N1167=N1166,P1166,ROUND(-PMT(((1+N1167/CP)^(CP/periods_per_year))-1,nper-L1167+1,R1166),2)))))</f>
        <v/>
      </c>
      <c r="Q1167" s="71" t="str">
        <f t="shared" si="160"/>
        <v/>
      </c>
      <c r="R1167" s="71" t="str">
        <f t="shared" si="161"/>
        <v/>
      </c>
    </row>
    <row r="1168" spans="1:18" x14ac:dyDescent="0.25">
      <c r="A1168" s="63" t="str">
        <f t="shared" si="153"/>
        <v/>
      </c>
      <c r="B1168" s="64" t="str">
        <f t="shared" si="154"/>
        <v/>
      </c>
      <c r="C1168" s="65" t="str">
        <f t="shared" si="155"/>
        <v/>
      </c>
      <c r="D1168" s="66" t="str">
        <f>IF(A1168="","",IF(A1168=1,start_rate,IF(variable,IF(OR(A1168=1,A1168&lt;$K$20*periods_per_year),D1167,MIN($K$21,IF(MOD(A1168-1,$J$23)=0,MAX($K$22,D1167+$J$24),D1167))),D1167)))</f>
        <v/>
      </c>
      <c r="E1168" s="71" t="str">
        <f t="shared" si="156"/>
        <v/>
      </c>
      <c r="F1168" s="71" t="str">
        <f>IF(A1168="","",IF(A1168=nper,J1167+E1168,MIN(J1167+E1168,IF(D1168=D1167,F1167,IF($E$10="Acc Bi-Weekly",ROUND((-PMT(((1+D1168/CP)^(CP/12))-1,(nper-A1168+1)*12/26,J1167))/2,2),IF($E$10="Acc Weekly",ROUND((-PMT(((1+D1168/CP)^(CP/12))-1,(nper-A1168+1)*12/52,J1167))/4,2),ROUND(-PMT(((1+D1168/CP)^(CP/periods_per_year))-1,nper-A1168+1,J1167),2)))))))</f>
        <v/>
      </c>
      <c r="G1168" s="71" t="str">
        <f>IF(OR(A1168="",A1168&lt;$E$14),"",IF(J1167&lt;=F1168,0,IF(IF(AND(A1168&gt;=$E$14,MOD(A1168-$E$14,int)=0),$E$15,0)+F1168&gt;=J1167+E1168,J1167+E1168-F1168,IF(AND(A1168&gt;=$E$14,MOD(A1168-$E$14,int)=0),$E$15,0)+IF(IF(AND(A1168&gt;=$E$14,MOD(A1168-$E$14,int)=0),$E$15,0)+IF(MOD(A1168-$E$18,periods_per_year)=0,$E$17,0)+F1168&lt;J1167+E1168,IF(MOD(A1168-$E$18,periods_per_year)=0,$E$17,0),J1167+E1168-IF(AND(A1168&gt;=$E$14,MOD(A1168-$E$14,int)=0),$E$15,0)-F1168))))</f>
        <v/>
      </c>
      <c r="H1168" s="68"/>
      <c r="I1168" s="71" t="str">
        <f t="shared" si="157"/>
        <v/>
      </c>
      <c r="J1168" s="71" t="str">
        <f t="shared" si="158"/>
        <v/>
      </c>
      <c r="K1168" s="50"/>
      <c r="L1168" s="63" t="str">
        <f t="shared" si="159"/>
        <v/>
      </c>
      <c r="M1168" s="64" t="str">
        <f>IF(L1168="","",IF(OR(periods_per_year=26,periods_per_year=52),IF(periods_per_year=26,IF(L1168=1,fpdate,M1167+14),IF(periods_per_year=52,IF(L1168=1,fpdate,M1167+7),"n/a")),IF(periods_per_year=24,DATE(YEAR(fpdate),MONTH(fpdate)+(L1168-1)/2+IF(AND(DAY(fpdate)&gt;=15,MOD(L1168,2)=0),1,0),IF(MOD(L1168,2)=0,IF(DAY(fpdate)&gt;=15,DAY(fpdate)-14,DAY(fpdate)+14),DAY(fpdate))),IF(DAY(DATE(YEAR(fpdate),MONTH(fpdate)+L1168-1,DAY(fpdate)))&lt;&gt;DAY(fpdate),DATE(YEAR(fpdate),MONTH(fpdate)+L1168,0),DATE(YEAR(fpdate),MONTH(fpdate)+L1168-1,DAY(fpdate))))))</f>
        <v/>
      </c>
      <c r="N1168" s="70" t="str">
        <f>IF(L1168="","",IF(D1168&lt;&gt;"",D1168,IF(L1168=1,start_rate,IF(variable,IF(OR(L1168=1,L1168&lt;$K$20*periods_per_year),N1167,MIN($K$21,IF(MOD(L1168-1,$J$23)=0,MAX($K$22,N1167+$J$24),N1167))),N1167))))</f>
        <v/>
      </c>
      <c r="O1168" s="71" t="str">
        <f>IF(L1168="","",ROUND((((1+N1168/CP)^(CP/periods_per_year))-1)*R1167,2))</f>
        <v/>
      </c>
      <c r="P1168" s="71" t="str">
        <f>IF(L1168="","",IF(L1168=nper,R1167+O1168,MIN(R1167+O1168,IF(N1168=N1167,P1167,ROUND(-PMT(((1+N1168/CP)^(CP/periods_per_year))-1,nper-L1168+1,R1167),2)))))</f>
        <v/>
      </c>
      <c r="Q1168" s="71" t="str">
        <f t="shared" si="160"/>
        <v/>
      </c>
      <c r="R1168" s="71" t="str">
        <f t="shared" si="161"/>
        <v/>
      </c>
    </row>
    <row r="1169" spans="1:18" x14ac:dyDescent="0.25">
      <c r="A1169" s="63" t="str">
        <f t="shared" si="153"/>
        <v/>
      </c>
      <c r="B1169" s="64" t="str">
        <f t="shared" si="154"/>
        <v/>
      </c>
      <c r="C1169" s="65" t="str">
        <f t="shared" si="155"/>
        <v/>
      </c>
      <c r="D1169" s="66" t="str">
        <f>IF(A1169="","",IF(A1169=1,start_rate,IF(variable,IF(OR(A1169=1,A1169&lt;$K$20*periods_per_year),D1168,MIN($K$21,IF(MOD(A1169-1,$J$23)=0,MAX($K$22,D1168+$J$24),D1168))),D1168)))</f>
        <v/>
      </c>
      <c r="E1169" s="71" t="str">
        <f t="shared" si="156"/>
        <v/>
      </c>
      <c r="F1169" s="71" t="str">
        <f>IF(A1169="","",IF(A1169=nper,J1168+E1169,MIN(J1168+E1169,IF(D1169=D1168,F1168,IF($E$10="Acc Bi-Weekly",ROUND((-PMT(((1+D1169/CP)^(CP/12))-1,(nper-A1169+1)*12/26,J1168))/2,2),IF($E$10="Acc Weekly",ROUND((-PMT(((1+D1169/CP)^(CP/12))-1,(nper-A1169+1)*12/52,J1168))/4,2),ROUND(-PMT(((1+D1169/CP)^(CP/periods_per_year))-1,nper-A1169+1,J1168),2)))))))</f>
        <v/>
      </c>
      <c r="G1169" s="71" t="str">
        <f>IF(OR(A1169="",A1169&lt;$E$14),"",IF(J1168&lt;=F1169,0,IF(IF(AND(A1169&gt;=$E$14,MOD(A1169-$E$14,int)=0),$E$15,0)+F1169&gt;=J1168+E1169,J1168+E1169-F1169,IF(AND(A1169&gt;=$E$14,MOD(A1169-$E$14,int)=0),$E$15,0)+IF(IF(AND(A1169&gt;=$E$14,MOD(A1169-$E$14,int)=0),$E$15,0)+IF(MOD(A1169-$E$18,periods_per_year)=0,$E$17,0)+F1169&lt;J1168+E1169,IF(MOD(A1169-$E$18,periods_per_year)=0,$E$17,0),J1168+E1169-IF(AND(A1169&gt;=$E$14,MOD(A1169-$E$14,int)=0),$E$15,0)-F1169))))</f>
        <v/>
      </c>
      <c r="H1169" s="68"/>
      <c r="I1169" s="71" t="str">
        <f t="shared" si="157"/>
        <v/>
      </c>
      <c r="J1169" s="71" t="str">
        <f t="shared" si="158"/>
        <v/>
      </c>
      <c r="K1169" s="50"/>
      <c r="L1169" s="63" t="str">
        <f t="shared" si="159"/>
        <v/>
      </c>
      <c r="M1169" s="64" t="str">
        <f>IF(L1169="","",IF(OR(periods_per_year=26,periods_per_year=52),IF(periods_per_year=26,IF(L1169=1,fpdate,M1168+14),IF(periods_per_year=52,IF(L1169=1,fpdate,M1168+7),"n/a")),IF(periods_per_year=24,DATE(YEAR(fpdate),MONTH(fpdate)+(L1169-1)/2+IF(AND(DAY(fpdate)&gt;=15,MOD(L1169,2)=0),1,0),IF(MOD(L1169,2)=0,IF(DAY(fpdate)&gt;=15,DAY(fpdate)-14,DAY(fpdate)+14),DAY(fpdate))),IF(DAY(DATE(YEAR(fpdate),MONTH(fpdate)+L1169-1,DAY(fpdate)))&lt;&gt;DAY(fpdate),DATE(YEAR(fpdate),MONTH(fpdate)+L1169,0),DATE(YEAR(fpdate),MONTH(fpdate)+L1169-1,DAY(fpdate))))))</f>
        <v/>
      </c>
      <c r="N1169" s="70" t="str">
        <f>IF(L1169="","",IF(D1169&lt;&gt;"",D1169,IF(L1169=1,start_rate,IF(variable,IF(OR(L1169=1,L1169&lt;$K$20*periods_per_year),N1168,MIN($K$21,IF(MOD(L1169-1,$J$23)=0,MAX($K$22,N1168+$J$24),N1168))),N1168))))</f>
        <v/>
      </c>
      <c r="O1169" s="71" t="str">
        <f>IF(L1169="","",ROUND((((1+N1169/CP)^(CP/periods_per_year))-1)*R1168,2))</f>
        <v/>
      </c>
      <c r="P1169" s="71" t="str">
        <f>IF(L1169="","",IF(L1169=nper,R1168+O1169,MIN(R1168+O1169,IF(N1169=N1168,P1168,ROUND(-PMT(((1+N1169/CP)^(CP/periods_per_year))-1,nper-L1169+1,R1168),2)))))</f>
        <v/>
      </c>
      <c r="Q1169" s="71" t="str">
        <f t="shared" si="160"/>
        <v/>
      </c>
      <c r="R1169" s="71" t="str">
        <f t="shared" si="161"/>
        <v/>
      </c>
    </row>
    <row r="1170" spans="1:18" x14ac:dyDescent="0.25">
      <c r="A1170" s="63" t="str">
        <f t="shared" si="153"/>
        <v/>
      </c>
      <c r="B1170" s="64" t="str">
        <f t="shared" si="154"/>
        <v/>
      </c>
      <c r="C1170" s="65" t="str">
        <f t="shared" si="155"/>
        <v/>
      </c>
      <c r="D1170" s="66" t="str">
        <f>IF(A1170="","",IF(A1170=1,start_rate,IF(variable,IF(OR(A1170=1,A1170&lt;$K$20*periods_per_year),D1169,MIN($K$21,IF(MOD(A1170-1,$J$23)=0,MAX($K$22,D1169+$J$24),D1169))),D1169)))</f>
        <v/>
      </c>
      <c r="E1170" s="71" t="str">
        <f t="shared" si="156"/>
        <v/>
      </c>
      <c r="F1170" s="71" t="str">
        <f>IF(A1170="","",IF(A1170=nper,J1169+E1170,MIN(J1169+E1170,IF(D1170=D1169,F1169,IF($E$10="Acc Bi-Weekly",ROUND((-PMT(((1+D1170/CP)^(CP/12))-1,(nper-A1170+1)*12/26,J1169))/2,2),IF($E$10="Acc Weekly",ROUND((-PMT(((1+D1170/CP)^(CP/12))-1,(nper-A1170+1)*12/52,J1169))/4,2),ROUND(-PMT(((1+D1170/CP)^(CP/periods_per_year))-1,nper-A1170+1,J1169),2)))))))</f>
        <v/>
      </c>
      <c r="G1170" s="71" t="str">
        <f>IF(OR(A1170="",A1170&lt;$E$14),"",IF(J1169&lt;=F1170,0,IF(IF(AND(A1170&gt;=$E$14,MOD(A1170-$E$14,int)=0),$E$15,0)+F1170&gt;=J1169+E1170,J1169+E1170-F1170,IF(AND(A1170&gt;=$E$14,MOD(A1170-$E$14,int)=0),$E$15,0)+IF(IF(AND(A1170&gt;=$E$14,MOD(A1170-$E$14,int)=0),$E$15,0)+IF(MOD(A1170-$E$18,periods_per_year)=0,$E$17,0)+F1170&lt;J1169+E1170,IF(MOD(A1170-$E$18,periods_per_year)=0,$E$17,0),J1169+E1170-IF(AND(A1170&gt;=$E$14,MOD(A1170-$E$14,int)=0),$E$15,0)-F1170))))</f>
        <v/>
      </c>
      <c r="H1170" s="68"/>
      <c r="I1170" s="71" t="str">
        <f t="shared" si="157"/>
        <v/>
      </c>
      <c r="J1170" s="71" t="str">
        <f t="shared" si="158"/>
        <v/>
      </c>
      <c r="K1170" s="50"/>
      <c r="L1170" s="63" t="str">
        <f t="shared" si="159"/>
        <v/>
      </c>
      <c r="M1170" s="64" t="str">
        <f>IF(L1170="","",IF(OR(periods_per_year=26,periods_per_year=52),IF(periods_per_year=26,IF(L1170=1,fpdate,M1169+14),IF(periods_per_year=52,IF(L1170=1,fpdate,M1169+7),"n/a")),IF(periods_per_year=24,DATE(YEAR(fpdate),MONTH(fpdate)+(L1170-1)/2+IF(AND(DAY(fpdate)&gt;=15,MOD(L1170,2)=0),1,0),IF(MOD(L1170,2)=0,IF(DAY(fpdate)&gt;=15,DAY(fpdate)-14,DAY(fpdate)+14),DAY(fpdate))),IF(DAY(DATE(YEAR(fpdate),MONTH(fpdate)+L1170-1,DAY(fpdate)))&lt;&gt;DAY(fpdate),DATE(YEAR(fpdate),MONTH(fpdate)+L1170,0),DATE(YEAR(fpdate),MONTH(fpdate)+L1170-1,DAY(fpdate))))))</f>
        <v/>
      </c>
      <c r="N1170" s="70" t="str">
        <f>IF(L1170="","",IF(D1170&lt;&gt;"",D1170,IF(L1170=1,start_rate,IF(variable,IF(OR(L1170=1,L1170&lt;$K$20*periods_per_year),N1169,MIN($K$21,IF(MOD(L1170-1,$J$23)=0,MAX($K$22,N1169+$J$24),N1169))),N1169))))</f>
        <v/>
      </c>
      <c r="O1170" s="71" t="str">
        <f>IF(L1170="","",ROUND((((1+N1170/CP)^(CP/periods_per_year))-1)*R1169,2))</f>
        <v/>
      </c>
      <c r="P1170" s="71" t="str">
        <f>IF(L1170="","",IF(L1170=nper,R1169+O1170,MIN(R1169+O1170,IF(N1170=N1169,P1169,ROUND(-PMT(((1+N1170/CP)^(CP/periods_per_year))-1,nper-L1170+1,R1169),2)))))</f>
        <v/>
      </c>
      <c r="Q1170" s="71" t="str">
        <f t="shared" si="160"/>
        <v/>
      </c>
      <c r="R1170" s="71" t="str">
        <f t="shared" si="161"/>
        <v/>
      </c>
    </row>
    <row r="1171" spans="1:18" x14ac:dyDescent="0.25">
      <c r="A1171" s="63" t="str">
        <f t="shared" si="153"/>
        <v/>
      </c>
      <c r="B1171" s="64" t="str">
        <f t="shared" si="154"/>
        <v/>
      </c>
      <c r="C1171" s="65" t="str">
        <f t="shared" si="155"/>
        <v/>
      </c>
      <c r="D1171" s="66" t="str">
        <f>IF(A1171="","",IF(A1171=1,start_rate,IF(variable,IF(OR(A1171=1,A1171&lt;$K$20*periods_per_year),D1170,MIN($K$21,IF(MOD(A1171-1,$J$23)=0,MAX($K$22,D1170+$J$24),D1170))),D1170)))</f>
        <v/>
      </c>
      <c r="E1171" s="71" t="str">
        <f t="shared" si="156"/>
        <v/>
      </c>
      <c r="F1171" s="71" t="str">
        <f>IF(A1171="","",IF(A1171=nper,J1170+E1171,MIN(J1170+E1171,IF(D1171=D1170,F1170,IF($E$10="Acc Bi-Weekly",ROUND((-PMT(((1+D1171/CP)^(CP/12))-1,(nper-A1171+1)*12/26,J1170))/2,2),IF($E$10="Acc Weekly",ROUND((-PMT(((1+D1171/CP)^(CP/12))-1,(nper-A1171+1)*12/52,J1170))/4,2),ROUND(-PMT(((1+D1171/CP)^(CP/periods_per_year))-1,nper-A1171+1,J1170),2)))))))</f>
        <v/>
      </c>
      <c r="G1171" s="71" t="str">
        <f>IF(OR(A1171="",A1171&lt;$E$14),"",IF(J1170&lt;=F1171,0,IF(IF(AND(A1171&gt;=$E$14,MOD(A1171-$E$14,int)=0),$E$15,0)+F1171&gt;=J1170+E1171,J1170+E1171-F1171,IF(AND(A1171&gt;=$E$14,MOD(A1171-$E$14,int)=0),$E$15,0)+IF(IF(AND(A1171&gt;=$E$14,MOD(A1171-$E$14,int)=0),$E$15,0)+IF(MOD(A1171-$E$18,periods_per_year)=0,$E$17,0)+F1171&lt;J1170+E1171,IF(MOD(A1171-$E$18,periods_per_year)=0,$E$17,0),J1170+E1171-IF(AND(A1171&gt;=$E$14,MOD(A1171-$E$14,int)=0),$E$15,0)-F1171))))</f>
        <v/>
      </c>
      <c r="H1171" s="68"/>
      <c r="I1171" s="71" t="str">
        <f t="shared" si="157"/>
        <v/>
      </c>
      <c r="J1171" s="71" t="str">
        <f t="shared" si="158"/>
        <v/>
      </c>
      <c r="K1171" s="50"/>
      <c r="L1171" s="63" t="str">
        <f t="shared" si="159"/>
        <v/>
      </c>
      <c r="M1171" s="64" t="str">
        <f>IF(L1171="","",IF(OR(periods_per_year=26,periods_per_year=52),IF(periods_per_year=26,IF(L1171=1,fpdate,M1170+14),IF(periods_per_year=52,IF(L1171=1,fpdate,M1170+7),"n/a")),IF(periods_per_year=24,DATE(YEAR(fpdate),MONTH(fpdate)+(L1171-1)/2+IF(AND(DAY(fpdate)&gt;=15,MOD(L1171,2)=0),1,0),IF(MOD(L1171,2)=0,IF(DAY(fpdate)&gt;=15,DAY(fpdate)-14,DAY(fpdate)+14),DAY(fpdate))),IF(DAY(DATE(YEAR(fpdate),MONTH(fpdate)+L1171-1,DAY(fpdate)))&lt;&gt;DAY(fpdate),DATE(YEAR(fpdate),MONTH(fpdate)+L1171,0),DATE(YEAR(fpdate),MONTH(fpdate)+L1171-1,DAY(fpdate))))))</f>
        <v/>
      </c>
      <c r="N1171" s="70" t="str">
        <f>IF(L1171="","",IF(D1171&lt;&gt;"",D1171,IF(L1171=1,start_rate,IF(variable,IF(OR(L1171=1,L1171&lt;$K$20*periods_per_year),N1170,MIN($K$21,IF(MOD(L1171-1,$J$23)=0,MAX($K$22,N1170+$J$24),N1170))),N1170))))</f>
        <v/>
      </c>
      <c r="O1171" s="71" t="str">
        <f>IF(L1171="","",ROUND((((1+N1171/CP)^(CP/periods_per_year))-1)*R1170,2))</f>
        <v/>
      </c>
      <c r="P1171" s="71" t="str">
        <f>IF(L1171="","",IF(L1171=nper,R1170+O1171,MIN(R1170+O1171,IF(N1171=N1170,P1170,ROUND(-PMT(((1+N1171/CP)^(CP/periods_per_year))-1,nper-L1171+1,R1170),2)))))</f>
        <v/>
      </c>
      <c r="Q1171" s="71" t="str">
        <f t="shared" si="160"/>
        <v/>
      </c>
      <c r="R1171" s="71" t="str">
        <f t="shared" si="161"/>
        <v/>
      </c>
    </row>
    <row r="1172" spans="1:18" x14ac:dyDescent="0.25">
      <c r="A1172" s="63" t="str">
        <f t="shared" si="153"/>
        <v/>
      </c>
      <c r="B1172" s="64" t="str">
        <f t="shared" si="154"/>
        <v/>
      </c>
      <c r="C1172" s="65" t="str">
        <f t="shared" si="155"/>
        <v/>
      </c>
      <c r="D1172" s="66" t="str">
        <f>IF(A1172="","",IF(A1172=1,start_rate,IF(variable,IF(OR(A1172=1,A1172&lt;$K$20*periods_per_year),D1171,MIN($K$21,IF(MOD(A1172-1,$J$23)=0,MAX($K$22,D1171+$J$24),D1171))),D1171)))</f>
        <v/>
      </c>
      <c r="E1172" s="71" t="str">
        <f t="shared" si="156"/>
        <v/>
      </c>
      <c r="F1172" s="71" t="str">
        <f>IF(A1172="","",IF(A1172=nper,J1171+E1172,MIN(J1171+E1172,IF(D1172=D1171,F1171,IF($E$10="Acc Bi-Weekly",ROUND((-PMT(((1+D1172/CP)^(CP/12))-1,(nper-A1172+1)*12/26,J1171))/2,2),IF($E$10="Acc Weekly",ROUND((-PMT(((1+D1172/CP)^(CP/12))-1,(nper-A1172+1)*12/52,J1171))/4,2),ROUND(-PMT(((1+D1172/CP)^(CP/periods_per_year))-1,nper-A1172+1,J1171),2)))))))</f>
        <v/>
      </c>
      <c r="G1172" s="71" t="str">
        <f>IF(OR(A1172="",A1172&lt;$E$14),"",IF(J1171&lt;=F1172,0,IF(IF(AND(A1172&gt;=$E$14,MOD(A1172-$E$14,int)=0),$E$15,0)+F1172&gt;=J1171+E1172,J1171+E1172-F1172,IF(AND(A1172&gt;=$E$14,MOD(A1172-$E$14,int)=0),$E$15,0)+IF(IF(AND(A1172&gt;=$E$14,MOD(A1172-$E$14,int)=0),$E$15,0)+IF(MOD(A1172-$E$18,periods_per_year)=0,$E$17,0)+F1172&lt;J1171+E1172,IF(MOD(A1172-$E$18,periods_per_year)=0,$E$17,0),J1171+E1172-IF(AND(A1172&gt;=$E$14,MOD(A1172-$E$14,int)=0),$E$15,0)-F1172))))</f>
        <v/>
      </c>
      <c r="H1172" s="68"/>
      <c r="I1172" s="71" t="str">
        <f t="shared" si="157"/>
        <v/>
      </c>
      <c r="J1172" s="71" t="str">
        <f t="shared" si="158"/>
        <v/>
      </c>
      <c r="K1172" s="50"/>
      <c r="L1172" s="63" t="str">
        <f t="shared" si="159"/>
        <v/>
      </c>
      <c r="M1172" s="64" t="str">
        <f>IF(L1172="","",IF(OR(periods_per_year=26,periods_per_year=52),IF(periods_per_year=26,IF(L1172=1,fpdate,M1171+14),IF(periods_per_year=52,IF(L1172=1,fpdate,M1171+7),"n/a")),IF(periods_per_year=24,DATE(YEAR(fpdate),MONTH(fpdate)+(L1172-1)/2+IF(AND(DAY(fpdate)&gt;=15,MOD(L1172,2)=0),1,0),IF(MOD(L1172,2)=0,IF(DAY(fpdate)&gt;=15,DAY(fpdate)-14,DAY(fpdate)+14),DAY(fpdate))),IF(DAY(DATE(YEAR(fpdate),MONTH(fpdate)+L1172-1,DAY(fpdate)))&lt;&gt;DAY(fpdate),DATE(YEAR(fpdate),MONTH(fpdate)+L1172,0),DATE(YEAR(fpdate),MONTH(fpdate)+L1172-1,DAY(fpdate))))))</f>
        <v/>
      </c>
      <c r="N1172" s="70" t="str">
        <f>IF(L1172="","",IF(D1172&lt;&gt;"",D1172,IF(L1172=1,start_rate,IF(variable,IF(OR(L1172=1,L1172&lt;$K$20*periods_per_year),N1171,MIN($K$21,IF(MOD(L1172-1,$J$23)=0,MAX($K$22,N1171+$J$24),N1171))),N1171))))</f>
        <v/>
      </c>
      <c r="O1172" s="71" t="str">
        <f>IF(L1172="","",ROUND((((1+N1172/CP)^(CP/periods_per_year))-1)*R1171,2))</f>
        <v/>
      </c>
      <c r="P1172" s="71" t="str">
        <f>IF(L1172="","",IF(L1172=nper,R1171+O1172,MIN(R1171+O1172,IF(N1172=N1171,P1171,ROUND(-PMT(((1+N1172/CP)^(CP/periods_per_year))-1,nper-L1172+1,R1171),2)))))</f>
        <v/>
      </c>
      <c r="Q1172" s="71" t="str">
        <f t="shared" si="160"/>
        <v/>
      </c>
      <c r="R1172" s="71" t="str">
        <f t="shared" si="161"/>
        <v/>
      </c>
    </row>
    <row r="1173" spans="1:18" x14ac:dyDescent="0.25">
      <c r="A1173" s="63" t="str">
        <f t="shared" si="153"/>
        <v/>
      </c>
      <c r="B1173" s="64" t="str">
        <f t="shared" si="154"/>
        <v/>
      </c>
      <c r="C1173" s="65" t="str">
        <f t="shared" si="155"/>
        <v/>
      </c>
      <c r="D1173" s="66" t="str">
        <f>IF(A1173="","",IF(A1173=1,start_rate,IF(variable,IF(OR(A1173=1,A1173&lt;$K$20*periods_per_year),D1172,MIN($K$21,IF(MOD(A1173-1,$J$23)=0,MAX($K$22,D1172+$J$24),D1172))),D1172)))</f>
        <v/>
      </c>
      <c r="E1173" s="71" t="str">
        <f t="shared" si="156"/>
        <v/>
      </c>
      <c r="F1173" s="71" t="str">
        <f>IF(A1173="","",IF(A1173=nper,J1172+E1173,MIN(J1172+E1173,IF(D1173=D1172,F1172,IF($E$10="Acc Bi-Weekly",ROUND((-PMT(((1+D1173/CP)^(CP/12))-1,(nper-A1173+1)*12/26,J1172))/2,2),IF($E$10="Acc Weekly",ROUND((-PMT(((1+D1173/CP)^(CP/12))-1,(nper-A1173+1)*12/52,J1172))/4,2),ROUND(-PMT(((1+D1173/CP)^(CP/periods_per_year))-1,nper-A1173+1,J1172),2)))))))</f>
        <v/>
      </c>
      <c r="G1173" s="71" t="str">
        <f>IF(OR(A1173="",A1173&lt;$E$14),"",IF(J1172&lt;=F1173,0,IF(IF(AND(A1173&gt;=$E$14,MOD(A1173-$E$14,int)=0),$E$15,0)+F1173&gt;=J1172+E1173,J1172+E1173-F1173,IF(AND(A1173&gt;=$E$14,MOD(A1173-$E$14,int)=0),$E$15,0)+IF(IF(AND(A1173&gt;=$E$14,MOD(A1173-$E$14,int)=0),$E$15,0)+IF(MOD(A1173-$E$18,periods_per_year)=0,$E$17,0)+F1173&lt;J1172+E1173,IF(MOD(A1173-$E$18,periods_per_year)=0,$E$17,0),J1172+E1173-IF(AND(A1173&gt;=$E$14,MOD(A1173-$E$14,int)=0),$E$15,0)-F1173))))</f>
        <v/>
      </c>
      <c r="H1173" s="68"/>
      <c r="I1173" s="71" t="str">
        <f t="shared" si="157"/>
        <v/>
      </c>
      <c r="J1173" s="71" t="str">
        <f t="shared" si="158"/>
        <v/>
      </c>
      <c r="K1173" s="50"/>
      <c r="L1173" s="63" t="str">
        <f t="shared" si="159"/>
        <v/>
      </c>
      <c r="M1173" s="64" t="str">
        <f>IF(L1173="","",IF(OR(periods_per_year=26,periods_per_year=52),IF(periods_per_year=26,IF(L1173=1,fpdate,M1172+14),IF(periods_per_year=52,IF(L1173=1,fpdate,M1172+7),"n/a")),IF(periods_per_year=24,DATE(YEAR(fpdate),MONTH(fpdate)+(L1173-1)/2+IF(AND(DAY(fpdate)&gt;=15,MOD(L1173,2)=0),1,0),IF(MOD(L1173,2)=0,IF(DAY(fpdate)&gt;=15,DAY(fpdate)-14,DAY(fpdate)+14),DAY(fpdate))),IF(DAY(DATE(YEAR(fpdate),MONTH(fpdate)+L1173-1,DAY(fpdate)))&lt;&gt;DAY(fpdate),DATE(YEAR(fpdate),MONTH(fpdate)+L1173,0),DATE(YEAR(fpdate),MONTH(fpdate)+L1173-1,DAY(fpdate))))))</f>
        <v/>
      </c>
      <c r="N1173" s="70" t="str">
        <f>IF(L1173="","",IF(D1173&lt;&gt;"",D1173,IF(L1173=1,start_rate,IF(variable,IF(OR(L1173=1,L1173&lt;$K$20*periods_per_year),N1172,MIN($K$21,IF(MOD(L1173-1,$J$23)=0,MAX($K$22,N1172+$J$24),N1172))),N1172))))</f>
        <v/>
      </c>
      <c r="O1173" s="71" t="str">
        <f>IF(L1173="","",ROUND((((1+N1173/CP)^(CP/periods_per_year))-1)*R1172,2))</f>
        <v/>
      </c>
      <c r="P1173" s="71" t="str">
        <f>IF(L1173="","",IF(L1173=nper,R1172+O1173,MIN(R1172+O1173,IF(N1173=N1172,P1172,ROUND(-PMT(((1+N1173/CP)^(CP/periods_per_year))-1,nper-L1173+1,R1172),2)))))</f>
        <v/>
      </c>
      <c r="Q1173" s="71" t="str">
        <f t="shared" si="160"/>
        <v/>
      </c>
      <c r="R1173" s="71" t="str">
        <f t="shared" si="161"/>
        <v/>
      </c>
    </row>
    <row r="1174" spans="1:18" x14ac:dyDescent="0.25">
      <c r="A1174" s="63" t="str">
        <f t="shared" si="153"/>
        <v/>
      </c>
      <c r="B1174" s="64" t="str">
        <f t="shared" si="154"/>
        <v/>
      </c>
      <c r="C1174" s="65" t="str">
        <f t="shared" si="155"/>
        <v/>
      </c>
      <c r="D1174" s="66" t="str">
        <f>IF(A1174="","",IF(A1174=1,start_rate,IF(variable,IF(OR(A1174=1,A1174&lt;$K$20*periods_per_year),D1173,MIN($K$21,IF(MOD(A1174-1,$J$23)=0,MAX($K$22,D1173+$J$24),D1173))),D1173)))</f>
        <v/>
      </c>
      <c r="E1174" s="71" t="str">
        <f t="shared" si="156"/>
        <v/>
      </c>
      <c r="F1174" s="71" t="str">
        <f>IF(A1174="","",IF(A1174=nper,J1173+E1174,MIN(J1173+E1174,IF(D1174=D1173,F1173,IF($E$10="Acc Bi-Weekly",ROUND((-PMT(((1+D1174/CP)^(CP/12))-1,(nper-A1174+1)*12/26,J1173))/2,2),IF($E$10="Acc Weekly",ROUND((-PMT(((1+D1174/CP)^(CP/12))-1,(nper-A1174+1)*12/52,J1173))/4,2),ROUND(-PMT(((1+D1174/CP)^(CP/periods_per_year))-1,nper-A1174+1,J1173),2)))))))</f>
        <v/>
      </c>
      <c r="G1174" s="71" t="str">
        <f>IF(OR(A1174="",A1174&lt;$E$14),"",IF(J1173&lt;=F1174,0,IF(IF(AND(A1174&gt;=$E$14,MOD(A1174-$E$14,int)=0),$E$15,0)+F1174&gt;=J1173+E1174,J1173+E1174-F1174,IF(AND(A1174&gt;=$E$14,MOD(A1174-$E$14,int)=0),$E$15,0)+IF(IF(AND(A1174&gt;=$E$14,MOD(A1174-$E$14,int)=0),$E$15,0)+IF(MOD(A1174-$E$18,periods_per_year)=0,$E$17,0)+F1174&lt;J1173+E1174,IF(MOD(A1174-$E$18,periods_per_year)=0,$E$17,0),J1173+E1174-IF(AND(A1174&gt;=$E$14,MOD(A1174-$E$14,int)=0),$E$15,0)-F1174))))</f>
        <v/>
      </c>
      <c r="H1174" s="68"/>
      <c r="I1174" s="71" t="str">
        <f t="shared" si="157"/>
        <v/>
      </c>
      <c r="J1174" s="71" t="str">
        <f t="shared" si="158"/>
        <v/>
      </c>
      <c r="K1174" s="50"/>
      <c r="L1174" s="63" t="str">
        <f t="shared" si="159"/>
        <v/>
      </c>
      <c r="M1174" s="64" t="str">
        <f>IF(L1174="","",IF(OR(periods_per_year=26,periods_per_year=52),IF(periods_per_year=26,IF(L1174=1,fpdate,M1173+14),IF(periods_per_year=52,IF(L1174=1,fpdate,M1173+7),"n/a")),IF(periods_per_year=24,DATE(YEAR(fpdate),MONTH(fpdate)+(L1174-1)/2+IF(AND(DAY(fpdate)&gt;=15,MOD(L1174,2)=0),1,0),IF(MOD(L1174,2)=0,IF(DAY(fpdate)&gt;=15,DAY(fpdate)-14,DAY(fpdate)+14),DAY(fpdate))),IF(DAY(DATE(YEAR(fpdate),MONTH(fpdate)+L1174-1,DAY(fpdate)))&lt;&gt;DAY(fpdate),DATE(YEAR(fpdate),MONTH(fpdate)+L1174,0),DATE(YEAR(fpdate),MONTH(fpdate)+L1174-1,DAY(fpdate))))))</f>
        <v/>
      </c>
      <c r="N1174" s="70" t="str">
        <f>IF(L1174="","",IF(D1174&lt;&gt;"",D1174,IF(L1174=1,start_rate,IF(variable,IF(OR(L1174=1,L1174&lt;$K$20*periods_per_year),N1173,MIN($K$21,IF(MOD(L1174-1,$J$23)=0,MAX($K$22,N1173+$J$24),N1173))),N1173))))</f>
        <v/>
      </c>
      <c r="O1174" s="71" t="str">
        <f>IF(L1174="","",ROUND((((1+N1174/CP)^(CP/periods_per_year))-1)*R1173,2))</f>
        <v/>
      </c>
      <c r="P1174" s="71" t="str">
        <f>IF(L1174="","",IF(L1174=nper,R1173+O1174,MIN(R1173+O1174,IF(N1174=N1173,P1173,ROUND(-PMT(((1+N1174/CP)^(CP/periods_per_year))-1,nper-L1174+1,R1173),2)))))</f>
        <v/>
      </c>
      <c r="Q1174" s="71" t="str">
        <f t="shared" si="160"/>
        <v/>
      </c>
      <c r="R1174" s="71" t="str">
        <f t="shared" si="161"/>
        <v/>
      </c>
    </row>
    <row r="1175" spans="1:18" x14ac:dyDescent="0.25">
      <c r="A1175" s="63" t="str">
        <f t="shared" si="153"/>
        <v/>
      </c>
      <c r="B1175" s="64" t="str">
        <f t="shared" si="154"/>
        <v/>
      </c>
      <c r="C1175" s="65" t="str">
        <f t="shared" si="155"/>
        <v/>
      </c>
      <c r="D1175" s="66" t="str">
        <f>IF(A1175="","",IF(A1175=1,start_rate,IF(variable,IF(OR(A1175=1,A1175&lt;$K$20*periods_per_year),D1174,MIN($K$21,IF(MOD(A1175-1,$J$23)=0,MAX($K$22,D1174+$J$24),D1174))),D1174)))</f>
        <v/>
      </c>
      <c r="E1175" s="71" t="str">
        <f t="shared" si="156"/>
        <v/>
      </c>
      <c r="F1175" s="71" t="str">
        <f>IF(A1175="","",IF(A1175=nper,J1174+E1175,MIN(J1174+E1175,IF(D1175=D1174,F1174,IF($E$10="Acc Bi-Weekly",ROUND((-PMT(((1+D1175/CP)^(CP/12))-1,(nper-A1175+1)*12/26,J1174))/2,2),IF($E$10="Acc Weekly",ROUND((-PMT(((1+D1175/CP)^(CP/12))-1,(nper-A1175+1)*12/52,J1174))/4,2),ROUND(-PMT(((1+D1175/CP)^(CP/periods_per_year))-1,nper-A1175+1,J1174),2)))))))</f>
        <v/>
      </c>
      <c r="G1175" s="71" t="str">
        <f>IF(OR(A1175="",A1175&lt;$E$14),"",IF(J1174&lt;=F1175,0,IF(IF(AND(A1175&gt;=$E$14,MOD(A1175-$E$14,int)=0),$E$15,0)+F1175&gt;=J1174+E1175,J1174+E1175-F1175,IF(AND(A1175&gt;=$E$14,MOD(A1175-$E$14,int)=0),$E$15,0)+IF(IF(AND(A1175&gt;=$E$14,MOD(A1175-$E$14,int)=0),$E$15,0)+IF(MOD(A1175-$E$18,periods_per_year)=0,$E$17,0)+F1175&lt;J1174+E1175,IF(MOD(A1175-$E$18,periods_per_year)=0,$E$17,0),J1174+E1175-IF(AND(A1175&gt;=$E$14,MOD(A1175-$E$14,int)=0),$E$15,0)-F1175))))</f>
        <v/>
      </c>
      <c r="H1175" s="68"/>
      <c r="I1175" s="71" t="str">
        <f t="shared" si="157"/>
        <v/>
      </c>
      <c r="J1175" s="71" t="str">
        <f t="shared" si="158"/>
        <v/>
      </c>
      <c r="K1175" s="50"/>
      <c r="L1175" s="63" t="str">
        <f t="shared" si="159"/>
        <v/>
      </c>
      <c r="M1175" s="64" t="str">
        <f>IF(L1175="","",IF(OR(periods_per_year=26,periods_per_year=52),IF(periods_per_year=26,IF(L1175=1,fpdate,M1174+14),IF(periods_per_year=52,IF(L1175=1,fpdate,M1174+7),"n/a")),IF(periods_per_year=24,DATE(YEAR(fpdate),MONTH(fpdate)+(L1175-1)/2+IF(AND(DAY(fpdate)&gt;=15,MOD(L1175,2)=0),1,0),IF(MOD(L1175,2)=0,IF(DAY(fpdate)&gt;=15,DAY(fpdate)-14,DAY(fpdate)+14),DAY(fpdate))),IF(DAY(DATE(YEAR(fpdate),MONTH(fpdate)+L1175-1,DAY(fpdate)))&lt;&gt;DAY(fpdate),DATE(YEAR(fpdate),MONTH(fpdate)+L1175,0),DATE(YEAR(fpdate),MONTH(fpdate)+L1175-1,DAY(fpdate))))))</f>
        <v/>
      </c>
      <c r="N1175" s="70" t="str">
        <f>IF(L1175="","",IF(D1175&lt;&gt;"",D1175,IF(L1175=1,start_rate,IF(variable,IF(OR(L1175=1,L1175&lt;$K$20*periods_per_year),N1174,MIN($K$21,IF(MOD(L1175-1,$J$23)=0,MAX($K$22,N1174+$J$24),N1174))),N1174))))</f>
        <v/>
      </c>
      <c r="O1175" s="71" t="str">
        <f>IF(L1175="","",ROUND((((1+N1175/CP)^(CP/periods_per_year))-1)*R1174,2))</f>
        <v/>
      </c>
      <c r="P1175" s="71" t="str">
        <f>IF(L1175="","",IF(L1175=nper,R1174+O1175,MIN(R1174+O1175,IF(N1175=N1174,P1174,ROUND(-PMT(((1+N1175/CP)^(CP/periods_per_year))-1,nper-L1175+1,R1174),2)))))</f>
        <v/>
      </c>
      <c r="Q1175" s="71" t="str">
        <f t="shared" si="160"/>
        <v/>
      </c>
      <c r="R1175" s="71" t="str">
        <f t="shared" si="161"/>
        <v/>
      </c>
    </row>
    <row r="1176" spans="1:18" x14ac:dyDescent="0.25">
      <c r="A1176" s="63" t="str">
        <f t="shared" si="153"/>
        <v/>
      </c>
      <c r="B1176" s="64" t="str">
        <f t="shared" si="154"/>
        <v/>
      </c>
      <c r="C1176" s="65" t="str">
        <f t="shared" si="155"/>
        <v/>
      </c>
      <c r="D1176" s="66" t="str">
        <f>IF(A1176="","",IF(A1176=1,start_rate,IF(variable,IF(OR(A1176=1,A1176&lt;$K$20*periods_per_year),D1175,MIN($K$21,IF(MOD(A1176-1,$J$23)=0,MAX($K$22,D1175+$J$24),D1175))),D1175)))</f>
        <v/>
      </c>
      <c r="E1176" s="71" t="str">
        <f t="shared" si="156"/>
        <v/>
      </c>
      <c r="F1176" s="71" t="str">
        <f>IF(A1176="","",IF(A1176=nper,J1175+E1176,MIN(J1175+E1176,IF(D1176=D1175,F1175,IF($E$10="Acc Bi-Weekly",ROUND((-PMT(((1+D1176/CP)^(CP/12))-1,(nper-A1176+1)*12/26,J1175))/2,2),IF($E$10="Acc Weekly",ROUND((-PMT(((1+D1176/CP)^(CP/12))-1,(nper-A1176+1)*12/52,J1175))/4,2),ROUND(-PMT(((1+D1176/CP)^(CP/periods_per_year))-1,nper-A1176+1,J1175),2)))))))</f>
        <v/>
      </c>
      <c r="G1176" s="71" t="str">
        <f>IF(OR(A1176="",A1176&lt;$E$14),"",IF(J1175&lt;=F1176,0,IF(IF(AND(A1176&gt;=$E$14,MOD(A1176-$E$14,int)=0),$E$15,0)+F1176&gt;=J1175+E1176,J1175+E1176-F1176,IF(AND(A1176&gt;=$E$14,MOD(A1176-$E$14,int)=0),$E$15,0)+IF(IF(AND(A1176&gt;=$E$14,MOD(A1176-$E$14,int)=0),$E$15,0)+IF(MOD(A1176-$E$18,periods_per_year)=0,$E$17,0)+F1176&lt;J1175+E1176,IF(MOD(A1176-$E$18,periods_per_year)=0,$E$17,0),J1175+E1176-IF(AND(A1176&gt;=$E$14,MOD(A1176-$E$14,int)=0),$E$15,0)-F1176))))</f>
        <v/>
      </c>
      <c r="H1176" s="68"/>
      <c r="I1176" s="71" t="str">
        <f t="shared" si="157"/>
        <v/>
      </c>
      <c r="J1176" s="71" t="str">
        <f t="shared" si="158"/>
        <v/>
      </c>
      <c r="K1176" s="50"/>
      <c r="L1176" s="63" t="str">
        <f t="shared" si="159"/>
        <v/>
      </c>
      <c r="M1176" s="64" t="str">
        <f>IF(L1176="","",IF(OR(periods_per_year=26,periods_per_year=52),IF(periods_per_year=26,IF(L1176=1,fpdate,M1175+14),IF(periods_per_year=52,IF(L1176=1,fpdate,M1175+7),"n/a")),IF(periods_per_year=24,DATE(YEAR(fpdate),MONTH(fpdate)+(L1176-1)/2+IF(AND(DAY(fpdate)&gt;=15,MOD(L1176,2)=0),1,0),IF(MOD(L1176,2)=0,IF(DAY(fpdate)&gt;=15,DAY(fpdate)-14,DAY(fpdate)+14),DAY(fpdate))),IF(DAY(DATE(YEAR(fpdate),MONTH(fpdate)+L1176-1,DAY(fpdate)))&lt;&gt;DAY(fpdate),DATE(YEAR(fpdate),MONTH(fpdate)+L1176,0),DATE(YEAR(fpdate),MONTH(fpdate)+L1176-1,DAY(fpdate))))))</f>
        <v/>
      </c>
      <c r="N1176" s="70" t="str">
        <f>IF(L1176="","",IF(D1176&lt;&gt;"",D1176,IF(L1176=1,start_rate,IF(variable,IF(OR(L1176=1,L1176&lt;$K$20*periods_per_year),N1175,MIN($K$21,IF(MOD(L1176-1,$J$23)=0,MAX($K$22,N1175+$J$24),N1175))),N1175))))</f>
        <v/>
      </c>
      <c r="O1176" s="71" t="str">
        <f>IF(L1176="","",ROUND((((1+N1176/CP)^(CP/periods_per_year))-1)*R1175,2))</f>
        <v/>
      </c>
      <c r="P1176" s="71" t="str">
        <f>IF(L1176="","",IF(L1176=nper,R1175+O1176,MIN(R1175+O1176,IF(N1176=N1175,P1175,ROUND(-PMT(((1+N1176/CP)^(CP/periods_per_year))-1,nper-L1176+1,R1175),2)))))</f>
        <v/>
      </c>
      <c r="Q1176" s="71" t="str">
        <f t="shared" si="160"/>
        <v/>
      </c>
      <c r="R1176" s="71" t="str">
        <f t="shared" si="161"/>
        <v/>
      </c>
    </row>
    <row r="1177" spans="1:18" x14ac:dyDescent="0.25">
      <c r="A1177" s="63" t="str">
        <f t="shared" si="153"/>
        <v/>
      </c>
      <c r="B1177" s="64" t="str">
        <f t="shared" si="154"/>
        <v/>
      </c>
      <c r="C1177" s="65" t="str">
        <f t="shared" si="155"/>
        <v/>
      </c>
      <c r="D1177" s="66" t="str">
        <f>IF(A1177="","",IF(A1177=1,start_rate,IF(variable,IF(OR(A1177=1,A1177&lt;$K$20*periods_per_year),D1176,MIN($K$21,IF(MOD(A1177-1,$J$23)=0,MAX($K$22,D1176+$J$24),D1176))),D1176)))</f>
        <v/>
      </c>
      <c r="E1177" s="71" t="str">
        <f t="shared" si="156"/>
        <v/>
      </c>
      <c r="F1177" s="71" t="str">
        <f>IF(A1177="","",IF(A1177=nper,J1176+E1177,MIN(J1176+E1177,IF(D1177=D1176,F1176,IF($E$10="Acc Bi-Weekly",ROUND((-PMT(((1+D1177/CP)^(CP/12))-1,(nper-A1177+1)*12/26,J1176))/2,2),IF($E$10="Acc Weekly",ROUND((-PMT(((1+D1177/CP)^(CP/12))-1,(nper-A1177+1)*12/52,J1176))/4,2),ROUND(-PMT(((1+D1177/CP)^(CP/periods_per_year))-1,nper-A1177+1,J1176),2)))))))</f>
        <v/>
      </c>
      <c r="G1177" s="71" t="str">
        <f>IF(OR(A1177="",A1177&lt;$E$14),"",IF(J1176&lt;=F1177,0,IF(IF(AND(A1177&gt;=$E$14,MOD(A1177-$E$14,int)=0),$E$15,0)+F1177&gt;=J1176+E1177,J1176+E1177-F1177,IF(AND(A1177&gt;=$E$14,MOD(A1177-$E$14,int)=0),$E$15,0)+IF(IF(AND(A1177&gt;=$E$14,MOD(A1177-$E$14,int)=0),$E$15,0)+IF(MOD(A1177-$E$18,periods_per_year)=0,$E$17,0)+F1177&lt;J1176+E1177,IF(MOD(A1177-$E$18,periods_per_year)=0,$E$17,0),J1176+E1177-IF(AND(A1177&gt;=$E$14,MOD(A1177-$E$14,int)=0),$E$15,0)-F1177))))</f>
        <v/>
      </c>
      <c r="H1177" s="68"/>
      <c r="I1177" s="71" t="str">
        <f t="shared" si="157"/>
        <v/>
      </c>
      <c r="J1177" s="71" t="str">
        <f t="shared" si="158"/>
        <v/>
      </c>
      <c r="K1177" s="50"/>
      <c r="L1177" s="63" t="str">
        <f t="shared" si="159"/>
        <v/>
      </c>
      <c r="M1177" s="64" t="str">
        <f>IF(L1177="","",IF(OR(periods_per_year=26,periods_per_year=52),IF(periods_per_year=26,IF(L1177=1,fpdate,M1176+14),IF(periods_per_year=52,IF(L1177=1,fpdate,M1176+7),"n/a")),IF(periods_per_year=24,DATE(YEAR(fpdate),MONTH(fpdate)+(L1177-1)/2+IF(AND(DAY(fpdate)&gt;=15,MOD(L1177,2)=0),1,0),IF(MOD(L1177,2)=0,IF(DAY(fpdate)&gt;=15,DAY(fpdate)-14,DAY(fpdate)+14),DAY(fpdate))),IF(DAY(DATE(YEAR(fpdate),MONTH(fpdate)+L1177-1,DAY(fpdate)))&lt;&gt;DAY(fpdate),DATE(YEAR(fpdate),MONTH(fpdate)+L1177,0),DATE(YEAR(fpdate),MONTH(fpdate)+L1177-1,DAY(fpdate))))))</f>
        <v/>
      </c>
      <c r="N1177" s="70" t="str">
        <f>IF(L1177="","",IF(D1177&lt;&gt;"",D1177,IF(L1177=1,start_rate,IF(variable,IF(OR(L1177=1,L1177&lt;$K$20*periods_per_year),N1176,MIN($K$21,IF(MOD(L1177-1,$J$23)=0,MAX($K$22,N1176+$J$24),N1176))),N1176))))</f>
        <v/>
      </c>
      <c r="O1177" s="71" t="str">
        <f>IF(L1177="","",ROUND((((1+N1177/CP)^(CP/periods_per_year))-1)*R1176,2))</f>
        <v/>
      </c>
      <c r="P1177" s="71" t="str">
        <f>IF(L1177="","",IF(L1177=nper,R1176+O1177,MIN(R1176+O1177,IF(N1177=N1176,P1176,ROUND(-PMT(((1+N1177/CP)^(CP/periods_per_year))-1,nper-L1177+1,R1176),2)))))</f>
        <v/>
      </c>
      <c r="Q1177" s="71" t="str">
        <f t="shared" si="160"/>
        <v/>
      </c>
      <c r="R1177" s="71" t="str">
        <f t="shared" si="161"/>
        <v/>
      </c>
    </row>
    <row r="1178" spans="1:18" x14ac:dyDescent="0.25">
      <c r="A1178" s="63" t="str">
        <f t="shared" si="153"/>
        <v/>
      </c>
      <c r="B1178" s="64" t="str">
        <f t="shared" si="154"/>
        <v/>
      </c>
      <c r="C1178" s="65" t="str">
        <f t="shared" si="155"/>
        <v/>
      </c>
      <c r="D1178" s="66" t="str">
        <f>IF(A1178="","",IF(A1178=1,start_rate,IF(variable,IF(OR(A1178=1,A1178&lt;$K$20*periods_per_year),D1177,MIN($K$21,IF(MOD(A1178-1,$J$23)=0,MAX($K$22,D1177+$J$24),D1177))),D1177)))</f>
        <v/>
      </c>
      <c r="E1178" s="71" t="str">
        <f t="shared" si="156"/>
        <v/>
      </c>
      <c r="F1178" s="71" t="str">
        <f>IF(A1178="","",IF(A1178=nper,J1177+E1178,MIN(J1177+E1178,IF(D1178=D1177,F1177,IF($E$10="Acc Bi-Weekly",ROUND((-PMT(((1+D1178/CP)^(CP/12))-1,(nper-A1178+1)*12/26,J1177))/2,2),IF($E$10="Acc Weekly",ROUND((-PMT(((1+D1178/CP)^(CP/12))-1,(nper-A1178+1)*12/52,J1177))/4,2),ROUND(-PMT(((1+D1178/CP)^(CP/periods_per_year))-1,nper-A1178+1,J1177),2)))))))</f>
        <v/>
      </c>
      <c r="G1178" s="71" t="str">
        <f>IF(OR(A1178="",A1178&lt;$E$14),"",IF(J1177&lt;=F1178,0,IF(IF(AND(A1178&gt;=$E$14,MOD(A1178-$E$14,int)=0),$E$15,0)+F1178&gt;=J1177+E1178,J1177+E1178-F1178,IF(AND(A1178&gt;=$E$14,MOD(A1178-$E$14,int)=0),$E$15,0)+IF(IF(AND(A1178&gt;=$E$14,MOD(A1178-$E$14,int)=0),$E$15,0)+IF(MOD(A1178-$E$18,periods_per_year)=0,$E$17,0)+F1178&lt;J1177+E1178,IF(MOD(A1178-$E$18,periods_per_year)=0,$E$17,0),J1177+E1178-IF(AND(A1178&gt;=$E$14,MOD(A1178-$E$14,int)=0),$E$15,0)-F1178))))</f>
        <v/>
      </c>
      <c r="H1178" s="68"/>
      <c r="I1178" s="71" t="str">
        <f t="shared" si="157"/>
        <v/>
      </c>
      <c r="J1178" s="71" t="str">
        <f t="shared" si="158"/>
        <v/>
      </c>
      <c r="K1178" s="50"/>
      <c r="L1178" s="63" t="str">
        <f t="shared" si="159"/>
        <v/>
      </c>
      <c r="M1178" s="64" t="str">
        <f>IF(L1178="","",IF(OR(periods_per_year=26,periods_per_year=52),IF(periods_per_year=26,IF(L1178=1,fpdate,M1177+14),IF(periods_per_year=52,IF(L1178=1,fpdate,M1177+7),"n/a")),IF(periods_per_year=24,DATE(YEAR(fpdate),MONTH(fpdate)+(L1178-1)/2+IF(AND(DAY(fpdate)&gt;=15,MOD(L1178,2)=0),1,0),IF(MOD(L1178,2)=0,IF(DAY(fpdate)&gt;=15,DAY(fpdate)-14,DAY(fpdate)+14),DAY(fpdate))),IF(DAY(DATE(YEAR(fpdate),MONTH(fpdate)+L1178-1,DAY(fpdate)))&lt;&gt;DAY(fpdate),DATE(YEAR(fpdate),MONTH(fpdate)+L1178,0),DATE(YEAR(fpdate),MONTH(fpdate)+L1178-1,DAY(fpdate))))))</f>
        <v/>
      </c>
      <c r="N1178" s="70" t="str">
        <f>IF(L1178="","",IF(D1178&lt;&gt;"",D1178,IF(L1178=1,start_rate,IF(variable,IF(OR(L1178=1,L1178&lt;$K$20*periods_per_year),N1177,MIN($K$21,IF(MOD(L1178-1,$J$23)=0,MAX($K$22,N1177+$J$24),N1177))),N1177))))</f>
        <v/>
      </c>
      <c r="O1178" s="71" t="str">
        <f>IF(L1178="","",ROUND((((1+N1178/CP)^(CP/periods_per_year))-1)*R1177,2))</f>
        <v/>
      </c>
      <c r="P1178" s="71" t="str">
        <f>IF(L1178="","",IF(L1178=nper,R1177+O1178,MIN(R1177+O1178,IF(N1178=N1177,P1177,ROUND(-PMT(((1+N1178/CP)^(CP/periods_per_year))-1,nper-L1178+1,R1177),2)))))</f>
        <v/>
      </c>
      <c r="Q1178" s="71" t="str">
        <f t="shared" si="160"/>
        <v/>
      </c>
      <c r="R1178" s="71" t="str">
        <f t="shared" si="161"/>
        <v/>
      </c>
    </row>
    <row r="1179" spans="1:18" x14ac:dyDescent="0.25">
      <c r="A1179" s="63" t="str">
        <f t="shared" si="153"/>
        <v/>
      </c>
      <c r="B1179" s="64" t="str">
        <f t="shared" si="154"/>
        <v/>
      </c>
      <c r="C1179" s="65" t="str">
        <f t="shared" si="155"/>
        <v/>
      </c>
      <c r="D1179" s="66" t="str">
        <f>IF(A1179="","",IF(A1179=1,start_rate,IF(variable,IF(OR(A1179=1,A1179&lt;$K$20*periods_per_year),D1178,MIN($K$21,IF(MOD(A1179-1,$J$23)=0,MAX($K$22,D1178+$J$24),D1178))),D1178)))</f>
        <v/>
      </c>
      <c r="E1179" s="71" t="str">
        <f t="shared" si="156"/>
        <v/>
      </c>
      <c r="F1179" s="71" t="str">
        <f>IF(A1179="","",IF(A1179=nper,J1178+E1179,MIN(J1178+E1179,IF(D1179=D1178,F1178,IF($E$10="Acc Bi-Weekly",ROUND((-PMT(((1+D1179/CP)^(CP/12))-1,(nper-A1179+1)*12/26,J1178))/2,2),IF($E$10="Acc Weekly",ROUND((-PMT(((1+D1179/CP)^(CP/12))-1,(nper-A1179+1)*12/52,J1178))/4,2),ROUND(-PMT(((1+D1179/CP)^(CP/periods_per_year))-1,nper-A1179+1,J1178),2)))))))</f>
        <v/>
      </c>
      <c r="G1179" s="71" t="str">
        <f>IF(OR(A1179="",A1179&lt;$E$14),"",IF(J1178&lt;=F1179,0,IF(IF(AND(A1179&gt;=$E$14,MOD(A1179-$E$14,int)=0),$E$15,0)+F1179&gt;=J1178+E1179,J1178+E1179-F1179,IF(AND(A1179&gt;=$E$14,MOD(A1179-$E$14,int)=0),$E$15,0)+IF(IF(AND(A1179&gt;=$E$14,MOD(A1179-$E$14,int)=0),$E$15,0)+IF(MOD(A1179-$E$18,periods_per_year)=0,$E$17,0)+F1179&lt;J1178+E1179,IF(MOD(A1179-$E$18,periods_per_year)=0,$E$17,0),J1178+E1179-IF(AND(A1179&gt;=$E$14,MOD(A1179-$E$14,int)=0),$E$15,0)-F1179))))</f>
        <v/>
      </c>
      <c r="H1179" s="68"/>
      <c r="I1179" s="71" t="str">
        <f t="shared" si="157"/>
        <v/>
      </c>
      <c r="J1179" s="71" t="str">
        <f t="shared" si="158"/>
        <v/>
      </c>
      <c r="K1179" s="50"/>
      <c r="L1179" s="63" t="str">
        <f t="shared" si="159"/>
        <v/>
      </c>
      <c r="M1179" s="64" t="str">
        <f>IF(L1179="","",IF(OR(periods_per_year=26,periods_per_year=52),IF(periods_per_year=26,IF(L1179=1,fpdate,M1178+14),IF(periods_per_year=52,IF(L1179=1,fpdate,M1178+7),"n/a")),IF(periods_per_year=24,DATE(YEAR(fpdate),MONTH(fpdate)+(L1179-1)/2+IF(AND(DAY(fpdate)&gt;=15,MOD(L1179,2)=0),1,0),IF(MOD(L1179,2)=0,IF(DAY(fpdate)&gt;=15,DAY(fpdate)-14,DAY(fpdate)+14),DAY(fpdate))),IF(DAY(DATE(YEAR(fpdate),MONTH(fpdate)+L1179-1,DAY(fpdate)))&lt;&gt;DAY(fpdate),DATE(YEAR(fpdate),MONTH(fpdate)+L1179,0),DATE(YEAR(fpdate),MONTH(fpdate)+L1179-1,DAY(fpdate))))))</f>
        <v/>
      </c>
      <c r="N1179" s="70" t="str">
        <f>IF(L1179="","",IF(D1179&lt;&gt;"",D1179,IF(L1179=1,start_rate,IF(variable,IF(OR(L1179=1,L1179&lt;$K$20*periods_per_year),N1178,MIN($K$21,IF(MOD(L1179-1,$J$23)=0,MAX($K$22,N1178+$J$24),N1178))),N1178))))</f>
        <v/>
      </c>
      <c r="O1179" s="71" t="str">
        <f>IF(L1179="","",ROUND((((1+N1179/CP)^(CP/periods_per_year))-1)*R1178,2))</f>
        <v/>
      </c>
      <c r="P1179" s="71" t="str">
        <f>IF(L1179="","",IF(L1179=nper,R1178+O1179,MIN(R1178+O1179,IF(N1179=N1178,P1178,ROUND(-PMT(((1+N1179/CP)^(CP/periods_per_year))-1,nper-L1179+1,R1178),2)))))</f>
        <v/>
      </c>
      <c r="Q1179" s="71" t="str">
        <f t="shared" si="160"/>
        <v/>
      </c>
      <c r="R1179" s="71" t="str">
        <f t="shared" si="161"/>
        <v/>
      </c>
    </row>
    <row r="1180" spans="1:18" x14ac:dyDescent="0.25">
      <c r="A1180" s="63" t="str">
        <f t="shared" si="153"/>
        <v/>
      </c>
      <c r="B1180" s="64" t="str">
        <f t="shared" si="154"/>
        <v/>
      </c>
      <c r="C1180" s="65" t="str">
        <f t="shared" si="155"/>
        <v/>
      </c>
      <c r="D1180" s="66" t="str">
        <f>IF(A1180="","",IF(A1180=1,start_rate,IF(variable,IF(OR(A1180=1,A1180&lt;$K$20*periods_per_year),D1179,MIN($K$21,IF(MOD(A1180-1,$J$23)=0,MAX($K$22,D1179+$J$24),D1179))),D1179)))</f>
        <v/>
      </c>
      <c r="E1180" s="71" t="str">
        <f t="shared" si="156"/>
        <v/>
      </c>
      <c r="F1180" s="71" t="str">
        <f>IF(A1180="","",IF(A1180=nper,J1179+E1180,MIN(J1179+E1180,IF(D1180=D1179,F1179,IF($E$10="Acc Bi-Weekly",ROUND((-PMT(((1+D1180/CP)^(CP/12))-1,(nper-A1180+1)*12/26,J1179))/2,2),IF($E$10="Acc Weekly",ROUND((-PMT(((1+D1180/CP)^(CP/12))-1,(nper-A1180+1)*12/52,J1179))/4,2),ROUND(-PMT(((1+D1180/CP)^(CP/periods_per_year))-1,nper-A1180+1,J1179),2)))))))</f>
        <v/>
      </c>
      <c r="G1180" s="71" t="str">
        <f>IF(OR(A1180="",A1180&lt;$E$14),"",IF(J1179&lt;=F1180,0,IF(IF(AND(A1180&gt;=$E$14,MOD(A1180-$E$14,int)=0),$E$15,0)+F1180&gt;=J1179+E1180,J1179+E1180-F1180,IF(AND(A1180&gt;=$E$14,MOD(A1180-$E$14,int)=0),$E$15,0)+IF(IF(AND(A1180&gt;=$E$14,MOD(A1180-$E$14,int)=0),$E$15,0)+IF(MOD(A1180-$E$18,periods_per_year)=0,$E$17,0)+F1180&lt;J1179+E1180,IF(MOD(A1180-$E$18,periods_per_year)=0,$E$17,0),J1179+E1180-IF(AND(A1180&gt;=$E$14,MOD(A1180-$E$14,int)=0),$E$15,0)-F1180))))</f>
        <v/>
      </c>
      <c r="H1180" s="68"/>
      <c r="I1180" s="71" t="str">
        <f t="shared" si="157"/>
        <v/>
      </c>
      <c r="J1180" s="71" t="str">
        <f t="shared" si="158"/>
        <v/>
      </c>
      <c r="K1180" s="50"/>
      <c r="L1180" s="63" t="str">
        <f t="shared" si="159"/>
        <v/>
      </c>
      <c r="M1180" s="64" t="str">
        <f>IF(L1180="","",IF(OR(periods_per_year=26,periods_per_year=52),IF(periods_per_year=26,IF(L1180=1,fpdate,M1179+14),IF(periods_per_year=52,IF(L1180=1,fpdate,M1179+7),"n/a")),IF(periods_per_year=24,DATE(YEAR(fpdate),MONTH(fpdate)+(L1180-1)/2+IF(AND(DAY(fpdate)&gt;=15,MOD(L1180,2)=0),1,0),IF(MOD(L1180,2)=0,IF(DAY(fpdate)&gt;=15,DAY(fpdate)-14,DAY(fpdate)+14),DAY(fpdate))),IF(DAY(DATE(YEAR(fpdate),MONTH(fpdate)+L1180-1,DAY(fpdate)))&lt;&gt;DAY(fpdate),DATE(YEAR(fpdate),MONTH(fpdate)+L1180,0),DATE(YEAR(fpdate),MONTH(fpdate)+L1180-1,DAY(fpdate))))))</f>
        <v/>
      </c>
      <c r="N1180" s="70" t="str">
        <f>IF(L1180="","",IF(D1180&lt;&gt;"",D1180,IF(L1180=1,start_rate,IF(variable,IF(OR(L1180=1,L1180&lt;$K$20*periods_per_year),N1179,MIN($K$21,IF(MOD(L1180-1,$J$23)=0,MAX($K$22,N1179+$J$24),N1179))),N1179))))</f>
        <v/>
      </c>
      <c r="O1180" s="71" t="str">
        <f>IF(L1180="","",ROUND((((1+N1180/CP)^(CP/periods_per_year))-1)*R1179,2))</f>
        <v/>
      </c>
      <c r="P1180" s="71" t="str">
        <f>IF(L1180="","",IF(L1180=nper,R1179+O1180,MIN(R1179+O1180,IF(N1180=N1179,P1179,ROUND(-PMT(((1+N1180/CP)^(CP/periods_per_year))-1,nper-L1180+1,R1179),2)))))</f>
        <v/>
      </c>
      <c r="Q1180" s="71" t="str">
        <f t="shared" si="160"/>
        <v/>
      </c>
      <c r="R1180" s="71" t="str">
        <f t="shared" si="161"/>
        <v/>
      </c>
    </row>
    <row r="1181" spans="1:18" x14ac:dyDescent="0.25">
      <c r="A1181" s="63" t="str">
        <f t="shared" si="153"/>
        <v/>
      </c>
      <c r="B1181" s="64" t="str">
        <f t="shared" si="154"/>
        <v/>
      </c>
      <c r="C1181" s="65" t="str">
        <f t="shared" si="155"/>
        <v/>
      </c>
      <c r="D1181" s="66" t="str">
        <f>IF(A1181="","",IF(A1181=1,start_rate,IF(variable,IF(OR(A1181=1,A1181&lt;$K$20*periods_per_year),D1180,MIN($K$21,IF(MOD(A1181-1,$J$23)=0,MAX($K$22,D1180+$J$24),D1180))),D1180)))</f>
        <v/>
      </c>
      <c r="E1181" s="71" t="str">
        <f t="shared" si="156"/>
        <v/>
      </c>
      <c r="F1181" s="71" t="str">
        <f>IF(A1181="","",IF(A1181=nper,J1180+E1181,MIN(J1180+E1181,IF(D1181=D1180,F1180,IF($E$10="Acc Bi-Weekly",ROUND((-PMT(((1+D1181/CP)^(CP/12))-1,(nper-A1181+1)*12/26,J1180))/2,2),IF($E$10="Acc Weekly",ROUND((-PMT(((1+D1181/CP)^(CP/12))-1,(nper-A1181+1)*12/52,J1180))/4,2),ROUND(-PMT(((1+D1181/CP)^(CP/periods_per_year))-1,nper-A1181+1,J1180),2)))))))</f>
        <v/>
      </c>
      <c r="G1181" s="71" t="str">
        <f>IF(OR(A1181="",A1181&lt;$E$14),"",IF(J1180&lt;=F1181,0,IF(IF(AND(A1181&gt;=$E$14,MOD(A1181-$E$14,int)=0),$E$15,0)+F1181&gt;=J1180+E1181,J1180+E1181-F1181,IF(AND(A1181&gt;=$E$14,MOD(A1181-$E$14,int)=0),$E$15,0)+IF(IF(AND(A1181&gt;=$E$14,MOD(A1181-$E$14,int)=0),$E$15,0)+IF(MOD(A1181-$E$18,periods_per_year)=0,$E$17,0)+F1181&lt;J1180+E1181,IF(MOD(A1181-$E$18,periods_per_year)=0,$E$17,0),J1180+E1181-IF(AND(A1181&gt;=$E$14,MOD(A1181-$E$14,int)=0),$E$15,0)-F1181))))</f>
        <v/>
      </c>
      <c r="H1181" s="68"/>
      <c r="I1181" s="71" t="str">
        <f t="shared" si="157"/>
        <v/>
      </c>
      <c r="J1181" s="71" t="str">
        <f t="shared" si="158"/>
        <v/>
      </c>
      <c r="K1181" s="50"/>
      <c r="L1181" s="63" t="str">
        <f t="shared" si="159"/>
        <v/>
      </c>
      <c r="M1181" s="64" t="str">
        <f>IF(L1181="","",IF(OR(periods_per_year=26,periods_per_year=52),IF(periods_per_year=26,IF(L1181=1,fpdate,M1180+14),IF(periods_per_year=52,IF(L1181=1,fpdate,M1180+7),"n/a")),IF(periods_per_year=24,DATE(YEAR(fpdate),MONTH(fpdate)+(L1181-1)/2+IF(AND(DAY(fpdate)&gt;=15,MOD(L1181,2)=0),1,0),IF(MOD(L1181,2)=0,IF(DAY(fpdate)&gt;=15,DAY(fpdate)-14,DAY(fpdate)+14),DAY(fpdate))),IF(DAY(DATE(YEAR(fpdate),MONTH(fpdate)+L1181-1,DAY(fpdate)))&lt;&gt;DAY(fpdate),DATE(YEAR(fpdate),MONTH(fpdate)+L1181,0),DATE(YEAR(fpdate),MONTH(fpdate)+L1181-1,DAY(fpdate))))))</f>
        <v/>
      </c>
      <c r="N1181" s="70" t="str">
        <f>IF(L1181="","",IF(D1181&lt;&gt;"",D1181,IF(L1181=1,start_rate,IF(variable,IF(OR(L1181=1,L1181&lt;$K$20*periods_per_year),N1180,MIN($K$21,IF(MOD(L1181-1,$J$23)=0,MAX($K$22,N1180+$J$24),N1180))),N1180))))</f>
        <v/>
      </c>
      <c r="O1181" s="71" t="str">
        <f>IF(L1181="","",ROUND((((1+N1181/CP)^(CP/periods_per_year))-1)*R1180,2))</f>
        <v/>
      </c>
      <c r="P1181" s="71" t="str">
        <f>IF(L1181="","",IF(L1181=nper,R1180+O1181,MIN(R1180+O1181,IF(N1181=N1180,P1180,ROUND(-PMT(((1+N1181/CP)^(CP/periods_per_year))-1,nper-L1181+1,R1180),2)))))</f>
        <v/>
      </c>
      <c r="Q1181" s="71" t="str">
        <f t="shared" si="160"/>
        <v/>
      </c>
      <c r="R1181" s="71" t="str">
        <f t="shared" si="161"/>
        <v/>
      </c>
    </row>
    <row r="1182" spans="1:18" x14ac:dyDescent="0.25">
      <c r="A1182" s="63" t="str">
        <f t="shared" si="153"/>
        <v/>
      </c>
      <c r="B1182" s="64" t="str">
        <f t="shared" si="154"/>
        <v/>
      </c>
      <c r="C1182" s="65" t="str">
        <f t="shared" si="155"/>
        <v/>
      </c>
      <c r="D1182" s="66" t="str">
        <f>IF(A1182="","",IF(A1182=1,start_rate,IF(variable,IF(OR(A1182=1,A1182&lt;$K$20*periods_per_year),D1181,MIN($K$21,IF(MOD(A1182-1,$J$23)=0,MAX($K$22,D1181+$J$24),D1181))),D1181)))</f>
        <v/>
      </c>
      <c r="E1182" s="71" t="str">
        <f t="shared" si="156"/>
        <v/>
      </c>
      <c r="F1182" s="71" t="str">
        <f>IF(A1182="","",IF(A1182=nper,J1181+E1182,MIN(J1181+E1182,IF(D1182=D1181,F1181,IF($E$10="Acc Bi-Weekly",ROUND((-PMT(((1+D1182/CP)^(CP/12))-1,(nper-A1182+1)*12/26,J1181))/2,2),IF($E$10="Acc Weekly",ROUND((-PMT(((1+D1182/CP)^(CP/12))-1,(nper-A1182+1)*12/52,J1181))/4,2),ROUND(-PMT(((1+D1182/CP)^(CP/periods_per_year))-1,nper-A1182+1,J1181),2)))))))</f>
        <v/>
      </c>
      <c r="G1182" s="71" t="str">
        <f>IF(OR(A1182="",A1182&lt;$E$14),"",IF(J1181&lt;=F1182,0,IF(IF(AND(A1182&gt;=$E$14,MOD(A1182-$E$14,int)=0),$E$15,0)+F1182&gt;=J1181+E1182,J1181+E1182-F1182,IF(AND(A1182&gt;=$E$14,MOD(A1182-$E$14,int)=0),$E$15,0)+IF(IF(AND(A1182&gt;=$E$14,MOD(A1182-$E$14,int)=0),$E$15,0)+IF(MOD(A1182-$E$18,periods_per_year)=0,$E$17,0)+F1182&lt;J1181+E1182,IF(MOD(A1182-$E$18,periods_per_year)=0,$E$17,0),J1181+E1182-IF(AND(A1182&gt;=$E$14,MOD(A1182-$E$14,int)=0),$E$15,0)-F1182))))</f>
        <v/>
      </c>
      <c r="H1182" s="68"/>
      <c r="I1182" s="71" t="str">
        <f t="shared" si="157"/>
        <v/>
      </c>
      <c r="J1182" s="71" t="str">
        <f t="shared" si="158"/>
        <v/>
      </c>
      <c r="K1182" s="50"/>
      <c r="L1182" s="63" t="str">
        <f t="shared" si="159"/>
        <v/>
      </c>
      <c r="M1182" s="64" t="str">
        <f>IF(L1182="","",IF(OR(periods_per_year=26,periods_per_year=52),IF(periods_per_year=26,IF(L1182=1,fpdate,M1181+14),IF(periods_per_year=52,IF(L1182=1,fpdate,M1181+7),"n/a")),IF(periods_per_year=24,DATE(YEAR(fpdate),MONTH(fpdate)+(L1182-1)/2+IF(AND(DAY(fpdate)&gt;=15,MOD(L1182,2)=0),1,0),IF(MOD(L1182,2)=0,IF(DAY(fpdate)&gt;=15,DAY(fpdate)-14,DAY(fpdate)+14),DAY(fpdate))),IF(DAY(DATE(YEAR(fpdate),MONTH(fpdate)+L1182-1,DAY(fpdate)))&lt;&gt;DAY(fpdate),DATE(YEAR(fpdate),MONTH(fpdate)+L1182,0),DATE(YEAR(fpdate),MONTH(fpdate)+L1182-1,DAY(fpdate))))))</f>
        <v/>
      </c>
      <c r="N1182" s="70" t="str">
        <f>IF(L1182="","",IF(D1182&lt;&gt;"",D1182,IF(L1182=1,start_rate,IF(variable,IF(OR(L1182=1,L1182&lt;$K$20*periods_per_year),N1181,MIN($K$21,IF(MOD(L1182-1,$J$23)=0,MAX($K$22,N1181+$J$24),N1181))),N1181))))</f>
        <v/>
      </c>
      <c r="O1182" s="71" t="str">
        <f>IF(L1182="","",ROUND((((1+N1182/CP)^(CP/periods_per_year))-1)*R1181,2))</f>
        <v/>
      </c>
      <c r="P1182" s="71" t="str">
        <f>IF(L1182="","",IF(L1182=nper,R1181+O1182,MIN(R1181+O1182,IF(N1182=N1181,P1181,ROUND(-PMT(((1+N1182/CP)^(CP/periods_per_year))-1,nper-L1182+1,R1181),2)))))</f>
        <v/>
      </c>
      <c r="Q1182" s="71" t="str">
        <f t="shared" si="160"/>
        <v/>
      </c>
      <c r="R1182" s="71" t="str">
        <f t="shared" si="161"/>
        <v/>
      </c>
    </row>
    <row r="1183" spans="1:18" x14ac:dyDescent="0.25">
      <c r="A1183" s="63" t="str">
        <f t="shared" si="153"/>
        <v/>
      </c>
      <c r="B1183" s="64" t="str">
        <f t="shared" si="154"/>
        <v/>
      </c>
      <c r="C1183" s="65" t="str">
        <f t="shared" si="155"/>
        <v/>
      </c>
      <c r="D1183" s="66" t="str">
        <f>IF(A1183="","",IF(A1183=1,start_rate,IF(variable,IF(OR(A1183=1,A1183&lt;$K$20*periods_per_year),D1182,MIN($K$21,IF(MOD(A1183-1,$J$23)=0,MAX($K$22,D1182+$J$24),D1182))),D1182)))</f>
        <v/>
      </c>
      <c r="E1183" s="71" t="str">
        <f t="shared" si="156"/>
        <v/>
      </c>
      <c r="F1183" s="71" t="str">
        <f>IF(A1183="","",IF(A1183=nper,J1182+E1183,MIN(J1182+E1183,IF(D1183=D1182,F1182,IF($E$10="Acc Bi-Weekly",ROUND((-PMT(((1+D1183/CP)^(CP/12))-1,(nper-A1183+1)*12/26,J1182))/2,2),IF($E$10="Acc Weekly",ROUND((-PMT(((1+D1183/CP)^(CP/12))-1,(nper-A1183+1)*12/52,J1182))/4,2),ROUND(-PMT(((1+D1183/CP)^(CP/periods_per_year))-1,nper-A1183+1,J1182),2)))))))</f>
        <v/>
      </c>
      <c r="G1183" s="71" t="str">
        <f>IF(OR(A1183="",A1183&lt;$E$14),"",IF(J1182&lt;=F1183,0,IF(IF(AND(A1183&gt;=$E$14,MOD(A1183-$E$14,int)=0),$E$15,0)+F1183&gt;=J1182+E1183,J1182+E1183-F1183,IF(AND(A1183&gt;=$E$14,MOD(A1183-$E$14,int)=0),$E$15,0)+IF(IF(AND(A1183&gt;=$E$14,MOD(A1183-$E$14,int)=0),$E$15,0)+IF(MOD(A1183-$E$18,periods_per_year)=0,$E$17,0)+F1183&lt;J1182+E1183,IF(MOD(A1183-$E$18,periods_per_year)=0,$E$17,0),J1182+E1183-IF(AND(A1183&gt;=$E$14,MOD(A1183-$E$14,int)=0),$E$15,0)-F1183))))</f>
        <v/>
      </c>
      <c r="H1183" s="68"/>
      <c r="I1183" s="71" t="str">
        <f t="shared" si="157"/>
        <v/>
      </c>
      <c r="J1183" s="71" t="str">
        <f t="shared" si="158"/>
        <v/>
      </c>
      <c r="K1183" s="50"/>
      <c r="L1183" s="63" t="str">
        <f t="shared" si="159"/>
        <v/>
      </c>
      <c r="M1183" s="64" t="str">
        <f>IF(L1183="","",IF(OR(periods_per_year=26,periods_per_year=52),IF(periods_per_year=26,IF(L1183=1,fpdate,M1182+14),IF(periods_per_year=52,IF(L1183=1,fpdate,M1182+7),"n/a")),IF(periods_per_year=24,DATE(YEAR(fpdate),MONTH(fpdate)+(L1183-1)/2+IF(AND(DAY(fpdate)&gt;=15,MOD(L1183,2)=0),1,0),IF(MOD(L1183,2)=0,IF(DAY(fpdate)&gt;=15,DAY(fpdate)-14,DAY(fpdate)+14),DAY(fpdate))),IF(DAY(DATE(YEAR(fpdate),MONTH(fpdate)+L1183-1,DAY(fpdate)))&lt;&gt;DAY(fpdate),DATE(YEAR(fpdate),MONTH(fpdate)+L1183,0),DATE(YEAR(fpdate),MONTH(fpdate)+L1183-1,DAY(fpdate))))))</f>
        <v/>
      </c>
      <c r="N1183" s="70" t="str">
        <f>IF(L1183="","",IF(D1183&lt;&gt;"",D1183,IF(L1183=1,start_rate,IF(variable,IF(OR(L1183=1,L1183&lt;$K$20*periods_per_year),N1182,MIN($K$21,IF(MOD(L1183-1,$J$23)=0,MAX($K$22,N1182+$J$24),N1182))),N1182))))</f>
        <v/>
      </c>
      <c r="O1183" s="71" t="str">
        <f>IF(L1183="","",ROUND((((1+N1183/CP)^(CP/periods_per_year))-1)*R1182,2))</f>
        <v/>
      </c>
      <c r="P1183" s="71" t="str">
        <f>IF(L1183="","",IF(L1183=nper,R1182+O1183,MIN(R1182+O1183,IF(N1183=N1182,P1182,ROUND(-PMT(((1+N1183/CP)^(CP/periods_per_year))-1,nper-L1183+1,R1182),2)))))</f>
        <v/>
      </c>
      <c r="Q1183" s="71" t="str">
        <f t="shared" si="160"/>
        <v/>
      </c>
      <c r="R1183" s="71" t="str">
        <f t="shared" si="161"/>
        <v/>
      </c>
    </row>
    <row r="1184" spans="1:18" x14ac:dyDescent="0.25">
      <c r="A1184" s="63" t="str">
        <f t="shared" si="153"/>
        <v/>
      </c>
      <c r="B1184" s="64" t="str">
        <f t="shared" si="154"/>
        <v/>
      </c>
      <c r="C1184" s="65" t="str">
        <f t="shared" si="155"/>
        <v/>
      </c>
      <c r="D1184" s="66" t="str">
        <f>IF(A1184="","",IF(A1184=1,start_rate,IF(variable,IF(OR(A1184=1,A1184&lt;$K$20*periods_per_year),D1183,MIN($K$21,IF(MOD(A1184-1,$J$23)=0,MAX($K$22,D1183+$J$24),D1183))),D1183)))</f>
        <v/>
      </c>
      <c r="E1184" s="71" t="str">
        <f t="shared" si="156"/>
        <v/>
      </c>
      <c r="F1184" s="71" t="str">
        <f>IF(A1184="","",IF(A1184=nper,J1183+E1184,MIN(J1183+E1184,IF(D1184=D1183,F1183,IF($E$10="Acc Bi-Weekly",ROUND((-PMT(((1+D1184/CP)^(CP/12))-1,(nper-A1184+1)*12/26,J1183))/2,2),IF($E$10="Acc Weekly",ROUND((-PMT(((1+D1184/CP)^(CP/12))-1,(nper-A1184+1)*12/52,J1183))/4,2),ROUND(-PMT(((1+D1184/CP)^(CP/periods_per_year))-1,nper-A1184+1,J1183),2)))))))</f>
        <v/>
      </c>
      <c r="G1184" s="71" t="str">
        <f>IF(OR(A1184="",A1184&lt;$E$14),"",IF(J1183&lt;=F1184,0,IF(IF(AND(A1184&gt;=$E$14,MOD(A1184-$E$14,int)=0),$E$15,0)+F1184&gt;=J1183+E1184,J1183+E1184-F1184,IF(AND(A1184&gt;=$E$14,MOD(A1184-$E$14,int)=0),$E$15,0)+IF(IF(AND(A1184&gt;=$E$14,MOD(A1184-$E$14,int)=0),$E$15,0)+IF(MOD(A1184-$E$18,periods_per_year)=0,$E$17,0)+F1184&lt;J1183+E1184,IF(MOD(A1184-$E$18,periods_per_year)=0,$E$17,0),J1183+E1184-IF(AND(A1184&gt;=$E$14,MOD(A1184-$E$14,int)=0),$E$15,0)-F1184))))</f>
        <v/>
      </c>
      <c r="H1184" s="68"/>
      <c r="I1184" s="71" t="str">
        <f t="shared" si="157"/>
        <v/>
      </c>
      <c r="J1184" s="71" t="str">
        <f t="shared" si="158"/>
        <v/>
      </c>
      <c r="K1184" s="50"/>
      <c r="L1184" s="63" t="str">
        <f t="shared" si="159"/>
        <v/>
      </c>
      <c r="M1184" s="64" t="str">
        <f>IF(L1184="","",IF(OR(periods_per_year=26,periods_per_year=52),IF(periods_per_year=26,IF(L1184=1,fpdate,M1183+14),IF(periods_per_year=52,IF(L1184=1,fpdate,M1183+7),"n/a")),IF(periods_per_year=24,DATE(YEAR(fpdate),MONTH(fpdate)+(L1184-1)/2+IF(AND(DAY(fpdate)&gt;=15,MOD(L1184,2)=0),1,0),IF(MOD(L1184,2)=0,IF(DAY(fpdate)&gt;=15,DAY(fpdate)-14,DAY(fpdate)+14),DAY(fpdate))),IF(DAY(DATE(YEAR(fpdate),MONTH(fpdate)+L1184-1,DAY(fpdate)))&lt;&gt;DAY(fpdate),DATE(YEAR(fpdate),MONTH(fpdate)+L1184,0),DATE(YEAR(fpdate),MONTH(fpdate)+L1184-1,DAY(fpdate))))))</f>
        <v/>
      </c>
      <c r="N1184" s="70" t="str">
        <f>IF(L1184="","",IF(D1184&lt;&gt;"",D1184,IF(L1184=1,start_rate,IF(variable,IF(OR(L1184=1,L1184&lt;$K$20*periods_per_year),N1183,MIN($K$21,IF(MOD(L1184-1,$J$23)=0,MAX($K$22,N1183+$J$24),N1183))),N1183))))</f>
        <v/>
      </c>
      <c r="O1184" s="71" t="str">
        <f>IF(L1184="","",ROUND((((1+N1184/CP)^(CP/periods_per_year))-1)*R1183,2))</f>
        <v/>
      </c>
      <c r="P1184" s="71" t="str">
        <f>IF(L1184="","",IF(L1184=nper,R1183+O1184,MIN(R1183+O1184,IF(N1184=N1183,P1183,ROUND(-PMT(((1+N1184/CP)^(CP/periods_per_year))-1,nper-L1184+1,R1183),2)))))</f>
        <v/>
      </c>
      <c r="Q1184" s="71" t="str">
        <f t="shared" si="160"/>
        <v/>
      </c>
      <c r="R1184" s="71" t="str">
        <f t="shared" si="161"/>
        <v/>
      </c>
    </row>
    <row r="1185" spans="1:18" x14ac:dyDescent="0.25">
      <c r="A1185" s="63" t="str">
        <f t="shared" si="153"/>
        <v/>
      </c>
      <c r="B1185" s="64" t="str">
        <f t="shared" si="154"/>
        <v/>
      </c>
      <c r="C1185" s="65" t="str">
        <f t="shared" si="155"/>
        <v/>
      </c>
      <c r="D1185" s="66" t="str">
        <f>IF(A1185="","",IF(A1185=1,start_rate,IF(variable,IF(OR(A1185=1,A1185&lt;$K$20*periods_per_year),D1184,MIN($K$21,IF(MOD(A1185-1,$J$23)=0,MAX($K$22,D1184+$J$24),D1184))),D1184)))</f>
        <v/>
      </c>
      <c r="E1185" s="71" t="str">
        <f t="shared" si="156"/>
        <v/>
      </c>
      <c r="F1185" s="71" t="str">
        <f>IF(A1185="","",IF(A1185=nper,J1184+E1185,MIN(J1184+E1185,IF(D1185=D1184,F1184,IF($E$10="Acc Bi-Weekly",ROUND((-PMT(((1+D1185/CP)^(CP/12))-1,(nper-A1185+1)*12/26,J1184))/2,2),IF($E$10="Acc Weekly",ROUND((-PMT(((1+D1185/CP)^(CP/12))-1,(nper-A1185+1)*12/52,J1184))/4,2),ROUND(-PMT(((1+D1185/CP)^(CP/periods_per_year))-1,nper-A1185+1,J1184),2)))))))</f>
        <v/>
      </c>
      <c r="G1185" s="71" t="str">
        <f>IF(OR(A1185="",A1185&lt;$E$14),"",IF(J1184&lt;=F1185,0,IF(IF(AND(A1185&gt;=$E$14,MOD(A1185-$E$14,int)=0),$E$15,0)+F1185&gt;=J1184+E1185,J1184+E1185-F1185,IF(AND(A1185&gt;=$E$14,MOD(A1185-$E$14,int)=0),$E$15,0)+IF(IF(AND(A1185&gt;=$E$14,MOD(A1185-$E$14,int)=0),$E$15,0)+IF(MOD(A1185-$E$18,periods_per_year)=0,$E$17,0)+F1185&lt;J1184+E1185,IF(MOD(A1185-$E$18,periods_per_year)=0,$E$17,0),J1184+E1185-IF(AND(A1185&gt;=$E$14,MOD(A1185-$E$14,int)=0),$E$15,0)-F1185))))</f>
        <v/>
      </c>
      <c r="H1185" s="68"/>
      <c r="I1185" s="71" t="str">
        <f t="shared" si="157"/>
        <v/>
      </c>
      <c r="J1185" s="71" t="str">
        <f t="shared" si="158"/>
        <v/>
      </c>
      <c r="K1185" s="50"/>
      <c r="L1185" s="63" t="str">
        <f t="shared" si="159"/>
        <v/>
      </c>
      <c r="M1185" s="64" t="str">
        <f>IF(L1185="","",IF(OR(periods_per_year=26,periods_per_year=52),IF(periods_per_year=26,IF(L1185=1,fpdate,M1184+14),IF(periods_per_year=52,IF(L1185=1,fpdate,M1184+7),"n/a")),IF(periods_per_year=24,DATE(YEAR(fpdate),MONTH(fpdate)+(L1185-1)/2+IF(AND(DAY(fpdate)&gt;=15,MOD(L1185,2)=0),1,0),IF(MOD(L1185,2)=0,IF(DAY(fpdate)&gt;=15,DAY(fpdate)-14,DAY(fpdate)+14),DAY(fpdate))),IF(DAY(DATE(YEAR(fpdate),MONTH(fpdate)+L1185-1,DAY(fpdate)))&lt;&gt;DAY(fpdate),DATE(YEAR(fpdate),MONTH(fpdate)+L1185,0),DATE(YEAR(fpdate),MONTH(fpdate)+L1185-1,DAY(fpdate))))))</f>
        <v/>
      </c>
      <c r="N1185" s="70" t="str">
        <f>IF(L1185="","",IF(D1185&lt;&gt;"",D1185,IF(L1185=1,start_rate,IF(variable,IF(OR(L1185=1,L1185&lt;$K$20*periods_per_year),N1184,MIN($K$21,IF(MOD(L1185-1,$J$23)=0,MAX($K$22,N1184+$J$24),N1184))),N1184))))</f>
        <v/>
      </c>
      <c r="O1185" s="71" t="str">
        <f>IF(L1185="","",ROUND((((1+N1185/CP)^(CP/periods_per_year))-1)*R1184,2))</f>
        <v/>
      </c>
      <c r="P1185" s="71" t="str">
        <f>IF(L1185="","",IF(L1185=nper,R1184+O1185,MIN(R1184+O1185,IF(N1185=N1184,P1184,ROUND(-PMT(((1+N1185/CP)^(CP/periods_per_year))-1,nper-L1185+1,R1184),2)))))</f>
        <v/>
      </c>
      <c r="Q1185" s="71" t="str">
        <f t="shared" si="160"/>
        <v/>
      </c>
      <c r="R1185" s="71" t="str">
        <f t="shared" si="161"/>
        <v/>
      </c>
    </row>
    <row r="1186" spans="1:18" x14ac:dyDescent="0.25">
      <c r="A1186" s="63" t="str">
        <f t="shared" si="153"/>
        <v/>
      </c>
      <c r="B1186" s="64" t="str">
        <f t="shared" si="154"/>
        <v/>
      </c>
      <c r="C1186" s="65" t="str">
        <f t="shared" si="155"/>
        <v/>
      </c>
      <c r="D1186" s="66" t="str">
        <f>IF(A1186="","",IF(A1186=1,start_rate,IF(variable,IF(OR(A1186=1,A1186&lt;$K$20*periods_per_year),D1185,MIN($K$21,IF(MOD(A1186-1,$J$23)=0,MAX($K$22,D1185+$J$24),D1185))),D1185)))</f>
        <v/>
      </c>
      <c r="E1186" s="71" t="str">
        <f t="shared" si="156"/>
        <v/>
      </c>
      <c r="F1186" s="71" t="str">
        <f>IF(A1186="","",IF(A1186=nper,J1185+E1186,MIN(J1185+E1186,IF(D1186=D1185,F1185,IF($E$10="Acc Bi-Weekly",ROUND((-PMT(((1+D1186/CP)^(CP/12))-1,(nper-A1186+1)*12/26,J1185))/2,2),IF($E$10="Acc Weekly",ROUND((-PMT(((1+D1186/CP)^(CP/12))-1,(nper-A1186+1)*12/52,J1185))/4,2),ROUND(-PMT(((1+D1186/CP)^(CP/periods_per_year))-1,nper-A1186+1,J1185),2)))))))</f>
        <v/>
      </c>
      <c r="G1186" s="71" t="str">
        <f>IF(OR(A1186="",A1186&lt;$E$14),"",IF(J1185&lt;=F1186,0,IF(IF(AND(A1186&gt;=$E$14,MOD(A1186-$E$14,int)=0),$E$15,0)+F1186&gt;=J1185+E1186,J1185+E1186-F1186,IF(AND(A1186&gt;=$E$14,MOD(A1186-$E$14,int)=0),$E$15,0)+IF(IF(AND(A1186&gt;=$E$14,MOD(A1186-$E$14,int)=0),$E$15,0)+IF(MOD(A1186-$E$18,periods_per_year)=0,$E$17,0)+F1186&lt;J1185+E1186,IF(MOD(A1186-$E$18,periods_per_year)=0,$E$17,0),J1185+E1186-IF(AND(A1186&gt;=$E$14,MOD(A1186-$E$14,int)=0),$E$15,0)-F1186))))</f>
        <v/>
      </c>
      <c r="H1186" s="68"/>
      <c r="I1186" s="71" t="str">
        <f t="shared" si="157"/>
        <v/>
      </c>
      <c r="J1186" s="71" t="str">
        <f t="shared" si="158"/>
        <v/>
      </c>
      <c r="K1186" s="50"/>
      <c r="L1186" s="63" t="str">
        <f t="shared" si="159"/>
        <v/>
      </c>
      <c r="M1186" s="64" t="str">
        <f>IF(L1186="","",IF(OR(periods_per_year=26,periods_per_year=52),IF(periods_per_year=26,IF(L1186=1,fpdate,M1185+14),IF(periods_per_year=52,IF(L1186=1,fpdate,M1185+7),"n/a")),IF(periods_per_year=24,DATE(YEAR(fpdate),MONTH(fpdate)+(L1186-1)/2+IF(AND(DAY(fpdate)&gt;=15,MOD(L1186,2)=0),1,0),IF(MOD(L1186,2)=0,IF(DAY(fpdate)&gt;=15,DAY(fpdate)-14,DAY(fpdate)+14),DAY(fpdate))),IF(DAY(DATE(YEAR(fpdate),MONTH(fpdate)+L1186-1,DAY(fpdate)))&lt;&gt;DAY(fpdate),DATE(YEAR(fpdate),MONTH(fpdate)+L1186,0),DATE(YEAR(fpdate),MONTH(fpdate)+L1186-1,DAY(fpdate))))))</f>
        <v/>
      </c>
      <c r="N1186" s="70" t="str">
        <f>IF(L1186="","",IF(D1186&lt;&gt;"",D1186,IF(L1186=1,start_rate,IF(variable,IF(OR(L1186=1,L1186&lt;$K$20*periods_per_year),N1185,MIN($K$21,IF(MOD(L1186-1,$J$23)=0,MAX($K$22,N1185+$J$24),N1185))),N1185))))</f>
        <v/>
      </c>
      <c r="O1186" s="71" t="str">
        <f>IF(L1186="","",ROUND((((1+N1186/CP)^(CP/periods_per_year))-1)*R1185,2))</f>
        <v/>
      </c>
      <c r="P1186" s="71" t="str">
        <f>IF(L1186="","",IF(L1186=nper,R1185+O1186,MIN(R1185+O1186,IF(N1186=N1185,P1185,ROUND(-PMT(((1+N1186/CP)^(CP/periods_per_year))-1,nper-L1186+1,R1185),2)))))</f>
        <v/>
      </c>
      <c r="Q1186" s="71" t="str">
        <f t="shared" si="160"/>
        <v/>
      </c>
      <c r="R1186" s="71" t="str">
        <f t="shared" si="161"/>
        <v/>
      </c>
    </row>
    <row r="1187" spans="1:18" x14ac:dyDescent="0.25">
      <c r="A1187" s="63" t="str">
        <f t="shared" si="153"/>
        <v/>
      </c>
      <c r="B1187" s="64" t="str">
        <f t="shared" si="154"/>
        <v/>
      </c>
      <c r="C1187" s="65" t="str">
        <f t="shared" si="155"/>
        <v/>
      </c>
      <c r="D1187" s="66" t="str">
        <f>IF(A1187="","",IF(A1187=1,start_rate,IF(variable,IF(OR(A1187=1,A1187&lt;$K$20*periods_per_year),D1186,MIN($K$21,IF(MOD(A1187-1,$J$23)=0,MAX($K$22,D1186+$J$24),D1186))),D1186)))</f>
        <v/>
      </c>
      <c r="E1187" s="71" t="str">
        <f t="shared" si="156"/>
        <v/>
      </c>
      <c r="F1187" s="71" t="str">
        <f>IF(A1187="","",IF(A1187=nper,J1186+E1187,MIN(J1186+E1187,IF(D1187=D1186,F1186,IF($E$10="Acc Bi-Weekly",ROUND((-PMT(((1+D1187/CP)^(CP/12))-1,(nper-A1187+1)*12/26,J1186))/2,2),IF($E$10="Acc Weekly",ROUND((-PMT(((1+D1187/CP)^(CP/12))-1,(nper-A1187+1)*12/52,J1186))/4,2),ROUND(-PMT(((1+D1187/CP)^(CP/periods_per_year))-1,nper-A1187+1,J1186),2)))))))</f>
        <v/>
      </c>
      <c r="G1187" s="71" t="str">
        <f>IF(OR(A1187="",A1187&lt;$E$14),"",IF(J1186&lt;=F1187,0,IF(IF(AND(A1187&gt;=$E$14,MOD(A1187-$E$14,int)=0),$E$15,0)+F1187&gt;=J1186+E1187,J1186+E1187-F1187,IF(AND(A1187&gt;=$E$14,MOD(A1187-$E$14,int)=0),$E$15,0)+IF(IF(AND(A1187&gt;=$E$14,MOD(A1187-$E$14,int)=0),$E$15,0)+IF(MOD(A1187-$E$18,periods_per_year)=0,$E$17,0)+F1187&lt;J1186+E1187,IF(MOD(A1187-$E$18,periods_per_year)=0,$E$17,0),J1186+E1187-IF(AND(A1187&gt;=$E$14,MOD(A1187-$E$14,int)=0),$E$15,0)-F1187))))</f>
        <v/>
      </c>
      <c r="H1187" s="68"/>
      <c r="I1187" s="71" t="str">
        <f t="shared" si="157"/>
        <v/>
      </c>
      <c r="J1187" s="71" t="str">
        <f t="shared" si="158"/>
        <v/>
      </c>
      <c r="K1187" s="50"/>
      <c r="L1187" s="63" t="str">
        <f t="shared" si="159"/>
        <v/>
      </c>
      <c r="M1187" s="64" t="str">
        <f>IF(L1187="","",IF(OR(periods_per_year=26,periods_per_year=52),IF(periods_per_year=26,IF(L1187=1,fpdate,M1186+14),IF(periods_per_year=52,IF(L1187=1,fpdate,M1186+7),"n/a")),IF(periods_per_year=24,DATE(YEAR(fpdate),MONTH(fpdate)+(L1187-1)/2+IF(AND(DAY(fpdate)&gt;=15,MOD(L1187,2)=0),1,0),IF(MOD(L1187,2)=0,IF(DAY(fpdate)&gt;=15,DAY(fpdate)-14,DAY(fpdate)+14),DAY(fpdate))),IF(DAY(DATE(YEAR(fpdate),MONTH(fpdate)+L1187-1,DAY(fpdate)))&lt;&gt;DAY(fpdate),DATE(YEAR(fpdate),MONTH(fpdate)+L1187,0),DATE(YEAR(fpdate),MONTH(fpdate)+L1187-1,DAY(fpdate))))))</f>
        <v/>
      </c>
      <c r="N1187" s="70" t="str">
        <f>IF(L1187="","",IF(D1187&lt;&gt;"",D1187,IF(L1187=1,start_rate,IF(variable,IF(OR(L1187=1,L1187&lt;$K$20*periods_per_year),N1186,MIN($K$21,IF(MOD(L1187-1,$J$23)=0,MAX($K$22,N1186+$J$24),N1186))),N1186))))</f>
        <v/>
      </c>
      <c r="O1187" s="71" t="str">
        <f>IF(L1187="","",ROUND((((1+N1187/CP)^(CP/periods_per_year))-1)*R1186,2))</f>
        <v/>
      </c>
      <c r="P1187" s="71" t="str">
        <f>IF(L1187="","",IF(L1187=nper,R1186+O1187,MIN(R1186+O1187,IF(N1187=N1186,P1186,ROUND(-PMT(((1+N1187/CP)^(CP/periods_per_year))-1,nper-L1187+1,R1186),2)))))</f>
        <v/>
      </c>
      <c r="Q1187" s="71" t="str">
        <f t="shared" si="160"/>
        <v/>
      </c>
      <c r="R1187" s="71" t="str">
        <f t="shared" si="161"/>
        <v/>
      </c>
    </row>
    <row r="1188" spans="1:18" x14ac:dyDescent="0.25">
      <c r="A1188" s="63" t="str">
        <f t="shared" si="153"/>
        <v/>
      </c>
      <c r="B1188" s="64" t="str">
        <f t="shared" si="154"/>
        <v/>
      </c>
      <c r="C1188" s="65" t="str">
        <f t="shared" si="155"/>
        <v/>
      </c>
      <c r="D1188" s="66" t="str">
        <f>IF(A1188="","",IF(A1188=1,start_rate,IF(variable,IF(OR(A1188=1,A1188&lt;$K$20*periods_per_year),D1187,MIN($K$21,IF(MOD(A1188-1,$J$23)=0,MAX($K$22,D1187+$J$24),D1187))),D1187)))</f>
        <v/>
      </c>
      <c r="E1188" s="71" t="str">
        <f t="shared" si="156"/>
        <v/>
      </c>
      <c r="F1188" s="71" t="str">
        <f>IF(A1188="","",IF(A1188=nper,J1187+E1188,MIN(J1187+E1188,IF(D1188=D1187,F1187,IF($E$10="Acc Bi-Weekly",ROUND((-PMT(((1+D1188/CP)^(CP/12))-1,(nper-A1188+1)*12/26,J1187))/2,2),IF($E$10="Acc Weekly",ROUND((-PMT(((1+D1188/CP)^(CP/12))-1,(nper-A1188+1)*12/52,J1187))/4,2),ROUND(-PMT(((1+D1188/CP)^(CP/periods_per_year))-1,nper-A1188+1,J1187),2)))))))</f>
        <v/>
      </c>
      <c r="G1188" s="71" t="str">
        <f>IF(OR(A1188="",A1188&lt;$E$14),"",IF(J1187&lt;=F1188,0,IF(IF(AND(A1188&gt;=$E$14,MOD(A1188-$E$14,int)=0),$E$15,0)+F1188&gt;=J1187+E1188,J1187+E1188-F1188,IF(AND(A1188&gt;=$E$14,MOD(A1188-$E$14,int)=0),$E$15,0)+IF(IF(AND(A1188&gt;=$E$14,MOD(A1188-$E$14,int)=0),$E$15,0)+IF(MOD(A1188-$E$18,periods_per_year)=0,$E$17,0)+F1188&lt;J1187+E1188,IF(MOD(A1188-$E$18,periods_per_year)=0,$E$17,0),J1187+E1188-IF(AND(A1188&gt;=$E$14,MOD(A1188-$E$14,int)=0),$E$15,0)-F1188))))</f>
        <v/>
      </c>
      <c r="H1188" s="68"/>
      <c r="I1188" s="71" t="str">
        <f t="shared" si="157"/>
        <v/>
      </c>
      <c r="J1188" s="71" t="str">
        <f t="shared" si="158"/>
        <v/>
      </c>
      <c r="K1188" s="50"/>
      <c r="L1188" s="63" t="str">
        <f t="shared" si="159"/>
        <v/>
      </c>
      <c r="M1188" s="64" t="str">
        <f>IF(L1188="","",IF(OR(periods_per_year=26,periods_per_year=52),IF(periods_per_year=26,IF(L1188=1,fpdate,M1187+14),IF(periods_per_year=52,IF(L1188=1,fpdate,M1187+7),"n/a")),IF(periods_per_year=24,DATE(YEAR(fpdate),MONTH(fpdate)+(L1188-1)/2+IF(AND(DAY(fpdate)&gt;=15,MOD(L1188,2)=0),1,0),IF(MOD(L1188,2)=0,IF(DAY(fpdate)&gt;=15,DAY(fpdate)-14,DAY(fpdate)+14),DAY(fpdate))),IF(DAY(DATE(YEAR(fpdate),MONTH(fpdate)+L1188-1,DAY(fpdate)))&lt;&gt;DAY(fpdate),DATE(YEAR(fpdate),MONTH(fpdate)+L1188,0),DATE(YEAR(fpdate),MONTH(fpdate)+L1188-1,DAY(fpdate))))))</f>
        <v/>
      </c>
      <c r="N1188" s="70" t="str">
        <f>IF(L1188="","",IF(D1188&lt;&gt;"",D1188,IF(L1188=1,start_rate,IF(variable,IF(OR(L1188=1,L1188&lt;$K$20*periods_per_year),N1187,MIN($K$21,IF(MOD(L1188-1,$J$23)=0,MAX($K$22,N1187+$J$24),N1187))),N1187))))</f>
        <v/>
      </c>
      <c r="O1188" s="71" t="str">
        <f>IF(L1188="","",ROUND((((1+N1188/CP)^(CP/periods_per_year))-1)*R1187,2))</f>
        <v/>
      </c>
      <c r="P1188" s="71" t="str">
        <f>IF(L1188="","",IF(L1188=nper,R1187+O1188,MIN(R1187+O1188,IF(N1188=N1187,P1187,ROUND(-PMT(((1+N1188/CP)^(CP/periods_per_year))-1,nper-L1188+1,R1187),2)))))</f>
        <v/>
      </c>
      <c r="Q1188" s="71" t="str">
        <f t="shared" si="160"/>
        <v/>
      </c>
      <c r="R1188" s="71" t="str">
        <f t="shared" si="161"/>
        <v/>
      </c>
    </row>
    <row r="1189" spans="1:18" x14ac:dyDescent="0.25">
      <c r="A1189" s="63" t="str">
        <f t="shared" si="153"/>
        <v/>
      </c>
      <c r="B1189" s="64" t="str">
        <f t="shared" si="154"/>
        <v/>
      </c>
      <c r="C1189" s="65" t="str">
        <f t="shared" si="155"/>
        <v/>
      </c>
      <c r="D1189" s="66" t="str">
        <f>IF(A1189="","",IF(A1189=1,start_rate,IF(variable,IF(OR(A1189=1,A1189&lt;$K$20*periods_per_year),D1188,MIN($K$21,IF(MOD(A1189-1,$J$23)=0,MAX($K$22,D1188+$J$24),D1188))),D1188)))</f>
        <v/>
      </c>
      <c r="E1189" s="71" t="str">
        <f t="shared" si="156"/>
        <v/>
      </c>
      <c r="F1189" s="71" t="str">
        <f>IF(A1189="","",IF(A1189=nper,J1188+E1189,MIN(J1188+E1189,IF(D1189=D1188,F1188,IF($E$10="Acc Bi-Weekly",ROUND((-PMT(((1+D1189/CP)^(CP/12))-1,(nper-A1189+1)*12/26,J1188))/2,2),IF($E$10="Acc Weekly",ROUND((-PMT(((1+D1189/CP)^(CP/12))-1,(nper-A1189+1)*12/52,J1188))/4,2),ROUND(-PMT(((1+D1189/CP)^(CP/periods_per_year))-1,nper-A1189+1,J1188),2)))))))</f>
        <v/>
      </c>
      <c r="G1189" s="71" t="str">
        <f>IF(OR(A1189="",A1189&lt;$E$14),"",IF(J1188&lt;=F1189,0,IF(IF(AND(A1189&gt;=$E$14,MOD(A1189-$E$14,int)=0),$E$15,0)+F1189&gt;=J1188+E1189,J1188+E1189-F1189,IF(AND(A1189&gt;=$E$14,MOD(A1189-$E$14,int)=0),$E$15,0)+IF(IF(AND(A1189&gt;=$E$14,MOD(A1189-$E$14,int)=0),$E$15,0)+IF(MOD(A1189-$E$18,periods_per_year)=0,$E$17,0)+F1189&lt;J1188+E1189,IF(MOD(A1189-$E$18,periods_per_year)=0,$E$17,0),J1188+E1189-IF(AND(A1189&gt;=$E$14,MOD(A1189-$E$14,int)=0),$E$15,0)-F1189))))</f>
        <v/>
      </c>
      <c r="H1189" s="68"/>
      <c r="I1189" s="71" t="str">
        <f t="shared" si="157"/>
        <v/>
      </c>
      <c r="J1189" s="71" t="str">
        <f t="shared" si="158"/>
        <v/>
      </c>
      <c r="K1189" s="50"/>
      <c r="L1189" s="63" t="str">
        <f t="shared" si="159"/>
        <v/>
      </c>
      <c r="M1189" s="64" t="str">
        <f>IF(L1189="","",IF(OR(periods_per_year=26,periods_per_year=52),IF(periods_per_year=26,IF(L1189=1,fpdate,M1188+14),IF(periods_per_year=52,IF(L1189=1,fpdate,M1188+7),"n/a")),IF(periods_per_year=24,DATE(YEAR(fpdate),MONTH(fpdate)+(L1189-1)/2+IF(AND(DAY(fpdate)&gt;=15,MOD(L1189,2)=0),1,0),IF(MOD(L1189,2)=0,IF(DAY(fpdate)&gt;=15,DAY(fpdate)-14,DAY(fpdate)+14),DAY(fpdate))),IF(DAY(DATE(YEAR(fpdate),MONTH(fpdate)+L1189-1,DAY(fpdate)))&lt;&gt;DAY(fpdate),DATE(YEAR(fpdate),MONTH(fpdate)+L1189,0),DATE(YEAR(fpdate),MONTH(fpdate)+L1189-1,DAY(fpdate))))))</f>
        <v/>
      </c>
      <c r="N1189" s="70" t="str">
        <f>IF(L1189="","",IF(D1189&lt;&gt;"",D1189,IF(L1189=1,start_rate,IF(variable,IF(OR(L1189=1,L1189&lt;$K$20*periods_per_year),N1188,MIN($K$21,IF(MOD(L1189-1,$J$23)=0,MAX($K$22,N1188+$J$24),N1188))),N1188))))</f>
        <v/>
      </c>
      <c r="O1189" s="71" t="str">
        <f>IF(L1189="","",ROUND((((1+N1189/CP)^(CP/periods_per_year))-1)*R1188,2))</f>
        <v/>
      </c>
      <c r="P1189" s="71" t="str">
        <f>IF(L1189="","",IF(L1189=nper,R1188+O1189,MIN(R1188+O1189,IF(N1189=N1188,P1188,ROUND(-PMT(((1+N1189/CP)^(CP/periods_per_year))-1,nper-L1189+1,R1188),2)))))</f>
        <v/>
      </c>
      <c r="Q1189" s="71" t="str">
        <f t="shared" si="160"/>
        <v/>
      </c>
      <c r="R1189" s="71" t="str">
        <f t="shared" si="161"/>
        <v/>
      </c>
    </row>
    <row r="1190" spans="1:18" x14ac:dyDescent="0.25">
      <c r="A1190" s="63" t="str">
        <f t="shared" si="153"/>
        <v/>
      </c>
      <c r="B1190" s="64" t="str">
        <f t="shared" si="154"/>
        <v/>
      </c>
      <c r="C1190" s="65" t="str">
        <f t="shared" si="155"/>
        <v/>
      </c>
      <c r="D1190" s="66" t="str">
        <f>IF(A1190="","",IF(A1190=1,start_rate,IF(variable,IF(OR(A1190=1,A1190&lt;$K$20*periods_per_year),D1189,MIN($K$21,IF(MOD(A1190-1,$J$23)=0,MAX($K$22,D1189+$J$24),D1189))),D1189)))</f>
        <v/>
      </c>
      <c r="E1190" s="71" t="str">
        <f t="shared" si="156"/>
        <v/>
      </c>
      <c r="F1190" s="71" t="str">
        <f>IF(A1190="","",IF(A1190=nper,J1189+E1190,MIN(J1189+E1190,IF(D1190=D1189,F1189,IF($E$10="Acc Bi-Weekly",ROUND((-PMT(((1+D1190/CP)^(CP/12))-1,(nper-A1190+1)*12/26,J1189))/2,2),IF($E$10="Acc Weekly",ROUND((-PMT(((1+D1190/CP)^(CP/12))-1,(nper-A1190+1)*12/52,J1189))/4,2),ROUND(-PMT(((1+D1190/CP)^(CP/periods_per_year))-1,nper-A1190+1,J1189),2)))))))</f>
        <v/>
      </c>
      <c r="G1190" s="71" t="str">
        <f>IF(OR(A1190="",A1190&lt;$E$14),"",IF(J1189&lt;=F1190,0,IF(IF(AND(A1190&gt;=$E$14,MOD(A1190-$E$14,int)=0),$E$15,0)+F1190&gt;=J1189+E1190,J1189+E1190-F1190,IF(AND(A1190&gt;=$E$14,MOD(A1190-$E$14,int)=0),$E$15,0)+IF(IF(AND(A1190&gt;=$E$14,MOD(A1190-$E$14,int)=0),$E$15,0)+IF(MOD(A1190-$E$18,periods_per_year)=0,$E$17,0)+F1190&lt;J1189+E1190,IF(MOD(A1190-$E$18,periods_per_year)=0,$E$17,0),J1189+E1190-IF(AND(A1190&gt;=$E$14,MOD(A1190-$E$14,int)=0),$E$15,0)-F1190))))</f>
        <v/>
      </c>
      <c r="H1190" s="68"/>
      <c r="I1190" s="71" t="str">
        <f t="shared" si="157"/>
        <v/>
      </c>
      <c r="J1190" s="71" t="str">
        <f t="shared" si="158"/>
        <v/>
      </c>
      <c r="K1190" s="50"/>
      <c r="L1190" s="63" t="str">
        <f t="shared" si="159"/>
        <v/>
      </c>
      <c r="M1190" s="64" t="str">
        <f>IF(L1190="","",IF(OR(periods_per_year=26,periods_per_year=52),IF(periods_per_year=26,IF(L1190=1,fpdate,M1189+14),IF(periods_per_year=52,IF(L1190=1,fpdate,M1189+7),"n/a")),IF(periods_per_year=24,DATE(YEAR(fpdate),MONTH(fpdate)+(L1190-1)/2+IF(AND(DAY(fpdate)&gt;=15,MOD(L1190,2)=0),1,0),IF(MOD(L1190,2)=0,IF(DAY(fpdate)&gt;=15,DAY(fpdate)-14,DAY(fpdate)+14),DAY(fpdate))),IF(DAY(DATE(YEAR(fpdate),MONTH(fpdate)+L1190-1,DAY(fpdate)))&lt;&gt;DAY(fpdate),DATE(YEAR(fpdate),MONTH(fpdate)+L1190,0),DATE(YEAR(fpdate),MONTH(fpdate)+L1190-1,DAY(fpdate))))))</f>
        <v/>
      </c>
      <c r="N1190" s="70" t="str">
        <f>IF(L1190="","",IF(D1190&lt;&gt;"",D1190,IF(L1190=1,start_rate,IF(variable,IF(OR(L1190=1,L1190&lt;$K$20*periods_per_year),N1189,MIN($K$21,IF(MOD(L1190-1,$J$23)=0,MAX($K$22,N1189+$J$24),N1189))),N1189))))</f>
        <v/>
      </c>
      <c r="O1190" s="71" t="str">
        <f>IF(L1190="","",ROUND((((1+N1190/CP)^(CP/periods_per_year))-1)*R1189,2))</f>
        <v/>
      </c>
      <c r="P1190" s="71" t="str">
        <f>IF(L1190="","",IF(L1190=nper,R1189+O1190,MIN(R1189+O1190,IF(N1190=N1189,P1189,ROUND(-PMT(((1+N1190/CP)^(CP/periods_per_year))-1,nper-L1190+1,R1189),2)))))</f>
        <v/>
      </c>
      <c r="Q1190" s="71" t="str">
        <f t="shared" si="160"/>
        <v/>
      </c>
      <c r="R1190" s="71" t="str">
        <f t="shared" si="161"/>
        <v/>
      </c>
    </row>
    <row r="1191" spans="1:18" x14ac:dyDescent="0.25">
      <c r="A1191" s="63" t="str">
        <f t="shared" si="153"/>
        <v/>
      </c>
      <c r="B1191" s="64" t="str">
        <f t="shared" si="154"/>
        <v/>
      </c>
      <c r="C1191" s="65" t="str">
        <f t="shared" si="155"/>
        <v/>
      </c>
      <c r="D1191" s="66" t="str">
        <f>IF(A1191="","",IF(A1191=1,start_rate,IF(variable,IF(OR(A1191=1,A1191&lt;$K$20*periods_per_year),D1190,MIN($K$21,IF(MOD(A1191-1,$J$23)=0,MAX($K$22,D1190+$J$24),D1190))),D1190)))</f>
        <v/>
      </c>
      <c r="E1191" s="71" t="str">
        <f t="shared" si="156"/>
        <v/>
      </c>
      <c r="F1191" s="71" t="str">
        <f>IF(A1191="","",IF(A1191=nper,J1190+E1191,MIN(J1190+E1191,IF(D1191=D1190,F1190,IF($E$10="Acc Bi-Weekly",ROUND((-PMT(((1+D1191/CP)^(CP/12))-1,(nper-A1191+1)*12/26,J1190))/2,2),IF($E$10="Acc Weekly",ROUND((-PMT(((1+D1191/CP)^(CP/12))-1,(nper-A1191+1)*12/52,J1190))/4,2),ROUND(-PMT(((1+D1191/CP)^(CP/periods_per_year))-1,nper-A1191+1,J1190),2)))))))</f>
        <v/>
      </c>
      <c r="G1191" s="71" t="str">
        <f>IF(OR(A1191="",A1191&lt;$E$14),"",IF(J1190&lt;=F1191,0,IF(IF(AND(A1191&gt;=$E$14,MOD(A1191-$E$14,int)=0),$E$15,0)+F1191&gt;=J1190+E1191,J1190+E1191-F1191,IF(AND(A1191&gt;=$E$14,MOD(A1191-$E$14,int)=0),$E$15,0)+IF(IF(AND(A1191&gt;=$E$14,MOD(A1191-$E$14,int)=0),$E$15,0)+IF(MOD(A1191-$E$18,periods_per_year)=0,$E$17,0)+F1191&lt;J1190+E1191,IF(MOD(A1191-$E$18,periods_per_year)=0,$E$17,0),J1190+E1191-IF(AND(A1191&gt;=$E$14,MOD(A1191-$E$14,int)=0),$E$15,0)-F1191))))</f>
        <v/>
      </c>
      <c r="H1191" s="68"/>
      <c r="I1191" s="71" t="str">
        <f t="shared" si="157"/>
        <v/>
      </c>
      <c r="J1191" s="71" t="str">
        <f t="shared" si="158"/>
        <v/>
      </c>
      <c r="K1191" s="50"/>
      <c r="L1191" s="63" t="str">
        <f t="shared" si="159"/>
        <v/>
      </c>
      <c r="M1191" s="64" t="str">
        <f>IF(L1191="","",IF(OR(periods_per_year=26,periods_per_year=52),IF(periods_per_year=26,IF(L1191=1,fpdate,M1190+14),IF(periods_per_year=52,IF(L1191=1,fpdate,M1190+7),"n/a")),IF(periods_per_year=24,DATE(YEAR(fpdate),MONTH(fpdate)+(L1191-1)/2+IF(AND(DAY(fpdate)&gt;=15,MOD(L1191,2)=0),1,0),IF(MOD(L1191,2)=0,IF(DAY(fpdate)&gt;=15,DAY(fpdate)-14,DAY(fpdate)+14),DAY(fpdate))),IF(DAY(DATE(YEAR(fpdate),MONTH(fpdate)+L1191-1,DAY(fpdate)))&lt;&gt;DAY(fpdate),DATE(YEAR(fpdate),MONTH(fpdate)+L1191,0),DATE(YEAR(fpdate),MONTH(fpdate)+L1191-1,DAY(fpdate))))))</f>
        <v/>
      </c>
      <c r="N1191" s="70" t="str">
        <f>IF(L1191="","",IF(D1191&lt;&gt;"",D1191,IF(L1191=1,start_rate,IF(variable,IF(OR(L1191=1,L1191&lt;$K$20*periods_per_year),N1190,MIN($K$21,IF(MOD(L1191-1,$J$23)=0,MAX($K$22,N1190+$J$24),N1190))),N1190))))</f>
        <v/>
      </c>
      <c r="O1191" s="71" t="str">
        <f>IF(L1191="","",ROUND((((1+N1191/CP)^(CP/periods_per_year))-1)*R1190,2))</f>
        <v/>
      </c>
      <c r="P1191" s="71" t="str">
        <f>IF(L1191="","",IF(L1191=nper,R1190+O1191,MIN(R1190+O1191,IF(N1191=N1190,P1190,ROUND(-PMT(((1+N1191/CP)^(CP/periods_per_year))-1,nper-L1191+1,R1190),2)))))</f>
        <v/>
      </c>
      <c r="Q1191" s="71" t="str">
        <f t="shared" si="160"/>
        <v/>
      </c>
      <c r="R1191" s="71" t="str">
        <f t="shared" si="161"/>
        <v/>
      </c>
    </row>
    <row r="1192" spans="1:18" x14ac:dyDescent="0.25">
      <c r="A1192" s="63" t="str">
        <f t="shared" si="153"/>
        <v/>
      </c>
      <c r="B1192" s="64" t="str">
        <f t="shared" si="154"/>
        <v/>
      </c>
      <c r="C1192" s="65" t="str">
        <f t="shared" si="155"/>
        <v/>
      </c>
      <c r="D1192" s="66" t="str">
        <f>IF(A1192="","",IF(A1192=1,start_rate,IF(variable,IF(OR(A1192=1,A1192&lt;$K$20*periods_per_year),D1191,MIN($K$21,IF(MOD(A1192-1,$J$23)=0,MAX($K$22,D1191+$J$24),D1191))),D1191)))</f>
        <v/>
      </c>
      <c r="E1192" s="71" t="str">
        <f t="shared" si="156"/>
        <v/>
      </c>
      <c r="F1192" s="71" t="str">
        <f>IF(A1192="","",IF(A1192=nper,J1191+E1192,MIN(J1191+E1192,IF(D1192=D1191,F1191,IF($E$10="Acc Bi-Weekly",ROUND((-PMT(((1+D1192/CP)^(CP/12))-1,(nper-A1192+1)*12/26,J1191))/2,2),IF($E$10="Acc Weekly",ROUND((-PMT(((1+D1192/CP)^(CP/12))-1,(nper-A1192+1)*12/52,J1191))/4,2),ROUND(-PMT(((1+D1192/CP)^(CP/periods_per_year))-1,nper-A1192+1,J1191),2)))))))</f>
        <v/>
      </c>
      <c r="G1192" s="71" t="str">
        <f>IF(OR(A1192="",A1192&lt;$E$14),"",IF(J1191&lt;=F1192,0,IF(IF(AND(A1192&gt;=$E$14,MOD(A1192-$E$14,int)=0),$E$15,0)+F1192&gt;=J1191+E1192,J1191+E1192-F1192,IF(AND(A1192&gt;=$E$14,MOD(A1192-$E$14,int)=0),$E$15,0)+IF(IF(AND(A1192&gt;=$E$14,MOD(A1192-$E$14,int)=0),$E$15,0)+IF(MOD(A1192-$E$18,periods_per_year)=0,$E$17,0)+F1192&lt;J1191+E1192,IF(MOD(A1192-$E$18,periods_per_year)=0,$E$17,0),J1191+E1192-IF(AND(A1192&gt;=$E$14,MOD(A1192-$E$14,int)=0),$E$15,0)-F1192))))</f>
        <v/>
      </c>
      <c r="H1192" s="68"/>
      <c r="I1192" s="71" t="str">
        <f t="shared" si="157"/>
        <v/>
      </c>
      <c r="J1192" s="71" t="str">
        <f t="shared" si="158"/>
        <v/>
      </c>
      <c r="K1192" s="50"/>
      <c r="L1192" s="63" t="str">
        <f t="shared" si="159"/>
        <v/>
      </c>
      <c r="M1192" s="64" t="str">
        <f>IF(L1192="","",IF(OR(periods_per_year=26,periods_per_year=52),IF(periods_per_year=26,IF(L1192=1,fpdate,M1191+14),IF(periods_per_year=52,IF(L1192=1,fpdate,M1191+7),"n/a")),IF(periods_per_year=24,DATE(YEAR(fpdate),MONTH(fpdate)+(L1192-1)/2+IF(AND(DAY(fpdate)&gt;=15,MOD(L1192,2)=0),1,0),IF(MOD(L1192,2)=0,IF(DAY(fpdate)&gt;=15,DAY(fpdate)-14,DAY(fpdate)+14),DAY(fpdate))),IF(DAY(DATE(YEAR(fpdate),MONTH(fpdate)+L1192-1,DAY(fpdate)))&lt;&gt;DAY(fpdate),DATE(YEAR(fpdate),MONTH(fpdate)+L1192,0),DATE(YEAR(fpdate),MONTH(fpdate)+L1192-1,DAY(fpdate))))))</f>
        <v/>
      </c>
      <c r="N1192" s="70" t="str">
        <f>IF(L1192="","",IF(D1192&lt;&gt;"",D1192,IF(L1192=1,start_rate,IF(variable,IF(OR(L1192=1,L1192&lt;$K$20*periods_per_year),N1191,MIN($K$21,IF(MOD(L1192-1,$J$23)=0,MAX($K$22,N1191+$J$24),N1191))),N1191))))</f>
        <v/>
      </c>
      <c r="O1192" s="71" t="str">
        <f>IF(L1192="","",ROUND((((1+N1192/CP)^(CP/periods_per_year))-1)*R1191,2))</f>
        <v/>
      </c>
      <c r="P1192" s="71" t="str">
        <f>IF(L1192="","",IF(L1192=nper,R1191+O1192,MIN(R1191+O1192,IF(N1192=N1191,P1191,ROUND(-PMT(((1+N1192/CP)^(CP/periods_per_year))-1,nper-L1192+1,R1191),2)))))</f>
        <v/>
      </c>
      <c r="Q1192" s="71" t="str">
        <f t="shared" si="160"/>
        <v/>
      </c>
      <c r="R1192" s="71" t="str">
        <f t="shared" si="161"/>
        <v/>
      </c>
    </row>
    <row r="1193" spans="1:18" x14ac:dyDescent="0.25">
      <c r="A1193" s="63" t="str">
        <f t="shared" si="153"/>
        <v/>
      </c>
      <c r="B1193" s="64" t="str">
        <f t="shared" si="154"/>
        <v/>
      </c>
      <c r="C1193" s="65" t="str">
        <f t="shared" si="155"/>
        <v/>
      </c>
      <c r="D1193" s="66" t="str">
        <f>IF(A1193="","",IF(A1193=1,start_rate,IF(variable,IF(OR(A1193=1,A1193&lt;$K$20*periods_per_year),D1192,MIN($K$21,IF(MOD(A1193-1,$J$23)=0,MAX($K$22,D1192+$J$24),D1192))),D1192)))</f>
        <v/>
      </c>
      <c r="E1193" s="71" t="str">
        <f t="shared" si="156"/>
        <v/>
      </c>
      <c r="F1193" s="71" t="str">
        <f>IF(A1193="","",IF(A1193=nper,J1192+E1193,MIN(J1192+E1193,IF(D1193=D1192,F1192,IF($E$10="Acc Bi-Weekly",ROUND((-PMT(((1+D1193/CP)^(CP/12))-1,(nper-A1193+1)*12/26,J1192))/2,2),IF($E$10="Acc Weekly",ROUND((-PMT(((1+D1193/CP)^(CP/12))-1,(nper-A1193+1)*12/52,J1192))/4,2),ROUND(-PMT(((1+D1193/CP)^(CP/periods_per_year))-1,nper-A1193+1,J1192),2)))))))</f>
        <v/>
      </c>
      <c r="G1193" s="71" t="str">
        <f>IF(OR(A1193="",A1193&lt;$E$14),"",IF(J1192&lt;=F1193,0,IF(IF(AND(A1193&gt;=$E$14,MOD(A1193-$E$14,int)=0),$E$15,0)+F1193&gt;=J1192+E1193,J1192+E1193-F1193,IF(AND(A1193&gt;=$E$14,MOD(A1193-$E$14,int)=0),$E$15,0)+IF(IF(AND(A1193&gt;=$E$14,MOD(A1193-$E$14,int)=0),$E$15,0)+IF(MOD(A1193-$E$18,periods_per_year)=0,$E$17,0)+F1193&lt;J1192+E1193,IF(MOD(A1193-$E$18,periods_per_year)=0,$E$17,0),J1192+E1193-IF(AND(A1193&gt;=$E$14,MOD(A1193-$E$14,int)=0),$E$15,0)-F1193))))</f>
        <v/>
      </c>
      <c r="H1193" s="68"/>
      <c r="I1193" s="71" t="str">
        <f t="shared" si="157"/>
        <v/>
      </c>
      <c r="J1193" s="71" t="str">
        <f t="shared" si="158"/>
        <v/>
      </c>
      <c r="K1193" s="50"/>
      <c r="L1193" s="63" t="str">
        <f t="shared" si="159"/>
        <v/>
      </c>
      <c r="M1193" s="64" t="str">
        <f>IF(L1193="","",IF(OR(periods_per_year=26,periods_per_year=52),IF(periods_per_year=26,IF(L1193=1,fpdate,M1192+14),IF(periods_per_year=52,IF(L1193=1,fpdate,M1192+7),"n/a")),IF(periods_per_year=24,DATE(YEAR(fpdate),MONTH(fpdate)+(L1193-1)/2+IF(AND(DAY(fpdate)&gt;=15,MOD(L1193,2)=0),1,0),IF(MOD(L1193,2)=0,IF(DAY(fpdate)&gt;=15,DAY(fpdate)-14,DAY(fpdate)+14),DAY(fpdate))),IF(DAY(DATE(YEAR(fpdate),MONTH(fpdate)+L1193-1,DAY(fpdate)))&lt;&gt;DAY(fpdate),DATE(YEAR(fpdate),MONTH(fpdate)+L1193,0),DATE(YEAR(fpdate),MONTH(fpdate)+L1193-1,DAY(fpdate))))))</f>
        <v/>
      </c>
      <c r="N1193" s="70" t="str">
        <f>IF(L1193="","",IF(D1193&lt;&gt;"",D1193,IF(L1193=1,start_rate,IF(variable,IF(OR(L1193=1,L1193&lt;$K$20*periods_per_year),N1192,MIN($K$21,IF(MOD(L1193-1,$J$23)=0,MAX($K$22,N1192+$J$24),N1192))),N1192))))</f>
        <v/>
      </c>
      <c r="O1193" s="71" t="str">
        <f>IF(L1193="","",ROUND((((1+N1193/CP)^(CP/periods_per_year))-1)*R1192,2))</f>
        <v/>
      </c>
      <c r="P1193" s="71" t="str">
        <f>IF(L1193="","",IF(L1193=nper,R1192+O1193,MIN(R1192+O1193,IF(N1193=N1192,P1192,ROUND(-PMT(((1+N1193/CP)^(CP/periods_per_year))-1,nper-L1193+1,R1192),2)))))</f>
        <v/>
      </c>
      <c r="Q1193" s="71" t="str">
        <f t="shared" si="160"/>
        <v/>
      </c>
      <c r="R1193" s="71" t="str">
        <f t="shared" si="161"/>
        <v/>
      </c>
    </row>
    <row r="1194" spans="1:18" x14ac:dyDescent="0.25">
      <c r="A1194" s="63" t="str">
        <f t="shared" si="153"/>
        <v/>
      </c>
      <c r="B1194" s="64" t="str">
        <f t="shared" si="154"/>
        <v/>
      </c>
      <c r="C1194" s="65" t="str">
        <f t="shared" si="155"/>
        <v/>
      </c>
      <c r="D1194" s="66" t="str">
        <f>IF(A1194="","",IF(A1194=1,start_rate,IF(variable,IF(OR(A1194=1,A1194&lt;$K$20*periods_per_year),D1193,MIN($K$21,IF(MOD(A1194-1,$J$23)=0,MAX($K$22,D1193+$J$24),D1193))),D1193)))</f>
        <v/>
      </c>
      <c r="E1194" s="71" t="str">
        <f t="shared" si="156"/>
        <v/>
      </c>
      <c r="F1194" s="71" t="str">
        <f>IF(A1194="","",IF(A1194=nper,J1193+E1194,MIN(J1193+E1194,IF(D1194=D1193,F1193,IF($E$10="Acc Bi-Weekly",ROUND((-PMT(((1+D1194/CP)^(CP/12))-1,(nper-A1194+1)*12/26,J1193))/2,2),IF($E$10="Acc Weekly",ROUND((-PMT(((1+D1194/CP)^(CP/12))-1,(nper-A1194+1)*12/52,J1193))/4,2),ROUND(-PMT(((1+D1194/CP)^(CP/periods_per_year))-1,nper-A1194+1,J1193),2)))))))</f>
        <v/>
      </c>
      <c r="G1194" s="71" t="str">
        <f>IF(OR(A1194="",A1194&lt;$E$14),"",IF(J1193&lt;=F1194,0,IF(IF(AND(A1194&gt;=$E$14,MOD(A1194-$E$14,int)=0),$E$15,0)+F1194&gt;=J1193+E1194,J1193+E1194-F1194,IF(AND(A1194&gt;=$E$14,MOD(A1194-$E$14,int)=0),$E$15,0)+IF(IF(AND(A1194&gt;=$E$14,MOD(A1194-$E$14,int)=0),$E$15,0)+IF(MOD(A1194-$E$18,periods_per_year)=0,$E$17,0)+F1194&lt;J1193+E1194,IF(MOD(A1194-$E$18,periods_per_year)=0,$E$17,0),J1193+E1194-IF(AND(A1194&gt;=$E$14,MOD(A1194-$E$14,int)=0),$E$15,0)-F1194))))</f>
        <v/>
      </c>
      <c r="H1194" s="68"/>
      <c r="I1194" s="71" t="str">
        <f t="shared" si="157"/>
        <v/>
      </c>
      <c r="J1194" s="71" t="str">
        <f t="shared" si="158"/>
        <v/>
      </c>
      <c r="K1194" s="50"/>
      <c r="L1194" s="63" t="str">
        <f t="shared" si="159"/>
        <v/>
      </c>
      <c r="M1194" s="64" t="str">
        <f>IF(L1194="","",IF(OR(periods_per_year=26,periods_per_year=52),IF(periods_per_year=26,IF(L1194=1,fpdate,M1193+14),IF(periods_per_year=52,IF(L1194=1,fpdate,M1193+7),"n/a")),IF(periods_per_year=24,DATE(YEAR(fpdate),MONTH(fpdate)+(L1194-1)/2+IF(AND(DAY(fpdate)&gt;=15,MOD(L1194,2)=0),1,0),IF(MOD(L1194,2)=0,IF(DAY(fpdate)&gt;=15,DAY(fpdate)-14,DAY(fpdate)+14),DAY(fpdate))),IF(DAY(DATE(YEAR(fpdate),MONTH(fpdate)+L1194-1,DAY(fpdate)))&lt;&gt;DAY(fpdate),DATE(YEAR(fpdate),MONTH(fpdate)+L1194,0),DATE(YEAR(fpdate),MONTH(fpdate)+L1194-1,DAY(fpdate))))))</f>
        <v/>
      </c>
      <c r="N1194" s="70" t="str">
        <f>IF(L1194="","",IF(D1194&lt;&gt;"",D1194,IF(L1194=1,start_rate,IF(variable,IF(OR(L1194=1,L1194&lt;$K$20*periods_per_year),N1193,MIN($K$21,IF(MOD(L1194-1,$J$23)=0,MAX($K$22,N1193+$J$24),N1193))),N1193))))</f>
        <v/>
      </c>
      <c r="O1194" s="71" t="str">
        <f>IF(L1194="","",ROUND((((1+N1194/CP)^(CP/periods_per_year))-1)*R1193,2))</f>
        <v/>
      </c>
      <c r="P1194" s="71" t="str">
        <f>IF(L1194="","",IF(L1194=nper,R1193+O1194,MIN(R1193+O1194,IF(N1194=N1193,P1193,ROUND(-PMT(((1+N1194/CP)^(CP/periods_per_year))-1,nper-L1194+1,R1193),2)))))</f>
        <v/>
      </c>
      <c r="Q1194" s="71" t="str">
        <f t="shared" si="160"/>
        <v/>
      </c>
      <c r="R1194" s="71" t="str">
        <f t="shared" si="161"/>
        <v/>
      </c>
    </row>
    <row r="1195" spans="1:18" x14ac:dyDescent="0.25">
      <c r="A1195" s="63" t="str">
        <f t="shared" ref="A1195:A1258" si="162">IF(J1194="","",IF(OR(A1194&gt;=nper,ROUND(J1194,2)&lt;=0),"",A1194+1))</f>
        <v/>
      </c>
      <c r="B1195" s="64" t="str">
        <f t="shared" ref="B1195:B1258" si="163">IF(A1195="","",IF(OR(periods_per_year=26,periods_per_year=52),IF(periods_per_year=26,IF(A1195=1,fpdate,B1194+14),IF(periods_per_year=52,IF(A1195=1,fpdate,B1194+7),"n/a")),IF(periods_per_year=24,DATE(YEAR(fpdate),MONTH(fpdate)+(A1195-1)/2+IF(AND(DAY(fpdate)&gt;=15,MOD(A1195,2)=0),1,0),IF(MOD(A1195,2)=0,IF(DAY(fpdate)&gt;=15,DAY(fpdate)-14,DAY(fpdate)+14),DAY(fpdate))),IF(DAY(DATE(YEAR(fpdate),MONTH(fpdate)+A1195-1,DAY(fpdate)))&lt;&gt;DAY(fpdate),DATE(YEAR(fpdate),MONTH(fpdate)+A1195,0),DATE(YEAR(fpdate),MONTH(fpdate)+A1195-1,DAY(fpdate))))))</f>
        <v/>
      </c>
      <c r="C1195" s="65" t="str">
        <f t="shared" ref="C1195:C1258" si="164">IF(A1195="","",IF(MOD(A1195,periods_per_year)=0,A1195/periods_per_year,""))</f>
        <v/>
      </c>
      <c r="D1195" s="66" t="str">
        <f>IF(A1195="","",IF(A1195=1,start_rate,IF(variable,IF(OR(A1195=1,A1195&lt;$K$20*periods_per_year),D1194,MIN($K$21,IF(MOD(A1195-1,$J$23)=0,MAX($K$22,D1194+$J$24),D1194))),D1194)))</f>
        <v/>
      </c>
      <c r="E1195" s="71" t="str">
        <f t="shared" ref="E1195:E1258" si="165">IF(A1195="","",ROUND((((1+D1195/CP)^(CP/periods_per_year))-1)*J1194,2))</f>
        <v/>
      </c>
      <c r="F1195" s="71" t="str">
        <f>IF(A1195="","",IF(A1195=nper,J1194+E1195,MIN(J1194+E1195,IF(D1195=D1194,F1194,IF($E$10="Acc Bi-Weekly",ROUND((-PMT(((1+D1195/CP)^(CP/12))-1,(nper-A1195+1)*12/26,J1194))/2,2),IF($E$10="Acc Weekly",ROUND((-PMT(((1+D1195/CP)^(CP/12))-1,(nper-A1195+1)*12/52,J1194))/4,2),ROUND(-PMT(((1+D1195/CP)^(CP/periods_per_year))-1,nper-A1195+1,J1194),2)))))))</f>
        <v/>
      </c>
      <c r="G1195" s="71" t="str">
        <f>IF(OR(A1195="",A1195&lt;$E$14),"",IF(J1194&lt;=F1195,0,IF(IF(AND(A1195&gt;=$E$14,MOD(A1195-$E$14,int)=0),$E$15,0)+F1195&gt;=J1194+E1195,J1194+E1195-F1195,IF(AND(A1195&gt;=$E$14,MOD(A1195-$E$14,int)=0),$E$15,0)+IF(IF(AND(A1195&gt;=$E$14,MOD(A1195-$E$14,int)=0),$E$15,0)+IF(MOD(A1195-$E$18,periods_per_year)=0,$E$17,0)+F1195&lt;J1194+E1195,IF(MOD(A1195-$E$18,periods_per_year)=0,$E$17,0),J1194+E1195-IF(AND(A1195&gt;=$E$14,MOD(A1195-$E$14,int)=0),$E$15,0)-F1195))))</f>
        <v/>
      </c>
      <c r="H1195" s="68"/>
      <c r="I1195" s="71" t="str">
        <f t="shared" ref="I1195:I1258" si="166">IF(A1195="","",F1195-E1195+H1195+IF(G1195="",0,G1195))</f>
        <v/>
      </c>
      <c r="J1195" s="71" t="str">
        <f t="shared" ref="J1195:J1258" si="167">IF(A1195="","",J1194-I1195)</f>
        <v/>
      </c>
      <c r="K1195" s="50"/>
      <c r="L1195" s="63" t="str">
        <f t="shared" ref="L1195:L1258" si="168">IF(R1194="","",IF(OR(L1194&gt;=nper,ROUND(R1194,2)&lt;=0),"",L1194+1))</f>
        <v/>
      </c>
      <c r="M1195" s="64" t="str">
        <f>IF(L1195="","",IF(OR(periods_per_year=26,periods_per_year=52),IF(periods_per_year=26,IF(L1195=1,fpdate,M1194+14),IF(periods_per_year=52,IF(L1195=1,fpdate,M1194+7),"n/a")),IF(periods_per_year=24,DATE(YEAR(fpdate),MONTH(fpdate)+(L1195-1)/2+IF(AND(DAY(fpdate)&gt;=15,MOD(L1195,2)=0),1,0),IF(MOD(L1195,2)=0,IF(DAY(fpdate)&gt;=15,DAY(fpdate)-14,DAY(fpdate)+14),DAY(fpdate))),IF(DAY(DATE(YEAR(fpdate),MONTH(fpdate)+L1195-1,DAY(fpdate)))&lt;&gt;DAY(fpdate),DATE(YEAR(fpdate),MONTH(fpdate)+L1195,0),DATE(YEAR(fpdate),MONTH(fpdate)+L1195-1,DAY(fpdate))))))</f>
        <v/>
      </c>
      <c r="N1195" s="70" t="str">
        <f>IF(L1195="","",IF(D1195&lt;&gt;"",D1195,IF(L1195=1,start_rate,IF(variable,IF(OR(L1195=1,L1195&lt;$K$20*periods_per_year),N1194,MIN($K$21,IF(MOD(L1195-1,$J$23)=0,MAX($K$22,N1194+$J$24),N1194))),N1194))))</f>
        <v/>
      </c>
      <c r="O1195" s="71" t="str">
        <f>IF(L1195="","",ROUND((((1+N1195/CP)^(CP/periods_per_year))-1)*R1194,2))</f>
        <v/>
      </c>
      <c r="P1195" s="71" t="str">
        <f>IF(L1195="","",IF(L1195=nper,R1194+O1195,MIN(R1194+O1195,IF(N1195=N1194,P1194,ROUND(-PMT(((1+N1195/CP)^(CP/periods_per_year))-1,nper-L1195+1,R1194),2)))))</f>
        <v/>
      </c>
      <c r="Q1195" s="71" t="str">
        <f t="shared" ref="Q1195:Q1258" si="169">IF(L1195="","",P1195-O1195)</f>
        <v/>
      </c>
      <c r="R1195" s="71" t="str">
        <f t="shared" ref="R1195:R1258" si="170">IF(L1195="","",R1194-Q1195)</f>
        <v/>
      </c>
    </row>
    <row r="1196" spans="1:18" x14ac:dyDescent="0.25">
      <c r="A1196" s="63" t="str">
        <f t="shared" si="162"/>
        <v/>
      </c>
      <c r="B1196" s="64" t="str">
        <f t="shared" si="163"/>
        <v/>
      </c>
      <c r="C1196" s="65" t="str">
        <f t="shared" si="164"/>
        <v/>
      </c>
      <c r="D1196" s="66" t="str">
        <f>IF(A1196="","",IF(A1196=1,start_rate,IF(variable,IF(OR(A1196=1,A1196&lt;$K$20*periods_per_year),D1195,MIN($K$21,IF(MOD(A1196-1,$J$23)=0,MAX($K$22,D1195+$J$24),D1195))),D1195)))</f>
        <v/>
      </c>
      <c r="E1196" s="71" t="str">
        <f t="shared" si="165"/>
        <v/>
      </c>
      <c r="F1196" s="71" t="str">
        <f>IF(A1196="","",IF(A1196=nper,J1195+E1196,MIN(J1195+E1196,IF(D1196=D1195,F1195,IF($E$10="Acc Bi-Weekly",ROUND((-PMT(((1+D1196/CP)^(CP/12))-1,(nper-A1196+1)*12/26,J1195))/2,2),IF($E$10="Acc Weekly",ROUND((-PMT(((1+D1196/CP)^(CP/12))-1,(nper-A1196+1)*12/52,J1195))/4,2),ROUND(-PMT(((1+D1196/CP)^(CP/periods_per_year))-1,nper-A1196+1,J1195),2)))))))</f>
        <v/>
      </c>
      <c r="G1196" s="71" t="str">
        <f>IF(OR(A1196="",A1196&lt;$E$14),"",IF(J1195&lt;=F1196,0,IF(IF(AND(A1196&gt;=$E$14,MOD(A1196-$E$14,int)=0),$E$15,0)+F1196&gt;=J1195+E1196,J1195+E1196-F1196,IF(AND(A1196&gt;=$E$14,MOD(A1196-$E$14,int)=0),$E$15,0)+IF(IF(AND(A1196&gt;=$E$14,MOD(A1196-$E$14,int)=0),$E$15,0)+IF(MOD(A1196-$E$18,periods_per_year)=0,$E$17,0)+F1196&lt;J1195+E1196,IF(MOD(A1196-$E$18,periods_per_year)=0,$E$17,0),J1195+E1196-IF(AND(A1196&gt;=$E$14,MOD(A1196-$E$14,int)=0),$E$15,0)-F1196))))</f>
        <v/>
      </c>
      <c r="H1196" s="68"/>
      <c r="I1196" s="71" t="str">
        <f t="shared" si="166"/>
        <v/>
      </c>
      <c r="J1196" s="71" t="str">
        <f t="shared" si="167"/>
        <v/>
      </c>
      <c r="K1196" s="50"/>
      <c r="L1196" s="63" t="str">
        <f t="shared" si="168"/>
        <v/>
      </c>
      <c r="M1196" s="64" t="str">
        <f>IF(L1196="","",IF(OR(periods_per_year=26,periods_per_year=52),IF(periods_per_year=26,IF(L1196=1,fpdate,M1195+14),IF(periods_per_year=52,IF(L1196=1,fpdate,M1195+7),"n/a")),IF(periods_per_year=24,DATE(YEAR(fpdate),MONTH(fpdate)+(L1196-1)/2+IF(AND(DAY(fpdate)&gt;=15,MOD(L1196,2)=0),1,0),IF(MOD(L1196,2)=0,IF(DAY(fpdate)&gt;=15,DAY(fpdate)-14,DAY(fpdate)+14),DAY(fpdate))),IF(DAY(DATE(YEAR(fpdate),MONTH(fpdate)+L1196-1,DAY(fpdate)))&lt;&gt;DAY(fpdate),DATE(YEAR(fpdate),MONTH(fpdate)+L1196,0),DATE(YEAR(fpdate),MONTH(fpdate)+L1196-1,DAY(fpdate))))))</f>
        <v/>
      </c>
      <c r="N1196" s="70" t="str">
        <f>IF(L1196="","",IF(D1196&lt;&gt;"",D1196,IF(L1196=1,start_rate,IF(variable,IF(OR(L1196=1,L1196&lt;$K$20*periods_per_year),N1195,MIN($K$21,IF(MOD(L1196-1,$J$23)=0,MAX($K$22,N1195+$J$24),N1195))),N1195))))</f>
        <v/>
      </c>
      <c r="O1196" s="71" t="str">
        <f>IF(L1196="","",ROUND((((1+N1196/CP)^(CP/periods_per_year))-1)*R1195,2))</f>
        <v/>
      </c>
      <c r="P1196" s="71" t="str">
        <f>IF(L1196="","",IF(L1196=nper,R1195+O1196,MIN(R1195+O1196,IF(N1196=N1195,P1195,ROUND(-PMT(((1+N1196/CP)^(CP/periods_per_year))-1,nper-L1196+1,R1195),2)))))</f>
        <v/>
      </c>
      <c r="Q1196" s="71" t="str">
        <f t="shared" si="169"/>
        <v/>
      </c>
      <c r="R1196" s="71" t="str">
        <f t="shared" si="170"/>
        <v/>
      </c>
    </row>
    <row r="1197" spans="1:18" x14ac:dyDescent="0.25">
      <c r="A1197" s="63" t="str">
        <f t="shared" si="162"/>
        <v/>
      </c>
      <c r="B1197" s="64" t="str">
        <f t="shared" si="163"/>
        <v/>
      </c>
      <c r="C1197" s="65" t="str">
        <f t="shared" si="164"/>
        <v/>
      </c>
      <c r="D1197" s="66" t="str">
        <f>IF(A1197="","",IF(A1197=1,start_rate,IF(variable,IF(OR(A1197=1,A1197&lt;$K$20*periods_per_year),D1196,MIN($K$21,IF(MOD(A1197-1,$J$23)=0,MAX($K$22,D1196+$J$24),D1196))),D1196)))</f>
        <v/>
      </c>
      <c r="E1197" s="71" t="str">
        <f t="shared" si="165"/>
        <v/>
      </c>
      <c r="F1197" s="71" t="str">
        <f>IF(A1197="","",IF(A1197=nper,J1196+E1197,MIN(J1196+E1197,IF(D1197=D1196,F1196,IF($E$10="Acc Bi-Weekly",ROUND((-PMT(((1+D1197/CP)^(CP/12))-1,(nper-A1197+1)*12/26,J1196))/2,2),IF($E$10="Acc Weekly",ROUND((-PMT(((1+D1197/CP)^(CP/12))-1,(nper-A1197+1)*12/52,J1196))/4,2),ROUND(-PMT(((1+D1197/CP)^(CP/periods_per_year))-1,nper-A1197+1,J1196),2)))))))</f>
        <v/>
      </c>
      <c r="G1197" s="71" t="str">
        <f>IF(OR(A1197="",A1197&lt;$E$14),"",IF(J1196&lt;=F1197,0,IF(IF(AND(A1197&gt;=$E$14,MOD(A1197-$E$14,int)=0),$E$15,0)+F1197&gt;=J1196+E1197,J1196+E1197-F1197,IF(AND(A1197&gt;=$E$14,MOD(A1197-$E$14,int)=0),$E$15,0)+IF(IF(AND(A1197&gt;=$E$14,MOD(A1197-$E$14,int)=0),$E$15,0)+IF(MOD(A1197-$E$18,periods_per_year)=0,$E$17,0)+F1197&lt;J1196+E1197,IF(MOD(A1197-$E$18,periods_per_year)=0,$E$17,0),J1196+E1197-IF(AND(A1197&gt;=$E$14,MOD(A1197-$E$14,int)=0),$E$15,0)-F1197))))</f>
        <v/>
      </c>
      <c r="H1197" s="68"/>
      <c r="I1197" s="71" t="str">
        <f t="shared" si="166"/>
        <v/>
      </c>
      <c r="J1197" s="71" t="str">
        <f t="shared" si="167"/>
        <v/>
      </c>
      <c r="K1197" s="50"/>
      <c r="L1197" s="63" t="str">
        <f t="shared" si="168"/>
        <v/>
      </c>
      <c r="M1197" s="64" t="str">
        <f>IF(L1197="","",IF(OR(periods_per_year=26,periods_per_year=52),IF(periods_per_year=26,IF(L1197=1,fpdate,M1196+14),IF(periods_per_year=52,IF(L1197=1,fpdate,M1196+7),"n/a")),IF(periods_per_year=24,DATE(YEAR(fpdate),MONTH(fpdate)+(L1197-1)/2+IF(AND(DAY(fpdate)&gt;=15,MOD(L1197,2)=0),1,0),IF(MOD(L1197,2)=0,IF(DAY(fpdate)&gt;=15,DAY(fpdate)-14,DAY(fpdate)+14),DAY(fpdate))),IF(DAY(DATE(YEAR(fpdate),MONTH(fpdate)+L1197-1,DAY(fpdate)))&lt;&gt;DAY(fpdate),DATE(YEAR(fpdate),MONTH(fpdate)+L1197,0),DATE(YEAR(fpdate),MONTH(fpdate)+L1197-1,DAY(fpdate))))))</f>
        <v/>
      </c>
      <c r="N1197" s="70" t="str">
        <f>IF(L1197="","",IF(D1197&lt;&gt;"",D1197,IF(L1197=1,start_rate,IF(variable,IF(OR(L1197=1,L1197&lt;$K$20*periods_per_year),N1196,MIN($K$21,IF(MOD(L1197-1,$J$23)=0,MAX($K$22,N1196+$J$24),N1196))),N1196))))</f>
        <v/>
      </c>
      <c r="O1197" s="71" t="str">
        <f>IF(L1197="","",ROUND((((1+N1197/CP)^(CP/periods_per_year))-1)*R1196,2))</f>
        <v/>
      </c>
      <c r="P1197" s="71" t="str">
        <f>IF(L1197="","",IF(L1197=nper,R1196+O1197,MIN(R1196+O1197,IF(N1197=N1196,P1196,ROUND(-PMT(((1+N1197/CP)^(CP/periods_per_year))-1,nper-L1197+1,R1196),2)))))</f>
        <v/>
      </c>
      <c r="Q1197" s="71" t="str">
        <f t="shared" si="169"/>
        <v/>
      </c>
      <c r="R1197" s="71" t="str">
        <f t="shared" si="170"/>
        <v/>
      </c>
    </row>
    <row r="1198" spans="1:18" x14ac:dyDescent="0.25">
      <c r="A1198" s="63" t="str">
        <f t="shared" si="162"/>
        <v/>
      </c>
      <c r="B1198" s="64" t="str">
        <f t="shared" si="163"/>
        <v/>
      </c>
      <c r="C1198" s="65" t="str">
        <f t="shared" si="164"/>
        <v/>
      </c>
      <c r="D1198" s="66" t="str">
        <f>IF(A1198="","",IF(A1198=1,start_rate,IF(variable,IF(OR(A1198=1,A1198&lt;$K$20*periods_per_year),D1197,MIN($K$21,IF(MOD(A1198-1,$J$23)=0,MAX($K$22,D1197+$J$24),D1197))),D1197)))</f>
        <v/>
      </c>
      <c r="E1198" s="71" t="str">
        <f t="shared" si="165"/>
        <v/>
      </c>
      <c r="F1198" s="71" t="str">
        <f>IF(A1198="","",IF(A1198=nper,J1197+E1198,MIN(J1197+E1198,IF(D1198=D1197,F1197,IF($E$10="Acc Bi-Weekly",ROUND((-PMT(((1+D1198/CP)^(CP/12))-1,(nper-A1198+1)*12/26,J1197))/2,2),IF($E$10="Acc Weekly",ROUND((-PMT(((1+D1198/CP)^(CP/12))-1,(nper-A1198+1)*12/52,J1197))/4,2),ROUND(-PMT(((1+D1198/CP)^(CP/periods_per_year))-1,nper-A1198+1,J1197),2)))))))</f>
        <v/>
      </c>
      <c r="G1198" s="71" t="str">
        <f>IF(OR(A1198="",A1198&lt;$E$14),"",IF(J1197&lt;=F1198,0,IF(IF(AND(A1198&gt;=$E$14,MOD(A1198-$E$14,int)=0),$E$15,0)+F1198&gt;=J1197+E1198,J1197+E1198-F1198,IF(AND(A1198&gt;=$E$14,MOD(A1198-$E$14,int)=0),$E$15,0)+IF(IF(AND(A1198&gt;=$E$14,MOD(A1198-$E$14,int)=0),$E$15,0)+IF(MOD(A1198-$E$18,periods_per_year)=0,$E$17,0)+F1198&lt;J1197+E1198,IF(MOD(A1198-$E$18,periods_per_year)=0,$E$17,0),J1197+E1198-IF(AND(A1198&gt;=$E$14,MOD(A1198-$E$14,int)=0),$E$15,0)-F1198))))</f>
        <v/>
      </c>
      <c r="H1198" s="68"/>
      <c r="I1198" s="71" t="str">
        <f t="shared" si="166"/>
        <v/>
      </c>
      <c r="J1198" s="71" t="str">
        <f t="shared" si="167"/>
        <v/>
      </c>
      <c r="K1198" s="50"/>
      <c r="L1198" s="63" t="str">
        <f t="shared" si="168"/>
        <v/>
      </c>
      <c r="M1198" s="64" t="str">
        <f>IF(L1198="","",IF(OR(periods_per_year=26,periods_per_year=52),IF(periods_per_year=26,IF(L1198=1,fpdate,M1197+14),IF(periods_per_year=52,IF(L1198=1,fpdate,M1197+7),"n/a")),IF(periods_per_year=24,DATE(YEAR(fpdate),MONTH(fpdate)+(L1198-1)/2+IF(AND(DAY(fpdate)&gt;=15,MOD(L1198,2)=0),1,0),IF(MOD(L1198,2)=0,IF(DAY(fpdate)&gt;=15,DAY(fpdate)-14,DAY(fpdate)+14),DAY(fpdate))),IF(DAY(DATE(YEAR(fpdate),MONTH(fpdate)+L1198-1,DAY(fpdate)))&lt;&gt;DAY(fpdate),DATE(YEAR(fpdate),MONTH(fpdate)+L1198,0),DATE(YEAR(fpdate),MONTH(fpdate)+L1198-1,DAY(fpdate))))))</f>
        <v/>
      </c>
      <c r="N1198" s="70" t="str">
        <f>IF(L1198="","",IF(D1198&lt;&gt;"",D1198,IF(L1198=1,start_rate,IF(variable,IF(OR(L1198=1,L1198&lt;$K$20*periods_per_year),N1197,MIN($K$21,IF(MOD(L1198-1,$J$23)=0,MAX($K$22,N1197+$J$24),N1197))),N1197))))</f>
        <v/>
      </c>
      <c r="O1198" s="71" t="str">
        <f>IF(L1198="","",ROUND((((1+N1198/CP)^(CP/periods_per_year))-1)*R1197,2))</f>
        <v/>
      </c>
      <c r="P1198" s="71" t="str">
        <f>IF(L1198="","",IF(L1198=nper,R1197+O1198,MIN(R1197+O1198,IF(N1198=N1197,P1197,ROUND(-PMT(((1+N1198/CP)^(CP/periods_per_year))-1,nper-L1198+1,R1197),2)))))</f>
        <v/>
      </c>
      <c r="Q1198" s="71" t="str">
        <f t="shared" si="169"/>
        <v/>
      </c>
      <c r="R1198" s="71" t="str">
        <f t="shared" si="170"/>
        <v/>
      </c>
    </row>
    <row r="1199" spans="1:18" x14ac:dyDescent="0.25">
      <c r="A1199" s="63" t="str">
        <f t="shared" si="162"/>
        <v/>
      </c>
      <c r="B1199" s="64" t="str">
        <f t="shared" si="163"/>
        <v/>
      </c>
      <c r="C1199" s="65" t="str">
        <f t="shared" si="164"/>
        <v/>
      </c>
      <c r="D1199" s="66" t="str">
        <f>IF(A1199="","",IF(A1199=1,start_rate,IF(variable,IF(OR(A1199=1,A1199&lt;$K$20*periods_per_year),D1198,MIN($K$21,IF(MOD(A1199-1,$J$23)=0,MAX($K$22,D1198+$J$24),D1198))),D1198)))</f>
        <v/>
      </c>
      <c r="E1199" s="71" t="str">
        <f t="shared" si="165"/>
        <v/>
      </c>
      <c r="F1199" s="71" t="str">
        <f>IF(A1199="","",IF(A1199=nper,J1198+E1199,MIN(J1198+E1199,IF(D1199=D1198,F1198,IF($E$10="Acc Bi-Weekly",ROUND((-PMT(((1+D1199/CP)^(CP/12))-1,(nper-A1199+1)*12/26,J1198))/2,2),IF($E$10="Acc Weekly",ROUND((-PMT(((1+D1199/CP)^(CP/12))-1,(nper-A1199+1)*12/52,J1198))/4,2),ROUND(-PMT(((1+D1199/CP)^(CP/periods_per_year))-1,nper-A1199+1,J1198),2)))))))</f>
        <v/>
      </c>
      <c r="G1199" s="71" t="str">
        <f>IF(OR(A1199="",A1199&lt;$E$14),"",IF(J1198&lt;=F1199,0,IF(IF(AND(A1199&gt;=$E$14,MOD(A1199-$E$14,int)=0),$E$15,0)+F1199&gt;=J1198+E1199,J1198+E1199-F1199,IF(AND(A1199&gt;=$E$14,MOD(A1199-$E$14,int)=0),$E$15,0)+IF(IF(AND(A1199&gt;=$E$14,MOD(A1199-$E$14,int)=0),$E$15,0)+IF(MOD(A1199-$E$18,periods_per_year)=0,$E$17,0)+F1199&lt;J1198+E1199,IF(MOD(A1199-$E$18,periods_per_year)=0,$E$17,0),J1198+E1199-IF(AND(A1199&gt;=$E$14,MOD(A1199-$E$14,int)=0),$E$15,0)-F1199))))</f>
        <v/>
      </c>
      <c r="H1199" s="68"/>
      <c r="I1199" s="71" t="str">
        <f t="shared" si="166"/>
        <v/>
      </c>
      <c r="J1199" s="71" t="str">
        <f t="shared" si="167"/>
        <v/>
      </c>
      <c r="K1199" s="50"/>
      <c r="L1199" s="63" t="str">
        <f t="shared" si="168"/>
        <v/>
      </c>
      <c r="M1199" s="64" t="str">
        <f>IF(L1199="","",IF(OR(periods_per_year=26,periods_per_year=52),IF(periods_per_year=26,IF(L1199=1,fpdate,M1198+14),IF(periods_per_year=52,IF(L1199=1,fpdate,M1198+7),"n/a")),IF(periods_per_year=24,DATE(YEAR(fpdate),MONTH(fpdate)+(L1199-1)/2+IF(AND(DAY(fpdate)&gt;=15,MOD(L1199,2)=0),1,0),IF(MOD(L1199,2)=0,IF(DAY(fpdate)&gt;=15,DAY(fpdate)-14,DAY(fpdate)+14),DAY(fpdate))),IF(DAY(DATE(YEAR(fpdate),MONTH(fpdate)+L1199-1,DAY(fpdate)))&lt;&gt;DAY(fpdate),DATE(YEAR(fpdate),MONTH(fpdate)+L1199,0),DATE(YEAR(fpdate),MONTH(fpdate)+L1199-1,DAY(fpdate))))))</f>
        <v/>
      </c>
      <c r="N1199" s="70" t="str">
        <f>IF(L1199="","",IF(D1199&lt;&gt;"",D1199,IF(L1199=1,start_rate,IF(variable,IF(OR(L1199=1,L1199&lt;$K$20*periods_per_year),N1198,MIN($K$21,IF(MOD(L1199-1,$J$23)=0,MAX($K$22,N1198+$J$24),N1198))),N1198))))</f>
        <v/>
      </c>
      <c r="O1199" s="71" t="str">
        <f>IF(L1199="","",ROUND((((1+N1199/CP)^(CP/periods_per_year))-1)*R1198,2))</f>
        <v/>
      </c>
      <c r="P1199" s="71" t="str">
        <f>IF(L1199="","",IF(L1199=nper,R1198+O1199,MIN(R1198+O1199,IF(N1199=N1198,P1198,ROUND(-PMT(((1+N1199/CP)^(CP/periods_per_year))-1,nper-L1199+1,R1198),2)))))</f>
        <v/>
      </c>
      <c r="Q1199" s="71" t="str">
        <f t="shared" si="169"/>
        <v/>
      </c>
      <c r="R1199" s="71" t="str">
        <f t="shared" si="170"/>
        <v/>
      </c>
    </row>
    <row r="1200" spans="1:18" x14ac:dyDescent="0.25">
      <c r="A1200" s="63" t="str">
        <f t="shared" si="162"/>
        <v/>
      </c>
      <c r="B1200" s="64" t="str">
        <f t="shared" si="163"/>
        <v/>
      </c>
      <c r="C1200" s="65" t="str">
        <f t="shared" si="164"/>
        <v/>
      </c>
      <c r="D1200" s="66" t="str">
        <f>IF(A1200="","",IF(A1200=1,start_rate,IF(variable,IF(OR(A1200=1,A1200&lt;$K$20*periods_per_year),D1199,MIN($K$21,IF(MOD(A1200-1,$J$23)=0,MAX($K$22,D1199+$J$24),D1199))),D1199)))</f>
        <v/>
      </c>
      <c r="E1200" s="71" t="str">
        <f t="shared" si="165"/>
        <v/>
      </c>
      <c r="F1200" s="71" t="str">
        <f>IF(A1200="","",IF(A1200=nper,J1199+E1200,MIN(J1199+E1200,IF(D1200=D1199,F1199,IF($E$10="Acc Bi-Weekly",ROUND((-PMT(((1+D1200/CP)^(CP/12))-1,(nper-A1200+1)*12/26,J1199))/2,2),IF($E$10="Acc Weekly",ROUND((-PMT(((1+D1200/CP)^(CP/12))-1,(nper-A1200+1)*12/52,J1199))/4,2),ROUND(-PMT(((1+D1200/CP)^(CP/periods_per_year))-1,nper-A1200+1,J1199),2)))))))</f>
        <v/>
      </c>
      <c r="G1200" s="71" t="str">
        <f>IF(OR(A1200="",A1200&lt;$E$14),"",IF(J1199&lt;=F1200,0,IF(IF(AND(A1200&gt;=$E$14,MOD(A1200-$E$14,int)=0),$E$15,0)+F1200&gt;=J1199+E1200,J1199+E1200-F1200,IF(AND(A1200&gt;=$E$14,MOD(A1200-$E$14,int)=0),$E$15,0)+IF(IF(AND(A1200&gt;=$E$14,MOD(A1200-$E$14,int)=0),$E$15,0)+IF(MOD(A1200-$E$18,periods_per_year)=0,$E$17,0)+F1200&lt;J1199+E1200,IF(MOD(A1200-$E$18,periods_per_year)=0,$E$17,0),J1199+E1200-IF(AND(A1200&gt;=$E$14,MOD(A1200-$E$14,int)=0),$E$15,0)-F1200))))</f>
        <v/>
      </c>
      <c r="H1200" s="68"/>
      <c r="I1200" s="71" t="str">
        <f t="shared" si="166"/>
        <v/>
      </c>
      <c r="J1200" s="71" t="str">
        <f t="shared" si="167"/>
        <v/>
      </c>
      <c r="K1200" s="50"/>
      <c r="L1200" s="63" t="str">
        <f t="shared" si="168"/>
        <v/>
      </c>
      <c r="M1200" s="64" t="str">
        <f>IF(L1200="","",IF(OR(periods_per_year=26,periods_per_year=52),IF(periods_per_year=26,IF(L1200=1,fpdate,M1199+14),IF(periods_per_year=52,IF(L1200=1,fpdate,M1199+7),"n/a")),IF(periods_per_year=24,DATE(YEAR(fpdate),MONTH(fpdate)+(L1200-1)/2+IF(AND(DAY(fpdate)&gt;=15,MOD(L1200,2)=0),1,0),IF(MOD(L1200,2)=0,IF(DAY(fpdate)&gt;=15,DAY(fpdate)-14,DAY(fpdate)+14),DAY(fpdate))),IF(DAY(DATE(YEAR(fpdate),MONTH(fpdate)+L1200-1,DAY(fpdate)))&lt;&gt;DAY(fpdate),DATE(YEAR(fpdate),MONTH(fpdate)+L1200,0),DATE(YEAR(fpdate),MONTH(fpdate)+L1200-1,DAY(fpdate))))))</f>
        <v/>
      </c>
      <c r="N1200" s="70" t="str">
        <f>IF(L1200="","",IF(D1200&lt;&gt;"",D1200,IF(L1200=1,start_rate,IF(variable,IF(OR(L1200=1,L1200&lt;$K$20*periods_per_year),N1199,MIN($K$21,IF(MOD(L1200-1,$J$23)=0,MAX($K$22,N1199+$J$24),N1199))),N1199))))</f>
        <v/>
      </c>
      <c r="O1200" s="71" t="str">
        <f>IF(L1200="","",ROUND((((1+N1200/CP)^(CP/periods_per_year))-1)*R1199,2))</f>
        <v/>
      </c>
      <c r="P1200" s="71" t="str">
        <f>IF(L1200="","",IF(L1200=nper,R1199+O1200,MIN(R1199+O1200,IF(N1200=N1199,P1199,ROUND(-PMT(((1+N1200/CP)^(CP/periods_per_year))-1,nper-L1200+1,R1199),2)))))</f>
        <v/>
      </c>
      <c r="Q1200" s="71" t="str">
        <f t="shared" si="169"/>
        <v/>
      </c>
      <c r="R1200" s="71" t="str">
        <f t="shared" si="170"/>
        <v/>
      </c>
    </row>
    <row r="1201" spans="1:18" x14ac:dyDescent="0.25">
      <c r="A1201" s="63" t="str">
        <f t="shared" si="162"/>
        <v/>
      </c>
      <c r="B1201" s="64" t="str">
        <f t="shared" si="163"/>
        <v/>
      </c>
      <c r="C1201" s="65" t="str">
        <f t="shared" si="164"/>
        <v/>
      </c>
      <c r="D1201" s="66" t="str">
        <f>IF(A1201="","",IF(A1201=1,start_rate,IF(variable,IF(OR(A1201=1,A1201&lt;$K$20*periods_per_year),D1200,MIN($K$21,IF(MOD(A1201-1,$J$23)=0,MAX($K$22,D1200+$J$24),D1200))),D1200)))</f>
        <v/>
      </c>
      <c r="E1201" s="71" t="str">
        <f t="shared" si="165"/>
        <v/>
      </c>
      <c r="F1201" s="71" t="str">
        <f>IF(A1201="","",IF(A1201=nper,J1200+E1201,MIN(J1200+E1201,IF(D1201=D1200,F1200,IF($E$10="Acc Bi-Weekly",ROUND((-PMT(((1+D1201/CP)^(CP/12))-1,(nper-A1201+1)*12/26,J1200))/2,2),IF($E$10="Acc Weekly",ROUND((-PMT(((1+D1201/CP)^(CP/12))-1,(nper-A1201+1)*12/52,J1200))/4,2),ROUND(-PMT(((1+D1201/CP)^(CP/periods_per_year))-1,nper-A1201+1,J1200),2)))))))</f>
        <v/>
      </c>
      <c r="G1201" s="71" t="str">
        <f>IF(OR(A1201="",A1201&lt;$E$14),"",IF(J1200&lt;=F1201,0,IF(IF(AND(A1201&gt;=$E$14,MOD(A1201-$E$14,int)=0),$E$15,0)+F1201&gt;=J1200+E1201,J1200+E1201-F1201,IF(AND(A1201&gt;=$E$14,MOD(A1201-$E$14,int)=0),$E$15,0)+IF(IF(AND(A1201&gt;=$E$14,MOD(A1201-$E$14,int)=0),$E$15,0)+IF(MOD(A1201-$E$18,periods_per_year)=0,$E$17,0)+F1201&lt;J1200+E1201,IF(MOD(A1201-$E$18,periods_per_year)=0,$E$17,0),J1200+E1201-IF(AND(A1201&gt;=$E$14,MOD(A1201-$E$14,int)=0),$E$15,0)-F1201))))</f>
        <v/>
      </c>
      <c r="H1201" s="68"/>
      <c r="I1201" s="71" t="str">
        <f t="shared" si="166"/>
        <v/>
      </c>
      <c r="J1201" s="71" t="str">
        <f t="shared" si="167"/>
        <v/>
      </c>
      <c r="K1201" s="50"/>
      <c r="L1201" s="63" t="str">
        <f t="shared" si="168"/>
        <v/>
      </c>
      <c r="M1201" s="64" t="str">
        <f>IF(L1201="","",IF(OR(periods_per_year=26,periods_per_year=52),IF(periods_per_year=26,IF(L1201=1,fpdate,M1200+14),IF(periods_per_year=52,IF(L1201=1,fpdate,M1200+7),"n/a")),IF(periods_per_year=24,DATE(YEAR(fpdate),MONTH(fpdate)+(L1201-1)/2+IF(AND(DAY(fpdate)&gt;=15,MOD(L1201,2)=0),1,0),IF(MOD(L1201,2)=0,IF(DAY(fpdate)&gt;=15,DAY(fpdate)-14,DAY(fpdate)+14),DAY(fpdate))),IF(DAY(DATE(YEAR(fpdate),MONTH(fpdate)+L1201-1,DAY(fpdate)))&lt;&gt;DAY(fpdate),DATE(YEAR(fpdate),MONTH(fpdate)+L1201,0),DATE(YEAR(fpdate),MONTH(fpdate)+L1201-1,DAY(fpdate))))))</f>
        <v/>
      </c>
      <c r="N1201" s="70" t="str">
        <f>IF(L1201="","",IF(D1201&lt;&gt;"",D1201,IF(L1201=1,start_rate,IF(variable,IF(OR(L1201=1,L1201&lt;$K$20*periods_per_year),N1200,MIN($K$21,IF(MOD(L1201-1,$J$23)=0,MAX($K$22,N1200+$J$24),N1200))),N1200))))</f>
        <v/>
      </c>
      <c r="O1201" s="71" t="str">
        <f>IF(L1201="","",ROUND((((1+N1201/CP)^(CP/periods_per_year))-1)*R1200,2))</f>
        <v/>
      </c>
      <c r="P1201" s="71" t="str">
        <f>IF(L1201="","",IF(L1201=nper,R1200+O1201,MIN(R1200+O1201,IF(N1201=N1200,P1200,ROUND(-PMT(((1+N1201/CP)^(CP/periods_per_year))-1,nper-L1201+1,R1200),2)))))</f>
        <v/>
      </c>
      <c r="Q1201" s="71" t="str">
        <f t="shared" si="169"/>
        <v/>
      </c>
      <c r="R1201" s="71" t="str">
        <f t="shared" si="170"/>
        <v/>
      </c>
    </row>
    <row r="1202" spans="1:18" x14ac:dyDescent="0.25">
      <c r="A1202" s="63" t="str">
        <f t="shared" si="162"/>
        <v/>
      </c>
      <c r="B1202" s="64" t="str">
        <f t="shared" si="163"/>
        <v/>
      </c>
      <c r="C1202" s="65" t="str">
        <f t="shared" si="164"/>
        <v/>
      </c>
      <c r="D1202" s="66" t="str">
        <f>IF(A1202="","",IF(A1202=1,start_rate,IF(variable,IF(OR(A1202=1,A1202&lt;$K$20*periods_per_year),D1201,MIN($K$21,IF(MOD(A1202-1,$J$23)=0,MAX($K$22,D1201+$J$24),D1201))),D1201)))</f>
        <v/>
      </c>
      <c r="E1202" s="71" t="str">
        <f t="shared" si="165"/>
        <v/>
      </c>
      <c r="F1202" s="71" t="str">
        <f>IF(A1202="","",IF(A1202=nper,J1201+E1202,MIN(J1201+E1202,IF(D1202=D1201,F1201,IF($E$10="Acc Bi-Weekly",ROUND((-PMT(((1+D1202/CP)^(CP/12))-1,(nper-A1202+1)*12/26,J1201))/2,2),IF($E$10="Acc Weekly",ROUND((-PMT(((1+D1202/CP)^(CP/12))-1,(nper-A1202+1)*12/52,J1201))/4,2),ROUND(-PMT(((1+D1202/CP)^(CP/periods_per_year))-1,nper-A1202+1,J1201),2)))))))</f>
        <v/>
      </c>
      <c r="G1202" s="71" t="str">
        <f>IF(OR(A1202="",A1202&lt;$E$14),"",IF(J1201&lt;=F1202,0,IF(IF(AND(A1202&gt;=$E$14,MOD(A1202-$E$14,int)=0),$E$15,0)+F1202&gt;=J1201+E1202,J1201+E1202-F1202,IF(AND(A1202&gt;=$E$14,MOD(A1202-$E$14,int)=0),$E$15,0)+IF(IF(AND(A1202&gt;=$E$14,MOD(A1202-$E$14,int)=0),$E$15,0)+IF(MOD(A1202-$E$18,periods_per_year)=0,$E$17,0)+F1202&lt;J1201+E1202,IF(MOD(A1202-$E$18,periods_per_year)=0,$E$17,0),J1201+E1202-IF(AND(A1202&gt;=$E$14,MOD(A1202-$E$14,int)=0),$E$15,0)-F1202))))</f>
        <v/>
      </c>
      <c r="H1202" s="68"/>
      <c r="I1202" s="71" t="str">
        <f t="shared" si="166"/>
        <v/>
      </c>
      <c r="J1202" s="71" t="str">
        <f t="shared" si="167"/>
        <v/>
      </c>
      <c r="K1202" s="50"/>
      <c r="L1202" s="63" t="str">
        <f t="shared" si="168"/>
        <v/>
      </c>
      <c r="M1202" s="64" t="str">
        <f>IF(L1202="","",IF(OR(periods_per_year=26,periods_per_year=52),IF(periods_per_year=26,IF(L1202=1,fpdate,M1201+14),IF(periods_per_year=52,IF(L1202=1,fpdate,M1201+7),"n/a")),IF(periods_per_year=24,DATE(YEAR(fpdate),MONTH(fpdate)+(L1202-1)/2+IF(AND(DAY(fpdate)&gt;=15,MOD(L1202,2)=0),1,0),IF(MOD(L1202,2)=0,IF(DAY(fpdate)&gt;=15,DAY(fpdate)-14,DAY(fpdate)+14),DAY(fpdate))),IF(DAY(DATE(YEAR(fpdate),MONTH(fpdate)+L1202-1,DAY(fpdate)))&lt;&gt;DAY(fpdate),DATE(YEAR(fpdate),MONTH(fpdate)+L1202,0),DATE(YEAR(fpdate),MONTH(fpdate)+L1202-1,DAY(fpdate))))))</f>
        <v/>
      </c>
      <c r="N1202" s="70" t="str">
        <f>IF(L1202="","",IF(D1202&lt;&gt;"",D1202,IF(L1202=1,start_rate,IF(variable,IF(OR(L1202=1,L1202&lt;$K$20*periods_per_year),N1201,MIN($K$21,IF(MOD(L1202-1,$J$23)=0,MAX($K$22,N1201+$J$24),N1201))),N1201))))</f>
        <v/>
      </c>
      <c r="O1202" s="71" t="str">
        <f>IF(L1202="","",ROUND((((1+N1202/CP)^(CP/periods_per_year))-1)*R1201,2))</f>
        <v/>
      </c>
      <c r="P1202" s="71" t="str">
        <f>IF(L1202="","",IF(L1202=nper,R1201+O1202,MIN(R1201+O1202,IF(N1202=N1201,P1201,ROUND(-PMT(((1+N1202/CP)^(CP/periods_per_year))-1,nper-L1202+1,R1201),2)))))</f>
        <v/>
      </c>
      <c r="Q1202" s="71" t="str">
        <f t="shared" si="169"/>
        <v/>
      </c>
      <c r="R1202" s="71" t="str">
        <f t="shared" si="170"/>
        <v/>
      </c>
    </row>
    <row r="1203" spans="1:18" x14ac:dyDescent="0.25">
      <c r="A1203" s="63" t="str">
        <f t="shared" si="162"/>
        <v/>
      </c>
      <c r="B1203" s="64" t="str">
        <f t="shared" si="163"/>
        <v/>
      </c>
      <c r="C1203" s="65" t="str">
        <f t="shared" si="164"/>
        <v/>
      </c>
      <c r="D1203" s="66" t="str">
        <f>IF(A1203="","",IF(A1203=1,start_rate,IF(variable,IF(OR(A1203=1,A1203&lt;$K$20*periods_per_year),D1202,MIN($K$21,IF(MOD(A1203-1,$J$23)=0,MAX($K$22,D1202+$J$24),D1202))),D1202)))</f>
        <v/>
      </c>
      <c r="E1203" s="71" t="str">
        <f t="shared" si="165"/>
        <v/>
      </c>
      <c r="F1203" s="71" t="str">
        <f>IF(A1203="","",IF(A1203=nper,J1202+E1203,MIN(J1202+E1203,IF(D1203=D1202,F1202,IF($E$10="Acc Bi-Weekly",ROUND((-PMT(((1+D1203/CP)^(CP/12))-1,(nper-A1203+1)*12/26,J1202))/2,2),IF($E$10="Acc Weekly",ROUND((-PMT(((1+D1203/CP)^(CP/12))-1,(nper-A1203+1)*12/52,J1202))/4,2),ROUND(-PMT(((1+D1203/CP)^(CP/periods_per_year))-1,nper-A1203+1,J1202),2)))))))</f>
        <v/>
      </c>
      <c r="G1203" s="71" t="str">
        <f>IF(OR(A1203="",A1203&lt;$E$14),"",IF(J1202&lt;=F1203,0,IF(IF(AND(A1203&gt;=$E$14,MOD(A1203-$E$14,int)=0),$E$15,0)+F1203&gt;=J1202+E1203,J1202+E1203-F1203,IF(AND(A1203&gt;=$E$14,MOD(A1203-$E$14,int)=0),$E$15,0)+IF(IF(AND(A1203&gt;=$E$14,MOD(A1203-$E$14,int)=0),$E$15,0)+IF(MOD(A1203-$E$18,periods_per_year)=0,$E$17,0)+F1203&lt;J1202+E1203,IF(MOD(A1203-$E$18,periods_per_year)=0,$E$17,0),J1202+E1203-IF(AND(A1203&gt;=$E$14,MOD(A1203-$E$14,int)=0),$E$15,0)-F1203))))</f>
        <v/>
      </c>
      <c r="H1203" s="68"/>
      <c r="I1203" s="71" t="str">
        <f t="shared" si="166"/>
        <v/>
      </c>
      <c r="J1203" s="71" t="str">
        <f t="shared" si="167"/>
        <v/>
      </c>
      <c r="K1203" s="50"/>
      <c r="L1203" s="63" t="str">
        <f t="shared" si="168"/>
        <v/>
      </c>
      <c r="M1203" s="64" t="str">
        <f>IF(L1203="","",IF(OR(periods_per_year=26,periods_per_year=52),IF(periods_per_year=26,IF(L1203=1,fpdate,M1202+14),IF(periods_per_year=52,IF(L1203=1,fpdate,M1202+7),"n/a")),IF(periods_per_year=24,DATE(YEAR(fpdate),MONTH(fpdate)+(L1203-1)/2+IF(AND(DAY(fpdate)&gt;=15,MOD(L1203,2)=0),1,0),IF(MOD(L1203,2)=0,IF(DAY(fpdate)&gt;=15,DAY(fpdate)-14,DAY(fpdate)+14),DAY(fpdate))),IF(DAY(DATE(YEAR(fpdate),MONTH(fpdate)+L1203-1,DAY(fpdate)))&lt;&gt;DAY(fpdate),DATE(YEAR(fpdate),MONTH(fpdate)+L1203,0),DATE(YEAR(fpdate),MONTH(fpdate)+L1203-1,DAY(fpdate))))))</f>
        <v/>
      </c>
      <c r="N1203" s="70" t="str">
        <f>IF(L1203="","",IF(D1203&lt;&gt;"",D1203,IF(L1203=1,start_rate,IF(variable,IF(OR(L1203=1,L1203&lt;$K$20*periods_per_year),N1202,MIN($K$21,IF(MOD(L1203-1,$J$23)=0,MAX($K$22,N1202+$J$24),N1202))),N1202))))</f>
        <v/>
      </c>
      <c r="O1203" s="71" t="str">
        <f>IF(L1203="","",ROUND((((1+N1203/CP)^(CP/periods_per_year))-1)*R1202,2))</f>
        <v/>
      </c>
      <c r="P1203" s="71" t="str">
        <f>IF(L1203="","",IF(L1203=nper,R1202+O1203,MIN(R1202+O1203,IF(N1203=N1202,P1202,ROUND(-PMT(((1+N1203/CP)^(CP/periods_per_year))-1,nper-L1203+1,R1202),2)))))</f>
        <v/>
      </c>
      <c r="Q1203" s="71" t="str">
        <f t="shared" si="169"/>
        <v/>
      </c>
      <c r="R1203" s="71" t="str">
        <f t="shared" si="170"/>
        <v/>
      </c>
    </row>
    <row r="1204" spans="1:18" x14ac:dyDescent="0.25">
      <c r="A1204" s="63" t="str">
        <f t="shared" si="162"/>
        <v/>
      </c>
      <c r="B1204" s="64" t="str">
        <f t="shared" si="163"/>
        <v/>
      </c>
      <c r="C1204" s="65" t="str">
        <f t="shared" si="164"/>
        <v/>
      </c>
      <c r="D1204" s="66" t="str">
        <f>IF(A1204="","",IF(A1204=1,start_rate,IF(variable,IF(OR(A1204=1,A1204&lt;$K$20*periods_per_year),D1203,MIN($K$21,IF(MOD(A1204-1,$J$23)=0,MAX($K$22,D1203+$J$24),D1203))),D1203)))</f>
        <v/>
      </c>
      <c r="E1204" s="71" t="str">
        <f t="shared" si="165"/>
        <v/>
      </c>
      <c r="F1204" s="71" t="str">
        <f>IF(A1204="","",IF(A1204=nper,J1203+E1204,MIN(J1203+E1204,IF(D1204=D1203,F1203,IF($E$10="Acc Bi-Weekly",ROUND((-PMT(((1+D1204/CP)^(CP/12))-1,(nper-A1204+1)*12/26,J1203))/2,2),IF($E$10="Acc Weekly",ROUND((-PMT(((1+D1204/CP)^(CP/12))-1,(nper-A1204+1)*12/52,J1203))/4,2),ROUND(-PMT(((1+D1204/CP)^(CP/periods_per_year))-1,nper-A1204+1,J1203),2)))))))</f>
        <v/>
      </c>
      <c r="G1204" s="71" t="str">
        <f>IF(OR(A1204="",A1204&lt;$E$14),"",IF(J1203&lt;=F1204,0,IF(IF(AND(A1204&gt;=$E$14,MOD(A1204-$E$14,int)=0),$E$15,0)+F1204&gt;=J1203+E1204,J1203+E1204-F1204,IF(AND(A1204&gt;=$E$14,MOD(A1204-$E$14,int)=0),$E$15,0)+IF(IF(AND(A1204&gt;=$E$14,MOD(A1204-$E$14,int)=0),$E$15,0)+IF(MOD(A1204-$E$18,periods_per_year)=0,$E$17,0)+F1204&lt;J1203+E1204,IF(MOD(A1204-$E$18,periods_per_year)=0,$E$17,0),J1203+E1204-IF(AND(A1204&gt;=$E$14,MOD(A1204-$E$14,int)=0),$E$15,0)-F1204))))</f>
        <v/>
      </c>
      <c r="H1204" s="68"/>
      <c r="I1204" s="71" t="str">
        <f t="shared" si="166"/>
        <v/>
      </c>
      <c r="J1204" s="71" t="str">
        <f t="shared" si="167"/>
        <v/>
      </c>
      <c r="K1204" s="50"/>
      <c r="L1204" s="63" t="str">
        <f t="shared" si="168"/>
        <v/>
      </c>
      <c r="M1204" s="64" t="str">
        <f>IF(L1204="","",IF(OR(periods_per_year=26,periods_per_year=52),IF(periods_per_year=26,IF(L1204=1,fpdate,M1203+14),IF(periods_per_year=52,IF(L1204=1,fpdate,M1203+7),"n/a")),IF(periods_per_year=24,DATE(YEAR(fpdate),MONTH(fpdate)+(L1204-1)/2+IF(AND(DAY(fpdate)&gt;=15,MOD(L1204,2)=0),1,0),IF(MOD(L1204,2)=0,IF(DAY(fpdate)&gt;=15,DAY(fpdate)-14,DAY(fpdate)+14),DAY(fpdate))),IF(DAY(DATE(YEAR(fpdate),MONTH(fpdate)+L1204-1,DAY(fpdate)))&lt;&gt;DAY(fpdate),DATE(YEAR(fpdate),MONTH(fpdate)+L1204,0),DATE(YEAR(fpdate),MONTH(fpdate)+L1204-1,DAY(fpdate))))))</f>
        <v/>
      </c>
      <c r="N1204" s="70" t="str">
        <f>IF(L1204="","",IF(D1204&lt;&gt;"",D1204,IF(L1204=1,start_rate,IF(variable,IF(OR(L1204=1,L1204&lt;$K$20*periods_per_year),N1203,MIN($K$21,IF(MOD(L1204-1,$J$23)=0,MAX($K$22,N1203+$J$24),N1203))),N1203))))</f>
        <v/>
      </c>
      <c r="O1204" s="71" t="str">
        <f>IF(L1204="","",ROUND((((1+N1204/CP)^(CP/periods_per_year))-1)*R1203,2))</f>
        <v/>
      </c>
      <c r="P1204" s="71" t="str">
        <f>IF(L1204="","",IF(L1204=nper,R1203+O1204,MIN(R1203+O1204,IF(N1204=N1203,P1203,ROUND(-PMT(((1+N1204/CP)^(CP/periods_per_year))-1,nper-L1204+1,R1203),2)))))</f>
        <v/>
      </c>
      <c r="Q1204" s="71" t="str">
        <f t="shared" si="169"/>
        <v/>
      </c>
      <c r="R1204" s="71" t="str">
        <f t="shared" si="170"/>
        <v/>
      </c>
    </row>
    <row r="1205" spans="1:18" x14ac:dyDescent="0.25">
      <c r="A1205" s="63" t="str">
        <f t="shared" si="162"/>
        <v/>
      </c>
      <c r="B1205" s="64" t="str">
        <f t="shared" si="163"/>
        <v/>
      </c>
      <c r="C1205" s="65" t="str">
        <f t="shared" si="164"/>
        <v/>
      </c>
      <c r="D1205" s="66" t="str">
        <f>IF(A1205="","",IF(A1205=1,start_rate,IF(variable,IF(OR(A1205=1,A1205&lt;$K$20*periods_per_year),D1204,MIN($K$21,IF(MOD(A1205-1,$J$23)=0,MAX($K$22,D1204+$J$24),D1204))),D1204)))</f>
        <v/>
      </c>
      <c r="E1205" s="71" t="str">
        <f t="shared" si="165"/>
        <v/>
      </c>
      <c r="F1205" s="71" t="str">
        <f>IF(A1205="","",IF(A1205=nper,J1204+E1205,MIN(J1204+E1205,IF(D1205=D1204,F1204,IF($E$10="Acc Bi-Weekly",ROUND((-PMT(((1+D1205/CP)^(CP/12))-1,(nper-A1205+1)*12/26,J1204))/2,2),IF($E$10="Acc Weekly",ROUND((-PMT(((1+D1205/CP)^(CP/12))-1,(nper-A1205+1)*12/52,J1204))/4,2),ROUND(-PMT(((1+D1205/CP)^(CP/periods_per_year))-1,nper-A1205+1,J1204),2)))))))</f>
        <v/>
      </c>
      <c r="G1205" s="71" t="str">
        <f>IF(OR(A1205="",A1205&lt;$E$14),"",IF(J1204&lt;=F1205,0,IF(IF(AND(A1205&gt;=$E$14,MOD(A1205-$E$14,int)=0),$E$15,0)+F1205&gt;=J1204+E1205,J1204+E1205-F1205,IF(AND(A1205&gt;=$E$14,MOD(A1205-$E$14,int)=0),$E$15,0)+IF(IF(AND(A1205&gt;=$E$14,MOD(A1205-$E$14,int)=0),$E$15,0)+IF(MOD(A1205-$E$18,periods_per_year)=0,$E$17,0)+F1205&lt;J1204+E1205,IF(MOD(A1205-$E$18,periods_per_year)=0,$E$17,0),J1204+E1205-IF(AND(A1205&gt;=$E$14,MOD(A1205-$E$14,int)=0),$E$15,0)-F1205))))</f>
        <v/>
      </c>
      <c r="H1205" s="68"/>
      <c r="I1205" s="71" t="str">
        <f t="shared" si="166"/>
        <v/>
      </c>
      <c r="J1205" s="71" t="str">
        <f t="shared" si="167"/>
        <v/>
      </c>
      <c r="K1205" s="50"/>
      <c r="L1205" s="63" t="str">
        <f t="shared" si="168"/>
        <v/>
      </c>
      <c r="M1205" s="64" t="str">
        <f>IF(L1205="","",IF(OR(periods_per_year=26,periods_per_year=52),IF(periods_per_year=26,IF(L1205=1,fpdate,M1204+14),IF(periods_per_year=52,IF(L1205=1,fpdate,M1204+7),"n/a")),IF(periods_per_year=24,DATE(YEAR(fpdate),MONTH(fpdate)+(L1205-1)/2+IF(AND(DAY(fpdate)&gt;=15,MOD(L1205,2)=0),1,0),IF(MOD(L1205,2)=0,IF(DAY(fpdate)&gt;=15,DAY(fpdate)-14,DAY(fpdate)+14),DAY(fpdate))),IF(DAY(DATE(YEAR(fpdate),MONTH(fpdate)+L1205-1,DAY(fpdate)))&lt;&gt;DAY(fpdate),DATE(YEAR(fpdate),MONTH(fpdate)+L1205,0),DATE(YEAR(fpdate),MONTH(fpdate)+L1205-1,DAY(fpdate))))))</f>
        <v/>
      </c>
      <c r="N1205" s="70" t="str">
        <f>IF(L1205="","",IF(D1205&lt;&gt;"",D1205,IF(L1205=1,start_rate,IF(variable,IF(OR(L1205=1,L1205&lt;$K$20*periods_per_year),N1204,MIN($K$21,IF(MOD(L1205-1,$J$23)=0,MAX($K$22,N1204+$J$24),N1204))),N1204))))</f>
        <v/>
      </c>
      <c r="O1205" s="71" t="str">
        <f>IF(L1205="","",ROUND((((1+N1205/CP)^(CP/periods_per_year))-1)*R1204,2))</f>
        <v/>
      </c>
      <c r="P1205" s="71" t="str">
        <f>IF(L1205="","",IF(L1205=nper,R1204+O1205,MIN(R1204+O1205,IF(N1205=N1204,P1204,ROUND(-PMT(((1+N1205/CP)^(CP/periods_per_year))-1,nper-L1205+1,R1204),2)))))</f>
        <v/>
      </c>
      <c r="Q1205" s="71" t="str">
        <f t="shared" si="169"/>
        <v/>
      </c>
      <c r="R1205" s="71" t="str">
        <f t="shared" si="170"/>
        <v/>
      </c>
    </row>
    <row r="1206" spans="1:18" x14ac:dyDescent="0.25">
      <c r="A1206" s="63" t="str">
        <f t="shared" si="162"/>
        <v/>
      </c>
      <c r="B1206" s="64" t="str">
        <f t="shared" si="163"/>
        <v/>
      </c>
      <c r="C1206" s="65" t="str">
        <f t="shared" si="164"/>
        <v/>
      </c>
      <c r="D1206" s="66" t="str">
        <f>IF(A1206="","",IF(A1206=1,start_rate,IF(variable,IF(OR(A1206=1,A1206&lt;$K$20*periods_per_year),D1205,MIN($K$21,IF(MOD(A1206-1,$J$23)=0,MAX($K$22,D1205+$J$24),D1205))),D1205)))</f>
        <v/>
      </c>
      <c r="E1206" s="71" t="str">
        <f t="shared" si="165"/>
        <v/>
      </c>
      <c r="F1206" s="71" t="str">
        <f>IF(A1206="","",IF(A1206=nper,J1205+E1206,MIN(J1205+E1206,IF(D1206=D1205,F1205,IF($E$10="Acc Bi-Weekly",ROUND((-PMT(((1+D1206/CP)^(CP/12))-1,(nper-A1206+1)*12/26,J1205))/2,2),IF($E$10="Acc Weekly",ROUND((-PMT(((1+D1206/CP)^(CP/12))-1,(nper-A1206+1)*12/52,J1205))/4,2),ROUND(-PMT(((1+D1206/CP)^(CP/periods_per_year))-1,nper-A1206+1,J1205),2)))))))</f>
        <v/>
      </c>
      <c r="G1206" s="71" t="str">
        <f>IF(OR(A1206="",A1206&lt;$E$14),"",IF(J1205&lt;=F1206,0,IF(IF(AND(A1206&gt;=$E$14,MOD(A1206-$E$14,int)=0),$E$15,0)+F1206&gt;=J1205+E1206,J1205+E1206-F1206,IF(AND(A1206&gt;=$E$14,MOD(A1206-$E$14,int)=0),$E$15,0)+IF(IF(AND(A1206&gt;=$E$14,MOD(A1206-$E$14,int)=0),$E$15,0)+IF(MOD(A1206-$E$18,periods_per_year)=0,$E$17,0)+F1206&lt;J1205+E1206,IF(MOD(A1206-$E$18,periods_per_year)=0,$E$17,0),J1205+E1206-IF(AND(A1206&gt;=$E$14,MOD(A1206-$E$14,int)=0),$E$15,0)-F1206))))</f>
        <v/>
      </c>
      <c r="H1206" s="68"/>
      <c r="I1206" s="71" t="str">
        <f t="shared" si="166"/>
        <v/>
      </c>
      <c r="J1206" s="71" t="str">
        <f t="shared" si="167"/>
        <v/>
      </c>
      <c r="K1206" s="50"/>
      <c r="L1206" s="63" t="str">
        <f t="shared" si="168"/>
        <v/>
      </c>
      <c r="M1206" s="64" t="str">
        <f>IF(L1206="","",IF(OR(periods_per_year=26,periods_per_year=52),IF(periods_per_year=26,IF(L1206=1,fpdate,M1205+14),IF(periods_per_year=52,IF(L1206=1,fpdate,M1205+7),"n/a")),IF(periods_per_year=24,DATE(YEAR(fpdate),MONTH(fpdate)+(L1206-1)/2+IF(AND(DAY(fpdate)&gt;=15,MOD(L1206,2)=0),1,0),IF(MOD(L1206,2)=0,IF(DAY(fpdate)&gt;=15,DAY(fpdate)-14,DAY(fpdate)+14),DAY(fpdate))),IF(DAY(DATE(YEAR(fpdate),MONTH(fpdate)+L1206-1,DAY(fpdate)))&lt;&gt;DAY(fpdate),DATE(YEAR(fpdate),MONTH(fpdate)+L1206,0),DATE(YEAR(fpdate),MONTH(fpdate)+L1206-1,DAY(fpdate))))))</f>
        <v/>
      </c>
      <c r="N1206" s="70" t="str">
        <f>IF(L1206="","",IF(D1206&lt;&gt;"",D1206,IF(L1206=1,start_rate,IF(variable,IF(OR(L1206=1,L1206&lt;$K$20*periods_per_year),N1205,MIN($K$21,IF(MOD(L1206-1,$J$23)=0,MAX($K$22,N1205+$J$24),N1205))),N1205))))</f>
        <v/>
      </c>
      <c r="O1206" s="71" t="str">
        <f>IF(L1206="","",ROUND((((1+N1206/CP)^(CP/periods_per_year))-1)*R1205,2))</f>
        <v/>
      </c>
      <c r="P1206" s="71" t="str">
        <f>IF(L1206="","",IF(L1206=nper,R1205+O1206,MIN(R1205+O1206,IF(N1206=N1205,P1205,ROUND(-PMT(((1+N1206/CP)^(CP/periods_per_year))-1,nper-L1206+1,R1205),2)))))</f>
        <v/>
      </c>
      <c r="Q1206" s="71" t="str">
        <f t="shared" si="169"/>
        <v/>
      </c>
      <c r="R1206" s="71" t="str">
        <f t="shared" si="170"/>
        <v/>
      </c>
    </row>
    <row r="1207" spans="1:18" x14ac:dyDescent="0.25">
      <c r="A1207" s="63" t="str">
        <f t="shared" si="162"/>
        <v/>
      </c>
      <c r="B1207" s="64" t="str">
        <f t="shared" si="163"/>
        <v/>
      </c>
      <c r="C1207" s="65" t="str">
        <f t="shared" si="164"/>
        <v/>
      </c>
      <c r="D1207" s="66" t="str">
        <f>IF(A1207="","",IF(A1207=1,start_rate,IF(variable,IF(OR(A1207=1,A1207&lt;$K$20*periods_per_year),D1206,MIN($K$21,IF(MOD(A1207-1,$J$23)=0,MAX($K$22,D1206+$J$24),D1206))),D1206)))</f>
        <v/>
      </c>
      <c r="E1207" s="71" t="str">
        <f t="shared" si="165"/>
        <v/>
      </c>
      <c r="F1207" s="71" t="str">
        <f>IF(A1207="","",IF(A1207=nper,J1206+E1207,MIN(J1206+E1207,IF(D1207=D1206,F1206,IF($E$10="Acc Bi-Weekly",ROUND((-PMT(((1+D1207/CP)^(CP/12))-1,(nper-A1207+1)*12/26,J1206))/2,2),IF($E$10="Acc Weekly",ROUND((-PMT(((1+D1207/CP)^(CP/12))-1,(nper-A1207+1)*12/52,J1206))/4,2),ROUND(-PMT(((1+D1207/CP)^(CP/periods_per_year))-1,nper-A1207+1,J1206),2)))))))</f>
        <v/>
      </c>
      <c r="G1207" s="71" t="str">
        <f>IF(OR(A1207="",A1207&lt;$E$14),"",IF(J1206&lt;=F1207,0,IF(IF(AND(A1207&gt;=$E$14,MOD(A1207-$E$14,int)=0),$E$15,0)+F1207&gt;=J1206+E1207,J1206+E1207-F1207,IF(AND(A1207&gt;=$E$14,MOD(A1207-$E$14,int)=0),$E$15,0)+IF(IF(AND(A1207&gt;=$E$14,MOD(A1207-$E$14,int)=0),$E$15,0)+IF(MOD(A1207-$E$18,periods_per_year)=0,$E$17,0)+F1207&lt;J1206+E1207,IF(MOD(A1207-$E$18,periods_per_year)=0,$E$17,0),J1206+E1207-IF(AND(A1207&gt;=$E$14,MOD(A1207-$E$14,int)=0),$E$15,0)-F1207))))</f>
        <v/>
      </c>
      <c r="H1207" s="68"/>
      <c r="I1207" s="71" t="str">
        <f t="shared" si="166"/>
        <v/>
      </c>
      <c r="J1207" s="71" t="str">
        <f t="shared" si="167"/>
        <v/>
      </c>
      <c r="K1207" s="50"/>
      <c r="L1207" s="63" t="str">
        <f t="shared" si="168"/>
        <v/>
      </c>
      <c r="M1207" s="64" t="str">
        <f>IF(L1207="","",IF(OR(periods_per_year=26,periods_per_year=52),IF(periods_per_year=26,IF(L1207=1,fpdate,M1206+14),IF(periods_per_year=52,IF(L1207=1,fpdate,M1206+7),"n/a")),IF(periods_per_year=24,DATE(YEAR(fpdate),MONTH(fpdate)+(L1207-1)/2+IF(AND(DAY(fpdate)&gt;=15,MOD(L1207,2)=0),1,0),IF(MOD(L1207,2)=0,IF(DAY(fpdate)&gt;=15,DAY(fpdate)-14,DAY(fpdate)+14),DAY(fpdate))),IF(DAY(DATE(YEAR(fpdate),MONTH(fpdate)+L1207-1,DAY(fpdate)))&lt;&gt;DAY(fpdate),DATE(YEAR(fpdate),MONTH(fpdate)+L1207,0),DATE(YEAR(fpdate),MONTH(fpdate)+L1207-1,DAY(fpdate))))))</f>
        <v/>
      </c>
      <c r="N1207" s="70" t="str">
        <f>IF(L1207="","",IF(D1207&lt;&gt;"",D1207,IF(L1207=1,start_rate,IF(variable,IF(OR(L1207=1,L1207&lt;$K$20*periods_per_year),N1206,MIN($K$21,IF(MOD(L1207-1,$J$23)=0,MAX($K$22,N1206+$J$24),N1206))),N1206))))</f>
        <v/>
      </c>
      <c r="O1207" s="71" t="str">
        <f>IF(L1207="","",ROUND((((1+N1207/CP)^(CP/periods_per_year))-1)*R1206,2))</f>
        <v/>
      </c>
      <c r="P1207" s="71" t="str">
        <f>IF(L1207="","",IF(L1207=nper,R1206+O1207,MIN(R1206+O1207,IF(N1207=N1206,P1206,ROUND(-PMT(((1+N1207/CP)^(CP/periods_per_year))-1,nper-L1207+1,R1206),2)))))</f>
        <v/>
      </c>
      <c r="Q1207" s="71" t="str">
        <f t="shared" si="169"/>
        <v/>
      </c>
      <c r="R1207" s="71" t="str">
        <f t="shared" si="170"/>
        <v/>
      </c>
    </row>
    <row r="1208" spans="1:18" x14ac:dyDescent="0.25">
      <c r="A1208" s="63" t="str">
        <f t="shared" si="162"/>
        <v/>
      </c>
      <c r="B1208" s="64" t="str">
        <f t="shared" si="163"/>
        <v/>
      </c>
      <c r="C1208" s="65" t="str">
        <f t="shared" si="164"/>
        <v/>
      </c>
      <c r="D1208" s="66" t="str">
        <f>IF(A1208="","",IF(A1208=1,start_rate,IF(variable,IF(OR(A1208=1,A1208&lt;$K$20*periods_per_year),D1207,MIN($K$21,IF(MOD(A1208-1,$J$23)=0,MAX($K$22,D1207+$J$24),D1207))),D1207)))</f>
        <v/>
      </c>
      <c r="E1208" s="71" t="str">
        <f t="shared" si="165"/>
        <v/>
      </c>
      <c r="F1208" s="71" t="str">
        <f>IF(A1208="","",IF(A1208=nper,J1207+E1208,MIN(J1207+E1208,IF(D1208=D1207,F1207,IF($E$10="Acc Bi-Weekly",ROUND((-PMT(((1+D1208/CP)^(CP/12))-1,(nper-A1208+1)*12/26,J1207))/2,2),IF($E$10="Acc Weekly",ROUND((-PMT(((1+D1208/CP)^(CP/12))-1,(nper-A1208+1)*12/52,J1207))/4,2),ROUND(-PMT(((1+D1208/CP)^(CP/periods_per_year))-1,nper-A1208+1,J1207),2)))))))</f>
        <v/>
      </c>
      <c r="G1208" s="71" t="str">
        <f>IF(OR(A1208="",A1208&lt;$E$14),"",IF(J1207&lt;=F1208,0,IF(IF(AND(A1208&gt;=$E$14,MOD(A1208-$E$14,int)=0),$E$15,0)+F1208&gt;=J1207+E1208,J1207+E1208-F1208,IF(AND(A1208&gt;=$E$14,MOD(A1208-$E$14,int)=0),$E$15,0)+IF(IF(AND(A1208&gt;=$E$14,MOD(A1208-$E$14,int)=0),$E$15,0)+IF(MOD(A1208-$E$18,periods_per_year)=0,$E$17,0)+F1208&lt;J1207+E1208,IF(MOD(A1208-$E$18,periods_per_year)=0,$E$17,0),J1207+E1208-IF(AND(A1208&gt;=$E$14,MOD(A1208-$E$14,int)=0),$E$15,0)-F1208))))</f>
        <v/>
      </c>
      <c r="H1208" s="68"/>
      <c r="I1208" s="71" t="str">
        <f t="shared" si="166"/>
        <v/>
      </c>
      <c r="J1208" s="71" t="str">
        <f t="shared" si="167"/>
        <v/>
      </c>
      <c r="K1208" s="50"/>
      <c r="L1208" s="63" t="str">
        <f t="shared" si="168"/>
        <v/>
      </c>
      <c r="M1208" s="64" t="str">
        <f>IF(L1208="","",IF(OR(periods_per_year=26,periods_per_year=52),IF(periods_per_year=26,IF(L1208=1,fpdate,M1207+14),IF(periods_per_year=52,IF(L1208=1,fpdate,M1207+7),"n/a")),IF(periods_per_year=24,DATE(YEAR(fpdate),MONTH(fpdate)+(L1208-1)/2+IF(AND(DAY(fpdate)&gt;=15,MOD(L1208,2)=0),1,0),IF(MOD(L1208,2)=0,IF(DAY(fpdate)&gt;=15,DAY(fpdate)-14,DAY(fpdate)+14),DAY(fpdate))),IF(DAY(DATE(YEAR(fpdate),MONTH(fpdate)+L1208-1,DAY(fpdate)))&lt;&gt;DAY(fpdate),DATE(YEAR(fpdate),MONTH(fpdate)+L1208,0),DATE(YEAR(fpdate),MONTH(fpdate)+L1208-1,DAY(fpdate))))))</f>
        <v/>
      </c>
      <c r="N1208" s="70" t="str">
        <f>IF(L1208="","",IF(D1208&lt;&gt;"",D1208,IF(L1208=1,start_rate,IF(variable,IF(OR(L1208=1,L1208&lt;$K$20*periods_per_year),N1207,MIN($K$21,IF(MOD(L1208-1,$J$23)=0,MAX($K$22,N1207+$J$24),N1207))),N1207))))</f>
        <v/>
      </c>
      <c r="O1208" s="71" t="str">
        <f>IF(L1208="","",ROUND((((1+N1208/CP)^(CP/periods_per_year))-1)*R1207,2))</f>
        <v/>
      </c>
      <c r="P1208" s="71" t="str">
        <f>IF(L1208="","",IF(L1208=nper,R1207+O1208,MIN(R1207+O1208,IF(N1208=N1207,P1207,ROUND(-PMT(((1+N1208/CP)^(CP/periods_per_year))-1,nper-L1208+1,R1207),2)))))</f>
        <v/>
      </c>
      <c r="Q1208" s="71" t="str">
        <f t="shared" si="169"/>
        <v/>
      </c>
      <c r="R1208" s="71" t="str">
        <f t="shared" si="170"/>
        <v/>
      </c>
    </row>
    <row r="1209" spans="1:18" x14ac:dyDescent="0.25">
      <c r="A1209" s="63" t="str">
        <f t="shared" si="162"/>
        <v/>
      </c>
      <c r="B1209" s="64" t="str">
        <f t="shared" si="163"/>
        <v/>
      </c>
      <c r="C1209" s="65" t="str">
        <f t="shared" si="164"/>
        <v/>
      </c>
      <c r="D1209" s="66" t="str">
        <f>IF(A1209="","",IF(A1209=1,start_rate,IF(variable,IF(OR(A1209=1,A1209&lt;$K$20*periods_per_year),D1208,MIN($K$21,IF(MOD(A1209-1,$J$23)=0,MAX($K$22,D1208+$J$24),D1208))),D1208)))</f>
        <v/>
      </c>
      <c r="E1209" s="71" t="str">
        <f t="shared" si="165"/>
        <v/>
      </c>
      <c r="F1209" s="71" t="str">
        <f>IF(A1209="","",IF(A1209=nper,J1208+E1209,MIN(J1208+E1209,IF(D1209=D1208,F1208,IF($E$10="Acc Bi-Weekly",ROUND((-PMT(((1+D1209/CP)^(CP/12))-1,(nper-A1209+1)*12/26,J1208))/2,2),IF($E$10="Acc Weekly",ROUND((-PMT(((1+D1209/CP)^(CP/12))-1,(nper-A1209+1)*12/52,J1208))/4,2),ROUND(-PMT(((1+D1209/CP)^(CP/periods_per_year))-1,nper-A1209+1,J1208),2)))))))</f>
        <v/>
      </c>
      <c r="G1209" s="71" t="str">
        <f>IF(OR(A1209="",A1209&lt;$E$14),"",IF(J1208&lt;=F1209,0,IF(IF(AND(A1209&gt;=$E$14,MOD(A1209-$E$14,int)=0),$E$15,0)+F1209&gt;=J1208+E1209,J1208+E1209-F1209,IF(AND(A1209&gt;=$E$14,MOD(A1209-$E$14,int)=0),$E$15,0)+IF(IF(AND(A1209&gt;=$E$14,MOD(A1209-$E$14,int)=0),$E$15,0)+IF(MOD(A1209-$E$18,periods_per_year)=0,$E$17,0)+F1209&lt;J1208+E1209,IF(MOD(A1209-$E$18,periods_per_year)=0,$E$17,0),J1208+E1209-IF(AND(A1209&gt;=$E$14,MOD(A1209-$E$14,int)=0),$E$15,0)-F1209))))</f>
        <v/>
      </c>
      <c r="H1209" s="68"/>
      <c r="I1209" s="71" t="str">
        <f t="shared" si="166"/>
        <v/>
      </c>
      <c r="J1209" s="71" t="str">
        <f t="shared" si="167"/>
        <v/>
      </c>
      <c r="K1209" s="50"/>
      <c r="L1209" s="63" t="str">
        <f t="shared" si="168"/>
        <v/>
      </c>
      <c r="M1209" s="64" t="str">
        <f>IF(L1209="","",IF(OR(periods_per_year=26,periods_per_year=52),IF(periods_per_year=26,IF(L1209=1,fpdate,M1208+14),IF(periods_per_year=52,IF(L1209=1,fpdate,M1208+7),"n/a")),IF(periods_per_year=24,DATE(YEAR(fpdate),MONTH(fpdate)+(L1209-1)/2+IF(AND(DAY(fpdate)&gt;=15,MOD(L1209,2)=0),1,0),IF(MOD(L1209,2)=0,IF(DAY(fpdate)&gt;=15,DAY(fpdate)-14,DAY(fpdate)+14),DAY(fpdate))),IF(DAY(DATE(YEAR(fpdate),MONTH(fpdate)+L1209-1,DAY(fpdate)))&lt;&gt;DAY(fpdate),DATE(YEAR(fpdate),MONTH(fpdate)+L1209,0),DATE(YEAR(fpdate),MONTH(fpdate)+L1209-1,DAY(fpdate))))))</f>
        <v/>
      </c>
      <c r="N1209" s="70" t="str">
        <f>IF(L1209="","",IF(D1209&lt;&gt;"",D1209,IF(L1209=1,start_rate,IF(variable,IF(OR(L1209=1,L1209&lt;$K$20*periods_per_year),N1208,MIN($K$21,IF(MOD(L1209-1,$J$23)=0,MAX($K$22,N1208+$J$24),N1208))),N1208))))</f>
        <v/>
      </c>
      <c r="O1209" s="71" t="str">
        <f>IF(L1209="","",ROUND((((1+N1209/CP)^(CP/periods_per_year))-1)*R1208,2))</f>
        <v/>
      </c>
      <c r="P1209" s="71" t="str">
        <f>IF(L1209="","",IF(L1209=nper,R1208+O1209,MIN(R1208+O1209,IF(N1209=N1208,P1208,ROUND(-PMT(((1+N1209/CP)^(CP/periods_per_year))-1,nper-L1209+1,R1208),2)))))</f>
        <v/>
      </c>
      <c r="Q1209" s="71" t="str">
        <f t="shared" si="169"/>
        <v/>
      </c>
      <c r="R1209" s="71" t="str">
        <f t="shared" si="170"/>
        <v/>
      </c>
    </row>
    <row r="1210" spans="1:18" x14ac:dyDescent="0.25">
      <c r="A1210" s="63" t="str">
        <f t="shared" si="162"/>
        <v/>
      </c>
      <c r="B1210" s="64" t="str">
        <f t="shared" si="163"/>
        <v/>
      </c>
      <c r="C1210" s="65" t="str">
        <f t="shared" si="164"/>
        <v/>
      </c>
      <c r="D1210" s="66" t="str">
        <f>IF(A1210="","",IF(A1210=1,start_rate,IF(variable,IF(OR(A1210=1,A1210&lt;$K$20*periods_per_year),D1209,MIN($K$21,IF(MOD(A1210-1,$J$23)=0,MAX($K$22,D1209+$J$24),D1209))),D1209)))</f>
        <v/>
      </c>
      <c r="E1210" s="71" t="str">
        <f t="shared" si="165"/>
        <v/>
      </c>
      <c r="F1210" s="71" t="str">
        <f>IF(A1210="","",IF(A1210=nper,J1209+E1210,MIN(J1209+E1210,IF(D1210=D1209,F1209,IF($E$10="Acc Bi-Weekly",ROUND((-PMT(((1+D1210/CP)^(CP/12))-1,(nper-A1210+1)*12/26,J1209))/2,2),IF($E$10="Acc Weekly",ROUND((-PMT(((1+D1210/CP)^(CP/12))-1,(nper-A1210+1)*12/52,J1209))/4,2),ROUND(-PMT(((1+D1210/CP)^(CP/periods_per_year))-1,nper-A1210+1,J1209),2)))))))</f>
        <v/>
      </c>
      <c r="G1210" s="71" t="str">
        <f>IF(OR(A1210="",A1210&lt;$E$14),"",IF(J1209&lt;=F1210,0,IF(IF(AND(A1210&gt;=$E$14,MOD(A1210-$E$14,int)=0),$E$15,0)+F1210&gt;=J1209+E1210,J1209+E1210-F1210,IF(AND(A1210&gt;=$E$14,MOD(A1210-$E$14,int)=0),$E$15,0)+IF(IF(AND(A1210&gt;=$E$14,MOD(A1210-$E$14,int)=0),$E$15,0)+IF(MOD(A1210-$E$18,periods_per_year)=0,$E$17,0)+F1210&lt;J1209+E1210,IF(MOD(A1210-$E$18,periods_per_year)=0,$E$17,0),J1209+E1210-IF(AND(A1210&gt;=$E$14,MOD(A1210-$E$14,int)=0),$E$15,0)-F1210))))</f>
        <v/>
      </c>
      <c r="H1210" s="68"/>
      <c r="I1210" s="71" t="str">
        <f t="shared" si="166"/>
        <v/>
      </c>
      <c r="J1210" s="71" t="str">
        <f t="shared" si="167"/>
        <v/>
      </c>
      <c r="K1210" s="50"/>
      <c r="L1210" s="63" t="str">
        <f t="shared" si="168"/>
        <v/>
      </c>
      <c r="M1210" s="64" t="str">
        <f>IF(L1210="","",IF(OR(periods_per_year=26,periods_per_year=52),IF(periods_per_year=26,IF(L1210=1,fpdate,M1209+14),IF(periods_per_year=52,IF(L1210=1,fpdate,M1209+7),"n/a")),IF(periods_per_year=24,DATE(YEAR(fpdate),MONTH(fpdate)+(L1210-1)/2+IF(AND(DAY(fpdate)&gt;=15,MOD(L1210,2)=0),1,0),IF(MOD(L1210,2)=0,IF(DAY(fpdate)&gt;=15,DAY(fpdate)-14,DAY(fpdate)+14),DAY(fpdate))),IF(DAY(DATE(YEAR(fpdate),MONTH(fpdate)+L1210-1,DAY(fpdate)))&lt;&gt;DAY(fpdate),DATE(YEAR(fpdate),MONTH(fpdate)+L1210,0),DATE(YEAR(fpdate),MONTH(fpdate)+L1210-1,DAY(fpdate))))))</f>
        <v/>
      </c>
      <c r="N1210" s="70" t="str">
        <f>IF(L1210="","",IF(D1210&lt;&gt;"",D1210,IF(L1210=1,start_rate,IF(variable,IF(OR(L1210=1,L1210&lt;$K$20*periods_per_year),N1209,MIN($K$21,IF(MOD(L1210-1,$J$23)=0,MAX($K$22,N1209+$J$24),N1209))),N1209))))</f>
        <v/>
      </c>
      <c r="O1210" s="71" t="str">
        <f>IF(L1210="","",ROUND((((1+N1210/CP)^(CP/periods_per_year))-1)*R1209,2))</f>
        <v/>
      </c>
      <c r="P1210" s="71" t="str">
        <f>IF(L1210="","",IF(L1210=nper,R1209+O1210,MIN(R1209+O1210,IF(N1210=N1209,P1209,ROUND(-PMT(((1+N1210/CP)^(CP/periods_per_year))-1,nper-L1210+1,R1209),2)))))</f>
        <v/>
      </c>
      <c r="Q1210" s="71" t="str">
        <f t="shared" si="169"/>
        <v/>
      </c>
      <c r="R1210" s="71" t="str">
        <f t="shared" si="170"/>
        <v/>
      </c>
    </row>
    <row r="1211" spans="1:18" x14ac:dyDescent="0.25">
      <c r="A1211" s="63" t="str">
        <f t="shared" si="162"/>
        <v/>
      </c>
      <c r="B1211" s="64" t="str">
        <f t="shared" si="163"/>
        <v/>
      </c>
      <c r="C1211" s="65" t="str">
        <f t="shared" si="164"/>
        <v/>
      </c>
      <c r="D1211" s="66" t="str">
        <f>IF(A1211="","",IF(A1211=1,start_rate,IF(variable,IF(OR(A1211=1,A1211&lt;$K$20*periods_per_year),D1210,MIN($K$21,IF(MOD(A1211-1,$J$23)=0,MAX($K$22,D1210+$J$24),D1210))),D1210)))</f>
        <v/>
      </c>
      <c r="E1211" s="71" t="str">
        <f t="shared" si="165"/>
        <v/>
      </c>
      <c r="F1211" s="71" t="str">
        <f>IF(A1211="","",IF(A1211=nper,J1210+E1211,MIN(J1210+E1211,IF(D1211=D1210,F1210,IF($E$10="Acc Bi-Weekly",ROUND((-PMT(((1+D1211/CP)^(CP/12))-1,(nper-A1211+1)*12/26,J1210))/2,2),IF($E$10="Acc Weekly",ROUND((-PMT(((1+D1211/CP)^(CP/12))-1,(nper-A1211+1)*12/52,J1210))/4,2),ROUND(-PMT(((1+D1211/CP)^(CP/periods_per_year))-1,nper-A1211+1,J1210),2)))))))</f>
        <v/>
      </c>
      <c r="G1211" s="71" t="str">
        <f>IF(OR(A1211="",A1211&lt;$E$14),"",IF(J1210&lt;=F1211,0,IF(IF(AND(A1211&gt;=$E$14,MOD(A1211-$E$14,int)=0),$E$15,0)+F1211&gt;=J1210+E1211,J1210+E1211-F1211,IF(AND(A1211&gt;=$E$14,MOD(A1211-$E$14,int)=0),$E$15,0)+IF(IF(AND(A1211&gt;=$E$14,MOD(A1211-$E$14,int)=0),$E$15,0)+IF(MOD(A1211-$E$18,periods_per_year)=0,$E$17,0)+F1211&lt;J1210+E1211,IF(MOD(A1211-$E$18,periods_per_year)=0,$E$17,0),J1210+E1211-IF(AND(A1211&gt;=$E$14,MOD(A1211-$E$14,int)=0),$E$15,0)-F1211))))</f>
        <v/>
      </c>
      <c r="H1211" s="68"/>
      <c r="I1211" s="71" t="str">
        <f t="shared" si="166"/>
        <v/>
      </c>
      <c r="J1211" s="71" t="str">
        <f t="shared" si="167"/>
        <v/>
      </c>
      <c r="K1211" s="50"/>
      <c r="L1211" s="63" t="str">
        <f t="shared" si="168"/>
        <v/>
      </c>
      <c r="M1211" s="64" t="str">
        <f>IF(L1211="","",IF(OR(periods_per_year=26,periods_per_year=52),IF(periods_per_year=26,IF(L1211=1,fpdate,M1210+14),IF(periods_per_year=52,IF(L1211=1,fpdate,M1210+7),"n/a")),IF(periods_per_year=24,DATE(YEAR(fpdate),MONTH(fpdate)+(L1211-1)/2+IF(AND(DAY(fpdate)&gt;=15,MOD(L1211,2)=0),1,0),IF(MOD(L1211,2)=0,IF(DAY(fpdate)&gt;=15,DAY(fpdate)-14,DAY(fpdate)+14),DAY(fpdate))),IF(DAY(DATE(YEAR(fpdate),MONTH(fpdate)+L1211-1,DAY(fpdate)))&lt;&gt;DAY(fpdate),DATE(YEAR(fpdate),MONTH(fpdate)+L1211,0),DATE(YEAR(fpdate),MONTH(fpdate)+L1211-1,DAY(fpdate))))))</f>
        <v/>
      </c>
      <c r="N1211" s="70" t="str">
        <f>IF(L1211="","",IF(D1211&lt;&gt;"",D1211,IF(L1211=1,start_rate,IF(variable,IF(OR(L1211=1,L1211&lt;$K$20*periods_per_year),N1210,MIN($K$21,IF(MOD(L1211-1,$J$23)=0,MAX($K$22,N1210+$J$24),N1210))),N1210))))</f>
        <v/>
      </c>
      <c r="O1211" s="71" t="str">
        <f>IF(L1211="","",ROUND((((1+N1211/CP)^(CP/periods_per_year))-1)*R1210,2))</f>
        <v/>
      </c>
      <c r="P1211" s="71" t="str">
        <f>IF(L1211="","",IF(L1211=nper,R1210+O1211,MIN(R1210+O1211,IF(N1211=N1210,P1210,ROUND(-PMT(((1+N1211/CP)^(CP/periods_per_year))-1,nper-L1211+1,R1210),2)))))</f>
        <v/>
      </c>
      <c r="Q1211" s="71" t="str">
        <f t="shared" si="169"/>
        <v/>
      </c>
      <c r="R1211" s="71" t="str">
        <f t="shared" si="170"/>
        <v/>
      </c>
    </row>
    <row r="1212" spans="1:18" x14ac:dyDescent="0.25">
      <c r="A1212" s="63" t="str">
        <f t="shared" si="162"/>
        <v/>
      </c>
      <c r="B1212" s="64" t="str">
        <f t="shared" si="163"/>
        <v/>
      </c>
      <c r="C1212" s="65" t="str">
        <f t="shared" si="164"/>
        <v/>
      </c>
      <c r="D1212" s="66" t="str">
        <f>IF(A1212="","",IF(A1212=1,start_rate,IF(variable,IF(OR(A1212=1,A1212&lt;$K$20*periods_per_year),D1211,MIN($K$21,IF(MOD(A1212-1,$J$23)=0,MAX($K$22,D1211+$J$24),D1211))),D1211)))</f>
        <v/>
      </c>
      <c r="E1212" s="71" t="str">
        <f t="shared" si="165"/>
        <v/>
      </c>
      <c r="F1212" s="71" t="str">
        <f>IF(A1212="","",IF(A1212=nper,J1211+E1212,MIN(J1211+E1212,IF(D1212=D1211,F1211,IF($E$10="Acc Bi-Weekly",ROUND((-PMT(((1+D1212/CP)^(CP/12))-1,(nper-A1212+1)*12/26,J1211))/2,2),IF($E$10="Acc Weekly",ROUND((-PMT(((1+D1212/CP)^(CP/12))-1,(nper-A1212+1)*12/52,J1211))/4,2),ROUND(-PMT(((1+D1212/CP)^(CP/periods_per_year))-1,nper-A1212+1,J1211),2)))))))</f>
        <v/>
      </c>
      <c r="G1212" s="71" t="str">
        <f>IF(OR(A1212="",A1212&lt;$E$14),"",IF(J1211&lt;=F1212,0,IF(IF(AND(A1212&gt;=$E$14,MOD(A1212-$E$14,int)=0),$E$15,0)+F1212&gt;=J1211+E1212,J1211+E1212-F1212,IF(AND(A1212&gt;=$E$14,MOD(A1212-$E$14,int)=0),$E$15,0)+IF(IF(AND(A1212&gt;=$E$14,MOD(A1212-$E$14,int)=0),$E$15,0)+IF(MOD(A1212-$E$18,periods_per_year)=0,$E$17,0)+F1212&lt;J1211+E1212,IF(MOD(A1212-$E$18,periods_per_year)=0,$E$17,0),J1211+E1212-IF(AND(A1212&gt;=$E$14,MOD(A1212-$E$14,int)=0),$E$15,0)-F1212))))</f>
        <v/>
      </c>
      <c r="H1212" s="68"/>
      <c r="I1212" s="71" t="str">
        <f t="shared" si="166"/>
        <v/>
      </c>
      <c r="J1212" s="71" t="str">
        <f t="shared" si="167"/>
        <v/>
      </c>
      <c r="K1212" s="50"/>
      <c r="L1212" s="63" t="str">
        <f t="shared" si="168"/>
        <v/>
      </c>
      <c r="M1212" s="64" t="str">
        <f>IF(L1212="","",IF(OR(periods_per_year=26,periods_per_year=52),IF(periods_per_year=26,IF(L1212=1,fpdate,M1211+14),IF(periods_per_year=52,IF(L1212=1,fpdate,M1211+7),"n/a")),IF(periods_per_year=24,DATE(YEAR(fpdate),MONTH(fpdate)+(L1212-1)/2+IF(AND(DAY(fpdate)&gt;=15,MOD(L1212,2)=0),1,0),IF(MOD(L1212,2)=0,IF(DAY(fpdate)&gt;=15,DAY(fpdate)-14,DAY(fpdate)+14),DAY(fpdate))),IF(DAY(DATE(YEAR(fpdate),MONTH(fpdate)+L1212-1,DAY(fpdate)))&lt;&gt;DAY(fpdate),DATE(YEAR(fpdate),MONTH(fpdate)+L1212,0),DATE(YEAR(fpdate),MONTH(fpdate)+L1212-1,DAY(fpdate))))))</f>
        <v/>
      </c>
      <c r="N1212" s="70" t="str">
        <f>IF(L1212="","",IF(D1212&lt;&gt;"",D1212,IF(L1212=1,start_rate,IF(variable,IF(OR(L1212=1,L1212&lt;$K$20*periods_per_year),N1211,MIN($K$21,IF(MOD(L1212-1,$J$23)=0,MAX($K$22,N1211+$J$24),N1211))),N1211))))</f>
        <v/>
      </c>
      <c r="O1212" s="71" t="str">
        <f>IF(L1212="","",ROUND((((1+N1212/CP)^(CP/periods_per_year))-1)*R1211,2))</f>
        <v/>
      </c>
      <c r="P1212" s="71" t="str">
        <f>IF(L1212="","",IF(L1212=nper,R1211+O1212,MIN(R1211+O1212,IF(N1212=N1211,P1211,ROUND(-PMT(((1+N1212/CP)^(CP/periods_per_year))-1,nper-L1212+1,R1211),2)))))</f>
        <v/>
      </c>
      <c r="Q1212" s="71" t="str">
        <f t="shared" si="169"/>
        <v/>
      </c>
      <c r="R1212" s="71" t="str">
        <f t="shared" si="170"/>
        <v/>
      </c>
    </row>
    <row r="1213" spans="1:18" x14ac:dyDescent="0.25">
      <c r="A1213" s="63" t="str">
        <f t="shared" si="162"/>
        <v/>
      </c>
      <c r="B1213" s="64" t="str">
        <f t="shared" si="163"/>
        <v/>
      </c>
      <c r="C1213" s="65" t="str">
        <f t="shared" si="164"/>
        <v/>
      </c>
      <c r="D1213" s="66" t="str">
        <f>IF(A1213="","",IF(A1213=1,start_rate,IF(variable,IF(OR(A1213=1,A1213&lt;$K$20*periods_per_year),D1212,MIN($K$21,IF(MOD(A1213-1,$J$23)=0,MAX($K$22,D1212+$J$24),D1212))),D1212)))</f>
        <v/>
      </c>
      <c r="E1213" s="71" t="str">
        <f t="shared" si="165"/>
        <v/>
      </c>
      <c r="F1213" s="71" t="str">
        <f>IF(A1213="","",IF(A1213=nper,J1212+E1213,MIN(J1212+E1213,IF(D1213=D1212,F1212,IF($E$10="Acc Bi-Weekly",ROUND((-PMT(((1+D1213/CP)^(CP/12))-1,(nper-A1213+1)*12/26,J1212))/2,2),IF($E$10="Acc Weekly",ROUND((-PMT(((1+D1213/CP)^(CP/12))-1,(nper-A1213+1)*12/52,J1212))/4,2),ROUND(-PMT(((1+D1213/CP)^(CP/periods_per_year))-1,nper-A1213+1,J1212),2)))))))</f>
        <v/>
      </c>
      <c r="G1213" s="71" t="str">
        <f>IF(OR(A1213="",A1213&lt;$E$14),"",IF(J1212&lt;=F1213,0,IF(IF(AND(A1213&gt;=$E$14,MOD(A1213-$E$14,int)=0),$E$15,0)+F1213&gt;=J1212+E1213,J1212+E1213-F1213,IF(AND(A1213&gt;=$E$14,MOD(A1213-$E$14,int)=0),$E$15,0)+IF(IF(AND(A1213&gt;=$E$14,MOD(A1213-$E$14,int)=0),$E$15,0)+IF(MOD(A1213-$E$18,periods_per_year)=0,$E$17,0)+F1213&lt;J1212+E1213,IF(MOD(A1213-$E$18,periods_per_year)=0,$E$17,0),J1212+E1213-IF(AND(A1213&gt;=$E$14,MOD(A1213-$E$14,int)=0),$E$15,0)-F1213))))</f>
        <v/>
      </c>
      <c r="H1213" s="68"/>
      <c r="I1213" s="71" t="str">
        <f t="shared" si="166"/>
        <v/>
      </c>
      <c r="J1213" s="71" t="str">
        <f t="shared" si="167"/>
        <v/>
      </c>
      <c r="K1213" s="50"/>
      <c r="L1213" s="63" t="str">
        <f t="shared" si="168"/>
        <v/>
      </c>
      <c r="M1213" s="64" t="str">
        <f>IF(L1213="","",IF(OR(periods_per_year=26,periods_per_year=52),IF(periods_per_year=26,IF(L1213=1,fpdate,M1212+14),IF(periods_per_year=52,IF(L1213=1,fpdate,M1212+7),"n/a")),IF(periods_per_year=24,DATE(YEAR(fpdate),MONTH(fpdate)+(L1213-1)/2+IF(AND(DAY(fpdate)&gt;=15,MOD(L1213,2)=0),1,0),IF(MOD(L1213,2)=0,IF(DAY(fpdate)&gt;=15,DAY(fpdate)-14,DAY(fpdate)+14),DAY(fpdate))),IF(DAY(DATE(YEAR(fpdate),MONTH(fpdate)+L1213-1,DAY(fpdate)))&lt;&gt;DAY(fpdate),DATE(YEAR(fpdate),MONTH(fpdate)+L1213,0),DATE(YEAR(fpdate),MONTH(fpdate)+L1213-1,DAY(fpdate))))))</f>
        <v/>
      </c>
      <c r="N1213" s="70" t="str">
        <f>IF(L1213="","",IF(D1213&lt;&gt;"",D1213,IF(L1213=1,start_rate,IF(variable,IF(OR(L1213=1,L1213&lt;$K$20*periods_per_year),N1212,MIN($K$21,IF(MOD(L1213-1,$J$23)=0,MAX($K$22,N1212+$J$24),N1212))),N1212))))</f>
        <v/>
      </c>
      <c r="O1213" s="71" t="str">
        <f>IF(L1213="","",ROUND((((1+N1213/CP)^(CP/periods_per_year))-1)*R1212,2))</f>
        <v/>
      </c>
      <c r="P1213" s="71" t="str">
        <f>IF(L1213="","",IF(L1213=nper,R1212+O1213,MIN(R1212+O1213,IF(N1213=N1212,P1212,ROUND(-PMT(((1+N1213/CP)^(CP/periods_per_year))-1,nper-L1213+1,R1212),2)))))</f>
        <v/>
      </c>
      <c r="Q1213" s="71" t="str">
        <f t="shared" si="169"/>
        <v/>
      </c>
      <c r="R1213" s="71" t="str">
        <f t="shared" si="170"/>
        <v/>
      </c>
    </row>
    <row r="1214" spans="1:18" x14ac:dyDescent="0.25">
      <c r="A1214" s="63" t="str">
        <f t="shared" si="162"/>
        <v/>
      </c>
      <c r="B1214" s="64" t="str">
        <f t="shared" si="163"/>
        <v/>
      </c>
      <c r="C1214" s="65" t="str">
        <f t="shared" si="164"/>
        <v/>
      </c>
      <c r="D1214" s="66" t="str">
        <f>IF(A1214="","",IF(A1214=1,start_rate,IF(variable,IF(OR(A1214=1,A1214&lt;$K$20*periods_per_year),D1213,MIN($K$21,IF(MOD(A1214-1,$J$23)=0,MAX($K$22,D1213+$J$24),D1213))),D1213)))</f>
        <v/>
      </c>
      <c r="E1214" s="71" t="str">
        <f t="shared" si="165"/>
        <v/>
      </c>
      <c r="F1214" s="71" t="str">
        <f>IF(A1214="","",IF(A1214=nper,J1213+E1214,MIN(J1213+E1214,IF(D1214=D1213,F1213,IF($E$10="Acc Bi-Weekly",ROUND((-PMT(((1+D1214/CP)^(CP/12))-1,(nper-A1214+1)*12/26,J1213))/2,2),IF($E$10="Acc Weekly",ROUND((-PMT(((1+D1214/CP)^(CP/12))-1,(nper-A1214+1)*12/52,J1213))/4,2),ROUND(-PMT(((1+D1214/CP)^(CP/periods_per_year))-1,nper-A1214+1,J1213),2)))))))</f>
        <v/>
      </c>
      <c r="G1214" s="71" t="str">
        <f>IF(OR(A1214="",A1214&lt;$E$14),"",IF(J1213&lt;=F1214,0,IF(IF(AND(A1214&gt;=$E$14,MOD(A1214-$E$14,int)=0),$E$15,0)+F1214&gt;=J1213+E1214,J1213+E1214-F1214,IF(AND(A1214&gt;=$E$14,MOD(A1214-$E$14,int)=0),$E$15,0)+IF(IF(AND(A1214&gt;=$E$14,MOD(A1214-$E$14,int)=0),$E$15,0)+IF(MOD(A1214-$E$18,periods_per_year)=0,$E$17,0)+F1214&lt;J1213+E1214,IF(MOD(A1214-$E$18,periods_per_year)=0,$E$17,0),J1213+E1214-IF(AND(A1214&gt;=$E$14,MOD(A1214-$E$14,int)=0),$E$15,0)-F1214))))</f>
        <v/>
      </c>
      <c r="H1214" s="68"/>
      <c r="I1214" s="71" t="str">
        <f t="shared" si="166"/>
        <v/>
      </c>
      <c r="J1214" s="71" t="str">
        <f t="shared" si="167"/>
        <v/>
      </c>
      <c r="K1214" s="50"/>
      <c r="L1214" s="63" t="str">
        <f t="shared" si="168"/>
        <v/>
      </c>
      <c r="M1214" s="64" t="str">
        <f>IF(L1214="","",IF(OR(periods_per_year=26,periods_per_year=52),IF(periods_per_year=26,IF(L1214=1,fpdate,M1213+14),IF(periods_per_year=52,IF(L1214=1,fpdate,M1213+7),"n/a")),IF(periods_per_year=24,DATE(YEAR(fpdate),MONTH(fpdate)+(L1214-1)/2+IF(AND(DAY(fpdate)&gt;=15,MOD(L1214,2)=0),1,0),IF(MOD(L1214,2)=0,IF(DAY(fpdate)&gt;=15,DAY(fpdate)-14,DAY(fpdate)+14),DAY(fpdate))),IF(DAY(DATE(YEAR(fpdate),MONTH(fpdate)+L1214-1,DAY(fpdate)))&lt;&gt;DAY(fpdate),DATE(YEAR(fpdate),MONTH(fpdate)+L1214,0),DATE(YEAR(fpdate),MONTH(fpdate)+L1214-1,DAY(fpdate))))))</f>
        <v/>
      </c>
      <c r="N1214" s="70" t="str">
        <f>IF(L1214="","",IF(D1214&lt;&gt;"",D1214,IF(L1214=1,start_rate,IF(variable,IF(OR(L1214=1,L1214&lt;$K$20*periods_per_year),N1213,MIN($K$21,IF(MOD(L1214-1,$J$23)=0,MAX($K$22,N1213+$J$24),N1213))),N1213))))</f>
        <v/>
      </c>
      <c r="O1214" s="71" t="str">
        <f>IF(L1214="","",ROUND((((1+N1214/CP)^(CP/periods_per_year))-1)*R1213,2))</f>
        <v/>
      </c>
      <c r="P1214" s="71" t="str">
        <f>IF(L1214="","",IF(L1214=nper,R1213+O1214,MIN(R1213+O1214,IF(N1214=N1213,P1213,ROUND(-PMT(((1+N1214/CP)^(CP/periods_per_year))-1,nper-L1214+1,R1213),2)))))</f>
        <v/>
      </c>
      <c r="Q1214" s="71" t="str">
        <f t="shared" si="169"/>
        <v/>
      </c>
      <c r="R1214" s="71" t="str">
        <f t="shared" si="170"/>
        <v/>
      </c>
    </row>
    <row r="1215" spans="1:18" x14ac:dyDescent="0.25">
      <c r="A1215" s="63" t="str">
        <f t="shared" si="162"/>
        <v/>
      </c>
      <c r="B1215" s="64" t="str">
        <f t="shared" si="163"/>
        <v/>
      </c>
      <c r="C1215" s="65" t="str">
        <f t="shared" si="164"/>
        <v/>
      </c>
      <c r="D1215" s="66" t="str">
        <f>IF(A1215="","",IF(A1215=1,start_rate,IF(variable,IF(OR(A1215=1,A1215&lt;$K$20*periods_per_year),D1214,MIN($K$21,IF(MOD(A1215-1,$J$23)=0,MAX($K$22,D1214+$J$24),D1214))),D1214)))</f>
        <v/>
      </c>
      <c r="E1215" s="71" t="str">
        <f t="shared" si="165"/>
        <v/>
      </c>
      <c r="F1215" s="71" t="str">
        <f>IF(A1215="","",IF(A1215=nper,J1214+E1215,MIN(J1214+E1215,IF(D1215=D1214,F1214,IF($E$10="Acc Bi-Weekly",ROUND((-PMT(((1+D1215/CP)^(CP/12))-1,(nper-A1215+1)*12/26,J1214))/2,2),IF($E$10="Acc Weekly",ROUND((-PMT(((1+D1215/CP)^(CP/12))-1,(nper-A1215+1)*12/52,J1214))/4,2),ROUND(-PMT(((1+D1215/CP)^(CP/periods_per_year))-1,nper-A1215+1,J1214),2)))))))</f>
        <v/>
      </c>
      <c r="G1215" s="71" t="str">
        <f>IF(OR(A1215="",A1215&lt;$E$14),"",IF(J1214&lt;=F1215,0,IF(IF(AND(A1215&gt;=$E$14,MOD(A1215-$E$14,int)=0),$E$15,0)+F1215&gt;=J1214+E1215,J1214+E1215-F1215,IF(AND(A1215&gt;=$E$14,MOD(A1215-$E$14,int)=0),$E$15,0)+IF(IF(AND(A1215&gt;=$E$14,MOD(A1215-$E$14,int)=0),$E$15,0)+IF(MOD(A1215-$E$18,periods_per_year)=0,$E$17,0)+F1215&lt;J1214+E1215,IF(MOD(A1215-$E$18,periods_per_year)=0,$E$17,0),J1214+E1215-IF(AND(A1215&gt;=$E$14,MOD(A1215-$E$14,int)=0),$E$15,0)-F1215))))</f>
        <v/>
      </c>
      <c r="H1215" s="68"/>
      <c r="I1215" s="71" t="str">
        <f t="shared" si="166"/>
        <v/>
      </c>
      <c r="J1215" s="71" t="str">
        <f t="shared" si="167"/>
        <v/>
      </c>
      <c r="K1215" s="50"/>
      <c r="L1215" s="63" t="str">
        <f t="shared" si="168"/>
        <v/>
      </c>
      <c r="M1215" s="64" t="str">
        <f>IF(L1215="","",IF(OR(periods_per_year=26,periods_per_year=52),IF(periods_per_year=26,IF(L1215=1,fpdate,M1214+14),IF(periods_per_year=52,IF(L1215=1,fpdate,M1214+7),"n/a")),IF(periods_per_year=24,DATE(YEAR(fpdate),MONTH(fpdate)+(L1215-1)/2+IF(AND(DAY(fpdate)&gt;=15,MOD(L1215,2)=0),1,0),IF(MOD(L1215,2)=0,IF(DAY(fpdate)&gt;=15,DAY(fpdate)-14,DAY(fpdate)+14),DAY(fpdate))),IF(DAY(DATE(YEAR(fpdate),MONTH(fpdate)+L1215-1,DAY(fpdate)))&lt;&gt;DAY(fpdate),DATE(YEAR(fpdate),MONTH(fpdate)+L1215,0),DATE(YEAR(fpdate),MONTH(fpdate)+L1215-1,DAY(fpdate))))))</f>
        <v/>
      </c>
      <c r="N1215" s="70" t="str">
        <f>IF(L1215="","",IF(D1215&lt;&gt;"",D1215,IF(L1215=1,start_rate,IF(variable,IF(OR(L1215=1,L1215&lt;$K$20*periods_per_year),N1214,MIN($K$21,IF(MOD(L1215-1,$J$23)=0,MAX($K$22,N1214+$J$24),N1214))),N1214))))</f>
        <v/>
      </c>
      <c r="O1215" s="71" t="str">
        <f>IF(L1215="","",ROUND((((1+N1215/CP)^(CP/periods_per_year))-1)*R1214,2))</f>
        <v/>
      </c>
      <c r="P1215" s="71" t="str">
        <f>IF(L1215="","",IF(L1215=nper,R1214+O1215,MIN(R1214+O1215,IF(N1215=N1214,P1214,ROUND(-PMT(((1+N1215/CP)^(CP/periods_per_year))-1,nper-L1215+1,R1214),2)))))</f>
        <v/>
      </c>
      <c r="Q1215" s="71" t="str">
        <f t="shared" si="169"/>
        <v/>
      </c>
      <c r="R1215" s="71" t="str">
        <f t="shared" si="170"/>
        <v/>
      </c>
    </row>
    <row r="1216" spans="1:18" x14ac:dyDescent="0.25">
      <c r="A1216" s="63" t="str">
        <f t="shared" si="162"/>
        <v/>
      </c>
      <c r="B1216" s="64" t="str">
        <f t="shared" si="163"/>
        <v/>
      </c>
      <c r="C1216" s="65" t="str">
        <f t="shared" si="164"/>
        <v/>
      </c>
      <c r="D1216" s="66" t="str">
        <f>IF(A1216="","",IF(A1216=1,start_rate,IF(variable,IF(OR(A1216=1,A1216&lt;$K$20*periods_per_year),D1215,MIN($K$21,IF(MOD(A1216-1,$J$23)=0,MAX($K$22,D1215+$J$24),D1215))),D1215)))</f>
        <v/>
      </c>
      <c r="E1216" s="71" t="str">
        <f t="shared" si="165"/>
        <v/>
      </c>
      <c r="F1216" s="71" t="str">
        <f>IF(A1216="","",IF(A1216=nper,J1215+E1216,MIN(J1215+E1216,IF(D1216=D1215,F1215,IF($E$10="Acc Bi-Weekly",ROUND((-PMT(((1+D1216/CP)^(CP/12))-1,(nper-A1216+1)*12/26,J1215))/2,2),IF($E$10="Acc Weekly",ROUND((-PMT(((1+D1216/CP)^(CP/12))-1,(nper-A1216+1)*12/52,J1215))/4,2),ROUND(-PMT(((1+D1216/CP)^(CP/periods_per_year))-1,nper-A1216+1,J1215),2)))))))</f>
        <v/>
      </c>
      <c r="G1216" s="71" t="str">
        <f>IF(OR(A1216="",A1216&lt;$E$14),"",IF(J1215&lt;=F1216,0,IF(IF(AND(A1216&gt;=$E$14,MOD(A1216-$E$14,int)=0),$E$15,0)+F1216&gt;=J1215+E1216,J1215+E1216-F1216,IF(AND(A1216&gt;=$E$14,MOD(A1216-$E$14,int)=0),$E$15,0)+IF(IF(AND(A1216&gt;=$E$14,MOD(A1216-$E$14,int)=0),$E$15,0)+IF(MOD(A1216-$E$18,periods_per_year)=0,$E$17,0)+F1216&lt;J1215+E1216,IF(MOD(A1216-$E$18,periods_per_year)=0,$E$17,0),J1215+E1216-IF(AND(A1216&gt;=$E$14,MOD(A1216-$E$14,int)=0),$E$15,0)-F1216))))</f>
        <v/>
      </c>
      <c r="H1216" s="68"/>
      <c r="I1216" s="71" t="str">
        <f t="shared" si="166"/>
        <v/>
      </c>
      <c r="J1216" s="71" t="str">
        <f t="shared" si="167"/>
        <v/>
      </c>
      <c r="K1216" s="50"/>
      <c r="L1216" s="63" t="str">
        <f t="shared" si="168"/>
        <v/>
      </c>
      <c r="M1216" s="64" t="str">
        <f>IF(L1216="","",IF(OR(periods_per_year=26,periods_per_year=52),IF(periods_per_year=26,IF(L1216=1,fpdate,M1215+14),IF(periods_per_year=52,IF(L1216=1,fpdate,M1215+7),"n/a")),IF(periods_per_year=24,DATE(YEAR(fpdate),MONTH(fpdate)+(L1216-1)/2+IF(AND(DAY(fpdate)&gt;=15,MOD(L1216,2)=0),1,0),IF(MOD(L1216,2)=0,IF(DAY(fpdate)&gt;=15,DAY(fpdate)-14,DAY(fpdate)+14),DAY(fpdate))),IF(DAY(DATE(YEAR(fpdate),MONTH(fpdate)+L1216-1,DAY(fpdate)))&lt;&gt;DAY(fpdate),DATE(YEAR(fpdate),MONTH(fpdate)+L1216,0),DATE(YEAR(fpdate),MONTH(fpdate)+L1216-1,DAY(fpdate))))))</f>
        <v/>
      </c>
      <c r="N1216" s="70" t="str">
        <f>IF(L1216="","",IF(D1216&lt;&gt;"",D1216,IF(L1216=1,start_rate,IF(variable,IF(OR(L1216=1,L1216&lt;$K$20*periods_per_year),N1215,MIN($K$21,IF(MOD(L1216-1,$J$23)=0,MAX($K$22,N1215+$J$24),N1215))),N1215))))</f>
        <v/>
      </c>
      <c r="O1216" s="71" t="str">
        <f>IF(L1216="","",ROUND((((1+N1216/CP)^(CP/periods_per_year))-1)*R1215,2))</f>
        <v/>
      </c>
      <c r="P1216" s="71" t="str">
        <f>IF(L1216="","",IF(L1216=nper,R1215+O1216,MIN(R1215+O1216,IF(N1216=N1215,P1215,ROUND(-PMT(((1+N1216/CP)^(CP/periods_per_year))-1,nper-L1216+1,R1215),2)))))</f>
        <v/>
      </c>
      <c r="Q1216" s="71" t="str">
        <f t="shared" si="169"/>
        <v/>
      </c>
      <c r="R1216" s="71" t="str">
        <f t="shared" si="170"/>
        <v/>
      </c>
    </row>
    <row r="1217" spans="1:18" x14ac:dyDescent="0.25">
      <c r="A1217" s="63" t="str">
        <f t="shared" si="162"/>
        <v/>
      </c>
      <c r="B1217" s="64" t="str">
        <f t="shared" si="163"/>
        <v/>
      </c>
      <c r="C1217" s="65" t="str">
        <f t="shared" si="164"/>
        <v/>
      </c>
      <c r="D1217" s="66" t="str">
        <f>IF(A1217="","",IF(A1217=1,start_rate,IF(variable,IF(OR(A1217=1,A1217&lt;$K$20*periods_per_year),D1216,MIN($K$21,IF(MOD(A1217-1,$J$23)=0,MAX($K$22,D1216+$J$24),D1216))),D1216)))</f>
        <v/>
      </c>
      <c r="E1217" s="71" t="str">
        <f t="shared" si="165"/>
        <v/>
      </c>
      <c r="F1217" s="71" t="str">
        <f>IF(A1217="","",IF(A1217=nper,J1216+E1217,MIN(J1216+E1217,IF(D1217=D1216,F1216,IF($E$10="Acc Bi-Weekly",ROUND((-PMT(((1+D1217/CP)^(CP/12))-1,(nper-A1217+1)*12/26,J1216))/2,2),IF($E$10="Acc Weekly",ROUND((-PMT(((1+D1217/CP)^(CP/12))-1,(nper-A1217+1)*12/52,J1216))/4,2),ROUND(-PMT(((1+D1217/CP)^(CP/periods_per_year))-1,nper-A1217+1,J1216),2)))))))</f>
        <v/>
      </c>
      <c r="G1217" s="71" t="str">
        <f>IF(OR(A1217="",A1217&lt;$E$14),"",IF(J1216&lt;=F1217,0,IF(IF(AND(A1217&gt;=$E$14,MOD(A1217-$E$14,int)=0),$E$15,0)+F1217&gt;=J1216+E1217,J1216+E1217-F1217,IF(AND(A1217&gt;=$E$14,MOD(A1217-$E$14,int)=0),$E$15,0)+IF(IF(AND(A1217&gt;=$E$14,MOD(A1217-$E$14,int)=0),$E$15,0)+IF(MOD(A1217-$E$18,periods_per_year)=0,$E$17,0)+F1217&lt;J1216+E1217,IF(MOD(A1217-$E$18,periods_per_year)=0,$E$17,0),J1216+E1217-IF(AND(A1217&gt;=$E$14,MOD(A1217-$E$14,int)=0),$E$15,0)-F1217))))</f>
        <v/>
      </c>
      <c r="H1217" s="68"/>
      <c r="I1217" s="71" t="str">
        <f t="shared" si="166"/>
        <v/>
      </c>
      <c r="J1217" s="71" t="str">
        <f t="shared" si="167"/>
        <v/>
      </c>
      <c r="K1217" s="50"/>
      <c r="L1217" s="63" t="str">
        <f t="shared" si="168"/>
        <v/>
      </c>
      <c r="M1217" s="64" t="str">
        <f>IF(L1217="","",IF(OR(periods_per_year=26,periods_per_year=52),IF(periods_per_year=26,IF(L1217=1,fpdate,M1216+14),IF(periods_per_year=52,IF(L1217=1,fpdate,M1216+7),"n/a")),IF(periods_per_year=24,DATE(YEAR(fpdate),MONTH(fpdate)+(L1217-1)/2+IF(AND(DAY(fpdate)&gt;=15,MOD(L1217,2)=0),1,0),IF(MOD(L1217,2)=0,IF(DAY(fpdate)&gt;=15,DAY(fpdate)-14,DAY(fpdate)+14),DAY(fpdate))),IF(DAY(DATE(YEAR(fpdate),MONTH(fpdate)+L1217-1,DAY(fpdate)))&lt;&gt;DAY(fpdate),DATE(YEAR(fpdate),MONTH(fpdate)+L1217,0),DATE(YEAR(fpdate),MONTH(fpdate)+L1217-1,DAY(fpdate))))))</f>
        <v/>
      </c>
      <c r="N1217" s="70" t="str">
        <f>IF(L1217="","",IF(D1217&lt;&gt;"",D1217,IF(L1217=1,start_rate,IF(variable,IF(OR(L1217=1,L1217&lt;$K$20*periods_per_year),N1216,MIN($K$21,IF(MOD(L1217-1,$J$23)=0,MAX($K$22,N1216+$J$24),N1216))),N1216))))</f>
        <v/>
      </c>
      <c r="O1217" s="71" t="str">
        <f>IF(L1217="","",ROUND((((1+N1217/CP)^(CP/periods_per_year))-1)*R1216,2))</f>
        <v/>
      </c>
      <c r="P1217" s="71" t="str">
        <f>IF(L1217="","",IF(L1217=nper,R1216+O1217,MIN(R1216+O1217,IF(N1217=N1216,P1216,ROUND(-PMT(((1+N1217/CP)^(CP/periods_per_year))-1,nper-L1217+1,R1216),2)))))</f>
        <v/>
      </c>
      <c r="Q1217" s="71" t="str">
        <f t="shared" si="169"/>
        <v/>
      </c>
      <c r="R1217" s="71" t="str">
        <f t="shared" si="170"/>
        <v/>
      </c>
    </row>
    <row r="1218" spans="1:18" x14ac:dyDescent="0.25">
      <c r="A1218" s="63" t="str">
        <f t="shared" si="162"/>
        <v/>
      </c>
      <c r="B1218" s="64" t="str">
        <f t="shared" si="163"/>
        <v/>
      </c>
      <c r="C1218" s="65" t="str">
        <f t="shared" si="164"/>
        <v/>
      </c>
      <c r="D1218" s="66" t="str">
        <f>IF(A1218="","",IF(A1218=1,start_rate,IF(variable,IF(OR(A1218=1,A1218&lt;$K$20*periods_per_year),D1217,MIN($K$21,IF(MOD(A1218-1,$J$23)=0,MAX($K$22,D1217+$J$24),D1217))),D1217)))</f>
        <v/>
      </c>
      <c r="E1218" s="71" t="str">
        <f t="shared" si="165"/>
        <v/>
      </c>
      <c r="F1218" s="71" t="str">
        <f>IF(A1218="","",IF(A1218=nper,J1217+E1218,MIN(J1217+E1218,IF(D1218=D1217,F1217,IF($E$10="Acc Bi-Weekly",ROUND((-PMT(((1+D1218/CP)^(CP/12))-1,(nper-A1218+1)*12/26,J1217))/2,2),IF($E$10="Acc Weekly",ROUND((-PMT(((1+D1218/CP)^(CP/12))-1,(nper-A1218+1)*12/52,J1217))/4,2),ROUND(-PMT(((1+D1218/CP)^(CP/periods_per_year))-1,nper-A1218+1,J1217),2)))))))</f>
        <v/>
      </c>
      <c r="G1218" s="71" t="str">
        <f>IF(OR(A1218="",A1218&lt;$E$14),"",IF(J1217&lt;=F1218,0,IF(IF(AND(A1218&gt;=$E$14,MOD(A1218-$E$14,int)=0),$E$15,0)+F1218&gt;=J1217+E1218,J1217+E1218-F1218,IF(AND(A1218&gt;=$E$14,MOD(A1218-$E$14,int)=0),$E$15,0)+IF(IF(AND(A1218&gt;=$E$14,MOD(A1218-$E$14,int)=0),$E$15,0)+IF(MOD(A1218-$E$18,periods_per_year)=0,$E$17,0)+F1218&lt;J1217+E1218,IF(MOD(A1218-$E$18,periods_per_year)=0,$E$17,0),J1217+E1218-IF(AND(A1218&gt;=$E$14,MOD(A1218-$E$14,int)=0),$E$15,0)-F1218))))</f>
        <v/>
      </c>
      <c r="H1218" s="68"/>
      <c r="I1218" s="71" t="str">
        <f t="shared" si="166"/>
        <v/>
      </c>
      <c r="J1218" s="71" t="str">
        <f t="shared" si="167"/>
        <v/>
      </c>
      <c r="K1218" s="50"/>
      <c r="L1218" s="63" t="str">
        <f t="shared" si="168"/>
        <v/>
      </c>
      <c r="M1218" s="64" t="str">
        <f>IF(L1218="","",IF(OR(periods_per_year=26,periods_per_year=52),IF(periods_per_year=26,IF(L1218=1,fpdate,M1217+14),IF(periods_per_year=52,IF(L1218=1,fpdate,M1217+7),"n/a")),IF(periods_per_year=24,DATE(YEAR(fpdate),MONTH(fpdate)+(L1218-1)/2+IF(AND(DAY(fpdate)&gt;=15,MOD(L1218,2)=0),1,0),IF(MOD(L1218,2)=0,IF(DAY(fpdate)&gt;=15,DAY(fpdate)-14,DAY(fpdate)+14),DAY(fpdate))),IF(DAY(DATE(YEAR(fpdate),MONTH(fpdate)+L1218-1,DAY(fpdate)))&lt;&gt;DAY(fpdate),DATE(YEAR(fpdate),MONTH(fpdate)+L1218,0),DATE(YEAR(fpdate),MONTH(fpdate)+L1218-1,DAY(fpdate))))))</f>
        <v/>
      </c>
      <c r="N1218" s="70" t="str">
        <f>IF(L1218="","",IF(D1218&lt;&gt;"",D1218,IF(L1218=1,start_rate,IF(variable,IF(OR(L1218=1,L1218&lt;$K$20*periods_per_year),N1217,MIN($K$21,IF(MOD(L1218-1,$J$23)=0,MAX($K$22,N1217+$J$24),N1217))),N1217))))</f>
        <v/>
      </c>
      <c r="O1218" s="71" t="str">
        <f>IF(L1218="","",ROUND((((1+N1218/CP)^(CP/periods_per_year))-1)*R1217,2))</f>
        <v/>
      </c>
      <c r="P1218" s="71" t="str">
        <f>IF(L1218="","",IF(L1218=nper,R1217+O1218,MIN(R1217+O1218,IF(N1218=N1217,P1217,ROUND(-PMT(((1+N1218/CP)^(CP/periods_per_year))-1,nper-L1218+1,R1217),2)))))</f>
        <v/>
      </c>
      <c r="Q1218" s="71" t="str">
        <f t="shared" si="169"/>
        <v/>
      </c>
      <c r="R1218" s="71" t="str">
        <f t="shared" si="170"/>
        <v/>
      </c>
    </row>
    <row r="1219" spans="1:18" x14ac:dyDescent="0.25">
      <c r="A1219" s="63" t="str">
        <f t="shared" si="162"/>
        <v/>
      </c>
      <c r="B1219" s="64" t="str">
        <f t="shared" si="163"/>
        <v/>
      </c>
      <c r="C1219" s="65" t="str">
        <f t="shared" si="164"/>
        <v/>
      </c>
      <c r="D1219" s="66" t="str">
        <f>IF(A1219="","",IF(A1219=1,start_rate,IF(variable,IF(OR(A1219=1,A1219&lt;$K$20*periods_per_year),D1218,MIN($K$21,IF(MOD(A1219-1,$J$23)=0,MAX($K$22,D1218+$J$24),D1218))),D1218)))</f>
        <v/>
      </c>
      <c r="E1219" s="71" t="str">
        <f t="shared" si="165"/>
        <v/>
      </c>
      <c r="F1219" s="71" t="str">
        <f>IF(A1219="","",IF(A1219=nper,J1218+E1219,MIN(J1218+E1219,IF(D1219=D1218,F1218,IF($E$10="Acc Bi-Weekly",ROUND((-PMT(((1+D1219/CP)^(CP/12))-1,(nper-A1219+1)*12/26,J1218))/2,2),IF($E$10="Acc Weekly",ROUND((-PMT(((1+D1219/CP)^(CP/12))-1,(nper-A1219+1)*12/52,J1218))/4,2),ROUND(-PMT(((1+D1219/CP)^(CP/periods_per_year))-1,nper-A1219+1,J1218),2)))))))</f>
        <v/>
      </c>
      <c r="G1219" s="71" t="str">
        <f>IF(OR(A1219="",A1219&lt;$E$14),"",IF(J1218&lt;=F1219,0,IF(IF(AND(A1219&gt;=$E$14,MOD(A1219-$E$14,int)=0),$E$15,0)+F1219&gt;=J1218+E1219,J1218+E1219-F1219,IF(AND(A1219&gt;=$E$14,MOD(A1219-$E$14,int)=0),$E$15,0)+IF(IF(AND(A1219&gt;=$E$14,MOD(A1219-$E$14,int)=0),$E$15,0)+IF(MOD(A1219-$E$18,periods_per_year)=0,$E$17,0)+F1219&lt;J1218+E1219,IF(MOD(A1219-$E$18,periods_per_year)=0,$E$17,0),J1218+E1219-IF(AND(A1219&gt;=$E$14,MOD(A1219-$E$14,int)=0),$E$15,0)-F1219))))</f>
        <v/>
      </c>
      <c r="H1219" s="68"/>
      <c r="I1219" s="71" t="str">
        <f t="shared" si="166"/>
        <v/>
      </c>
      <c r="J1219" s="71" t="str">
        <f t="shared" si="167"/>
        <v/>
      </c>
      <c r="K1219" s="50"/>
      <c r="L1219" s="63" t="str">
        <f t="shared" si="168"/>
        <v/>
      </c>
      <c r="M1219" s="64" t="str">
        <f>IF(L1219="","",IF(OR(periods_per_year=26,periods_per_year=52),IF(periods_per_year=26,IF(L1219=1,fpdate,M1218+14),IF(periods_per_year=52,IF(L1219=1,fpdate,M1218+7),"n/a")),IF(periods_per_year=24,DATE(YEAR(fpdate),MONTH(fpdate)+(L1219-1)/2+IF(AND(DAY(fpdate)&gt;=15,MOD(L1219,2)=0),1,0),IF(MOD(L1219,2)=0,IF(DAY(fpdate)&gt;=15,DAY(fpdate)-14,DAY(fpdate)+14),DAY(fpdate))),IF(DAY(DATE(YEAR(fpdate),MONTH(fpdate)+L1219-1,DAY(fpdate)))&lt;&gt;DAY(fpdate),DATE(YEAR(fpdate),MONTH(fpdate)+L1219,0),DATE(YEAR(fpdate),MONTH(fpdate)+L1219-1,DAY(fpdate))))))</f>
        <v/>
      </c>
      <c r="N1219" s="70" t="str">
        <f>IF(L1219="","",IF(D1219&lt;&gt;"",D1219,IF(L1219=1,start_rate,IF(variable,IF(OR(L1219=1,L1219&lt;$K$20*periods_per_year),N1218,MIN($K$21,IF(MOD(L1219-1,$J$23)=0,MAX($K$22,N1218+$J$24),N1218))),N1218))))</f>
        <v/>
      </c>
      <c r="O1219" s="71" t="str">
        <f>IF(L1219="","",ROUND((((1+N1219/CP)^(CP/periods_per_year))-1)*R1218,2))</f>
        <v/>
      </c>
      <c r="P1219" s="71" t="str">
        <f>IF(L1219="","",IF(L1219=nper,R1218+O1219,MIN(R1218+O1219,IF(N1219=N1218,P1218,ROUND(-PMT(((1+N1219/CP)^(CP/periods_per_year))-1,nper-L1219+1,R1218),2)))))</f>
        <v/>
      </c>
      <c r="Q1219" s="71" t="str">
        <f t="shared" si="169"/>
        <v/>
      </c>
      <c r="R1219" s="71" t="str">
        <f t="shared" si="170"/>
        <v/>
      </c>
    </row>
    <row r="1220" spans="1:18" x14ac:dyDescent="0.25">
      <c r="A1220" s="63" t="str">
        <f t="shared" si="162"/>
        <v/>
      </c>
      <c r="B1220" s="64" t="str">
        <f t="shared" si="163"/>
        <v/>
      </c>
      <c r="C1220" s="65" t="str">
        <f t="shared" si="164"/>
        <v/>
      </c>
      <c r="D1220" s="66" t="str">
        <f>IF(A1220="","",IF(A1220=1,start_rate,IF(variable,IF(OR(A1220=1,A1220&lt;$K$20*periods_per_year),D1219,MIN($K$21,IF(MOD(A1220-1,$J$23)=0,MAX($K$22,D1219+$J$24),D1219))),D1219)))</f>
        <v/>
      </c>
      <c r="E1220" s="71" t="str">
        <f t="shared" si="165"/>
        <v/>
      </c>
      <c r="F1220" s="71" t="str">
        <f>IF(A1220="","",IF(A1220=nper,J1219+E1220,MIN(J1219+E1220,IF(D1220=D1219,F1219,IF($E$10="Acc Bi-Weekly",ROUND((-PMT(((1+D1220/CP)^(CP/12))-1,(nper-A1220+1)*12/26,J1219))/2,2),IF($E$10="Acc Weekly",ROUND((-PMT(((1+D1220/CP)^(CP/12))-1,(nper-A1220+1)*12/52,J1219))/4,2),ROUND(-PMT(((1+D1220/CP)^(CP/periods_per_year))-1,nper-A1220+1,J1219),2)))))))</f>
        <v/>
      </c>
      <c r="G1220" s="71" t="str">
        <f>IF(OR(A1220="",A1220&lt;$E$14),"",IF(J1219&lt;=F1220,0,IF(IF(AND(A1220&gt;=$E$14,MOD(A1220-$E$14,int)=0),$E$15,0)+F1220&gt;=J1219+E1220,J1219+E1220-F1220,IF(AND(A1220&gt;=$E$14,MOD(A1220-$E$14,int)=0),$E$15,0)+IF(IF(AND(A1220&gt;=$E$14,MOD(A1220-$E$14,int)=0),$E$15,0)+IF(MOD(A1220-$E$18,periods_per_year)=0,$E$17,0)+F1220&lt;J1219+E1220,IF(MOD(A1220-$E$18,periods_per_year)=0,$E$17,0),J1219+E1220-IF(AND(A1220&gt;=$E$14,MOD(A1220-$E$14,int)=0),$E$15,0)-F1220))))</f>
        <v/>
      </c>
      <c r="H1220" s="68"/>
      <c r="I1220" s="71" t="str">
        <f t="shared" si="166"/>
        <v/>
      </c>
      <c r="J1220" s="71" t="str">
        <f t="shared" si="167"/>
        <v/>
      </c>
      <c r="K1220" s="50"/>
      <c r="L1220" s="63" t="str">
        <f t="shared" si="168"/>
        <v/>
      </c>
      <c r="M1220" s="64" t="str">
        <f>IF(L1220="","",IF(OR(periods_per_year=26,periods_per_year=52),IF(periods_per_year=26,IF(L1220=1,fpdate,M1219+14),IF(periods_per_year=52,IF(L1220=1,fpdate,M1219+7),"n/a")),IF(periods_per_year=24,DATE(YEAR(fpdate),MONTH(fpdate)+(L1220-1)/2+IF(AND(DAY(fpdate)&gt;=15,MOD(L1220,2)=0),1,0),IF(MOD(L1220,2)=0,IF(DAY(fpdate)&gt;=15,DAY(fpdate)-14,DAY(fpdate)+14),DAY(fpdate))),IF(DAY(DATE(YEAR(fpdate),MONTH(fpdate)+L1220-1,DAY(fpdate)))&lt;&gt;DAY(fpdate),DATE(YEAR(fpdate),MONTH(fpdate)+L1220,0),DATE(YEAR(fpdate),MONTH(fpdate)+L1220-1,DAY(fpdate))))))</f>
        <v/>
      </c>
      <c r="N1220" s="70" t="str">
        <f>IF(L1220="","",IF(D1220&lt;&gt;"",D1220,IF(L1220=1,start_rate,IF(variable,IF(OR(L1220=1,L1220&lt;$K$20*periods_per_year),N1219,MIN($K$21,IF(MOD(L1220-1,$J$23)=0,MAX($K$22,N1219+$J$24),N1219))),N1219))))</f>
        <v/>
      </c>
      <c r="O1220" s="71" t="str">
        <f>IF(L1220="","",ROUND((((1+N1220/CP)^(CP/periods_per_year))-1)*R1219,2))</f>
        <v/>
      </c>
      <c r="P1220" s="71" t="str">
        <f>IF(L1220="","",IF(L1220=nper,R1219+O1220,MIN(R1219+O1220,IF(N1220=N1219,P1219,ROUND(-PMT(((1+N1220/CP)^(CP/periods_per_year))-1,nper-L1220+1,R1219),2)))))</f>
        <v/>
      </c>
      <c r="Q1220" s="71" t="str">
        <f t="shared" si="169"/>
        <v/>
      </c>
      <c r="R1220" s="71" t="str">
        <f t="shared" si="170"/>
        <v/>
      </c>
    </row>
    <row r="1221" spans="1:18" x14ac:dyDescent="0.25">
      <c r="A1221" s="63" t="str">
        <f t="shared" si="162"/>
        <v/>
      </c>
      <c r="B1221" s="64" t="str">
        <f t="shared" si="163"/>
        <v/>
      </c>
      <c r="C1221" s="65" t="str">
        <f t="shared" si="164"/>
        <v/>
      </c>
      <c r="D1221" s="66" t="str">
        <f>IF(A1221="","",IF(A1221=1,start_rate,IF(variable,IF(OR(A1221=1,A1221&lt;$K$20*periods_per_year),D1220,MIN($K$21,IF(MOD(A1221-1,$J$23)=0,MAX($K$22,D1220+$J$24),D1220))),D1220)))</f>
        <v/>
      </c>
      <c r="E1221" s="71" t="str">
        <f t="shared" si="165"/>
        <v/>
      </c>
      <c r="F1221" s="71" t="str">
        <f>IF(A1221="","",IF(A1221=nper,J1220+E1221,MIN(J1220+E1221,IF(D1221=D1220,F1220,IF($E$10="Acc Bi-Weekly",ROUND((-PMT(((1+D1221/CP)^(CP/12))-1,(nper-A1221+1)*12/26,J1220))/2,2),IF($E$10="Acc Weekly",ROUND((-PMT(((1+D1221/CP)^(CP/12))-1,(nper-A1221+1)*12/52,J1220))/4,2),ROUND(-PMT(((1+D1221/CP)^(CP/periods_per_year))-1,nper-A1221+1,J1220),2)))))))</f>
        <v/>
      </c>
      <c r="G1221" s="71" t="str">
        <f>IF(OR(A1221="",A1221&lt;$E$14),"",IF(J1220&lt;=F1221,0,IF(IF(AND(A1221&gt;=$E$14,MOD(A1221-$E$14,int)=0),$E$15,0)+F1221&gt;=J1220+E1221,J1220+E1221-F1221,IF(AND(A1221&gt;=$E$14,MOD(A1221-$E$14,int)=0),$E$15,0)+IF(IF(AND(A1221&gt;=$E$14,MOD(A1221-$E$14,int)=0),$E$15,0)+IF(MOD(A1221-$E$18,periods_per_year)=0,$E$17,0)+F1221&lt;J1220+E1221,IF(MOD(A1221-$E$18,periods_per_year)=0,$E$17,0),J1220+E1221-IF(AND(A1221&gt;=$E$14,MOD(A1221-$E$14,int)=0),$E$15,0)-F1221))))</f>
        <v/>
      </c>
      <c r="H1221" s="68"/>
      <c r="I1221" s="71" t="str">
        <f t="shared" si="166"/>
        <v/>
      </c>
      <c r="J1221" s="71" t="str">
        <f t="shared" si="167"/>
        <v/>
      </c>
      <c r="K1221" s="50"/>
      <c r="L1221" s="63" t="str">
        <f t="shared" si="168"/>
        <v/>
      </c>
      <c r="M1221" s="64" t="str">
        <f>IF(L1221="","",IF(OR(periods_per_year=26,periods_per_year=52),IF(periods_per_year=26,IF(L1221=1,fpdate,M1220+14),IF(periods_per_year=52,IF(L1221=1,fpdate,M1220+7),"n/a")),IF(periods_per_year=24,DATE(YEAR(fpdate),MONTH(fpdate)+(L1221-1)/2+IF(AND(DAY(fpdate)&gt;=15,MOD(L1221,2)=0),1,0),IF(MOD(L1221,2)=0,IF(DAY(fpdate)&gt;=15,DAY(fpdate)-14,DAY(fpdate)+14),DAY(fpdate))),IF(DAY(DATE(YEAR(fpdate),MONTH(fpdate)+L1221-1,DAY(fpdate)))&lt;&gt;DAY(fpdate),DATE(YEAR(fpdate),MONTH(fpdate)+L1221,0),DATE(YEAR(fpdate),MONTH(fpdate)+L1221-1,DAY(fpdate))))))</f>
        <v/>
      </c>
      <c r="N1221" s="70" t="str">
        <f>IF(L1221="","",IF(D1221&lt;&gt;"",D1221,IF(L1221=1,start_rate,IF(variable,IF(OR(L1221=1,L1221&lt;$K$20*periods_per_year),N1220,MIN($K$21,IF(MOD(L1221-1,$J$23)=0,MAX($K$22,N1220+$J$24),N1220))),N1220))))</f>
        <v/>
      </c>
      <c r="O1221" s="71" t="str">
        <f>IF(L1221="","",ROUND((((1+N1221/CP)^(CP/periods_per_year))-1)*R1220,2))</f>
        <v/>
      </c>
      <c r="P1221" s="71" t="str">
        <f>IF(L1221="","",IF(L1221=nper,R1220+O1221,MIN(R1220+O1221,IF(N1221=N1220,P1220,ROUND(-PMT(((1+N1221/CP)^(CP/periods_per_year))-1,nper-L1221+1,R1220),2)))))</f>
        <v/>
      </c>
      <c r="Q1221" s="71" t="str">
        <f t="shared" si="169"/>
        <v/>
      </c>
      <c r="R1221" s="71" t="str">
        <f t="shared" si="170"/>
        <v/>
      </c>
    </row>
    <row r="1222" spans="1:18" x14ac:dyDescent="0.25">
      <c r="A1222" s="63" t="str">
        <f t="shared" si="162"/>
        <v/>
      </c>
      <c r="B1222" s="64" t="str">
        <f t="shared" si="163"/>
        <v/>
      </c>
      <c r="C1222" s="65" t="str">
        <f t="shared" si="164"/>
        <v/>
      </c>
      <c r="D1222" s="66" t="str">
        <f>IF(A1222="","",IF(A1222=1,start_rate,IF(variable,IF(OR(A1222=1,A1222&lt;$K$20*periods_per_year),D1221,MIN($K$21,IF(MOD(A1222-1,$J$23)=0,MAX($K$22,D1221+$J$24),D1221))),D1221)))</f>
        <v/>
      </c>
      <c r="E1222" s="71" t="str">
        <f t="shared" si="165"/>
        <v/>
      </c>
      <c r="F1222" s="71" t="str">
        <f>IF(A1222="","",IF(A1222=nper,J1221+E1222,MIN(J1221+E1222,IF(D1222=D1221,F1221,IF($E$10="Acc Bi-Weekly",ROUND((-PMT(((1+D1222/CP)^(CP/12))-1,(nper-A1222+1)*12/26,J1221))/2,2),IF($E$10="Acc Weekly",ROUND((-PMT(((1+D1222/CP)^(CP/12))-1,(nper-A1222+1)*12/52,J1221))/4,2),ROUND(-PMT(((1+D1222/CP)^(CP/periods_per_year))-1,nper-A1222+1,J1221),2)))))))</f>
        <v/>
      </c>
      <c r="G1222" s="71" t="str">
        <f>IF(OR(A1222="",A1222&lt;$E$14),"",IF(J1221&lt;=F1222,0,IF(IF(AND(A1222&gt;=$E$14,MOD(A1222-$E$14,int)=0),$E$15,0)+F1222&gt;=J1221+E1222,J1221+E1222-F1222,IF(AND(A1222&gt;=$E$14,MOD(A1222-$E$14,int)=0),$E$15,0)+IF(IF(AND(A1222&gt;=$E$14,MOD(A1222-$E$14,int)=0),$E$15,0)+IF(MOD(A1222-$E$18,periods_per_year)=0,$E$17,0)+F1222&lt;J1221+E1222,IF(MOD(A1222-$E$18,periods_per_year)=0,$E$17,0),J1221+E1222-IF(AND(A1222&gt;=$E$14,MOD(A1222-$E$14,int)=0),$E$15,0)-F1222))))</f>
        <v/>
      </c>
      <c r="H1222" s="68"/>
      <c r="I1222" s="71" t="str">
        <f t="shared" si="166"/>
        <v/>
      </c>
      <c r="J1222" s="71" t="str">
        <f t="shared" si="167"/>
        <v/>
      </c>
      <c r="K1222" s="50"/>
      <c r="L1222" s="63" t="str">
        <f t="shared" si="168"/>
        <v/>
      </c>
      <c r="M1222" s="64" t="str">
        <f>IF(L1222="","",IF(OR(periods_per_year=26,periods_per_year=52),IF(periods_per_year=26,IF(L1222=1,fpdate,M1221+14),IF(periods_per_year=52,IF(L1222=1,fpdate,M1221+7),"n/a")),IF(periods_per_year=24,DATE(YEAR(fpdate),MONTH(fpdate)+(L1222-1)/2+IF(AND(DAY(fpdate)&gt;=15,MOD(L1222,2)=0),1,0),IF(MOD(L1222,2)=0,IF(DAY(fpdate)&gt;=15,DAY(fpdate)-14,DAY(fpdate)+14),DAY(fpdate))),IF(DAY(DATE(YEAR(fpdate),MONTH(fpdate)+L1222-1,DAY(fpdate)))&lt;&gt;DAY(fpdate),DATE(YEAR(fpdate),MONTH(fpdate)+L1222,0),DATE(YEAR(fpdate),MONTH(fpdate)+L1222-1,DAY(fpdate))))))</f>
        <v/>
      </c>
      <c r="N1222" s="70" t="str">
        <f>IF(L1222="","",IF(D1222&lt;&gt;"",D1222,IF(L1222=1,start_rate,IF(variable,IF(OR(L1222=1,L1222&lt;$K$20*periods_per_year),N1221,MIN($K$21,IF(MOD(L1222-1,$J$23)=0,MAX($K$22,N1221+$J$24),N1221))),N1221))))</f>
        <v/>
      </c>
      <c r="O1222" s="71" t="str">
        <f>IF(L1222="","",ROUND((((1+N1222/CP)^(CP/periods_per_year))-1)*R1221,2))</f>
        <v/>
      </c>
      <c r="P1222" s="71" t="str">
        <f>IF(L1222="","",IF(L1222=nper,R1221+O1222,MIN(R1221+O1222,IF(N1222=N1221,P1221,ROUND(-PMT(((1+N1222/CP)^(CP/periods_per_year))-1,nper-L1222+1,R1221),2)))))</f>
        <v/>
      </c>
      <c r="Q1222" s="71" t="str">
        <f t="shared" si="169"/>
        <v/>
      </c>
      <c r="R1222" s="71" t="str">
        <f t="shared" si="170"/>
        <v/>
      </c>
    </row>
    <row r="1223" spans="1:18" x14ac:dyDescent="0.25">
      <c r="A1223" s="63" t="str">
        <f t="shared" si="162"/>
        <v/>
      </c>
      <c r="B1223" s="64" t="str">
        <f t="shared" si="163"/>
        <v/>
      </c>
      <c r="C1223" s="65" t="str">
        <f t="shared" si="164"/>
        <v/>
      </c>
      <c r="D1223" s="66" t="str">
        <f>IF(A1223="","",IF(A1223=1,start_rate,IF(variable,IF(OR(A1223=1,A1223&lt;$K$20*periods_per_year),D1222,MIN($K$21,IF(MOD(A1223-1,$J$23)=0,MAX($K$22,D1222+$J$24),D1222))),D1222)))</f>
        <v/>
      </c>
      <c r="E1223" s="71" t="str">
        <f t="shared" si="165"/>
        <v/>
      </c>
      <c r="F1223" s="71" t="str">
        <f>IF(A1223="","",IF(A1223=nper,J1222+E1223,MIN(J1222+E1223,IF(D1223=D1222,F1222,IF($E$10="Acc Bi-Weekly",ROUND((-PMT(((1+D1223/CP)^(CP/12))-1,(nper-A1223+1)*12/26,J1222))/2,2),IF($E$10="Acc Weekly",ROUND((-PMT(((1+D1223/CP)^(CP/12))-1,(nper-A1223+1)*12/52,J1222))/4,2),ROUND(-PMT(((1+D1223/CP)^(CP/periods_per_year))-1,nper-A1223+1,J1222),2)))))))</f>
        <v/>
      </c>
      <c r="G1223" s="71" t="str">
        <f>IF(OR(A1223="",A1223&lt;$E$14),"",IF(J1222&lt;=F1223,0,IF(IF(AND(A1223&gt;=$E$14,MOD(A1223-$E$14,int)=0),$E$15,0)+F1223&gt;=J1222+E1223,J1222+E1223-F1223,IF(AND(A1223&gt;=$E$14,MOD(A1223-$E$14,int)=0),$E$15,0)+IF(IF(AND(A1223&gt;=$E$14,MOD(A1223-$E$14,int)=0),$E$15,0)+IF(MOD(A1223-$E$18,periods_per_year)=0,$E$17,0)+F1223&lt;J1222+E1223,IF(MOD(A1223-$E$18,periods_per_year)=0,$E$17,0),J1222+E1223-IF(AND(A1223&gt;=$E$14,MOD(A1223-$E$14,int)=0),$E$15,0)-F1223))))</f>
        <v/>
      </c>
      <c r="H1223" s="68"/>
      <c r="I1223" s="71" t="str">
        <f t="shared" si="166"/>
        <v/>
      </c>
      <c r="J1223" s="71" t="str">
        <f t="shared" si="167"/>
        <v/>
      </c>
      <c r="K1223" s="50"/>
      <c r="L1223" s="63" t="str">
        <f t="shared" si="168"/>
        <v/>
      </c>
      <c r="M1223" s="64" t="str">
        <f>IF(L1223="","",IF(OR(periods_per_year=26,periods_per_year=52),IF(periods_per_year=26,IF(L1223=1,fpdate,M1222+14),IF(periods_per_year=52,IF(L1223=1,fpdate,M1222+7),"n/a")),IF(periods_per_year=24,DATE(YEAR(fpdate),MONTH(fpdate)+(L1223-1)/2+IF(AND(DAY(fpdate)&gt;=15,MOD(L1223,2)=0),1,0),IF(MOD(L1223,2)=0,IF(DAY(fpdate)&gt;=15,DAY(fpdate)-14,DAY(fpdate)+14),DAY(fpdate))),IF(DAY(DATE(YEAR(fpdate),MONTH(fpdate)+L1223-1,DAY(fpdate)))&lt;&gt;DAY(fpdate),DATE(YEAR(fpdate),MONTH(fpdate)+L1223,0),DATE(YEAR(fpdate),MONTH(fpdate)+L1223-1,DAY(fpdate))))))</f>
        <v/>
      </c>
      <c r="N1223" s="70" t="str">
        <f>IF(L1223="","",IF(D1223&lt;&gt;"",D1223,IF(L1223=1,start_rate,IF(variable,IF(OR(L1223=1,L1223&lt;$K$20*periods_per_year),N1222,MIN($K$21,IF(MOD(L1223-1,$J$23)=0,MAX($K$22,N1222+$J$24),N1222))),N1222))))</f>
        <v/>
      </c>
      <c r="O1223" s="71" t="str">
        <f>IF(L1223="","",ROUND((((1+N1223/CP)^(CP/periods_per_year))-1)*R1222,2))</f>
        <v/>
      </c>
      <c r="P1223" s="71" t="str">
        <f>IF(L1223="","",IF(L1223=nper,R1222+O1223,MIN(R1222+O1223,IF(N1223=N1222,P1222,ROUND(-PMT(((1+N1223/CP)^(CP/periods_per_year))-1,nper-L1223+1,R1222),2)))))</f>
        <v/>
      </c>
      <c r="Q1223" s="71" t="str">
        <f t="shared" si="169"/>
        <v/>
      </c>
      <c r="R1223" s="71" t="str">
        <f t="shared" si="170"/>
        <v/>
      </c>
    </row>
    <row r="1224" spans="1:18" x14ac:dyDescent="0.25">
      <c r="A1224" s="63" t="str">
        <f t="shared" si="162"/>
        <v/>
      </c>
      <c r="B1224" s="64" t="str">
        <f t="shared" si="163"/>
        <v/>
      </c>
      <c r="C1224" s="65" t="str">
        <f t="shared" si="164"/>
        <v/>
      </c>
      <c r="D1224" s="66" t="str">
        <f>IF(A1224="","",IF(A1224=1,start_rate,IF(variable,IF(OR(A1224=1,A1224&lt;$K$20*periods_per_year),D1223,MIN($K$21,IF(MOD(A1224-1,$J$23)=0,MAX($K$22,D1223+$J$24),D1223))),D1223)))</f>
        <v/>
      </c>
      <c r="E1224" s="71" t="str">
        <f t="shared" si="165"/>
        <v/>
      </c>
      <c r="F1224" s="71" t="str">
        <f>IF(A1224="","",IF(A1224=nper,J1223+E1224,MIN(J1223+E1224,IF(D1224=D1223,F1223,IF($E$10="Acc Bi-Weekly",ROUND((-PMT(((1+D1224/CP)^(CP/12))-1,(nper-A1224+1)*12/26,J1223))/2,2),IF($E$10="Acc Weekly",ROUND((-PMT(((1+D1224/CP)^(CP/12))-1,(nper-A1224+1)*12/52,J1223))/4,2),ROUND(-PMT(((1+D1224/CP)^(CP/periods_per_year))-1,nper-A1224+1,J1223),2)))))))</f>
        <v/>
      </c>
      <c r="G1224" s="71" t="str">
        <f>IF(OR(A1224="",A1224&lt;$E$14),"",IF(J1223&lt;=F1224,0,IF(IF(AND(A1224&gt;=$E$14,MOD(A1224-$E$14,int)=0),$E$15,0)+F1224&gt;=J1223+E1224,J1223+E1224-F1224,IF(AND(A1224&gt;=$E$14,MOD(A1224-$E$14,int)=0),$E$15,0)+IF(IF(AND(A1224&gt;=$E$14,MOD(A1224-$E$14,int)=0),$E$15,0)+IF(MOD(A1224-$E$18,periods_per_year)=0,$E$17,0)+F1224&lt;J1223+E1224,IF(MOD(A1224-$E$18,periods_per_year)=0,$E$17,0),J1223+E1224-IF(AND(A1224&gt;=$E$14,MOD(A1224-$E$14,int)=0),$E$15,0)-F1224))))</f>
        <v/>
      </c>
      <c r="H1224" s="68"/>
      <c r="I1224" s="71" t="str">
        <f t="shared" si="166"/>
        <v/>
      </c>
      <c r="J1224" s="71" t="str">
        <f t="shared" si="167"/>
        <v/>
      </c>
      <c r="K1224" s="50"/>
      <c r="L1224" s="63" t="str">
        <f t="shared" si="168"/>
        <v/>
      </c>
      <c r="M1224" s="64" t="str">
        <f>IF(L1224="","",IF(OR(periods_per_year=26,periods_per_year=52),IF(periods_per_year=26,IF(L1224=1,fpdate,M1223+14),IF(periods_per_year=52,IF(L1224=1,fpdate,M1223+7),"n/a")),IF(periods_per_year=24,DATE(YEAR(fpdate),MONTH(fpdate)+(L1224-1)/2+IF(AND(DAY(fpdate)&gt;=15,MOD(L1224,2)=0),1,0),IF(MOD(L1224,2)=0,IF(DAY(fpdate)&gt;=15,DAY(fpdate)-14,DAY(fpdate)+14),DAY(fpdate))),IF(DAY(DATE(YEAR(fpdate),MONTH(fpdate)+L1224-1,DAY(fpdate)))&lt;&gt;DAY(fpdate),DATE(YEAR(fpdate),MONTH(fpdate)+L1224,0),DATE(YEAR(fpdate),MONTH(fpdate)+L1224-1,DAY(fpdate))))))</f>
        <v/>
      </c>
      <c r="N1224" s="70" t="str">
        <f>IF(L1224="","",IF(D1224&lt;&gt;"",D1224,IF(L1224=1,start_rate,IF(variable,IF(OR(L1224=1,L1224&lt;$K$20*periods_per_year),N1223,MIN($K$21,IF(MOD(L1224-1,$J$23)=0,MAX($K$22,N1223+$J$24),N1223))),N1223))))</f>
        <v/>
      </c>
      <c r="O1224" s="71" t="str">
        <f>IF(L1224="","",ROUND((((1+N1224/CP)^(CP/periods_per_year))-1)*R1223,2))</f>
        <v/>
      </c>
      <c r="P1224" s="71" t="str">
        <f>IF(L1224="","",IF(L1224=nper,R1223+O1224,MIN(R1223+O1224,IF(N1224=N1223,P1223,ROUND(-PMT(((1+N1224/CP)^(CP/periods_per_year))-1,nper-L1224+1,R1223),2)))))</f>
        <v/>
      </c>
      <c r="Q1224" s="71" t="str">
        <f t="shared" si="169"/>
        <v/>
      </c>
      <c r="R1224" s="71" t="str">
        <f t="shared" si="170"/>
        <v/>
      </c>
    </row>
    <row r="1225" spans="1:18" x14ac:dyDescent="0.25">
      <c r="A1225" s="63" t="str">
        <f t="shared" si="162"/>
        <v/>
      </c>
      <c r="B1225" s="64" t="str">
        <f t="shared" si="163"/>
        <v/>
      </c>
      <c r="C1225" s="65" t="str">
        <f t="shared" si="164"/>
        <v/>
      </c>
      <c r="D1225" s="66" t="str">
        <f>IF(A1225="","",IF(A1225=1,start_rate,IF(variable,IF(OR(A1225=1,A1225&lt;$K$20*periods_per_year),D1224,MIN($K$21,IF(MOD(A1225-1,$J$23)=0,MAX($K$22,D1224+$J$24),D1224))),D1224)))</f>
        <v/>
      </c>
      <c r="E1225" s="71" t="str">
        <f t="shared" si="165"/>
        <v/>
      </c>
      <c r="F1225" s="71" t="str">
        <f>IF(A1225="","",IF(A1225=nper,J1224+E1225,MIN(J1224+E1225,IF(D1225=D1224,F1224,IF($E$10="Acc Bi-Weekly",ROUND((-PMT(((1+D1225/CP)^(CP/12))-1,(nper-A1225+1)*12/26,J1224))/2,2),IF($E$10="Acc Weekly",ROUND((-PMT(((1+D1225/CP)^(CP/12))-1,(nper-A1225+1)*12/52,J1224))/4,2),ROUND(-PMT(((1+D1225/CP)^(CP/periods_per_year))-1,nper-A1225+1,J1224),2)))))))</f>
        <v/>
      </c>
      <c r="G1225" s="71" t="str">
        <f>IF(OR(A1225="",A1225&lt;$E$14),"",IF(J1224&lt;=F1225,0,IF(IF(AND(A1225&gt;=$E$14,MOD(A1225-$E$14,int)=0),$E$15,0)+F1225&gt;=J1224+E1225,J1224+E1225-F1225,IF(AND(A1225&gt;=$E$14,MOD(A1225-$E$14,int)=0),$E$15,0)+IF(IF(AND(A1225&gt;=$E$14,MOD(A1225-$E$14,int)=0),$E$15,0)+IF(MOD(A1225-$E$18,periods_per_year)=0,$E$17,0)+F1225&lt;J1224+E1225,IF(MOD(A1225-$E$18,periods_per_year)=0,$E$17,0),J1224+E1225-IF(AND(A1225&gt;=$E$14,MOD(A1225-$E$14,int)=0),$E$15,0)-F1225))))</f>
        <v/>
      </c>
      <c r="H1225" s="68"/>
      <c r="I1225" s="71" t="str">
        <f t="shared" si="166"/>
        <v/>
      </c>
      <c r="J1225" s="71" t="str">
        <f t="shared" si="167"/>
        <v/>
      </c>
      <c r="K1225" s="50"/>
      <c r="L1225" s="63" t="str">
        <f t="shared" si="168"/>
        <v/>
      </c>
      <c r="M1225" s="64" t="str">
        <f>IF(L1225="","",IF(OR(periods_per_year=26,periods_per_year=52),IF(periods_per_year=26,IF(L1225=1,fpdate,M1224+14),IF(periods_per_year=52,IF(L1225=1,fpdate,M1224+7),"n/a")),IF(periods_per_year=24,DATE(YEAR(fpdate),MONTH(fpdate)+(L1225-1)/2+IF(AND(DAY(fpdate)&gt;=15,MOD(L1225,2)=0),1,0),IF(MOD(L1225,2)=0,IF(DAY(fpdate)&gt;=15,DAY(fpdate)-14,DAY(fpdate)+14),DAY(fpdate))),IF(DAY(DATE(YEAR(fpdate),MONTH(fpdate)+L1225-1,DAY(fpdate)))&lt;&gt;DAY(fpdate),DATE(YEAR(fpdate),MONTH(fpdate)+L1225,0),DATE(YEAR(fpdate),MONTH(fpdate)+L1225-1,DAY(fpdate))))))</f>
        <v/>
      </c>
      <c r="N1225" s="70" t="str">
        <f>IF(L1225="","",IF(D1225&lt;&gt;"",D1225,IF(L1225=1,start_rate,IF(variable,IF(OR(L1225=1,L1225&lt;$K$20*periods_per_year),N1224,MIN($K$21,IF(MOD(L1225-1,$J$23)=0,MAX($K$22,N1224+$J$24),N1224))),N1224))))</f>
        <v/>
      </c>
      <c r="O1225" s="71" t="str">
        <f>IF(L1225="","",ROUND((((1+N1225/CP)^(CP/periods_per_year))-1)*R1224,2))</f>
        <v/>
      </c>
      <c r="P1225" s="71" t="str">
        <f>IF(L1225="","",IF(L1225=nper,R1224+O1225,MIN(R1224+O1225,IF(N1225=N1224,P1224,ROUND(-PMT(((1+N1225/CP)^(CP/periods_per_year))-1,nper-L1225+1,R1224),2)))))</f>
        <v/>
      </c>
      <c r="Q1225" s="71" t="str">
        <f t="shared" si="169"/>
        <v/>
      </c>
      <c r="R1225" s="71" t="str">
        <f t="shared" si="170"/>
        <v/>
      </c>
    </row>
    <row r="1226" spans="1:18" x14ac:dyDescent="0.25">
      <c r="A1226" s="63" t="str">
        <f t="shared" si="162"/>
        <v/>
      </c>
      <c r="B1226" s="64" t="str">
        <f t="shared" si="163"/>
        <v/>
      </c>
      <c r="C1226" s="65" t="str">
        <f t="shared" si="164"/>
        <v/>
      </c>
      <c r="D1226" s="66" t="str">
        <f>IF(A1226="","",IF(A1226=1,start_rate,IF(variable,IF(OR(A1226=1,A1226&lt;$K$20*periods_per_year),D1225,MIN($K$21,IF(MOD(A1226-1,$J$23)=0,MAX($K$22,D1225+$J$24),D1225))),D1225)))</f>
        <v/>
      </c>
      <c r="E1226" s="71" t="str">
        <f t="shared" si="165"/>
        <v/>
      </c>
      <c r="F1226" s="71" t="str">
        <f>IF(A1226="","",IF(A1226=nper,J1225+E1226,MIN(J1225+E1226,IF(D1226=D1225,F1225,IF($E$10="Acc Bi-Weekly",ROUND((-PMT(((1+D1226/CP)^(CP/12))-1,(nper-A1226+1)*12/26,J1225))/2,2),IF($E$10="Acc Weekly",ROUND((-PMT(((1+D1226/CP)^(CP/12))-1,(nper-A1226+1)*12/52,J1225))/4,2),ROUND(-PMT(((1+D1226/CP)^(CP/periods_per_year))-1,nper-A1226+1,J1225),2)))))))</f>
        <v/>
      </c>
      <c r="G1226" s="71" t="str">
        <f>IF(OR(A1226="",A1226&lt;$E$14),"",IF(J1225&lt;=F1226,0,IF(IF(AND(A1226&gt;=$E$14,MOD(A1226-$E$14,int)=0),$E$15,0)+F1226&gt;=J1225+E1226,J1225+E1226-F1226,IF(AND(A1226&gt;=$E$14,MOD(A1226-$E$14,int)=0),$E$15,0)+IF(IF(AND(A1226&gt;=$E$14,MOD(A1226-$E$14,int)=0),$E$15,0)+IF(MOD(A1226-$E$18,periods_per_year)=0,$E$17,0)+F1226&lt;J1225+E1226,IF(MOD(A1226-$E$18,periods_per_year)=0,$E$17,0),J1225+E1226-IF(AND(A1226&gt;=$E$14,MOD(A1226-$E$14,int)=0),$E$15,0)-F1226))))</f>
        <v/>
      </c>
      <c r="H1226" s="68"/>
      <c r="I1226" s="71" t="str">
        <f t="shared" si="166"/>
        <v/>
      </c>
      <c r="J1226" s="71" t="str">
        <f t="shared" si="167"/>
        <v/>
      </c>
      <c r="K1226" s="50"/>
      <c r="L1226" s="63" t="str">
        <f t="shared" si="168"/>
        <v/>
      </c>
      <c r="M1226" s="64" t="str">
        <f>IF(L1226="","",IF(OR(periods_per_year=26,periods_per_year=52),IF(periods_per_year=26,IF(L1226=1,fpdate,M1225+14),IF(periods_per_year=52,IF(L1226=1,fpdate,M1225+7),"n/a")),IF(periods_per_year=24,DATE(YEAR(fpdate),MONTH(fpdate)+(L1226-1)/2+IF(AND(DAY(fpdate)&gt;=15,MOD(L1226,2)=0),1,0),IF(MOD(L1226,2)=0,IF(DAY(fpdate)&gt;=15,DAY(fpdate)-14,DAY(fpdate)+14),DAY(fpdate))),IF(DAY(DATE(YEAR(fpdate),MONTH(fpdate)+L1226-1,DAY(fpdate)))&lt;&gt;DAY(fpdate),DATE(YEAR(fpdate),MONTH(fpdate)+L1226,0),DATE(YEAR(fpdate),MONTH(fpdate)+L1226-1,DAY(fpdate))))))</f>
        <v/>
      </c>
      <c r="N1226" s="70" t="str">
        <f>IF(L1226="","",IF(D1226&lt;&gt;"",D1226,IF(L1226=1,start_rate,IF(variable,IF(OR(L1226=1,L1226&lt;$K$20*periods_per_year),N1225,MIN($K$21,IF(MOD(L1226-1,$J$23)=0,MAX($K$22,N1225+$J$24),N1225))),N1225))))</f>
        <v/>
      </c>
      <c r="O1226" s="71" t="str">
        <f>IF(L1226="","",ROUND((((1+N1226/CP)^(CP/periods_per_year))-1)*R1225,2))</f>
        <v/>
      </c>
      <c r="P1226" s="71" t="str">
        <f>IF(L1226="","",IF(L1226=nper,R1225+O1226,MIN(R1225+O1226,IF(N1226=N1225,P1225,ROUND(-PMT(((1+N1226/CP)^(CP/periods_per_year))-1,nper-L1226+1,R1225),2)))))</f>
        <v/>
      </c>
      <c r="Q1226" s="71" t="str">
        <f t="shared" si="169"/>
        <v/>
      </c>
      <c r="R1226" s="71" t="str">
        <f t="shared" si="170"/>
        <v/>
      </c>
    </row>
    <row r="1227" spans="1:18" x14ac:dyDescent="0.25">
      <c r="A1227" s="63" t="str">
        <f t="shared" si="162"/>
        <v/>
      </c>
      <c r="B1227" s="64" t="str">
        <f t="shared" si="163"/>
        <v/>
      </c>
      <c r="C1227" s="65" t="str">
        <f t="shared" si="164"/>
        <v/>
      </c>
      <c r="D1227" s="66" t="str">
        <f>IF(A1227="","",IF(A1227=1,start_rate,IF(variable,IF(OR(A1227=1,A1227&lt;$K$20*periods_per_year),D1226,MIN($K$21,IF(MOD(A1227-1,$J$23)=0,MAX($K$22,D1226+$J$24),D1226))),D1226)))</f>
        <v/>
      </c>
      <c r="E1227" s="71" t="str">
        <f t="shared" si="165"/>
        <v/>
      </c>
      <c r="F1227" s="71" t="str">
        <f>IF(A1227="","",IF(A1227=nper,J1226+E1227,MIN(J1226+E1227,IF(D1227=D1226,F1226,IF($E$10="Acc Bi-Weekly",ROUND((-PMT(((1+D1227/CP)^(CP/12))-1,(nper-A1227+1)*12/26,J1226))/2,2),IF($E$10="Acc Weekly",ROUND((-PMT(((1+D1227/CP)^(CP/12))-1,(nper-A1227+1)*12/52,J1226))/4,2),ROUND(-PMT(((1+D1227/CP)^(CP/periods_per_year))-1,nper-A1227+1,J1226),2)))))))</f>
        <v/>
      </c>
      <c r="G1227" s="71" t="str">
        <f>IF(OR(A1227="",A1227&lt;$E$14),"",IF(J1226&lt;=F1227,0,IF(IF(AND(A1227&gt;=$E$14,MOD(A1227-$E$14,int)=0),$E$15,0)+F1227&gt;=J1226+E1227,J1226+E1227-F1227,IF(AND(A1227&gt;=$E$14,MOD(A1227-$E$14,int)=0),$E$15,0)+IF(IF(AND(A1227&gt;=$E$14,MOD(A1227-$E$14,int)=0),$E$15,0)+IF(MOD(A1227-$E$18,periods_per_year)=0,$E$17,0)+F1227&lt;J1226+E1227,IF(MOD(A1227-$E$18,periods_per_year)=0,$E$17,0),J1226+E1227-IF(AND(A1227&gt;=$E$14,MOD(A1227-$E$14,int)=0),$E$15,0)-F1227))))</f>
        <v/>
      </c>
      <c r="H1227" s="68"/>
      <c r="I1227" s="71" t="str">
        <f t="shared" si="166"/>
        <v/>
      </c>
      <c r="J1227" s="71" t="str">
        <f t="shared" si="167"/>
        <v/>
      </c>
      <c r="K1227" s="50"/>
      <c r="L1227" s="63" t="str">
        <f t="shared" si="168"/>
        <v/>
      </c>
      <c r="M1227" s="64" t="str">
        <f>IF(L1227="","",IF(OR(periods_per_year=26,periods_per_year=52),IF(periods_per_year=26,IF(L1227=1,fpdate,M1226+14),IF(periods_per_year=52,IF(L1227=1,fpdate,M1226+7),"n/a")),IF(periods_per_year=24,DATE(YEAR(fpdate),MONTH(fpdate)+(L1227-1)/2+IF(AND(DAY(fpdate)&gt;=15,MOD(L1227,2)=0),1,0),IF(MOD(L1227,2)=0,IF(DAY(fpdate)&gt;=15,DAY(fpdate)-14,DAY(fpdate)+14),DAY(fpdate))),IF(DAY(DATE(YEAR(fpdate),MONTH(fpdate)+L1227-1,DAY(fpdate)))&lt;&gt;DAY(fpdate),DATE(YEAR(fpdate),MONTH(fpdate)+L1227,0),DATE(YEAR(fpdate),MONTH(fpdate)+L1227-1,DAY(fpdate))))))</f>
        <v/>
      </c>
      <c r="N1227" s="70" t="str">
        <f>IF(L1227="","",IF(D1227&lt;&gt;"",D1227,IF(L1227=1,start_rate,IF(variable,IF(OR(L1227=1,L1227&lt;$K$20*periods_per_year),N1226,MIN($K$21,IF(MOD(L1227-1,$J$23)=0,MAX($K$22,N1226+$J$24),N1226))),N1226))))</f>
        <v/>
      </c>
      <c r="O1227" s="71" t="str">
        <f>IF(L1227="","",ROUND((((1+N1227/CP)^(CP/periods_per_year))-1)*R1226,2))</f>
        <v/>
      </c>
      <c r="P1227" s="71" t="str">
        <f>IF(L1227="","",IF(L1227=nper,R1226+O1227,MIN(R1226+O1227,IF(N1227=N1226,P1226,ROUND(-PMT(((1+N1227/CP)^(CP/periods_per_year))-1,nper-L1227+1,R1226),2)))))</f>
        <v/>
      </c>
      <c r="Q1227" s="71" t="str">
        <f t="shared" si="169"/>
        <v/>
      </c>
      <c r="R1227" s="71" t="str">
        <f t="shared" si="170"/>
        <v/>
      </c>
    </row>
    <row r="1228" spans="1:18" x14ac:dyDescent="0.25">
      <c r="A1228" s="63" t="str">
        <f t="shared" si="162"/>
        <v/>
      </c>
      <c r="B1228" s="64" t="str">
        <f t="shared" si="163"/>
        <v/>
      </c>
      <c r="C1228" s="65" t="str">
        <f t="shared" si="164"/>
        <v/>
      </c>
      <c r="D1228" s="66" t="str">
        <f>IF(A1228="","",IF(A1228=1,start_rate,IF(variable,IF(OR(A1228=1,A1228&lt;$K$20*periods_per_year),D1227,MIN($K$21,IF(MOD(A1228-1,$J$23)=0,MAX($K$22,D1227+$J$24),D1227))),D1227)))</f>
        <v/>
      </c>
      <c r="E1228" s="71" t="str">
        <f t="shared" si="165"/>
        <v/>
      </c>
      <c r="F1228" s="71" t="str">
        <f>IF(A1228="","",IF(A1228=nper,J1227+E1228,MIN(J1227+E1228,IF(D1228=D1227,F1227,IF($E$10="Acc Bi-Weekly",ROUND((-PMT(((1+D1228/CP)^(CP/12))-1,(nper-A1228+1)*12/26,J1227))/2,2),IF($E$10="Acc Weekly",ROUND((-PMT(((1+D1228/CP)^(CP/12))-1,(nper-A1228+1)*12/52,J1227))/4,2),ROUND(-PMT(((1+D1228/CP)^(CP/periods_per_year))-1,nper-A1228+1,J1227),2)))))))</f>
        <v/>
      </c>
      <c r="G1228" s="71" t="str">
        <f>IF(OR(A1228="",A1228&lt;$E$14),"",IF(J1227&lt;=F1228,0,IF(IF(AND(A1228&gt;=$E$14,MOD(A1228-$E$14,int)=0),$E$15,0)+F1228&gt;=J1227+E1228,J1227+E1228-F1228,IF(AND(A1228&gt;=$E$14,MOD(A1228-$E$14,int)=0),$E$15,0)+IF(IF(AND(A1228&gt;=$E$14,MOD(A1228-$E$14,int)=0),$E$15,0)+IF(MOD(A1228-$E$18,periods_per_year)=0,$E$17,0)+F1228&lt;J1227+E1228,IF(MOD(A1228-$E$18,periods_per_year)=0,$E$17,0),J1227+E1228-IF(AND(A1228&gt;=$E$14,MOD(A1228-$E$14,int)=0),$E$15,0)-F1228))))</f>
        <v/>
      </c>
      <c r="H1228" s="68"/>
      <c r="I1228" s="71" t="str">
        <f t="shared" si="166"/>
        <v/>
      </c>
      <c r="J1228" s="71" t="str">
        <f t="shared" si="167"/>
        <v/>
      </c>
      <c r="K1228" s="50"/>
      <c r="L1228" s="63" t="str">
        <f t="shared" si="168"/>
        <v/>
      </c>
      <c r="M1228" s="64" t="str">
        <f>IF(L1228="","",IF(OR(periods_per_year=26,periods_per_year=52),IF(periods_per_year=26,IF(L1228=1,fpdate,M1227+14),IF(periods_per_year=52,IF(L1228=1,fpdate,M1227+7),"n/a")),IF(periods_per_year=24,DATE(YEAR(fpdate),MONTH(fpdate)+(L1228-1)/2+IF(AND(DAY(fpdate)&gt;=15,MOD(L1228,2)=0),1,0),IF(MOD(L1228,2)=0,IF(DAY(fpdate)&gt;=15,DAY(fpdate)-14,DAY(fpdate)+14),DAY(fpdate))),IF(DAY(DATE(YEAR(fpdate),MONTH(fpdate)+L1228-1,DAY(fpdate)))&lt;&gt;DAY(fpdate),DATE(YEAR(fpdate),MONTH(fpdate)+L1228,0),DATE(YEAR(fpdate),MONTH(fpdate)+L1228-1,DAY(fpdate))))))</f>
        <v/>
      </c>
      <c r="N1228" s="70" t="str">
        <f>IF(L1228="","",IF(D1228&lt;&gt;"",D1228,IF(L1228=1,start_rate,IF(variable,IF(OR(L1228=1,L1228&lt;$K$20*periods_per_year),N1227,MIN($K$21,IF(MOD(L1228-1,$J$23)=0,MAX($K$22,N1227+$J$24),N1227))),N1227))))</f>
        <v/>
      </c>
      <c r="O1228" s="71" t="str">
        <f>IF(L1228="","",ROUND((((1+N1228/CP)^(CP/periods_per_year))-1)*R1227,2))</f>
        <v/>
      </c>
      <c r="P1228" s="71" t="str">
        <f>IF(L1228="","",IF(L1228=nper,R1227+O1228,MIN(R1227+O1228,IF(N1228=N1227,P1227,ROUND(-PMT(((1+N1228/CP)^(CP/periods_per_year))-1,nper-L1228+1,R1227),2)))))</f>
        <v/>
      </c>
      <c r="Q1228" s="71" t="str">
        <f t="shared" si="169"/>
        <v/>
      </c>
      <c r="R1228" s="71" t="str">
        <f t="shared" si="170"/>
        <v/>
      </c>
    </row>
    <row r="1229" spans="1:18" x14ac:dyDescent="0.25">
      <c r="A1229" s="63" t="str">
        <f t="shared" si="162"/>
        <v/>
      </c>
      <c r="B1229" s="64" t="str">
        <f t="shared" si="163"/>
        <v/>
      </c>
      <c r="C1229" s="65" t="str">
        <f t="shared" si="164"/>
        <v/>
      </c>
      <c r="D1229" s="66" t="str">
        <f>IF(A1229="","",IF(A1229=1,start_rate,IF(variable,IF(OR(A1229=1,A1229&lt;$K$20*periods_per_year),D1228,MIN($K$21,IF(MOD(A1229-1,$J$23)=0,MAX($K$22,D1228+$J$24),D1228))),D1228)))</f>
        <v/>
      </c>
      <c r="E1229" s="71" t="str">
        <f t="shared" si="165"/>
        <v/>
      </c>
      <c r="F1229" s="71" t="str">
        <f>IF(A1229="","",IF(A1229=nper,J1228+E1229,MIN(J1228+E1229,IF(D1229=D1228,F1228,IF($E$10="Acc Bi-Weekly",ROUND((-PMT(((1+D1229/CP)^(CP/12))-1,(nper-A1229+1)*12/26,J1228))/2,2),IF($E$10="Acc Weekly",ROUND((-PMT(((1+D1229/CP)^(CP/12))-1,(nper-A1229+1)*12/52,J1228))/4,2),ROUND(-PMT(((1+D1229/CP)^(CP/periods_per_year))-1,nper-A1229+1,J1228),2)))))))</f>
        <v/>
      </c>
      <c r="G1229" s="71" t="str">
        <f>IF(OR(A1229="",A1229&lt;$E$14),"",IF(J1228&lt;=F1229,0,IF(IF(AND(A1229&gt;=$E$14,MOD(A1229-$E$14,int)=0),$E$15,0)+F1229&gt;=J1228+E1229,J1228+E1229-F1229,IF(AND(A1229&gt;=$E$14,MOD(A1229-$E$14,int)=0),$E$15,0)+IF(IF(AND(A1229&gt;=$E$14,MOD(A1229-$E$14,int)=0),$E$15,0)+IF(MOD(A1229-$E$18,periods_per_year)=0,$E$17,0)+F1229&lt;J1228+E1229,IF(MOD(A1229-$E$18,periods_per_year)=0,$E$17,0),J1228+E1229-IF(AND(A1229&gt;=$E$14,MOD(A1229-$E$14,int)=0),$E$15,0)-F1229))))</f>
        <v/>
      </c>
      <c r="H1229" s="68"/>
      <c r="I1229" s="71" t="str">
        <f t="shared" si="166"/>
        <v/>
      </c>
      <c r="J1229" s="71" t="str">
        <f t="shared" si="167"/>
        <v/>
      </c>
      <c r="K1229" s="50"/>
      <c r="L1229" s="63" t="str">
        <f t="shared" si="168"/>
        <v/>
      </c>
      <c r="M1229" s="64" t="str">
        <f>IF(L1229="","",IF(OR(periods_per_year=26,periods_per_year=52),IF(periods_per_year=26,IF(L1229=1,fpdate,M1228+14),IF(periods_per_year=52,IF(L1229=1,fpdate,M1228+7),"n/a")),IF(periods_per_year=24,DATE(YEAR(fpdate),MONTH(fpdate)+(L1229-1)/2+IF(AND(DAY(fpdate)&gt;=15,MOD(L1229,2)=0),1,0),IF(MOD(L1229,2)=0,IF(DAY(fpdate)&gt;=15,DAY(fpdate)-14,DAY(fpdate)+14),DAY(fpdate))),IF(DAY(DATE(YEAR(fpdate),MONTH(fpdate)+L1229-1,DAY(fpdate)))&lt;&gt;DAY(fpdate),DATE(YEAR(fpdate),MONTH(fpdate)+L1229,0),DATE(YEAR(fpdate),MONTH(fpdate)+L1229-1,DAY(fpdate))))))</f>
        <v/>
      </c>
      <c r="N1229" s="70" t="str">
        <f>IF(L1229="","",IF(D1229&lt;&gt;"",D1229,IF(L1229=1,start_rate,IF(variable,IF(OR(L1229=1,L1229&lt;$K$20*periods_per_year),N1228,MIN($K$21,IF(MOD(L1229-1,$J$23)=0,MAX($K$22,N1228+$J$24),N1228))),N1228))))</f>
        <v/>
      </c>
      <c r="O1229" s="71" t="str">
        <f>IF(L1229="","",ROUND((((1+N1229/CP)^(CP/periods_per_year))-1)*R1228,2))</f>
        <v/>
      </c>
      <c r="P1229" s="71" t="str">
        <f>IF(L1229="","",IF(L1229=nper,R1228+O1229,MIN(R1228+O1229,IF(N1229=N1228,P1228,ROUND(-PMT(((1+N1229/CP)^(CP/periods_per_year))-1,nper-L1229+1,R1228),2)))))</f>
        <v/>
      </c>
      <c r="Q1229" s="71" t="str">
        <f t="shared" si="169"/>
        <v/>
      </c>
      <c r="R1229" s="71" t="str">
        <f t="shared" si="170"/>
        <v/>
      </c>
    </row>
    <row r="1230" spans="1:18" x14ac:dyDescent="0.25">
      <c r="A1230" s="63" t="str">
        <f t="shared" si="162"/>
        <v/>
      </c>
      <c r="B1230" s="64" t="str">
        <f t="shared" si="163"/>
        <v/>
      </c>
      <c r="C1230" s="65" t="str">
        <f t="shared" si="164"/>
        <v/>
      </c>
      <c r="D1230" s="66" t="str">
        <f>IF(A1230="","",IF(A1230=1,start_rate,IF(variable,IF(OR(A1230=1,A1230&lt;$K$20*periods_per_year),D1229,MIN($K$21,IF(MOD(A1230-1,$J$23)=0,MAX($K$22,D1229+$J$24),D1229))),D1229)))</f>
        <v/>
      </c>
      <c r="E1230" s="71" t="str">
        <f t="shared" si="165"/>
        <v/>
      </c>
      <c r="F1230" s="71" t="str">
        <f>IF(A1230="","",IF(A1230=nper,J1229+E1230,MIN(J1229+E1230,IF(D1230=D1229,F1229,IF($E$10="Acc Bi-Weekly",ROUND((-PMT(((1+D1230/CP)^(CP/12))-1,(nper-A1230+1)*12/26,J1229))/2,2),IF($E$10="Acc Weekly",ROUND((-PMT(((1+D1230/CP)^(CP/12))-1,(nper-A1230+1)*12/52,J1229))/4,2),ROUND(-PMT(((1+D1230/CP)^(CP/periods_per_year))-1,nper-A1230+1,J1229),2)))))))</f>
        <v/>
      </c>
      <c r="G1230" s="71" t="str">
        <f>IF(OR(A1230="",A1230&lt;$E$14),"",IF(J1229&lt;=F1230,0,IF(IF(AND(A1230&gt;=$E$14,MOD(A1230-$E$14,int)=0),$E$15,0)+F1230&gt;=J1229+E1230,J1229+E1230-F1230,IF(AND(A1230&gt;=$E$14,MOD(A1230-$E$14,int)=0),$E$15,0)+IF(IF(AND(A1230&gt;=$E$14,MOD(A1230-$E$14,int)=0),$E$15,0)+IF(MOD(A1230-$E$18,periods_per_year)=0,$E$17,0)+F1230&lt;J1229+E1230,IF(MOD(A1230-$E$18,periods_per_year)=0,$E$17,0),J1229+E1230-IF(AND(A1230&gt;=$E$14,MOD(A1230-$E$14,int)=0),$E$15,0)-F1230))))</f>
        <v/>
      </c>
      <c r="H1230" s="68"/>
      <c r="I1230" s="71" t="str">
        <f t="shared" si="166"/>
        <v/>
      </c>
      <c r="J1230" s="71" t="str">
        <f t="shared" si="167"/>
        <v/>
      </c>
      <c r="K1230" s="50"/>
      <c r="L1230" s="63" t="str">
        <f t="shared" si="168"/>
        <v/>
      </c>
      <c r="M1230" s="64" t="str">
        <f>IF(L1230="","",IF(OR(periods_per_year=26,periods_per_year=52),IF(periods_per_year=26,IF(L1230=1,fpdate,M1229+14),IF(periods_per_year=52,IF(L1230=1,fpdate,M1229+7),"n/a")),IF(periods_per_year=24,DATE(YEAR(fpdate),MONTH(fpdate)+(L1230-1)/2+IF(AND(DAY(fpdate)&gt;=15,MOD(L1230,2)=0),1,0),IF(MOD(L1230,2)=0,IF(DAY(fpdate)&gt;=15,DAY(fpdate)-14,DAY(fpdate)+14),DAY(fpdate))),IF(DAY(DATE(YEAR(fpdate),MONTH(fpdate)+L1230-1,DAY(fpdate)))&lt;&gt;DAY(fpdate),DATE(YEAR(fpdate),MONTH(fpdate)+L1230,0),DATE(YEAR(fpdate),MONTH(fpdate)+L1230-1,DAY(fpdate))))))</f>
        <v/>
      </c>
      <c r="N1230" s="70" t="str">
        <f>IF(L1230="","",IF(D1230&lt;&gt;"",D1230,IF(L1230=1,start_rate,IF(variable,IF(OR(L1230=1,L1230&lt;$K$20*periods_per_year),N1229,MIN($K$21,IF(MOD(L1230-1,$J$23)=0,MAX($K$22,N1229+$J$24),N1229))),N1229))))</f>
        <v/>
      </c>
      <c r="O1230" s="71" t="str">
        <f>IF(L1230="","",ROUND((((1+N1230/CP)^(CP/periods_per_year))-1)*R1229,2))</f>
        <v/>
      </c>
      <c r="P1230" s="71" t="str">
        <f>IF(L1230="","",IF(L1230=nper,R1229+O1230,MIN(R1229+O1230,IF(N1230=N1229,P1229,ROUND(-PMT(((1+N1230/CP)^(CP/periods_per_year))-1,nper-L1230+1,R1229),2)))))</f>
        <v/>
      </c>
      <c r="Q1230" s="71" t="str">
        <f t="shared" si="169"/>
        <v/>
      </c>
      <c r="R1230" s="71" t="str">
        <f t="shared" si="170"/>
        <v/>
      </c>
    </row>
    <row r="1231" spans="1:18" x14ac:dyDescent="0.25">
      <c r="A1231" s="63" t="str">
        <f t="shared" si="162"/>
        <v/>
      </c>
      <c r="B1231" s="64" t="str">
        <f t="shared" si="163"/>
        <v/>
      </c>
      <c r="C1231" s="65" t="str">
        <f t="shared" si="164"/>
        <v/>
      </c>
      <c r="D1231" s="66" t="str">
        <f>IF(A1231="","",IF(A1231=1,start_rate,IF(variable,IF(OR(A1231=1,A1231&lt;$K$20*periods_per_year),D1230,MIN($K$21,IF(MOD(A1231-1,$J$23)=0,MAX($K$22,D1230+$J$24),D1230))),D1230)))</f>
        <v/>
      </c>
      <c r="E1231" s="71" t="str">
        <f t="shared" si="165"/>
        <v/>
      </c>
      <c r="F1231" s="71" t="str">
        <f>IF(A1231="","",IF(A1231=nper,J1230+E1231,MIN(J1230+E1231,IF(D1231=D1230,F1230,IF($E$10="Acc Bi-Weekly",ROUND((-PMT(((1+D1231/CP)^(CP/12))-1,(nper-A1231+1)*12/26,J1230))/2,2),IF($E$10="Acc Weekly",ROUND((-PMT(((1+D1231/CP)^(CP/12))-1,(nper-A1231+1)*12/52,J1230))/4,2),ROUND(-PMT(((1+D1231/CP)^(CP/periods_per_year))-1,nper-A1231+1,J1230),2)))))))</f>
        <v/>
      </c>
      <c r="G1231" s="71" t="str">
        <f>IF(OR(A1231="",A1231&lt;$E$14),"",IF(J1230&lt;=F1231,0,IF(IF(AND(A1231&gt;=$E$14,MOD(A1231-$E$14,int)=0),$E$15,0)+F1231&gt;=J1230+E1231,J1230+E1231-F1231,IF(AND(A1231&gt;=$E$14,MOD(A1231-$E$14,int)=0),$E$15,0)+IF(IF(AND(A1231&gt;=$E$14,MOD(A1231-$E$14,int)=0),$E$15,0)+IF(MOD(A1231-$E$18,periods_per_year)=0,$E$17,0)+F1231&lt;J1230+E1231,IF(MOD(A1231-$E$18,periods_per_year)=0,$E$17,0),J1230+E1231-IF(AND(A1231&gt;=$E$14,MOD(A1231-$E$14,int)=0),$E$15,0)-F1231))))</f>
        <v/>
      </c>
      <c r="H1231" s="68"/>
      <c r="I1231" s="71" t="str">
        <f t="shared" si="166"/>
        <v/>
      </c>
      <c r="J1231" s="71" t="str">
        <f t="shared" si="167"/>
        <v/>
      </c>
      <c r="K1231" s="50"/>
      <c r="L1231" s="63" t="str">
        <f t="shared" si="168"/>
        <v/>
      </c>
      <c r="M1231" s="64" t="str">
        <f>IF(L1231="","",IF(OR(periods_per_year=26,periods_per_year=52),IF(periods_per_year=26,IF(L1231=1,fpdate,M1230+14),IF(periods_per_year=52,IF(L1231=1,fpdate,M1230+7),"n/a")),IF(periods_per_year=24,DATE(YEAR(fpdate),MONTH(fpdate)+(L1231-1)/2+IF(AND(DAY(fpdate)&gt;=15,MOD(L1231,2)=0),1,0),IF(MOD(L1231,2)=0,IF(DAY(fpdate)&gt;=15,DAY(fpdate)-14,DAY(fpdate)+14),DAY(fpdate))),IF(DAY(DATE(YEAR(fpdate),MONTH(fpdate)+L1231-1,DAY(fpdate)))&lt;&gt;DAY(fpdate),DATE(YEAR(fpdate),MONTH(fpdate)+L1231,0),DATE(YEAR(fpdate),MONTH(fpdate)+L1231-1,DAY(fpdate))))))</f>
        <v/>
      </c>
      <c r="N1231" s="70" t="str">
        <f>IF(L1231="","",IF(D1231&lt;&gt;"",D1231,IF(L1231=1,start_rate,IF(variable,IF(OR(L1231=1,L1231&lt;$K$20*periods_per_year),N1230,MIN($K$21,IF(MOD(L1231-1,$J$23)=0,MAX($K$22,N1230+$J$24),N1230))),N1230))))</f>
        <v/>
      </c>
      <c r="O1231" s="71" t="str">
        <f>IF(L1231="","",ROUND((((1+N1231/CP)^(CP/periods_per_year))-1)*R1230,2))</f>
        <v/>
      </c>
      <c r="P1231" s="71" t="str">
        <f>IF(L1231="","",IF(L1231=nper,R1230+O1231,MIN(R1230+O1231,IF(N1231=N1230,P1230,ROUND(-PMT(((1+N1231/CP)^(CP/periods_per_year))-1,nper-L1231+1,R1230),2)))))</f>
        <v/>
      </c>
      <c r="Q1231" s="71" t="str">
        <f t="shared" si="169"/>
        <v/>
      </c>
      <c r="R1231" s="71" t="str">
        <f t="shared" si="170"/>
        <v/>
      </c>
    </row>
    <row r="1232" spans="1:18" x14ac:dyDescent="0.25">
      <c r="A1232" s="63" t="str">
        <f t="shared" si="162"/>
        <v/>
      </c>
      <c r="B1232" s="64" t="str">
        <f t="shared" si="163"/>
        <v/>
      </c>
      <c r="C1232" s="65" t="str">
        <f t="shared" si="164"/>
        <v/>
      </c>
      <c r="D1232" s="66" t="str">
        <f>IF(A1232="","",IF(A1232=1,start_rate,IF(variable,IF(OR(A1232=1,A1232&lt;$K$20*periods_per_year),D1231,MIN($K$21,IF(MOD(A1232-1,$J$23)=0,MAX($K$22,D1231+$J$24),D1231))),D1231)))</f>
        <v/>
      </c>
      <c r="E1232" s="71" t="str">
        <f t="shared" si="165"/>
        <v/>
      </c>
      <c r="F1232" s="71" t="str">
        <f>IF(A1232="","",IF(A1232=nper,J1231+E1232,MIN(J1231+E1232,IF(D1232=D1231,F1231,IF($E$10="Acc Bi-Weekly",ROUND((-PMT(((1+D1232/CP)^(CP/12))-1,(nper-A1232+1)*12/26,J1231))/2,2),IF($E$10="Acc Weekly",ROUND((-PMT(((1+D1232/CP)^(CP/12))-1,(nper-A1232+1)*12/52,J1231))/4,2),ROUND(-PMT(((1+D1232/CP)^(CP/periods_per_year))-1,nper-A1232+1,J1231),2)))))))</f>
        <v/>
      </c>
      <c r="G1232" s="71" t="str">
        <f>IF(OR(A1232="",A1232&lt;$E$14),"",IF(J1231&lt;=F1232,0,IF(IF(AND(A1232&gt;=$E$14,MOD(A1232-$E$14,int)=0),$E$15,0)+F1232&gt;=J1231+E1232,J1231+E1232-F1232,IF(AND(A1232&gt;=$E$14,MOD(A1232-$E$14,int)=0),$E$15,0)+IF(IF(AND(A1232&gt;=$E$14,MOD(A1232-$E$14,int)=0),$E$15,0)+IF(MOD(A1232-$E$18,periods_per_year)=0,$E$17,0)+F1232&lt;J1231+E1232,IF(MOD(A1232-$E$18,periods_per_year)=0,$E$17,0),J1231+E1232-IF(AND(A1232&gt;=$E$14,MOD(A1232-$E$14,int)=0),$E$15,0)-F1232))))</f>
        <v/>
      </c>
      <c r="H1232" s="68"/>
      <c r="I1232" s="71" t="str">
        <f t="shared" si="166"/>
        <v/>
      </c>
      <c r="J1232" s="71" t="str">
        <f t="shared" si="167"/>
        <v/>
      </c>
      <c r="K1232" s="50"/>
      <c r="L1232" s="63" t="str">
        <f t="shared" si="168"/>
        <v/>
      </c>
      <c r="M1232" s="64" t="str">
        <f>IF(L1232="","",IF(OR(periods_per_year=26,periods_per_year=52),IF(periods_per_year=26,IF(L1232=1,fpdate,M1231+14),IF(periods_per_year=52,IF(L1232=1,fpdate,M1231+7),"n/a")),IF(periods_per_year=24,DATE(YEAR(fpdate),MONTH(fpdate)+(L1232-1)/2+IF(AND(DAY(fpdate)&gt;=15,MOD(L1232,2)=0),1,0),IF(MOD(L1232,2)=0,IF(DAY(fpdate)&gt;=15,DAY(fpdate)-14,DAY(fpdate)+14),DAY(fpdate))),IF(DAY(DATE(YEAR(fpdate),MONTH(fpdate)+L1232-1,DAY(fpdate)))&lt;&gt;DAY(fpdate),DATE(YEAR(fpdate),MONTH(fpdate)+L1232,0),DATE(YEAR(fpdate),MONTH(fpdate)+L1232-1,DAY(fpdate))))))</f>
        <v/>
      </c>
      <c r="N1232" s="70" t="str">
        <f>IF(L1232="","",IF(D1232&lt;&gt;"",D1232,IF(L1232=1,start_rate,IF(variable,IF(OR(L1232=1,L1232&lt;$K$20*periods_per_year),N1231,MIN($K$21,IF(MOD(L1232-1,$J$23)=0,MAX($K$22,N1231+$J$24),N1231))),N1231))))</f>
        <v/>
      </c>
      <c r="O1232" s="71" t="str">
        <f>IF(L1232="","",ROUND((((1+N1232/CP)^(CP/periods_per_year))-1)*R1231,2))</f>
        <v/>
      </c>
      <c r="P1232" s="71" t="str">
        <f>IF(L1232="","",IF(L1232=nper,R1231+O1232,MIN(R1231+O1232,IF(N1232=N1231,P1231,ROUND(-PMT(((1+N1232/CP)^(CP/periods_per_year))-1,nper-L1232+1,R1231),2)))))</f>
        <v/>
      </c>
      <c r="Q1232" s="71" t="str">
        <f t="shared" si="169"/>
        <v/>
      </c>
      <c r="R1232" s="71" t="str">
        <f t="shared" si="170"/>
        <v/>
      </c>
    </row>
    <row r="1233" spans="1:18" x14ac:dyDescent="0.25">
      <c r="A1233" s="63" t="str">
        <f t="shared" si="162"/>
        <v/>
      </c>
      <c r="B1233" s="64" t="str">
        <f t="shared" si="163"/>
        <v/>
      </c>
      <c r="C1233" s="65" t="str">
        <f t="shared" si="164"/>
        <v/>
      </c>
      <c r="D1233" s="66" t="str">
        <f>IF(A1233="","",IF(A1233=1,start_rate,IF(variable,IF(OR(A1233=1,A1233&lt;$K$20*periods_per_year),D1232,MIN($K$21,IF(MOD(A1233-1,$J$23)=0,MAX($K$22,D1232+$J$24),D1232))),D1232)))</f>
        <v/>
      </c>
      <c r="E1233" s="71" t="str">
        <f t="shared" si="165"/>
        <v/>
      </c>
      <c r="F1233" s="71" t="str">
        <f>IF(A1233="","",IF(A1233=nper,J1232+E1233,MIN(J1232+E1233,IF(D1233=D1232,F1232,IF($E$10="Acc Bi-Weekly",ROUND((-PMT(((1+D1233/CP)^(CP/12))-1,(nper-A1233+1)*12/26,J1232))/2,2),IF($E$10="Acc Weekly",ROUND((-PMT(((1+D1233/CP)^(CP/12))-1,(nper-A1233+1)*12/52,J1232))/4,2),ROUND(-PMT(((1+D1233/CP)^(CP/periods_per_year))-1,nper-A1233+1,J1232),2)))))))</f>
        <v/>
      </c>
      <c r="G1233" s="71" t="str">
        <f>IF(OR(A1233="",A1233&lt;$E$14),"",IF(J1232&lt;=F1233,0,IF(IF(AND(A1233&gt;=$E$14,MOD(A1233-$E$14,int)=0),$E$15,0)+F1233&gt;=J1232+E1233,J1232+E1233-F1233,IF(AND(A1233&gt;=$E$14,MOD(A1233-$E$14,int)=0),$E$15,0)+IF(IF(AND(A1233&gt;=$E$14,MOD(A1233-$E$14,int)=0),$E$15,0)+IF(MOD(A1233-$E$18,periods_per_year)=0,$E$17,0)+F1233&lt;J1232+E1233,IF(MOD(A1233-$E$18,periods_per_year)=0,$E$17,0),J1232+E1233-IF(AND(A1233&gt;=$E$14,MOD(A1233-$E$14,int)=0),$E$15,0)-F1233))))</f>
        <v/>
      </c>
      <c r="H1233" s="68"/>
      <c r="I1233" s="71" t="str">
        <f t="shared" si="166"/>
        <v/>
      </c>
      <c r="J1233" s="71" t="str">
        <f t="shared" si="167"/>
        <v/>
      </c>
      <c r="K1233" s="50"/>
      <c r="L1233" s="63" t="str">
        <f t="shared" si="168"/>
        <v/>
      </c>
      <c r="M1233" s="64" t="str">
        <f>IF(L1233="","",IF(OR(periods_per_year=26,periods_per_year=52),IF(periods_per_year=26,IF(L1233=1,fpdate,M1232+14),IF(periods_per_year=52,IF(L1233=1,fpdate,M1232+7),"n/a")),IF(periods_per_year=24,DATE(YEAR(fpdate),MONTH(fpdate)+(L1233-1)/2+IF(AND(DAY(fpdate)&gt;=15,MOD(L1233,2)=0),1,0),IF(MOD(L1233,2)=0,IF(DAY(fpdate)&gt;=15,DAY(fpdate)-14,DAY(fpdate)+14),DAY(fpdate))),IF(DAY(DATE(YEAR(fpdate),MONTH(fpdate)+L1233-1,DAY(fpdate)))&lt;&gt;DAY(fpdate),DATE(YEAR(fpdate),MONTH(fpdate)+L1233,0),DATE(YEAR(fpdate),MONTH(fpdate)+L1233-1,DAY(fpdate))))))</f>
        <v/>
      </c>
      <c r="N1233" s="70" t="str">
        <f>IF(L1233="","",IF(D1233&lt;&gt;"",D1233,IF(L1233=1,start_rate,IF(variable,IF(OR(L1233=1,L1233&lt;$K$20*periods_per_year),N1232,MIN($K$21,IF(MOD(L1233-1,$J$23)=0,MAX($K$22,N1232+$J$24),N1232))),N1232))))</f>
        <v/>
      </c>
      <c r="O1233" s="71" t="str">
        <f>IF(L1233="","",ROUND((((1+N1233/CP)^(CP/periods_per_year))-1)*R1232,2))</f>
        <v/>
      </c>
      <c r="P1233" s="71" t="str">
        <f>IF(L1233="","",IF(L1233=nper,R1232+O1233,MIN(R1232+O1233,IF(N1233=N1232,P1232,ROUND(-PMT(((1+N1233/CP)^(CP/periods_per_year))-1,nper-L1233+1,R1232),2)))))</f>
        <v/>
      </c>
      <c r="Q1233" s="71" t="str">
        <f t="shared" si="169"/>
        <v/>
      </c>
      <c r="R1233" s="71" t="str">
        <f t="shared" si="170"/>
        <v/>
      </c>
    </row>
    <row r="1234" spans="1:18" x14ac:dyDescent="0.25">
      <c r="A1234" s="63" t="str">
        <f t="shared" si="162"/>
        <v/>
      </c>
      <c r="B1234" s="64" t="str">
        <f t="shared" si="163"/>
        <v/>
      </c>
      <c r="C1234" s="65" t="str">
        <f t="shared" si="164"/>
        <v/>
      </c>
      <c r="D1234" s="66" t="str">
        <f>IF(A1234="","",IF(A1234=1,start_rate,IF(variable,IF(OR(A1234=1,A1234&lt;$K$20*periods_per_year),D1233,MIN($K$21,IF(MOD(A1234-1,$J$23)=0,MAX($K$22,D1233+$J$24),D1233))),D1233)))</f>
        <v/>
      </c>
      <c r="E1234" s="71" t="str">
        <f t="shared" si="165"/>
        <v/>
      </c>
      <c r="F1234" s="71" t="str">
        <f>IF(A1234="","",IF(A1234=nper,J1233+E1234,MIN(J1233+E1234,IF(D1234=D1233,F1233,IF($E$10="Acc Bi-Weekly",ROUND((-PMT(((1+D1234/CP)^(CP/12))-1,(nper-A1234+1)*12/26,J1233))/2,2),IF($E$10="Acc Weekly",ROUND((-PMT(((1+D1234/CP)^(CP/12))-1,(nper-A1234+1)*12/52,J1233))/4,2),ROUND(-PMT(((1+D1234/CP)^(CP/periods_per_year))-1,nper-A1234+1,J1233),2)))))))</f>
        <v/>
      </c>
      <c r="G1234" s="71" t="str">
        <f>IF(OR(A1234="",A1234&lt;$E$14),"",IF(J1233&lt;=F1234,0,IF(IF(AND(A1234&gt;=$E$14,MOD(A1234-$E$14,int)=0),$E$15,0)+F1234&gt;=J1233+E1234,J1233+E1234-F1234,IF(AND(A1234&gt;=$E$14,MOD(A1234-$E$14,int)=0),$E$15,0)+IF(IF(AND(A1234&gt;=$E$14,MOD(A1234-$E$14,int)=0),$E$15,0)+IF(MOD(A1234-$E$18,periods_per_year)=0,$E$17,0)+F1234&lt;J1233+E1234,IF(MOD(A1234-$E$18,periods_per_year)=0,$E$17,0),J1233+E1234-IF(AND(A1234&gt;=$E$14,MOD(A1234-$E$14,int)=0),$E$15,0)-F1234))))</f>
        <v/>
      </c>
      <c r="H1234" s="68"/>
      <c r="I1234" s="71" t="str">
        <f t="shared" si="166"/>
        <v/>
      </c>
      <c r="J1234" s="71" t="str">
        <f t="shared" si="167"/>
        <v/>
      </c>
      <c r="K1234" s="50"/>
      <c r="L1234" s="63" t="str">
        <f t="shared" si="168"/>
        <v/>
      </c>
      <c r="M1234" s="64" t="str">
        <f>IF(L1234="","",IF(OR(periods_per_year=26,periods_per_year=52),IF(periods_per_year=26,IF(L1234=1,fpdate,M1233+14),IF(periods_per_year=52,IF(L1234=1,fpdate,M1233+7),"n/a")),IF(periods_per_year=24,DATE(YEAR(fpdate),MONTH(fpdate)+(L1234-1)/2+IF(AND(DAY(fpdate)&gt;=15,MOD(L1234,2)=0),1,0),IF(MOD(L1234,2)=0,IF(DAY(fpdate)&gt;=15,DAY(fpdate)-14,DAY(fpdate)+14),DAY(fpdate))),IF(DAY(DATE(YEAR(fpdate),MONTH(fpdate)+L1234-1,DAY(fpdate)))&lt;&gt;DAY(fpdate),DATE(YEAR(fpdate),MONTH(fpdate)+L1234,0),DATE(YEAR(fpdate),MONTH(fpdate)+L1234-1,DAY(fpdate))))))</f>
        <v/>
      </c>
      <c r="N1234" s="70" t="str">
        <f>IF(L1234="","",IF(D1234&lt;&gt;"",D1234,IF(L1234=1,start_rate,IF(variable,IF(OR(L1234=1,L1234&lt;$K$20*periods_per_year),N1233,MIN($K$21,IF(MOD(L1234-1,$J$23)=0,MAX($K$22,N1233+$J$24),N1233))),N1233))))</f>
        <v/>
      </c>
      <c r="O1234" s="71" t="str">
        <f>IF(L1234="","",ROUND((((1+N1234/CP)^(CP/periods_per_year))-1)*R1233,2))</f>
        <v/>
      </c>
      <c r="P1234" s="71" t="str">
        <f>IF(L1234="","",IF(L1234=nper,R1233+O1234,MIN(R1233+O1234,IF(N1234=N1233,P1233,ROUND(-PMT(((1+N1234/CP)^(CP/periods_per_year))-1,nper-L1234+1,R1233),2)))))</f>
        <v/>
      </c>
      <c r="Q1234" s="71" t="str">
        <f t="shared" si="169"/>
        <v/>
      </c>
      <c r="R1234" s="71" t="str">
        <f t="shared" si="170"/>
        <v/>
      </c>
    </row>
    <row r="1235" spans="1:18" x14ac:dyDescent="0.25">
      <c r="A1235" s="63" t="str">
        <f t="shared" si="162"/>
        <v/>
      </c>
      <c r="B1235" s="64" t="str">
        <f t="shared" si="163"/>
        <v/>
      </c>
      <c r="C1235" s="65" t="str">
        <f t="shared" si="164"/>
        <v/>
      </c>
      <c r="D1235" s="66" t="str">
        <f>IF(A1235="","",IF(A1235=1,start_rate,IF(variable,IF(OR(A1235=1,A1235&lt;$K$20*periods_per_year),D1234,MIN($K$21,IF(MOD(A1235-1,$J$23)=0,MAX($K$22,D1234+$J$24),D1234))),D1234)))</f>
        <v/>
      </c>
      <c r="E1235" s="71" t="str">
        <f t="shared" si="165"/>
        <v/>
      </c>
      <c r="F1235" s="71" t="str">
        <f>IF(A1235="","",IF(A1235=nper,J1234+E1235,MIN(J1234+E1235,IF(D1235=D1234,F1234,IF($E$10="Acc Bi-Weekly",ROUND((-PMT(((1+D1235/CP)^(CP/12))-1,(nper-A1235+1)*12/26,J1234))/2,2),IF($E$10="Acc Weekly",ROUND((-PMT(((1+D1235/CP)^(CP/12))-1,(nper-A1235+1)*12/52,J1234))/4,2),ROUND(-PMT(((1+D1235/CP)^(CP/periods_per_year))-1,nper-A1235+1,J1234),2)))))))</f>
        <v/>
      </c>
      <c r="G1235" s="71" t="str">
        <f>IF(OR(A1235="",A1235&lt;$E$14),"",IF(J1234&lt;=F1235,0,IF(IF(AND(A1235&gt;=$E$14,MOD(A1235-$E$14,int)=0),$E$15,0)+F1235&gt;=J1234+E1235,J1234+E1235-F1235,IF(AND(A1235&gt;=$E$14,MOD(A1235-$E$14,int)=0),$E$15,0)+IF(IF(AND(A1235&gt;=$E$14,MOD(A1235-$E$14,int)=0),$E$15,0)+IF(MOD(A1235-$E$18,periods_per_year)=0,$E$17,0)+F1235&lt;J1234+E1235,IF(MOD(A1235-$E$18,periods_per_year)=0,$E$17,0),J1234+E1235-IF(AND(A1235&gt;=$E$14,MOD(A1235-$E$14,int)=0),$E$15,0)-F1235))))</f>
        <v/>
      </c>
      <c r="H1235" s="68"/>
      <c r="I1235" s="71" t="str">
        <f t="shared" si="166"/>
        <v/>
      </c>
      <c r="J1235" s="71" t="str">
        <f t="shared" si="167"/>
        <v/>
      </c>
      <c r="K1235" s="50"/>
      <c r="L1235" s="63" t="str">
        <f t="shared" si="168"/>
        <v/>
      </c>
      <c r="M1235" s="64" t="str">
        <f>IF(L1235="","",IF(OR(periods_per_year=26,periods_per_year=52),IF(periods_per_year=26,IF(L1235=1,fpdate,M1234+14),IF(periods_per_year=52,IF(L1235=1,fpdate,M1234+7),"n/a")),IF(periods_per_year=24,DATE(YEAR(fpdate),MONTH(fpdate)+(L1235-1)/2+IF(AND(DAY(fpdate)&gt;=15,MOD(L1235,2)=0),1,0),IF(MOD(L1235,2)=0,IF(DAY(fpdate)&gt;=15,DAY(fpdate)-14,DAY(fpdate)+14),DAY(fpdate))),IF(DAY(DATE(YEAR(fpdate),MONTH(fpdate)+L1235-1,DAY(fpdate)))&lt;&gt;DAY(fpdate),DATE(YEAR(fpdate),MONTH(fpdate)+L1235,0),DATE(YEAR(fpdate),MONTH(fpdate)+L1235-1,DAY(fpdate))))))</f>
        <v/>
      </c>
      <c r="N1235" s="70" t="str">
        <f>IF(L1235="","",IF(D1235&lt;&gt;"",D1235,IF(L1235=1,start_rate,IF(variable,IF(OR(L1235=1,L1235&lt;$K$20*periods_per_year),N1234,MIN($K$21,IF(MOD(L1235-1,$J$23)=0,MAX($K$22,N1234+$J$24),N1234))),N1234))))</f>
        <v/>
      </c>
      <c r="O1235" s="71" t="str">
        <f>IF(L1235="","",ROUND((((1+N1235/CP)^(CP/periods_per_year))-1)*R1234,2))</f>
        <v/>
      </c>
      <c r="P1235" s="71" t="str">
        <f>IF(L1235="","",IF(L1235=nper,R1234+O1235,MIN(R1234+O1235,IF(N1235=N1234,P1234,ROUND(-PMT(((1+N1235/CP)^(CP/periods_per_year))-1,nper-L1235+1,R1234),2)))))</f>
        <v/>
      </c>
      <c r="Q1235" s="71" t="str">
        <f t="shared" si="169"/>
        <v/>
      </c>
      <c r="R1235" s="71" t="str">
        <f t="shared" si="170"/>
        <v/>
      </c>
    </row>
    <row r="1236" spans="1:18" x14ac:dyDescent="0.25">
      <c r="A1236" s="63" t="str">
        <f t="shared" si="162"/>
        <v/>
      </c>
      <c r="B1236" s="64" t="str">
        <f t="shared" si="163"/>
        <v/>
      </c>
      <c r="C1236" s="65" t="str">
        <f t="shared" si="164"/>
        <v/>
      </c>
      <c r="D1236" s="66" t="str">
        <f>IF(A1236="","",IF(A1236=1,start_rate,IF(variable,IF(OR(A1236=1,A1236&lt;$K$20*periods_per_year),D1235,MIN($K$21,IF(MOD(A1236-1,$J$23)=0,MAX($K$22,D1235+$J$24),D1235))),D1235)))</f>
        <v/>
      </c>
      <c r="E1236" s="71" t="str">
        <f t="shared" si="165"/>
        <v/>
      </c>
      <c r="F1236" s="71" t="str">
        <f>IF(A1236="","",IF(A1236=nper,J1235+E1236,MIN(J1235+E1236,IF(D1236=D1235,F1235,IF($E$10="Acc Bi-Weekly",ROUND((-PMT(((1+D1236/CP)^(CP/12))-1,(nper-A1236+1)*12/26,J1235))/2,2),IF($E$10="Acc Weekly",ROUND((-PMT(((1+D1236/CP)^(CP/12))-1,(nper-A1236+1)*12/52,J1235))/4,2),ROUND(-PMT(((1+D1236/CP)^(CP/periods_per_year))-1,nper-A1236+1,J1235),2)))))))</f>
        <v/>
      </c>
      <c r="G1236" s="71" t="str">
        <f>IF(OR(A1236="",A1236&lt;$E$14),"",IF(J1235&lt;=F1236,0,IF(IF(AND(A1236&gt;=$E$14,MOD(A1236-$E$14,int)=0),$E$15,0)+F1236&gt;=J1235+E1236,J1235+E1236-F1236,IF(AND(A1236&gt;=$E$14,MOD(A1236-$E$14,int)=0),$E$15,0)+IF(IF(AND(A1236&gt;=$E$14,MOD(A1236-$E$14,int)=0),$E$15,0)+IF(MOD(A1236-$E$18,periods_per_year)=0,$E$17,0)+F1236&lt;J1235+E1236,IF(MOD(A1236-$E$18,periods_per_year)=0,$E$17,0),J1235+E1236-IF(AND(A1236&gt;=$E$14,MOD(A1236-$E$14,int)=0),$E$15,0)-F1236))))</f>
        <v/>
      </c>
      <c r="H1236" s="68"/>
      <c r="I1236" s="71" t="str">
        <f t="shared" si="166"/>
        <v/>
      </c>
      <c r="J1236" s="71" t="str">
        <f t="shared" si="167"/>
        <v/>
      </c>
      <c r="K1236" s="50"/>
      <c r="L1236" s="63" t="str">
        <f t="shared" si="168"/>
        <v/>
      </c>
      <c r="M1236" s="64" t="str">
        <f>IF(L1236="","",IF(OR(periods_per_year=26,periods_per_year=52),IF(periods_per_year=26,IF(L1236=1,fpdate,M1235+14),IF(periods_per_year=52,IF(L1236=1,fpdate,M1235+7),"n/a")),IF(periods_per_year=24,DATE(YEAR(fpdate),MONTH(fpdate)+(L1236-1)/2+IF(AND(DAY(fpdate)&gt;=15,MOD(L1236,2)=0),1,0),IF(MOD(L1236,2)=0,IF(DAY(fpdate)&gt;=15,DAY(fpdate)-14,DAY(fpdate)+14),DAY(fpdate))),IF(DAY(DATE(YEAR(fpdate),MONTH(fpdate)+L1236-1,DAY(fpdate)))&lt;&gt;DAY(fpdate),DATE(YEAR(fpdate),MONTH(fpdate)+L1236,0),DATE(YEAR(fpdate),MONTH(fpdate)+L1236-1,DAY(fpdate))))))</f>
        <v/>
      </c>
      <c r="N1236" s="70" t="str">
        <f>IF(L1236="","",IF(D1236&lt;&gt;"",D1236,IF(L1236=1,start_rate,IF(variable,IF(OR(L1236=1,L1236&lt;$K$20*periods_per_year),N1235,MIN($K$21,IF(MOD(L1236-1,$J$23)=0,MAX($K$22,N1235+$J$24),N1235))),N1235))))</f>
        <v/>
      </c>
      <c r="O1236" s="71" t="str">
        <f>IF(L1236="","",ROUND((((1+N1236/CP)^(CP/periods_per_year))-1)*R1235,2))</f>
        <v/>
      </c>
      <c r="P1236" s="71" t="str">
        <f>IF(L1236="","",IF(L1236=nper,R1235+O1236,MIN(R1235+O1236,IF(N1236=N1235,P1235,ROUND(-PMT(((1+N1236/CP)^(CP/periods_per_year))-1,nper-L1236+1,R1235),2)))))</f>
        <v/>
      </c>
      <c r="Q1236" s="71" t="str">
        <f t="shared" si="169"/>
        <v/>
      </c>
      <c r="R1236" s="71" t="str">
        <f t="shared" si="170"/>
        <v/>
      </c>
    </row>
    <row r="1237" spans="1:18" x14ac:dyDescent="0.25">
      <c r="A1237" s="63" t="str">
        <f t="shared" si="162"/>
        <v/>
      </c>
      <c r="B1237" s="64" t="str">
        <f t="shared" si="163"/>
        <v/>
      </c>
      <c r="C1237" s="65" t="str">
        <f t="shared" si="164"/>
        <v/>
      </c>
      <c r="D1237" s="66" t="str">
        <f>IF(A1237="","",IF(A1237=1,start_rate,IF(variable,IF(OR(A1237=1,A1237&lt;$K$20*periods_per_year),D1236,MIN($K$21,IF(MOD(A1237-1,$J$23)=0,MAX($K$22,D1236+$J$24),D1236))),D1236)))</f>
        <v/>
      </c>
      <c r="E1237" s="71" t="str">
        <f t="shared" si="165"/>
        <v/>
      </c>
      <c r="F1237" s="71" t="str">
        <f>IF(A1237="","",IF(A1237=nper,J1236+E1237,MIN(J1236+E1237,IF(D1237=D1236,F1236,IF($E$10="Acc Bi-Weekly",ROUND((-PMT(((1+D1237/CP)^(CP/12))-1,(nper-A1237+1)*12/26,J1236))/2,2),IF($E$10="Acc Weekly",ROUND((-PMT(((1+D1237/CP)^(CP/12))-1,(nper-A1237+1)*12/52,J1236))/4,2),ROUND(-PMT(((1+D1237/CP)^(CP/periods_per_year))-1,nper-A1237+1,J1236),2)))))))</f>
        <v/>
      </c>
      <c r="G1237" s="71" t="str">
        <f>IF(OR(A1237="",A1237&lt;$E$14),"",IF(J1236&lt;=F1237,0,IF(IF(AND(A1237&gt;=$E$14,MOD(A1237-$E$14,int)=0),$E$15,0)+F1237&gt;=J1236+E1237,J1236+E1237-F1237,IF(AND(A1237&gt;=$E$14,MOD(A1237-$E$14,int)=0),$E$15,0)+IF(IF(AND(A1237&gt;=$E$14,MOD(A1237-$E$14,int)=0),$E$15,0)+IF(MOD(A1237-$E$18,periods_per_year)=0,$E$17,0)+F1237&lt;J1236+E1237,IF(MOD(A1237-$E$18,periods_per_year)=0,$E$17,0),J1236+E1237-IF(AND(A1237&gt;=$E$14,MOD(A1237-$E$14,int)=0),$E$15,0)-F1237))))</f>
        <v/>
      </c>
      <c r="H1237" s="68"/>
      <c r="I1237" s="71" t="str">
        <f t="shared" si="166"/>
        <v/>
      </c>
      <c r="J1237" s="71" t="str">
        <f t="shared" si="167"/>
        <v/>
      </c>
      <c r="K1237" s="50"/>
      <c r="L1237" s="63" t="str">
        <f t="shared" si="168"/>
        <v/>
      </c>
      <c r="M1237" s="64" t="str">
        <f>IF(L1237="","",IF(OR(periods_per_year=26,periods_per_year=52),IF(periods_per_year=26,IF(L1237=1,fpdate,M1236+14),IF(periods_per_year=52,IF(L1237=1,fpdate,M1236+7),"n/a")),IF(periods_per_year=24,DATE(YEAR(fpdate),MONTH(fpdate)+(L1237-1)/2+IF(AND(DAY(fpdate)&gt;=15,MOD(L1237,2)=0),1,0),IF(MOD(L1237,2)=0,IF(DAY(fpdate)&gt;=15,DAY(fpdate)-14,DAY(fpdate)+14),DAY(fpdate))),IF(DAY(DATE(YEAR(fpdate),MONTH(fpdate)+L1237-1,DAY(fpdate)))&lt;&gt;DAY(fpdate),DATE(YEAR(fpdate),MONTH(fpdate)+L1237,0),DATE(YEAR(fpdate),MONTH(fpdate)+L1237-1,DAY(fpdate))))))</f>
        <v/>
      </c>
      <c r="N1237" s="70" t="str">
        <f>IF(L1237="","",IF(D1237&lt;&gt;"",D1237,IF(L1237=1,start_rate,IF(variable,IF(OR(L1237=1,L1237&lt;$K$20*periods_per_year),N1236,MIN($K$21,IF(MOD(L1237-1,$J$23)=0,MAX($K$22,N1236+$J$24),N1236))),N1236))))</f>
        <v/>
      </c>
      <c r="O1237" s="71" t="str">
        <f>IF(L1237="","",ROUND((((1+N1237/CP)^(CP/periods_per_year))-1)*R1236,2))</f>
        <v/>
      </c>
      <c r="P1237" s="71" t="str">
        <f>IF(L1237="","",IF(L1237=nper,R1236+O1237,MIN(R1236+O1237,IF(N1237=N1236,P1236,ROUND(-PMT(((1+N1237/CP)^(CP/periods_per_year))-1,nper-L1237+1,R1236),2)))))</f>
        <v/>
      </c>
      <c r="Q1237" s="71" t="str">
        <f t="shared" si="169"/>
        <v/>
      </c>
      <c r="R1237" s="71" t="str">
        <f t="shared" si="170"/>
        <v/>
      </c>
    </row>
    <row r="1238" spans="1:18" x14ac:dyDescent="0.25">
      <c r="A1238" s="63" t="str">
        <f t="shared" si="162"/>
        <v/>
      </c>
      <c r="B1238" s="64" t="str">
        <f t="shared" si="163"/>
        <v/>
      </c>
      <c r="C1238" s="65" t="str">
        <f t="shared" si="164"/>
        <v/>
      </c>
      <c r="D1238" s="66" t="str">
        <f>IF(A1238="","",IF(A1238=1,start_rate,IF(variable,IF(OR(A1238=1,A1238&lt;$K$20*periods_per_year),D1237,MIN($K$21,IF(MOD(A1238-1,$J$23)=0,MAX($K$22,D1237+$J$24),D1237))),D1237)))</f>
        <v/>
      </c>
      <c r="E1238" s="71" t="str">
        <f t="shared" si="165"/>
        <v/>
      </c>
      <c r="F1238" s="71" t="str">
        <f>IF(A1238="","",IF(A1238=nper,J1237+E1238,MIN(J1237+E1238,IF(D1238=D1237,F1237,IF($E$10="Acc Bi-Weekly",ROUND((-PMT(((1+D1238/CP)^(CP/12))-1,(nper-A1238+1)*12/26,J1237))/2,2),IF($E$10="Acc Weekly",ROUND((-PMT(((1+D1238/CP)^(CP/12))-1,(nper-A1238+1)*12/52,J1237))/4,2),ROUND(-PMT(((1+D1238/CP)^(CP/periods_per_year))-1,nper-A1238+1,J1237),2)))))))</f>
        <v/>
      </c>
      <c r="G1238" s="71" t="str">
        <f>IF(OR(A1238="",A1238&lt;$E$14),"",IF(J1237&lt;=F1238,0,IF(IF(AND(A1238&gt;=$E$14,MOD(A1238-$E$14,int)=0),$E$15,0)+F1238&gt;=J1237+E1238,J1237+E1238-F1238,IF(AND(A1238&gt;=$E$14,MOD(A1238-$E$14,int)=0),$E$15,0)+IF(IF(AND(A1238&gt;=$E$14,MOD(A1238-$E$14,int)=0),$E$15,0)+IF(MOD(A1238-$E$18,periods_per_year)=0,$E$17,0)+F1238&lt;J1237+E1238,IF(MOD(A1238-$E$18,periods_per_year)=0,$E$17,0),J1237+E1238-IF(AND(A1238&gt;=$E$14,MOD(A1238-$E$14,int)=0),$E$15,0)-F1238))))</f>
        <v/>
      </c>
      <c r="H1238" s="68"/>
      <c r="I1238" s="71" t="str">
        <f t="shared" si="166"/>
        <v/>
      </c>
      <c r="J1238" s="71" t="str">
        <f t="shared" si="167"/>
        <v/>
      </c>
      <c r="K1238" s="50"/>
      <c r="L1238" s="63" t="str">
        <f t="shared" si="168"/>
        <v/>
      </c>
      <c r="M1238" s="64" t="str">
        <f>IF(L1238="","",IF(OR(periods_per_year=26,periods_per_year=52),IF(periods_per_year=26,IF(L1238=1,fpdate,M1237+14),IF(periods_per_year=52,IF(L1238=1,fpdate,M1237+7),"n/a")),IF(periods_per_year=24,DATE(YEAR(fpdate),MONTH(fpdate)+(L1238-1)/2+IF(AND(DAY(fpdate)&gt;=15,MOD(L1238,2)=0),1,0),IF(MOD(L1238,2)=0,IF(DAY(fpdate)&gt;=15,DAY(fpdate)-14,DAY(fpdate)+14),DAY(fpdate))),IF(DAY(DATE(YEAR(fpdate),MONTH(fpdate)+L1238-1,DAY(fpdate)))&lt;&gt;DAY(fpdate),DATE(YEAR(fpdate),MONTH(fpdate)+L1238,0),DATE(YEAR(fpdate),MONTH(fpdate)+L1238-1,DAY(fpdate))))))</f>
        <v/>
      </c>
      <c r="N1238" s="70" t="str">
        <f>IF(L1238="","",IF(D1238&lt;&gt;"",D1238,IF(L1238=1,start_rate,IF(variable,IF(OR(L1238=1,L1238&lt;$K$20*periods_per_year),N1237,MIN($K$21,IF(MOD(L1238-1,$J$23)=0,MAX($K$22,N1237+$J$24),N1237))),N1237))))</f>
        <v/>
      </c>
      <c r="O1238" s="71" t="str">
        <f>IF(L1238="","",ROUND((((1+N1238/CP)^(CP/periods_per_year))-1)*R1237,2))</f>
        <v/>
      </c>
      <c r="P1238" s="71" t="str">
        <f>IF(L1238="","",IF(L1238=nper,R1237+O1238,MIN(R1237+O1238,IF(N1238=N1237,P1237,ROUND(-PMT(((1+N1238/CP)^(CP/periods_per_year))-1,nper-L1238+1,R1237),2)))))</f>
        <v/>
      </c>
      <c r="Q1238" s="71" t="str">
        <f t="shared" si="169"/>
        <v/>
      </c>
      <c r="R1238" s="71" t="str">
        <f t="shared" si="170"/>
        <v/>
      </c>
    </row>
    <row r="1239" spans="1:18" x14ac:dyDescent="0.25">
      <c r="A1239" s="63" t="str">
        <f t="shared" si="162"/>
        <v/>
      </c>
      <c r="B1239" s="64" t="str">
        <f t="shared" si="163"/>
        <v/>
      </c>
      <c r="C1239" s="65" t="str">
        <f t="shared" si="164"/>
        <v/>
      </c>
      <c r="D1239" s="66" t="str">
        <f>IF(A1239="","",IF(A1239=1,start_rate,IF(variable,IF(OR(A1239=1,A1239&lt;$K$20*periods_per_year),D1238,MIN($K$21,IF(MOD(A1239-1,$J$23)=0,MAX($K$22,D1238+$J$24),D1238))),D1238)))</f>
        <v/>
      </c>
      <c r="E1239" s="71" t="str">
        <f t="shared" si="165"/>
        <v/>
      </c>
      <c r="F1239" s="71" t="str">
        <f>IF(A1239="","",IF(A1239=nper,J1238+E1239,MIN(J1238+E1239,IF(D1239=D1238,F1238,IF($E$10="Acc Bi-Weekly",ROUND((-PMT(((1+D1239/CP)^(CP/12))-1,(nper-A1239+1)*12/26,J1238))/2,2),IF($E$10="Acc Weekly",ROUND((-PMT(((1+D1239/CP)^(CP/12))-1,(nper-A1239+1)*12/52,J1238))/4,2),ROUND(-PMT(((1+D1239/CP)^(CP/periods_per_year))-1,nper-A1239+1,J1238),2)))))))</f>
        <v/>
      </c>
      <c r="G1239" s="71" t="str">
        <f>IF(OR(A1239="",A1239&lt;$E$14),"",IF(J1238&lt;=F1239,0,IF(IF(AND(A1239&gt;=$E$14,MOD(A1239-$E$14,int)=0),$E$15,0)+F1239&gt;=J1238+E1239,J1238+E1239-F1239,IF(AND(A1239&gt;=$E$14,MOD(A1239-$E$14,int)=0),$E$15,0)+IF(IF(AND(A1239&gt;=$E$14,MOD(A1239-$E$14,int)=0),$E$15,0)+IF(MOD(A1239-$E$18,periods_per_year)=0,$E$17,0)+F1239&lt;J1238+E1239,IF(MOD(A1239-$E$18,periods_per_year)=0,$E$17,0),J1238+E1239-IF(AND(A1239&gt;=$E$14,MOD(A1239-$E$14,int)=0),$E$15,0)-F1239))))</f>
        <v/>
      </c>
      <c r="H1239" s="68"/>
      <c r="I1239" s="71" t="str">
        <f t="shared" si="166"/>
        <v/>
      </c>
      <c r="J1239" s="71" t="str">
        <f t="shared" si="167"/>
        <v/>
      </c>
      <c r="K1239" s="50"/>
      <c r="L1239" s="63" t="str">
        <f t="shared" si="168"/>
        <v/>
      </c>
      <c r="M1239" s="64" t="str">
        <f>IF(L1239="","",IF(OR(periods_per_year=26,periods_per_year=52),IF(periods_per_year=26,IF(L1239=1,fpdate,M1238+14),IF(periods_per_year=52,IF(L1239=1,fpdate,M1238+7),"n/a")),IF(periods_per_year=24,DATE(YEAR(fpdate),MONTH(fpdate)+(L1239-1)/2+IF(AND(DAY(fpdate)&gt;=15,MOD(L1239,2)=0),1,0),IF(MOD(L1239,2)=0,IF(DAY(fpdate)&gt;=15,DAY(fpdate)-14,DAY(fpdate)+14),DAY(fpdate))),IF(DAY(DATE(YEAR(fpdate),MONTH(fpdate)+L1239-1,DAY(fpdate)))&lt;&gt;DAY(fpdate),DATE(YEAR(fpdate),MONTH(fpdate)+L1239,0),DATE(YEAR(fpdate),MONTH(fpdate)+L1239-1,DAY(fpdate))))))</f>
        <v/>
      </c>
      <c r="N1239" s="70" t="str">
        <f>IF(L1239="","",IF(D1239&lt;&gt;"",D1239,IF(L1239=1,start_rate,IF(variable,IF(OR(L1239=1,L1239&lt;$K$20*periods_per_year),N1238,MIN($K$21,IF(MOD(L1239-1,$J$23)=0,MAX($K$22,N1238+$J$24),N1238))),N1238))))</f>
        <v/>
      </c>
      <c r="O1239" s="71" t="str">
        <f>IF(L1239="","",ROUND((((1+N1239/CP)^(CP/periods_per_year))-1)*R1238,2))</f>
        <v/>
      </c>
      <c r="P1239" s="71" t="str">
        <f>IF(L1239="","",IF(L1239=nper,R1238+O1239,MIN(R1238+O1239,IF(N1239=N1238,P1238,ROUND(-PMT(((1+N1239/CP)^(CP/periods_per_year))-1,nper-L1239+1,R1238),2)))))</f>
        <v/>
      </c>
      <c r="Q1239" s="71" t="str">
        <f t="shared" si="169"/>
        <v/>
      </c>
      <c r="R1239" s="71" t="str">
        <f t="shared" si="170"/>
        <v/>
      </c>
    </row>
    <row r="1240" spans="1:18" x14ac:dyDescent="0.25">
      <c r="A1240" s="63" t="str">
        <f t="shared" si="162"/>
        <v/>
      </c>
      <c r="B1240" s="64" t="str">
        <f t="shared" si="163"/>
        <v/>
      </c>
      <c r="C1240" s="65" t="str">
        <f t="shared" si="164"/>
        <v/>
      </c>
      <c r="D1240" s="66" t="str">
        <f>IF(A1240="","",IF(A1240=1,start_rate,IF(variable,IF(OR(A1240=1,A1240&lt;$K$20*periods_per_year),D1239,MIN($K$21,IF(MOD(A1240-1,$J$23)=0,MAX($K$22,D1239+$J$24),D1239))),D1239)))</f>
        <v/>
      </c>
      <c r="E1240" s="71" t="str">
        <f t="shared" si="165"/>
        <v/>
      </c>
      <c r="F1240" s="71" t="str">
        <f>IF(A1240="","",IF(A1240=nper,J1239+E1240,MIN(J1239+E1240,IF(D1240=D1239,F1239,IF($E$10="Acc Bi-Weekly",ROUND((-PMT(((1+D1240/CP)^(CP/12))-1,(nper-A1240+1)*12/26,J1239))/2,2),IF($E$10="Acc Weekly",ROUND((-PMT(((1+D1240/CP)^(CP/12))-1,(nper-A1240+1)*12/52,J1239))/4,2),ROUND(-PMT(((1+D1240/CP)^(CP/periods_per_year))-1,nper-A1240+1,J1239),2)))))))</f>
        <v/>
      </c>
      <c r="G1240" s="71" t="str">
        <f>IF(OR(A1240="",A1240&lt;$E$14),"",IF(J1239&lt;=F1240,0,IF(IF(AND(A1240&gt;=$E$14,MOD(A1240-$E$14,int)=0),$E$15,0)+F1240&gt;=J1239+E1240,J1239+E1240-F1240,IF(AND(A1240&gt;=$E$14,MOD(A1240-$E$14,int)=0),$E$15,0)+IF(IF(AND(A1240&gt;=$E$14,MOD(A1240-$E$14,int)=0),$E$15,0)+IF(MOD(A1240-$E$18,periods_per_year)=0,$E$17,0)+F1240&lt;J1239+E1240,IF(MOD(A1240-$E$18,periods_per_year)=0,$E$17,0),J1239+E1240-IF(AND(A1240&gt;=$E$14,MOD(A1240-$E$14,int)=0),$E$15,0)-F1240))))</f>
        <v/>
      </c>
      <c r="H1240" s="68"/>
      <c r="I1240" s="71" t="str">
        <f t="shared" si="166"/>
        <v/>
      </c>
      <c r="J1240" s="71" t="str">
        <f t="shared" si="167"/>
        <v/>
      </c>
      <c r="K1240" s="50"/>
      <c r="L1240" s="63" t="str">
        <f t="shared" si="168"/>
        <v/>
      </c>
      <c r="M1240" s="64" t="str">
        <f>IF(L1240="","",IF(OR(periods_per_year=26,periods_per_year=52),IF(periods_per_year=26,IF(L1240=1,fpdate,M1239+14),IF(periods_per_year=52,IF(L1240=1,fpdate,M1239+7),"n/a")),IF(periods_per_year=24,DATE(YEAR(fpdate),MONTH(fpdate)+(L1240-1)/2+IF(AND(DAY(fpdate)&gt;=15,MOD(L1240,2)=0),1,0),IF(MOD(L1240,2)=0,IF(DAY(fpdate)&gt;=15,DAY(fpdate)-14,DAY(fpdate)+14),DAY(fpdate))),IF(DAY(DATE(YEAR(fpdate),MONTH(fpdate)+L1240-1,DAY(fpdate)))&lt;&gt;DAY(fpdate),DATE(YEAR(fpdate),MONTH(fpdate)+L1240,0),DATE(YEAR(fpdate),MONTH(fpdate)+L1240-1,DAY(fpdate))))))</f>
        <v/>
      </c>
      <c r="N1240" s="70" t="str">
        <f>IF(L1240="","",IF(D1240&lt;&gt;"",D1240,IF(L1240=1,start_rate,IF(variable,IF(OR(L1240=1,L1240&lt;$K$20*periods_per_year),N1239,MIN($K$21,IF(MOD(L1240-1,$J$23)=0,MAX($K$22,N1239+$J$24),N1239))),N1239))))</f>
        <v/>
      </c>
      <c r="O1240" s="71" t="str">
        <f>IF(L1240="","",ROUND((((1+N1240/CP)^(CP/periods_per_year))-1)*R1239,2))</f>
        <v/>
      </c>
      <c r="P1240" s="71" t="str">
        <f>IF(L1240="","",IF(L1240=nper,R1239+O1240,MIN(R1239+O1240,IF(N1240=N1239,P1239,ROUND(-PMT(((1+N1240/CP)^(CP/periods_per_year))-1,nper-L1240+1,R1239),2)))))</f>
        <v/>
      </c>
      <c r="Q1240" s="71" t="str">
        <f t="shared" si="169"/>
        <v/>
      </c>
      <c r="R1240" s="71" t="str">
        <f t="shared" si="170"/>
        <v/>
      </c>
    </row>
    <row r="1241" spans="1:18" x14ac:dyDescent="0.25">
      <c r="A1241" s="63" t="str">
        <f t="shared" si="162"/>
        <v/>
      </c>
      <c r="B1241" s="64" t="str">
        <f t="shared" si="163"/>
        <v/>
      </c>
      <c r="C1241" s="65" t="str">
        <f t="shared" si="164"/>
        <v/>
      </c>
      <c r="D1241" s="66" t="str">
        <f>IF(A1241="","",IF(A1241=1,start_rate,IF(variable,IF(OR(A1241=1,A1241&lt;$K$20*periods_per_year),D1240,MIN($K$21,IF(MOD(A1241-1,$J$23)=0,MAX($K$22,D1240+$J$24),D1240))),D1240)))</f>
        <v/>
      </c>
      <c r="E1241" s="71" t="str">
        <f t="shared" si="165"/>
        <v/>
      </c>
      <c r="F1241" s="71" t="str">
        <f>IF(A1241="","",IF(A1241=nper,J1240+E1241,MIN(J1240+E1241,IF(D1241=D1240,F1240,IF($E$10="Acc Bi-Weekly",ROUND((-PMT(((1+D1241/CP)^(CP/12))-1,(nper-A1241+1)*12/26,J1240))/2,2),IF($E$10="Acc Weekly",ROUND((-PMT(((1+D1241/CP)^(CP/12))-1,(nper-A1241+1)*12/52,J1240))/4,2),ROUND(-PMT(((1+D1241/CP)^(CP/periods_per_year))-1,nper-A1241+1,J1240),2)))))))</f>
        <v/>
      </c>
      <c r="G1241" s="71" t="str">
        <f>IF(OR(A1241="",A1241&lt;$E$14),"",IF(J1240&lt;=F1241,0,IF(IF(AND(A1241&gt;=$E$14,MOD(A1241-$E$14,int)=0),$E$15,0)+F1241&gt;=J1240+E1241,J1240+E1241-F1241,IF(AND(A1241&gt;=$E$14,MOD(A1241-$E$14,int)=0),$E$15,0)+IF(IF(AND(A1241&gt;=$E$14,MOD(A1241-$E$14,int)=0),$E$15,0)+IF(MOD(A1241-$E$18,periods_per_year)=0,$E$17,0)+F1241&lt;J1240+E1241,IF(MOD(A1241-$E$18,periods_per_year)=0,$E$17,0),J1240+E1241-IF(AND(A1241&gt;=$E$14,MOD(A1241-$E$14,int)=0),$E$15,0)-F1241))))</f>
        <v/>
      </c>
      <c r="H1241" s="68"/>
      <c r="I1241" s="71" t="str">
        <f t="shared" si="166"/>
        <v/>
      </c>
      <c r="J1241" s="71" t="str">
        <f t="shared" si="167"/>
        <v/>
      </c>
      <c r="K1241" s="50"/>
      <c r="L1241" s="63" t="str">
        <f t="shared" si="168"/>
        <v/>
      </c>
      <c r="M1241" s="64" t="str">
        <f>IF(L1241="","",IF(OR(periods_per_year=26,periods_per_year=52),IF(periods_per_year=26,IF(L1241=1,fpdate,M1240+14),IF(periods_per_year=52,IF(L1241=1,fpdate,M1240+7),"n/a")),IF(periods_per_year=24,DATE(YEAR(fpdate),MONTH(fpdate)+(L1241-1)/2+IF(AND(DAY(fpdate)&gt;=15,MOD(L1241,2)=0),1,0),IF(MOD(L1241,2)=0,IF(DAY(fpdate)&gt;=15,DAY(fpdate)-14,DAY(fpdate)+14),DAY(fpdate))),IF(DAY(DATE(YEAR(fpdate),MONTH(fpdate)+L1241-1,DAY(fpdate)))&lt;&gt;DAY(fpdate),DATE(YEAR(fpdate),MONTH(fpdate)+L1241,0),DATE(YEAR(fpdate),MONTH(fpdate)+L1241-1,DAY(fpdate))))))</f>
        <v/>
      </c>
      <c r="N1241" s="70" t="str">
        <f>IF(L1241="","",IF(D1241&lt;&gt;"",D1241,IF(L1241=1,start_rate,IF(variable,IF(OR(L1241=1,L1241&lt;$K$20*periods_per_year),N1240,MIN($K$21,IF(MOD(L1241-1,$J$23)=0,MAX($K$22,N1240+$J$24),N1240))),N1240))))</f>
        <v/>
      </c>
      <c r="O1241" s="71" t="str">
        <f>IF(L1241="","",ROUND((((1+N1241/CP)^(CP/periods_per_year))-1)*R1240,2))</f>
        <v/>
      </c>
      <c r="P1241" s="71" t="str">
        <f>IF(L1241="","",IF(L1241=nper,R1240+O1241,MIN(R1240+O1241,IF(N1241=N1240,P1240,ROUND(-PMT(((1+N1241/CP)^(CP/periods_per_year))-1,nper-L1241+1,R1240),2)))))</f>
        <v/>
      </c>
      <c r="Q1241" s="71" t="str">
        <f t="shared" si="169"/>
        <v/>
      </c>
      <c r="R1241" s="71" t="str">
        <f t="shared" si="170"/>
        <v/>
      </c>
    </row>
    <row r="1242" spans="1:18" x14ac:dyDescent="0.25">
      <c r="A1242" s="63" t="str">
        <f t="shared" si="162"/>
        <v/>
      </c>
      <c r="B1242" s="64" t="str">
        <f t="shared" si="163"/>
        <v/>
      </c>
      <c r="C1242" s="65" t="str">
        <f t="shared" si="164"/>
        <v/>
      </c>
      <c r="D1242" s="66" t="str">
        <f>IF(A1242="","",IF(A1242=1,start_rate,IF(variable,IF(OR(A1242=1,A1242&lt;$K$20*periods_per_year),D1241,MIN($K$21,IF(MOD(A1242-1,$J$23)=0,MAX($K$22,D1241+$J$24),D1241))),D1241)))</f>
        <v/>
      </c>
      <c r="E1242" s="71" t="str">
        <f t="shared" si="165"/>
        <v/>
      </c>
      <c r="F1242" s="71" t="str">
        <f>IF(A1242="","",IF(A1242=nper,J1241+E1242,MIN(J1241+E1242,IF(D1242=D1241,F1241,IF($E$10="Acc Bi-Weekly",ROUND((-PMT(((1+D1242/CP)^(CP/12))-1,(nper-A1242+1)*12/26,J1241))/2,2),IF($E$10="Acc Weekly",ROUND((-PMT(((1+D1242/CP)^(CP/12))-1,(nper-A1242+1)*12/52,J1241))/4,2),ROUND(-PMT(((1+D1242/CP)^(CP/periods_per_year))-1,nper-A1242+1,J1241),2)))))))</f>
        <v/>
      </c>
      <c r="G1242" s="71" t="str">
        <f>IF(OR(A1242="",A1242&lt;$E$14),"",IF(J1241&lt;=F1242,0,IF(IF(AND(A1242&gt;=$E$14,MOD(A1242-$E$14,int)=0),$E$15,0)+F1242&gt;=J1241+E1242,J1241+E1242-F1242,IF(AND(A1242&gt;=$E$14,MOD(A1242-$E$14,int)=0),$E$15,0)+IF(IF(AND(A1242&gt;=$E$14,MOD(A1242-$E$14,int)=0),$E$15,0)+IF(MOD(A1242-$E$18,periods_per_year)=0,$E$17,0)+F1242&lt;J1241+E1242,IF(MOD(A1242-$E$18,periods_per_year)=0,$E$17,0),J1241+E1242-IF(AND(A1242&gt;=$E$14,MOD(A1242-$E$14,int)=0),$E$15,0)-F1242))))</f>
        <v/>
      </c>
      <c r="H1242" s="68"/>
      <c r="I1242" s="71" t="str">
        <f t="shared" si="166"/>
        <v/>
      </c>
      <c r="J1242" s="71" t="str">
        <f t="shared" si="167"/>
        <v/>
      </c>
      <c r="K1242" s="50"/>
      <c r="L1242" s="63" t="str">
        <f t="shared" si="168"/>
        <v/>
      </c>
      <c r="M1242" s="64" t="str">
        <f>IF(L1242="","",IF(OR(periods_per_year=26,periods_per_year=52),IF(periods_per_year=26,IF(L1242=1,fpdate,M1241+14),IF(periods_per_year=52,IF(L1242=1,fpdate,M1241+7),"n/a")),IF(periods_per_year=24,DATE(YEAR(fpdate),MONTH(fpdate)+(L1242-1)/2+IF(AND(DAY(fpdate)&gt;=15,MOD(L1242,2)=0),1,0),IF(MOD(L1242,2)=0,IF(DAY(fpdate)&gt;=15,DAY(fpdate)-14,DAY(fpdate)+14),DAY(fpdate))),IF(DAY(DATE(YEAR(fpdate),MONTH(fpdate)+L1242-1,DAY(fpdate)))&lt;&gt;DAY(fpdate),DATE(YEAR(fpdate),MONTH(fpdate)+L1242,0),DATE(YEAR(fpdate),MONTH(fpdate)+L1242-1,DAY(fpdate))))))</f>
        <v/>
      </c>
      <c r="N1242" s="70" t="str">
        <f>IF(L1242="","",IF(D1242&lt;&gt;"",D1242,IF(L1242=1,start_rate,IF(variable,IF(OR(L1242=1,L1242&lt;$K$20*periods_per_year),N1241,MIN($K$21,IF(MOD(L1242-1,$J$23)=0,MAX($K$22,N1241+$J$24),N1241))),N1241))))</f>
        <v/>
      </c>
      <c r="O1242" s="71" t="str">
        <f>IF(L1242="","",ROUND((((1+N1242/CP)^(CP/periods_per_year))-1)*R1241,2))</f>
        <v/>
      </c>
      <c r="P1242" s="71" t="str">
        <f>IF(L1242="","",IF(L1242=nper,R1241+O1242,MIN(R1241+O1242,IF(N1242=N1241,P1241,ROUND(-PMT(((1+N1242/CP)^(CP/periods_per_year))-1,nper-L1242+1,R1241),2)))))</f>
        <v/>
      </c>
      <c r="Q1242" s="71" t="str">
        <f t="shared" si="169"/>
        <v/>
      </c>
      <c r="R1242" s="71" t="str">
        <f t="shared" si="170"/>
        <v/>
      </c>
    </row>
    <row r="1243" spans="1:18" x14ac:dyDescent="0.25">
      <c r="A1243" s="63" t="str">
        <f t="shared" si="162"/>
        <v/>
      </c>
      <c r="B1243" s="64" t="str">
        <f t="shared" si="163"/>
        <v/>
      </c>
      <c r="C1243" s="65" t="str">
        <f t="shared" si="164"/>
        <v/>
      </c>
      <c r="D1243" s="66" t="str">
        <f>IF(A1243="","",IF(A1243=1,start_rate,IF(variable,IF(OR(A1243=1,A1243&lt;$K$20*periods_per_year),D1242,MIN($K$21,IF(MOD(A1243-1,$J$23)=0,MAX($K$22,D1242+$J$24),D1242))),D1242)))</f>
        <v/>
      </c>
      <c r="E1243" s="71" t="str">
        <f t="shared" si="165"/>
        <v/>
      </c>
      <c r="F1243" s="71" t="str">
        <f>IF(A1243="","",IF(A1243=nper,J1242+E1243,MIN(J1242+E1243,IF(D1243=D1242,F1242,IF($E$10="Acc Bi-Weekly",ROUND((-PMT(((1+D1243/CP)^(CP/12))-1,(nper-A1243+1)*12/26,J1242))/2,2),IF($E$10="Acc Weekly",ROUND((-PMT(((1+D1243/CP)^(CP/12))-1,(nper-A1243+1)*12/52,J1242))/4,2),ROUND(-PMT(((1+D1243/CP)^(CP/periods_per_year))-1,nper-A1243+1,J1242),2)))))))</f>
        <v/>
      </c>
      <c r="G1243" s="71" t="str">
        <f>IF(OR(A1243="",A1243&lt;$E$14),"",IF(J1242&lt;=F1243,0,IF(IF(AND(A1243&gt;=$E$14,MOD(A1243-$E$14,int)=0),$E$15,0)+F1243&gt;=J1242+E1243,J1242+E1243-F1243,IF(AND(A1243&gt;=$E$14,MOD(A1243-$E$14,int)=0),$E$15,0)+IF(IF(AND(A1243&gt;=$E$14,MOD(A1243-$E$14,int)=0),$E$15,0)+IF(MOD(A1243-$E$18,periods_per_year)=0,$E$17,0)+F1243&lt;J1242+E1243,IF(MOD(A1243-$E$18,periods_per_year)=0,$E$17,0),J1242+E1243-IF(AND(A1243&gt;=$E$14,MOD(A1243-$E$14,int)=0),$E$15,0)-F1243))))</f>
        <v/>
      </c>
      <c r="H1243" s="68"/>
      <c r="I1243" s="71" t="str">
        <f t="shared" si="166"/>
        <v/>
      </c>
      <c r="J1243" s="71" t="str">
        <f t="shared" si="167"/>
        <v/>
      </c>
      <c r="K1243" s="50"/>
      <c r="L1243" s="63" t="str">
        <f t="shared" si="168"/>
        <v/>
      </c>
      <c r="M1243" s="64" t="str">
        <f>IF(L1243="","",IF(OR(periods_per_year=26,periods_per_year=52),IF(periods_per_year=26,IF(L1243=1,fpdate,M1242+14),IF(periods_per_year=52,IF(L1243=1,fpdate,M1242+7),"n/a")),IF(periods_per_year=24,DATE(YEAR(fpdate),MONTH(fpdate)+(L1243-1)/2+IF(AND(DAY(fpdate)&gt;=15,MOD(L1243,2)=0),1,0),IF(MOD(L1243,2)=0,IF(DAY(fpdate)&gt;=15,DAY(fpdate)-14,DAY(fpdate)+14),DAY(fpdate))),IF(DAY(DATE(YEAR(fpdate),MONTH(fpdate)+L1243-1,DAY(fpdate)))&lt;&gt;DAY(fpdate),DATE(YEAR(fpdate),MONTH(fpdate)+L1243,0),DATE(YEAR(fpdate),MONTH(fpdate)+L1243-1,DAY(fpdate))))))</f>
        <v/>
      </c>
      <c r="N1243" s="70" t="str">
        <f>IF(L1243="","",IF(D1243&lt;&gt;"",D1243,IF(L1243=1,start_rate,IF(variable,IF(OR(L1243=1,L1243&lt;$K$20*periods_per_year),N1242,MIN($K$21,IF(MOD(L1243-1,$J$23)=0,MAX($K$22,N1242+$J$24),N1242))),N1242))))</f>
        <v/>
      </c>
      <c r="O1243" s="71" t="str">
        <f>IF(L1243="","",ROUND((((1+N1243/CP)^(CP/periods_per_year))-1)*R1242,2))</f>
        <v/>
      </c>
      <c r="P1243" s="71" t="str">
        <f>IF(L1243="","",IF(L1243=nper,R1242+O1243,MIN(R1242+O1243,IF(N1243=N1242,P1242,ROUND(-PMT(((1+N1243/CP)^(CP/periods_per_year))-1,nper-L1243+1,R1242),2)))))</f>
        <v/>
      </c>
      <c r="Q1243" s="71" t="str">
        <f t="shared" si="169"/>
        <v/>
      </c>
      <c r="R1243" s="71" t="str">
        <f t="shared" si="170"/>
        <v/>
      </c>
    </row>
    <row r="1244" spans="1:18" x14ac:dyDescent="0.25">
      <c r="A1244" s="63" t="str">
        <f t="shared" si="162"/>
        <v/>
      </c>
      <c r="B1244" s="64" t="str">
        <f t="shared" si="163"/>
        <v/>
      </c>
      <c r="C1244" s="65" t="str">
        <f t="shared" si="164"/>
        <v/>
      </c>
      <c r="D1244" s="66" t="str">
        <f>IF(A1244="","",IF(A1244=1,start_rate,IF(variable,IF(OR(A1244=1,A1244&lt;$K$20*periods_per_year),D1243,MIN($K$21,IF(MOD(A1244-1,$J$23)=0,MAX($K$22,D1243+$J$24),D1243))),D1243)))</f>
        <v/>
      </c>
      <c r="E1244" s="71" t="str">
        <f t="shared" si="165"/>
        <v/>
      </c>
      <c r="F1244" s="71" t="str">
        <f>IF(A1244="","",IF(A1244=nper,J1243+E1244,MIN(J1243+E1244,IF(D1244=D1243,F1243,IF($E$10="Acc Bi-Weekly",ROUND((-PMT(((1+D1244/CP)^(CP/12))-1,(nper-A1244+1)*12/26,J1243))/2,2),IF($E$10="Acc Weekly",ROUND((-PMT(((1+D1244/CP)^(CP/12))-1,(nper-A1244+1)*12/52,J1243))/4,2),ROUND(-PMT(((1+D1244/CP)^(CP/periods_per_year))-1,nper-A1244+1,J1243),2)))))))</f>
        <v/>
      </c>
      <c r="G1244" s="71" t="str">
        <f>IF(OR(A1244="",A1244&lt;$E$14),"",IF(J1243&lt;=F1244,0,IF(IF(AND(A1244&gt;=$E$14,MOD(A1244-$E$14,int)=0),$E$15,0)+F1244&gt;=J1243+E1244,J1243+E1244-F1244,IF(AND(A1244&gt;=$E$14,MOD(A1244-$E$14,int)=0),$E$15,0)+IF(IF(AND(A1244&gt;=$E$14,MOD(A1244-$E$14,int)=0),$E$15,0)+IF(MOD(A1244-$E$18,periods_per_year)=0,$E$17,0)+F1244&lt;J1243+E1244,IF(MOD(A1244-$E$18,periods_per_year)=0,$E$17,0),J1243+E1244-IF(AND(A1244&gt;=$E$14,MOD(A1244-$E$14,int)=0),$E$15,0)-F1244))))</f>
        <v/>
      </c>
      <c r="H1244" s="68"/>
      <c r="I1244" s="71" t="str">
        <f t="shared" si="166"/>
        <v/>
      </c>
      <c r="J1244" s="71" t="str">
        <f t="shared" si="167"/>
        <v/>
      </c>
      <c r="K1244" s="50"/>
      <c r="L1244" s="63" t="str">
        <f t="shared" si="168"/>
        <v/>
      </c>
      <c r="M1244" s="64" t="str">
        <f>IF(L1244="","",IF(OR(periods_per_year=26,periods_per_year=52),IF(periods_per_year=26,IF(L1244=1,fpdate,M1243+14),IF(periods_per_year=52,IF(L1244=1,fpdate,M1243+7),"n/a")),IF(periods_per_year=24,DATE(YEAR(fpdate),MONTH(fpdate)+(L1244-1)/2+IF(AND(DAY(fpdate)&gt;=15,MOD(L1244,2)=0),1,0),IF(MOD(L1244,2)=0,IF(DAY(fpdate)&gt;=15,DAY(fpdate)-14,DAY(fpdate)+14),DAY(fpdate))),IF(DAY(DATE(YEAR(fpdate),MONTH(fpdate)+L1244-1,DAY(fpdate)))&lt;&gt;DAY(fpdate),DATE(YEAR(fpdate),MONTH(fpdate)+L1244,0),DATE(YEAR(fpdate),MONTH(fpdate)+L1244-1,DAY(fpdate))))))</f>
        <v/>
      </c>
      <c r="N1244" s="70" t="str">
        <f>IF(L1244="","",IF(D1244&lt;&gt;"",D1244,IF(L1244=1,start_rate,IF(variable,IF(OR(L1244=1,L1244&lt;$K$20*periods_per_year),N1243,MIN($K$21,IF(MOD(L1244-1,$J$23)=0,MAX($K$22,N1243+$J$24),N1243))),N1243))))</f>
        <v/>
      </c>
      <c r="O1244" s="71" t="str">
        <f>IF(L1244="","",ROUND((((1+N1244/CP)^(CP/periods_per_year))-1)*R1243,2))</f>
        <v/>
      </c>
      <c r="P1244" s="71" t="str">
        <f>IF(L1244="","",IF(L1244=nper,R1243+O1244,MIN(R1243+O1244,IF(N1244=N1243,P1243,ROUND(-PMT(((1+N1244/CP)^(CP/periods_per_year))-1,nper-L1244+1,R1243),2)))))</f>
        <v/>
      </c>
      <c r="Q1244" s="71" t="str">
        <f t="shared" si="169"/>
        <v/>
      </c>
      <c r="R1244" s="71" t="str">
        <f t="shared" si="170"/>
        <v/>
      </c>
    </row>
    <row r="1245" spans="1:18" x14ac:dyDescent="0.25">
      <c r="A1245" s="63" t="str">
        <f t="shared" si="162"/>
        <v/>
      </c>
      <c r="B1245" s="64" t="str">
        <f t="shared" si="163"/>
        <v/>
      </c>
      <c r="C1245" s="65" t="str">
        <f t="shared" si="164"/>
        <v/>
      </c>
      <c r="D1245" s="66" t="str">
        <f>IF(A1245="","",IF(A1245=1,start_rate,IF(variable,IF(OR(A1245=1,A1245&lt;$K$20*periods_per_year),D1244,MIN($K$21,IF(MOD(A1245-1,$J$23)=0,MAX($K$22,D1244+$J$24),D1244))),D1244)))</f>
        <v/>
      </c>
      <c r="E1245" s="71" t="str">
        <f t="shared" si="165"/>
        <v/>
      </c>
      <c r="F1245" s="71" t="str">
        <f>IF(A1245="","",IF(A1245=nper,J1244+E1245,MIN(J1244+E1245,IF(D1245=D1244,F1244,IF($E$10="Acc Bi-Weekly",ROUND((-PMT(((1+D1245/CP)^(CP/12))-1,(nper-A1245+1)*12/26,J1244))/2,2),IF($E$10="Acc Weekly",ROUND((-PMT(((1+D1245/CP)^(CP/12))-1,(nper-A1245+1)*12/52,J1244))/4,2),ROUND(-PMT(((1+D1245/CP)^(CP/periods_per_year))-1,nper-A1245+1,J1244),2)))))))</f>
        <v/>
      </c>
      <c r="G1245" s="71" t="str">
        <f>IF(OR(A1245="",A1245&lt;$E$14),"",IF(J1244&lt;=F1245,0,IF(IF(AND(A1245&gt;=$E$14,MOD(A1245-$E$14,int)=0),$E$15,0)+F1245&gt;=J1244+E1245,J1244+E1245-F1245,IF(AND(A1245&gt;=$E$14,MOD(A1245-$E$14,int)=0),$E$15,0)+IF(IF(AND(A1245&gt;=$E$14,MOD(A1245-$E$14,int)=0),$E$15,0)+IF(MOD(A1245-$E$18,periods_per_year)=0,$E$17,0)+F1245&lt;J1244+E1245,IF(MOD(A1245-$E$18,periods_per_year)=0,$E$17,0),J1244+E1245-IF(AND(A1245&gt;=$E$14,MOD(A1245-$E$14,int)=0),$E$15,0)-F1245))))</f>
        <v/>
      </c>
      <c r="H1245" s="68"/>
      <c r="I1245" s="71" t="str">
        <f t="shared" si="166"/>
        <v/>
      </c>
      <c r="J1245" s="71" t="str">
        <f t="shared" si="167"/>
        <v/>
      </c>
      <c r="K1245" s="50"/>
      <c r="L1245" s="63" t="str">
        <f t="shared" si="168"/>
        <v/>
      </c>
      <c r="M1245" s="64" t="str">
        <f>IF(L1245="","",IF(OR(periods_per_year=26,periods_per_year=52),IF(periods_per_year=26,IF(L1245=1,fpdate,M1244+14),IF(periods_per_year=52,IF(L1245=1,fpdate,M1244+7),"n/a")),IF(periods_per_year=24,DATE(YEAR(fpdate),MONTH(fpdate)+(L1245-1)/2+IF(AND(DAY(fpdate)&gt;=15,MOD(L1245,2)=0),1,0),IF(MOD(L1245,2)=0,IF(DAY(fpdate)&gt;=15,DAY(fpdate)-14,DAY(fpdate)+14),DAY(fpdate))),IF(DAY(DATE(YEAR(fpdate),MONTH(fpdate)+L1245-1,DAY(fpdate)))&lt;&gt;DAY(fpdate),DATE(YEAR(fpdate),MONTH(fpdate)+L1245,0),DATE(YEAR(fpdate),MONTH(fpdate)+L1245-1,DAY(fpdate))))))</f>
        <v/>
      </c>
      <c r="N1245" s="70" t="str">
        <f>IF(L1245="","",IF(D1245&lt;&gt;"",D1245,IF(L1245=1,start_rate,IF(variable,IF(OR(L1245=1,L1245&lt;$K$20*periods_per_year),N1244,MIN($K$21,IF(MOD(L1245-1,$J$23)=0,MAX($K$22,N1244+$J$24),N1244))),N1244))))</f>
        <v/>
      </c>
      <c r="O1245" s="71" t="str">
        <f>IF(L1245="","",ROUND((((1+N1245/CP)^(CP/periods_per_year))-1)*R1244,2))</f>
        <v/>
      </c>
      <c r="P1245" s="71" t="str">
        <f>IF(L1245="","",IF(L1245=nper,R1244+O1245,MIN(R1244+O1245,IF(N1245=N1244,P1244,ROUND(-PMT(((1+N1245/CP)^(CP/periods_per_year))-1,nper-L1245+1,R1244),2)))))</f>
        <v/>
      </c>
      <c r="Q1245" s="71" t="str">
        <f t="shared" si="169"/>
        <v/>
      </c>
      <c r="R1245" s="71" t="str">
        <f t="shared" si="170"/>
        <v/>
      </c>
    </row>
    <row r="1246" spans="1:18" x14ac:dyDescent="0.25">
      <c r="A1246" s="63" t="str">
        <f t="shared" si="162"/>
        <v/>
      </c>
      <c r="B1246" s="64" t="str">
        <f t="shared" si="163"/>
        <v/>
      </c>
      <c r="C1246" s="65" t="str">
        <f t="shared" si="164"/>
        <v/>
      </c>
      <c r="D1246" s="66" t="str">
        <f>IF(A1246="","",IF(A1246=1,start_rate,IF(variable,IF(OR(A1246=1,A1246&lt;$K$20*periods_per_year),D1245,MIN($K$21,IF(MOD(A1246-1,$J$23)=0,MAX($K$22,D1245+$J$24),D1245))),D1245)))</f>
        <v/>
      </c>
      <c r="E1246" s="71" t="str">
        <f t="shared" si="165"/>
        <v/>
      </c>
      <c r="F1246" s="71" t="str">
        <f>IF(A1246="","",IF(A1246=nper,J1245+E1246,MIN(J1245+E1246,IF(D1246=D1245,F1245,IF($E$10="Acc Bi-Weekly",ROUND((-PMT(((1+D1246/CP)^(CP/12))-1,(nper-A1246+1)*12/26,J1245))/2,2),IF($E$10="Acc Weekly",ROUND((-PMT(((1+D1246/CP)^(CP/12))-1,(nper-A1246+1)*12/52,J1245))/4,2),ROUND(-PMT(((1+D1246/CP)^(CP/periods_per_year))-1,nper-A1246+1,J1245),2)))))))</f>
        <v/>
      </c>
      <c r="G1246" s="71" t="str">
        <f>IF(OR(A1246="",A1246&lt;$E$14),"",IF(J1245&lt;=F1246,0,IF(IF(AND(A1246&gt;=$E$14,MOD(A1246-$E$14,int)=0),$E$15,0)+F1246&gt;=J1245+E1246,J1245+E1246-F1246,IF(AND(A1246&gt;=$E$14,MOD(A1246-$E$14,int)=0),$E$15,0)+IF(IF(AND(A1246&gt;=$E$14,MOD(A1246-$E$14,int)=0),$E$15,0)+IF(MOD(A1246-$E$18,periods_per_year)=0,$E$17,0)+F1246&lt;J1245+E1246,IF(MOD(A1246-$E$18,periods_per_year)=0,$E$17,0),J1245+E1246-IF(AND(A1246&gt;=$E$14,MOD(A1246-$E$14,int)=0),$E$15,0)-F1246))))</f>
        <v/>
      </c>
      <c r="H1246" s="68"/>
      <c r="I1246" s="71" t="str">
        <f t="shared" si="166"/>
        <v/>
      </c>
      <c r="J1246" s="71" t="str">
        <f t="shared" si="167"/>
        <v/>
      </c>
      <c r="K1246" s="50"/>
      <c r="L1246" s="63" t="str">
        <f t="shared" si="168"/>
        <v/>
      </c>
      <c r="M1246" s="64" t="str">
        <f>IF(L1246="","",IF(OR(periods_per_year=26,periods_per_year=52),IF(periods_per_year=26,IF(L1246=1,fpdate,M1245+14),IF(periods_per_year=52,IF(L1246=1,fpdate,M1245+7),"n/a")),IF(periods_per_year=24,DATE(YEAR(fpdate),MONTH(fpdate)+(L1246-1)/2+IF(AND(DAY(fpdate)&gt;=15,MOD(L1246,2)=0),1,0),IF(MOD(L1246,2)=0,IF(DAY(fpdate)&gt;=15,DAY(fpdate)-14,DAY(fpdate)+14),DAY(fpdate))),IF(DAY(DATE(YEAR(fpdate),MONTH(fpdate)+L1246-1,DAY(fpdate)))&lt;&gt;DAY(fpdate),DATE(YEAR(fpdate),MONTH(fpdate)+L1246,0),DATE(YEAR(fpdate),MONTH(fpdate)+L1246-1,DAY(fpdate))))))</f>
        <v/>
      </c>
      <c r="N1246" s="70" t="str">
        <f>IF(L1246="","",IF(D1246&lt;&gt;"",D1246,IF(L1246=1,start_rate,IF(variable,IF(OR(L1246=1,L1246&lt;$K$20*periods_per_year),N1245,MIN($K$21,IF(MOD(L1246-1,$J$23)=0,MAX($K$22,N1245+$J$24),N1245))),N1245))))</f>
        <v/>
      </c>
      <c r="O1246" s="71" t="str">
        <f>IF(L1246="","",ROUND((((1+N1246/CP)^(CP/periods_per_year))-1)*R1245,2))</f>
        <v/>
      </c>
      <c r="P1246" s="71" t="str">
        <f>IF(L1246="","",IF(L1246=nper,R1245+O1246,MIN(R1245+O1246,IF(N1246=N1245,P1245,ROUND(-PMT(((1+N1246/CP)^(CP/periods_per_year))-1,nper-L1246+1,R1245),2)))))</f>
        <v/>
      </c>
      <c r="Q1246" s="71" t="str">
        <f t="shared" si="169"/>
        <v/>
      </c>
      <c r="R1246" s="71" t="str">
        <f t="shared" si="170"/>
        <v/>
      </c>
    </row>
    <row r="1247" spans="1:18" x14ac:dyDescent="0.25">
      <c r="A1247" s="63" t="str">
        <f t="shared" si="162"/>
        <v/>
      </c>
      <c r="B1247" s="64" t="str">
        <f t="shared" si="163"/>
        <v/>
      </c>
      <c r="C1247" s="65" t="str">
        <f t="shared" si="164"/>
        <v/>
      </c>
      <c r="D1247" s="66" t="str">
        <f>IF(A1247="","",IF(A1247=1,start_rate,IF(variable,IF(OR(A1247=1,A1247&lt;$K$20*periods_per_year),D1246,MIN($K$21,IF(MOD(A1247-1,$J$23)=0,MAX($K$22,D1246+$J$24),D1246))),D1246)))</f>
        <v/>
      </c>
      <c r="E1247" s="71" t="str">
        <f t="shared" si="165"/>
        <v/>
      </c>
      <c r="F1247" s="71" t="str">
        <f>IF(A1247="","",IF(A1247=nper,J1246+E1247,MIN(J1246+E1247,IF(D1247=D1246,F1246,IF($E$10="Acc Bi-Weekly",ROUND((-PMT(((1+D1247/CP)^(CP/12))-1,(nper-A1247+1)*12/26,J1246))/2,2),IF($E$10="Acc Weekly",ROUND((-PMT(((1+D1247/CP)^(CP/12))-1,(nper-A1247+1)*12/52,J1246))/4,2),ROUND(-PMT(((1+D1247/CP)^(CP/periods_per_year))-1,nper-A1247+1,J1246),2)))))))</f>
        <v/>
      </c>
      <c r="G1247" s="71" t="str">
        <f>IF(OR(A1247="",A1247&lt;$E$14),"",IF(J1246&lt;=F1247,0,IF(IF(AND(A1247&gt;=$E$14,MOD(A1247-$E$14,int)=0),$E$15,0)+F1247&gt;=J1246+E1247,J1246+E1247-F1247,IF(AND(A1247&gt;=$E$14,MOD(A1247-$E$14,int)=0),$E$15,0)+IF(IF(AND(A1247&gt;=$E$14,MOD(A1247-$E$14,int)=0),$E$15,0)+IF(MOD(A1247-$E$18,periods_per_year)=0,$E$17,0)+F1247&lt;J1246+E1247,IF(MOD(A1247-$E$18,periods_per_year)=0,$E$17,0),J1246+E1247-IF(AND(A1247&gt;=$E$14,MOD(A1247-$E$14,int)=0),$E$15,0)-F1247))))</f>
        <v/>
      </c>
      <c r="H1247" s="68"/>
      <c r="I1247" s="71" t="str">
        <f t="shared" si="166"/>
        <v/>
      </c>
      <c r="J1247" s="71" t="str">
        <f t="shared" si="167"/>
        <v/>
      </c>
      <c r="K1247" s="50"/>
      <c r="L1247" s="63" t="str">
        <f t="shared" si="168"/>
        <v/>
      </c>
      <c r="M1247" s="64" t="str">
        <f>IF(L1247="","",IF(OR(periods_per_year=26,periods_per_year=52),IF(periods_per_year=26,IF(L1247=1,fpdate,M1246+14),IF(periods_per_year=52,IF(L1247=1,fpdate,M1246+7),"n/a")),IF(periods_per_year=24,DATE(YEAR(fpdate),MONTH(fpdate)+(L1247-1)/2+IF(AND(DAY(fpdate)&gt;=15,MOD(L1247,2)=0),1,0),IF(MOD(L1247,2)=0,IF(DAY(fpdate)&gt;=15,DAY(fpdate)-14,DAY(fpdate)+14),DAY(fpdate))),IF(DAY(DATE(YEAR(fpdate),MONTH(fpdate)+L1247-1,DAY(fpdate)))&lt;&gt;DAY(fpdate),DATE(YEAR(fpdate),MONTH(fpdate)+L1247,0),DATE(YEAR(fpdate),MONTH(fpdate)+L1247-1,DAY(fpdate))))))</f>
        <v/>
      </c>
      <c r="N1247" s="70" t="str">
        <f>IF(L1247="","",IF(D1247&lt;&gt;"",D1247,IF(L1247=1,start_rate,IF(variable,IF(OR(L1247=1,L1247&lt;$K$20*periods_per_year),N1246,MIN($K$21,IF(MOD(L1247-1,$J$23)=0,MAX($K$22,N1246+$J$24),N1246))),N1246))))</f>
        <v/>
      </c>
      <c r="O1247" s="71" t="str">
        <f>IF(L1247="","",ROUND((((1+N1247/CP)^(CP/periods_per_year))-1)*R1246,2))</f>
        <v/>
      </c>
      <c r="P1247" s="71" t="str">
        <f>IF(L1247="","",IF(L1247=nper,R1246+O1247,MIN(R1246+O1247,IF(N1247=N1246,P1246,ROUND(-PMT(((1+N1247/CP)^(CP/periods_per_year))-1,nper-L1247+1,R1246),2)))))</f>
        <v/>
      </c>
      <c r="Q1247" s="71" t="str">
        <f t="shared" si="169"/>
        <v/>
      </c>
      <c r="R1247" s="71" t="str">
        <f t="shared" si="170"/>
        <v/>
      </c>
    </row>
    <row r="1248" spans="1:18" x14ac:dyDescent="0.25">
      <c r="A1248" s="63" t="str">
        <f t="shared" si="162"/>
        <v/>
      </c>
      <c r="B1248" s="64" t="str">
        <f t="shared" si="163"/>
        <v/>
      </c>
      <c r="C1248" s="65" t="str">
        <f t="shared" si="164"/>
        <v/>
      </c>
      <c r="D1248" s="66" t="str">
        <f>IF(A1248="","",IF(A1248=1,start_rate,IF(variable,IF(OR(A1248=1,A1248&lt;$K$20*periods_per_year),D1247,MIN($K$21,IF(MOD(A1248-1,$J$23)=0,MAX($K$22,D1247+$J$24),D1247))),D1247)))</f>
        <v/>
      </c>
      <c r="E1248" s="71" t="str">
        <f t="shared" si="165"/>
        <v/>
      </c>
      <c r="F1248" s="71" t="str">
        <f>IF(A1248="","",IF(A1248=nper,J1247+E1248,MIN(J1247+E1248,IF(D1248=D1247,F1247,IF($E$10="Acc Bi-Weekly",ROUND((-PMT(((1+D1248/CP)^(CP/12))-1,(nper-A1248+1)*12/26,J1247))/2,2),IF($E$10="Acc Weekly",ROUND((-PMT(((1+D1248/CP)^(CP/12))-1,(nper-A1248+1)*12/52,J1247))/4,2),ROUND(-PMT(((1+D1248/CP)^(CP/periods_per_year))-1,nper-A1248+1,J1247),2)))))))</f>
        <v/>
      </c>
      <c r="G1248" s="71" t="str">
        <f>IF(OR(A1248="",A1248&lt;$E$14),"",IF(J1247&lt;=F1248,0,IF(IF(AND(A1248&gt;=$E$14,MOD(A1248-$E$14,int)=0),$E$15,0)+F1248&gt;=J1247+E1248,J1247+E1248-F1248,IF(AND(A1248&gt;=$E$14,MOD(A1248-$E$14,int)=0),$E$15,0)+IF(IF(AND(A1248&gt;=$E$14,MOD(A1248-$E$14,int)=0),$E$15,0)+IF(MOD(A1248-$E$18,periods_per_year)=0,$E$17,0)+F1248&lt;J1247+E1248,IF(MOD(A1248-$E$18,periods_per_year)=0,$E$17,0),J1247+E1248-IF(AND(A1248&gt;=$E$14,MOD(A1248-$E$14,int)=0),$E$15,0)-F1248))))</f>
        <v/>
      </c>
      <c r="H1248" s="68"/>
      <c r="I1248" s="71" t="str">
        <f t="shared" si="166"/>
        <v/>
      </c>
      <c r="J1248" s="71" t="str">
        <f t="shared" si="167"/>
        <v/>
      </c>
      <c r="K1248" s="50"/>
      <c r="L1248" s="63" t="str">
        <f t="shared" si="168"/>
        <v/>
      </c>
      <c r="M1248" s="64" t="str">
        <f>IF(L1248="","",IF(OR(periods_per_year=26,periods_per_year=52),IF(periods_per_year=26,IF(L1248=1,fpdate,M1247+14),IF(periods_per_year=52,IF(L1248=1,fpdate,M1247+7),"n/a")),IF(periods_per_year=24,DATE(YEAR(fpdate),MONTH(fpdate)+(L1248-1)/2+IF(AND(DAY(fpdate)&gt;=15,MOD(L1248,2)=0),1,0),IF(MOD(L1248,2)=0,IF(DAY(fpdate)&gt;=15,DAY(fpdate)-14,DAY(fpdate)+14),DAY(fpdate))),IF(DAY(DATE(YEAR(fpdate),MONTH(fpdate)+L1248-1,DAY(fpdate)))&lt;&gt;DAY(fpdate),DATE(YEAR(fpdate),MONTH(fpdate)+L1248,0),DATE(YEAR(fpdate),MONTH(fpdate)+L1248-1,DAY(fpdate))))))</f>
        <v/>
      </c>
      <c r="N1248" s="70" t="str">
        <f>IF(L1248="","",IF(D1248&lt;&gt;"",D1248,IF(L1248=1,start_rate,IF(variable,IF(OR(L1248=1,L1248&lt;$K$20*periods_per_year),N1247,MIN($K$21,IF(MOD(L1248-1,$J$23)=0,MAX($K$22,N1247+$J$24),N1247))),N1247))))</f>
        <v/>
      </c>
      <c r="O1248" s="71" t="str">
        <f>IF(L1248="","",ROUND((((1+N1248/CP)^(CP/periods_per_year))-1)*R1247,2))</f>
        <v/>
      </c>
      <c r="P1248" s="71" t="str">
        <f>IF(L1248="","",IF(L1248=nper,R1247+O1248,MIN(R1247+O1248,IF(N1248=N1247,P1247,ROUND(-PMT(((1+N1248/CP)^(CP/periods_per_year))-1,nper-L1248+1,R1247),2)))))</f>
        <v/>
      </c>
      <c r="Q1248" s="71" t="str">
        <f t="shared" si="169"/>
        <v/>
      </c>
      <c r="R1248" s="71" t="str">
        <f t="shared" si="170"/>
        <v/>
      </c>
    </row>
    <row r="1249" spans="1:18" x14ac:dyDescent="0.25">
      <c r="A1249" s="63" t="str">
        <f t="shared" si="162"/>
        <v/>
      </c>
      <c r="B1249" s="64" t="str">
        <f t="shared" si="163"/>
        <v/>
      </c>
      <c r="C1249" s="65" t="str">
        <f t="shared" si="164"/>
        <v/>
      </c>
      <c r="D1249" s="66" t="str">
        <f>IF(A1249="","",IF(A1249=1,start_rate,IF(variable,IF(OR(A1249=1,A1249&lt;$K$20*periods_per_year),D1248,MIN($K$21,IF(MOD(A1249-1,$J$23)=0,MAX($K$22,D1248+$J$24),D1248))),D1248)))</f>
        <v/>
      </c>
      <c r="E1249" s="71" t="str">
        <f t="shared" si="165"/>
        <v/>
      </c>
      <c r="F1249" s="71" t="str">
        <f>IF(A1249="","",IF(A1249=nper,J1248+E1249,MIN(J1248+E1249,IF(D1249=D1248,F1248,IF($E$10="Acc Bi-Weekly",ROUND((-PMT(((1+D1249/CP)^(CP/12))-1,(nper-A1249+1)*12/26,J1248))/2,2),IF($E$10="Acc Weekly",ROUND((-PMT(((1+D1249/CP)^(CP/12))-1,(nper-A1249+1)*12/52,J1248))/4,2),ROUND(-PMT(((1+D1249/CP)^(CP/periods_per_year))-1,nper-A1249+1,J1248),2)))))))</f>
        <v/>
      </c>
      <c r="G1249" s="71" t="str">
        <f>IF(OR(A1249="",A1249&lt;$E$14),"",IF(J1248&lt;=F1249,0,IF(IF(AND(A1249&gt;=$E$14,MOD(A1249-$E$14,int)=0),$E$15,0)+F1249&gt;=J1248+E1249,J1248+E1249-F1249,IF(AND(A1249&gt;=$E$14,MOD(A1249-$E$14,int)=0),$E$15,0)+IF(IF(AND(A1249&gt;=$E$14,MOD(A1249-$E$14,int)=0),$E$15,0)+IF(MOD(A1249-$E$18,periods_per_year)=0,$E$17,0)+F1249&lt;J1248+E1249,IF(MOD(A1249-$E$18,periods_per_year)=0,$E$17,0),J1248+E1249-IF(AND(A1249&gt;=$E$14,MOD(A1249-$E$14,int)=0),$E$15,0)-F1249))))</f>
        <v/>
      </c>
      <c r="H1249" s="68"/>
      <c r="I1249" s="71" t="str">
        <f t="shared" si="166"/>
        <v/>
      </c>
      <c r="J1249" s="71" t="str">
        <f t="shared" si="167"/>
        <v/>
      </c>
      <c r="K1249" s="50"/>
      <c r="L1249" s="63" t="str">
        <f t="shared" si="168"/>
        <v/>
      </c>
      <c r="M1249" s="64" t="str">
        <f>IF(L1249="","",IF(OR(periods_per_year=26,periods_per_year=52),IF(periods_per_year=26,IF(L1249=1,fpdate,M1248+14),IF(periods_per_year=52,IF(L1249=1,fpdate,M1248+7),"n/a")),IF(periods_per_year=24,DATE(YEAR(fpdate),MONTH(fpdate)+(L1249-1)/2+IF(AND(DAY(fpdate)&gt;=15,MOD(L1249,2)=0),1,0),IF(MOD(L1249,2)=0,IF(DAY(fpdate)&gt;=15,DAY(fpdate)-14,DAY(fpdate)+14),DAY(fpdate))),IF(DAY(DATE(YEAR(fpdate),MONTH(fpdate)+L1249-1,DAY(fpdate)))&lt;&gt;DAY(fpdate),DATE(YEAR(fpdate),MONTH(fpdate)+L1249,0),DATE(YEAR(fpdate),MONTH(fpdate)+L1249-1,DAY(fpdate))))))</f>
        <v/>
      </c>
      <c r="N1249" s="70" t="str">
        <f>IF(L1249="","",IF(D1249&lt;&gt;"",D1249,IF(L1249=1,start_rate,IF(variable,IF(OR(L1249=1,L1249&lt;$K$20*periods_per_year),N1248,MIN($K$21,IF(MOD(L1249-1,$J$23)=0,MAX($K$22,N1248+$J$24),N1248))),N1248))))</f>
        <v/>
      </c>
      <c r="O1249" s="71" t="str">
        <f>IF(L1249="","",ROUND((((1+N1249/CP)^(CP/periods_per_year))-1)*R1248,2))</f>
        <v/>
      </c>
      <c r="P1249" s="71" t="str">
        <f>IF(L1249="","",IF(L1249=nper,R1248+O1249,MIN(R1248+O1249,IF(N1249=N1248,P1248,ROUND(-PMT(((1+N1249/CP)^(CP/periods_per_year))-1,nper-L1249+1,R1248),2)))))</f>
        <v/>
      </c>
      <c r="Q1249" s="71" t="str">
        <f t="shared" si="169"/>
        <v/>
      </c>
      <c r="R1249" s="71" t="str">
        <f t="shared" si="170"/>
        <v/>
      </c>
    </row>
    <row r="1250" spans="1:18" x14ac:dyDescent="0.25">
      <c r="A1250" s="63" t="str">
        <f t="shared" si="162"/>
        <v/>
      </c>
      <c r="B1250" s="64" t="str">
        <f t="shared" si="163"/>
        <v/>
      </c>
      <c r="C1250" s="65" t="str">
        <f t="shared" si="164"/>
        <v/>
      </c>
      <c r="D1250" s="66" t="str">
        <f>IF(A1250="","",IF(A1250=1,start_rate,IF(variable,IF(OR(A1250=1,A1250&lt;$K$20*periods_per_year),D1249,MIN($K$21,IF(MOD(A1250-1,$J$23)=0,MAX($K$22,D1249+$J$24),D1249))),D1249)))</f>
        <v/>
      </c>
      <c r="E1250" s="71" t="str">
        <f t="shared" si="165"/>
        <v/>
      </c>
      <c r="F1250" s="71" t="str">
        <f>IF(A1250="","",IF(A1250=nper,J1249+E1250,MIN(J1249+E1250,IF(D1250=D1249,F1249,IF($E$10="Acc Bi-Weekly",ROUND((-PMT(((1+D1250/CP)^(CP/12))-1,(nper-A1250+1)*12/26,J1249))/2,2),IF($E$10="Acc Weekly",ROUND((-PMT(((1+D1250/CP)^(CP/12))-1,(nper-A1250+1)*12/52,J1249))/4,2),ROUND(-PMT(((1+D1250/CP)^(CP/periods_per_year))-1,nper-A1250+1,J1249),2)))))))</f>
        <v/>
      </c>
      <c r="G1250" s="71" t="str">
        <f>IF(OR(A1250="",A1250&lt;$E$14),"",IF(J1249&lt;=F1250,0,IF(IF(AND(A1250&gt;=$E$14,MOD(A1250-$E$14,int)=0),$E$15,0)+F1250&gt;=J1249+E1250,J1249+E1250-F1250,IF(AND(A1250&gt;=$E$14,MOD(A1250-$E$14,int)=0),$E$15,0)+IF(IF(AND(A1250&gt;=$E$14,MOD(A1250-$E$14,int)=0),$E$15,0)+IF(MOD(A1250-$E$18,periods_per_year)=0,$E$17,0)+F1250&lt;J1249+E1250,IF(MOD(A1250-$E$18,periods_per_year)=0,$E$17,0),J1249+E1250-IF(AND(A1250&gt;=$E$14,MOD(A1250-$E$14,int)=0),$E$15,0)-F1250))))</f>
        <v/>
      </c>
      <c r="H1250" s="68"/>
      <c r="I1250" s="71" t="str">
        <f t="shared" si="166"/>
        <v/>
      </c>
      <c r="J1250" s="71" t="str">
        <f t="shared" si="167"/>
        <v/>
      </c>
      <c r="K1250" s="50"/>
      <c r="L1250" s="63" t="str">
        <f t="shared" si="168"/>
        <v/>
      </c>
      <c r="M1250" s="64" t="str">
        <f>IF(L1250="","",IF(OR(periods_per_year=26,periods_per_year=52),IF(periods_per_year=26,IF(L1250=1,fpdate,M1249+14),IF(periods_per_year=52,IF(L1250=1,fpdate,M1249+7),"n/a")),IF(periods_per_year=24,DATE(YEAR(fpdate),MONTH(fpdate)+(L1250-1)/2+IF(AND(DAY(fpdate)&gt;=15,MOD(L1250,2)=0),1,0),IF(MOD(L1250,2)=0,IF(DAY(fpdate)&gt;=15,DAY(fpdate)-14,DAY(fpdate)+14),DAY(fpdate))),IF(DAY(DATE(YEAR(fpdate),MONTH(fpdate)+L1250-1,DAY(fpdate)))&lt;&gt;DAY(fpdate),DATE(YEAR(fpdate),MONTH(fpdate)+L1250,0),DATE(YEAR(fpdate),MONTH(fpdate)+L1250-1,DAY(fpdate))))))</f>
        <v/>
      </c>
      <c r="N1250" s="70" t="str">
        <f>IF(L1250="","",IF(D1250&lt;&gt;"",D1250,IF(L1250=1,start_rate,IF(variable,IF(OR(L1250=1,L1250&lt;$K$20*periods_per_year),N1249,MIN($K$21,IF(MOD(L1250-1,$J$23)=0,MAX($K$22,N1249+$J$24),N1249))),N1249))))</f>
        <v/>
      </c>
      <c r="O1250" s="71" t="str">
        <f>IF(L1250="","",ROUND((((1+N1250/CP)^(CP/periods_per_year))-1)*R1249,2))</f>
        <v/>
      </c>
      <c r="P1250" s="71" t="str">
        <f>IF(L1250="","",IF(L1250=nper,R1249+O1250,MIN(R1249+O1250,IF(N1250=N1249,P1249,ROUND(-PMT(((1+N1250/CP)^(CP/periods_per_year))-1,nper-L1250+1,R1249),2)))))</f>
        <v/>
      </c>
      <c r="Q1250" s="71" t="str">
        <f t="shared" si="169"/>
        <v/>
      </c>
      <c r="R1250" s="71" t="str">
        <f t="shared" si="170"/>
        <v/>
      </c>
    </row>
    <row r="1251" spans="1:18" x14ac:dyDescent="0.25">
      <c r="A1251" s="63" t="str">
        <f t="shared" si="162"/>
        <v/>
      </c>
      <c r="B1251" s="64" t="str">
        <f t="shared" si="163"/>
        <v/>
      </c>
      <c r="C1251" s="65" t="str">
        <f t="shared" si="164"/>
        <v/>
      </c>
      <c r="D1251" s="66" t="str">
        <f>IF(A1251="","",IF(A1251=1,start_rate,IF(variable,IF(OR(A1251=1,A1251&lt;$K$20*periods_per_year),D1250,MIN($K$21,IF(MOD(A1251-1,$J$23)=0,MAX($K$22,D1250+$J$24),D1250))),D1250)))</f>
        <v/>
      </c>
      <c r="E1251" s="71" t="str">
        <f t="shared" si="165"/>
        <v/>
      </c>
      <c r="F1251" s="71" t="str">
        <f>IF(A1251="","",IF(A1251=nper,J1250+E1251,MIN(J1250+E1251,IF(D1251=D1250,F1250,IF($E$10="Acc Bi-Weekly",ROUND((-PMT(((1+D1251/CP)^(CP/12))-1,(nper-A1251+1)*12/26,J1250))/2,2),IF($E$10="Acc Weekly",ROUND((-PMT(((1+D1251/CP)^(CP/12))-1,(nper-A1251+1)*12/52,J1250))/4,2),ROUND(-PMT(((1+D1251/CP)^(CP/periods_per_year))-1,nper-A1251+1,J1250),2)))))))</f>
        <v/>
      </c>
      <c r="G1251" s="71" t="str">
        <f>IF(OR(A1251="",A1251&lt;$E$14),"",IF(J1250&lt;=F1251,0,IF(IF(AND(A1251&gt;=$E$14,MOD(A1251-$E$14,int)=0),$E$15,0)+F1251&gt;=J1250+E1251,J1250+E1251-F1251,IF(AND(A1251&gt;=$E$14,MOD(A1251-$E$14,int)=0),$E$15,0)+IF(IF(AND(A1251&gt;=$E$14,MOD(A1251-$E$14,int)=0),$E$15,0)+IF(MOD(A1251-$E$18,periods_per_year)=0,$E$17,0)+F1251&lt;J1250+E1251,IF(MOD(A1251-$E$18,periods_per_year)=0,$E$17,0),J1250+E1251-IF(AND(A1251&gt;=$E$14,MOD(A1251-$E$14,int)=0),$E$15,0)-F1251))))</f>
        <v/>
      </c>
      <c r="H1251" s="68"/>
      <c r="I1251" s="71" t="str">
        <f t="shared" si="166"/>
        <v/>
      </c>
      <c r="J1251" s="71" t="str">
        <f t="shared" si="167"/>
        <v/>
      </c>
      <c r="K1251" s="50"/>
      <c r="L1251" s="63" t="str">
        <f t="shared" si="168"/>
        <v/>
      </c>
      <c r="M1251" s="64" t="str">
        <f>IF(L1251="","",IF(OR(periods_per_year=26,periods_per_year=52),IF(periods_per_year=26,IF(L1251=1,fpdate,M1250+14),IF(periods_per_year=52,IF(L1251=1,fpdate,M1250+7),"n/a")),IF(periods_per_year=24,DATE(YEAR(fpdate),MONTH(fpdate)+(L1251-1)/2+IF(AND(DAY(fpdate)&gt;=15,MOD(L1251,2)=0),1,0),IF(MOD(L1251,2)=0,IF(DAY(fpdate)&gt;=15,DAY(fpdate)-14,DAY(fpdate)+14),DAY(fpdate))),IF(DAY(DATE(YEAR(fpdate),MONTH(fpdate)+L1251-1,DAY(fpdate)))&lt;&gt;DAY(fpdate),DATE(YEAR(fpdate),MONTH(fpdate)+L1251,0),DATE(YEAR(fpdate),MONTH(fpdate)+L1251-1,DAY(fpdate))))))</f>
        <v/>
      </c>
      <c r="N1251" s="70" t="str">
        <f>IF(L1251="","",IF(D1251&lt;&gt;"",D1251,IF(L1251=1,start_rate,IF(variable,IF(OR(L1251=1,L1251&lt;$K$20*periods_per_year),N1250,MIN($K$21,IF(MOD(L1251-1,$J$23)=0,MAX($K$22,N1250+$J$24),N1250))),N1250))))</f>
        <v/>
      </c>
      <c r="O1251" s="71" t="str">
        <f>IF(L1251="","",ROUND((((1+N1251/CP)^(CP/periods_per_year))-1)*R1250,2))</f>
        <v/>
      </c>
      <c r="P1251" s="71" t="str">
        <f>IF(L1251="","",IF(L1251=nper,R1250+O1251,MIN(R1250+O1251,IF(N1251=N1250,P1250,ROUND(-PMT(((1+N1251/CP)^(CP/periods_per_year))-1,nper-L1251+1,R1250),2)))))</f>
        <v/>
      </c>
      <c r="Q1251" s="71" t="str">
        <f t="shared" si="169"/>
        <v/>
      </c>
      <c r="R1251" s="71" t="str">
        <f t="shared" si="170"/>
        <v/>
      </c>
    </row>
    <row r="1252" spans="1:18" x14ac:dyDescent="0.25">
      <c r="A1252" s="63" t="str">
        <f t="shared" si="162"/>
        <v/>
      </c>
      <c r="B1252" s="64" t="str">
        <f t="shared" si="163"/>
        <v/>
      </c>
      <c r="C1252" s="65" t="str">
        <f t="shared" si="164"/>
        <v/>
      </c>
      <c r="D1252" s="66" t="str">
        <f>IF(A1252="","",IF(A1252=1,start_rate,IF(variable,IF(OR(A1252=1,A1252&lt;$K$20*periods_per_year),D1251,MIN($K$21,IF(MOD(A1252-1,$J$23)=0,MAX($K$22,D1251+$J$24),D1251))),D1251)))</f>
        <v/>
      </c>
      <c r="E1252" s="71" t="str">
        <f t="shared" si="165"/>
        <v/>
      </c>
      <c r="F1252" s="71" t="str">
        <f>IF(A1252="","",IF(A1252=nper,J1251+E1252,MIN(J1251+E1252,IF(D1252=D1251,F1251,IF($E$10="Acc Bi-Weekly",ROUND((-PMT(((1+D1252/CP)^(CP/12))-1,(nper-A1252+1)*12/26,J1251))/2,2),IF($E$10="Acc Weekly",ROUND((-PMT(((1+D1252/CP)^(CP/12))-1,(nper-A1252+1)*12/52,J1251))/4,2),ROUND(-PMT(((1+D1252/CP)^(CP/periods_per_year))-1,nper-A1252+1,J1251),2)))))))</f>
        <v/>
      </c>
      <c r="G1252" s="71" t="str">
        <f>IF(OR(A1252="",A1252&lt;$E$14),"",IF(J1251&lt;=F1252,0,IF(IF(AND(A1252&gt;=$E$14,MOD(A1252-$E$14,int)=0),$E$15,0)+F1252&gt;=J1251+E1252,J1251+E1252-F1252,IF(AND(A1252&gt;=$E$14,MOD(A1252-$E$14,int)=0),$E$15,0)+IF(IF(AND(A1252&gt;=$E$14,MOD(A1252-$E$14,int)=0),$E$15,0)+IF(MOD(A1252-$E$18,periods_per_year)=0,$E$17,0)+F1252&lt;J1251+E1252,IF(MOD(A1252-$E$18,periods_per_year)=0,$E$17,0),J1251+E1252-IF(AND(A1252&gt;=$E$14,MOD(A1252-$E$14,int)=0),$E$15,0)-F1252))))</f>
        <v/>
      </c>
      <c r="H1252" s="68"/>
      <c r="I1252" s="71" t="str">
        <f t="shared" si="166"/>
        <v/>
      </c>
      <c r="J1252" s="71" t="str">
        <f t="shared" si="167"/>
        <v/>
      </c>
      <c r="K1252" s="50"/>
      <c r="L1252" s="63" t="str">
        <f t="shared" si="168"/>
        <v/>
      </c>
      <c r="M1252" s="64" t="str">
        <f>IF(L1252="","",IF(OR(periods_per_year=26,periods_per_year=52),IF(periods_per_year=26,IF(L1252=1,fpdate,M1251+14),IF(periods_per_year=52,IF(L1252=1,fpdate,M1251+7),"n/a")),IF(periods_per_year=24,DATE(YEAR(fpdate),MONTH(fpdate)+(L1252-1)/2+IF(AND(DAY(fpdate)&gt;=15,MOD(L1252,2)=0),1,0),IF(MOD(L1252,2)=0,IF(DAY(fpdate)&gt;=15,DAY(fpdate)-14,DAY(fpdate)+14),DAY(fpdate))),IF(DAY(DATE(YEAR(fpdate),MONTH(fpdate)+L1252-1,DAY(fpdate)))&lt;&gt;DAY(fpdate),DATE(YEAR(fpdate),MONTH(fpdate)+L1252,0),DATE(YEAR(fpdate),MONTH(fpdate)+L1252-1,DAY(fpdate))))))</f>
        <v/>
      </c>
      <c r="N1252" s="70" t="str">
        <f>IF(L1252="","",IF(D1252&lt;&gt;"",D1252,IF(L1252=1,start_rate,IF(variable,IF(OR(L1252=1,L1252&lt;$K$20*periods_per_year),N1251,MIN($K$21,IF(MOD(L1252-1,$J$23)=0,MAX($K$22,N1251+$J$24),N1251))),N1251))))</f>
        <v/>
      </c>
      <c r="O1252" s="71" t="str">
        <f>IF(L1252="","",ROUND((((1+N1252/CP)^(CP/periods_per_year))-1)*R1251,2))</f>
        <v/>
      </c>
      <c r="P1252" s="71" t="str">
        <f>IF(L1252="","",IF(L1252=nper,R1251+O1252,MIN(R1251+O1252,IF(N1252=N1251,P1251,ROUND(-PMT(((1+N1252/CP)^(CP/periods_per_year))-1,nper-L1252+1,R1251),2)))))</f>
        <v/>
      </c>
      <c r="Q1252" s="71" t="str">
        <f t="shared" si="169"/>
        <v/>
      </c>
      <c r="R1252" s="71" t="str">
        <f t="shared" si="170"/>
        <v/>
      </c>
    </row>
    <row r="1253" spans="1:18" x14ac:dyDescent="0.25">
      <c r="A1253" s="63" t="str">
        <f t="shared" si="162"/>
        <v/>
      </c>
      <c r="B1253" s="64" t="str">
        <f t="shared" si="163"/>
        <v/>
      </c>
      <c r="C1253" s="65" t="str">
        <f t="shared" si="164"/>
        <v/>
      </c>
      <c r="D1253" s="66" t="str">
        <f>IF(A1253="","",IF(A1253=1,start_rate,IF(variable,IF(OR(A1253=1,A1253&lt;$K$20*periods_per_year),D1252,MIN($K$21,IF(MOD(A1253-1,$J$23)=0,MAX($K$22,D1252+$J$24),D1252))),D1252)))</f>
        <v/>
      </c>
      <c r="E1253" s="71" t="str">
        <f t="shared" si="165"/>
        <v/>
      </c>
      <c r="F1253" s="71" t="str">
        <f>IF(A1253="","",IF(A1253=nper,J1252+E1253,MIN(J1252+E1253,IF(D1253=D1252,F1252,IF($E$10="Acc Bi-Weekly",ROUND((-PMT(((1+D1253/CP)^(CP/12))-1,(nper-A1253+1)*12/26,J1252))/2,2),IF($E$10="Acc Weekly",ROUND((-PMT(((1+D1253/CP)^(CP/12))-1,(nper-A1253+1)*12/52,J1252))/4,2),ROUND(-PMT(((1+D1253/CP)^(CP/periods_per_year))-1,nper-A1253+1,J1252),2)))))))</f>
        <v/>
      </c>
      <c r="G1253" s="71" t="str">
        <f>IF(OR(A1253="",A1253&lt;$E$14),"",IF(J1252&lt;=F1253,0,IF(IF(AND(A1253&gt;=$E$14,MOD(A1253-$E$14,int)=0),$E$15,0)+F1253&gt;=J1252+E1253,J1252+E1253-F1253,IF(AND(A1253&gt;=$E$14,MOD(A1253-$E$14,int)=0),$E$15,0)+IF(IF(AND(A1253&gt;=$E$14,MOD(A1253-$E$14,int)=0),$E$15,0)+IF(MOD(A1253-$E$18,periods_per_year)=0,$E$17,0)+F1253&lt;J1252+E1253,IF(MOD(A1253-$E$18,periods_per_year)=0,$E$17,0),J1252+E1253-IF(AND(A1253&gt;=$E$14,MOD(A1253-$E$14,int)=0),$E$15,0)-F1253))))</f>
        <v/>
      </c>
      <c r="H1253" s="68"/>
      <c r="I1253" s="71" t="str">
        <f t="shared" si="166"/>
        <v/>
      </c>
      <c r="J1253" s="71" t="str">
        <f t="shared" si="167"/>
        <v/>
      </c>
      <c r="K1253" s="50"/>
      <c r="L1253" s="63" t="str">
        <f t="shared" si="168"/>
        <v/>
      </c>
      <c r="M1253" s="64" t="str">
        <f>IF(L1253="","",IF(OR(periods_per_year=26,periods_per_year=52),IF(periods_per_year=26,IF(L1253=1,fpdate,M1252+14),IF(periods_per_year=52,IF(L1253=1,fpdate,M1252+7),"n/a")),IF(periods_per_year=24,DATE(YEAR(fpdate),MONTH(fpdate)+(L1253-1)/2+IF(AND(DAY(fpdate)&gt;=15,MOD(L1253,2)=0),1,0),IF(MOD(L1253,2)=0,IF(DAY(fpdate)&gt;=15,DAY(fpdate)-14,DAY(fpdate)+14),DAY(fpdate))),IF(DAY(DATE(YEAR(fpdate),MONTH(fpdate)+L1253-1,DAY(fpdate)))&lt;&gt;DAY(fpdate),DATE(YEAR(fpdate),MONTH(fpdate)+L1253,0),DATE(YEAR(fpdate),MONTH(fpdate)+L1253-1,DAY(fpdate))))))</f>
        <v/>
      </c>
      <c r="N1253" s="70" t="str">
        <f>IF(L1253="","",IF(D1253&lt;&gt;"",D1253,IF(L1253=1,start_rate,IF(variable,IF(OR(L1253=1,L1253&lt;$K$20*periods_per_year),N1252,MIN($K$21,IF(MOD(L1253-1,$J$23)=0,MAX($K$22,N1252+$J$24),N1252))),N1252))))</f>
        <v/>
      </c>
      <c r="O1253" s="71" t="str">
        <f>IF(L1253="","",ROUND((((1+N1253/CP)^(CP/periods_per_year))-1)*R1252,2))</f>
        <v/>
      </c>
      <c r="P1253" s="71" t="str">
        <f>IF(L1253="","",IF(L1253=nper,R1252+O1253,MIN(R1252+O1253,IF(N1253=N1252,P1252,ROUND(-PMT(((1+N1253/CP)^(CP/periods_per_year))-1,nper-L1253+1,R1252),2)))))</f>
        <v/>
      </c>
      <c r="Q1253" s="71" t="str">
        <f t="shared" si="169"/>
        <v/>
      </c>
      <c r="R1253" s="71" t="str">
        <f t="shared" si="170"/>
        <v/>
      </c>
    </row>
    <row r="1254" spans="1:18" x14ac:dyDescent="0.25">
      <c r="A1254" s="63" t="str">
        <f t="shared" si="162"/>
        <v/>
      </c>
      <c r="B1254" s="64" t="str">
        <f t="shared" si="163"/>
        <v/>
      </c>
      <c r="C1254" s="65" t="str">
        <f t="shared" si="164"/>
        <v/>
      </c>
      <c r="D1254" s="66" t="str">
        <f>IF(A1254="","",IF(A1254=1,start_rate,IF(variable,IF(OR(A1254=1,A1254&lt;$K$20*periods_per_year),D1253,MIN($K$21,IF(MOD(A1254-1,$J$23)=0,MAX($K$22,D1253+$J$24),D1253))),D1253)))</f>
        <v/>
      </c>
      <c r="E1254" s="71" t="str">
        <f t="shared" si="165"/>
        <v/>
      </c>
      <c r="F1254" s="71" t="str">
        <f>IF(A1254="","",IF(A1254=nper,J1253+E1254,MIN(J1253+E1254,IF(D1254=D1253,F1253,IF($E$10="Acc Bi-Weekly",ROUND((-PMT(((1+D1254/CP)^(CP/12))-1,(nper-A1254+1)*12/26,J1253))/2,2),IF($E$10="Acc Weekly",ROUND((-PMT(((1+D1254/CP)^(CP/12))-1,(nper-A1254+1)*12/52,J1253))/4,2),ROUND(-PMT(((1+D1254/CP)^(CP/periods_per_year))-1,nper-A1254+1,J1253),2)))))))</f>
        <v/>
      </c>
      <c r="G1254" s="71" t="str">
        <f>IF(OR(A1254="",A1254&lt;$E$14),"",IF(J1253&lt;=F1254,0,IF(IF(AND(A1254&gt;=$E$14,MOD(A1254-$E$14,int)=0),$E$15,0)+F1254&gt;=J1253+E1254,J1253+E1254-F1254,IF(AND(A1254&gt;=$E$14,MOD(A1254-$E$14,int)=0),$E$15,0)+IF(IF(AND(A1254&gt;=$E$14,MOD(A1254-$E$14,int)=0),$E$15,0)+IF(MOD(A1254-$E$18,periods_per_year)=0,$E$17,0)+F1254&lt;J1253+E1254,IF(MOD(A1254-$E$18,periods_per_year)=0,$E$17,0),J1253+E1254-IF(AND(A1254&gt;=$E$14,MOD(A1254-$E$14,int)=0),$E$15,0)-F1254))))</f>
        <v/>
      </c>
      <c r="H1254" s="68"/>
      <c r="I1254" s="71" t="str">
        <f t="shared" si="166"/>
        <v/>
      </c>
      <c r="J1254" s="71" t="str">
        <f t="shared" si="167"/>
        <v/>
      </c>
      <c r="K1254" s="50"/>
      <c r="L1254" s="63" t="str">
        <f t="shared" si="168"/>
        <v/>
      </c>
      <c r="M1254" s="64" t="str">
        <f>IF(L1254="","",IF(OR(periods_per_year=26,periods_per_year=52),IF(periods_per_year=26,IF(L1254=1,fpdate,M1253+14),IF(periods_per_year=52,IF(L1254=1,fpdate,M1253+7),"n/a")),IF(periods_per_year=24,DATE(YEAR(fpdate),MONTH(fpdate)+(L1254-1)/2+IF(AND(DAY(fpdate)&gt;=15,MOD(L1254,2)=0),1,0),IF(MOD(L1254,2)=0,IF(DAY(fpdate)&gt;=15,DAY(fpdate)-14,DAY(fpdate)+14),DAY(fpdate))),IF(DAY(DATE(YEAR(fpdate),MONTH(fpdate)+L1254-1,DAY(fpdate)))&lt;&gt;DAY(fpdate),DATE(YEAR(fpdate),MONTH(fpdate)+L1254,0),DATE(YEAR(fpdate),MONTH(fpdate)+L1254-1,DAY(fpdate))))))</f>
        <v/>
      </c>
      <c r="N1254" s="70" t="str">
        <f>IF(L1254="","",IF(D1254&lt;&gt;"",D1254,IF(L1254=1,start_rate,IF(variable,IF(OR(L1254=1,L1254&lt;$K$20*periods_per_year),N1253,MIN($K$21,IF(MOD(L1254-1,$J$23)=0,MAX($K$22,N1253+$J$24),N1253))),N1253))))</f>
        <v/>
      </c>
      <c r="O1254" s="71" t="str">
        <f>IF(L1254="","",ROUND((((1+N1254/CP)^(CP/periods_per_year))-1)*R1253,2))</f>
        <v/>
      </c>
      <c r="P1254" s="71" t="str">
        <f>IF(L1254="","",IF(L1254=nper,R1253+O1254,MIN(R1253+O1254,IF(N1254=N1253,P1253,ROUND(-PMT(((1+N1254/CP)^(CP/periods_per_year))-1,nper-L1254+1,R1253),2)))))</f>
        <v/>
      </c>
      <c r="Q1254" s="71" t="str">
        <f t="shared" si="169"/>
        <v/>
      </c>
      <c r="R1254" s="71" t="str">
        <f t="shared" si="170"/>
        <v/>
      </c>
    </row>
    <row r="1255" spans="1:18" x14ac:dyDescent="0.25">
      <c r="A1255" s="63" t="str">
        <f t="shared" si="162"/>
        <v/>
      </c>
      <c r="B1255" s="64" t="str">
        <f t="shared" si="163"/>
        <v/>
      </c>
      <c r="C1255" s="65" t="str">
        <f t="shared" si="164"/>
        <v/>
      </c>
      <c r="D1255" s="66" t="str">
        <f>IF(A1255="","",IF(A1255=1,start_rate,IF(variable,IF(OR(A1255=1,A1255&lt;$K$20*periods_per_year),D1254,MIN($K$21,IF(MOD(A1255-1,$J$23)=0,MAX($K$22,D1254+$J$24),D1254))),D1254)))</f>
        <v/>
      </c>
      <c r="E1255" s="71" t="str">
        <f t="shared" si="165"/>
        <v/>
      </c>
      <c r="F1255" s="71" t="str">
        <f>IF(A1255="","",IF(A1255=nper,J1254+E1255,MIN(J1254+E1255,IF(D1255=D1254,F1254,IF($E$10="Acc Bi-Weekly",ROUND((-PMT(((1+D1255/CP)^(CP/12))-1,(nper-A1255+1)*12/26,J1254))/2,2),IF($E$10="Acc Weekly",ROUND((-PMT(((1+D1255/CP)^(CP/12))-1,(nper-A1255+1)*12/52,J1254))/4,2),ROUND(-PMT(((1+D1255/CP)^(CP/periods_per_year))-1,nper-A1255+1,J1254),2)))))))</f>
        <v/>
      </c>
      <c r="G1255" s="71" t="str">
        <f>IF(OR(A1255="",A1255&lt;$E$14),"",IF(J1254&lt;=F1255,0,IF(IF(AND(A1255&gt;=$E$14,MOD(A1255-$E$14,int)=0),$E$15,0)+F1255&gt;=J1254+E1255,J1254+E1255-F1255,IF(AND(A1255&gt;=$E$14,MOD(A1255-$E$14,int)=0),$E$15,0)+IF(IF(AND(A1255&gt;=$E$14,MOD(A1255-$E$14,int)=0),$E$15,0)+IF(MOD(A1255-$E$18,periods_per_year)=0,$E$17,0)+F1255&lt;J1254+E1255,IF(MOD(A1255-$E$18,periods_per_year)=0,$E$17,0),J1254+E1255-IF(AND(A1255&gt;=$E$14,MOD(A1255-$E$14,int)=0),$E$15,0)-F1255))))</f>
        <v/>
      </c>
      <c r="H1255" s="68"/>
      <c r="I1255" s="71" t="str">
        <f t="shared" si="166"/>
        <v/>
      </c>
      <c r="J1255" s="71" t="str">
        <f t="shared" si="167"/>
        <v/>
      </c>
      <c r="K1255" s="50"/>
      <c r="L1255" s="63" t="str">
        <f t="shared" si="168"/>
        <v/>
      </c>
      <c r="M1255" s="64" t="str">
        <f>IF(L1255="","",IF(OR(periods_per_year=26,periods_per_year=52),IF(periods_per_year=26,IF(L1255=1,fpdate,M1254+14),IF(periods_per_year=52,IF(L1255=1,fpdate,M1254+7),"n/a")),IF(periods_per_year=24,DATE(YEAR(fpdate),MONTH(fpdate)+(L1255-1)/2+IF(AND(DAY(fpdate)&gt;=15,MOD(L1255,2)=0),1,0),IF(MOD(L1255,2)=0,IF(DAY(fpdate)&gt;=15,DAY(fpdate)-14,DAY(fpdate)+14),DAY(fpdate))),IF(DAY(DATE(YEAR(fpdate),MONTH(fpdate)+L1255-1,DAY(fpdate)))&lt;&gt;DAY(fpdate),DATE(YEAR(fpdate),MONTH(fpdate)+L1255,0),DATE(YEAR(fpdate),MONTH(fpdate)+L1255-1,DAY(fpdate))))))</f>
        <v/>
      </c>
      <c r="N1255" s="70" t="str">
        <f>IF(L1255="","",IF(D1255&lt;&gt;"",D1255,IF(L1255=1,start_rate,IF(variable,IF(OR(L1255=1,L1255&lt;$K$20*periods_per_year),N1254,MIN($K$21,IF(MOD(L1255-1,$J$23)=0,MAX($K$22,N1254+$J$24),N1254))),N1254))))</f>
        <v/>
      </c>
      <c r="O1255" s="71" t="str">
        <f>IF(L1255="","",ROUND((((1+N1255/CP)^(CP/periods_per_year))-1)*R1254,2))</f>
        <v/>
      </c>
      <c r="P1255" s="71" t="str">
        <f>IF(L1255="","",IF(L1255=nper,R1254+O1255,MIN(R1254+O1255,IF(N1255=N1254,P1254,ROUND(-PMT(((1+N1255/CP)^(CP/periods_per_year))-1,nper-L1255+1,R1254),2)))))</f>
        <v/>
      </c>
      <c r="Q1255" s="71" t="str">
        <f t="shared" si="169"/>
        <v/>
      </c>
      <c r="R1255" s="71" t="str">
        <f t="shared" si="170"/>
        <v/>
      </c>
    </row>
    <row r="1256" spans="1:18" x14ac:dyDescent="0.25">
      <c r="A1256" s="63" t="str">
        <f t="shared" si="162"/>
        <v/>
      </c>
      <c r="B1256" s="64" t="str">
        <f t="shared" si="163"/>
        <v/>
      </c>
      <c r="C1256" s="65" t="str">
        <f t="shared" si="164"/>
        <v/>
      </c>
      <c r="D1256" s="66" t="str">
        <f>IF(A1256="","",IF(A1256=1,start_rate,IF(variable,IF(OR(A1256=1,A1256&lt;$K$20*periods_per_year),D1255,MIN($K$21,IF(MOD(A1256-1,$J$23)=0,MAX($K$22,D1255+$J$24),D1255))),D1255)))</f>
        <v/>
      </c>
      <c r="E1256" s="71" t="str">
        <f t="shared" si="165"/>
        <v/>
      </c>
      <c r="F1256" s="71" t="str">
        <f>IF(A1256="","",IF(A1256=nper,J1255+E1256,MIN(J1255+E1256,IF(D1256=D1255,F1255,IF($E$10="Acc Bi-Weekly",ROUND((-PMT(((1+D1256/CP)^(CP/12))-1,(nper-A1256+1)*12/26,J1255))/2,2),IF($E$10="Acc Weekly",ROUND((-PMT(((1+D1256/CP)^(CP/12))-1,(nper-A1256+1)*12/52,J1255))/4,2),ROUND(-PMT(((1+D1256/CP)^(CP/periods_per_year))-1,nper-A1256+1,J1255),2)))))))</f>
        <v/>
      </c>
      <c r="G1256" s="71" t="str">
        <f>IF(OR(A1256="",A1256&lt;$E$14),"",IF(J1255&lt;=F1256,0,IF(IF(AND(A1256&gt;=$E$14,MOD(A1256-$E$14,int)=0),$E$15,0)+F1256&gt;=J1255+E1256,J1255+E1256-F1256,IF(AND(A1256&gt;=$E$14,MOD(A1256-$E$14,int)=0),$E$15,0)+IF(IF(AND(A1256&gt;=$E$14,MOD(A1256-$E$14,int)=0),$E$15,0)+IF(MOD(A1256-$E$18,periods_per_year)=0,$E$17,0)+F1256&lt;J1255+E1256,IF(MOD(A1256-$E$18,periods_per_year)=0,$E$17,0),J1255+E1256-IF(AND(A1256&gt;=$E$14,MOD(A1256-$E$14,int)=0),$E$15,0)-F1256))))</f>
        <v/>
      </c>
      <c r="H1256" s="68"/>
      <c r="I1256" s="71" t="str">
        <f t="shared" si="166"/>
        <v/>
      </c>
      <c r="J1256" s="71" t="str">
        <f t="shared" si="167"/>
        <v/>
      </c>
      <c r="K1256" s="50"/>
      <c r="L1256" s="63" t="str">
        <f t="shared" si="168"/>
        <v/>
      </c>
      <c r="M1256" s="64" t="str">
        <f>IF(L1256="","",IF(OR(periods_per_year=26,periods_per_year=52),IF(periods_per_year=26,IF(L1256=1,fpdate,M1255+14),IF(periods_per_year=52,IF(L1256=1,fpdate,M1255+7),"n/a")),IF(periods_per_year=24,DATE(YEAR(fpdate),MONTH(fpdate)+(L1256-1)/2+IF(AND(DAY(fpdate)&gt;=15,MOD(L1256,2)=0),1,0),IF(MOD(L1256,2)=0,IF(DAY(fpdate)&gt;=15,DAY(fpdate)-14,DAY(fpdate)+14),DAY(fpdate))),IF(DAY(DATE(YEAR(fpdate),MONTH(fpdate)+L1256-1,DAY(fpdate)))&lt;&gt;DAY(fpdate),DATE(YEAR(fpdate),MONTH(fpdate)+L1256,0),DATE(YEAR(fpdate),MONTH(fpdate)+L1256-1,DAY(fpdate))))))</f>
        <v/>
      </c>
      <c r="N1256" s="70" t="str">
        <f>IF(L1256="","",IF(D1256&lt;&gt;"",D1256,IF(L1256=1,start_rate,IF(variable,IF(OR(L1256=1,L1256&lt;$K$20*periods_per_year),N1255,MIN($K$21,IF(MOD(L1256-1,$J$23)=0,MAX($K$22,N1255+$J$24),N1255))),N1255))))</f>
        <v/>
      </c>
      <c r="O1256" s="71" t="str">
        <f>IF(L1256="","",ROUND((((1+N1256/CP)^(CP/periods_per_year))-1)*R1255,2))</f>
        <v/>
      </c>
      <c r="P1256" s="71" t="str">
        <f>IF(L1256="","",IF(L1256=nper,R1255+O1256,MIN(R1255+O1256,IF(N1256=N1255,P1255,ROUND(-PMT(((1+N1256/CP)^(CP/periods_per_year))-1,nper-L1256+1,R1255),2)))))</f>
        <v/>
      </c>
      <c r="Q1256" s="71" t="str">
        <f t="shared" si="169"/>
        <v/>
      </c>
      <c r="R1256" s="71" t="str">
        <f t="shared" si="170"/>
        <v/>
      </c>
    </row>
    <row r="1257" spans="1:18" x14ac:dyDescent="0.25">
      <c r="A1257" s="63" t="str">
        <f t="shared" si="162"/>
        <v/>
      </c>
      <c r="B1257" s="64" t="str">
        <f t="shared" si="163"/>
        <v/>
      </c>
      <c r="C1257" s="65" t="str">
        <f t="shared" si="164"/>
        <v/>
      </c>
      <c r="D1257" s="66" t="str">
        <f>IF(A1257="","",IF(A1257=1,start_rate,IF(variable,IF(OR(A1257=1,A1257&lt;$K$20*periods_per_year),D1256,MIN($K$21,IF(MOD(A1257-1,$J$23)=0,MAX($K$22,D1256+$J$24),D1256))),D1256)))</f>
        <v/>
      </c>
      <c r="E1257" s="71" t="str">
        <f t="shared" si="165"/>
        <v/>
      </c>
      <c r="F1257" s="71" t="str">
        <f>IF(A1257="","",IF(A1257=nper,J1256+E1257,MIN(J1256+E1257,IF(D1257=D1256,F1256,IF($E$10="Acc Bi-Weekly",ROUND((-PMT(((1+D1257/CP)^(CP/12))-1,(nper-A1257+1)*12/26,J1256))/2,2),IF($E$10="Acc Weekly",ROUND((-PMT(((1+D1257/CP)^(CP/12))-1,(nper-A1257+1)*12/52,J1256))/4,2),ROUND(-PMT(((1+D1257/CP)^(CP/periods_per_year))-1,nper-A1257+1,J1256),2)))))))</f>
        <v/>
      </c>
      <c r="G1257" s="71" t="str">
        <f>IF(OR(A1257="",A1257&lt;$E$14),"",IF(J1256&lt;=F1257,0,IF(IF(AND(A1257&gt;=$E$14,MOD(A1257-$E$14,int)=0),$E$15,0)+F1257&gt;=J1256+E1257,J1256+E1257-F1257,IF(AND(A1257&gt;=$E$14,MOD(A1257-$E$14,int)=0),$E$15,0)+IF(IF(AND(A1257&gt;=$E$14,MOD(A1257-$E$14,int)=0),$E$15,0)+IF(MOD(A1257-$E$18,periods_per_year)=0,$E$17,0)+F1257&lt;J1256+E1257,IF(MOD(A1257-$E$18,periods_per_year)=0,$E$17,0),J1256+E1257-IF(AND(A1257&gt;=$E$14,MOD(A1257-$E$14,int)=0),$E$15,0)-F1257))))</f>
        <v/>
      </c>
      <c r="H1257" s="68"/>
      <c r="I1257" s="71" t="str">
        <f t="shared" si="166"/>
        <v/>
      </c>
      <c r="J1257" s="71" t="str">
        <f t="shared" si="167"/>
        <v/>
      </c>
      <c r="K1257" s="50"/>
      <c r="L1257" s="63" t="str">
        <f t="shared" si="168"/>
        <v/>
      </c>
      <c r="M1257" s="64" t="str">
        <f>IF(L1257="","",IF(OR(periods_per_year=26,periods_per_year=52),IF(periods_per_year=26,IF(L1257=1,fpdate,M1256+14),IF(periods_per_year=52,IF(L1257=1,fpdate,M1256+7),"n/a")),IF(periods_per_year=24,DATE(YEAR(fpdate),MONTH(fpdate)+(L1257-1)/2+IF(AND(DAY(fpdate)&gt;=15,MOD(L1257,2)=0),1,0),IF(MOD(L1257,2)=0,IF(DAY(fpdate)&gt;=15,DAY(fpdate)-14,DAY(fpdate)+14),DAY(fpdate))),IF(DAY(DATE(YEAR(fpdate),MONTH(fpdate)+L1257-1,DAY(fpdate)))&lt;&gt;DAY(fpdate),DATE(YEAR(fpdate),MONTH(fpdate)+L1257,0),DATE(YEAR(fpdate),MONTH(fpdate)+L1257-1,DAY(fpdate))))))</f>
        <v/>
      </c>
      <c r="N1257" s="70" t="str">
        <f>IF(L1257="","",IF(D1257&lt;&gt;"",D1257,IF(L1257=1,start_rate,IF(variable,IF(OR(L1257=1,L1257&lt;$K$20*periods_per_year),N1256,MIN($K$21,IF(MOD(L1257-1,$J$23)=0,MAX($K$22,N1256+$J$24),N1256))),N1256))))</f>
        <v/>
      </c>
      <c r="O1257" s="71" t="str">
        <f>IF(L1257="","",ROUND((((1+N1257/CP)^(CP/periods_per_year))-1)*R1256,2))</f>
        <v/>
      </c>
      <c r="P1257" s="71" t="str">
        <f>IF(L1257="","",IF(L1257=nper,R1256+O1257,MIN(R1256+O1257,IF(N1257=N1256,P1256,ROUND(-PMT(((1+N1257/CP)^(CP/periods_per_year))-1,nper-L1257+1,R1256),2)))))</f>
        <v/>
      </c>
      <c r="Q1257" s="71" t="str">
        <f t="shared" si="169"/>
        <v/>
      </c>
      <c r="R1257" s="71" t="str">
        <f t="shared" si="170"/>
        <v/>
      </c>
    </row>
    <row r="1258" spans="1:18" x14ac:dyDescent="0.25">
      <c r="A1258" s="63" t="str">
        <f t="shared" si="162"/>
        <v/>
      </c>
      <c r="B1258" s="64" t="str">
        <f t="shared" si="163"/>
        <v/>
      </c>
      <c r="C1258" s="65" t="str">
        <f t="shared" si="164"/>
        <v/>
      </c>
      <c r="D1258" s="66" t="str">
        <f>IF(A1258="","",IF(A1258=1,start_rate,IF(variable,IF(OR(A1258=1,A1258&lt;$K$20*periods_per_year),D1257,MIN($K$21,IF(MOD(A1258-1,$J$23)=0,MAX($K$22,D1257+$J$24),D1257))),D1257)))</f>
        <v/>
      </c>
      <c r="E1258" s="71" t="str">
        <f t="shared" si="165"/>
        <v/>
      </c>
      <c r="F1258" s="71" t="str">
        <f>IF(A1258="","",IF(A1258=nper,J1257+E1258,MIN(J1257+E1258,IF(D1258=D1257,F1257,IF($E$10="Acc Bi-Weekly",ROUND((-PMT(((1+D1258/CP)^(CP/12))-1,(nper-A1258+1)*12/26,J1257))/2,2),IF($E$10="Acc Weekly",ROUND((-PMT(((1+D1258/CP)^(CP/12))-1,(nper-A1258+1)*12/52,J1257))/4,2),ROUND(-PMT(((1+D1258/CP)^(CP/periods_per_year))-1,nper-A1258+1,J1257),2)))))))</f>
        <v/>
      </c>
      <c r="G1258" s="71" t="str">
        <f>IF(OR(A1258="",A1258&lt;$E$14),"",IF(J1257&lt;=F1258,0,IF(IF(AND(A1258&gt;=$E$14,MOD(A1258-$E$14,int)=0),$E$15,0)+F1258&gt;=J1257+E1258,J1257+E1258-F1258,IF(AND(A1258&gt;=$E$14,MOD(A1258-$E$14,int)=0),$E$15,0)+IF(IF(AND(A1258&gt;=$E$14,MOD(A1258-$E$14,int)=0),$E$15,0)+IF(MOD(A1258-$E$18,periods_per_year)=0,$E$17,0)+F1258&lt;J1257+E1258,IF(MOD(A1258-$E$18,periods_per_year)=0,$E$17,0),J1257+E1258-IF(AND(A1258&gt;=$E$14,MOD(A1258-$E$14,int)=0),$E$15,0)-F1258))))</f>
        <v/>
      </c>
      <c r="H1258" s="68"/>
      <c r="I1258" s="71" t="str">
        <f t="shared" si="166"/>
        <v/>
      </c>
      <c r="J1258" s="71" t="str">
        <f t="shared" si="167"/>
        <v/>
      </c>
      <c r="K1258" s="50"/>
      <c r="L1258" s="63" t="str">
        <f t="shared" si="168"/>
        <v/>
      </c>
      <c r="M1258" s="64" t="str">
        <f>IF(L1258="","",IF(OR(periods_per_year=26,periods_per_year=52),IF(periods_per_year=26,IF(L1258=1,fpdate,M1257+14),IF(periods_per_year=52,IF(L1258=1,fpdate,M1257+7),"n/a")),IF(periods_per_year=24,DATE(YEAR(fpdate),MONTH(fpdate)+(L1258-1)/2+IF(AND(DAY(fpdate)&gt;=15,MOD(L1258,2)=0),1,0),IF(MOD(L1258,2)=0,IF(DAY(fpdate)&gt;=15,DAY(fpdate)-14,DAY(fpdate)+14),DAY(fpdate))),IF(DAY(DATE(YEAR(fpdate),MONTH(fpdate)+L1258-1,DAY(fpdate)))&lt;&gt;DAY(fpdate),DATE(YEAR(fpdate),MONTH(fpdate)+L1258,0),DATE(YEAR(fpdate),MONTH(fpdate)+L1258-1,DAY(fpdate))))))</f>
        <v/>
      </c>
      <c r="N1258" s="70" t="str">
        <f>IF(L1258="","",IF(D1258&lt;&gt;"",D1258,IF(L1258=1,start_rate,IF(variable,IF(OR(L1258=1,L1258&lt;$K$20*periods_per_year),N1257,MIN($K$21,IF(MOD(L1258-1,$J$23)=0,MAX($K$22,N1257+$J$24),N1257))),N1257))))</f>
        <v/>
      </c>
      <c r="O1258" s="71" t="str">
        <f>IF(L1258="","",ROUND((((1+N1258/CP)^(CP/periods_per_year))-1)*R1257,2))</f>
        <v/>
      </c>
      <c r="P1258" s="71" t="str">
        <f>IF(L1258="","",IF(L1258=nper,R1257+O1258,MIN(R1257+O1258,IF(N1258=N1257,P1257,ROUND(-PMT(((1+N1258/CP)^(CP/periods_per_year))-1,nper-L1258+1,R1257),2)))))</f>
        <v/>
      </c>
      <c r="Q1258" s="71" t="str">
        <f t="shared" si="169"/>
        <v/>
      </c>
      <c r="R1258" s="71" t="str">
        <f t="shared" si="170"/>
        <v/>
      </c>
    </row>
    <row r="1259" spans="1:18" x14ac:dyDescent="0.25">
      <c r="A1259" s="63" t="str">
        <f t="shared" ref="A1259:A1322" si="171">IF(J1258="","",IF(OR(A1258&gt;=nper,ROUND(J1258,2)&lt;=0),"",A1258+1))</f>
        <v/>
      </c>
      <c r="B1259" s="64" t="str">
        <f t="shared" ref="B1259:B1322" si="172">IF(A1259="","",IF(OR(periods_per_year=26,periods_per_year=52),IF(periods_per_year=26,IF(A1259=1,fpdate,B1258+14),IF(periods_per_year=52,IF(A1259=1,fpdate,B1258+7),"n/a")),IF(periods_per_year=24,DATE(YEAR(fpdate),MONTH(fpdate)+(A1259-1)/2+IF(AND(DAY(fpdate)&gt;=15,MOD(A1259,2)=0),1,0),IF(MOD(A1259,2)=0,IF(DAY(fpdate)&gt;=15,DAY(fpdate)-14,DAY(fpdate)+14),DAY(fpdate))),IF(DAY(DATE(YEAR(fpdate),MONTH(fpdate)+A1259-1,DAY(fpdate)))&lt;&gt;DAY(fpdate),DATE(YEAR(fpdate),MONTH(fpdate)+A1259,0),DATE(YEAR(fpdate),MONTH(fpdate)+A1259-1,DAY(fpdate))))))</f>
        <v/>
      </c>
      <c r="C1259" s="65" t="str">
        <f t="shared" ref="C1259:C1322" si="173">IF(A1259="","",IF(MOD(A1259,periods_per_year)=0,A1259/periods_per_year,""))</f>
        <v/>
      </c>
      <c r="D1259" s="66" t="str">
        <f>IF(A1259="","",IF(A1259=1,start_rate,IF(variable,IF(OR(A1259=1,A1259&lt;$K$20*periods_per_year),D1258,MIN($K$21,IF(MOD(A1259-1,$J$23)=0,MAX($K$22,D1258+$J$24),D1258))),D1258)))</f>
        <v/>
      </c>
      <c r="E1259" s="71" t="str">
        <f t="shared" ref="E1259:E1322" si="174">IF(A1259="","",ROUND((((1+D1259/CP)^(CP/periods_per_year))-1)*J1258,2))</f>
        <v/>
      </c>
      <c r="F1259" s="71" t="str">
        <f>IF(A1259="","",IF(A1259=nper,J1258+E1259,MIN(J1258+E1259,IF(D1259=D1258,F1258,IF($E$10="Acc Bi-Weekly",ROUND((-PMT(((1+D1259/CP)^(CP/12))-1,(nper-A1259+1)*12/26,J1258))/2,2),IF($E$10="Acc Weekly",ROUND((-PMT(((1+D1259/CP)^(CP/12))-1,(nper-A1259+1)*12/52,J1258))/4,2),ROUND(-PMT(((1+D1259/CP)^(CP/periods_per_year))-1,nper-A1259+1,J1258),2)))))))</f>
        <v/>
      </c>
      <c r="G1259" s="71" t="str">
        <f>IF(OR(A1259="",A1259&lt;$E$14),"",IF(J1258&lt;=F1259,0,IF(IF(AND(A1259&gt;=$E$14,MOD(A1259-$E$14,int)=0),$E$15,0)+F1259&gt;=J1258+E1259,J1258+E1259-F1259,IF(AND(A1259&gt;=$E$14,MOD(A1259-$E$14,int)=0),$E$15,0)+IF(IF(AND(A1259&gt;=$E$14,MOD(A1259-$E$14,int)=0),$E$15,0)+IF(MOD(A1259-$E$18,periods_per_year)=0,$E$17,0)+F1259&lt;J1258+E1259,IF(MOD(A1259-$E$18,periods_per_year)=0,$E$17,0),J1258+E1259-IF(AND(A1259&gt;=$E$14,MOD(A1259-$E$14,int)=0),$E$15,0)-F1259))))</f>
        <v/>
      </c>
      <c r="H1259" s="68"/>
      <c r="I1259" s="71" t="str">
        <f t="shared" ref="I1259:I1322" si="175">IF(A1259="","",F1259-E1259+H1259+IF(G1259="",0,G1259))</f>
        <v/>
      </c>
      <c r="J1259" s="71" t="str">
        <f t="shared" ref="J1259:J1322" si="176">IF(A1259="","",J1258-I1259)</f>
        <v/>
      </c>
      <c r="K1259" s="50"/>
      <c r="L1259" s="63" t="str">
        <f t="shared" ref="L1259:L1322" si="177">IF(R1258="","",IF(OR(L1258&gt;=nper,ROUND(R1258,2)&lt;=0),"",L1258+1))</f>
        <v/>
      </c>
      <c r="M1259" s="64" t="str">
        <f>IF(L1259="","",IF(OR(periods_per_year=26,periods_per_year=52),IF(periods_per_year=26,IF(L1259=1,fpdate,M1258+14),IF(periods_per_year=52,IF(L1259=1,fpdate,M1258+7),"n/a")),IF(periods_per_year=24,DATE(YEAR(fpdate),MONTH(fpdate)+(L1259-1)/2+IF(AND(DAY(fpdate)&gt;=15,MOD(L1259,2)=0),1,0),IF(MOD(L1259,2)=0,IF(DAY(fpdate)&gt;=15,DAY(fpdate)-14,DAY(fpdate)+14),DAY(fpdate))),IF(DAY(DATE(YEAR(fpdate),MONTH(fpdate)+L1259-1,DAY(fpdate)))&lt;&gt;DAY(fpdate),DATE(YEAR(fpdate),MONTH(fpdate)+L1259,0),DATE(YEAR(fpdate),MONTH(fpdate)+L1259-1,DAY(fpdate))))))</f>
        <v/>
      </c>
      <c r="N1259" s="70" t="str">
        <f>IF(L1259="","",IF(D1259&lt;&gt;"",D1259,IF(L1259=1,start_rate,IF(variable,IF(OR(L1259=1,L1259&lt;$K$20*periods_per_year),N1258,MIN($K$21,IF(MOD(L1259-1,$J$23)=0,MAX($K$22,N1258+$J$24),N1258))),N1258))))</f>
        <v/>
      </c>
      <c r="O1259" s="71" t="str">
        <f>IF(L1259="","",ROUND((((1+N1259/CP)^(CP/periods_per_year))-1)*R1258,2))</f>
        <v/>
      </c>
      <c r="P1259" s="71" t="str">
        <f>IF(L1259="","",IF(L1259=nper,R1258+O1259,MIN(R1258+O1259,IF(N1259=N1258,P1258,ROUND(-PMT(((1+N1259/CP)^(CP/periods_per_year))-1,nper-L1259+1,R1258),2)))))</f>
        <v/>
      </c>
      <c r="Q1259" s="71" t="str">
        <f t="shared" ref="Q1259:Q1322" si="178">IF(L1259="","",P1259-O1259)</f>
        <v/>
      </c>
      <c r="R1259" s="71" t="str">
        <f t="shared" ref="R1259:R1322" si="179">IF(L1259="","",R1258-Q1259)</f>
        <v/>
      </c>
    </row>
    <row r="1260" spans="1:18" x14ac:dyDescent="0.25">
      <c r="A1260" s="63" t="str">
        <f t="shared" si="171"/>
        <v/>
      </c>
      <c r="B1260" s="64" t="str">
        <f t="shared" si="172"/>
        <v/>
      </c>
      <c r="C1260" s="65" t="str">
        <f t="shared" si="173"/>
        <v/>
      </c>
      <c r="D1260" s="66" t="str">
        <f>IF(A1260="","",IF(A1260=1,start_rate,IF(variable,IF(OR(A1260=1,A1260&lt;$K$20*periods_per_year),D1259,MIN($K$21,IF(MOD(A1260-1,$J$23)=0,MAX($K$22,D1259+$J$24),D1259))),D1259)))</f>
        <v/>
      </c>
      <c r="E1260" s="71" t="str">
        <f t="shared" si="174"/>
        <v/>
      </c>
      <c r="F1260" s="71" t="str">
        <f>IF(A1260="","",IF(A1260=nper,J1259+E1260,MIN(J1259+E1260,IF(D1260=D1259,F1259,IF($E$10="Acc Bi-Weekly",ROUND((-PMT(((1+D1260/CP)^(CP/12))-1,(nper-A1260+1)*12/26,J1259))/2,2),IF($E$10="Acc Weekly",ROUND((-PMT(((1+D1260/CP)^(CP/12))-1,(nper-A1260+1)*12/52,J1259))/4,2),ROUND(-PMT(((1+D1260/CP)^(CP/periods_per_year))-1,nper-A1260+1,J1259),2)))))))</f>
        <v/>
      </c>
      <c r="G1260" s="71" t="str">
        <f>IF(OR(A1260="",A1260&lt;$E$14),"",IF(J1259&lt;=F1260,0,IF(IF(AND(A1260&gt;=$E$14,MOD(A1260-$E$14,int)=0),$E$15,0)+F1260&gt;=J1259+E1260,J1259+E1260-F1260,IF(AND(A1260&gt;=$E$14,MOD(A1260-$E$14,int)=0),$E$15,0)+IF(IF(AND(A1260&gt;=$E$14,MOD(A1260-$E$14,int)=0),$E$15,0)+IF(MOD(A1260-$E$18,periods_per_year)=0,$E$17,0)+F1260&lt;J1259+E1260,IF(MOD(A1260-$E$18,periods_per_year)=0,$E$17,0),J1259+E1260-IF(AND(A1260&gt;=$E$14,MOD(A1260-$E$14,int)=0),$E$15,0)-F1260))))</f>
        <v/>
      </c>
      <c r="H1260" s="68"/>
      <c r="I1260" s="71" t="str">
        <f t="shared" si="175"/>
        <v/>
      </c>
      <c r="J1260" s="71" t="str">
        <f t="shared" si="176"/>
        <v/>
      </c>
      <c r="K1260" s="50"/>
      <c r="L1260" s="63" t="str">
        <f t="shared" si="177"/>
        <v/>
      </c>
      <c r="M1260" s="64" t="str">
        <f>IF(L1260="","",IF(OR(periods_per_year=26,periods_per_year=52),IF(periods_per_year=26,IF(L1260=1,fpdate,M1259+14),IF(periods_per_year=52,IF(L1260=1,fpdate,M1259+7),"n/a")),IF(periods_per_year=24,DATE(YEAR(fpdate),MONTH(fpdate)+(L1260-1)/2+IF(AND(DAY(fpdate)&gt;=15,MOD(L1260,2)=0),1,0),IF(MOD(L1260,2)=0,IF(DAY(fpdate)&gt;=15,DAY(fpdate)-14,DAY(fpdate)+14),DAY(fpdate))),IF(DAY(DATE(YEAR(fpdate),MONTH(fpdate)+L1260-1,DAY(fpdate)))&lt;&gt;DAY(fpdate),DATE(YEAR(fpdate),MONTH(fpdate)+L1260,0),DATE(YEAR(fpdate),MONTH(fpdate)+L1260-1,DAY(fpdate))))))</f>
        <v/>
      </c>
      <c r="N1260" s="70" t="str">
        <f>IF(L1260="","",IF(D1260&lt;&gt;"",D1260,IF(L1260=1,start_rate,IF(variable,IF(OR(L1260=1,L1260&lt;$K$20*periods_per_year),N1259,MIN($K$21,IF(MOD(L1260-1,$J$23)=0,MAX($K$22,N1259+$J$24),N1259))),N1259))))</f>
        <v/>
      </c>
      <c r="O1260" s="71" t="str">
        <f>IF(L1260="","",ROUND((((1+N1260/CP)^(CP/periods_per_year))-1)*R1259,2))</f>
        <v/>
      </c>
      <c r="P1260" s="71" t="str">
        <f>IF(L1260="","",IF(L1260=nper,R1259+O1260,MIN(R1259+O1260,IF(N1260=N1259,P1259,ROUND(-PMT(((1+N1260/CP)^(CP/periods_per_year))-1,nper-L1260+1,R1259),2)))))</f>
        <v/>
      </c>
      <c r="Q1260" s="71" t="str">
        <f t="shared" si="178"/>
        <v/>
      </c>
      <c r="R1260" s="71" t="str">
        <f t="shared" si="179"/>
        <v/>
      </c>
    </row>
    <row r="1261" spans="1:18" x14ac:dyDescent="0.25">
      <c r="A1261" s="63" t="str">
        <f t="shared" si="171"/>
        <v/>
      </c>
      <c r="B1261" s="64" t="str">
        <f t="shared" si="172"/>
        <v/>
      </c>
      <c r="C1261" s="65" t="str">
        <f t="shared" si="173"/>
        <v/>
      </c>
      <c r="D1261" s="66" t="str">
        <f>IF(A1261="","",IF(A1261=1,start_rate,IF(variable,IF(OR(A1261=1,A1261&lt;$K$20*periods_per_year),D1260,MIN($K$21,IF(MOD(A1261-1,$J$23)=0,MAX($K$22,D1260+$J$24),D1260))),D1260)))</f>
        <v/>
      </c>
      <c r="E1261" s="71" t="str">
        <f t="shared" si="174"/>
        <v/>
      </c>
      <c r="F1261" s="71" t="str">
        <f>IF(A1261="","",IF(A1261=nper,J1260+E1261,MIN(J1260+E1261,IF(D1261=D1260,F1260,IF($E$10="Acc Bi-Weekly",ROUND((-PMT(((1+D1261/CP)^(CP/12))-1,(nper-A1261+1)*12/26,J1260))/2,2),IF($E$10="Acc Weekly",ROUND((-PMT(((1+D1261/CP)^(CP/12))-1,(nper-A1261+1)*12/52,J1260))/4,2),ROUND(-PMT(((1+D1261/CP)^(CP/periods_per_year))-1,nper-A1261+1,J1260),2)))))))</f>
        <v/>
      </c>
      <c r="G1261" s="71" t="str">
        <f>IF(OR(A1261="",A1261&lt;$E$14),"",IF(J1260&lt;=F1261,0,IF(IF(AND(A1261&gt;=$E$14,MOD(A1261-$E$14,int)=0),$E$15,0)+F1261&gt;=J1260+E1261,J1260+E1261-F1261,IF(AND(A1261&gt;=$E$14,MOD(A1261-$E$14,int)=0),$E$15,0)+IF(IF(AND(A1261&gt;=$E$14,MOD(A1261-$E$14,int)=0),$E$15,0)+IF(MOD(A1261-$E$18,periods_per_year)=0,$E$17,0)+F1261&lt;J1260+E1261,IF(MOD(A1261-$E$18,periods_per_year)=0,$E$17,0),J1260+E1261-IF(AND(A1261&gt;=$E$14,MOD(A1261-$E$14,int)=0),$E$15,0)-F1261))))</f>
        <v/>
      </c>
      <c r="H1261" s="68"/>
      <c r="I1261" s="71" t="str">
        <f t="shared" si="175"/>
        <v/>
      </c>
      <c r="J1261" s="71" t="str">
        <f t="shared" si="176"/>
        <v/>
      </c>
      <c r="K1261" s="50"/>
      <c r="L1261" s="63" t="str">
        <f t="shared" si="177"/>
        <v/>
      </c>
      <c r="M1261" s="64" t="str">
        <f>IF(L1261="","",IF(OR(periods_per_year=26,periods_per_year=52),IF(periods_per_year=26,IF(L1261=1,fpdate,M1260+14),IF(periods_per_year=52,IF(L1261=1,fpdate,M1260+7),"n/a")),IF(periods_per_year=24,DATE(YEAR(fpdate),MONTH(fpdate)+(L1261-1)/2+IF(AND(DAY(fpdate)&gt;=15,MOD(L1261,2)=0),1,0),IF(MOD(L1261,2)=0,IF(DAY(fpdate)&gt;=15,DAY(fpdate)-14,DAY(fpdate)+14),DAY(fpdate))),IF(DAY(DATE(YEAR(fpdate),MONTH(fpdate)+L1261-1,DAY(fpdate)))&lt;&gt;DAY(fpdate),DATE(YEAR(fpdate),MONTH(fpdate)+L1261,0),DATE(YEAR(fpdate),MONTH(fpdate)+L1261-1,DAY(fpdate))))))</f>
        <v/>
      </c>
      <c r="N1261" s="70" t="str">
        <f>IF(L1261="","",IF(D1261&lt;&gt;"",D1261,IF(L1261=1,start_rate,IF(variable,IF(OR(L1261=1,L1261&lt;$K$20*periods_per_year),N1260,MIN($K$21,IF(MOD(L1261-1,$J$23)=0,MAX($K$22,N1260+$J$24),N1260))),N1260))))</f>
        <v/>
      </c>
      <c r="O1261" s="71" t="str">
        <f>IF(L1261="","",ROUND((((1+N1261/CP)^(CP/periods_per_year))-1)*R1260,2))</f>
        <v/>
      </c>
      <c r="P1261" s="71" t="str">
        <f>IF(L1261="","",IF(L1261=nper,R1260+O1261,MIN(R1260+O1261,IF(N1261=N1260,P1260,ROUND(-PMT(((1+N1261/CP)^(CP/periods_per_year))-1,nper-L1261+1,R1260),2)))))</f>
        <v/>
      </c>
      <c r="Q1261" s="71" t="str">
        <f t="shared" si="178"/>
        <v/>
      </c>
      <c r="R1261" s="71" t="str">
        <f t="shared" si="179"/>
        <v/>
      </c>
    </row>
    <row r="1262" spans="1:18" x14ac:dyDescent="0.25">
      <c r="A1262" s="63" t="str">
        <f t="shared" si="171"/>
        <v/>
      </c>
      <c r="B1262" s="64" t="str">
        <f t="shared" si="172"/>
        <v/>
      </c>
      <c r="C1262" s="65" t="str">
        <f t="shared" si="173"/>
        <v/>
      </c>
      <c r="D1262" s="66" t="str">
        <f>IF(A1262="","",IF(A1262=1,start_rate,IF(variable,IF(OR(A1262=1,A1262&lt;$K$20*periods_per_year),D1261,MIN($K$21,IF(MOD(A1262-1,$J$23)=0,MAX($K$22,D1261+$J$24),D1261))),D1261)))</f>
        <v/>
      </c>
      <c r="E1262" s="71" t="str">
        <f t="shared" si="174"/>
        <v/>
      </c>
      <c r="F1262" s="71" t="str">
        <f>IF(A1262="","",IF(A1262=nper,J1261+E1262,MIN(J1261+E1262,IF(D1262=D1261,F1261,IF($E$10="Acc Bi-Weekly",ROUND((-PMT(((1+D1262/CP)^(CP/12))-1,(nper-A1262+1)*12/26,J1261))/2,2),IF($E$10="Acc Weekly",ROUND((-PMT(((1+D1262/CP)^(CP/12))-1,(nper-A1262+1)*12/52,J1261))/4,2),ROUND(-PMT(((1+D1262/CP)^(CP/periods_per_year))-1,nper-A1262+1,J1261),2)))))))</f>
        <v/>
      </c>
      <c r="G1262" s="71" t="str">
        <f>IF(OR(A1262="",A1262&lt;$E$14),"",IF(J1261&lt;=F1262,0,IF(IF(AND(A1262&gt;=$E$14,MOD(A1262-$E$14,int)=0),$E$15,0)+F1262&gt;=J1261+E1262,J1261+E1262-F1262,IF(AND(A1262&gt;=$E$14,MOD(A1262-$E$14,int)=0),$E$15,0)+IF(IF(AND(A1262&gt;=$E$14,MOD(A1262-$E$14,int)=0),$E$15,0)+IF(MOD(A1262-$E$18,periods_per_year)=0,$E$17,0)+F1262&lt;J1261+E1262,IF(MOD(A1262-$E$18,periods_per_year)=0,$E$17,0),J1261+E1262-IF(AND(A1262&gt;=$E$14,MOD(A1262-$E$14,int)=0),$E$15,0)-F1262))))</f>
        <v/>
      </c>
      <c r="H1262" s="68"/>
      <c r="I1262" s="71" t="str">
        <f t="shared" si="175"/>
        <v/>
      </c>
      <c r="J1262" s="71" t="str">
        <f t="shared" si="176"/>
        <v/>
      </c>
      <c r="K1262" s="50"/>
      <c r="L1262" s="63" t="str">
        <f t="shared" si="177"/>
        <v/>
      </c>
      <c r="M1262" s="64" t="str">
        <f>IF(L1262="","",IF(OR(periods_per_year=26,periods_per_year=52),IF(periods_per_year=26,IF(L1262=1,fpdate,M1261+14),IF(periods_per_year=52,IF(L1262=1,fpdate,M1261+7),"n/a")),IF(periods_per_year=24,DATE(YEAR(fpdate),MONTH(fpdate)+(L1262-1)/2+IF(AND(DAY(fpdate)&gt;=15,MOD(L1262,2)=0),1,0),IF(MOD(L1262,2)=0,IF(DAY(fpdate)&gt;=15,DAY(fpdate)-14,DAY(fpdate)+14),DAY(fpdate))),IF(DAY(DATE(YEAR(fpdate),MONTH(fpdate)+L1262-1,DAY(fpdate)))&lt;&gt;DAY(fpdate),DATE(YEAR(fpdate),MONTH(fpdate)+L1262,0),DATE(YEAR(fpdate),MONTH(fpdate)+L1262-1,DAY(fpdate))))))</f>
        <v/>
      </c>
      <c r="N1262" s="70" t="str">
        <f>IF(L1262="","",IF(D1262&lt;&gt;"",D1262,IF(L1262=1,start_rate,IF(variable,IF(OR(L1262=1,L1262&lt;$K$20*periods_per_year),N1261,MIN($K$21,IF(MOD(L1262-1,$J$23)=0,MAX($K$22,N1261+$J$24),N1261))),N1261))))</f>
        <v/>
      </c>
      <c r="O1262" s="71" t="str">
        <f>IF(L1262="","",ROUND((((1+N1262/CP)^(CP/periods_per_year))-1)*R1261,2))</f>
        <v/>
      </c>
      <c r="P1262" s="71" t="str">
        <f>IF(L1262="","",IF(L1262=nper,R1261+O1262,MIN(R1261+O1262,IF(N1262=N1261,P1261,ROUND(-PMT(((1+N1262/CP)^(CP/periods_per_year))-1,nper-L1262+1,R1261),2)))))</f>
        <v/>
      </c>
      <c r="Q1262" s="71" t="str">
        <f t="shared" si="178"/>
        <v/>
      </c>
      <c r="R1262" s="71" t="str">
        <f t="shared" si="179"/>
        <v/>
      </c>
    </row>
    <row r="1263" spans="1:18" x14ac:dyDescent="0.25">
      <c r="A1263" s="63" t="str">
        <f t="shared" si="171"/>
        <v/>
      </c>
      <c r="B1263" s="64" t="str">
        <f t="shared" si="172"/>
        <v/>
      </c>
      <c r="C1263" s="65" t="str">
        <f t="shared" si="173"/>
        <v/>
      </c>
      <c r="D1263" s="66" t="str">
        <f>IF(A1263="","",IF(A1263=1,start_rate,IF(variable,IF(OR(A1263=1,A1263&lt;$K$20*periods_per_year),D1262,MIN($K$21,IF(MOD(A1263-1,$J$23)=0,MAX($K$22,D1262+$J$24),D1262))),D1262)))</f>
        <v/>
      </c>
      <c r="E1263" s="71" t="str">
        <f t="shared" si="174"/>
        <v/>
      </c>
      <c r="F1263" s="71" t="str">
        <f>IF(A1263="","",IF(A1263=nper,J1262+E1263,MIN(J1262+E1263,IF(D1263=D1262,F1262,IF($E$10="Acc Bi-Weekly",ROUND((-PMT(((1+D1263/CP)^(CP/12))-1,(nper-A1263+1)*12/26,J1262))/2,2),IF($E$10="Acc Weekly",ROUND((-PMT(((1+D1263/CP)^(CP/12))-1,(nper-A1263+1)*12/52,J1262))/4,2),ROUND(-PMT(((1+D1263/CP)^(CP/periods_per_year))-1,nper-A1263+1,J1262),2)))))))</f>
        <v/>
      </c>
      <c r="G1263" s="71" t="str">
        <f>IF(OR(A1263="",A1263&lt;$E$14),"",IF(J1262&lt;=F1263,0,IF(IF(AND(A1263&gt;=$E$14,MOD(A1263-$E$14,int)=0),$E$15,0)+F1263&gt;=J1262+E1263,J1262+E1263-F1263,IF(AND(A1263&gt;=$E$14,MOD(A1263-$E$14,int)=0),$E$15,0)+IF(IF(AND(A1263&gt;=$E$14,MOD(A1263-$E$14,int)=0),$E$15,0)+IF(MOD(A1263-$E$18,periods_per_year)=0,$E$17,0)+F1263&lt;J1262+E1263,IF(MOD(A1263-$E$18,periods_per_year)=0,$E$17,0),J1262+E1263-IF(AND(A1263&gt;=$E$14,MOD(A1263-$E$14,int)=0),$E$15,0)-F1263))))</f>
        <v/>
      </c>
      <c r="H1263" s="68"/>
      <c r="I1263" s="71" t="str">
        <f t="shared" si="175"/>
        <v/>
      </c>
      <c r="J1263" s="71" t="str">
        <f t="shared" si="176"/>
        <v/>
      </c>
      <c r="K1263" s="50"/>
      <c r="L1263" s="63" t="str">
        <f t="shared" si="177"/>
        <v/>
      </c>
      <c r="M1263" s="64" t="str">
        <f>IF(L1263="","",IF(OR(periods_per_year=26,periods_per_year=52),IF(periods_per_year=26,IF(L1263=1,fpdate,M1262+14),IF(periods_per_year=52,IF(L1263=1,fpdate,M1262+7),"n/a")),IF(periods_per_year=24,DATE(YEAR(fpdate),MONTH(fpdate)+(L1263-1)/2+IF(AND(DAY(fpdate)&gt;=15,MOD(L1263,2)=0),1,0),IF(MOD(L1263,2)=0,IF(DAY(fpdate)&gt;=15,DAY(fpdate)-14,DAY(fpdate)+14),DAY(fpdate))),IF(DAY(DATE(YEAR(fpdate),MONTH(fpdate)+L1263-1,DAY(fpdate)))&lt;&gt;DAY(fpdate),DATE(YEAR(fpdate),MONTH(fpdate)+L1263,0),DATE(YEAR(fpdate),MONTH(fpdate)+L1263-1,DAY(fpdate))))))</f>
        <v/>
      </c>
      <c r="N1263" s="70" t="str">
        <f>IF(L1263="","",IF(D1263&lt;&gt;"",D1263,IF(L1263=1,start_rate,IF(variable,IF(OR(L1263=1,L1263&lt;$K$20*periods_per_year),N1262,MIN($K$21,IF(MOD(L1263-1,$J$23)=0,MAX($K$22,N1262+$J$24),N1262))),N1262))))</f>
        <v/>
      </c>
      <c r="O1263" s="71" t="str">
        <f>IF(L1263="","",ROUND((((1+N1263/CP)^(CP/periods_per_year))-1)*R1262,2))</f>
        <v/>
      </c>
      <c r="P1263" s="71" t="str">
        <f>IF(L1263="","",IF(L1263=nper,R1262+O1263,MIN(R1262+O1263,IF(N1263=N1262,P1262,ROUND(-PMT(((1+N1263/CP)^(CP/periods_per_year))-1,nper-L1263+1,R1262),2)))))</f>
        <v/>
      </c>
      <c r="Q1263" s="71" t="str">
        <f t="shared" si="178"/>
        <v/>
      </c>
      <c r="R1263" s="71" t="str">
        <f t="shared" si="179"/>
        <v/>
      </c>
    </row>
    <row r="1264" spans="1:18" x14ac:dyDescent="0.25">
      <c r="A1264" s="63" t="str">
        <f t="shared" si="171"/>
        <v/>
      </c>
      <c r="B1264" s="64" t="str">
        <f t="shared" si="172"/>
        <v/>
      </c>
      <c r="C1264" s="65" t="str">
        <f t="shared" si="173"/>
        <v/>
      </c>
      <c r="D1264" s="66" t="str">
        <f>IF(A1264="","",IF(A1264=1,start_rate,IF(variable,IF(OR(A1264=1,A1264&lt;$K$20*periods_per_year),D1263,MIN($K$21,IF(MOD(A1264-1,$J$23)=0,MAX($K$22,D1263+$J$24),D1263))),D1263)))</f>
        <v/>
      </c>
      <c r="E1264" s="71" t="str">
        <f t="shared" si="174"/>
        <v/>
      </c>
      <c r="F1264" s="71" t="str">
        <f>IF(A1264="","",IF(A1264=nper,J1263+E1264,MIN(J1263+E1264,IF(D1264=D1263,F1263,IF($E$10="Acc Bi-Weekly",ROUND((-PMT(((1+D1264/CP)^(CP/12))-1,(nper-A1264+1)*12/26,J1263))/2,2),IF($E$10="Acc Weekly",ROUND((-PMT(((1+D1264/CP)^(CP/12))-1,(nper-A1264+1)*12/52,J1263))/4,2),ROUND(-PMT(((1+D1264/CP)^(CP/periods_per_year))-1,nper-A1264+1,J1263),2)))))))</f>
        <v/>
      </c>
      <c r="G1264" s="71" t="str">
        <f>IF(OR(A1264="",A1264&lt;$E$14),"",IF(J1263&lt;=F1264,0,IF(IF(AND(A1264&gt;=$E$14,MOD(A1264-$E$14,int)=0),$E$15,0)+F1264&gt;=J1263+E1264,J1263+E1264-F1264,IF(AND(A1264&gt;=$E$14,MOD(A1264-$E$14,int)=0),$E$15,0)+IF(IF(AND(A1264&gt;=$E$14,MOD(A1264-$E$14,int)=0),$E$15,0)+IF(MOD(A1264-$E$18,periods_per_year)=0,$E$17,0)+F1264&lt;J1263+E1264,IF(MOD(A1264-$E$18,periods_per_year)=0,$E$17,0),J1263+E1264-IF(AND(A1264&gt;=$E$14,MOD(A1264-$E$14,int)=0),$E$15,0)-F1264))))</f>
        <v/>
      </c>
      <c r="H1264" s="68"/>
      <c r="I1264" s="71" t="str">
        <f t="shared" si="175"/>
        <v/>
      </c>
      <c r="J1264" s="71" t="str">
        <f t="shared" si="176"/>
        <v/>
      </c>
      <c r="K1264" s="50"/>
      <c r="L1264" s="63" t="str">
        <f t="shared" si="177"/>
        <v/>
      </c>
      <c r="M1264" s="64" t="str">
        <f>IF(L1264="","",IF(OR(periods_per_year=26,periods_per_year=52),IF(periods_per_year=26,IF(L1264=1,fpdate,M1263+14),IF(periods_per_year=52,IF(L1264=1,fpdate,M1263+7),"n/a")),IF(periods_per_year=24,DATE(YEAR(fpdate),MONTH(fpdate)+(L1264-1)/2+IF(AND(DAY(fpdate)&gt;=15,MOD(L1264,2)=0),1,0),IF(MOD(L1264,2)=0,IF(DAY(fpdate)&gt;=15,DAY(fpdate)-14,DAY(fpdate)+14),DAY(fpdate))),IF(DAY(DATE(YEAR(fpdate),MONTH(fpdate)+L1264-1,DAY(fpdate)))&lt;&gt;DAY(fpdate),DATE(YEAR(fpdate),MONTH(fpdate)+L1264,0),DATE(YEAR(fpdate),MONTH(fpdate)+L1264-1,DAY(fpdate))))))</f>
        <v/>
      </c>
      <c r="N1264" s="70" t="str">
        <f>IF(L1264="","",IF(D1264&lt;&gt;"",D1264,IF(L1264=1,start_rate,IF(variable,IF(OR(L1264=1,L1264&lt;$K$20*periods_per_year),N1263,MIN($K$21,IF(MOD(L1264-1,$J$23)=0,MAX($K$22,N1263+$J$24),N1263))),N1263))))</f>
        <v/>
      </c>
      <c r="O1264" s="71" t="str">
        <f>IF(L1264="","",ROUND((((1+N1264/CP)^(CP/periods_per_year))-1)*R1263,2))</f>
        <v/>
      </c>
      <c r="P1264" s="71" t="str">
        <f>IF(L1264="","",IF(L1264=nper,R1263+O1264,MIN(R1263+O1264,IF(N1264=N1263,P1263,ROUND(-PMT(((1+N1264/CP)^(CP/periods_per_year))-1,nper-L1264+1,R1263),2)))))</f>
        <v/>
      </c>
      <c r="Q1264" s="71" t="str">
        <f t="shared" si="178"/>
        <v/>
      </c>
      <c r="R1264" s="71" t="str">
        <f t="shared" si="179"/>
        <v/>
      </c>
    </row>
    <row r="1265" spans="1:18" x14ac:dyDescent="0.25">
      <c r="A1265" s="63" t="str">
        <f t="shared" si="171"/>
        <v/>
      </c>
      <c r="B1265" s="64" t="str">
        <f t="shared" si="172"/>
        <v/>
      </c>
      <c r="C1265" s="65" t="str">
        <f t="shared" si="173"/>
        <v/>
      </c>
      <c r="D1265" s="66" t="str">
        <f>IF(A1265="","",IF(A1265=1,start_rate,IF(variable,IF(OR(A1265=1,A1265&lt;$K$20*periods_per_year),D1264,MIN($K$21,IF(MOD(A1265-1,$J$23)=0,MAX($K$22,D1264+$J$24),D1264))),D1264)))</f>
        <v/>
      </c>
      <c r="E1265" s="71" t="str">
        <f t="shared" si="174"/>
        <v/>
      </c>
      <c r="F1265" s="71" t="str">
        <f>IF(A1265="","",IF(A1265=nper,J1264+E1265,MIN(J1264+E1265,IF(D1265=D1264,F1264,IF($E$10="Acc Bi-Weekly",ROUND((-PMT(((1+D1265/CP)^(CP/12))-1,(nper-A1265+1)*12/26,J1264))/2,2),IF($E$10="Acc Weekly",ROUND((-PMT(((1+D1265/CP)^(CP/12))-1,(nper-A1265+1)*12/52,J1264))/4,2),ROUND(-PMT(((1+D1265/CP)^(CP/periods_per_year))-1,nper-A1265+1,J1264),2)))))))</f>
        <v/>
      </c>
      <c r="G1265" s="71" t="str">
        <f>IF(OR(A1265="",A1265&lt;$E$14),"",IF(J1264&lt;=F1265,0,IF(IF(AND(A1265&gt;=$E$14,MOD(A1265-$E$14,int)=0),$E$15,0)+F1265&gt;=J1264+E1265,J1264+E1265-F1265,IF(AND(A1265&gt;=$E$14,MOD(A1265-$E$14,int)=0),$E$15,0)+IF(IF(AND(A1265&gt;=$E$14,MOD(A1265-$E$14,int)=0),$E$15,0)+IF(MOD(A1265-$E$18,periods_per_year)=0,$E$17,0)+F1265&lt;J1264+E1265,IF(MOD(A1265-$E$18,periods_per_year)=0,$E$17,0),J1264+E1265-IF(AND(A1265&gt;=$E$14,MOD(A1265-$E$14,int)=0),$E$15,0)-F1265))))</f>
        <v/>
      </c>
      <c r="H1265" s="68"/>
      <c r="I1265" s="71" t="str">
        <f t="shared" si="175"/>
        <v/>
      </c>
      <c r="J1265" s="71" t="str">
        <f t="shared" si="176"/>
        <v/>
      </c>
      <c r="K1265" s="50"/>
      <c r="L1265" s="63" t="str">
        <f t="shared" si="177"/>
        <v/>
      </c>
      <c r="M1265" s="64" t="str">
        <f>IF(L1265="","",IF(OR(periods_per_year=26,periods_per_year=52),IF(periods_per_year=26,IF(L1265=1,fpdate,M1264+14),IF(periods_per_year=52,IF(L1265=1,fpdate,M1264+7),"n/a")),IF(periods_per_year=24,DATE(YEAR(fpdate),MONTH(fpdate)+(L1265-1)/2+IF(AND(DAY(fpdate)&gt;=15,MOD(L1265,2)=0),1,0),IF(MOD(L1265,2)=0,IF(DAY(fpdate)&gt;=15,DAY(fpdate)-14,DAY(fpdate)+14),DAY(fpdate))),IF(DAY(DATE(YEAR(fpdate),MONTH(fpdate)+L1265-1,DAY(fpdate)))&lt;&gt;DAY(fpdate),DATE(YEAR(fpdate),MONTH(fpdate)+L1265,0),DATE(YEAR(fpdate),MONTH(fpdate)+L1265-1,DAY(fpdate))))))</f>
        <v/>
      </c>
      <c r="N1265" s="70" t="str">
        <f>IF(L1265="","",IF(D1265&lt;&gt;"",D1265,IF(L1265=1,start_rate,IF(variable,IF(OR(L1265=1,L1265&lt;$K$20*periods_per_year),N1264,MIN($K$21,IF(MOD(L1265-1,$J$23)=0,MAX($K$22,N1264+$J$24),N1264))),N1264))))</f>
        <v/>
      </c>
      <c r="O1265" s="71" t="str">
        <f>IF(L1265="","",ROUND((((1+N1265/CP)^(CP/periods_per_year))-1)*R1264,2))</f>
        <v/>
      </c>
      <c r="P1265" s="71" t="str">
        <f>IF(L1265="","",IF(L1265=nper,R1264+O1265,MIN(R1264+O1265,IF(N1265=N1264,P1264,ROUND(-PMT(((1+N1265/CP)^(CP/periods_per_year))-1,nper-L1265+1,R1264),2)))))</f>
        <v/>
      </c>
      <c r="Q1265" s="71" t="str">
        <f t="shared" si="178"/>
        <v/>
      </c>
      <c r="R1265" s="71" t="str">
        <f t="shared" si="179"/>
        <v/>
      </c>
    </row>
    <row r="1266" spans="1:18" x14ac:dyDescent="0.25">
      <c r="A1266" s="63" t="str">
        <f t="shared" si="171"/>
        <v/>
      </c>
      <c r="B1266" s="64" t="str">
        <f t="shared" si="172"/>
        <v/>
      </c>
      <c r="C1266" s="65" t="str">
        <f t="shared" si="173"/>
        <v/>
      </c>
      <c r="D1266" s="66" t="str">
        <f>IF(A1266="","",IF(A1266=1,start_rate,IF(variable,IF(OR(A1266=1,A1266&lt;$K$20*periods_per_year),D1265,MIN($K$21,IF(MOD(A1266-1,$J$23)=0,MAX($K$22,D1265+$J$24),D1265))),D1265)))</f>
        <v/>
      </c>
      <c r="E1266" s="71" t="str">
        <f t="shared" si="174"/>
        <v/>
      </c>
      <c r="F1266" s="71" t="str">
        <f>IF(A1266="","",IF(A1266=nper,J1265+E1266,MIN(J1265+E1266,IF(D1266=D1265,F1265,IF($E$10="Acc Bi-Weekly",ROUND((-PMT(((1+D1266/CP)^(CP/12))-1,(nper-A1266+1)*12/26,J1265))/2,2),IF($E$10="Acc Weekly",ROUND((-PMT(((1+D1266/CP)^(CP/12))-1,(nper-A1266+1)*12/52,J1265))/4,2),ROUND(-PMT(((1+D1266/CP)^(CP/periods_per_year))-1,nper-A1266+1,J1265),2)))))))</f>
        <v/>
      </c>
      <c r="G1266" s="71" t="str">
        <f>IF(OR(A1266="",A1266&lt;$E$14),"",IF(J1265&lt;=F1266,0,IF(IF(AND(A1266&gt;=$E$14,MOD(A1266-$E$14,int)=0),$E$15,0)+F1266&gt;=J1265+E1266,J1265+E1266-F1266,IF(AND(A1266&gt;=$E$14,MOD(A1266-$E$14,int)=0),$E$15,0)+IF(IF(AND(A1266&gt;=$E$14,MOD(A1266-$E$14,int)=0),$E$15,0)+IF(MOD(A1266-$E$18,periods_per_year)=0,$E$17,0)+F1266&lt;J1265+E1266,IF(MOD(A1266-$E$18,periods_per_year)=0,$E$17,0),J1265+E1266-IF(AND(A1266&gt;=$E$14,MOD(A1266-$E$14,int)=0),$E$15,0)-F1266))))</f>
        <v/>
      </c>
      <c r="H1266" s="68"/>
      <c r="I1266" s="71" t="str">
        <f t="shared" si="175"/>
        <v/>
      </c>
      <c r="J1266" s="71" t="str">
        <f t="shared" si="176"/>
        <v/>
      </c>
      <c r="K1266" s="50"/>
      <c r="L1266" s="63" t="str">
        <f t="shared" si="177"/>
        <v/>
      </c>
      <c r="M1266" s="64" t="str">
        <f>IF(L1266="","",IF(OR(periods_per_year=26,periods_per_year=52),IF(periods_per_year=26,IF(L1266=1,fpdate,M1265+14),IF(periods_per_year=52,IF(L1266=1,fpdate,M1265+7),"n/a")),IF(periods_per_year=24,DATE(YEAR(fpdate),MONTH(fpdate)+(L1266-1)/2+IF(AND(DAY(fpdate)&gt;=15,MOD(L1266,2)=0),1,0),IF(MOD(L1266,2)=0,IF(DAY(fpdate)&gt;=15,DAY(fpdate)-14,DAY(fpdate)+14),DAY(fpdate))),IF(DAY(DATE(YEAR(fpdate),MONTH(fpdate)+L1266-1,DAY(fpdate)))&lt;&gt;DAY(fpdate),DATE(YEAR(fpdate),MONTH(fpdate)+L1266,0),DATE(YEAR(fpdate),MONTH(fpdate)+L1266-1,DAY(fpdate))))))</f>
        <v/>
      </c>
      <c r="N1266" s="70" t="str">
        <f>IF(L1266="","",IF(D1266&lt;&gt;"",D1266,IF(L1266=1,start_rate,IF(variable,IF(OR(L1266=1,L1266&lt;$K$20*periods_per_year),N1265,MIN($K$21,IF(MOD(L1266-1,$J$23)=0,MAX($K$22,N1265+$J$24),N1265))),N1265))))</f>
        <v/>
      </c>
      <c r="O1266" s="71" t="str">
        <f>IF(L1266="","",ROUND((((1+N1266/CP)^(CP/periods_per_year))-1)*R1265,2))</f>
        <v/>
      </c>
      <c r="P1266" s="71" t="str">
        <f>IF(L1266="","",IF(L1266=nper,R1265+O1266,MIN(R1265+O1266,IF(N1266=N1265,P1265,ROUND(-PMT(((1+N1266/CP)^(CP/periods_per_year))-1,nper-L1266+1,R1265),2)))))</f>
        <v/>
      </c>
      <c r="Q1266" s="71" t="str">
        <f t="shared" si="178"/>
        <v/>
      </c>
      <c r="R1266" s="71" t="str">
        <f t="shared" si="179"/>
        <v/>
      </c>
    </row>
    <row r="1267" spans="1:18" x14ac:dyDescent="0.25">
      <c r="A1267" s="63" t="str">
        <f t="shared" si="171"/>
        <v/>
      </c>
      <c r="B1267" s="64" t="str">
        <f t="shared" si="172"/>
        <v/>
      </c>
      <c r="C1267" s="65" t="str">
        <f t="shared" si="173"/>
        <v/>
      </c>
      <c r="D1267" s="66" t="str">
        <f>IF(A1267="","",IF(A1267=1,start_rate,IF(variable,IF(OR(A1267=1,A1267&lt;$K$20*periods_per_year),D1266,MIN($K$21,IF(MOD(A1267-1,$J$23)=0,MAX($K$22,D1266+$J$24),D1266))),D1266)))</f>
        <v/>
      </c>
      <c r="E1267" s="71" t="str">
        <f t="shared" si="174"/>
        <v/>
      </c>
      <c r="F1267" s="71" t="str">
        <f>IF(A1267="","",IF(A1267=nper,J1266+E1267,MIN(J1266+E1267,IF(D1267=D1266,F1266,IF($E$10="Acc Bi-Weekly",ROUND((-PMT(((1+D1267/CP)^(CP/12))-1,(nper-A1267+1)*12/26,J1266))/2,2),IF($E$10="Acc Weekly",ROUND((-PMT(((1+D1267/CP)^(CP/12))-1,(nper-A1267+1)*12/52,J1266))/4,2),ROUND(-PMT(((1+D1267/CP)^(CP/periods_per_year))-1,nper-A1267+1,J1266),2)))))))</f>
        <v/>
      </c>
      <c r="G1267" s="71" t="str">
        <f>IF(OR(A1267="",A1267&lt;$E$14),"",IF(J1266&lt;=F1267,0,IF(IF(AND(A1267&gt;=$E$14,MOD(A1267-$E$14,int)=0),$E$15,0)+F1267&gt;=J1266+E1267,J1266+E1267-F1267,IF(AND(A1267&gt;=$E$14,MOD(A1267-$E$14,int)=0),$E$15,0)+IF(IF(AND(A1267&gt;=$E$14,MOD(A1267-$E$14,int)=0),$E$15,0)+IF(MOD(A1267-$E$18,periods_per_year)=0,$E$17,0)+F1267&lt;J1266+E1267,IF(MOD(A1267-$E$18,periods_per_year)=0,$E$17,0),J1266+E1267-IF(AND(A1267&gt;=$E$14,MOD(A1267-$E$14,int)=0),$E$15,0)-F1267))))</f>
        <v/>
      </c>
      <c r="H1267" s="68"/>
      <c r="I1267" s="71" t="str">
        <f t="shared" si="175"/>
        <v/>
      </c>
      <c r="J1267" s="71" t="str">
        <f t="shared" si="176"/>
        <v/>
      </c>
      <c r="K1267" s="50"/>
      <c r="L1267" s="63" t="str">
        <f t="shared" si="177"/>
        <v/>
      </c>
      <c r="M1267" s="64" t="str">
        <f>IF(L1267="","",IF(OR(periods_per_year=26,periods_per_year=52),IF(periods_per_year=26,IF(L1267=1,fpdate,M1266+14),IF(periods_per_year=52,IF(L1267=1,fpdate,M1266+7),"n/a")),IF(periods_per_year=24,DATE(YEAR(fpdate),MONTH(fpdate)+(L1267-1)/2+IF(AND(DAY(fpdate)&gt;=15,MOD(L1267,2)=0),1,0),IF(MOD(L1267,2)=0,IF(DAY(fpdate)&gt;=15,DAY(fpdate)-14,DAY(fpdate)+14),DAY(fpdate))),IF(DAY(DATE(YEAR(fpdate),MONTH(fpdate)+L1267-1,DAY(fpdate)))&lt;&gt;DAY(fpdate),DATE(YEAR(fpdate),MONTH(fpdate)+L1267,0),DATE(YEAR(fpdate),MONTH(fpdate)+L1267-1,DAY(fpdate))))))</f>
        <v/>
      </c>
      <c r="N1267" s="70" t="str">
        <f>IF(L1267="","",IF(D1267&lt;&gt;"",D1267,IF(L1267=1,start_rate,IF(variable,IF(OR(L1267=1,L1267&lt;$K$20*periods_per_year),N1266,MIN($K$21,IF(MOD(L1267-1,$J$23)=0,MAX($K$22,N1266+$J$24),N1266))),N1266))))</f>
        <v/>
      </c>
      <c r="O1267" s="71" t="str">
        <f>IF(L1267="","",ROUND((((1+N1267/CP)^(CP/periods_per_year))-1)*R1266,2))</f>
        <v/>
      </c>
      <c r="P1267" s="71" t="str">
        <f>IF(L1267="","",IF(L1267=nper,R1266+O1267,MIN(R1266+O1267,IF(N1267=N1266,P1266,ROUND(-PMT(((1+N1267/CP)^(CP/periods_per_year))-1,nper-L1267+1,R1266),2)))))</f>
        <v/>
      </c>
      <c r="Q1267" s="71" t="str">
        <f t="shared" si="178"/>
        <v/>
      </c>
      <c r="R1267" s="71" t="str">
        <f t="shared" si="179"/>
        <v/>
      </c>
    </row>
    <row r="1268" spans="1:18" x14ac:dyDescent="0.25">
      <c r="A1268" s="63" t="str">
        <f t="shared" si="171"/>
        <v/>
      </c>
      <c r="B1268" s="64" t="str">
        <f t="shared" si="172"/>
        <v/>
      </c>
      <c r="C1268" s="65" t="str">
        <f t="shared" si="173"/>
        <v/>
      </c>
      <c r="D1268" s="66" t="str">
        <f>IF(A1268="","",IF(A1268=1,start_rate,IF(variable,IF(OR(A1268=1,A1268&lt;$K$20*periods_per_year),D1267,MIN($K$21,IF(MOD(A1268-1,$J$23)=0,MAX($K$22,D1267+$J$24),D1267))),D1267)))</f>
        <v/>
      </c>
      <c r="E1268" s="71" t="str">
        <f t="shared" si="174"/>
        <v/>
      </c>
      <c r="F1268" s="71" t="str">
        <f>IF(A1268="","",IF(A1268=nper,J1267+E1268,MIN(J1267+E1268,IF(D1268=D1267,F1267,IF($E$10="Acc Bi-Weekly",ROUND((-PMT(((1+D1268/CP)^(CP/12))-1,(nper-A1268+1)*12/26,J1267))/2,2),IF($E$10="Acc Weekly",ROUND((-PMT(((1+D1268/CP)^(CP/12))-1,(nper-A1268+1)*12/52,J1267))/4,2),ROUND(-PMT(((1+D1268/CP)^(CP/periods_per_year))-1,nper-A1268+1,J1267),2)))))))</f>
        <v/>
      </c>
      <c r="G1268" s="71" t="str">
        <f>IF(OR(A1268="",A1268&lt;$E$14),"",IF(J1267&lt;=F1268,0,IF(IF(AND(A1268&gt;=$E$14,MOD(A1268-$E$14,int)=0),$E$15,0)+F1268&gt;=J1267+E1268,J1267+E1268-F1268,IF(AND(A1268&gt;=$E$14,MOD(A1268-$E$14,int)=0),$E$15,0)+IF(IF(AND(A1268&gt;=$E$14,MOD(A1268-$E$14,int)=0),$E$15,0)+IF(MOD(A1268-$E$18,periods_per_year)=0,$E$17,0)+F1268&lt;J1267+E1268,IF(MOD(A1268-$E$18,periods_per_year)=0,$E$17,0),J1267+E1268-IF(AND(A1268&gt;=$E$14,MOD(A1268-$E$14,int)=0),$E$15,0)-F1268))))</f>
        <v/>
      </c>
      <c r="H1268" s="68"/>
      <c r="I1268" s="71" t="str">
        <f t="shared" si="175"/>
        <v/>
      </c>
      <c r="J1268" s="71" t="str">
        <f t="shared" si="176"/>
        <v/>
      </c>
      <c r="K1268" s="50"/>
      <c r="L1268" s="63" t="str">
        <f t="shared" si="177"/>
        <v/>
      </c>
      <c r="M1268" s="64" t="str">
        <f>IF(L1268="","",IF(OR(periods_per_year=26,periods_per_year=52),IF(periods_per_year=26,IF(L1268=1,fpdate,M1267+14),IF(periods_per_year=52,IF(L1268=1,fpdate,M1267+7),"n/a")),IF(periods_per_year=24,DATE(YEAR(fpdate),MONTH(fpdate)+(L1268-1)/2+IF(AND(DAY(fpdate)&gt;=15,MOD(L1268,2)=0),1,0),IF(MOD(L1268,2)=0,IF(DAY(fpdate)&gt;=15,DAY(fpdate)-14,DAY(fpdate)+14),DAY(fpdate))),IF(DAY(DATE(YEAR(fpdate),MONTH(fpdate)+L1268-1,DAY(fpdate)))&lt;&gt;DAY(fpdate),DATE(YEAR(fpdate),MONTH(fpdate)+L1268,0),DATE(YEAR(fpdate),MONTH(fpdate)+L1268-1,DAY(fpdate))))))</f>
        <v/>
      </c>
      <c r="N1268" s="70" t="str">
        <f>IF(L1268="","",IF(D1268&lt;&gt;"",D1268,IF(L1268=1,start_rate,IF(variable,IF(OR(L1268=1,L1268&lt;$K$20*periods_per_year),N1267,MIN($K$21,IF(MOD(L1268-1,$J$23)=0,MAX($K$22,N1267+$J$24),N1267))),N1267))))</f>
        <v/>
      </c>
      <c r="O1268" s="71" t="str">
        <f>IF(L1268="","",ROUND((((1+N1268/CP)^(CP/periods_per_year))-1)*R1267,2))</f>
        <v/>
      </c>
      <c r="P1268" s="71" t="str">
        <f>IF(L1268="","",IF(L1268=nper,R1267+O1268,MIN(R1267+O1268,IF(N1268=N1267,P1267,ROUND(-PMT(((1+N1268/CP)^(CP/periods_per_year))-1,nper-L1268+1,R1267),2)))))</f>
        <v/>
      </c>
      <c r="Q1268" s="71" t="str">
        <f t="shared" si="178"/>
        <v/>
      </c>
      <c r="R1268" s="71" t="str">
        <f t="shared" si="179"/>
        <v/>
      </c>
    </row>
    <row r="1269" spans="1:18" x14ac:dyDescent="0.25">
      <c r="A1269" s="63" t="str">
        <f t="shared" si="171"/>
        <v/>
      </c>
      <c r="B1269" s="64" t="str">
        <f t="shared" si="172"/>
        <v/>
      </c>
      <c r="C1269" s="65" t="str">
        <f t="shared" si="173"/>
        <v/>
      </c>
      <c r="D1269" s="66" t="str">
        <f>IF(A1269="","",IF(A1269=1,start_rate,IF(variable,IF(OR(A1269=1,A1269&lt;$K$20*periods_per_year),D1268,MIN($K$21,IF(MOD(A1269-1,$J$23)=0,MAX($K$22,D1268+$J$24),D1268))),D1268)))</f>
        <v/>
      </c>
      <c r="E1269" s="71" t="str">
        <f t="shared" si="174"/>
        <v/>
      </c>
      <c r="F1269" s="71" t="str">
        <f>IF(A1269="","",IF(A1269=nper,J1268+E1269,MIN(J1268+E1269,IF(D1269=D1268,F1268,IF($E$10="Acc Bi-Weekly",ROUND((-PMT(((1+D1269/CP)^(CP/12))-1,(nper-A1269+1)*12/26,J1268))/2,2),IF($E$10="Acc Weekly",ROUND((-PMT(((1+D1269/CP)^(CP/12))-1,(nper-A1269+1)*12/52,J1268))/4,2),ROUND(-PMT(((1+D1269/CP)^(CP/periods_per_year))-1,nper-A1269+1,J1268),2)))))))</f>
        <v/>
      </c>
      <c r="G1269" s="71" t="str">
        <f>IF(OR(A1269="",A1269&lt;$E$14),"",IF(J1268&lt;=F1269,0,IF(IF(AND(A1269&gt;=$E$14,MOD(A1269-$E$14,int)=0),$E$15,0)+F1269&gt;=J1268+E1269,J1268+E1269-F1269,IF(AND(A1269&gt;=$E$14,MOD(A1269-$E$14,int)=0),$E$15,0)+IF(IF(AND(A1269&gt;=$E$14,MOD(A1269-$E$14,int)=0),$E$15,0)+IF(MOD(A1269-$E$18,periods_per_year)=0,$E$17,0)+F1269&lt;J1268+E1269,IF(MOD(A1269-$E$18,periods_per_year)=0,$E$17,0),J1268+E1269-IF(AND(A1269&gt;=$E$14,MOD(A1269-$E$14,int)=0),$E$15,0)-F1269))))</f>
        <v/>
      </c>
      <c r="H1269" s="68"/>
      <c r="I1269" s="71" t="str">
        <f t="shared" si="175"/>
        <v/>
      </c>
      <c r="J1269" s="71" t="str">
        <f t="shared" si="176"/>
        <v/>
      </c>
      <c r="K1269" s="50"/>
      <c r="L1269" s="63" t="str">
        <f t="shared" si="177"/>
        <v/>
      </c>
      <c r="M1269" s="64" t="str">
        <f>IF(L1269="","",IF(OR(periods_per_year=26,periods_per_year=52),IF(periods_per_year=26,IF(L1269=1,fpdate,M1268+14),IF(periods_per_year=52,IF(L1269=1,fpdate,M1268+7),"n/a")),IF(periods_per_year=24,DATE(YEAR(fpdate),MONTH(fpdate)+(L1269-1)/2+IF(AND(DAY(fpdate)&gt;=15,MOD(L1269,2)=0),1,0),IF(MOD(L1269,2)=0,IF(DAY(fpdate)&gt;=15,DAY(fpdate)-14,DAY(fpdate)+14),DAY(fpdate))),IF(DAY(DATE(YEAR(fpdate),MONTH(fpdate)+L1269-1,DAY(fpdate)))&lt;&gt;DAY(fpdate),DATE(YEAR(fpdate),MONTH(fpdate)+L1269,0),DATE(YEAR(fpdate),MONTH(fpdate)+L1269-1,DAY(fpdate))))))</f>
        <v/>
      </c>
      <c r="N1269" s="70" t="str">
        <f>IF(L1269="","",IF(D1269&lt;&gt;"",D1269,IF(L1269=1,start_rate,IF(variable,IF(OR(L1269=1,L1269&lt;$K$20*periods_per_year),N1268,MIN($K$21,IF(MOD(L1269-1,$J$23)=0,MAX($K$22,N1268+$J$24),N1268))),N1268))))</f>
        <v/>
      </c>
      <c r="O1269" s="71" t="str">
        <f>IF(L1269="","",ROUND((((1+N1269/CP)^(CP/periods_per_year))-1)*R1268,2))</f>
        <v/>
      </c>
      <c r="P1269" s="71" t="str">
        <f>IF(L1269="","",IF(L1269=nper,R1268+O1269,MIN(R1268+O1269,IF(N1269=N1268,P1268,ROUND(-PMT(((1+N1269/CP)^(CP/periods_per_year))-1,nper-L1269+1,R1268),2)))))</f>
        <v/>
      </c>
      <c r="Q1269" s="71" t="str">
        <f t="shared" si="178"/>
        <v/>
      </c>
      <c r="R1269" s="71" t="str">
        <f t="shared" si="179"/>
        <v/>
      </c>
    </row>
    <row r="1270" spans="1:18" x14ac:dyDescent="0.25">
      <c r="A1270" s="63" t="str">
        <f t="shared" si="171"/>
        <v/>
      </c>
      <c r="B1270" s="64" t="str">
        <f t="shared" si="172"/>
        <v/>
      </c>
      <c r="C1270" s="65" t="str">
        <f t="shared" si="173"/>
        <v/>
      </c>
      <c r="D1270" s="66" t="str">
        <f>IF(A1270="","",IF(A1270=1,start_rate,IF(variable,IF(OR(A1270=1,A1270&lt;$K$20*periods_per_year),D1269,MIN($K$21,IF(MOD(A1270-1,$J$23)=0,MAX($K$22,D1269+$J$24),D1269))),D1269)))</f>
        <v/>
      </c>
      <c r="E1270" s="71" t="str">
        <f t="shared" si="174"/>
        <v/>
      </c>
      <c r="F1270" s="71" t="str">
        <f>IF(A1270="","",IF(A1270=nper,J1269+E1270,MIN(J1269+E1270,IF(D1270=D1269,F1269,IF($E$10="Acc Bi-Weekly",ROUND((-PMT(((1+D1270/CP)^(CP/12))-1,(nper-A1270+1)*12/26,J1269))/2,2),IF($E$10="Acc Weekly",ROUND((-PMT(((1+D1270/CP)^(CP/12))-1,(nper-A1270+1)*12/52,J1269))/4,2),ROUND(-PMT(((1+D1270/CP)^(CP/periods_per_year))-1,nper-A1270+1,J1269),2)))))))</f>
        <v/>
      </c>
      <c r="G1270" s="71" t="str">
        <f>IF(OR(A1270="",A1270&lt;$E$14),"",IF(J1269&lt;=F1270,0,IF(IF(AND(A1270&gt;=$E$14,MOD(A1270-$E$14,int)=0),$E$15,0)+F1270&gt;=J1269+E1270,J1269+E1270-F1270,IF(AND(A1270&gt;=$E$14,MOD(A1270-$E$14,int)=0),$E$15,0)+IF(IF(AND(A1270&gt;=$E$14,MOD(A1270-$E$14,int)=0),$E$15,0)+IF(MOD(A1270-$E$18,periods_per_year)=0,$E$17,0)+F1270&lt;J1269+E1270,IF(MOD(A1270-$E$18,periods_per_year)=0,$E$17,0),J1269+E1270-IF(AND(A1270&gt;=$E$14,MOD(A1270-$E$14,int)=0),$E$15,0)-F1270))))</f>
        <v/>
      </c>
      <c r="H1270" s="68"/>
      <c r="I1270" s="71" t="str">
        <f t="shared" si="175"/>
        <v/>
      </c>
      <c r="J1270" s="71" t="str">
        <f t="shared" si="176"/>
        <v/>
      </c>
      <c r="K1270" s="50"/>
      <c r="L1270" s="63" t="str">
        <f t="shared" si="177"/>
        <v/>
      </c>
      <c r="M1270" s="64" t="str">
        <f>IF(L1270="","",IF(OR(periods_per_year=26,periods_per_year=52),IF(periods_per_year=26,IF(L1270=1,fpdate,M1269+14),IF(periods_per_year=52,IF(L1270=1,fpdate,M1269+7),"n/a")),IF(periods_per_year=24,DATE(YEAR(fpdate),MONTH(fpdate)+(L1270-1)/2+IF(AND(DAY(fpdate)&gt;=15,MOD(L1270,2)=0),1,0),IF(MOD(L1270,2)=0,IF(DAY(fpdate)&gt;=15,DAY(fpdate)-14,DAY(fpdate)+14),DAY(fpdate))),IF(DAY(DATE(YEAR(fpdate),MONTH(fpdate)+L1270-1,DAY(fpdate)))&lt;&gt;DAY(fpdate),DATE(YEAR(fpdate),MONTH(fpdate)+L1270,0),DATE(YEAR(fpdate),MONTH(fpdate)+L1270-1,DAY(fpdate))))))</f>
        <v/>
      </c>
      <c r="N1270" s="70" t="str">
        <f>IF(L1270="","",IF(D1270&lt;&gt;"",D1270,IF(L1270=1,start_rate,IF(variable,IF(OR(L1270=1,L1270&lt;$K$20*periods_per_year),N1269,MIN($K$21,IF(MOD(L1270-1,$J$23)=0,MAX($K$22,N1269+$J$24),N1269))),N1269))))</f>
        <v/>
      </c>
      <c r="O1270" s="71" t="str">
        <f>IF(L1270="","",ROUND((((1+N1270/CP)^(CP/periods_per_year))-1)*R1269,2))</f>
        <v/>
      </c>
      <c r="P1270" s="71" t="str">
        <f>IF(L1270="","",IF(L1270=nper,R1269+O1270,MIN(R1269+O1270,IF(N1270=N1269,P1269,ROUND(-PMT(((1+N1270/CP)^(CP/periods_per_year))-1,nper-L1270+1,R1269),2)))))</f>
        <v/>
      </c>
      <c r="Q1270" s="71" t="str">
        <f t="shared" si="178"/>
        <v/>
      </c>
      <c r="R1270" s="71" t="str">
        <f t="shared" si="179"/>
        <v/>
      </c>
    </row>
    <row r="1271" spans="1:18" x14ac:dyDescent="0.25">
      <c r="A1271" s="63" t="str">
        <f t="shared" si="171"/>
        <v/>
      </c>
      <c r="B1271" s="64" t="str">
        <f t="shared" si="172"/>
        <v/>
      </c>
      <c r="C1271" s="65" t="str">
        <f t="shared" si="173"/>
        <v/>
      </c>
      <c r="D1271" s="66" t="str">
        <f>IF(A1271="","",IF(A1271=1,start_rate,IF(variable,IF(OR(A1271=1,A1271&lt;$K$20*periods_per_year),D1270,MIN($K$21,IF(MOD(A1271-1,$J$23)=0,MAX($K$22,D1270+$J$24),D1270))),D1270)))</f>
        <v/>
      </c>
      <c r="E1271" s="71" t="str">
        <f t="shared" si="174"/>
        <v/>
      </c>
      <c r="F1271" s="71" t="str">
        <f>IF(A1271="","",IF(A1271=nper,J1270+E1271,MIN(J1270+E1271,IF(D1271=D1270,F1270,IF($E$10="Acc Bi-Weekly",ROUND((-PMT(((1+D1271/CP)^(CP/12))-1,(nper-A1271+1)*12/26,J1270))/2,2),IF($E$10="Acc Weekly",ROUND((-PMT(((1+D1271/CP)^(CP/12))-1,(nper-A1271+1)*12/52,J1270))/4,2),ROUND(-PMT(((1+D1271/CP)^(CP/periods_per_year))-1,nper-A1271+1,J1270),2)))))))</f>
        <v/>
      </c>
      <c r="G1271" s="71" t="str">
        <f>IF(OR(A1271="",A1271&lt;$E$14),"",IF(J1270&lt;=F1271,0,IF(IF(AND(A1271&gt;=$E$14,MOD(A1271-$E$14,int)=0),$E$15,0)+F1271&gt;=J1270+E1271,J1270+E1271-F1271,IF(AND(A1271&gt;=$E$14,MOD(A1271-$E$14,int)=0),$E$15,0)+IF(IF(AND(A1271&gt;=$E$14,MOD(A1271-$E$14,int)=0),$E$15,0)+IF(MOD(A1271-$E$18,periods_per_year)=0,$E$17,0)+F1271&lt;J1270+E1271,IF(MOD(A1271-$E$18,periods_per_year)=0,$E$17,0),J1270+E1271-IF(AND(A1271&gt;=$E$14,MOD(A1271-$E$14,int)=0),$E$15,0)-F1271))))</f>
        <v/>
      </c>
      <c r="H1271" s="68"/>
      <c r="I1271" s="71" t="str">
        <f t="shared" si="175"/>
        <v/>
      </c>
      <c r="J1271" s="71" t="str">
        <f t="shared" si="176"/>
        <v/>
      </c>
      <c r="K1271" s="50"/>
      <c r="L1271" s="63" t="str">
        <f t="shared" si="177"/>
        <v/>
      </c>
      <c r="M1271" s="64" t="str">
        <f>IF(L1271="","",IF(OR(periods_per_year=26,periods_per_year=52),IF(periods_per_year=26,IF(L1271=1,fpdate,M1270+14),IF(periods_per_year=52,IF(L1271=1,fpdate,M1270+7),"n/a")),IF(periods_per_year=24,DATE(YEAR(fpdate),MONTH(fpdate)+(L1271-1)/2+IF(AND(DAY(fpdate)&gt;=15,MOD(L1271,2)=0),1,0),IF(MOD(L1271,2)=0,IF(DAY(fpdate)&gt;=15,DAY(fpdate)-14,DAY(fpdate)+14),DAY(fpdate))),IF(DAY(DATE(YEAR(fpdate),MONTH(fpdate)+L1271-1,DAY(fpdate)))&lt;&gt;DAY(fpdate),DATE(YEAR(fpdate),MONTH(fpdate)+L1271,0),DATE(YEAR(fpdate),MONTH(fpdate)+L1271-1,DAY(fpdate))))))</f>
        <v/>
      </c>
      <c r="N1271" s="70" t="str">
        <f>IF(L1271="","",IF(D1271&lt;&gt;"",D1271,IF(L1271=1,start_rate,IF(variable,IF(OR(L1271=1,L1271&lt;$K$20*periods_per_year),N1270,MIN($K$21,IF(MOD(L1271-1,$J$23)=0,MAX($K$22,N1270+$J$24),N1270))),N1270))))</f>
        <v/>
      </c>
      <c r="O1271" s="71" t="str">
        <f>IF(L1271="","",ROUND((((1+N1271/CP)^(CP/periods_per_year))-1)*R1270,2))</f>
        <v/>
      </c>
      <c r="P1271" s="71" t="str">
        <f>IF(L1271="","",IF(L1271=nper,R1270+O1271,MIN(R1270+O1271,IF(N1271=N1270,P1270,ROUND(-PMT(((1+N1271/CP)^(CP/periods_per_year))-1,nper-L1271+1,R1270),2)))))</f>
        <v/>
      </c>
      <c r="Q1271" s="71" t="str">
        <f t="shared" si="178"/>
        <v/>
      </c>
      <c r="R1271" s="71" t="str">
        <f t="shared" si="179"/>
        <v/>
      </c>
    </row>
    <row r="1272" spans="1:18" x14ac:dyDescent="0.25">
      <c r="A1272" s="63" t="str">
        <f t="shared" si="171"/>
        <v/>
      </c>
      <c r="B1272" s="64" t="str">
        <f t="shared" si="172"/>
        <v/>
      </c>
      <c r="C1272" s="65" t="str">
        <f t="shared" si="173"/>
        <v/>
      </c>
      <c r="D1272" s="66" t="str">
        <f>IF(A1272="","",IF(A1272=1,start_rate,IF(variable,IF(OR(A1272=1,A1272&lt;$K$20*periods_per_year),D1271,MIN($K$21,IF(MOD(A1272-1,$J$23)=0,MAX($K$22,D1271+$J$24),D1271))),D1271)))</f>
        <v/>
      </c>
      <c r="E1272" s="71" t="str">
        <f t="shared" si="174"/>
        <v/>
      </c>
      <c r="F1272" s="71" t="str">
        <f>IF(A1272="","",IF(A1272=nper,J1271+E1272,MIN(J1271+E1272,IF(D1272=D1271,F1271,IF($E$10="Acc Bi-Weekly",ROUND((-PMT(((1+D1272/CP)^(CP/12))-1,(nper-A1272+1)*12/26,J1271))/2,2),IF($E$10="Acc Weekly",ROUND((-PMT(((1+D1272/CP)^(CP/12))-1,(nper-A1272+1)*12/52,J1271))/4,2),ROUND(-PMT(((1+D1272/CP)^(CP/periods_per_year))-1,nper-A1272+1,J1271),2)))))))</f>
        <v/>
      </c>
      <c r="G1272" s="71" t="str">
        <f>IF(OR(A1272="",A1272&lt;$E$14),"",IF(J1271&lt;=F1272,0,IF(IF(AND(A1272&gt;=$E$14,MOD(A1272-$E$14,int)=0),$E$15,0)+F1272&gt;=J1271+E1272,J1271+E1272-F1272,IF(AND(A1272&gt;=$E$14,MOD(A1272-$E$14,int)=0),$E$15,0)+IF(IF(AND(A1272&gt;=$E$14,MOD(A1272-$E$14,int)=0),$E$15,0)+IF(MOD(A1272-$E$18,periods_per_year)=0,$E$17,0)+F1272&lt;J1271+E1272,IF(MOD(A1272-$E$18,periods_per_year)=0,$E$17,0),J1271+E1272-IF(AND(A1272&gt;=$E$14,MOD(A1272-$E$14,int)=0),$E$15,0)-F1272))))</f>
        <v/>
      </c>
      <c r="H1272" s="68"/>
      <c r="I1272" s="71" t="str">
        <f t="shared" si="175"/>
        <v/>
      </c>
      <c r="J1272" s="71" t="str">
        <f t="shared" si="176"/>
        <v/>
      </c>
      <c r="K1272" s="50"/>
      <c r="L1272" s="63" t="str">
        <f t="shared" si="177"/>
        <v/>
      </c>
      <c r="M1272" s="64" t="str">
        <f>IF(L1272="","",IF(OR(periods_per_year=26,periods_per_year=52),IF(periods_per_year=26,IF(L1272=1,fpdate,M1271+14),IF(periods_per_year=52,IF(L1272=1,fpdate,M1271+7),"n/a")),IF(periods_per_year=24,DATE(YEAR(fpdate),MONTH(fpdate)+(L1272-1)/2+IF(AND(DAY(fpdate)&gt;=15,MOD(L1272,2)=0),1,0),IF(MOD(L1272,2)=0,IF(DAY(fpdate)&gt;=15,DAY(fpdate)-14,DAY(fpdate)+14),DAY(fpdate))),IF(DAY(DATE(YEAR(fpdate),MONTH(fpdate)+L1272-1,DAY(fpdate)))&lt;&gt;DAY(fpdate),DATE(YEAR(fpdate),MONTH(fpdate)+L1272,0),DATE(YEAR(fpdate),MONTH(fpdate)+L1272-1,DAY(fpdate))))))</f>
        <v/>
      </c>
      <c r="N1272" s="70" t="str">
        <f>IF(L1272="","",IF(D1272&lt;&gt;"",D1272,IF(L1272=1,start_rate,IF(variable,IF(OR(L1272=1,L1272&lt;$K$20*periods_per_year),N1271,MIN($K$21,IF(MOD(L1272-1,$J$23)=0,MAX($K$22,N1271+$J$24),N1271))),N1271))))</f>
        <v/>
      </c>
      <c r="O1272" s="71" t="str">
        <f>IF(L1272="","",ROUND((((1+N1272/CP)^(CP/periods_per_year))-1)*R1271,2))</f>
        <v/>
      </c>
      <c r="P1272" s="71" t="str">
        <f>IF(L1272="","",IF(L1272=nper,R1271+O1272,MIN(R1271+O1272,IF(N1272=N1271,P1271,ROUND(-PMT(((1+N1272/CP)^(CP/periods_per_year))-1,nper-L1272+1,R1271),2)))))</f>
        <v/>
      </c>
      <c r="Q1272" s="71" t="str">
        <f t="shared" si="178"/>
        <v/>
      </c>
      <c r="R1272" s="71" t="str">
        <f t="shared" si="179"/>
        <v/>
      </c>
    </row>
    <row r="1273" spans="1:18" x14ac:dyDescent="0.25">
      <c r="A1273" s="63" t="str">
        <f t="shared" si="171"/>
        <v/>
      </c>
      <c r="B1273" s="64" t="str">
        <f t="shared" si="172"/>
        <v/>
      </c>
      <c r="C1273" s="65" t="str">
        <f t="shared" si="173"/>
        <v/>
      </c>
      <c r="D1273" s="66" t="str">
        <f>IF(A1273="","",IF(A1273=1,start_rate,IF(variable,IF(OR(A1273=1,A1273&lt;$K$20*periods_per_year),D1272,MIN($K$21,IF(MOD(A1273-1,$J$23)=0,MAX($K$22,D1272+$J$24),D1272))),D1272)))</f>
        <v/>
      </c>
      <c r="E1273" s="71" t="str">
        <f t="shared" si="174"/>
        <v/>
      </c>
      <c r="F1273" s="71" t="str">
        <f>IF(A1273="","",IF(A1273=nper,J1272+E1273,MIN(J1272+E1273,IF(D1273=D1272,F1272,IF($E$10="Acc Bi-Weekly",ROUND((-PMT(((1+D1273/CP)^(CP/12))-1,(nper-A1273+1)*12/26,J1272))/2,2),IF($E$10="Acc Weekly",ROUND((-PMT(((1+D1273/CP)^(CP/12))-1,(nper-A1273+1)*12/52,J1272))/4,2),ROUND(-PMT(((1+D1273/CP)^(CP/periods_per_year))-1,nper-A1273+1,J1272),2)))))))</f>
        <v/>
      </c>
      <c r="G1273" s="71" t="str">
        <f>IF(OR(A1273="",A1273&lt;$E$14),"",IF(J1272&lt;=F1273,0,IF(IF(AND(A1273&gt;=$E$14,MOD(A1273-$E$14,int)=0),$E$15,0)+F1273&gt;=J1272+E1273,J1272+E1273-F1273,IF(AND(A1273&gt;=$E$14,MOD(A1273-$E$14,int)=0),$E$15,0)+IF(IF(AND(A1273&gt;=$E$14,MOD(A1273-$E$14,int)=0),$E$15,0)+IF(MOD(A1273-$E$18,periods_per_year)=0,$E$17,0)+F1273&lt;J1272+E1273,IF(MOD(A1273-$E$18,periods_per_year)=0,$E$17,0),J1272+E1273-IF(AND(A1273&gt;=$E$14,MOD(A1273-$E$14,int)=0),$E$15,0)-F1273))))</f>
        <v/>
      </c>
      <c r="H1273" s="68"/>
      <c r="I1273" s="71" t="str">
        <f t="shared" si="175"/>
        <v/>
      </c>
      <c r="J1273" s="71" t="str">
        <f t="shared" si="176"/>
        <v/>
      </c>
      <c r="K1273" s="50"/>
      <c r="L1273" s="63" t="str">
        <f t="shared" si="177"/>
        <v/>
      </c>
      <c r="M1273" s="64" t="str">
        <f>IF(L1273="","",IF(OR(periods_per_year=26,periods_per_year=52),IF(periods_per_year=26,IF(L1273=1,fpdate,M1272+14),IF(periods_per_year=52,IF(L1273=1,fpdate,M1272+7),"n/a")),IF(periods_per_year=24,DATE(YEAR(fpdate),MONTH(fpdate)+(L1273-1)/2+IF(AND(DAY(fpdate)&gt;=15,MOD(L1273,2)=0),1,0),IF(MOD(L1273,2)=0,IF(DAY(fpdate)&gt;=15,DAY(fpdate)-14,DAY(fpdate)+14),DAY(fpdate))),IF(DAY(DATE(YEAR(fpdate),MONTH(fpdate)+L1273-1,DAY(fpdate)))&lt;&gt;DAY(fpdate),DATE(YEAR(fpdate),MONTH(fpdate)+L1273,0),DATE(YEAR(fpdate),MONTH(fpdate)+L1273-1,DAY(fpdate))))))</f>
        <v/>
      </c>
      <c r="N1273" s="70" t="str">
        <f>IF(L1273="","",IF(D1273&lt;&gt;"",D1273,IF(L1273=1,start_rate,IF(variable,IF(OR(L1273=1,L1273&lt;$K$20*periods_per_year),N1272,MIN($K$21,IF(MOD(L1273-1,$J$23)=0,MAX($K$22,N1272+$J$24),N1272))),N1272))))</f>
        <v/>
      </c>
      <c r="O1273" s="71" t="str">
        <f>IF(L1273="","",ROUND((((1+N1273/CP)^(CP/periods_per_year))-1)*R1272,2))</f>
        <v/>
      </c>
      <c r="P1273" s="71" t="str">
        <f>IF(L1273="","",IF(L1273=nper,R1272+O1273,MIN(R1272+O1273,IF(N1273=N1272,P1272,ROUND(-PMT(((1+N1273/CP)^(CP/periods_per_year))-1,nper-L1273+1,R1272),2)))))</f>
        <v/>
      </c>
      <c r="Q1273" s="71" t="str">
        <f t="shared" si="178"/>
        <v/>
      </c>
      <c r="R1273" s="71" t="str">
        <f t="shared" si="179"/>
        <v/>
      </c>
    </row>
    <row r="1274" spans="1:18" x14ac:dyDescent="0.25">
      <c r="A1274" s="63" t="str">
        <f t="shared" si="171"/>
        <v/>
      </c>
      <c r="B1274" s="64" t="str">
        <f t="shared" si="172"/>
        <v/>
      </c>
      <c r="C1274" s="65" t="str">
        <f t="shared" si="173"/>
        <v/>
      </c>
      <c r="D1274" s="66" t="str">
        <f>IF(A1274="","",IF(A1274=1,start_rate,IF(variable,IF(OR(A1274=1,A1274&lt;$K$20*periods_per_year),D1273,MIN($K$21,IF(MOD(A1274-1,$J$23)=0,MAX($K$22,D1273+$J$24),D1273))),D1273)))</f>
        <v/>
      </c>
      <c r="E1274" s="71" t="str">
        <f t="shared" si="174"/>
        <v/>
      </c>
      <c r="F1274" s="71" t="str">
        <f>IF(A1274="","",IF(A1274=nper,J1273+E1274,MIN(J1273+E1274,IF(D1274=D1273,F1273,IF($E$10="Acc Bi-Weekly",ROUND((-PMT(((1+D1274/CP)^(CP/12))-1,(nper-A1274+1)*12/26,J1273))/2,2),IF($E$10="Acc Weekly",ROUND((-PMT(((1+D1274/CP)^(CP/12))-1,(nper-A1274+1)*12/52,J1273))/4,2),ROUND(-PMT(((1+D1274/CP)^(CP/periods_per_year))-1,nper-A1274+1,J1273),2)))))))</f>
        <v/>
      </c>
      <c r="G1274" s="71" t="str">
        <f>IF(OR(A1274="",A1274&lt;$E$14),"",IF(J1273&lt;=F1274,0,IF(IF(AND(A1274&gt;=$E$14,MOD(A1274-$E$14,int)=0),$E$15,0)+F1274&gt;=J1273+E1274,J1273+E1274-F1274,IF(AND(A1274&gt;=$E$14,MOD(A1274-$E$14,int)=0),$E$15,0)+IF(IF(AND(A1274&gt;=$E$14,MOD(A1274-$E$14,int)=0),$E$15,0)+IF(MOD(A1274-$E$18,periods_per_year)=0,$E$17,0)+F1274&lt;J1273+E1274,IF(MOD(A1274-$E$18,periods_per_year)=0,$E$17,0),J1273+E1274-IF(AND(A1274&gt;=$E$14,MOD(A1274-$E$14,int)=0),$E$15,0)-F1274))))</f>
        <v/>
      </c>
      <c r="H1274" s="68"/>
      <c r="I1274" s="71" t="str">
        <f t="shared" si="175"/>
        <v/>
      </c>
      <c r="J1274" s="71" t="str">
        <f t="shared" si="176"/>
        <v/>
      </c>
      <c r="K1274" s="50"/>
      <c r="L1274" s="63" t="str">
        <f t="shared" si="177"/>
        <v/>
      </c>
      <c r="M1274" s="64" t="str">
        <f>IF(L1274="","",IF(OR(periods_per_year=26,periods_per_year=52),IF(periods_per_year=26,IF(L1274=1,fpdate,M1273+14),IF(periods_per_year=52,IF(L1274=1,fpdate,M1273+7),"n/a")),IF(periods_per_year=24,DATE(YEAR(fpdate),MONTH(fpdate)+(L1274-1)/2+IF(AND(DAY(fpdate)&gt;=15,MOD(L1274,2)=0),1,0),IF(MOD(L1274,2)=0,IF(DAY(fpdate)&gt;=15,DAY(fpdate)-14,DAY(fpdate)+14),DAY(fpdate))),IF(DAY(DATE(YEAR(fpdate),MONTH(fpdate)+L1274-1,DAY(fpdate)))&lt;&gt;DAY(fpdate),DATE(YEAR(fpdate),MONTH(fpdate)+L1274,0),DATE(YEAR(fpdate),MONTH(fpdate)+L1274-1,DAY(fpdate))))))</f>
        <v/>
      </c>
      <c r="N1274" s="70" t="str">
        <f>IF(L1274="","",IF(D1274&lt;&gt;"",D1274,IF(L1274=1,start_rate,IF(variable,IF(OR(L1274=1,L1274&lt;$K$20*periods_per_year),N1273,MIN($K$21,IF(MOD(L1274-1,$J$23)=0,MAX($K$22,N1273+$J$24),N1273))),N1273))))</f>
        <v/>
      </c>
      <c r="O1274" s="71" t="str">
        <f>IF(L1274="","",ROUND((((1+N1274/CP)^(CP/periods_per_year))-1)*R1273,2))</f>
        <v/>
      </c>
      <c r="P1274" s="71" t="str">
        <f>IF(L1274="","",IF(L1274=nper,R1273+O1274,MIN(R1273+O1274,IF(N1274=N1273,P1273,ROUND(-PMT(((1+N1274/CP)^(CP/periods_per_year))-1,nper-L1274+1,R1273),2)))))</f>
        <v/>
      </c>
      <c r="Q1274" s="71" t="str">
        <f t="shared" si="178"/>
        <v/>
      </c>
      <c r="R1274" s="71" t="str">
        <f t="shared" si="179"/>
        <v/>
      </c>
    </row>
    <row r="1275" spans="1:18" x14ac:dyDescent="0.25">
      <c r="A1275" s="63" t="str">
        <f t="shared" si="171"/>
        <v/>
      </c>
      <c r="B1275" s="64" t="str">
        <f t="shared" si="172"/>
        <v/>
      </c>
      <c r="C1275" s="65" t="str">
        <f t="shared" si="173"/>
        <v/>
      </c>
      <c r="D1275" s="66" t="str">
        <f>IF(A1275="","",IF(A1275=1,start_rate,IF(variable,IF(OR(A1275=1,A1275&lt;$K$20*periods_per_year),D1274,MIN($K$21,IF(MOD(A1275-1,$J$23)=0,MAX($K$22,D1274+$J$24),D1274))),D1274)))</f>
        <v/>
      </c>
      <c r="E1275" s="71" t="str">
        <f t="shared" si="174"/>
        <v/>
      </c>
      <c r="F1275" s="71" t="str">
        <f>IF(A1275="","",IF(A1275=nper,J1274+E1275,MIN(J1274+E1275,IF(D1275=D1274,F1274,IF($E$10="Acc Bi-Weekly",ROUND((-PMT(((1+D1275/CP)^(CP/12))-1,(nper-A1275+1)*12/26,J1274))/2,2),IF($E$10="Acc Weekly",ROUND((-PMT(((1+D1275/CP)^(CP/12))-1,(nper-A1275+1)*12/52,J1274))/4,2),ROUND(-PMT(((1+D1275/CP)^(CP/periods_per_year))-1,nper-A1275+1,J1274),2)))))))</f>
        <v/>
      </c>
      <c r="G1275" s="71" t="str">
        <f>IF(OR(A1275="",A1275&lt;$E$14),"",IF(J1274&lt;=F1275,0,IF(IF(AND(A1275&gt;=$E$14,MOD(A1275-$E$14,int)=0),$E$15,0)+F1275&gt;=J1274+E1275,J1274+E1275-F1275,IF(AND(A1275&gt;=$E$14,MOD(A1275-$E$14,int)=0),$E$15,0)+IF(IF(AND(A1275&gt;=$E$14,MOD(A1275-$E$14,int)=0),$E$15,0)+IF(MOD(A1275-$E$18,periods_per_year)=0,$E$17,0)+F1275&lt;J1274+E1275,IF(MOD(A1275-$E$18,periods_per_year)=0,$E$17,0),J1274+E1275-IF(AND(A1275&gt;=$E$14,MOD(A1275-$E$14,int)=0),$E$15,0)-F1275))))</f>
        <v/>
      </c>
      <c r="H1275" s="68"/>
      <c r="I1275" s="71" t="str">
        <f t="shared" si="175"/>
        <v/>
      </c>
      <c r="J1275" s="71" t="str">
        <f t="shared" si="176"/>
        <v/>
      </c>
      <c r="K1275" s="50"/>
      <c r="L1275" s="63" t="str">
        <f t="shared" si="177"/>
        <v/>
      </c>
      <c r="M1275" s="64" t="str">
        <f>IF(L1275="","",IF(OR(periods_per_year=26,periods_per_year=52),IF(periods_per_year=26,IF(L1275=1,fpdate,M1274+14),IF(periods_per_year=52,IF(L1275=1,fpdate,M1274+7),"n/a")),IF(periods_per_year=24,DATE(YEAR(fpdate),MONTH(fpdate)+(L1275-1)/2+IF(AND(DAY(fpdate)&gt;=15,MOD(L1275,2)=0),1,0),IF(MOD(L1275,2)=0,IF(DAY(fpdate)&gt;=15,DAY(fpdate)-14,DAY(fpdate)+14),DAY(fpdate))),IF(DAY(DATE(YEAR(fpdate),MONTH(fpdate)+L1275-1,DAY(fpdate)))&lt;&gt;DAY(fpdate),DATE(YEAR(fpdate),MONTH(fpdate)+L1275,0),DATE(YEAR(fpdate),MONTH(fpdate)+L1275-1,DAY(fpdate))))))</f>
        <v/>
      </c>
      <c r="N1275" s="70" t="str">
        <f>IF(L1275="","",IF(D1275&lt;&gt;"",D1275,IF(L1275=1,start_rate,IF(variable,IF(OR(L1275=1,L1275&lt;$K$20*periods_per_year),N1274,MIN($K$21,IF(MOD(L1275-1,$J$23)=0,MAX($K$22,N1274+$J$24),N1274))),N1274))))</f>
        <v/>
      </c>
      <c r="O1275" s="71" t="str">
        <f>IF(L1275="","",ROUND((((1+N1275/CP)^(CP/periods_per_year))-1)*R1274,2))</f>
        <v/>
      </c>
      <c r="P1275" s="71" t="str">
        <f>IF(L1275="","",IF(L1275=nper,R1274+O1275,MIN(R1274+O1275,IF(N1275=N1274,P1274,ROUND(-PMT(((1+N1275/CP)^(CP/periods_per_year))-1,nper-L1275+1,R1274),2)))))</f>
        <v/>
      </c>
      <c r="Q1275" s="71" t="str">
        <f t="shared" si="178"/>
        <v/>
      </c>
      <c r="R1275" s="71" t="str">
        <f t="shared" si="179"/>
        <v/>
      </c>
    </row>
    <row r="1276" spans="1:18" x14ac:dyDescent="0.25">
      <c r="A1276" s="63" t="str">
        <f t="shared" si="171"/>
        <v/>
      </c>
      <c r="B1276" s="64" t="str">
        <f t="shared" si="172"/>
        <v/>
      </c>
      <c r="C1276" s="65" t="str">
        <f t="shared" si="173"/>
        <v/>
      </c>
      <c r="D1276" s="66" t="str">
        <f>IF(A1276="","",IF(A1276=1,start_rate,IF(variable,IF(OR(A1276=1,A1276&lt;$K$20*periods_per_year),D1275,MIN($K$21,IF(MOD(A1276-1,$J$23)=0,MAX($K$22,D1275+$J$24),D1275))),D1275)))</f>
        <v/>
      </c>
      <c r="E1276" s="71" t="str">
        <f t="shared" si="174"/>
        <v/>
      </c>
      <c r="F1276" s="71" t="str">
        <f>IF(A1276="","",IF(A1276=nper,J1275+E1276,MIN(J1275+E1276,IF(D1276=D1275,F1275,IF($E$10="Acc Bi-Weekly",ROUND((-PMT(((1+D1276/CP)^(CP/12))-1,(nper-A1276+1)*12/26,J1275))/2,2),IF($E$10="Acc Weekly",ROUND((-PMT(((1+D1276/CP)^(CP/12))-1,(nper-A1276+1)*12/52,J1275))/4,2),ROUND(-PMT(((1+D1276/CP)^(CP/periods_per_year))-1,nper-A1276+1,J1275),2)))))))</f>
        <v/>
      </c>
      <c r="G1276" s="71" t="str">
        <f>IF(OR(A1276="",A1276&lt;$E$14),"",IF(J1275&lt;=F1276,0,IF(IF(AND(A1276&gt;=$E$14,MOD(A1276-$E$14,int)=0),$E$15,0)+F1276&gt;=J1275+E1276,J1275+E1276-F1276,IF(AND(A1276&gt;=$E$14,MOD(A1276-$E$14,int)=0),$E$15,0)+IF(IF(AND(A1276&gt;=$E$14,MOD(A1276-$E$14,int)=0),$E$15,0)+IF(MOD(A1276-$E$18,periods_per_year)=0,$E$17,0)+F1276&lt;J1275+E1276,IF(MOD(A1276-$E$18,periods_per_year)=0,$E$17,0),J1275+E1276-IF(AND(A1276&gt;=$E$14,MOD(A1276-$E$14,int)=0),$E$15,0)-F1276))))</f>
        <v/>
      </c>
      <c r="H1276" s="68"/>
      <c r="I1276" s="71" t="str">
        <f t="shared" si="175"/>
        <v/>
      </c>
      <c r="J1276" s="71" t="str">
        <f t="shared" si="176"/>
        <v/>
      </c>
      <c r="K1276" s="50"/>
      <c r="L1276" s="63" t="str">
        <f t="shared" si="177"/>
        <v/>
      </c>
      <c r="M1276" s="64" t="str">
        <f>IF(L1276="","",IF(OR(periods_per_year=26,periods_per_year=52),IF(periods_per_year=26,IF(L1276=1,fpdate,M1275+14),IF(periods_per_year=52,IF(L1276=1,fpdate,M1275+7),"n/a")),IF(periods_per_year=24,DATE(YEAR(fpdate),MONTH(fpdate)+(L1276-1)/2+IF(AND(DAY(fpdate)&gt;=15,MOD(L1276,2)=0),1,0),IF(MOD(L1276,2)=0,IF(DAY(fpdate)&gt;=15,DAY(fpdate)-14,DAY(fpdate)+14),DAY(fpdate))),IF(DAY(DATE(YEAR(fpdate),MONTH(fpdate)+L1276-1,DAY(fpdate)))&lt;&gt;DAY(fpdate),DATE(YEAR(fpdate),MONTH(fpdate)+L1276,0),DATE(YEAR(fpdate),MONTH(fpdate)+L1276-1,DAY(fpdate))))))</f>
        <v/>
      </c>
      <c r="N1276" s="70" t="str">
        <f>IF(L1276="","",IF(D1276&lt;&gt;"",D1276,IF(L1276=1,start_rate,IF(variable,IF(OR(L1276=1,L1276&lt;$K$20*periods_per_year),N1275,MIN($K$21,IF(MOD(L1276-1,$J$23)=0,MAX($K$22,N1275+$J$24),N1275))),N1275))))</f>
        <v/>
      </c>
      <c r="O1276" s="71" t="str">
        <f>IF(L1276="","",ROUND((((1+N1276/CP)^(CP/periods_per_year))-1)*R1275,2))</f>
        <v/>
      </c>
      <c r="P1276" s="71" t="str">
        <f>IF(L1276="","",IF(L1276=nper,R1275+O1276,MIN(R1275+O1276,IF(N1276=N1275,P1275,ROUND(-PMT(((1+N1276/CP)^(CP/periods_per_year))-1,nper-L1276+1,R1275),2)))))</f>
        <v/>
      </c>
      <c r="Q1276" s="71" t="str">
        <f t="shared" si="178"/>
        <v/>
      </c>
      <c r="R1276" s="71" t="str">
        <f t="shared" si="179"/>
        <v/>
      </c>
    </row>
    <row r="1277" spans="1:18" x14ac:dyDescent="0.25">
      <c r="A1277" s="63" t="str">
        <f t="shared" si="171"/>
        <v/>
      </c>
      <c r="B1277" s="64" t="str">
        <f t="shared" si="172"/>
        <v/>
      </c>
      <c r="C1277" s="65" t="str">
        <f t="shared" si="173"/>
        <v/>
      </c>
      <c r="D1277" s="66" t="str">
        <f>IF(A1277="","",IF(A1277=1,start_rate,IF(variable,IF(OR(A1277=1,A1277&lt;$K$20*periods_per_year),D1276,MIN($K$21,IF(MOD(A1277-1,$J$23)=0,MAX($K$22,D1276+$J$24),D1276))),D1276)))</f>
        <v/>
      </c>
      <c r="E1277" s="71" t="str">
        <f t="shared" si="174"/>
        <v/>
      </c>
      <c r="F1277" s="71" t="str">
        <f>IF(A1277="","",IF(A1277=nper,J1276+E1277,MIN(J1276+E1277,IF(D1277=D1276,F1276,IF($E$10="Acc Bi-Weekly",ROUND((-PMT(((1+D1277/CP)^(CP/12))-1,(nper-A1277+1)*12/26,J1276))/2,2),IF($E$10="Acc Weekly",ROUND((-PMT(((1+D1277/CP)^(CP/12))-1,(nper-A1277+1)*12/52,J1276))/4,2),ROUND(-PMT(((1+D1277/CP)^(CP/periods_per_year))-1,nper-A1277+1,J1276),2)))))))</f>
        <v/>
      </c>
      <c r="G1277" s="71" t="str">
        <f>IF(OR(A1277="",A1277&lt;$E$14),"",IF(J1276&lt;=F1277,0,IF(IF(AND(A1277&gt;=$E$14,MOD(A1277-$E$14,int)=0),$E$15,0)+F1277&gt;=J1276+E1277,J1276+E1277-F1277,IF(AND(A1277&gt;=$E$14,MOD(A1277-$E$14,int)=0),$E$15,0)+IF(IF(AND(A1277&gt;=$E$14,MOD(A1277-$E$14,int)=0),$E$15,0)+IF(MOD(A1277-$E$18,periods_per_year)=0,$E$17,0)+F1277&lt;J1276+E1277,IF(MOD(A1277-$E$18,periods_per_year)=0,$E$17,0),J1276+E1277-IF(AND(A1277&gt;=$E$14,MOD(A1277-$E$14,int)=0),$E$15,0)-F1277))))</f>
        <v/>
      </c>
      <c r="H1277" s="68"/>
      <c r="I1277" s="71" t="str">
        <f t="shared" si="175"/>
        <v/>
      </c>
      <c r="J1277" s="71" t="str">
        <f t="shared" si="176"/>
        <v/>
      </c>
      <c r="K1277" s="50"/>
      <c r="L1277" s="63" t="str">
        <f t="shared" si="177"/>
        <v/>
      </c>
      <c r="M1277" s="64" t="str">
        <f>IF(L1277="","",IF(OR(periods_per_year=26,periods_per_year=52),IF(periods_per_year=26,IF(L1277=1,fpdate,M1276+14),IF(periods_per_year=52,IF(L1277=1,fpdate,M1276+7),"n/a")),IF(periods_per_year=24,DATE(YEAR(fpdate),MONTH(fpdate)+(L1277-1)/2+IF(AND(DAY(fpdate)&gt;=15,MOD(L1277,2)=0),1,0),IF(MOD(L1277,2)=0,IF(DAY(fpdate)&gt;=15,DAY(fpdate)-14,DAY(fpdate)+14),DAY(fpdate))),IF(DAY(DATE(YEAR(fpdate),MONTH(fpdate)+L1277-1,DAY(fpdate)))&lt;&gt;DAY(fpdate),DATE(YEAR(fpdate),MONTH(fpdate)+L1277,0),DATE(YEAR(fpdate),MONTH(fpdate)+L1277-1,DAY(fpdate))))))</f>
        <v/>
      </c>
      <c r="N1277" s="70" t="str">
        <f>IF(L1277="","",IF(D1277&lt;&gt;"",D1277,IF(L1277=1,start_rate,IF(variable,IF(OR(L1277=1,L1277&lt;$K$20*periods_per_year),N1276,MIN($K$21,IF(MOD(L1277-1,$J$23)=0,MAX($K$22,N1276+$J$24),N1276))),N1276))))</f>
        <v/>
      </c>
      <c r="O1277" s="71" t="str">
        <f>IF(L1277="","",ROUND((((1+N1277/CP)^(CP/periods_per_year))-1)*R1276,2))</f>
        <v/>
      </c>
      <c r="P1277" s="71" t="str">
        <f>IF(L1277="","",IF(L1277=nper,R1276+O1277,MIN(R1276+O1277,IF(N1277=N1276,P1276,ROUND(-PMT(((1+N1277/CP)^(CP/periods_per_year))-1,nper-L1277+1,R1276),2)))))</f>
        <v/>
      </c>
      <c r="Q1277" s="71" t="str">
        <f t="shared" si="178"/>
        <v/>
      </c>
      <c r="R1277" s="71" t="str">
        <f t="shared" si="179"/>
        <v/>
      </c>
    </row>
    <row r="1278" spans="1:18" x14ac:dyDescent="0.25">
      <c r="A1278" s="63" t="str">
        <f t="shared" si="171"/>
        <v/>
      </c>
      <c r="B1278" s="64" t="str">
        <f t="shared" si="172"/>
        <v/>
      </c>
      <c r="C1278" s="65" t="str">
        <f t="shared" si="173"/>
        <v/>
      </c>
      <c r="D1278" s="66" t="str">
        <f>IF(A1278="","",IF(A1278=1,start_rate,IF(variable,IF(OR(A1278=1,A1278&lt;$K$20*periods_per_year),D1277,MIN($K$21,IF(MOD(A1278-1,$J$23)=0,MAX($K$22,D1277+$J$24),D1277))),D1277)))</f>
        <v/>
      </c>
      <c r="E1278" s="71" t="str">
        <f t="shared" si="174"/>
        <v/>
      </c>
      <c r="F1278" s="71" t="str">
        <f>IF(A1278="","",IF(A1278=nper,J1277+E1278,MIN(J1277+E1278,IF(D1278=D1277,F1277,IF($E$10="Acc Bi-Weekly",ROUND((-PMT(((1+D1278/CP)^(CP/12))-1,(nper-A1278+1)*12/26,J1277))/2,2),IF($E$10="Acc Weekly",ROUND((-PMT(((1+D1278/CP)^(CP/12))-1,(nper-A1278+1)*12/52,J1277))/4,2),ROUND(-PMT(((1+D1278/CP)^(CP/periods_per_year))-1,nper-A1278+1,J1277),2)))))))</f>
        <v/>
      </c>
      <c r="G1278" s="71" t="str">
        <f>IF(OR(A1278="",A1278&lt;$E$14),"",IF(J1277&lt;=F1278,0,IF(IF(AND(A1278&gt;=$E$14,MOD(A1278-$E$14,int)=0),$E$15,0)+F1278&gt;=J1277+E1278,J1277+E1278-F1278,IF(AND(A1278&gt;=$E$14,MOD(A1278-$E$14,int)=0),$E$15,0)+IF(IF(AND(A1278&gt;=$E$14,MOD(A1278-$E$14,int)=0),$E$15,0)+IF(MOD(A1278-$E$18,periods_per_year)=0,$E$17,0)+F1278&lt;J1277+E1278,IF(MOD(A1278-$E$18,periods_per_year)=0,$E$17,0),J1277+E1278-IF(AND(A1278&gt;=$E$14,MOD(A1278-$E$14,int)=0),$E$15,0)-F1278))))</f>
        <v/>
      </c>
      <c r="H1278" s="68"/>
      <c r="I1278" s="71" t="str">
        <f t="shared" si="175"/>
        <v/>
      </c>
      <c r="J1278" s="71" t="str">
        <f t="shared" si="176"/>
        <v/>
      </c>
      <c r="K1278" s="50"/>
      <c r="L1278" s="63" t="str">
        <f t="shared" si="177"/>
        <v/>
      </c>
      <c r="M1278" s="64" t="str">
        <f>IF(L1278="","",IF(OR(periods_per_year=26,periods_per_year=52),IF(periods_per_year=26,IF(L1278=1,fpdate,M1277+14),IF(periods_per_year=52,IF(L1278=1,fpdate,M1277+7),"n/a")),IF(periods_per_year=24,DATE(YEAR(fpdate),MONTH(fpdate)+(L1278-1)/2+IF(AND(DAY(fpdate)&gt;=15,MOD(L1278,2)=0),1,0),IF(MOD(L1278,2)=0,IF(DAY(fpdate)&gt;=15,DAY(fpdate)-14,DAY(fpdate)+14),DAY(fpdate))),IF(DAY(DATE(YEAR(fpdate),MONTH(fpdate)+L1278-1,DAY(fpdate)))&lt;&gt;DAY(fpdate),DATE(YEAR(fpdate),MONTH(fpdate)+L1278,0),DATE(YEAR(fpdate),MONTH(fpdate)+L1278-1,DAY(fpdate))))))</f>
        <v/>
      </c>
      <c r="N1278" s="70" t="str">
        <f>IF(L1278="","",IF(D1278&lt;&gt;"",D1278,IF(L1278=1,start_rate,IF(variable,IF(OR(L1278=1,L1278&lt;$K$20*periods_per_year),N1277,MIN($K$21,IF(MOD(L1278-1,$J$23)=0,MAX($K$22,N1277+$J$24),N1277))),N1277))))</f>
        <v/>
      </c>
      <c r="O1278" s="71" t="str">
        <f>IF(L1278="","",ROUND((((1+N1278/CP)^(CP/periods_per_year))-1)*R1277,2))</f>
        <v/>
      </c>
      <c r="P1278" s="71" t="str">
        <f>IF(L1278="","",IF(L1278=nper,R1277+O1278,MIN(R1277+O1278,IF(N1278=N1277,P1277,ROUND(-PMT(((1+N1278/CP)^(CP/periods_per_year))-1,nper-L1278+1,R1277),2)))))</f>
        <v/>
      </c>
      <c r="Q1278" s="71" t="str">
        <f t="shared" si="178"/>
        <v/>
      </c>
      <c r="R1278" s="71" t="str">
        <f t="shared" si="179"/>
        <v/>
      </c>
    </row>
    <row r="1279" spans="1:18" x14ac:dyDescent="0.25">
      <c r="A1279" s="63" t="str">
        <f t="shared" si="171"/>
        <v/>
      </c>
      <c r="B1279" s="64" t="str">
        <f t="shared" si="172"/>
        <v/>
      </c>
      <c r="C1279" s="65" t="str">
        <f t="shared" si="173"/>
        <v/>
      </c>
      <c r="D1279" s="66" t="str">
        <f>IF(A1279="","",IF(A1279=1,start_rate,IF(variable,IF(OR(A1279=1,A1279&lt;$K$20*periods_per_year),D1278,MIN($K$21,IF(MOD(A1279-1,$J$23)=0,MAX($K$22,D1278+$J$24),D1278))),D1278)))</f>
        <v/>
      </c>
      <c r="E1279" s="71" t="str">
        <f t="shared" si="174"/>
        <v/>
      </c>
      <c r="F1279" s="71" t="str">
        <f>IF(A1279="","",IF(A1279=nper,J1278+E1279,MIN(J1278+E1279,IF(D1279=D1278,F1278,IF($E$10="Acc Bi-Weekly",ROUND((-PMT(((1+D1279/CP)^(CP/12))-1,(nper-A1279+1)*12/26,J1278))/2,2),IF($E$10="Acc Weekly",ROUND((-PMT(((1+D1279/CP)^(CP/12))-1,(nper-A1279+1)*12/52,J1278))/4,2),ROUND(-PMT(((1+D1279/CP)^(CP/periods_per_year))-1,nper-A1279+1,J1278),2)))))))</f>
        <v/>
      </c>
      <c r="G1279" s="71" t="str">
        <f>IF(OR(A1279="",A1279&lt;$E$14),"",IF(J1278&lt;=F1279,0,IF(IF(AND(A1279&gt;=$E$14,MOD(A1279-$E$14,int)=0),$E$15,0)+F1279&gt;=J1278+E1279,J1278+E1279-F1279,IF(AND(A1279&gt;=$E$14,MOD(A1279-$E$14,int)=0),$E$15,0)+IF(IF(AND(A1279&gt;=$E$14,MOD(A1279-$E$14,int)=0),$E$15,0)+IF(MOD(A1279-$E$18,periods_per_year)=0,$E$17,0)+F1279&lt;J1278+E1279,IF(MOD(A1279-$E$18,periods_per_year)=0,$E$17,0),J1278+E1279-IF(AND(A1279&gt;=$E$14,MOD(A1279-$E$14,int)=0),$E$15,0)-F1279))))</f>
        <v/>
      </c>
      <c r="H1279" s="68"/>
      <c r="I1279" s="71" t="str">
        <f t="shared" si="175"/>
        <v/>
      </c>
      <c r="J1279" s="71" t="str">
        <f t="shared" si="176"/>
        <v/>
      </c>
      <c r="K1279" s="50"/>
      <c r="L1279" s="63" t="str">
        <f t="shared" si="177"/>
        <v/>
      </c>
      <c r="M1279" s="64" t="str">
        <f>IF(L1279="","",IF(OR(periods_per_year=26,periods_per_year=52),IF(periods_per_year=26,IF(L1279=1,fpdate,M1278+14),IF(periods_per_year=52,IF(L1279=1,fpdate,M1278+7),"n/a")),IF(periods_per_year=24,DATE(YEAR(fpdate),MONTH(fpdate)+(L1279-1)/2+IF(AND(DAY(fpdate)&gt;=15,MOD(L1279,2)=0),1,0),IF(MOD(L1279,2)=0,IF(DAY(fpdate)&gt;=15,DAY(fpdate)-14,DAY(fpdate)+14),DAY(fpdate))),IF(DAY(DATE(YEAR(fpdate),MONTH(fpdate)+L1279-1,DAY(fpdate)))&lt;&gt;DAY(fpdate),DATE(YEAR(fpdate),MONTH(fpdate)+L1279,0),DATE(YEAR(fpdate),MONTH(fpdate)+L1279-1,DAY(fpdate))))))</f>
        <v/>
      </c>
      <c r="N1279" s="70" t="str">
        <f>IF(L1279="","",IF(D1279&lt;&gt;"",D1279,IF(L1279=1,start_rate,IF(variable,IF(OR(L1279=1,L1279&lt;$K$20*periods_per_year),N1278,MIN($K$21,IF(MOD(L1279-1,$J$23)=0,MAX($K$22,N1278+$J$24),N1278))),N1278))))</f>
        <v/>
      </c>
      <c r="O1279" s="71" t="str">
        <f>IF(L1279="","",ROUND((((1+N1279/CP)^(CP/periods_per_year))-1)*R1278,2))</f>
        <v/>
      </c>
      <c r="P1279" s="71" t="str">
        <f>IF(L1279="","",IF(L1279=nper,R1278+O1279,MIN(R1278+O1279,IF(N1279=N1278,P1278,ROUND(-PMT(((1+N1279/CP)^(CP/periods_per_year))-1,nper-L1279+1,R1278),2)))))</f>
        <v/>
      </c>
      <c r="Q1279" s="71" t="str">
        <f t="shared" si="178"/>
        <v/>
      </c>
      <c r="R1279" s="71" t="str">
        <f t="shared" si="179"/>
        <v/>
      </c>
    </row>
    <row r="1280" spans="1:18" x14ac:dyDescent="0.25">
      <c r="A1280" s="63" t="str">
        <f t="shared" si="171"/>
        <v/>
      </c>
      <c r="B1280" s="64" t="str">
        <f t="shared" si="172"/>
        <v/>
      </c>
      <c r="C1280" s="65" t="str">
        <f t="shared" si="173"/>
        <v/>
      </c>
      <c r="D1280" s="66" t="str">
        <f>IF(A1280="","",IF(A1280=1,start_rate,IF(variable,IF(OR(A1280=1,A1280&lt;$K$20*periods_per_year),D1279,MIN($K$21,IF(MOD(A1280-1,$J$23)=0,MAX($K$22,D1279+$J$24),D1279))),D1279)))</f>
        <v/>
      </c>
      <c r="E1280" s="71" t="str">
        <f t="shared" si="174"/>
        <v/>
      </c>
      <c r="F1280" s="71" t="str">
        <f>IF(A1280="","",IF(A1280=nper,J1279+E1280,MIN(J1279+E1280,IF(D1280=D1279,F1279,IF($E$10="Acc Bi-Weekly",ROUND((-PMT(((1+D1280/CP)^(CP/12))-1,(nper-A1280+1)*12/26,J1279))/2,2),IF($E$10="Acc Weekly",ROUND((-PMT(((1+D1280/CP)^(CP/12))-1,(nper-A1280+1)*12/52,J1279))/4,2),ROUND(-PMT(((1+D1280/CP)^(CP/periods_per_year))-1,nper-A1280+1,J1279),2)))))))</f>
        <v/>
      </c>
      <c r="G1280" s="71" t="str">
        <f>IF(OR(A1280="",A1280&lt;$E$14),"",IF(J1279&lt;=F1280,0,IF(IF(AND(A1280&gt;=$E$14,MOD(A1280-$E$14,int)=0),$E$15,0)+F1280&gt;=J1279+E1280,J1279+E1280-F1280,IF(AND(A1280&gt;=$E$14,MOD(A1280-$E$14,int)=0),$E$15,0)+IF(IF(AND(A1280&gt;=$E$14,MOD(A1280-$E$14,int)=0),$E$15,0)+IF(MOD(A1280-$E$18,periods_per_year)=0,$E$17,0)+F1280&lt;J1279+E1280,IF(MOD(A1280-$E$18,periods_per_year)=0,$E$17,0),J1279+E1280-IF(AND(A1280&gt;=$E$14,MOD(A1280-$E$14,int)=0),$E$15,0)-F1280))))</f>
        <v/>
      </c>
      <c r="H1280" s="68"/>
      <c r="I1280" s="71" t="str">
        <f t="shared" si="175"/>
        <v/>
      </c>
      <c r="J1280" s="71" t="str">
        <f t="shared" si="176"/>
        <v/>
      </c>
      <c r="K1280" s="50"/>
      <c r="L1280" s="63" t="str">
        <f t="shared" si="177"/>
        <v/>
      </c>
      <c r="M1280" s="64" t="str">
        <f>IF(L1280="","",IF(OR(periods_per_year=26,periods_per_year=52),IF(periods_per_year=26,IF(L1280=1,fpdate,M1279+14),IF(periods_per_year=52,IF(L1280=1,fpdate,M1279+7),"n/a")),IF(periods_per_year=24,DATE(YEAR(fpdate),MONTH(fpdate)+(L1280-1)/2+IF(AND(DAY(fpdate)&gt;=15,MOD(L1280,2)=0),1,0),IF(MOD(L1280,2)=0,IF(DAY(fpdate)&gt;=15,DAY(fpdate)-14,DAY(fpdate)+14),DAY(fpdate))),IF(DAY(DATE(YEAR(fpdate),MONTH(fpdate)+L1280-1,DAY(fpdate)))&lt;&gt;DAY(fpdate),DATE(YEAR(fpdate),MONTH(fpdate)+L1280,0),DATE(YEAR(fpdate),MONTH(fpdate)+L1280-1,DAY(fpdate))))))</f>
        <v/>
      </c>
      <c r="N1280" s="70" t="str">
        <f>IF(L1280="","",IF(D1280&lt;&gt;"",D1280,IF(L1280=1,start_rate,IF(variable,IF(OR(L1280=1,L1280&lt;$K$20*periods_per_year),N1279,MIN($K$21,IF(MOD(L1280-1,$J$23)=0,MAX($K$22,N1279+$J$24),N1279))),N1279))))</f>
        <v/>
      </c>
      <c r="O1280" s="71" t="str">
        <f>IF(L1280="","",ROUND((((1+N1280/CP)^(CP/periods_per_year))-1)*R1279,2))</f>
        <v/>
      </c>
      <c r="P1280" s="71" t="str">
        <f>IF(L1280="","",IF(L1280=nper,R1279+O1280,MIN(R1279+O1280,IF(N1280=N1279,P1279,ROUND(-PMT(((1+N1280/CP)^(CP/periods_per_year))-1,nper-L1280+1,R1279),2)))))</f>
        <v/>
      </c>
      <c r="Q1280" s="71" t="str">
        <f t="shared" si="178"/>
        <v/>
      </c>
      <c r="R1280" s="71" t="str">
        <f t="shared" si="179"/>
        <v/>
      </c>
    </row>
    <row r="1281" spans="1:18" x14ac:dyDescent="0.25">
      <c r="A1281" s="63" t="str">
        <f t="shared" si="171"/>
        <v/>
      </c>
      <c r="B1281" s="64" t="str">
        <f t="shared" si="172"/>
        <v/>
      </c>
      <c r="C1281" s="65" t="str">
        <f t="shared" si="173"/>
        <v/>
      </c>
      <c r="D1281" s="66" t="str">
        <f>IF(A1281="","",IF(A1281=1,start_rate,IF(variable,IF(OR(A1281=1,A1281&lt;$K$20*periods_per_year),D1280,MIN($K$21,IF(MOD(A1281-1,$J$23)=0,MAX($K$22,D1280+$J$24),D1280))),D1280)))</f>
        <v/>
      </c>
      <c r="E1281" s="71" t="str">
        <f t="shared" si="174"/>
        <v/>
      </c>
      <c r="F1281" s="71" t="str">
        <f>IF(A1281="","",IF(A1281=nper,J1280+E1281,MIN(J1280+E1281,IF(D1281=D1280,F1280,IF($E$10="Acc Bi-Weekly",ROUND((-PMT(((1+D1281/CP)^(CP/12))-1,(nper-A1281+1)*12/26,J1280))/2,2),IF($E$10="Acc Weekly",ROUND((-PMT(((1+D1281/CP)^(CP/12))-1,(nper-A1281+1)*12/52,J1280))/4,2),ROUND(-PMT(((1+D1281/CP)^(CP/periods_per_year))-1,nper-A1281+1,J1280),2)))))))</f>
        <v/>
      </c>
      <c r="G1281" s="71" t="str">
        <f>IF(OR(A1281="",A1281&lt;$E$14),"",IF(J1280&lt;=F1281,0,IF(IF(AND(A1281&gt;=$E$14,MOD(A1281-$E$14,int)=0),$E$15,0)+F1281&gt;=J1280+E1281,J1280+E1281-F1281,IF(AND(A1281&gt;=$E$14,MOD(A1281-$E$14,int)=0),$E$15,0)+IF(IF(AND(A1281&gt;=$E$14,MOD(A1281-$E$14,int)=0),$E$15,0)+IF(MOD(A1281-$E$18,periods_per_year)=0,$E$17,0)+F1281&lt;J1280+E1281,IF(MOD(A1281-$E$18,periods_per_year)=0,$E$17,0),J1280+E1281-IF(AND(A1281&gt;=$E$14,MOD(A1281-$E$14,int)=0),$E$15,0)-F1281))))</f>
        <v/>
      </c>
      <c r="H1281" s="68"/>
      <c r="I1281" s="71" t="str">
        <f t="shared" si="175"/>
        <v/>
      </c>
      <c r="J1281" s="71" t="str">
        <f t="shared" si="176"/>
        <v/>
      </c>
      <c r="K1281" s="50"/>
      <c r="L1281" s="63" t="str">
        <f t="shared" si="177"/>
        <v/>
      </c>
      <c r="M1281" s="64" t="str">
        <f>IF(L1281="","",IF(OR(periods_per_year=26,periods_per_year=52),IF(periods_per_year=26,IF(L1281=1,fpdate,M1280+14),IF(periods_per_year=52,IF(L1281=1,fpdate,M1280+7),"n/a")),IF(periods_per_year=24,DATE(YEAR(fpdate),MONTH(fpdate)+(L1281-1)/2+IF(AND(DAY(fpdate)&gt;=15,MOD(L1281,2)=0),1,0),IF(MOD(L1281,2)=0,IF(DAY(fpdate)&gt;=15,DAY(fpdate)-14,DAY(fpdate)+14),DAY(fpdate))),IF(DAY(DATE(YEAR(fpdate),MONTH(fpdate)+L1281-1,DAY(fpdate)))&lt;&gt;DAY(fpdate),DATE(YEAR(fpdate),MONTH(fpdate)+L1281,0),DATE(YEAR(fpdate),MONTH(fpdate)+L1281-1,DAY(fpdate))))))</f>
        <v/>
      </c>
      <c r="N1281" s="70" t="str">
        <f>IF(L1281="","",IF(D1281&lt;&gt;"",D1281,IF(L1281=1,start_rate,IF(variable,IF(OR(L1281=1,L1281&lt;$K$20*periods_per_year),N1280,MIN($K$21,IF(MOD(L1281-1,$J$23)=0,MAX($K$22,N1280+$J$24),N1280))),N1280))))</f>
        <v/>
      </c>
      <c r="O1281" s="71" t="str">
        <f>IF(L1281="","",ROUND((((1+N1281/CP)^(CP/periods_per_year))-1)*R1280,2))</f>
        <v/>
      </c>
      <c r="P1281" s="71" t="str">
        <f>IF(L1281="","",IF(L1281=nper,R1280+O1281,MIN(R1280+O1281,IF(N1281=N1280,P1280,ROUND(-PMT(((1+N1281/CP)^(CP/periods_per_year))-1,nper-L1281+1,R1280),2)))))</f>
        <v/>
      </c>
      <c r="Q1281" s="71" t="str">
        <f t="shared" si="178"/>
        <v/>
      </c>
      <c r="R1281" s="71" t="str">
        <f t="shared" si="179"/>
        <v/>
      </c>
    </row>
    <row r="1282" spans="1:18" x14ac:dyDescent="0.25">
      <c r="A1282" s="63" t="str">
        <f t="shared" si="171"/>
        <v/>
      </c>
      <c r="B1282" s="64" t="str">
        <f t="shared" si="172"/>
        <v/>
      </c>
      <c r="C1282" s="65" t="str">
        <f t="shared" si="173"/>
        <v/>
      </c>
      <c r="D1282" s="66" t="str">
        <f>IF(A1282="","",IF(A1282=1,start_rate,IF(variable,IF(OR(A1282=1,A1282&lt;$K$20*periods_per_year),D1281,MIN($K$21,IF(MOD(A1282-1,$J$23)=0,MAX($K$22,D1281+$J$24),D1281))),D1281)))</f>
        <v/>
      </c>
      <c r="E1282" s="71" t="str">
        <f t="shared" si="174"/>
        <v/>
      </c>
      <c r="F1282" s="71" t="str">
        <f>IF(A1282="","",IF(A1282=nper,J1281+E1282,MIN(J1281+E1282,IF(D1282=D1281,F1281,IF($E$10="Acc Bi-Weekly",ROUND((-PMT(((1+D1282/CP)^(CP/12))-1,(nper-A1282+1)*12/26,J1281))/2,2),IF($E$10="Acc Weekly",ROUND((-PMT(((1+D1282/CP)^(CP/12))-1,(nper-A1282+1)*12/52,J1281))/4,2),ROUND(-PMT(((1+D1282/CP)^(CP/periods_per_year))-1,nper-A1282+1,J1281),2)))))))</f>
        <v/>
      </c>
      <c r="G1282" s="71" t="str">
        <f>IF(OR(A1282="",A1282&lt;$E$14),"",IF(J1281&lt;=F1282,0,IF(IF(AND(A1282&gt;=$E$14,MOD(A1282-$E$14,int)=0),$E$15,0)+F1282&gt;=J1281+E1282,J1281+E1282-F1282,IF(AND(A1282&gt;=$E$14,MOD(A1282-$E$14,int)=0),$E$15,0)+IF(IF(AND(A1282&gt;=$E$14,MOD(A1282-$E$14,int)=0),$E$15,0)+IF(MOD(A1282-$E$18,periods_per_year)=0,$E$17,0)+F1282&lt;J1281+E1282,IF(MOD(A1282-$E$18,periods_per_year)=0,$E$17,0),J1281+E1282-IF(AND(A1282&gt;=$E$14,MOD(A1282-$E$14,int)=0),$E$15,0)-F1282))))</f>
        <v/>
      </c>
      <c r="H1282" s="68"/>
      <c r="I1282" s="71" t="str">
        <f t="shared" si="175"/>
        <v/>
      </c>
      <c r="J1282" s="71" t="str">
        <f t="shared" si="176"/>
        <v/>
      </c>
      <c r="K1282" s="50"/>
      <c r="L1282" s="63" t="str">
        <f t="shared" si="177"/>
        <v/>
      </c>
      <c r="M1282" s="64" t="str">
        <f>IF(L1282="","",IF(OR(periods_per_year=26,periods_per_year=52),IF(periods_per_year=26,IF(L1282=1,fpdate,M1281+14),IF(periods_per_year=52,IF(L1282=1,fpdate,M1281+7),"n/a")),IF(periods_per_year=24,DATE(YEAR(fpdate),MONTH(fpdate)+(L1282-1)/2+IF(AND(DAY(fpdate)&gt;=15,MOD(L1282,2)=0),1,0),IF(MOD(L1282,2)=0,IF(DAY(fpdate)&gt;=15,DAY(fpdate)-14,DAY(fpdate)+14),DAY(fpdate))),IF(DAY(DATE(YEAR(fpdate),MONTH(fpdate)+L1282-1,DAY(fpdate)))&lt;&gt;DAY(fpdate),DATE(YEAR(fpdate),MONTH(fpdate)+L1282,0),DATE(YEAR(fpdate),MONTH(fpdate)+L1282-1,DAY(fpdate))))))</f>
        <v/>
      </c>
      <c r="N1282" s="70" t="str">
        <f>IF(L1282="","",IF(D1282&lt;&gt;"",D1282,IF(L1282=1,start_rate,IF(variable,IF(OR(L1282=1,L1282&lt;$K$20*periods_per_year),N1281,MIN($K$21,IF(MOD(L1282-1,$J$23)=0,MAX($K$22,N1281+$J$24),N1281))),N1281))))</f>
        <v/>
      </c>
      <c r="O1282" s="71" t="str">
        <f>IF(L1282="","",ROUND((((1+N1282/CP)^(CP/periods_per_year))-1)*R1281,2))</f>
        <v/>
      </c>
      <c r="P1282" s="71" t="str">
        <f>IF(L1282="","",IF(L1282=nper,R1281+O1282,MIN(R1281+O1282,IF(N1282=N1281,P1281,ROUND(-PMT(((1+N1282/CP)^(CP/periods_per_year))-1,nper-L1282+1,R1281),2)))))</f>
        <v/>
      </c>
      <c r="Q1282" s="71" t="str">
        <f t="shared" si="178"/>
        <v/>
      </c>
      <c r="R1282" s="71" t="str">
        <f t="shared" si="179"/>
        <v/>
      </c>
    </row>
    <row r="1283" spans="1:18" x14ac:dyDescent="0.25">
      <c r="A1283" s="63" t="str">
        <f t="shared" si="171"/>
        <v/>
      </c>
      <c r="B1283" s="64" t="str">
        <f t="shared" si="172"/>
        <v/>
      </c>
      <c r="C1283" s="65" t="str">
        <f t="shared" si="173"/>
        <v/>
      </c>
      <c r="D1283" s="66" t="str">
        <f>IF(A1283="","",IF(A1283=1,start_rate,IF(variable,IF(OR(A1283=1,A1283&lt;$K$20*periods_per_year),D1282,MIN($K$21,IF(MOD(A1283-1,$J$23)=0,MAX($K$22,D1282+$J$24),D1282))),D1282)))</f>
        <v/>
      </c>
      <c r="E1283" s="71" t="str">
        <f t="shared" si="174"/>
        <v/>
      </c>
      <c r="F1283" s="71" t="str">
        <f>IF(A1283="","",IF(A1283=nper,J1282+E1283,MIN(J1282+E1283,IF(D1283=D1282,F1282,IF($E$10="Acc Bi-Weekly",ROUND((-PMT(((1+D1283/CP)^(CP/12))-1,(nper-A1283+1)*12/26,J1282))/2,2),IF($E$10="Acc Weekly",ROUND((-PMT(((1+D1283/CP)^(CP/12))-1,(nper-A1283+1)*12/52,J1282))/4,2),ROUND(-PMT(((1+D1283/CP)^(CP/periods_per_year))-1,nper-A1283+1,J1282),2)))))))</f>
        <v/>
      </c>
      <c r="G1283" s="71" t="str">
        <f>IF(OR(A1283="",A1283&lt;$E$14),"",IF(J1282&lt;=F1283,0,IF(IF(AND(A1283&gt;=$E$14,MOD(A1283-$E$14,int)=0),$E$15,0)+F1283&gt;=J1282+E1283,J1282+E1283-F1283,IF(AND(A1283&gt;=$E$14,MOD(A1283-$E$14,int)=0),$E$15,0)+IF(IF(AND(A1283&gt;=$E$14,MOD(A1283-$E$14,int)=0),$E$15,0)+IF(MOD(A1283-$E$18,periods_per_year)=0,$E$17,0)+F1283&lt;J1282+E1283,IF(MOD(A1283-$E$18,periods_per_year)=0,$E$17,0),J1282+E1283-IF(AND(A1283&gt;=$E$14,MOD(A1283-$E$14,int)=0),$E$15,0)-F1283))))</f>
        <v/>
      </c>
      <c r="H1283" s="68"/>
      <c r="I1283" s="71" t="str">
        <f t="shared" si="175"/>
        <v/>
      </c>
      <c r="J1283" s="71" t="str">
        <f t="shared" si="176"/>
        <v/>
      </c>
      <c r="K1283" s="50"/>
      <c r="L1283" s="63" t="str">
        <f t="shared" si="177"/>
        <v/>
      </c>
      <c r="M1283" s="64" t="str">
        <f>IF(L1283="","",IF(OR(periods_per_year=26,periods_per_year=52),IF(periods_per_year=26,IF(L1283=1,fpdate,M1282+14),IF(periods_per_year=52,IF(L1283=1,fpdate,M1282+7),"n/a")),IF(periods_per_year=24,DATE(YEAR(fpdate),MONTH(fpdate)+(L1283-1)/2+IF(AND(DAY(fpdate)&gt;=15,MOD(L1283,2)=0),1,0),IF(MOD(L1283,2)=0,IF(DAY(fpdate)&gt;=15,DAY(fpdate)-14,DAY(fpdate)+14),DAY(fpdate))),IF(DAY(DATE(YEAR(fpdate),MONTH(fpdate)+L1283-1,DAY(fpdate)))&lt;&gt;DAY(fpdate),DATE(YEAR(fpdate),MONTH(fpdate)+L1283,0),DATE(YEAR(fpdate),MONTH(fpdate)+L1283-1,DAY(fpdate))))))</f>
        <v/>
      </c>
      <c r="N1283" s="70" t="str">
        <f>IF(L1283="","",IF(D1283&lt;&gt;"",D1283,IF(L1283=1,start_rate,IF(variable,IF(OR(L1283=1,L1283&lt;$K$20*periods_per_year),N1282,MIN($K$21,IF(MOD(L1283-1,$J$23)=0,MAX($K$22,N1282+$J$24),N1282))),N1282))))</f>
        <v/>
      </c>
      <c r="O1283" s="71" t="str">
        <f>IF(L1283="","",ROUND((((1+N1283/CP)^(CP/periods_per_year))-1)*R1282,2))</f>
        <v/>
      </c>
      <c r="P1283" s="71" t="str">
        <f>IF(L1283="","",IF(L1283=nper,R1282+O1283,MIN(R1282+O1283,IF(N1283=N1282,P1282,ROUND(-PMT(((1+N1283/CP)^(CP/periods_per_year))-1,nper-L1283+1,R1282),2)))))</f>
        <v/>
      </c>
      <c r="Q1283" s="71" t="str">
        <f t="shared" si="178"/>
        <v/>
      </c>
      <c r="R1283" s="71" t="str">
        <f t="shared" si="179"/>
        <v/>
      </c>
    </row>
    <row r="1284" spans="1:18" x14ac:dyDescent="0.25">
      <c r="A1284" s="63" t="str">
        <f t="shared" si="171"/>
        <v/>
      </c>
      <c r="B1284" s="64" t="str">
        <f t="shared" si="172"/>
        <v/>
      </c>
      <c r="C1284" s="65" t="str">
        <f t="shared" si="173"/>
        <v/>
      </c>
      <c r="D1284" s="66" t="str">
        <f>IF(A1284="","",IF(A1284=1,start_rate,IF(variable,IF(OR(A1284=1,A1284&lt;$K$20*periods_per_year),D1283,MIN($K$21,IF(MOD(A1284-1,$J$23)=0,MAX($K$22,D1283+$J$24),D1283))),D1283)))</f>
        <v/>
      </c>
      <c r="E1284" s="71" t="str">
        <f t="shared" si="174"/>
        <v/>
      </c>
      <c r="F1284" s="71" t="str">
        <f>IF(A1284="","",IF(A1284=nper,J1283+E1284,MIN(J1283+E1284,IF(D1284=D1283,F1283,IF($E$10="Acc Bi-Weekly",ROUND((-PMT(((1+D1284/CP)^(CP/12))-1,(nper-A1284+1)*12/26,J1283))/2,2),IF($E$10="Acc Weekly",ROUND((-PMT(((1+D1284/CP)^(CP/12))-1,(nper-A1284+1)*12/52,J1283))/4,2),ROUND(-PMT(((1+D1284/CP)^(CP/periods_per_year))-1,nper-A1284+1,J1283),2)))))))</f>
        <v/>
      </c>
      <c r="G1284" s="71" t="str">
        <f>IF(OR(A1284="",A1284&lt;$E$14),"",IF(J1283&lt;=F1284,0,IF(IF(AND(A1284&gt;=$E$14,MOD(A1284-$E$14,int)=0),$E$15,0)+F1284&gt;=J1283+E1284,J1283+E1284-F1284,IF(AND(A1284&gt;=$E$14,MOD(A1284-$E$14,int)=0),$E$15,0)+IF(IF(AND(A1284&gt;=$E$14,MOD(A1284-$E$14,int)=0),$E$15,0)+IF(MOD(A1284-$E$18,periods_per_year)=0,$E$17,0)+F1284&lt;J1283+E1284,IF(MOD(A1284-$E$18,periods_per_year)=0,$E$17,0),J1283+E1284-IF(AND(A1284&gt;=$E$14,MOD(A1284-$E$14,int)=0),$E$15,0)-F1284))))</f>
        <v/>
      </c>
      <c r="H1284" s="68"/>
      <c r="I1284" s="71" t="str">
        <f t="shared" si="175"/>
        <v/>
      </c>
      <c r="J1284" s="71" t="str">
        <f t="shared" si="176"/>
        <v/>
      </c>
      <c r="K1284" s="50"/>
      <c r="L1284" s="63" t="str">
        <f t="shared" si="177"/>
        <v/>
      </c>
      <c r="M1284" s="64" t="str">
        <f>IF(L1284="","",IF(OR(periods_per_year=26,periods_per_year=52),IF(periods_per_year=26,IF(L1284=1,fpdate,M1283+14),IF(periods_per_year=52,IF(L1284=1,fpdate,M1283+7),"n/a")),IF(periods_per_year=24,DATE(YEAR(fpdate),MONTH(fpdate)+(L1284-1)/2+IF(AND(DAY(fpdate)&gt;=15,MOD(L1284,2)=0),1,0),IF(MOD(L1284,2)=0,IF(DAY(fpdate)&gt;=15,DAY(fpdate)-14,DAY(fpdate)+14),DAY(fpdate))),IF(DAY(DATE(YEAR(fpdate),MONTH(fpdate)+L1284-1,DAY(fpdate)))&lt;&gt;DAY(fpdate),DATE(YEAR(fpdate),MONTH(fpdate)+L1284,0),DATE(YEAR(fpdate),MONTH(fpdate)+L1284-1,DAY(fpdate))))))</f>
        <v/>
      </c>
      <c r="N1284" s="70" t="str">
        <f>IF(L1284="","",IF(D1284&lt;&gt;"",D1284,IF(L1284=1,start_rate,IF(variable,IF(OR(L1284=1,L1284&lt;$K$20*periods_per_year),N1283,MIN($K$21,IF(MOD(L1284-1,$J$23)=0,MAX($K$22,N1283+$J$24),N1283))),N1283))))</f>
        <v/>
      </c>
      <c r="O1284" s="71" t="str">
        <f>IF(L1284="","",ROUND((((1+N1284/CP)^(CP/periods_per_year))-1)*R1283,2))</f>
        <v/>
      </c>
      <c r="P1284" s="71" t="str">
        <f>IF(L1284="","",IF(L1284=nper,R1283+O1284,MIN(R1283+O1284,IF(N1284=N1283,P1283,ROUND(-PMT(((1+N1284/CP)^(CP/periods_per_year))-1,nper-L1284+1,R1283),2)))))</f>
        <v/>
      </c>
      <c r="Q1284" s="71" t="str">
        <f t="shared" si="178"/>
        <v/>
      </c>
      <c r="R1284" s="71" t="str">
        <f t="shared" si="179"/>
        <v/>
      </c>
    </row>
    <row r="1285" spans="1:18" x14ac:dyDescent="0.25">
      <c r="A1285" s="63" t="str">
        <f t="shared" si="171"/>
        <v/>
      </c>
      <c r="B1285" s="64" t="str">
        <f t="shared" si="172"/>
        <v/>
      </c>
      <c r="C1285" s="65" t="str">
        <f t="shared" si="173"/>
        <v/>
      </c>
      <c r="D1285" s="66" t="str">
        <f>IF(A1285="","",IF(A1285=1,start_rate,IF(variable,IF(OR(A1285=1,A1285&lt;$K$20*periods_per_year),D1284,MIN($K$21,IF(MOD(A1285-1,$J$23)=0,MAX($K$22,D1284+$J$24),D1284))),D1284)))</f>
        <v/>
      </c>
      <c r="E1285" s="71" t="str">
        <f t="shared" si="174"/>
        <v/>
      </c>
      <c r="F1285" s="71" t="str">
        <f>IF(A1285="","",IF(A1285=nper,J1284+E1285,MIN(J1284+E1285,IF(D1285=D1284,F1284,IF($E$10="Acc Bi-Weekly",ROUND((-PMT(((1+D1285/CP)^(CP/12))-1,(nper-A1285+1)*12/26,J1284))/2,2),IF($E$10="Acc Weekly",ROUND((-PMT(((1+D1285/CP)^(CP/12))-1,(nper-A1285+1)*12/52,J1284))/4,2),ROUND(-PMT(((1+D1285/CP)^(CP/periods_per_year))-1,nper-A1285+1,J1284),2)))))))</f>
        <v/>
      </c>
      <c r="G1285" s="71" t="str">
        <f>IF(OR(A1285="",A1285&lt;$E$14),"",IF(J1284&lt;=F1285,0,IF(IF(AND(A1285&gt;=$E$14,MOD(A1285-$E$14,int)=0),$E$15,0)+F1285&gt;=J1284+E1285,J1284+E1285-F1285,IF(AND(A1285&gt;=$E$14,MOD(A1285-$E$14,int)=0),$E$15,0)+IF(IF(AND(A1285&gt;=$E$14,MOD(A1285-$E$14,int)=0),$E$15,0)+IF(MOD(A1285-$E$18,periods_per_year)=0,$E$17,0)+F1285&lt;J1284+E1285,IF(MOD(A1285-$E$18,periods_per_year)=0,$E$17,0),J1284+E1285-IF(AND(A1285&gt;=$E$14,MOD(A1285-$E$14,int)=0),$E$15,0)-F1285))))</f>
        <v/>
      </c>
      <c r="H1285" s="68"/>
      <c r="I1285" s="71" t="str">
        <f t="shared" si="175"/>
        <v/>
      </c>
      <c r="J1285" s="71" t="str">
        <f t="shared" si="176"/>
        <v/>
      </c>
      <c r="K1285" s="50"/>
      <c r="L1285" s="63" t="str">
        <f t="shared" si="177"/>
        <v/>
      </c>
      <c r="M1285" s="64" t="str">
        <f>IF(L1285="","",IF(OR(periods_per_year=26,periods_per_year=52),IF(periods_per_year=26,IF(L1285=1,fpdate,M1284+14),IF(periods_per_year=52,IF(L1285=1,fpdate,M1284+7),"n/a")),IF(periods_per_year=24,DATE(YEAR(fpdate),MONTH(fpdate)+(L1285-1)/2+IF(AND(DAY(fpdate)&gt;=15,MOD(L1285,2)=0),1,0),IF(MOD(L1285,2)=0,IF(DAY(fpdate)&gt;=15,DAY(fpdate)-14,DAY(fpdate)+14),DAY(fpdate))),IF(DAY(DATE(YEAR(fpdate),MONTH(fpdate)+L1285-1,DAY(fpdate)))&lt;&gt;DAY(fpdate),DATE(YEAR(fpdate),MONTH(fpdate)+L1285,0),DATE(YEAR(fpdate),MONTH(fpdate)+L1285-1,DAY(fpdate))))))</f>
        <v/>
      </c>
      <c r="N1285" s="70" t="str">
        <f>IF(L1285="","",IF(D1285&lt;&gt;"",D1285,IF(L1285=1,start_rate,IF(variable,IF(OR(L1285=1,L1285&lt;$K$20*periods_per_year),N1284,MIN($K$21,IF(MOD(L1285-1,$J$23)=0,MAX($K$22,N1284+$J$24),N1284))),N1284))))</f>
        <v/>
      </c>
      <c r="O1285" s="71" t="str">
        <f>IF(L1285="","",ROUND((((1+N1285/CP)^(CP/periods_per_year))-1)*R1284,2))</f>
        <v/>
      </c>
      <c r="P1285" s="71" t="str">
        <f>IF(L1285="","",IF(L1285=nper,R1284+O1285,MIN(R1284+O1285,IF(N1285=N1284,P1284,ROUND(-PMT(((1+N1285/CP)^(CP/periods_per_year))-1,nper-L1285+1,R1284),2)))))</f>
        <v/>
      </c>
      <c r="Q1285" s="71" t="str">
        <f t="shared" si="178"/>
        <v/>
      </c>
      <c r="R1285" s="71" t="str">
        <f t="shared" si="179"/>
        <v/>
      </c>
    </row>
    <row r="1286" spans="1:18" x14ac:dyDescent="0.25">
      <c r="A1286" s="63" t="str">
        <f t="shared" si="171"/>
        <v/>
      </c>
      <c r="B1286" s="64" t="str">
        <f t="shared" si="172"/>
        <v/>
      </c>
      <c r="C1286" s="65" t="str">
        <f t="shared" si="173"/>
        <v/>
      </c>
      <c r="D1286" s="66" t="str">
        <f>IF(A1286="","",IF(A1286=1,start_rate,IF(variable,IF(OR(A1286=1,A1286&lt;$K$20*periods_per_year),D1285,MIN($K$21,IF(MOD(A1286-1,$J$23)=0,MAX($K$22,D1285+$J$24),D1285))),D1285)))</f>
        <v/>
      </c>
      <c r="E1286" s="71" t="str">
        <f t="shared" si="174"/>
        <v/>
      </c>
      <c r="F1286" s="71" t="str">
        <f>IF(A1286="","",IF(A1286=nper,J1285+E1286,MIN(J1285+E1286,IF(D1286=D1285,F1285,IF($E$10="Acc Bi-Weekly",ROUND((-PMT(((1+D1286/CP)^(CP/12))-1,(nper-A1286+1)*12/26,J1285))/2,2),IF($E$10="Acc Weekly",ROUND((-PMT(((1+D1286/CP)^(CP/12))-1,(nper-A1286+1)*12/52,J1285))/4,2),ROUND(-PMT(((1+D1286/CP)^(CP/periods_per_year))-1,nper-A1286+1,J1285),2)))))))</f>
        <v/>
      </c>
      <c r="G1286" s="71" t="str">
        <f>IF(OR(A1286="",A1286&lt;$E$14),"",IF(J1285&lt;=F1286,0,IF(IF(AND(A1286&gt;=$E$14,MOD(A1286-$E$14,int)=0),$E$15,0)+F1286&gt;=J1285+E1286,J1285+E1286-F1286,IF(AND(A1286&gt;=$E$14,MOD(A1286-$E$14,int)=0),$E$15,0)+IF(IF(AND(A1286&gt;=$E$14,MOD(A1286-$E$14,int)=0),$E$15,0)+IF(MOD(A1286-$E$18,periods_per_year)=0,$E$17,0)+F1286&lt;J1285+E1286,IF(MOD(A1286-$E$18,periods_per_year)=0,$E$17,0),J1285+E1286-IF(AND(A1286&gt;=$E$14,MOD(A1286-$E$14,int)=0),$E$15,0)-F1286))))</f>
        <v/>
      </c>
      <c r="H1286" s="68"/>
      <c r="I1286" s="71" t="str">
        <f t="shared" si="175"/>
        <v/>
      </c>
      <c r="J1286" s="71" t="str">
        <f t="shared" si="176"/>
        <v/>
      </c>
      <c r="K1286" s="50"/>
      <c r="L1286" s="63" t="str">
        <f t="shared" si="177"/>
        <v/>
      </c>
      <c r="M1286" s="64" t="str">
        <f>IF(L1286="","",IF(OR(periods_per_year=26,periods_per_year=52),IF(periods_per_year=26,IF(L1286=1,fpdate,M1285+14),IF(periods_per_year=52,IF(L1286=1,fpdate,M1285+7),"n/a")),IF(periods_per_year=24,DATE(YEAR(fpdate),MONTH(fpdate)+(L1286-1)/2+IF(AND(DAY(fpdate)&gt;=15,MOD(L1286,2)=0),1,0),IF(MOD(L1286,2)=0,IF(DAY(fpdate)&gt;=15,DAY(fpdate)-14,DAY(fpdate)+14),DAY(fpdate))),IF(DAY(DATE(YEAR(fpdate),MONTH(fpdate)+L1286-1,DAY(fpdate)))&lt;&gt;DAY(fpdate),DATE(YEAR(fpdate),MONTH(fpdate)+L1286,0),DATE(YEAR(fpdate),MONTH(fpdate)+L1286-1,DAY(fpdate))))))</f>
        <v/>
      </c>
      <c r="N1286" s="70" t="str">
        <f>IF(L1286="","",IF(D1286&lt;&gt;"",D1286,IF(L1286=1,start_rate,IF(variable,IF(OR(L1286=1,L1286&lt;$K$20*periods_per_year),N1285,MIN($K$21,IF(MOD(L1286-1,$J$23)=0,MAX($K$22,N1285+$J$24),N1285))),N1285))))</f>
        <v/>
      </c>
      <c r="O1286" s="71" t="str">
        <f>IF(L1286="","",ROUND((((1+N1286/CP)^(CP/periods_per_year))-1)*R1285,2))</f>
        <v/>
      </c>
      <c r="P1286" s="71" t="str">
        <f>IF(L1286="","",IF(L1286=nper,R1285+O1286,MIN(R1285+O1286,IF(N1286=N1285,P1285,ROUND(-PMT(((1+N1286/CP)^(CP/periods_per_year))-1,nper-L1286+1,R1285),2)))))</f>
        <v/>
      </c>
      <c r="Q1286" s="71" t="str">
        <f t="shared" si="178"/>
        <v/>
      </c>
      <c r="R1286" s="71" t="str">
        <f t="shared" si="179"/>
        <v/>
      </c>
    </row>
    <row r="1287" spans="1:18" x14ac:dyDescent="0.25">
      <c r="A1287" s="63" t="str">
        <f t="shared" si="171"/>
        <v/>
      </c>
      <c r="B1287" s="64" t="str">
        <f t="shared" si="172"/>
        <v/>
      </c>
      <c r="C1287" s="65" t="str">
        <f t="shared" si="173"/>
        <v/>
      </c>
      <c r="D1287" s="66" t="str">
        <f>IF(A1287="","",IF(A1287=1,start_rate,IF(variable,IF(OR(A1287=1,A1287&lt;$K$20*periods_per_year),D1286,MIN($K$21,IF(MOD(A1287-1,$J$23)=0,MAX($K$22,D1286+$J$24),D1286))),D1286)))</f>
        <v/>
      </c>
      <c r="E1287" s="71" t="str">
        <f t="shared" si="174"/>
        <v/>
      </c>
      <c r="F1287" s="71" t="str">
        <f>IF(A1287="","",IF(A1287=nper,J1286+E1287,MIN(J1286+E1287,IF(D1287=D1286,F1286,IF($E$10="Acc Bi-Weekly",ROUND((-PMT(((1+D1287/CP)^(CP/12))-1,(nper-A1287+1)*12/26,J1286))/2,2),IF($E$10="Acc Weekly",ROUND((-PMT(((1+D1287/CP)^(CP/12))-1,(nper-A1287+1)*12/52,J1286))/4,2),ROUND(-PMT(((1+D1287/CP)^(CP/periods_per_year))-1,nper-A1287+1,J1286),2)))))))</f>
        <v/>
      </c>
      <c r="G1287" s="71" t="str">
        <f>IF(OR(A1287="",A1287&lt;$E$14),"",IF(J1286&lt;=F1287,0,IF(IF(AND(A1287&gt;=$E$14,MOD(A1287-$E$14,int)=0),$E$15,0)+F1287&gt;=J1286+E1287,J1286+E1287-F1287,IF(AND(A1287&gt;=$E$14,MOD(A1287-$E$14,int)=0),$E$15,0)+IF(IF(AND(A1287&gt;=$E$14,MOD(A1287-$E$14,int)=0),$E$15,0)+IF(MOD(A1287-$E$18,periods_per_year)=0,$E$17,0)+F1287&lt;J1286+E1287,IF(MOD(A1287-$E$18,periods_per_year)=0,$E$17,0),J1286+E1287-IF(AND(A1287&gt;=$E$14,MOD(A1287-$E$14,int)=0),$E$15,0)-F1287))))</f>
        <v/>
      </c>
      <c r="H1287" s="68"/>
      <c r="I1287" s="71" t="str">
        <f t="shared" si="175"/>
        <v/>
      </c>
      <c r="J1287" s="71" t="str">
        <f t="shared" si="176"/>
        <v/>
      </c>
      <c r="K1287" s="50"/>
      <c r="L1287" s="63" t="str">
        <f t="shared" si="177"/>
        <v/>
      </c>
      <c r="M1287" s="64" t="str">
        <f>IF(L1287="","",IF(OR(periods_per_year=26,periods_per_year=52),IF(periods_per_year=26,IF(L1287=1,fpdate,M1286+14),IF(periods_per_year=52,IF(L1287=1,fpdate,M1286+7),"n/a")),IF(periods_per_year=24,DATE(YEAR(fpdate),MONTH(fpdate)+(L1287-1)/2+IF(AND(DAY(fpdate)&gt;=15,MOD(L1287,2)=0),1,0),IF(MOD(L1287,2)=0,IF(DAY(fpdate)&gt;=15,DAY(fpdate)-14,DAY(fpdate)+14),DAY(fpdate))),IF(DAY(DATE(YEAR(fpdate),MONTH(fpdate)+L1287-1,DAY(fpdate)))&lt;&gt;DAY(fpdate),DATE(YEAR(fpdate),MONTH(fpdate)+L1287,0),DATE(YEAR(fpdate),MONTH(fpdate)+L1287-1,DAY(fpdate))))))</f>
        <v/>
      </c>
      <c r="N1287" s="70" t="str">
        <f>IF(L1287="","",IF(D1287&lt;&gt;"",D1287,IF(L1287=1,start_rate,IF(variable,IF(OR(L1287=1,L1287&lt;$K$20*periods_per_year),N1286,MIN($K$21,IF(MOD(L1287-1,$J$23)=0,MAX($K$22,N1286+$J$24),N1286))),N1286))))</f>
        <v/>
      </c>
      <c r="O1287" s="71" t="str">
        <f>IF(L1287="","",ROUND((((1+N1287/CP)^(CP/periods_per_year))-1)*R1286,2))</f>
        <v/>
      </c>
      <c r="P1287" s="71" t="str">
        <f>IF(L1287="","",IF(L1287=nper,R1286+O1287,MIN(R1286+O1287,IF(N1287=N1286,P1286,ROUND(-PMT(((1+N1287/CP)^(CP/periods_per_year))-1,nper-L1287+1,R1286),2)))))</f>
        <v/>
      </c>
      <c r="Q1287" s="71" t="str">
        <f t="shared" si="178"/>
        <v/>
      </c>
      <c r="R1287" s="71" t="str">
        <f t="shared" si="179"/>
        <v/>
      </c>
    </row>
    <row r="1288" spans="1:18" x14ac:dyDescent="0.25">
      <c r="A1288" s="63" t="str">
        <f t="shared" si="171"/>
        <v/>
      </c>
      <c r="B1288" s="64" t="str">
        <f t="shared" si="172"/>
        <v/>
      </c>
      <c r="C1288" s="65" t="str">
        <f t="shared" si="173"/>
        <v/>
      </c>
      <c r="D1288" s="66" t="str">
        <f>IF(A1288="","",IF(A1288=1,start_rate,IF(variable,IF(OR(A1288=1,A1288&lt;$K$20*periods_per_year),D1287,MIN($K$21,IF(MOD(A1288-1,$J$23)=0,MAX($K$22,D1287+$J$24),D1287))),D1287)))</f>
        <v/>
      </c>
      <c r="E1288" s="71" t="str">
        <f t="shared" si="174"/>
        <v/>
      </c>
      <c r="F1288" s="71" t="str">
        <f>IF(A1288="","",IF(A1288=nper,J1287+E1288,MIN(J1287+E1288,IF(D1288=D1287,F1287,IF($E$10="Acc Bi-Weekly",ROUND((-PMT(((1+D1288/CP)^(CP/12))-1,(nper-A1288+1)*12/26,J1287))/2,2),IF($E$10="Acc Weekly",ROUND((-PMT(((1+D1288/CP)^(CP/12))-1,(nper-A1288+1)*12/52,J1287))/4,2),ROUND(-PMT(((1+D1288/CP)^(CP/periods_per_year))-1,nper-A1288+1,J1287),2)))))))</f>
        <v/>
      </c>
      <c r="G1288" s="71" t="str">
        <f>IF(OR(A1288="",A1288&lt;$E$14),"",IF(J1287&lt;=F1288,0,IF(IF(AND(A1288&gt;=$E$14,MOD(A1288-$E$14,int)=0),$E$15,0)+F1288&gt;=J1287+E1288,J1287+E1288-F1288,IF(AND(A1288&gt;=$E$14,MOD(A1288-$E$14,int)=0),$E$15,0)+IF(IF(AND(A1288&gt;=$E$14,MOD(A1288-$E$14,int)=0),$E$15,0)+IF(MOD(A1288-$E$18,periods_per_year)=0,$E$17,0)+F1288&lt;J1287+E1288,IF(MOD(A1288-$E$18,periods_per_year)=0,$E$17,0),J1287+E1288-IF(AND(A1288&gt;=$E$14,MOD(A1288-$E$14,int)=0),$E$15,0)-F1288))))</f>
        <v/>
      </c>
      <c r="H1288" s="68"/>
      <c r="I1288" s="71" t="str">
        <f t="shared" si="175"/>
        <v/>
      </c>
      <c r="J1288" s="71" t="str">
        <f t="shared" si="176"/>
        <v/>
      </c>
      <c r="K1288" s="50"/>
      <c r="L1288" s="63" t="str">
        <f t="shared" si="177"/>
        <v/>
      </c>
      <c r="M1288" s="64" t="str">
        <f>IF(L1288="","",IF(OR(periods_per_year=26,periods_per_year=52),IF(periods_per_year=26,IF(L1288=1,fpdate,M1287+14),IF(periods_per_year=52,IF(L1288=1,fpdate,M1287+7),"n/a")),IF(periods_per_year=24,DATE(YEAR(fpdate),MONTH(fpdate)+(L1288-1)/2+IF(AND(DAY(fpdate)&gt;=15,MOD(L1288,2)=0),1,0),IF(MOD(L1288,2)=0,IF(DAY(fpdate)&gt;=15,DAY(fpdate)-14,DAY(fpdate)+14),DAY(fpdate))),IF(DAY(DATE(YEAR(fpdate),MONTH(fpdate)+L1288-1,DAY(fpdate)))&lt;&gt;DAY(fpdate),DATE(YEAR(fpdate),MONTH(fpdate)+L1288,0),DATE(YEAR(fpdate),MONTH(fpdate)+L1288-1,DAY(fpdate))))))</f>
        <v/>
      </c>
      <c r="N1288" s="70" t="str">
        <f>IF(L1288="","",IF(D1288&lt;&gt;"",D1288,IF(L1288=1,start_rate,IF(variable,IF(OR(L1288=1,L1288&lt;$K$20*periods_per_year),N1287,MIN($K$21,IF(MOD(L1288-1,$J$23)=0,MAX($K$22,N1287+$J$24),N1287))),N1287))))</f>
        <v/>
      </c>
      <c r="O1288" s="71" t="str">
        <f>IF(L1288="","",ROUND((((1+N1288/CP)^(CP/periods_per_year))-1)*R1287,2))</f>
        <v/>
      </c>
      <c r="P1288" s="71" t="str">
        <f>IF(L1288="","",IF(L1288=nper,R1287+O1288,MIN(R1287+O1288,IF(N1288=N1287,P1287,ROUND(-PMT(((1+N1288/CP)^(CP/periods_per_year))-1,nper-L1288+1,R1287),2)))))</f>
        <v/>
      </c>
      <c r="Q1288" s="71" t="str">
        <f t="shared" si="178"/>
        <v/>
      </c>
      <c r="R1288" s="71" t="str">
        <f t="shared" si="179"/>
        <v/>
      </c>
    </row>
    <row r="1289" spans="1:18" x14ac:dyDescent="0.25">
      <c r="A1289" s="63" t="str">
        <f t="shared" si="171"/>
        <v/>
      </c>
      <c r="B1289" s="64" t="str">
        <f t="shared" si="172"/>
        <v/>
      </c>
      <c r="C1289" s="65" t="str">
        <f t="shared" si="173"/>
        <v/>
      </c>
      <c r="D1289" s="66" t="str">
        <f>IF(A1289="","",IF(A1289=1,start_rate,IF(variable,IF(OR(A1289=1,A1289&lt;$K$20*periods_per_year),D1288,MIN($K$21,IF(MOD(A1289-1,$J$23)=0,MAX($K$22,D1288+$J$24),D1288))),D1288)))</f>
        <v/>
      </c>
      <c r="E1289" s="71" t="str">
        <f t="shared" si="174"/>
        <v/>
      </c>
      <c r="F1289" s="71" t="str">
        <f>IF(A1289="","",IF(A1289=nper,J1288+E1289,MIN(J1288+E1289,IF(D1289=D1288,F1288,IF($E$10="Acc Bi-Weekly",ROUND((-PMT(((1+D1289/CP)^(CP/12))-1,(nper-A1289+1)*12/26,J1288))/2,2),IF($E$10="Acc Weekly",ROUND((-PMT(((1+D1289/CP)^(CP/12))-1,(nper-A1289+1)*12/52,J1288))/4,2),ROUND(-PMT(((1+D1289/CP)^(CP/periods_per_year))-1,nper-A1289+1,J1288),2)))))))</f>
        <v/>
      </c>
      <c r="G1289" s="71" t="str">
        <f>IF(OR(A1289="",A1289&lt;$E$14),"",IF(J1288&lt;=F1289,0,IF(IF(AND(A1289&gt;=$E$14,MOD(A1289-$E$14,int)=0),$E$15,0)+F1289&gt;=J1288+E1289,J1288+E1289-F1289,IF(AND(A1289&gt;=$E$14,MOD(A1289-$E$14,int)=0),$E$15,0)+IF(IF(AND(A1289&gt;=$E$14,MOD(A1289-$E$14,int)=0),$E$15,0)+IF(MOD(A1289-$E$18,periods_per_year)=0,$E$17,0)+F1289&lt;J1288+E1289,IF(MOD(A1289-$E$18,periods_per_year)=0,$E$17,0),J1288+E1289-IF(AND(A1289&gt;=$E$14,MOD(A1289-$E$14,int)=0),$E$15,0)-F1289))))</f>
        <v/>
      </c>
      <c r="H1289" s="68"/>
      <c r="I1289" s="71" t="str">
        <f t="shared" si="175"/>
        <v/>
      </c>
      <c r="J1289" s="71" t="str">
        <f t="shared" si="176"/>
        <v/>
      </c>
      <c r="K1289" s="50"/>
      <c r="L1289" s="63" t="str">
        <f t="shared" si="177"/>
        <v/>
      </c>
      <c r="M1289" s="64" t="str">
        <f>IF(L1289="","",IF(OR(periods_per_year=26,periods_per_year=52),IF(periods_per_year=26,IF(L1289=1,fpdate,M1288+14),IF(periods_per_year=52,IF(L1289=1,fpdate,M1288+7),"n/a")),IF(periods_per_year=24,DATE(YEAR(fpdate),MONTH(fpdate)+(L1289-1)/2+IF(AND(DAY(fpdate)&gt;=15,MOD(L1289,2)=0),1,0),IF(MOD(L1289,2)=0,IF(DAY(fpdate)&gt;=15,DAY(fpdate)-14,DAY(fpdate)+14),DAY(fpdate))),IF(DAY(DATE(YEAR(fpdate),MONTH(fpdate)+L1289-1,DAY(fpdate)))&lt;&gt;DAY(fpdate),DATE(YEAR(fpdate),MONTH(fpdate)+L1289,0),DATE(YEAR(fpdate),MONTH(fpdate)+L1289-1,DAY(fpdate))))))</f>
        <v/>
      </c>
      <c r="N1289" s="70" t="str">
        <f>IF(L1289="","",IF(D1289&lt;&gt;"",D1289,IF(L1289=1,start_rate,IF(variable,IF(OR(L1289=1,L1289&lt;$K$20*periods_per_year),N1288,MIN($K$21,IF(MOD(L1289-1,$J$23)=0,MAX($K$22,N1288+$J$24),N1288))),N1288))))</f>
        <v/>
      </c>
      <c r="O1289" s="71" t="str">
        <f>IF(L1289="","",ROUND((((1+N1289/CP)^(CP/periods_per_year))-1)*R1288,2))</f>
        <v/>
      </c>
      <c r="P1289" s="71" t="str">
        <f>IF(L1289="","",IF(L1289=nper,R1288+O1289,MIN(R1288+O1289,IF(N1289=N1288,P1288,ROUND(-PMT(((1+N1289/CP)^(CP/periods_per_year))-1,nper-L1289+1,R1288),2)))))</f>
        <v/>
      </c>
      <c r="Q1289" s="71" t="str">
        <f t="shared" si="178"/>
        <v/>
      </c>
      <c r="R1289" s="71" t="str">
        <f t="shared" si="179"/>
        <v/>
      </c>
    </row>
    <row r="1290" spans="1:18" x14ac:dyDescent="0.25">
      <c r="A1290" s="63" t="str">
        <f t="shared" si="171"/>
        <v/>
      </c>
      <c r="B1290" s="64" t="str">
        <f t="shared" si="172"/>
        <v/>
      </c>
      <c r="C1290" s="65" t="str">
        <f t="shared" si="173"/>
        <v/>
      </c>
      <c r="D1290" s="66" t="str">
        <f>IF(A1290="","",IF(A1290=1,start_rate,IF(variable,IF(OR(A1290=1,A1290&lt;$K$20*periods_per_year),D1289,MIN($K$21,IF(MOD(A1290-1,$J$23)=0,MAX($K$22,D1289+$J$24),D1289))),D1289)))</f>
        <v/>
      </c>
      <c r="E1290" s="71" t="str">
        <f t="shared" si="174"/>
        <v/>
      </c>
      <c r="F1290" s="71" t="str">
        <f>IF(A1290="","",IF(A1290=nper,J1289+E1290,MIN(J1289+E1290,IF(D1290=D1289,F1289,IF($E$10="Acc Bi-Weekly",ROUND((-PMT(((1+D1290/CP)^(CP/12))-1,(nper-A1290+1)*12/26,J1289))/2,2),IF($E$10="Acc Weekly",ROUND((-PMT(((1+D1290/CP)^(CP/12))-1,(nper-A1290+1)*12/52,J1289))/4,2),ROUND(-PMT(((1+D1290/CP)^(CP/periods_per_year))-1,nper-A1290+1,J1289),2)))))))</f>
        <v/>
      </c>
      <c r="G1290" s="71" t="str">
        <f>IF(OR(A1290="",A1290&lt;$E$14),"",IF(J1289&lt;=F1290,0,IF(IF(AND(A1290&gt;=$E$14,MOD(A1290-$E$14,int)=0),$E$15,0)+F1290&gt;=J1289+E1290,J1289+E1290-F1290,IF(AND(A1290&gt;=$E$14,MOD(A1290-$E$14,int)=0),$E$15,0)+IF(IF(AND(A1290&gt;=$E$14,MOD(A1290-$E$14,int)=0),$E$15,0)+IF(MOD(A1290-$E$18,periods_per_year)=0,$E$17,0)+F1290&lt;J1289+E1290,IF(MOD(A1290-$E$18,periods_per_year)=0,$E$17,0),J1289+E1290-IF(AND(A1290&gt;=$E$14,MOD(A1290-$E$14,int)=0),$E$15,0)-F1290))))</f>
        <v/>
      </c>
      <c r="H1290" s="68"/>
      <c r="I1290" s="71" t="str">
        <f t="shared" si="175"/>
        <v/>
      </c>
      <c r="J1290" s="71" t="str">
        <f t="shared" si="176"/>
        <v/>
      </c>
      <c r="K1290" s="50"/>
      <c r="L1290" s="63" t="str">
        <f t="shared" si="177"/>
        <v/>
      </c>
      <c r="M1290" s="64" t="str">
        <f>IF(L1290="","",IF(OR(periods_per_year=26,periods_per_year=52),IF(periods_per_year=26,IF(L1290=1,fpdate,M1289+14),IF(periods_per_year=52,IF(L1290=1,fpdate,M1289+7),"n/a")),IF(periods_per_year=24,DATE(YEAR(fpdate),MONTH(fpdate)+(L1290-1)/2+IF(AND(DAY(fpdate)&gt;=15,MOD(L1290,2)=0),1,0),IF(MOD(L1290,2)=0,IF(DAY(fpdate)&gt;=15,DAY(fpdate)-14,DAY(fpdate)+14),DAY(fpdate))),IF(DAY(DATE(YEAR(fpdate),MONTH(fpdate)+L1290-1,DAY(fpdate)))&lt;&gt;DAY(fpdate),DATE(YEAR(fpdate),MONTH(fpdate)+L1290,0),DATE(YEAR(fpdate),MONTH(fpdate)+L1290-1,DAY(fpdate))))))</f>
        <v/>
      </c>
      <c r="N1290" s="70" t="str">
        <f>IF(L1290="","",IF(D1290&lt;&gt;"",D1290,IF(L1290=1,start_rate,IF(variable,IF(OR(L1290=1,L1290&lt;$K$20*periods_per_year),N1289,MIN($K$21,IF(MOD(L1290-1,$J$23)=0,MAX($K$22,N1289+$J$24),N1289))),N1289))))</f>
        <v/>
      </c>
      <c r="O1290" s="71" t="str">
        <f>IF(L1290="","",ROUND((((1+N1290/CP)^(CP/periods_per_year))-1)*R1289,2))</f>
        <v/>
      </c>
      <c r="P1290" s="71" t="str">
        <f>IF(L1290="","",IF(L1290=nper,R1289+O1290,MIN(R1289+O1290,IF(N1290=N1289,P1289,ROUND(-PMT(((1+N1290/CP)^(CP/periods_per_year))-1,nper-L1290+1,R1289),2)))))</f>
        <v/>
      </c>
      <c r="Q1290" s="71" t="str">
        <f t="shared" si="178"/>
        <v/>
      </c>
      <c r="R1290" s="71" t="str">
        <f t="shared" si="179"/>
        <v/>
      </c>
    </row>
    <row r="1291" spans="1:18" x14ac:dyDescent="0.25">
      <c r="A1291" s="63" t="str">
        <f t="shared" si="171"/>
        <v/>
      </c>
      <c r="B1291" s="64" t="str">
        <f t="shared" si="172"/>
        <v/>
      </c>
      <c r="C1291" s="65" t="str">
        <f t="shared" si="173"/>
        <v/>
      </c>
      <c r="D1291" s="66" t="str">
        <f>IF(A1291="","",IF(A1291=1,start_rate,IF(variable,IF(OR(A1291=1,A1291&lt;$K$20*periods_per_year),D1290,MIN($K$21,IF(MOD(A1291-1,$J$23)=0,MAX($K$22,D1290+$J$24),D1290))),D1290)))</f>
        <v/>
      </c>
      <c r="E1291" s="71" t="str">
        <f t="shared" si="174"/>
        <v/>
      </c>
      <c r="F1291" s="71" t="str">
        <f>IF(A1291="","",IF(A1291=nper,J1290+E1291,MIN(J1290+E1291,IF(D1291=D1290,F1290,IF($E$10="Acc Bi-Weekly",ROUND((-PMT(((1+D1291/CP)^(CP/12))-1,(nper-A1291+1)*12/26,J1290))/2,2),IF($E$10="Acc Weekly",ROUND((-PMT(((1+D1291/CP)^(CP/12))-1,(nper-A1291+1)*12/52,J1290))/4,2),ROUND(-PMT(((1+D1291/CP)^(CP/periods_per_year))-1,nper-A1291+1,J1290),2)))))))</f>
        <v/>
      </c>
      <c r="G1291" s="71" t="str">
        <f>IF(OR(A1291="",A1291&lt;$E$14),"",IF(J1290&lt;=F1291,0,IF(IF(AND(A1291&gt;=$E$14,MOD(A1291-$E$14,int)=0),$E$15,0)+F1291&gt;=J1290+E1291,J1290+E1291-F1291,IF(AND(A1291&gt;=$E$14,MOD(A1291-$E$14,int)=0),$E$15,0)+IF(IF(AND(A1291&gt;=$E$14,MOD(A1291-$E$14,int)=0),$E$15,0)+IF(MOD(A1291-$E$18,periods_per_year)=0,$E$17,0)+F1291&lt;J1290+E1291,IF(MOD(A1291-$E$18,periods_per_year)=0,$E$17,0),J1290+E1291-IF(AND(A1291&gt;=$E$14,MOD(A1291-$E$14,int)=0),$E$15,0)-F1291))))</f>
        <v/>
      </c>
      <c r="H1291" s="68"/>
      <c r="I1291" s="71" t="str">
        <f t="shared" si="175"/>
        <v/>
      </c>
      <c r="J1291" s="71" t="str">
        <f t="shared" si="176"/>
        <v/>
      </c>
      <c r="K1291" s="50"/>
      <c r="L1291" s="63" t="str">
        <f t="shared" si="177"/>
        <v/>
      </c>
      <c r="M1291" s="64" t="str">
        <f>IF(L1291="","",IF(OR(periods_per_year=26,periods_per_year=52),IF(periods_per_year=26,IF(L1291=1,fpdate,M1290+14),IF(periods_per_year=52,IF(L1291=1,fpdate,M1290+7),"n/a")),IF(periods_per_year=24,DATE(YEAR(fpdate),MONTH(fpdate)+(L1291-1)/2+IF(AND(DAY(fpdate)&gt;=15,MOD(L1291,2)=0),1,0),IF(MOD(L1291,2)=0,IF(DAY(fpdate)&gt;=15,DAY(fpdate)-14,DAY(fpdate)+14),DAY(fpdate))),IF(DAY(DATE(YEAR(fpdate),MONTH(fpdate)+L1291-1,DAY(fpdate)))&lt;&gt;DAY(fpdate),DATE(YEAR(fpdate),MONTH(fpdate)+L1291,0),DATE(YEAR(fpdate),MONTH(fpdate)+L1291-1,DAY(fpdate))))))</f>
        <v/>
      </c>
      <c r="N1291" s="70" t="str">
        <f>IF(L1291="","",IF(D1291&lt;&gt;"",D1291,IF(L1291=1,start_rate,IF(variable,IF(OR(L1291=1,L1291&lt;$K$20*periods_per_year),N1290,MIN($K$21,IF(MOD(L1291-1,$J$23)=0,MAX($K$22,N1290+$J$24),N1290))),N1290))))</f>
        <v/>
      </c>
      <c r="O1291" s="71" t="str">
        <f>IF(L1291="","",ROUND((((1+N1291/CP)^(CP/periods_per_year))-1)*R1290,2))</f>
        <v/>
      </c>
      <c r="P1291" s="71" t="str">
        <f>IF(L1291="","",IF(L1291=nper,R1290+O1291,MIN(R1290+O1291,IF(N1291=N1290,P1290,ROUND(-PMT(((1+N1291/CP)^(CP/periods_per_year))-1,nper-L1291+1,R1290),2)))))</f>
        <v/>
      </c>
      <c r="Q1291" s="71" t="str">
        <f t="shared" si="178"/>
        <v/>
      </c>
      <c r="R1291" s="71" t="str">
        <f t="shared" si="179"/>
        <v/>
      </c>
    </row>
    <row r="1292" spans="1:18" x14ac:dyDescent="0.25">
      <c r="A1292" s="63" t="str">
        <f t="shared" si="171"/>
        <v/>
      </c>
      <c r="B1292" s="64" t="str">
        <f t="shared" si="172"/>
        <v/>
      </c>
      <c r="C1292" s="65" t="str">
        <f t="shared" si="173"/>
        <v/>
      </c>
      <c r="D1292" s="66" t="str">
        <f>IF(A1292="","",IF(A1292=1,start_rate,IF(variable,IF(OR(A1292=1,A1292&lt;$K$20*periods_per_year),D1291,MIN($K$21,IF(MOD(A1292-1,$J$23)=0,MAX($K$22,D1291+$J$24),D1291))),D1291)))</f>
        <v/>
      </c>
      <c r="E1292" s="71" t="str">
        <f t="shared" si="174"/>
        <v/>
      </c>
      <c r="F1292" s="71" t="str">
        <f>IF(A1292="","",IF(A1292=nper,J1291+E1292,MIN(J1291+E1292,IF(D1292=D1291,F1291,IF($E$10="Acc Bi-Weekly",ROUND((-PMT(((1+D1292/CP)^(CP/12))-1,(nper-A1292+1)*12/26,J1291))/2,2),IF($E$10="Acc Weekly",ROUND((-PMT(((1+D1292/CP)^(CP/12))-1,(nper-A1292+1)*12/52,J1291))/4,2),ROUND(-PMT(((1+D1292/CP)^(CP/periods_per_year))-1,nper-A1292+1,J1291),2)))))))</f>
        <v/>
      </c>
      <c r="G1292" s="71" t="str">
        <f>IF(OR(A1292="",A1292&lt;$E$14),"",IF(J1291&lt;=F1292,0,IF(IF(AND(A1292&gt;=$E$14,MOD(A1292-$E$14,int)=0),$E$15,0)+F1292&gt;=J1291+E1292,J1291+E1292-F1292,IF(AND(A1292&gt;=$E$14,MOD(A1292-$E$14,int)=0),$E$15,0)+IF(IF(AND(A1292&gt;=$E$14,MOD(A1292-$E$14,int)=0),$E$15,0)+IF(MOD(A1292-$E$18,periods_per_year)=0,$E$17,0)+F1292&lt;J1291+E1292,IF(MOD(A1292-$E$18,periods_per_year)=0,$E$17,0),J1291+E1292-IF(AND(A1292&gt;=$E$14,MOD(A1292-$E$14,int)=0),$E$15,0)-F1292))))</f>
        <v/>
      </c>
      <c r="H1292" s="68"/>
      <c r="I1292" s="71" t="str">
        <f t="shared" si="175"/>
        <v/>
      </c>
      <c r="J1292" s="71" t="str">
        <f t="shared" si="176"/>
        <v/>
      </c>
      <c r="K1292" s="50"/>
      <c r="L1292" s="63" t="str">
        <f t="shared" si="177"/>
        <v/>
      </c>
      <c r="M1292" s="64" t="str">
        <f>IF(L1292="","",IF(OR(periods_per_year=26,periods_per_year=52),IF(periods_per_year=26,IF(L1292=1,fpdate,M1291+14),IF(periods_per_year=52,IF(L1292=1,fpdate,M1291+7),"n/a")),IF(periods_per_year=24,DATE(YEAR(fpdate),MONTH(fpdate)+(L1292-1)/2+IF(AND(DAY(fpdate)&gt;=15,MOD(L1292,2)=0),1,0),IF(MOD(L1292,2)=0,IF(DAY(fpdate)&gt;=15,DAY(fpdate)-14,DAY(fpdate)+14),DAY(fpdate))),IF(DAY(DATE(YEAR(fpdate),MONTH(fpdate)+L1292-1,DAY(fpdate)))&lt;&gt;DAY(fpdate),DATE(YEAR(fpdate),MONTH(fpdate)+L1292,0),DATE(YEAR(fpdate),MONTH(fpdate)+L1292-1,DAY(fpdate))))))</f>
        <v/>
      </c>
      <c r="N1292" s="70" t="str">
        <f>IF(L1292="","",IF(D1292&lt;&gt;"",D1292,IF(L1292=1,start_rate,IF(variable,IF(OR(L1292=1,L1292&lt;$K$20*periods_per_year),N1291,MIN($K$21,IF(MOD(L1292-1,$J$23)=0,MAX($K$22,N1291+$J$24),N1291))),N1291))))</f>
        <v/>
      </c>
      <c r="O1292" s="71" t="str">
        <f>IF(L1292="","",ROUND((((1+N1292/CP)^(CP/periods_per_year))-1)*R1291,2))</f>
        <v/>
      </c>
      <c r="P1292" s="71" t="str">
        <f>IF(L1292="","",IF(L1292=nper,R1291+O1292,MIN(R1291+O1292,IF(N1292=N1291,P1291,ROUND(-PMT(((1+N1292/CP)^(CP/periods_per_year))-1,nper-L1292+1,R1291),2)))))</f>
        <v/>
      </c>
      <c r="Q1292" s="71" t="str">
        <f t="shared" si="178"/>
        <v/>
      </c>
      <c r="R1292" s="71" t="str">
        <f t="shared" si="179"/>
        <v/>
      </c>
    </row>
    <row r="1293" spans="1:18" x14ac:dyDescent="0.25">
      <c r="A1293" s="63" t="str">
        <f t="shared" si="171"/>
        <v/>
      </c>
      <c r="B1293" s="64" t="str">
        <f t="shared" si="172"/>
        <v/>
      </c>
      <c r="C1293" s="65" t="str">
        <f t="shared" si="173"/>
        <v/>
      </c>
      <c r="D1293" s="66" t="str">
        <f>IF(A1293="","",IF(A1293=1,start_rate,IF(variable,IF(OR(A1293=1,A1293&lt;$K$20*periods_per_year),D1292,MIN($K$21,IF(MOD(A1293-1,$J$23)=0,MAX($K$22,D1292+$J$24),D1292))),D1292)))</f>
        <v/>
      </c>
      <c r="E1293" s="71" t="str">
        <f t="shared" si="174"/>
        <v/>
      </c>
      <c r="F1293" s="71" t="str">
        <f>IF(A1293="","",IF(A1293=nper,J1292+E1293,MIN(J1292+E1293,IF(D1293=D1292,F1292,IF($E$10="Acc Bi-Weekly",ROUND((-PMT(((1+D1293/CP)^(CP/12))-1,(nper-A1293+1)*12/26,J1292))/2,2),IF($E$10="Acc Weekly",ROUND((-PMT(((1+D1293/CP)^(CP/12))-1,(nper-A1293+1)*12/52,J1292))/4,2),ROUND(-PMT(((1+D1293/CP)^(CP/periods_per_year))-1,nper-A1293+1,J1292),2)))))))</f>
        <v/>
      </c>
      <c r="G1293" s="71" t="str">
        <f>IF(OR(A1293="",A1293&lt;$E$14),"",IF(J1292&lt;=F1293,0,IF(IF(AND(A1293&gt;=$E$14,MOD(A1293-$E$14,int)=0),$E$15,0)+F1293&gt;=J1292+E1293,J1292+E1293-F1293,IF(AND(A1293&gt;=$E$14,MOD(A1293-$E$14,int)=0),$E$15,0)+IF(IF(AND(A1293&gt;=$E$14,MOD(A1293-$E$14,int)=0),$E$15,0)+IF(MOD(A1293-$E$18,periods_per_year)=0,$E$17,0)+F1293&lt;J1292+E1293,IF(MOD(A1293-$E$18,periods_per_year)=0,$E$17,0),J1292+E1293-IF(AND(A1293&gt;=$E$14,MOD(A1293-$E$14,int)=0),$E$15,0)-F1293))))</f>
        <v/>
      </c>
      <c r="H1293" s="68"/>
      <c r="I1293" s="71" t="str">
        <f t="shared" si="175"/>
        <v/>
      </c>
      <c r="J1293" s="71" t="str">
        <f t="shared" si="176"/>
        <v/>
      </c>
      <c r="K1293" s="50"/>
      <c r="L1293" s="63" t="str">
        <f t="shared" si="177"/>
        <v/>
      </c>
      <c r="M1293" s="64" t="str">
        <f>IF(L1293="","",IF(OR(periods_per_year=26,periods_per_year=52),IF(periods_per_year=26,IF(L1293=1,fpdate,M1292+14),IF(periods_per_year=52,IF(L1293=1,fpdate,M1292+7),"n/a")),IF(periods_per_year=24,DATE(YEAR(fpdate),MONTH(fpdate)+(L1293-1)/2+IF(AND(DAY(fpdate)&gt;=15,MOD(L1293,2)=0),1,0),IF(MOD(L1293,2)=0,IF(DAY(fpdate)&gt;=15,DAY(fpdate)-14,DAY(fpdate)+14),DAY(fpdate))),IF(DAY(DATE(YEAR(fpdate),MONTH(fpdate)+L1293-1,DAY(fpdate)))&lt;&gt;DAY(fpdate),DATE(YEAR(fpdate),MONTH(fpdate)+L1293,0),DATE(YEAR(fpdate),MONTH(fpdate)+L1293-1,DAY(fpdate))))))</f>
        <v/>
      </c>
      <c r="N1293" s="70" t="str">
        <f>IF(L1293="","",IF(D1293&lt;&gt;"",D1293,IF(L1293=1,start_rate,IF(variable,IF(OR(L1293=1,L1293&lt;$K$20*periods_per_year),N1292,MIN($K$21,IF(MOD(L1293-1,$J$23)=0,MAX($K$22,N1292+$J$24),N1292))),N1292))))</f>
        <v/>
      </c>
      <c r="O1293" s="71" t="str">
        <f>IF(L1293="","",ROUND((((1+N1293/CP)^(CP/periods_per_year))-1)*R1292,2))</f>
        <v/>
      </c>
      <c r="P1293" s="71" t="str">
        <f>IF(L1293="","",IF(L1293=nper,R1292+O1293,MIN(R1292+O1293,IF(N1293=N1292,P1292,ROUND(-PMT(((1+N1293/CP)^(CP/periods_per_year))-1,nper-L1293+1,R1292),2)))))</f>
        <v/>
      </c>
      <c r="Q1293" s="71" t="str">
        <f t="shared" si="178"/>
        <v/>
      </c>
      <c r="R1293" s="71" t="str">
        <f t="shared" si="179"/>
        <v/>
      </c>
    </row>
    <row r="1294" spans="1:18" x14ac:dyDescent="0.25">
      <c r="A1294" s="63" t="str">
        <f t="shared" si="171"/>
        <v/>
      </c>
      <c r="B1294" s="64" t="str">
        <f t="shared" si="172"/>
        <v/>
      </c>
      <c r="C1294" s="65" t="str">
        <f t="shared" si="173"/>
        <v/>
      </c>
      <c r="D1294" s="66" t="str">
        <f>IF(A1294="","",IF(A1294=1,start_rate,IF(variable,IF(OR(A1294=1,A1294&lt;$K$20*periods_per_year),D1293,MIN($K$21,IF(MOD(A1294-1,$J$23)=0,MAX($K$22,D1293+$J$24),D1293))),D1293)))</f>
        <v/>
      </c>
      <c r="E1294" s="71" t="str">
        <f t="shared" si="174"/>
        <v/>
      </c>
      <c r="F1294" s="71" t="str">
        <f>IF(A1294="","",IF(A1294=nper,J1293+E1294,MIN(J1293+E1294,IF(D1294=D1293,F1293,IF($E$10="Acc Bi-Weekly",ROUND((-PMT(((1+D1294/CP)^(CP/12))-1,(nper-A1294+1)*12/26,J1293))/2,2),IF($E$10="Acc Weekly",ROUND((-PMT(((1+D1294/CP)^(CP/12))-1,(nper-A1294+1)*12/52,J1293))/4,2),ROUND(-PMT(((1+D1294/CP)^(CP/periods_per_year))-1,nper-A1294+1,J1293),2)))))))</f>
        <v/>
      </c>
      <c r="G1294" s="71" t="str">
        <f>IF(OR(A1294="",A1294&lt;$E$14),"",IF(J1293&lt;=F1294,0,IF(IF(AND(A1294&gt;=$E$14,MOD(A1294-$E$14,int)=0),$E$15,0)+F1294&gt;=J1293+E1294,J1293+E1294-F1294,IF(AND(A1294&gt;=$E$14,MOD(A1294-$E$14,int)=0),$E$15,0)+IF(IF(AND(A1294&gt;=$E$14,MOD(A1294-$E$14,int)=0),$E$15,0)+IF(MOD(A1294-$E$18,periods_per_year)=0,$E$17,0)+F1294&lt;J1293+E1294,IF(MOD(A1294-$E$18,periods_per_year)=0,$E$17,0),J1293+E1294-IF(AND(A1294&gt;=$E$14,MOD(A1294-$E$14,int)=0),$E$15,0)-F1294))))</f>
        <v/>
      </c>
      <c r="H1294" s="68"/>
      <c r="I1294" s="71" t="str">
        <f t="shared" si="175"/>
        <v/>
      </c>
      <c r="J1294" s="71" t="str">
        <f t="shared" si="176"/>
        <v/>
      </c>
      <c r="K1294" s="50"/>
      <c r="L1294" s="63" t="str">
        <f t="shared" si="177"/>
        <v/>
      </c>
      <c r="M1294" s="64" t="str">
        <f>IF(L1294="","",IF(OR(periods_per_year=26,periods_per_year=52),IF(periods_per_year=26,IF(L1294=1,fpdate,M1293+14),IF(periods_per_year=52,IF(L1294=1,fpdate,M1293+7),"n/a")),IF(periods_per_year=24,DATE(YEAR(fpdate),MONTH(fpdate)+(L1294-1)/2+IF(AND(DAY(fpdate)&gt;=15,MOD(L1294,2)=0),1,0),IF(MOD(L1294,2)=0,IF(DAY(fpdate)&gt;=15,DAY(fpdate)-14,DAY(fpdate)+14),DAY(fpdate))),IF(DAY(DATE(YEAR(fpdate),MONTH(fpdate)+L1294-1,DAY(fpdate)))&lt;&gt;DAY(fpdate),DATE(YEAR(fpdate),MONTH(fpdate)+L1294,0),DATE(YEAR(fpdate),MONTH(fpdate)+L1294-1,DAY(fpdate))))))</f>
        <v/>
      </c>
      <c r="N1294" s="70" t="str">
        <f>IF(L1294="","",IF(D1294&lt;&gt;"",D1294,IF(L1294=1,start_rate,IF(variable,IF(OR(L1294=1,L1294&lt;$K$20*periods_per_year),N1293,MIN($K$21,IF(MOD(L1294-1,$J$23)=0,MAX($K$22,N1293+$J$24),N1293))),N1293))))</f>
        <v/>
      </c>
      <c r="O1294" s="71" t="str">
        <f>IF(L1294="","",ROUND((((1+N1294/CP)^(CP/periods_per_year))-1)*R1293,2))</f>
        <v/>
      </c>
      <c r="P1294" s="71" t="str">
        <f>IF(L1294="","",IF(L1294=nper,R1293+O1294,MIN(R1293+O1294,IF(N1294=N1293,P1293,ROUND(-PMT(((1+N1294/CP)^(CP/periods_per_year))-1,nper-L1294+1,R1293),2)))))</f>
        <v/>
      </c>
      <c r="Q1294" s="71" t="str">
        <f t="shared" si="178"/>
        <v/>
      </c>
      <c r="R1294" s="71" t="str">
        <f t="shared" si="179"/>
        <v/>
      </c>
    </row>
    <row r="1295" spans="1:18" x14ac:dyDescent="0.25">
      <c r="A1295" s="63" t="str">
        <f t="shared" si="171"/>
        <v/>
      </c>
      <c r="B1295" s="64" t="str">
        <f t="shared" si="172"/>
        <v/>
      </c>
      <c r="C1295" s="65" t="str">
        <f t="shared" si="173"/>
        <v/>
      </c>
      <c r="D1295" s="66" t="str">
        <f>IF(A1295="","",IF(A1295=1,start_rate,IF(variable,IF(OR(A1295=1,A1295&lt;$K$20*periods_per_year),D1294,MIN($K$21,IF(MOD(A1295-1,$J$23)=0,MAX($K$22,D1294+$J$24),D1294))),D1294)))</f>
        <v/>
      </c>
      <c r="E1295" s="71" t="str">
        <f t="shared" si="174"/>
        <v/>
      </c>
      <c r="F1295" s="71" t="str">
        <f>IF(A1295="","",IF(A1295=nper,J1294+E1295,MIN(J1294+E1295,IF(D1295=D1294,F1294,IF($E$10="Acc Bi-Weekly",ROUND((-PMT(((1+D1295/CP)^(CP/12))-1,(nper-A1295+1)*12/26,J1294))/2,2),IF($E$10="Acc Weekly",ROUND((-PMT(((1+D1295/CP)^(CP/12))-1,(nper-A1295+1)*12/52,J1294))/4,2),ROUND(-PMT(((1+D1295/CP)^(CP/periods_per_year))-1,nper-A1295+1,J1294),2)))))))</f>
        <v/>
      </c>
      <c r="G1295" s="71" t="str">
        <f>IF(OR(A1295="",A1295&lt;$E$14),"",IF(J1294&lt;=F1295,0,IF(IF(AND(A1295&gt;=$E$14,MOD(A1295-$E$14,int)=0),$E$15,0)+F1295&gt;=J1294+E1295,J1294+E1295-F1295,IF(AND(A1295&gt;=$E$14,MOD(A1295-$E$14,int)=0),$E$15,0)+IF(IF(AND(A1295&gt;=$E$14,MOD(A1295-$E$14,int)=0),$E$15,0)+IF(MOD(A1295-$E$18,periods_per_year)=0,$E$17,0)+F1295&lt;J1294+E1295,IF(MOD(A1295-$E$18,periods_per_year)=0,$E$17,0),J1294+E1295-IF(AND(A1295&gt;=$E$14,MOD(A1295-$E$14,int)=0),$E$15,0)-F1295))))</f>
        <v/>
      </c>
      <c r="H1295" s="68"/>
      <c r="I1295" s="71" t="str">
        <f t="shared" si="175"/>
        <v/>
      </c>
      <c r="J1295" s="71" t="str">
        <f t="shared" si="176"/>
        <v/>
      </c>
      <c r="K1295" s="50"/>
      <c r="L1295" s="63" t="str">
        <f t="shared" si="177"/>
        <v/>
      </c>
      <c r="M1295" s="64" t="str">
        <f>IF(L1295="","",IF(OR(periods_per_year=26,periods_per_year=52),IF(periods_per_year=26,IF(L1295=1,fpdate,M1294+14),IF(periods_per_year=52,IF(L1295=1,fpdate,M1294+7),"n/a")),IF(periods_per_year=24,DATE(YEAR(fpdate),MONTH(fpdate)+(L1295-1)/2+IF(AND(DAY(fpdate)&gt;=15,MOD(L1295,2)=0),1,0),IF(MOD(L1295,2)=0,IF(DAY(fpdate)&gt;=15,DAY(fpdate)-14,DAY(fpdate)+14),DAY(fpdate))),IF(DAY(DATE(YEAR(fpdate),MONTH(fpdate)+L1295-1,DAY(fpdate)))&lt;&gt;DAY(fpdate),DATE(YEAR(fpdate),MONTH(fpdate)+L1295,0),DATE(YEAR(fpdate),MONTH(fpdate)+L1295-1,DAY(fpdate))))))</f>
        <v/>
      </c>
      <c r="N1295" s="70" t="str">
        <f>IF(L1295="","",IF(D1295&lt;&gt;"",D1295,IF(L1295=1,start_rate,IF(variable,IF(OR(L1295=1,L1295&lt;$K$20*periods_per_year),N1294,MIN($K$21,IF(MOD(L1295-1,$J$23)=0,MAX($K$22,N1294+$J$24),N1294))),N1294))))</f>
        <v/>
      </c>
      <c r="O1295" s="71" t="str">
        <f>IF(L1295="","",ROUND((((1+N1295/CP)^(CP/periods_per_year))-1)*R1294,2))</f>
        <v/>
      </c>
      <c r="P1295" s="71" t="str">
        <f>IF(L1295="","",IF(L1295=nper,R1294+O1295,MIN(R1294+O1295,IF(N1295=N1294,P1294,ROUND(-PMT(((1+N1295/CP)^(CP/periods_per_year))-1,nper-L1295+1,R1294),2)))))</f>
        <v/>
      </c>
      <c r="Q1295" s="71" t="str">
        <f t="shared" si="178"/>
        <v/>
      </c>
      <c r="R1295" s="71" t="str">
        <f t="shared" si="179"/>
        <v/>
      </c>
    </row>
    <row r="1296" spans="1:18" x14ac:dyDescent="0.25">
      <c r="A1296" s="63" t="str">
        <f t="shared" si="171"/>
        <v/>
      </c>
      <c r="B1296" s="64" t="str">
        <f t="shared" si="172"/>
        <v/>
      </c>
      <c r="C1296" s="65" t="str">
        <f t="shared" si="173"/>
        <v/>
      </c>
      <c r="D1296" s="66" t="str">
        <f>IF(A1296="","",IF(A1296=1,start_rate,IF(variable,IF(OR(A1296=1,A1296&lt;$K$20*periods_per_year),D1295,MIN($K$21,IF(MOD(A1296-1,$J$23)=0,MAX($K$22,D1295+$J$24),D1295))),D1295)))</f>
        <v/>
      </c>
      <c r="E1296" s="71" t="str">
        <f t="shared" si="174"/>
        <v/>
      </c>
      <c r="F1296" s="71" t="str">
        <f>IF(A1296="","",IF(A1296=nper,J1295+E1296,MIN(J1295+E1296,IF(D1296=D1295,F1295,IF($E$10="Acc Bi-Weekly",ROUND((-PMT(((1+D1296/CP)^(CP/12))-1,(nper-A1296+1)*12/26,J1295))/2,2),IF($E$10="Acc Weekly",ROUND((-PMT(((1+D1296/CP)^(CP/12))-1,(nper-A1296+1)*12/52,J1295))/4,2),ROUND(-PMT(((1+D1296/CP)^(CP/periods_per_year))-1,nper-A1296+1,J1295),2)))))))</f>
        <v/>
      </c>
      <c r="G1296" s="71" t="str">
        <f>IF(OR(A1296="",A1296&lt;$E$14),"",IF(J1295&lt;=F1296,0,IF(IF(AND(A1296&gt;=$E$14,MOD(A1296-$E$14,int)=0),$E$15,0)+F1296&gt;=J1295+E1296,J1295+E1296-F1296,IF(AND(A1296&gt;=$E$14,MOD(A1296-$E$14,int)=0),$E$15,0)+IF(IF(AND(A1296&gt;=$E$14,MOD(A1296-$E$14,int)=0),$E$15,0)+IF(MOD(A1296-$E$18,periods_per_year)=0,$E$17,0)+F1296&lt;J1295+E1296,IF(MOD(A1296-$E$18,periods_per_year)=0,$E$17,0),J1295+E1296-IF(AND(A1296&gt;=$E$14,MOD(A1296-$E$14,int)=0),$E$15,0)-F1296))))</f>
        <v/>
      </c>
      <c r="H1296" s="68"/>
      <c r="I1296" s="71" t="str">
        <f t="shared" si="175"/>
        <v/>
      </c>
      <c r="J1296" s="71" t="str">
        <f t="shared" si="176"/>
        <v/>
      </c>
      <c r="K1296" s="50"/>
      <c r="L1296" s="63" t="str">
        <f t="shared" si="177"/>
        <v/>
      </c>
      <c r="M1296" s="64" t="str">
        <f>IF(L1296="","",IF(OR(periods_per_year=26,periods_per_year=52),IF(periods_per_year=26,IF(L1296=1,fpdate,M1295+14),IF(periods_per_year=52,IF(L1296=1,fpdate,M1295+7),"n/a")),IF(periods_per_year=24,DATE(YEAR(fpdate),MONTH(fpdate)+(L1296-1)/2+IF(AND(DAY(fpdate)&gt;=15,MOD(L1296,2)=0),1,0),IF(MOD(L1296,2)=0,IF(DAY(fpdate)&gt;=15,DAY(fpdate)-14,DAY(fpdate)+14),DAY(fpdate))),IF(DAY(DATE(YEAR(fpdate),MONTH(fpdate)+L1296-1,DAY(fpdate)))&lt;&gt;DAY(fpdate),DATE(YEAR(fpdate),MONTH(fpdate)+L1296,0),DATE(YEAR(fpdate),MONTH(fpdate)+L1296-1,DAY(fpdate))))))</f>
        <v/>
      </c>
      <c r="N1296" s="70" t="str">
        <f>IF(L1296="","",IF(D1296&lt;&gt;"",D1296,IF(L1296=1,start_rate,IF(variable,IF(OR(L1296=1,L1296&lt;$K$20*periods_per_year),N1295,MIN($K$21,IF(MOD(L1296-1,$J$23)=0,MAX($K$22,N1295+$J$24),N1295))),N1295))))</f>
        <v/>
      </c>
      <c r="O1296" s="71" t="str">
        <f>IF(L1296="","",ROUND((((1+N1296/CP)^(CP/periods_per_year))-1)*R1295,2))</f>
        <v/>
      </c>
      <c r="P1296" s="71" t="str">
        <f>IF(L1296="","",IF(L1296=nper,R1295+O1296,MIN(R1295+O1296,IF(N1296=N1295,P1295,ROUND(-PMT(((1+N1296/CP)^(CP/periods_per_year))-1,nper-L1296+1,R1295),2)))))</f>
        <v/>
      </c>
      <c r="Q1296" s="71" t="str">
        <f t="shared" si="178"/>
        <v/>
      </c>
      <c r="R1296" s="71" t="str">
        <f t="shared" si="179"/>
        <v/>
      </c>
    </row>
    <row r="1297" spans="1:18" x14ac:dyDescent="0.25">
      <c r="A1297" s="63" t="str">
        <f t="shared" si="171"/>
        <v/>
      </c>
      <c r="B1297" s="64" t="str">
        <f t="shared" si="172"/>
        <v/>
      </c>
      <c r="C1297" s="65" t="str">
        <f t="shared" si="173"/>
        <v/>
      </c>
      <c r="D1297" s="66" t="str">
        <f>IF(A1297="","",IF(A1297=1,start_rate,IF(variable,IF(OR(A1297=1,A1297&lt;$K$20*periods_per_year),D1296,MIN($K$21,IF(MOD(A1297-1,$J$23)=0,MAX($K$22,D1296+$J$24),D1296))),D1296)))</f>
        <v/>
      </c>
      <c r="E1297" s="71" t="str">
        <f t="shared" si="174"/>
        <v/>
      </c>
      <c r="F1297" s="71" t="str">
        <f>IF(A1297="","",IF(A1297=nper,J1296+E1297,MIN(J1296+E1297,IF(D1297=D1296,F1296,IF($E$10="Acc Bi-Weekly",ROUND((-PMT(((1+D1297/CP)^(CP/12))-1,(nper-A1297+1)*12/26,J1296))/2,2),IF($E$10="Acc Weekly",ROUND((-PMT(((1+D1297/CP)^(CP/12))-1,(nper-A1297+1)*12/52,J1296))/4,2),ROUND(-PMT(((1+D1297/CP)^(CP/periods_per_year))-1,nper-A1297+1,J1296),2)))))))</f>
        <v/>
      </c>
      <c r="G1297" s="71" t="str">
        <f>IF(OR(A1297="",A1297&lt;$E$14),"",IF(J1296&lt;=F1297,0,IF(IF(AND(A1297&gt;=$E$14,MOD(A1297-$E$14,int)=0),$E$15,0)+F1297&gt;=J1296+E1297,J1296+E1297-F1297,IF(AND(A1297&gt;=$E$14,MOD(A1297-$E$14,int)=0),$E$15,0)+IF(IF(AND(A1297&gt;=$E$14,MOD(A1297-$E$14,int)=0),$E$15,0)+IF(MOD(A1297-$E$18,periods_per_year)=0,$E$17,0)+F1297&lt;J1296+E1297,IF(MOD(A1297-$E$18,periods_per_year)=0,$E$17,0),J1296+E1297-IF(AND(A1297&gt;=$E$14,MOD(A1297-$E$14,int)=0),$E$15,0)-F1297))))</f>
        <v/>
      </c>
      <c r="H1297" s="68"/>
      <c r="I1297" s="71" t="str">
        <f t="shared" si="175"/>
        <v/>
      </c>
      <c r="J1297" s="71" t="str">
        <f t="shared" si="176"/>
        <v/>
      </c>
      <c r="K1297" s="50"/>
      <c r="L1297" s="63" t="str">
        <f t="shared" si="177"/>
        <v/>
      </c>
      <c r="M1297" s="64" t="str">
        <f>IF(L1297="","",IF(OR(periods_per_year=26,periods_per_year=52),IF(periods_per_year=26,IF(L1297=1,fpdate,M1296+14),IF(periods_per_year=52,IF(L1297=1,fpdate,M1296+7),"n/a")),IF(periods_per_year=24,DATE(YEAR(fpdate),MONTH(fpdate)+(L1297-1)/2+IF(AND(DAY(fpdate)&gt;=15,MOD(L1297,2)=0),1,0),IF(MOD(L1297,2)=0,IF(DAY(fpdate)&gt;=15,DAY(fpdate)-14,DAY(fpdate)+14),DAY(fpdate))),IF(DAY(DATE(YEAR(fpdate),MONTH(fpdate)+L1297-1,DAY(fpdate)))&lt;&gt;DAY(fpdate),DATE(YEAR(fpdate),MONTH(fpdate)+L1297,0),DATE(YEAR(fpdate),MONTH(fpdate)+L1297-1,DAY(fpdate))))))</f>
        <v/>
      </c>
      <c r="N1297" s="70" t="str">
        <f>IF(L1297="","",IF(D1297&lt;&gt;"",D1297,IF(L1297=1,start_rate,IF(variable,IF(OR(L1297=1,L1297&lt;$K$20*periods_per_year),N1296,MIN($K$21,IF(MOD(L1297-1,$J$23)=0,MAX($K$22,N1296+$J$24),N1296))),N1296))))</f>
        <v/>
      </c>
      <c r="O1297" s="71" t="str">
        <f>IF(L1297="","",ROUND((((1+N1297/CP)^(CP/periods_per_year))-1)*R1296,2))</f>
        <v/>
      </c>
      <c r="P1297" s="71" t="str">
        <f>IF(L1297="","",IF(L1297=nper,R1296+O1297,MIN(R1296+O1297,IF(N1297=N1296,P1296,ROUND(-PMT(((1+N1297/CP)^(CP/periods_per_year))-1,nper-L1297+1,R1296),2)))))</f>
        <v/>
      </c>
      <c r="Q1297" s="71" t="str">
        <f t="shared" si="178"/>
        <v/>
      </c>
      <c r="R1297" s="71" t="str">
        <f t="shared" si="179"/>
        <v/>
      </c>
    </row>
    <row r="1298" spans="1:18" x14ac:dyDescent="0.25">
      <c r="A1298" s="63" t="str">
        <f t="shared" si="171"/>
        <v/>
      </c>
      <c r="B1298" s="64" t="str">
        <f t="shared" si="172"/>
        <v/>
      </c>
      <c r="C1298" s="65" t="str">
        <f t="shared" si="173"/>
        <v/>
      </c>
      <c r="D1298" s="66" t="str">
        <f>IF(A1298="","",IF(A1298=1,start_rate,IF(variable,IF(OR(A1298=1,A1298&lt;$K$20*periods_per_year),D1297,MIN($K$21,IF(MOD(A1298-1,$J$23)=0,MAX($K$22,D1297+$J$24),D1297))),D1297)))</f>
        <v/>
      </c>
      <c r="E1298" s="71" t="str">
        <f t="shared" si="174"/>
        <v/>
      </c>
      <c r="F1298" s="71" t="str">
        <f>IF(A1298="","",IF(A1298=nper,J1297+E1298,MIN(J1297+E1298,IF(D1298=D1297,F1297,IF($E$10="Acc Bi-Weekly",ROUND((-PMT(((1+D1298/CP)^(CP/12))-1,(nper-A1298+1)*12/26,J1297))/2,2),IF($E$10="Acc Weekly",ROUND((-PMT(((1+D1298/CP)^(CP/12))-1,(nper-A1298+1)*12/52,J1297))/4,2),ROUND(-PMT(((1+D1298/CP)^(CP/periods_per_year))-1,nper-A1298+1,J1297),2)))))))</f>
        <v/>
      </c>
      <c r="G1298" s="71" t="str">
        <f>IF(OR(A1298="",A1298&lt;$E$14),"",IF(J1297&lt;=F1298,0,IF(IF(AND(A1298&gt;=$E$14,MOD(A1298-$E$14,int)=0),$E$15,0)+F1298&gt;=J1297+E1298,J1297+E1298-F1298,IF(AND(A1298&gt;=$E$14,MOD(A1298-$E$14,int)=0),$E$15,0)+IF(IF(AND(A1298&gt;=$E$14,MOD(A1298-$E$14,int)=0),$E$15,0)+IF(MOD(A1298-$E$18,periods_per_year)=0,$E$17,0)+F1298&lt;J1297+E1298,IF(MOD(A1298-$E$18,periods_per_year)=0,$E$17,0),J1297+E1298-IF(AND(A1298&gt;=$E$14,MOD(A1298-$E$14,int)=0),$E$15,0)-F1298))))</f>
        <v/>
      </c>
      <c r="H1298" s="68"/>
      <c r="I1298" s="71" t="str">
        <f t="shared" si="175"/>
        <v/>
      </c>
      <c r="J1298" s="71" t="str">
        <f t="shared" si="176"/>
        <v/>
      </c>
      <c r="K1298" s="50"/>
      <c r="L1298" s="63" t="str">
        <f t="shared" si="177"/>
        <v/>
      </c>
      <c r="M1298" s="64" t="str">
        <f>IF(L1298="","",IF(OR(periods_per_year=26,periods_per_year=52),IF(periods_per_year=26,IF(L1298=1,fpdate,M1297+14),IF(periods_per_year=52,IF(L1298=1,fpdate,M1297+7),"n/a")),IF(periods_per_year=24,DATE(YEAR(fpdate),MONTH(fpdate)+(L1298-1)/2+IF(AND(DAY(fpdate)&gt;=15,MOD(L1298,2)=0),1,0),IF(MOD(L1298,2)=0,IF(DAY(fpdate)&gt;=15,DAY(fpdate)-14,DAY(fpdate)+14),DAY(fpdate))),IF(DAY(DATE(YEAR(fpdate),MONTH(fpdate)+L1298-1,DAY(fpdate)))&lt;&gt;DAY(fpdate),DATE(YEAR(fpdate),MONTH(fpdate)+L1298,0),DATE(YEAR(fpdate),MONTH(fpdate)+L1298-1,DAY(fpdate))))))</f>
        <v/>
      </c>
      <c r="N1298" s="70" t="str">
        <f>IF(L1298="","",IF(D1298&lt;&gt;"",D1298,IF(L1298=1,start_rate,IF(variable,IF(OR(L1298=1,L1298&lt;$K$20*periods_per_year),N1297,MIN($K$21,IF(MOD(L1298-1,$J$23)=0,MAX($K$22,N1297+$J$24),N1297))),N1297))))</f>
        <v/>
      </c>
      <c r="O1298" s="71" t="str">
        <f>IF(L1298="","",ROUND((((1+N1298/CP)^(CP/periods_per_year))-1)*R1297,2))</f>
        <v/>
      </c>
      <c r="P1298" s="71" t="str">
        <f>IF(L1298="","",IF(L1298=nper,R1297+O1298,MIN(R1297+O1298,IF(N1298=N1297,P1297,ROUND(-PMT(((1+N1298/CP)^(CP/periods_per_year))-1,nper-L1298+1,R1297),2)))))</f>
        <v/>
      </c>
      <c r="Q1298" s="71" t="str">
        <f t="shared" si="178"/>
        <v/>
      </c>
      <c r="R1298" s="71" t="str">
        <f t="shared" si="179"/>
        <v/>
      </c>
    </row>
    <row r="1299" spans="1:18" x14ac:dyDescent="0.25">
      <c r="A1299" s="63" t="str">
        <f t="shared" si="171"/>
        <v/>
      </c>
      <c r="B1299" s="64" t="str">
        <f t="shared" si="172"/>
        <v/>
      </c>
      <c r="C1299" s="65" t="str">
        <f t="shared" si="173"/>
        <v/>
      </c>
      <c r="D1299" s="66" t="str">
        <f>IF(A1299="","",IF(A1299=1,start_rate,IF(variable,IF(OR(A1299=1,A1299&lt;$K$20*periods_per_year),D1298,MIN($K$21,IF(MOD(A1299-1,$J$23)=0,MAX($K$22,D1298+$J$24),D1298))),D1298)))</f>
        <v/>
      </c>
      <c r="E1299" s="71" t="str">
        <f t="shared" si="174"/>
        <v/>
      </c>
      <c r="F1299" s="71" t="str">
        <f>IF(A1299="","",IF(A1299=nper,J1298+E1299,MIN(J1298+E1299,IF(D1299=D1298,F1298,IF($E$10="Acc Bi-Weekly",ROUND((-PMT(((1+D1299/CP)^(CP/12))-1,(nper-A1299+1)*12/26,J1298))/2,2),IF($E$10="Acc Weekly",ROUND((-PMT(((1+D1299/CP)^(CP/12))-1,(nper-A1299+1)*12/52,J1298))/4,2),ROUND(-PMT(((1+D1299/CP)^(CP/periods_per_year))-1,nper-A1299+1,J1298),2)))))))</f>
        <v/>
      </c>
      <c r="G1299" s="71" t="str">
        <f>IF(OR(A1299="",A1299&lt;$E$14),"",IF(J1298&lt;=F1299,0,IF(IF(AND(A1299&gt;=$E$14,MOD(A1299-$E$14,int)=0),$E$15,0)+F1299&gt;=J1298+E1299,J1298+E1299-F1299,IF(AND(A1299&gt;=$E$14,MOD(A1299-$E$14,int)=0),$E$15,0)+IF(IF(AND(A1299&gt;=$E$14,MOD(A1299-$E$14,int)=0),$E$15,0)+IF(MOD(A1299-$E$18,periods_per_year)=0,$E$17,0)+F1299&lt;J1298+E1299,IF(MOD(A1299-$E$18,periods_per_year)=0,$E$17,0),J1298+E1299-IF(AND(A1299&gt;=$E$14,MOD(A1299-$E$14,int)=0),$E$15,0)-F1299))))</f>
        <v/>
      </c>
      <c r="H1299" s="68"/>
      <c r="I1299" s="71" t="str">
        <f t="shared" si="175"/>
        <v/>
      </c>
      <c r="J1299" s="71" t="str">
        <f t="shared" si="176"/>
        <v/>
      </c>
      <c r="K1299" s="50"/>
      <c r="L1299" s="63" t="str">
        <f t="shared" si="177"/>
        <v/>
      </c>
      <c r="M1299" s="64" t="str">
        <f>IF(L1299="","",IF(OR(periods_per_year=26,periods_per_year=52),IF(periods_per_year=26,IF(L1299=1,fpdate,M1298+14),IF(periods_per_year=52,IF(L1299=1,fpdate,M1298+7),"n/a")),IF(periods_per_year=24,DATE(YEAR(fpdate),MONTH(fpdate)+(L1299-1)/2+IF(AND(DAY(fpdate)&gt;=15,MOD(L1299,2)=0),1,0),IF(MOD(L1299,2)=0,IF(DAY(fpdate)&gt;=15,DAY(fpdate)-14,DAY(fpdate)+14),DAY(fpdate))),IF(DAY(DATE(YEAR(fpdate),MONTH(fpdate)+L1299-1,DAY(fpdate)))&lt;&gt;DAY(fpdate),DATE(YEAR(fpdate),MONTH(fpdate)+L1299,0),DATE(YEAR(fpdate),MONTH(fpdate)+L1299-1,DAY(fpdate))))))</f>
        <v/>
      </c>
      <c r="N1299" s="70" t="str">
        <f>IF(L1299="","",IF(D1299&lt;&gt;"",D1299,IF(L1299=1,start_rate,IF(variable,IF(OR(L1299=1,L1299&lt;$K$20*periods_per_year),N1298,MIN($K$21,IF(MOD(L1299-1,$J$23)=0,MAX($K$22,N1298+$J$24),N1298))),N1298))))</f>
        <v/>
      </c>
      <c r="O1299" s="71" t="str">
        <f>IF(L1299="","",ROUND((((1+N1299/CP)^(CP/periods_per_year))-1)*R1298,2))</f>
        <v/>
      </c>
      <c r="P1299" s="71" t="str">
        <f>IF(L1299="","",IF(L1299=nper,R1298+O1299,MIN(R1298+O1299,IF(N1299=N1298,P1298,ROUND(-PMT(((1+N1299/CP)^(CP/periods_per_year))-1,nper-L1299+1,R1298),2)))))</f>
        <v/>
      </c>
      <c r="Q1299" s="71" t="str">
        <f t="shared" si="178"/>
        <v/>
      </c>
      <c r="R1299" s="71" t="str">
        <f t="shared" si="179"/>
        <v/>
      </c>
    </row>
    <row r="1300" spans="1:18" x14ac:dyDescent="0.25">
      <c r="A1300" s="63" t="str">
        <f t="shared" si="171"/>
        <v/>
      </c>
      <c r="B1300" s="64" t="str">
        <f t="shared" si="172"/>
        <v/>
      </c>
      <c r="C1300" s="65" t="str">
        <f t="shared" si="173"/>
        <v/>
      </c>
      <c r="D1300" s="66" t="str">
        <f>IF(A1300="","",IF(A1300=1,start_rate,IF(variable,IF(OR(A1300=1,A1300&lt;$K$20*periods_per_year),D1299,MIN($K$21,IF(MOD(A1300-1,$J$23)=0,MAX($K$22,D1299+$J$24),D1299))),D1299)))</f>
        <v/>
      </c>
      <c r="E1300" s="71" t="str">
        <f t="shared" si="174"/>
        <v/>
      </c>
      <c r="F1300" s="71" t="str">
        <f>IF(A1300="","",IF(A1300=nper,J1299+E1300,MIN(J1299+E1300,IF(D1300=D1299,F1299,IF($E$10="Acc Bi-Weekly",ROUND((-PMT(((1+D1300/CP)^(CP/12))-1,(nper-A1300+1)*12/26,J1299))/2,2),IF($E$10="Acc Weekly",ROUND((-PMT(((1+D1300/CP)^(CP/12))-1,(nper-A1300+1)*12/52,J1299))/4,2),ROUND(-PMT(((1+D1300/CP)^(CP/periods_per_year))-1,nper-A1300+1,J1299),2)))))))</f>
        <v/>
      </c>
      <c r="G1300" s="71" t="str">
        <f>IF(OR(A1300="",A1300&lt;$E$14),"",IF(J1299&lt;=F1300,0,IF(IF(AND(A1300&gt;=$E$14,MOD(A1300-$E$14,int)=0),$E$15,0)+F1300&gt;=J1299+E1300,J1299+E1300-F1300,IF(AND(A1300&gt;=$E$14,MOD(A1300-$E$14,int)=0),$E$15,0)+IF(IF(AND(A1300&gt;=$E$14,MOD(A1300-$E$14,int)=0),$E$15,0)+IF(MOD(A1300-$E$18,periods_per_year)=0,$E$17,0)+F1300&lt;J1299+E1300,IF(MOD(A1300-$E$18,periods_per_year)=0,$E$17,0),J1299+E1300-IF(AND(A1300&gt;=$E$14,MOD(A1300-$E$14,int)=0),$E$15,0)-F1300))))</f>
        <v/>
      </c>
      <c r="H1300" s="68"/>
      <c r="I1300" s="71" t="str">
        <f t="shared" si="175"/>
        <v/>
      </c>
      <c r="J1300" s="71" t="str">
        <f t="shared" si="176"/>
        <v/>
      </c>
      <c r="K1300" s="50"/>
      <c r="L1300" s="63" t="str">
        <f t="shared" si="177"/>
        <v/>
      </c>
      <c r="M1300" s="64" t="str">
        <f>IF(L1300="","",IF(OR(periods_per_year=26,periods_per_year=52),IF(periods_per_year=26,IF(L1300=1,fpdate,M1299+14),IF(periods_per_year=52,IF(L1300=1,fpdate,M1299+7),"n/a")),IF(periods_per_year=24,DATE(YEAR(fpdate),MONTH(fpdate)+(L1300-1)/2+IF(AND(DAY(fpdate)&gt;=15,MOD(L1300,2)=0),1,0),IF(MOD(L1300,2)=0,IF(DAY(fpdate)&gt;=15,DAY(fpdate)-14,DAY(fpdate)+14),DAY(fpdate))),IF(DAY(DATE(YEAR(fpdate),MONTH(fpdate)+L1300-1,DAY(fpdate)))&lt;&gt;DAY(fpdate),DATE(YEAR(fpdate),MONTH(fpdate)+L1300,0),DATE(YEAR(fpdate),MONTH(fpdate)+L1300-1,DAY(fpdate))))))</f>
        <v/>
      </c>
      <c r="N1300" s="70" t="str">
        <f>IF(L1300="","",IF(D1300&lt;&gt;"",D1300,IF(L1300=1,start_rate,IF(variable,IF(OR(L1300=1,L1300&lt;$K$20*periods_per_year),N1299,MIN($K$21,IF(MOD(L1300-1,$J$23)=0,MAX($K$22,N1299+$J$24),N1299))),N1299))))</f>
        <v/>
      </c>
      <c r="O1300" s="71" t="str">
        <f>IF(L1300="","",ROUND((((1+N1300/CP)^(CP/periods_per_year))-1)*R1299,2))</f>
        <v/>
      </c>
      <c r="P1300" s="71" t="str">
        <f>IF(L1300="","",IF(L1300=nper,R1299+O1300,MIN(R1299+O1300,IF(N1300=N1299,P1299,ROUND(-PMT(((1+N1300/CP)^(CP/periods_per_year))-1,nper-L1300+1,R1299),2)))))</f>
        <v/>
      </c>
      <c r="Q1300" s="71" t="str">
        <f t="shared" si="178"/>
        <v/>
      </c>
      <c r="R1300" s="71" t="str">
        <f t="shared" si="179"/>
        <v/>
      </c>
    </row>
    <row r="1301" spans="1:18" x14ac:dyDescent="0.25">
      <c r="A1301" s="63" t="str">
        <f t="shared" si="171"/>
        <v/>
      </c>
      <c r="B1301" s="64" t="str">
        <f t="shared" si="172"/>
        <v/>
      </c>
      <c r="C1301" s="65" t="str">
        <f t="shared" si="173"/>
        <v/>
      </c>
      <c r="D1301" s="66" t="str">
        <f>IF(A1301="","",IF(A1301=1,start_rate,IF(variable,IF(OR(A1301=1,A1301&lt;$K$20*periods_per_year),D1300,MIN($K$21,IF(MOD(A1301-1,$J$23)=0,MAX($K$22,D1300+$J$24),D1300))),D1300)))</f>
        <v/>
      </c>
      <c r="E1301" s="71" t="str">
        <f t="shared" si="174"/>
        <v/>
      </c>
      <c r="F1301" s="71" t="str">
        <f>IF(A1301="","",IF(A1301=nper,J1300+E1301,MIN(J1300+E1301,IF(D1301=D1300,F1300,IF($E$10="Acc Bi-Weekly",ROUND((-PMT(((1+D1301/CP)^(CP/12))-1,(nper-A1301+1)*12/26,J1300))/2,2),IF($E$10="Acc Weekly",ROUND((-PMT(((1+D1301/CP)^(CP/12))-1,(nper-A1301+1)*12/52,J1300))/4,2),ROUND(-PMT(((1+D1301/CP)^(CP/periods_per_year))-1,nper-A1301+1,J1300),2)))))))</f>
        <v/>
      </c>
      <c r="G1301" s="71" t="str">
        <f>IF(OR(A1301="",A1301&lt;$E$14),"",IF(J1300&lt;=F1301,0,IF(IF(AND(A1301&gt;=$E$14,MOD(A1301-$E$14,int)=0),$E$15,0)+F1301&gt;=J1300+E1301,J1300+E1301-F1301,IF(AND(A1301&gt;=$E$14,MOD(A1301-$E$14,int)=0),$E$15,0)+IF(IF(AND(A1301&gt;=$E$14,MOD(A1301-$E$14,int)=0),$E$15,0)+IF(MOD(A1301-$E$18,periods_per_year)=0,$E$17,0)+F1301&lt;J1300+E1301,IF(MOD(A1301-$E$18,periods_per_year)=0,$E$17,0),J1300+E1301-IF(AND(A1301&gt;=$E$14,MOD(A1301-$E$14,int)=0),$E$15,0)-F1301))))</f>
        <v/>
      </c>
      <c r="H1301" s="68"/>
      <c r="I1301" s="71" t="str">
        <f t="shared" si="175"/>
        <v/>
      </c>
      <c r="J1301" s="71" t="str">
        <f t="shared" si="176"/>
        <v/>
      </c>
      <c r="K1301" s="50"/>
      <c r="L1301" s="63" t="str">
        <f t="shared" si="177"/>
        <v/>
      </c>
      <c r="M1301" s="64" t="str">
        <f>IF(L1301="","",IF(OR(periods_per_year=26,periods_per_year=52),IF(periods_per_year=26,IF(L1301=1,fpdate,M1300+14),IF(periods_per_year=52,IF(L1301=1,fpdate,M1300+7),"n/a")),IF(periods_per_year=24,DATE(YEAR(fpdate),MONTH(fpdate)+(L1301-1)/2+IF(AND(DAY(fpdate)&gt;=15,MOD(L1301,2)=0),1,0),IF(MOD(L1301,2)=0,IF(DAY(fpdate)&gt;=15,DAY(fpdate)-14,DAY(fpdate)+14),DAY(fpdate))),IF(DAY(DATE(YEAR(fpdate),MONTH(fpdate)+L1301-1,DAY(fpdate)))&lt;&gt;DAY(fpdate),DATE(YEAR(fpdate),MONTH(fpdate)+L1301,0),DATE(YEAR(fpdate),MONTH(fpdate)+L1301-1,DAY(fpdate))))))</f>
        <v/>
      </c>
      <c r="N1301" s="70" t="str">
        <f>IF(L1301="","",IF(D1301&lt;&gt;"",D1301,IF(L1301=1,start_rate,IF(variable,IF(OR(L1301=1,L1301&lt;$K$20*periods_per_year),N1300,MIN($K$21,IF(MOD(L1301-1,$J$23)=0,MAX($K$22,N1300+$J$24),N1300))),N1300))))</f>
        <v/>
      </c>
      <c r="O1301" s="71" t="str">
        <f>IF(L1301="","",ROUND((((1+N1301/CP)^(CP/periods_per_year))-1)*R1300,2))</f>
        <v/>
      </c>
      <c r="P1301" s="71" t="str">
        <f>IF(L1301="","",IF(L1301=nper,R1300+O1301,MIN(R1300+O1301,IF(N1301=N1300,P1300,ROUND(-PMT(((1+N1301/CP)^(CP/periods_per_year))-1,nper-L1301+1,R1300),2)))))</f>
        <v/>
      </c>
      <c r="Q1301" s="71" t="str">
        <f t="shared" si="178"/>
        <v/>
      </c>
      <c r="R1301" s="71" t="str">
        <f t="shared" si="179"/>
        <v/>
      </c>
    </row>
    <row r="1302" spans="1:18" x14ac:dyDescent="0.25">
      <c r="A1302" s="63" t="str">
        <f t="shared" si="171"/>
        <v/>
      </c>
      <c r="B1302" s="64" t="str">
        <f t="shared" si="172"/>
        <v/>
      </c>
      <c r="C1302" s="65" t="str">
        <f t="shared" si="173"/>
        <v/>
      </c>
      <c r="D1302" s="66" t="str">
        <f>IF(A1302="","",IF(A1302=1,start_rate,IF(variable,IF(OR(A1302=1,A1302&lt;$K$20*periods_per_year),D1301,MIN($K$21,IF(MOD(A1302-1,$J$23)=0,MAX($K$22,D1301+$J$24),D1301))),D1301)))</f>
        <v/>
      </c>
      <c r="E1302" s="71" t="str">
        <f t="shared" si="174"/>
        <v/>
      </c>
      <c r="F1302" s="71" t="str">
        <f>IF(A1302="","",IF(A1302=nper,J1301+E1302,MIN(J1301+E1302,IF(D1302=D1301,F1301,IF($E$10="Acc Bi-Weekly",ROUND((-PMT(((1+D1302/CP)^(CP/12))-1,(nper-A1302+1)*12/26,J1301))/2,2),IF($E$10="Acc Weekly",ROUND((-PMT(((1+D1302/CP)^(CP/12))-1,(nper-A1302+1)*12/52,J1301))/4,2),ROUND(-PMT(((1+D1302/CP)^(CP/periods_per_year))-1,nper-A1302+1,J1301),2)))))))</f>
        <v/>
      </c>
      <c r="G1302" s="71" t="str">
        <f>IF(OR(A1302="",A1302&lt;$E$14),"",IF(J1301&lt;=F1302,0,IF(IF(AND(A1302&gt;=$E$14,MOD(A1302-$E$14,int)=0),$E$15,0)+F1302&gt;=J1301+E1302,J1301+E1302-F1302,IF(AND(A1302&gt;=$E$14,MOD(A1302-$E$14,int)=0),$E$15,0)+IF(IF(AND(A1302&gt;=$E$14,MOD(A1302-$E$14,int)=0),$E$15,0)+IF(MOD(A1302-$E$18,periods_per_year)=0,$E$17,0)+F1302&lt;J1301+E1302,IF(MOD(A1302-$E$18,periods_per_year)=0,$E$17,0),J1301+E1302-IF(AND(A1302&gt;=$E$14,MOD(A1302-$E$14,int)=0),$E$15,0)-F1302))))</f>
        <v/>
      </c>
      <c r="H1302" s="68"/>
      <c r="I1302" s="71" t="str">
        <f t="shared" si="175"/>
        <v/>
      </c>
      <c r="J1302" s="71" t="str">
        <f t="shared" si="176"/>
        <v/>
      </c>
      <c r="K1302" s="50"/>
      <c r="L1302" s="63" t="str">
        <f t="shared" si="177"/>
        <v/>
      </c>
      <c r="M1302" s="64" t="str">
        <f>IF(L1302="","",IF(OR(periods_per_year=26,periods_per_year=52),IF(periods_per_year=26,IF(L1302=1,fpdate,M1301+14),IF(periods_per_year=52,IF(L1302=1,fpdate,M1301+7),"n/a")),IF(periods_per_year=24,DATE(YEAR(fpdate),MONTH(fpdate)+(L1302-1)/2+IF(AND(DAY(fpdate)&gt;=15,MOD(L1302,2)=0),1,0),IF(MOD(L1302,2)=0,IF(DAY(fpdate)&gt;=15,DAY(fpdate)-14,DAY(fpdate)+14),DAY(fpdate))),IF(DAY(DATE(YEAR(fpdate),MONTH(fpdate)+L1302-1,DAY(fpdate)))&lt;&gt;DAY(fpdate),DATE(YEAR(fpdate),MONTH(fpdate)+L1302,0),DATE(YEAR(fpdate),MONTH(fpdate)+L1302-1,DAY(fpdate))))))</f>
        <v/>
      </c>
      <c r="N1302" s="70" t="str">
        <f>IF(L1302="","",IF(D1302&lt;&gt;"",D1302,IF(L1302=1,start_rate,IF(variable,IF(OR(L1302=1,L1302&lt;$K$20*periods_per_year),N1301,MIN($K$21,IF(MOD(L1302-1,$J$23)=0,MAX($K$22,N1301+$J$24),N1301))),N1301))))</f>
        <v/>
      </c>
      <c r="O1302" s="71" t="str">
        <f>IF(L1302="","",ROUND((((1+N1302/CP)^(CP/periods_per_year))-1)*R1301,2))</f>
        <v/>
      </c>
      <c r="P1302" s="71" t="str">
        <f>IF(L1302="","",IF(L1302=nper,R1301+O1302,MIN(R1301+O1302,IF(N1302=N1301,P1301,ROUND(-PMT(((1+N1302/CP)^(CP/periods_per_year))-1,nper-L1302+1,R1301),2)))))</f>
        <v/>
      </c>
      <c r="Q1302" s="71" t="str">
        <f t="shared" si="178"/>
        <v/>
      </c>
      <c r="R1302" s="71" t="str">
        <f t="shared" si="179"/>
        <v/>
      </c>
    </row>
    <row r="1303" spans="1:18" x14ac:dyDescent="0.25">
      <c r="A1303" s="63" t="str">
        <f t="shared" si="171"/>
        <v/>
      </c>
      <c r="B1303" s="64" t="str">
        <f t="shared" si="172"/>
        <v/>
      </c>
      <c r="C1303" s="65" t="str">
        <f t="shared" si="173"/>
        <v/>
      </c>
      <c r="D1303" s="66" t="str">
        <f>IF(A1303="","",IF(A1303=1,start_rate,IF(variable,IF(OR(A1303=1,A1303&lt;$K$20*periods_per_year),D1302,MIN($K$21,IF(MOD(A1303-1,$J$23)=0,MAX($K$22,D1302+$J$24),D1302))),D1302)))</f>
        <v/>
      </c>
      <c r="E1303" s="71" t="str">
        <f t="shared" si="174"/>
        <v/>
      </c>
      <c r="F1303" s="71" t="str">
        <f>IF(A1303="","",IF(A1303=nper,J1302+E1303,MIN(J1302+E1303,IF(D1303=D1302,F1302,IF($E$10="Acc Bi-Weekly",ROUND((-PMT(((1+D1303/CP)^(CP/12))-1,(nper-A1303+1)*12/26,J1302))/2,2),IF($E$10="Acc Weekly",ROUND((-PMT(((1+D1303/CP)^(CP/12))-1,(nper-A1303+1)*12/52,J1302))/4,2),ROUND(-PMT(((1+D1303/CP)^(CP/periods_per_year))-1,nper-A1303+1,J1302),2)))))))</f>
        <v/>
      </c>
      <c r="G1303" s="71" t="str">
        <f>IF(OR(A1303="",A1303&lt;$E$14),"",IF(J1302&lt;=F1303,0,IF(IF(AND(A1303&gt;=$E$14,MOD(A1303-$E$14,int)=0),$E$15,0)+F1303&gt;=J1302+E1303,J1302+E1303-F1303,IF(AND(A1303&gt;=$E$14,MOD(A1303-$E$14,int)=0),$E$15,0)+IF(IF(AND(A1303&gt;=$E$14,MOD(A1303-$E$14,int)=0),$E$15,0)+IF(MOD(A1303-$E$18,periods_per_year)=0,$E$17,0)+F1303&lt;J1302+E1303,IF(MOD(A1303-$E$18,periods_per_year)=0,$E$17,0),J1302+E1303-IF(AND(A1303&gt;=$E$14,MOD(A1303-$E$14,int)=0),$E$15,0)-F1303))))</f>
        <v/>
      </c>
      <c r="H1303" s="68"/>
      <c r="I1303" s="71" t="str">
        <f t="shared" si="175"/>
        <v/>
      </c>
      <c r="J1303" s="71" t="str">
        <f t="shared" si="176"/>
        <v/>
      </c>
      <c r="K1303" s="50"/>
      <c r="L1303" s="63" t="str">
        <f t="shared" si="177"/>
        <v/>
      </c>
      <c r="M1303" s="64" t="str">
        <f>IF(L1303="","",IF(OR(periods_per_year=26,periods_per_year=52),IF(periods_per_year=26,IF(L1303=1,fpdate,M1302+14),IF(periods_per_year=52,IF(L1303=1,fpdate,M1302+7),"n/a")),IF(periods_per_year=24,DATE(YEAR(fpdate),MONTH(fpdate)+(L1303-1)/2+IF(AND(DAY(fpdate)&gt;=15,MOD(L1303,2)=0),1,0),IF(MOD(L1303,2)=0,IF(DAY(fpdate)&gt;=15,DAY(fpdate)-14,DAY(fpdate)+14),DAY(fpdate))),IF(DAY(DATE(YEAR(fpdate),MONTH(fpdate)+L1303-1,DAY(fpdate)))&lt;&gt;DAY(fpdate),DATE(YEAR(fpdate),MONTH(fpdate)+L1303,0),DATE(YEAR(fpdate),MONTH(fpdate)+L1303-1,DAY(fpdate))))))</f>
        <v/>
      </c>
      <c r="N1303" s="70" t="str">
        <f>IF(L1303="","",IF(D1303&lt;&gt;"",D1303,IF(L1303=1,start_rate,IF(variable,IF(OR(L1303=1,L1303&lt;$K$20*periods_per_year),N1302,MIN($K$21,IF(MOD(L1303-1,$J$23)=0,MAX($K$22,N1302+$J$24),N1302))),N1302))))</f>
        <v/>
      </c>
      <c r="O1303" s="71" t="str">
        <f>IF(L1303="","",ROUND((((1+N1303/CP)^(CP/periods_per_year))-1)*R1302,2))</f>
        <v/>
      </c>
      <c r="P1303" s="71" t="str">
        <f>IF(L1303="","",IF(L1303=nper,R1302+O1303,MIN(R1302+O1303,IF(N1303=N1302,P1302,ROUND(-PMT(((1+N1303/CP)^(CP/periods_per_year))-1,nper-L1303+1,R1302),2)))))</f>
        <v/>
      </c>
      <c r="Q1303" s="71" t="str">
        <f t="shared" si="178"/>
        <v/>
      </c>
      <c r="R1303" s="71" t="str">
        <f t="shared" si="179"/>
        <v/>
      </c>
    </row>
    <row r="1304" spans="1:18" x14ac:dyDescent="0.25">
      <c r="A1304" s="63" t="str">
        <f t="shared" si="171"/>
        <v/>
      </c>
      <c r="B1304" s="64" t="str">
        <f t="shared" si="172"/>
        <v/>
      </c>
      <c r="C1304" s="65" t="str">
        <f t="shared" si="173"/>
        <v/>
      </c>
      <c r="D1304" s="66" t="str">
        <f>IF(A1304="","",IF(A1304=1,start_rate,IF(variable,IF(OR(A1304=1,A1304&lt;$K$20*periods_per_year),D1303,MIN($K$21,IF(MOD(A1304-1,$J$23)=0,MAX($K$22,D1303+$J$24),D1303))),D1303)))</f>
        <v/>
      </c>
      <c r="E1304" s="71" t="str">
        <f t="shared" si="174"/>
        <v/>
      </c>
      <c r="F1304" s="71" t="str">
        <f>IF(A1304="","",IF(A1304=nper,J1303+E1304,MIN(J1303+E1304,IF(D1304=D1303,F1303,IF($E$10="Acc Bi-Weekly",ROUND((-PMT(((1+D1304/CP)^(CP/12))-1,(nper-A1304+1)*12/26,J1303))/2,2),IF($E$10="Acc Weekly",ROUND((-PMT(((1+D1304/CP)^(CP/12))-1,(nper-A1304+1)*12/52,J1303))/4,2),ROUND(-PMT(((1+D1304/CP)^(CP/periods_per_year))-1,nper-A1304+1,J1303),2)))))))</f>
        <v/>
      </c>
      <c r="G1304" s="71" t="str">
        <f>IF(OR(A1304="",A1304&lt;$E$14),"",IF(J1303&lt;=F1304,0,IF(IF(AND(A1304&gt;=$E$14,MOD(A1304-$E$14,int)=0),$E$15,0)+F1304&gt;=J1303+E1304,J1303+E1304-F1304,IF(AND(A1304&gt;=$E$14,MOD(A1304-$E$14,int)=0),$E$15,0)+IF(IF(AND(A1304&gt;=$E$14,MOD(A1304-$E$14,int)=0),$E$15,0)+IF(MOD(A1304-$E$18,periods_per_year)=0,$E$17,0)+F1304&lt;J1303+E1304,IF(MOD(A1304-$E$18,periods_per_year)=0,$E$17,0),J1303+E1304-IF(AND(A1304&gt;=$E$14,MOD(A1304-$E$14,int)=0),$E$15,0)-F1304))))</f>
        <v/>
      </c>
      <c r="H1304" s="68"/>
      <c r="I1304" s="71" t="str">
        <f t="shared" si="175"/>
        <v/>
      </c>
      <c r="J1304" s="71" t="str">
        <f t="shared" si="176"/>
        <v/>
      </c>
      <c r="K1304" s="50"/>
      <c r="L1304" s="63" t="str">
        <f t="shared" si="177"/>
        <v/>
      </c>
      <c r="M1304" s="64" t="str">
        <f>IF(L1304="","",IF(OR(periods_per_year=26,periods_per_year=52),IF(periods_per_year=26,IF(L1304=1,fpdate,M1303+14),IF(periods_per_year=52,IF(L1304=1,fpdate,M1303+7),"n/a")),IF(periods_per_year=24,DATE(YEAR(fpdate),MONTH(fpdate)+(L1304-1)/2+IF(AND(DAY(fpdate)&gt;=15,MOD(L1304,2)=0),1,0),IF(MOD(L1304,2)=0,IF(DAY(fpdate)&gt;=15,DAY(fpdate)-14,DAY(fpdate)+14),DAY(fpdate))),IF(DAY(DATE(YEAR(fpdate),MONTH(fpdate)+L1304-1,DAY(fpdate)))&lt;&gt;DAY(fpdate),DATE(YEAR(fpdate),MONTH(fpdate)+L1304,0),DATE(YEAR(fpdate),MONTH(fpdate)+L1304-1,DAY(fpdate))))))</f>
        <v/>
      </c>
      <c r="N1304" s="70" t="str">
        <f>IF(L1304="","",IF(D1304&lt;&gt;"",D1304,IF(L1304=1,start_rate,IF(variable,IF(OR(L1304=1,L1304&lt;$K$20*periods_per_year),N1303,MIN($K$21,IF(MOD(L1304-1,$J$23)=0,MAX($K$22,N1303+$J$24),N1303))),N1303))))</f>
        <v/>
      </c>
      <c r="O1304" s="71" t="str">
        <f>IF(L1304="","",ROUND((((1+N1304/CP)^(CP/periods_per_year))-1)*R1303,2))</f>
        <v/>
      </c>
      <c r="P1304" s="71" t="str">
        <f>IF(L1304="","",IF(L1304=nper,R1303+O1304,MIN(R1303+O1304,IF(N1304=N1303,P1303,ROUND(-PMT(((1+N1304/CP)^(CP/periods_per_year))-1,nper-L1304+1,R1303),2)))))</f>
        <v/>
      </c>
      <c r="Q1304" s="71" t="str">
        <f t="shared" si="178"/>
        <v/>
      </c>
      <c r="R1304" s="71" t="str">
        <f t="shared" si="179"/>
        <v/>
      </c>
    </row>
    <row r="1305" spans="1:18" x14ac:dyDescent="0.25">
      <c r="A1305" s="63" t="str">
        <f t="shared" si="171"/>
        <v/>
      </c>
      <c r="B1305" s="64" t="str">
        <f t="shared" si="172"/>
        <v/>
      </c>
      <c r="C1305" s="65" t="str">
        <f t="shared" si="173"/>
        <v/>
      </c>
      <c r="D1305" s="66" t="str">
        <f>IF(A1305="","",IF(A1305=1,start_rate,IF(variable,IF(OR(A1305=1,A1305&lt;$K$20*periods_per_year),D1304,MIN($K$21,IF(MOD(A1305-1,$J$23)=0,MAX($K$22,D1304+$J$24),D1304))),D1304)))</f>
        <v/>
      </c>
      <c r="E1305" s="71" t="str">
        <f t="shared" si="174"/>
        <v/>
      </c>
      <c r="F1305" s="71" t="str">
        <f>IF(A1305="","",IF(A1305=nper,J1304+E1305,MIN(J1304+E1305,IF(D1305=D1304,F1304,IF($E$10="Acc Bi-Weekly",ROUND((-PMT(((1+D1305/CP)^(CP/12))-1,(nper-A1305+1)*12/26,J1304))/2,2),IF($E$10="Acc Weekly",ROUND((-PMT(((1+D1305/CP)^(CP/12))-1,(nper-A1305+1)*12/52,J1304))/4,2),ROUND(-PMT(((1+D1305/CP)^(CP/periods_per_year))-1,nper-A1305+1,J1304),2)))))))</f>
        <v/>
      </c>
      <c r="G1305" s="71" t="str">
        <f>IF(OR(A1305="",A1305&lt;$E$14),"",IF(J1304&lt;=F1305,0,IF(IF(AND(A1305&gt;=$E$14,MOD(A1305-$E$14,int)=0),$E$15,0)+F1305&gt;=J1304+E1305,J1304+E1305-F1305,IF(AND(A1305&gt;=$E$14,MOD(A1305-$E$14,int)=0),$E$15,0)+IF(IF(AND(A1305&gt;=$E$14,MOD(A1305-$E$14,int)=0),$E$15,0)+IF(MOD(A1305-$E$18,periods_per_year)=0,$E$17,0)+F1305&lt;J1304+E1305,IF(MOD(A1305-$E$18,periods_per_year)=0,$E$17,0),J1304+E1305-IF(AND(A1305&gt;=$E$14,MOD(A1305-$E$14,int)=0),$E$15,0)-F1305))))</f>
        <v/>
      </c>
      <c r="H1305" s="68"/>
      <c r="I1305" s="71" t="str">
        <f t="shared" si="175"/>
        <v/>
      </c>
      <c r="J1305" s="71" t="str">
        <f t="shared" si="176"/>
        <v/>
      </c>
      <c r="K1305" s="50"/>
      <c r="L1305" s="63" t="str">
        <f t="shared" si="177"/>
        <v/>
      </c>
      <c r="M1305" s="64" t="str">
        <f>IF(L1305="","",IF(OR(periods_per_year=26,periods_per_year=52),IF(periods_per_year=26,IF(L1305=1,fpdate,M1304+14),IF(periods_per_year=52,IF(L1305=1,fpdate,M1304+7),"n/a")),IF(periods_per_year=24,DATE(YEAR(fpdate),MONTH(fpdate)+(L1305-1)/2+IF(AND(DAY(fpdate)&gt;=15,MOD(L1305,2)=0),1,0),IF(MOD(L1305,2)=0,IF(DAY(fpdate)&gt;=15,DAY(fpdate)-14,DAY(fpdate)+14),DAY(fpdate))),IF(DAY(DATE(YEAR(fpdate),MONTH(fpdate)+L1305-1,DAY(fpdate)))&lt;&gt;DAY(fpdate),DATE(YEAR(fpdate),MONTH(fpdate)+L1305,0),DATE(YEAR(fpdate),MONTH(fpdate)+L1305-1,DAY(fpdate))))))</f>
        <v/>
      </c>
      <c r="N1305" s="70" t="str">
        <f>IF(L1305="","",IF(D1305&lt;&gt;"",D1305,IF(L1305=1,start_rate,IF(variable,IF(OR(L1305=1,L1305&lt;$K$20*periods_per_year),N1304,MIN($K$21,IF(MOD(L1305-1,$J$23)=0,MAX($K$22,N1304+$J$24),N1304))),N1304))))</f>
        <v/>
      </c>
      <c r="O1305" s="71" t="str">
        <f>IF(L1305="","",ROUND((((1+N1305/CP)^(CP/periods_per_year))-1)*R1304,2))</f>
        <v/>
      </c>
      <c r="P1305" s="71" t="str">
        <f>IF(L1305="","",IF(L1305=nper,R1304+O1305,MIN(R1304+O1305,IF(N1305=N1304,P1304,ROUND(-PMT(((1+N1305/CP)^(CP/periods_per_year))-1,nper-L1305+1,R1304),2)))))</f>
        <v/>
      </c>
      <c r="Q1305" s="71" t="str">
        <f t="shared" si="178"/>
        <v/>
      </c>
      <c r="R1305" s="71" t="str">
        <f t="shared" si="179"/>
        <v/>
      </c>
    </row>
    <row r="1306" spans="1:18" x14ac:dyDescent="0.25">
      <c r="A1306" s="63" t="str">
        <f t="shared" si="171"/>
        <v/>
      </c>
      <c r="B1306" s="64" t="str">
        <f t="shared" si="172"/>
        <v/>
      </c>
      <c r="C1306" s="65" t="str">
        <f t="shared" si="173"/>
        <v/>
      </c>
      <c r="D1306" s="66" t="str">
        <f>IF(A1306="","",IF(A1306=1,start_rate,IF(variable,IF(OR(A1306=1,A1306&lt;$K$20*periods_per_year),D1305,MIN($K$21,IF(MOD(A1306-1,$J$23)=0,MAX($K$22,D1305+$J$24),D1305))),D1305)))</f>
        <v/>
      </c>
      <c r="E1306" s="71" t="str">
        <f t="shared" si="174"/>
        <v/>
      </c>
      <c r="F1306" s="71" t="str">
        <f>IF(A1306="","",IF(A1306=nper,J1305+E1306,MIN(J1305+E1306,IF(D1306=D1305,F1305,IF($E$10="Acc Bi-Weekly",ROUND((-PMT(((1+D1306/CP)^(CP/12))-1,(nper-A1306+1)*12/26,J1305))/2,2),IF($E$10="Acc Weekly",ROUND((-PMT(((1+D1306/CP)^(CP/12))-1,(nper-A1306+1)*12/52,J1305))/4,2),ROUND(-PMT(((1+D1306/CP)^(CP/periods_per_year))-1,nper-A1306+1,J1305),2)))))))</f>
        <v/>
      </c>
      <c r="G1306" s="71" t="str">
        <f>IF(OR(A1306="",A1306&lt;$E$14),"",IF(J1305&lt;=F1306,0,IF(IF(AND(A1306&gt;=$E$14,MOD(A1306-$E$14,int)=0),$E$15,0)+F1306&gt;=J1305+E1306,J1305+E1306-F1306,IF(AND(A1306&gt;=$E$14,MOD(A1306-$E$14,int)=0),$E$15,0)+IF(IF(AND(A1306&gt;=$E$14,MOD(A1306-$E$14,int)=0),$E$15,0)+IF(MOD(A1306-$E$18,periods_per_year)=0,$E$17,0)+F1306&lt;J1305+E1306,IF(MOD(A1306-$E$18,periods_per_year)=0,$E$17,0),J1305+E1306-IF(AND(A1306&gt;=$E$14,MOD(A1306-$E$14,int)=0),$E$15,0)-F1306))))</f>
        <v/>
      </c>
      <c r="H1306" s="68"/>
      <c r="I1306" s="71" t="str">
        <f t="shared" si="175"/>
        <v/>
      </c>
      <c r="J1306" s="71" t="str">
        <f t="shared" si="176"/>
        <v/>
      </c>
      <c r="K1306" s="50"/>
      <c r="L1306" s="63" t="str">
        <f t="shared" si="177"/>
        <v/>
      </c>
      <c r="M1306" s="64" t="str">
        <f>IF(L1306="","",IF(OR(periods_per_year=26,periods_per_year=52),IF(periods_per_year=26,IF(L1306=1,fpdate,M1305+14),IF(periods_per_year=52,IF(L1306=1,fpdate,M1305+7),"n/a")),IF(periods_per_year=24,DATE(YEAR(fpdate),MONTH(fpdate)+(L1306-1)/2+IF(AND(DAY(fpdate)&gt;=15,MOD(L1306,2)=0),1,0),IF(MOD(L1306,2)=0,IF(DAY(fpdate)&gt;=15,DAY(fpdate)-14,DAY(fpdate)+14),DAY(fpdate))),IF(DAY(DATE(YEAR(fpdate),MONTH(fpdate)+L1306-1,DAY(fpdate)))&lt;&gt;DAY(fpdate),DATE(YEAR(fpdate),MONTH(fpdate)+L1306,0),DATE(YEAR(fpdate),MONTH(fpdate)+L1306-1,DAY(fpdate))))))</f>
        <v/>
      </c>
      <c r="N1306" s="70" t="str">
        <f>IF(L1306="","",IF(D1306&lt;&gt;"",D1306,IF(L1306=1,start_rate,IF(variable,IF(OR(L1306=1,L1306&lt;$K$20*periods_per_year),N1305,MIN($K$21,IF(MOD(L1306-1,$J$23)=0,MAX($K$22,N1305+$J$24),N1305))),N1305))))</f>
        <v/>
      </c>
      <c r="O1306" s="71" t="str">
        <f>IF(L1306="","",ROUND((((1+N1306/CP)^(CP/periods_per_year))-1)*R1305,2))</f>
        <v/>
      </c>
      <c r="P1306" s="71" t="str">
        <f>IF(L1306="","",IF(L1306=nper,R1305+O1306,MIN(R1305+O1306,IF(N1306=N1305,P1305,ROUND(-PMT(((1+N1306/CP)^(CP/periods_per_year))-1,nper-L1306+1,R1305),2)))))</f>
        <v/>
      </c>
      <c r="Q1306" s="71" t="str">
        <f t="shared" si="178"/>
        <v/>
      </c>
      <c r="R1306" s="71" t="str">
        <f t="shared" si="179"/>
        <v/>
      </c>
    </row>
    <row r="1307" spans="1:18" x14ac:dyDescent="0.25">
      <c r="A1307" s="63" t="str">
        <f t="shared" si="171"/>
        <v/>
      </c>
      <c r="B1307" s="64" t="str">
        <f t="shared" si="172"/>
        <v/>
      </c>
      <c r="C1307" s="65" t="str">
        <f t="shared" si="173"/>
        <v/>
      </c>
      <c r="D1307" s="66" t="str">
        <f>IF(A1307="","",IF(A1307=1,start_rate,IF(variable,IF(OR(A1307=1,A1307&lt;$K$20*periods_per_year),D1306,MIN($K$21,IF(MOD(A1307-1,$J$23)=0,MAX($K$22,D1306+$J$24),D1306))),D1306)))</f>
        <v/>
      </c>
      <c r="E1307" s="71" t="str">
        <f t="shared" si="174"/>
        <v/>
      </c>
      <c r="F1307" s="71" t="str">
        <f>IF(A1307="","",IF(A1307=nper,J1306+E1307,MIN(J1306+E1307,IF(D1307=D1306,F1306,IF($E$10="Acc Bi-Weekly",ROUND((-PMT(((1+D1307/CP)^(CP/12))-1,(nper-A1307+1)*12/26,J1306))/2,2),IF($E$10="Acc Weekly",ROUND((-PMT(((1+D1307/CP)^(CP/12))-1,(nper-A1307+1)*12/52,J1306))/4,2),ROUND(-PMT(((1+D1307/CP)^(CP/periods_per_year))-1,nper-A1307+1,J1306),2)))))))</f>
        <v/>
      </c>
      <c r="G1307" s="71" t="str">
        <f>IF(OR(A1307="",A1307&lt;$E$14),"",IF(J1306&lt;=F1307,0,IF(IF(AND(A1307&gt;=$E$14,MOD(A1307-$E$14,int)=0),$E$15,0)+F1307&gt;=J1306+E1307,J1306+E1307-F1307,IF(AND(A1307&gt;=$E$14,MOD(A1307-$E$14,int)=0),$E$15,0)+IF(IF(AND(A1307&gt;=$E$14,MOD(A1307-$E$14,int)=0),$E$15,0)+IF(MOD(A1307-$E$18,periods_per_year)=0,$E$17,0)+F1307&lt;J1306+E1307,IF(MOD(A1307-$E$18,periods_per_year)=0,$E$17,0),J1306+E1307-IF(AND(A1307&gt;=$E$14,MOD(A1307-$E$14,int)=0),$E$15,0)-F1307))))</f>
        <v/>
      </c>
      <c r="H1307" s="68"/>
      <c r="I1307" s="71" t="str">
        <f t="shared" si="175"/>
        <v/>
      </c>
      <c r="J1307" s="71" t="str">
        <f t="shared" si="176"/>
        <v/>
      </c>
      <c r="K1307" s="50"/>
      <c r="L1307" s="63" t="str">
        <f t="shared" si="177"/>
        <v/>
      </c>
      <c r="M1307" s="64" t="str">
        <f>IF(L1307="","",IF(OR(periods_per_year=26,periods_per_year=52),IF(periods_per_year=26,IF(L1307=1,fpdate,M1306+14),IF(periods_per_year=52,IF(L1307=1,fpdate,M1306+7),"n/a")),IF(periods_per_year=24,DATE(YEAR(fpdate),MONTH(fpdate)+(L1307-1)/2+IF(AND(DAY(fpdate)&gt;=15,MOD(L1307,2)=0),1,0),IF(MOD(L1307,2)=0,IF(DAY(fpdate)&gt;=15,DAY(fpdate)-14,DAY(fpdate)+14),DAY(fpdate))),IF(DAY(DATE(YEAR(fpdate),MONTH(fpdate)+L1307-1,DAY(fpdate)))&lt;&gt;DAY(fpdate),DATE(YEAR(fpdate),MONTH(fpdate)+L1307,0),DATE(YEAR(fpdate),MONTH(fpdate)+L1307-1,DAY(fpdate))))))</f>
        <v/>
      </c>
      <c r="N1307" s="70" t="str">
        <f>IF(L1307="","",IF(D1307&lt;&gt;"",D1307,IF(L1307=1,start_rate,IF(variable,IF(OR(L1307=1,L1307&lt;$K$20*periods_per_year),N1306,MIN($K$21,IF(MOD(L1307-1,$J$23)=0,MAX($K$22,N1306+$J$24),N1306))),N1306))))</f>
        <v/>
      </c>
      <c r="O1307" s="71" t="str">
        <f>IF(L1307="","",ROUND((((1+N1307/CP)^(CP/periods_per_year))-1)*R1306,2))</f>
        <v/>
      </c>
      <c r="P1307" s="71" t="str">
        <f>IF(L1307="","",IF(L1307=nper,R1306+O1307,MIN(R1306+O1307,IF(N1307=N1306,P1306,ROUND(-PMT(((1+N1307/CP)^(CP/periods_per_year))-1,nper-L1307+1,R1306),2)))))</f>
        <v/>
      </c>
      <c r="Q1307" s="71" t="str">
        <f t="shared" si="178"/>
        <v/>
      </c>
      <c r="R1307" s="71" t="str">
        <f t="shared" si="179"/>
        <v/>
      </c>
    </row>
    <row r="1308" spans="1:18" x14ac:dyDescent="0.25">
      <c r="A1308" s="63" t="str">
        <f t="shared" si="171"/>
        <v/>
      </c>
      <c r="B1308" s="64" t="str">
        <f t="shared" si="172"/>
        <v/>
      </c>
      <c r="C1308" s="65" t="str">
        <f t="shared" si="173"/>
        <v/>
      </c>
      <c r="D1308" s="66" t="str">
        <f>IF(A1308="","",IF(A1308=1,start_rate,IF(variable,IF(OR(A1308=1,A1308&lt;$K$20*periods_per_year),D1307,MIN($K$21,IF(MOD(A1308-1,$J$23)=0,MAX($K$22,D1307+$J$24),D1307))),D1307)))</f>
        <v/>
      </c>
      <c r="E1308" s="71" t="str">
        <f t="shared" si="174"/>
        <v/>
      </c>
      <c r="F1308" s="71" t="str">
        <f>IF(A1308="","",IF(A1308=nper,J1307+E1308,MIN(J1307+E1308,IF(D1308=D1307,F1307,IF($E$10="Acc Bi-Weekly",ROUND((-PMT(((1+D1308/CP)^(CP/12))-1,(nper-A1308+1)*12/26,J1307))/2,2),IF($E$10="Acc Weekly",ROUND((-PMT(((1+D1308/CP)^(CP/12))-1,(nper-A1308+1)*12/52,J1307))/4,2),ROUND(-PMT(((1+D1308/CP)^(CP/periods_per_year))-1,nper-A1308+1,J1307),2)))))))</f>
        <v/>
      </c>
      <c r="G1308" s="71" t="str">
        <f>IF(OR(A1308="",A1308&lt;$E$14),"",IF(J1307&lt;=F1308,0,IF(IF(AND(A1308&gt;=$E$14,MOD(A1308-$E$14,int)=0),$E$15,0)+F1308&gt;=J1307+E1308,J1307+E1308-F1308,IF(AND(A1308&gt;=$E$14,MOD(A1308-$E$14,int)=0),$E$15,0)+IF(IF(AND(A1308&gt;=$E$14,MOD(A1308-$E$14,int)=0),$E$15,0)+IF(MOD(A1308-$E$18,periods_per_year)=0,$E$17,0)+F1308&lt;J1307+E1308,IF(MOD(A1308-$E$18,periods_per_year)=0,$E$17,0),J1307+E1308-IF(AND(A1308&gt;=$E$14,MOD(A1308-$E$14,int)=0),$E$15,0)-F1308))))</f>
        <v/>
      </c>
      <c r="H1308" s="68"/>
      <c r="I1308" s="71" t="str">
        <f t="shared" si="175"/>
        <v/>
      </c>
      <c r="J1308" s="71" t="str">
        <f t="shared" si="176"/>
        <v/>
      </c>
      <c r="K1308" s="50"/>
      <c r="L1308" s="63" t="str">
        <f t="shared" si="177"/>
        <v/>
      </c>
      <c r="M1308" s="64" t="str">
        <f>IF(L1308="","",IF(OR(periods_per_year=26,periods_per_year=52),IF(periods_per_year=26,IF(L1308=1,fpdate,M1307+14),IF(periods_per_year=52,IF(L1308=1,fpdate,M1307+7),"n/a")),IF(periods_per_year=24,DATE(YEAR(fpdate),MONTH(fpdate)+(L1308-1)/2+IF(AND(DAY(fpdate)&gt;=15,MOD(L1308,2)=0),1,0),IF(MOD(L1308,2)=0,IF(DAY(fpdate)&gt;=15,DAY(fpdate)-14,DAY(fpdate)+14),DAY(fpdate))),IF(DAY(DATE(YEAR(fpdate),MONTH(fpdate)+L1308-1,DAY(fpdate)))&lt;&gt;DAY(fpdate),DATE(YEAR(fpdate),MONTH(fpdate)+L1308,0),DATE(YEAR(fpdate),MONTH(fpdate)+L1308-1,DAY(fpdate))))))</f>
        <v/>
      </c>
      <c r="N1308" s="70" t="str">
        <f>IF(L1308="","",IF(D1308&lt;&gt;"",D1308,IF(L1308=1,start_rate,IF(variable,IF(OR(L1308=1,L1308&lt;$K$20*periods_per_year),N1307,MIN($K$21,IF(MOD(L1308-1,$J$23)=0,MAX($K$22,N1307+$J$24),N1307))),N1307))))</f>
        <v/>
      </c>
      <c r="O1308" s="71" t="str">
        <f>IF(L1308="","",ROUND((((1+N1308/CP)^(CP/periods_per_year))-1)*R1307,2))</f>
        <v/>
      </c>
      <c r="P1308" s="71" t="str">
        <f>IF(L1308="","",IF(L1308=nper,R1307+O1308,MIN(R1307+O1308,IF(N1308=N1307,P1307,ROUND(-PMT(((1+N1308/CP)^(CP/periods_per_year))-1,nper-L1308+1,R1307),2)))))</f>
        <v/>
      </c>
      <c r="Q1308" s="71" t="str">
        <f t="shared" si="178"/>
        <v/>
      </c>
      <c r="R1308" s="71" t="str">
        <f t="shared" si="179"/>
        <v/>
      </c>
    </row>
    <row r="1309" spans="1:18" x14ac:dyDescent="0.25">
      <c r="A1309" s="63" t="str">
        <f t="shared" si="171"/>
        <v/>
      </c>
      <c r="B1309" s="64" t="str">
        <f t="shared" si="172"/>
        <v/>
      </c>
      <c r="C1309" s="65" t="str">
        <f t="shared" si="173"/>
        <v/>
      </c>
      <c r="D1309" s="66" t="str">
        <f>IF(A1309="","",IF(A1309=1,start_rate,IF(variable,IF(OR(A1309=1,A1309&lt;$K$20*periods_per_year),D1308,MIN($K$21,IF(MOD(A1309-1,$J$23)=0,MAX($K$22,D1308+$J$24),D1308))),D1308)))</f>
        <v/>
      </c>
      <c r="E1309" s="71" t="str">
        <f t="shared" si="174"/>
        <v/>
      </c>
      <c r="F1309" s="71" t="str">
        <f>IF(A1309="","",IF(A1309=nper,J1308+E1309,MIN(J1308+E1309,IF(D1309=D1308,F1308,IF($E$10="Acc Bi-Weekly",ROUND((-PMT(((1+D1309/CP)^(CP/12))-1,(nper-A1309+1)*12/26,J1308))/2,2),IF($E$10="Acc Weekly",ROUND((-PMT(((1+D1309/CP)^(CP/12))-1,(nper-A1309+1)*12/52,J1308))/4,2),ROUND(-PMT(((1+D1309/CP)^(CP/periods_per_year))-1,nper-A1309+1,J1308),2)))))))</f>
        <v/>
      </c>
      <c r="G1309" s="71" t="str">
        <f>IF(OR(A1309="",A1309&lt;$E$14),"",IF(J1308&lt;=F1309,0,IF(IF(AND(A1309&gt;=$E$14,MOD(A1309-$E$14,int)=0),$E$15,0)+F1309&gt;=J1308+E1309,J1308+E1309-F1309,IF(AND(A1309&gt;=$E$14,MOD(A1309-$E$14,int)=0),$E$15,0)+IF(IF(AND(A1309&gt;=$E$14,MOD(A1309-$E$14,int)=0),$E$15,0)+IF(MOD(A1309-$E$18,periods_per_year)=0,$E$17,0)+F1309&lt;J1308+E1309,IF(MOD(A1309-$E$18,periods_per_year)=0,$E$17,0),J1308+E1309-IF(AND(A1309&gt;=$E$14,MOD(A1309-$E$14,int)=0),$E$15,0)-F1309))))</f>
        <v/>
      </c>
      <c r="H1309" s="68"/>
      <c r="I1309" s="71" t="str">
        <f t="shared" si="175"/>
        <v/>
      </c>
      <c r="J1309" s="71" t="str">
        <f t="shared" si="176"/>
        <v/>
      </c>
      <c r="K1309" s="50"/>
      <c r="L1309" s="63" t="str">
        <f t="shared" si="177"/>
        <v/>
      </c>
      <c r="M1309" s="64" t="str">
        <f>IF(L1309="","",IF(OR(periods_per_year=26,periods_per_year=52),IF(periods_per_year=26,IF(L1309=1,fpdate,M1308+14),IF(periods_per_year=52,IF(L1309=1,fpdate,M1308+7),"n/a")),IF(periods_per_year=24,DATE(YEAR(fpdate),MONTH(fpdate)+(L1309-1)/2+IF(AND(DAY(fpdate)&gt;=15,MOD(L1309,2)=0),1,0),IF(MOD(L1309,2)=0,IF(DAY(fpdate)&gt;=15,DAY(fpdate)-14,DAY(fpdate)+14),DAY(fpdate))),IF(DAY(DATE(YEAR(fpdate),MONTH(fpdate)+L1309-1,DAY(fpdate)))&lt;&gt;DAY(fpdate),DATE(YEAR(fpdate),MONTH(fpdate)+L1309,0),DATE(YEAR(fpdate),MONTH(fpdate)+L1309-1,DAY(fpdate))))))</f>
        <v/>
      </c>
      <c r="N1309" s="70" t="str">
        <f>IF(L1309="","",IF(D1309&lt;&gt;"",D1309,IF(L1309=1,start_rate,IF(variable,IF(OR(L1309=1,L1309&lt;$K$20*periods_per_year),N1308,MIN($K$21,IF(MOD(L1309-1,$J$23)=0,MAX($K$22,N1308+$J$24),N1308))),N1308))))</f>
        <v/>
      </c>
      <c r="O1309" s="71" t="str">
        <f>IF(L1309="","",ROUND((((1+N1309/CP)^(CP/periods_per_year))-1)*R1308,2))</f>
        <v/>
      </c>
      <c r="P1309" s="71" t="str">
        <f>IF(L1309="","",IF(L1309=nper,R1308+O1309,MIN(R1308+O1309,IF(N1309=N1308,P1308,ROUND(-PMT(((1+N1309/CP)^(CP/periods_per_year))-1,nper-L1309+1,R1308),2)))))</f>
        <v/>
      </c>
      <c r="Q1309" s="71" t="str">
        <f t="shared" si="178"/>
        <v/>
      </c>
      <c r="R1309" s="71" t="str">
        <f t="shared" si="179"/>
        <v/>
      </c>
    </row>
    <row r="1310" spans="1:18" x14ac:dyDescent="0.25">
      <c r="A1310" s="63" t="str">
        <f t="shared" si="171"/>
        <v/>
      </c>
      <c r="B1310" s="64" t="str">
        <f t="shared" si="172"/>
        <v/>
      </c>
      <c r="C1310" s="65" t="str">
        <f t="shared" si="173"/>
        <v/>
      </c>
      <c r="D1310" s="66" t="str">
        <f>IF(A1310="","",IF(A1310=1,start_rate,IF(variable,IF(OR(A1310=1,A1310&lt;$K$20*periods_per_year),D1309,MIN($K$21,IF(MOD(A1310-1,$J$23)=0,MAX($K$22,D1309+$J$24),D1309))),D1309)))</f>
        <v/>
      </c>
      <c r="E1310" s="71" t="str">
        <f t="shared" si="174"/>
        <v/>
      </c>
      <c r="F1310" s="71" t="str">
        <f>IF(A1310="","",IF(A1310=nper,J1309+E1310,MIN(J1309+E1310,IF(D1310=D1309,F1309,IF($E$10="Acc Bi-Weekly",ROUND((-PMT(((1+D1310/CP)^(CP/12))-1,(nper-A1310+1)*12/26,J1309))/2,2),IF($E$10="Acc Weekly",ROUND((-PMT(((1+D1310/CP)^(CP/12))-1,(nper-A1310+1)*12/52,J1309))/4,2),ROUND(-PMT(((1+D1310/CP)^(CP/periods_per_year))-1,nper-A1310+1,J1309),2)))))))</f>
        <v/>
      </c>
      <c r="G1310" s="71" t="str">
        <f>IF(OR(A1310="",A1310&lt;$E$14),"",IF(J1309&lt;=F1310,0,IF(IF(AND(A1310&gt;=$E$14,MOD(A1310-$E$14,int)=0),$E$15,0)+F1310&gt;=J1309+E1310,J1309+E1310-F1310,IF(AND(A1310&gt;=$E$14,MOD(A1310-$E$14,int)=0),$E$15,0)+IF(IF(AND(A1310&gt;=$E$14,MOD(A1310-$E$14,int)=0),$E$15,0)+IF(MOD(A1310-$E$18,periods_per_year)=0,$E$17,0)+F1310&lt;J1309+E1310,IF(MOD(A1310-$E$18,periods_per_year)=0,$E$17,0),J1309+E1310-IF(AND(A1310&gt;=$E$14,MOD(A1310-$E$14,int)=0),$E$15,0)-F1310))))</f>
        <v/>
      </c>
      <c r="H1310" s="68"/>
      <c r="I1310" s="71" t="str">
        <f t="shared" si="175"/>
        <v/>
      </c>
      <c r="J1310" s="71" t="str">
        <f t="shared" si="176"/>
        <v/>
      </c>
      <c r="K1310" s="50"/>
      <c r="L1310" s="63" t="str">
        <f t="shared" si="177"/>
        <v/>
      </c>
      <c r="M1310" s="64" t="str">
        <f>IF(L1310="","",IF(OR(periods_per_year=26,periods_per_year=52),IF(periods_per_year=26,IF(L1310=1,fpdate,M1309+14),IF(periods_per_year=52,IF(L1310=1,fpdate,M1309+7),"n/a")),IF(periods_per_year=24,DATE(YEAR(fpdate),MONTH(fpdate)+(L1310-1)/2+IF(AND(DAY(fpdate)&gt;=15,MOD(L1310,2)=0),1,0),IF(MOD(L1310,2)=0,IF(DAY(fpdate)&gt;=15,DAY(fpdate)-14,DAY(fpdate)+14),DAY(fpdate))),IF(DAY(DATE(YEAR(fpdate),MONTH(fpdate)+L1310-1,DAY(fpdate)))&lt;&gt;DAY(fpdate),DATE(YEAR(fpdate),MONTH(fpdate)+L1310,0),DATE(YEAR(fpdate),MONTH(fpdate)+L1310-1,DAY(fpdate))))))</f>
        <v/>
      </c>
      <c r="N1310" s="70" t="str">
        <f>IF(L1310="","",IF(D1310&lt;&gt;"",D1310,IF(L1310=1,start_rate,IF(variable,IF(OR(L1310=1,L1310&lt;$K$20*periods_per_year),N1309,MIN($K$21,IF(MOD(L1310-1,$J$23)=0,MAX($K$22,N1309+$J$24),N1309))),N1309))))</f>
        <v/>
      </c>
      <c r="O1310" s="71" t="str">
        <f>IF(L1310="","",ROUND((((1+N1310/CP)^(CP/periods_per_year))-1)*R1309,2))</f>
        <v/>
      </c>
      <c r="P1310" s="71" t="str">
        <f>IF(L1310="","",IF(L1310=nper,R1309+O1310,MIN(R1309+O1310,IF(N1310=N1309,P1309,ROUND(-PMT(((1+N1310/CP)^(CP/periods_per_year))-1,nper-L1310+1,R1309),2)))))</f>
        <v/>
      </c>
      <c r="Q1310" s="71" t="str">
        <f t="shared" si="178"/>
        <v/>
      </c>
      <c r="R1310" s="71" t="str">
        <f t="shared" si="179"/>
        <v/>
      </c>
    </row>
    <row r="1311" spans="1:18" x14ac:dyDescent="0.25">
      <c r="A1311" s="63" t="str">
        <f t="shared" si="171"/>
        <v/>
      </c>
      <c r="B1311" s="64" t="str">
        <f t="shared" si="172"/>
        <v/>
      </c>
      <c r="C1311" s="65" t="str">
        <f t="shared" si="173"/>
        <v/>
      </c>
      <c r="D1311" s="66" t="str">
        <f>IF(A1311="","",IF(A1311=1,start_rate,IF(variable,IF(OR(A1311=1,A1311&lt;$K$20*periods_per_year),D1310,MIN($K$21,IF(MOD(A1311-1,$J$23)=0,MAX($K$22,D1310+$J$24),D1310))),D1310)))</f>
        <v/>
      </c>
      <c r="E1311" s="71" t="str">
        <f t="shared" si="174"/>
        <v/>
      </c>
      <c r="F1311" s="71" t="str">
        <f>IF(A1311="","",IF(A1311=nper,J1310+E1311,MIN(J1310+E1311,IF(D1311=D1310,F1310,IF($E$10="Acc Bi-Weekly",ROUND((-PMT(((1+D1311/CP)^(CP/12))-1,(nper-A1311+1)*12/26,J1310))/2,2),IF($E$10="Acc Weekly",ROUND((-PMT(((1+D1311/CP)^(CP/12))-1,(nper-A1311+1)*12/52,J1310))/4,2),ROUND(-PMT(((1+D1311/CP)^(CP/periods_per_year))-1,nper-A1311+1,J1310),2)))))))</f>
        <v/>
      </c>
      <c r="G1311" s="71" t="str">
        <f>IF(OR(A1311="",A1311&lt;$E$14),"",IF(J1310&lt;=F1311,0,IF(IF(AND(A1311&gt;=$E$14,MOD(A1311-$E$14,int)=0),$E$15,0)+F1311&gt;=J1310+E1311,J1310+E1311-F1311,IF(AND(A1311&gt;=$E$14,MOD(A1311-$E$14,int)=0),$E$15,0)+IF(IF(AND(A1311&gt;=$E$14,MOD(A1311-$E$14,int)=0),$E$15,0)+IF(MOD(A1311-$E$18,periods_per_year)=0,$E$17,0)+F1311&lt;J1310+E1311,IF(MOD(A1311-$E$18,periods_per_year)=0,$E$17,0),J1310+E1311-IF(AND(A1311&gt;=$E$14,MOD(A1311-$E$14,int)=0),$E$15,0)-F1311))))</f>
        <v/>
      </c>
      <c r="H1311" s="68"/>
      <c r="I1311" s="71" t="str">
        <f t="shared" si="175"/>
        <v/>
      </c>
      <c r="J1311" s="71" t="str">
        <f t="shared" si="176"/>
        <v/>
      </c>
      <c r="K1311" s="50"/>
      <c r="L1311" s="63" t="str">
        <f t="shared" si="177"/>
        <v/>
      </c>
      <c r="M1311" s="64" t="str">
        <f>IF(L1311="","",IF(OR(periods_per_year=26,periods_per_year=52),IF(periods_per_year=26,IF(L1311=1,fpdate,M1310+14),IF(periods_per_year=52,IF(L1311=1,fpdate,M1310+7),"n/a")),IF(periods_per_year=24,DATE(YEAR(fpdate),MONTH(fpdate)+(L1311-1)/2+IF(AND(DAY(fpdate)&gt;=15,MOD(L1311,2)=0),1,0),IF(MOD(L1311,2)=0,IF(DAY(fpdate)&gt;=15,DAY(fpdate)-14,DAY(fpdate)+14),DAY(fpdate))),IF(DAY(DATE(YEAR(fpdate),MONTH(fpdate)+L1311-1,DAY(fpdate)))&lt;&gt;DAY(fpdate),DATE(YEAR(fpdate),MONTH(fpdate)+L1311,0),DATE(YEAR(fpdate),MONTH(fpdate)+L1311-1,DAY(fpdate))))))</f>
        <v/>
      </c>
      <c r="N1311" s="70" t="str">
        <f>IF(L1311="","",IF(D1311&lt;&gt;"",D1311,IF(L1311=1,start_rate,IF(variable,IF(OR(L1311=1,L1311&lt;$K$20*periods_per_year),N1310,MIN($K$21,IF(MOD(L1311-1,$J$23)=0,MAX($K$22,N1310+$J$24),N1310))),N1310))))</f>
        <v/>
      </c>
      <c r="O1311" s="71" t="str">
        <f>IF(L1311="","",ROUND((((1+N1311/CP)^(CP/periods_per_year))-1)*R1310,2))</f>
        <v/>
      </c>
      <c r="P1311" s="71" t="str">
        <f>IF(L1311="","",IF(L1311=nper,R1310+O1311,MIN(R1310+O1311,IF(N1311=N1310,P1310,ROUND(-PMT(((1+N1311/CP)^(CP/periods_per_year))-1,nper-L1311+1,R1310),2)))))</f>
        <v/>
      </c>
      <c r="Q1311" s="71" t="str">
        <f t="shared" si="178"/>
        <v/>
      </c>
      <c r="R1311" s="71" t="str">
        <f t="shared" si="179"/>
        <v/>
      </c>
    </row>
    <row r="1312" spans="1:18" x14ac:dyDescent="0.25">
      <c r="A1312" s="63" t="str">
        <f t="shared" si="171"/>
        <v/>
      </c>
      <c r="B1312" s="64" t="str">
        <f t="shared" si="172"/>
        <v/>
      </c>
      <c r="C1312" s="65" t="str">
        <f t="shared" si="173"/>
        <v/>
      </c>
      <c r="D1312" s="66" t="str">
        <f>IF(A1312="","",IF(A1312=1,start_rate,IF(variable,IF(OR(A1312=1,A1312&lt;$K$20*periods_per_year),D1311,MIN($K$21,IF(MOD(A1312-1,$J$23)=0,MAX($K$22,D1311+$J$24),D1311))),D1311)))</f>
        <v/>
      </c>
      <c r="E1312" s="71" t="str">
        <f t="shared" si="174"/>
        <v/>
      </c>
      <c r="F1312" s="71" t="str">
        <f>IF(A1312="","",IF(A1312=nper,J1311+E1312,MIN(J1311+E1312,IF(D1312=D1311,F1311,IF($E$10="Acc Bi-Weekly",ROUND((-PMT(((1+D1312/CP)^(CP/12))-1,(nper-A1312+1)*12/26,J1311))/2,2),IF($E$10="Acc Weekly",ROUND((-PMT(((1+D1312/CP)^(CP/12))-1,(nper-A1312+1)*12/52,J1311))/4,2),ROUND(-PMT(((1+D1312/CP)^(CP/periods_per_year))-1,nper-A1312+1,J1311),2)))))))</f>
        <v/>
      </c>
      <c r="G1312" s="71" t="str">
        <f>IF(OR(A1312="",A1312&lt;$E$14),"",IF(J1311&lt;=F1312,0,IF(IF(AND(A1312&gt;=$E$14,MOD(A1312-$E$14,int)=0),$E$15,0)+F1312&gt;=J1311+E1312,J1311+E1312-F1312,IF(AND(A1312&gt;=$E$14,MOD(A1312-$E$14,int)=0),$E$15,0)+IF(IF(AND(A1312&gt;=$E$14,MOD(A1312-$E$14,int)=0),$E$15,0)+IF(MOD(A1312-$E$18,periods_per_year)=0,$E$17,0)+F1312&lt;J1311+E1312,IF(MOD(A1312-$E$18,periods_per_year)=0,$E$17,0),J1311+E1312-IF(AND(A1312&gt;=$E$14,MOD(A1312-$E$14,int)=0),$E$15,0)-F1312))))</f>
        <v/>
      </c>
      <c r="H1312" s="68"/>
      <c r="I1312" s="71" t="str">
        <f t="shared" si="175"/>
        <v/>
      </c>
      <c r="J1312" s="71" t="str">
        <f t="shared" si="176"/>
        <v/>
      </c>
      <c r="K1312" s="50"/>
      <c r="L1312" s="63" t="str">
        <f t="shared" si="177"/>
        <v/>
      </c>
      <c r="M1312" s="64" t="str">
        <f>IF(L1312="","",IF(OR(periods_per_year=26,periods_per_year=52),IF(periods_per_year=26,IF(L1312=1,fpdate,M1311+14),IF(periods_per_year=52,IF(L1312=1,fpdate,M1311+7),"n/a")),IF(periods_per_year=24,DATE(YEAR(fpdate),MONTH(fpdate)+(L1312-1)/2+IF(AND(DAY(fpdate)&gt;=15,MOD(L1312,2)=0),1,0),IF(MOD(L1312,2)=0,IF(DAY(fpdate)&gt;=15,DAY(fpdate)-14,DAY(fpdate)+14),DAY(fpdate))),IF(DAY(DATE(YEAR(fpdate),MONTH(fpdate)+L1312-1,DAY(fpdate)))&lt;&gt;DAY(fpdate),DATE(YEAR(fpdate),MONTH(fpdate)+L1312,0),DATE(YEAR(fpdate),MONTH(fpdate)+L1312-1,DAY(fpdate))))))</f>
        <v/>
      </c>
      <c r="N1312" s="70" t="str">
        <f>IF(L1312="","",IF(D1312&lt;&gt;"",D1312,IF(L1312=1,start_rate,IF(variable,IF(OR(L1312=1,L1312&lt;$K$20*periods_per_year),N1311,MIN($K$21,IF(MOD(L1312-1,$J$23)=0,MAX($K$22,N1311+$J$24),N1311))),N1311))))</f>
        <v/>
      </c>
      <c r="O1312" s="71" t="str">
        <f>IF(L1312="","",ROUND((((1+N1312/CP)^(CP/periods_per_year))-1)*R1311,2))</f>
        <v/>
      </c>
      <c r="P1312" s="71" t="str">
        <f>IF(L1312="","",IF(L1312=nper,R1311+O1312,MIN(R1311+O1312,IF(N1312=N1311,P1311,ROUND(-PMT(((1+N1312/CP)^(CP/periods_per_year))-1,nper-L1312+1,R1311),2)))))</f>
        <v/>
      </c>
      <c r="Q1312" s="71" t="str">
        <f t="shared" si="178"/>
        <v/>
      </c>
      <c r="R1312" s="71" t="str">
        <f t="shared" si="179"/>
        <v/>
      </c>
    </row>
    <row r="1313" spans="1:18" x14ac:dyDescent="0.25">
      <c r="A1313" s="63" t="str">
        <f t="shared" si="171"/>
        <v/>
      </c>
      <c r="B1313" s="64" t="str">
        <f t="shared" si="172"/>
        <v/>
      </c>
      <c r="C1313" s="65" t="str">
        <f t="shared" si="173"/>
        <v/>
      </c>
      <c r="D1313" s="66" t="str">
        <f>IF(A1313="","",IF(A1313=1,start_rate,IF(variable,IF(OR(A1313=1,A1313&lt;$K$20*periods_per_year),D1312,MIN($K$21,IF(MOD(A1313-1,$J$23)=0,MAX($K$22,D1312+$J$24),D1312))),D1312)))</f>
        <v/>
      </c>
      <c r="E1313" s="71" t="str">
        <f t="shared" si="174"/>
        <v/>
      </c>
      <c r="F1313" s="71" t="str">
        <f>IF(A1313="","",IF(A1313=nper,J1312+E1313,MIN(J1312+E1313,IF(D1313=D1312,F1312,IF($E$10="Acc Bi-Weekly",ROUND((-PMT(((1+D1313/CP)^(CP/12))-1,(nper-A1313+1)*12/26,J1312))/2,2),IF($E$10="Acc Weekly",ROUND((-PMT(((1+D1313/CP)^(CP/12))-1,(nper-A1313+1)*12/52,J1312))/4,2),ROUND(-PMT(((1+D1313/CP)^(CP/periods_per_year))-1,nper-A1313+1,J1312),2)))))))</f>
        <v/>
      </c>
      <c r="G1313" s="71" t="str">
        <f>IF(OR(A1313="",A1313&lt;$E$14),"",IF(J1312&lt;=F1313,0,IF(IF(AND(A1313&gt;=$E$14,MOD(A1313-$E$14,int)=0),$E$15,0)+F1313&gt;=J1312+E1313,J1312+E1313-F1313,IF(AND(A1313&gt;=$E$14,MOD(A1313-$E$14,int)=0),$E$15,0)+IF(IF(AND(A1313&gt;=$E$14,MOD(A1313-$E$14,int)=0),$E$15,0)+IF(MOD(A1313-$E$18,periods_per_year)=0,$E$17,0)+F1313&lt;J1312+E1313,IF(MOD(A1313-$E$18,periods_per_year)=0,$E$17,0),J1312+E1313-IF(AND(A1313&gt;=$E$14,MOD(A1313-$E$14,int)=0),$E$15,0)-F1313))))</f>
        <v/>
      </c>
      <c r="H1313" s="68"/>
      <c r="I1313" s="71" t="str">
        <f t="shared" si="175"/>
        <v/>
      </c>
      <c r="J1313" s="71" t="str">
        <f t="shared" si="176"/>
        <v/>
      </c>
      <c r="K1313" s="50"/>
      <c r="L1313" s="63" t="str">
        <f t="shared" si="177"/>
        <v/>
      </c>
      <c r="M1313" s="64" t="str">
        <f>IF(L1313="","",IF(OR(periods_per_year=26,periods_per_year=52),IF(periods_per_year=26,IF(L1313=1,fpdate,M1312+14),IF(periods_per_year=52,IF(L1313=1,fpdate,M1312+7),"n/a")),IF(periods_per_year=24,DATE(YEAR(fpdate),MONTH(fpdate)+(L1313-1)/2+IF(AND(DAY(fpdate)&gt;=15,MOD(L1313,2)=0),1,0),IF(MOD(L1313,2)=0,IF(DAY(fpdate)&gt;=15,DAY(fpdate)-14,DAY(fpdate)+14),DAY(fpdate))),IF(DAY(DATE(YEAR(fpdate),MONTH(fpdate)+L1313-1,DAY(fpdate)))&lt;&gt;DAY(fpdate),DATE(YEAR(fpdate),MONTH(fpdate)+L1313,0),DATE(YEAR(fpdate),MONTH(fpdate)+L1313-1,DAY(fpdate))))))</f>
        <v/>
      </c>
      <c r="N1313" s="70" t="str">
        <f>IF(L1313="","",IF(D1313&lt;&gt;"",D1313,IF(L1313=1,start_rate,IF(variable,IF(OR(L1313=1,L1313&lt;$K$20*periods_per_year),N1312,MIN($K$21,IF(MOD(L1313-1,$J$23)=0,MAX($K$22,N1312+$J$24),N1312))),N1312))))</f>
        <v/>
      </c>
      <c r="O1313" s="71" t="str">
        <f>IF(L1313="","",ROUND((((1+N1313/CP)^(CP/periods_per_year))-1)*R1312,2))</f>
        <v/>
      </c>
      <c r="P1313" s="71" t="str">
        <f>IF(L1313="","",IF(L1313=nper,R1312+O1313,MIN(R1312+O1313,IF(N1313=N1312,P1312,ROUND(-PMT(((1+N1313/CP)^(CP/periods_per_year))-1,nper-L1313+1,R1312),2)))))</f>
        <v/>
      </c>
      <c r="Q1313" s="71" t="str">
        <f t="shared" si="178"/>
        <v/>
      </c>
      <c r="R1313" s="71" t="str">
        <f t="shared" si="179"/>
        <v/>
      </c>
    </row>
    <row r="1314" spans="1:18" x14ac:dyDescent="0.25">
      <c r="A1314" s="63" t="str">
        <f t="shared" si="171"/>
        <v/>
      </c>
      <c r="B1314" s="64" t="str">
        <f t="shared" si="172"/>
        <v/>
      </c>
      <c r="C1314" s="65" t="str">
        <f t="shared" si="173"/>
        <v/>
      </c>
      <c r="D1314" s="66" t="str">
        <f>IF(A1314="","",IF(A1314=1,start_rate,IF(variable,IF(OR(A1314=1,A1314&lt;$K$20*periods_per_year),D1313,MIN($K$21,IF(MOD(A1314-1,$J$23)=0,MAX($K$22,D1313+$J$24),D1313))),D1313)))</f>
        <v/>
      </c>
      <c r="E1314" s="71" t="str">
        <f t="shared" si="174"/>
        <v/>
      </c>
      <c r="F1314" s="71" t="str">
        <f>IF(A1314="","",IF(A1314=nper,J1313+E1314,MIN(J1313+E1314,IF(D1314=D1313,F1313,IF($E$10="Acc Bi-Weekly",ROUND((-PMT(((1+D1314/CP)^(CP/12))-1,(nper-A1314+1)*12/26,J1313))/2,2),IF($E$10="Acc Weekly",ROUND((-PMT(((1+D1314/CP)^(CP/12))-1,(nper-A1314+1)*12/52,J1313))/4,2),ROUND(-PMT(((1+D1314/CP)^(CP/periods_per_year))-1,nper-A1314+1,J1313),2)))))))</f>
        <v/>
      </c>
      <c r="G1314" s="71" t="str">
        <f>IF(OR(A1314="",A1314&lt;$E$14),"",IF(J1313&lt;=F1314,0,IF(IF(AND(A1314&gt;=$E$14,MOD(A1314-$E$14,int)=0),$E$15,0)+F1314&gt;=J1313+E1314,J1313+E1314-F1314,IF(AND(A1314&gt;=$E$14,MOD(A1314-$E$14,int)=0),$E$15,0)+IF(IF(AND(A1314&gt;=$E$14,MOD(A1314-$E$14,int)=0),$E$15,0)+IF(MOD(A1314-$E$18,periods_per_year)=0,$E$17,0)+F1314&lt;J1313+E1314,IF(MOD(A1314-$E$18,periods_per_year)=0,$E$17,0),J1313+E1314-IF(AND(A1314&gt;=$E$14,MOD(A1314-$E$14,int)=0),$E$15,0)-F1314))))</f>
        <v/>
      </c>
      <c r="H1314" s="68"/>
      <c r="I1314" s="71" t="str">
        <f t="shared" si="175"/>
        <v/>
      </c>
      <c r="J1314" s="71" t="str">
        <f t="shared" si="176"/>
        <v/>
      </c>
      <c r="K1314" s="50"/>
      <c r="L1314" s="63" t="str">
        <f t="shared" si="177"/>
        <v/>
      </c>
      <c r="M1314" s="64" t="str">
        <f>IF(L1314="","",IF(OR(periods_per_year=26,periods_per_year=52),IF(periods_per_year=26,IF(L1314=1,fpdate,M1313+14),IF(periods_per_year=52,IF(L1314=1,fpdate,M1313+7),"n/a")),IF(periods_per_year=24,DATE(YEAR(fpdate),MONTH(fpdate)+(L1314-1)/2+IF(AND(DAY(fpdate)&gt;=15,MOD(L1314,2)=0),1,0),IF(MOD(L1314,2)=0,IF(DAY(fpdate)&gt;=15,DAY(fpdate)-14,DAY(fpdate)+14),DAY(fpdate))),IF(DAY(DATE(YEAR(fpdate),MONTH(fpdate)+L1314-1,DAY(fpdate)))&lt;&gt;DAY(fpdate),DATE(YEAR(fpdate),MONTH(fpdate)+L1314,0),DATE(YEAR(fpdate),MONTH(fpdate)+L1314-1,DAY(fpdate))))))</f>
        <v/>
      </c>
      <c r="N1314" s="70" t="str">
        <f>IF(L1314="","",IF(D1314&lt;&gt;"",D1314,IF(L1314=1,start_rate,IF(variable,IF(OR(L1314=1,L1314&lt;$K$20*periods_per_year),N1313,MIN($K$21,IF(MOD(L1314-1,$J$23)=0,MAX($K$22,N1313+$J$24),N1313))),N1313))))</f>
        <v/>
      </c>
      <c r="O1314" s="71" t="str">
        <f>IF(L1314="","",ROUND((((1+N1314/CP)^(CP/periods_per_year))-1)*R1313,2))</f>
        <v/>
      </c>
      <c r="P1314" s="71" t="str">
        <f>IF(L1314="","",IF(L1314=nper,R1313+O1314,MIN(R1313+O1314,IF(N1314=N1313,P1313,ROUND(-PMT(((1+N1314/CP)^(CP/periods_per_year))-1,nper-L1314+1,R1313),2)))))</f>
        <v/>
      </c>
      <c r="Q1314" s="71" t="str">
        <f t="shared" si="178"/>
        <v/>
      </c>
      <c r="R1314" s="71" t="str">
        <f t="shared" si="179"/>
        <v/>
      </c>
    </row>
    <row r="1315" spans="1:18" x14ac:dyDescent="0.25">
      <c r="A1315" s="63" t="str">
        <f t="shared" si="171"/>
        <v/>
      </c>
      <c r="B1315" s="64" t="str">
        <f t="shared" si="172"/>
        <v/>
      </c>
      <c r="C1315" s="65" t="str">
        <f t="shared" si="173"/>
        <v/>
      </c>
      <c r="D1315" s="66" t="str">
        <f>IF(A1315="","",IF(A1315=1,start_rate,IF(variable,IF(OR(A1315=1,A1315&lt;$K$20*periods_per_year),D1314,MIN($K$21,IF(MOD(A1315-1,$J$23)=0,MAX($K$22,D1314+$J$24),D1314))),D1314)))</f>
        <v/>
      </c>
      <c r="E1315" s="71" t="str">
        <f t="shared" si="174"/>
        <v/>
      </c>
      <c r="F1315" s="71" t="str">
        <f>IF(A1315="","",IF(A1315=nper,J1314+E1315,MIN(J1314+E1315,IF(D1315=D1314,F1314,IF($E$10="Acc Bi-Weekly",ROUND((-PMT(((1+D1315/CP)^(CP/12))-1,(nper-A1315+1)*12/26,J1314))/2,2),IF($E$10="Acc Weekly",ROUND((-PMT(((1+D1315/CP)^(CP/12))-1,(nper-A1315+1)*12/52,J1314))/4,2),ROUND(-PMT(((1+D1315/CP)^(CP/periods_per_year))-1,nper-A1315+1,J1314),2)))))))</f>
        <v/>
      </c>
      <c r="G1315" s="71" t="str">
        <f>IF(OR(A1315="",A1315&lt;$E$14),"",IF(J1314&lt;=F1315,0,IF(IF(AND(A1315&gt;=$E$14,MOD(A1315-$E$14,int)=0),$E$15,0)+F1315&gt;=J1314+E1315,J1314+E1315-F1315,IF(AND(A1315&gt;=$E$14,MOD(A1315-$E$14,int)=0),$E$15,0)+IF(IF(AND(A1315&gt;=$E$14,MOD(A1315-$E$14,int)=0),$E$15,0)+IF(MOD(A1315-$E$18,periods_per_year)=0,$E$17,0)+F1315&lt;J1314+E1315,IF(MOD(A1315-$E$18,periods_per_year)=0,$E$17,0),J1314+E1315-IF(AND(A1315&gt;=$E$14,MOD(A1315-$E$14,int)=0),$E$15,0)-F1315))))</f>
        <v/>
      </c>
      <c r="H1315" s="68"/>
      <c r="I1315" s="71" t="str">
        <f t="shared" si="175"/>
        <v/>
      </c>
      <c r="J1315" s="71" t="str">
        <f t="shared" si="176"/>
        <v/>
      </c>
      <c r="K1315" s="50"/>
      <c r="L1315" s="63" t="str">
        <f t="shared" si="177"/>
        <v/>
      </c>
      <c r="M1315" s="64" t="str">
        <f>IF(L1315="","",IF(OR(periods_per_year=26,periods_per_year=52),IF(periods_per_year=26,IF(L1315=1,fpdate,M1314+14),IF(periods_per_year=52,IF(L1315=1,fpdate,M1314+7),"n/a")),IF(periods_per_year=24,DATE(YEAR(fpdate),MONTH(fpdate)+(L1315-1)/2+IF(AND(DAY(fpdate)&gt;=15,MOD(L1315,2)=0),1,0),IF(MOD(L1315,2)=0,IF(DAY(fpdate)&gt;=15,DAY(fpdate)-14,DAY(fpdate)+14),DAY(fpdate))),IF(DAY(DATE(YEAR(fpdate),MONTH(fpdate)+L1315-1,DAY(fpdate)))&lt;&gt;DAY(fpdate),DATE(YEAR(fpdate),MONTH(fpdate)+L1315,0),DATE(YEAR(fpdate),MONTH(fpdate)+L1315-1,DAY(fpdate))))))</f>
        <v/>
      </c>
      <c r="N1315" s="70" t="str">
        <f>IF(L1315="","",IF(D1315&lt;&gt;"",D1315,IF(L1315=1,start_rate,IF(variable,IF(OR(L1315=1,L1315&lt;$K$20*periods_per_year),N1314,MIN($K$21,IF(MOD(L1315-1,$J$23)=0,MAX($K$22,N1314+$J$24),N1314))),N1314))))</f>
        <v/>
      </c>
      <c r="O1315" s="71" t="str">
        <f>IF(L1315="","",ROUND((((1+N1315/CP)^(CP/periods_per_year))-1)*R1314,2))</f>
        <v/>
      </c>
      <c r="P1315" s="71" t="str">
        <f>IF(L1315="","",IF(L1315=nper,R1314+O1315,MIN(R1314+O1315,IF(N1315=N1314,P1314,ROUND(-PMT(((1+N1315/CP)^(CP/periods_per_year))-1,nper-L1315+1,R1314),2)))))</f>
        <v/>
      </c>
      <c r="Q1315" s="71" t="str">
        <f t="shared" si="178"/>
        <v/>
      </c>
      <c r="R1315" s="71" t="str">
        <f t="shared" si="179"/>
        <v/>
      </c>
    </row>
    <row r="1316" spans="1:18" x14ac:dyDescent="0.25">
      <c r="A1316" s="63" t="str">
        <f t="shared" si="171"/>
        <v/>
      </c>
      <c r="B1316" s="64" t="str">
        <f t="shared" si="172"/>
        <v/>
      </c>
      <c r="C1316" s="65" t="str">
        <f t="shared" si="173"/>
        <v/>
      </c>
      <c r="D1316" s="66" t="str">
        <f>IF(A1316="","",IF(A1316=1,start_rate,IF(variable,IF(OR(A1316=1,A1316&lt;$K$20*periods_per_year),D1315,MIN($K$21,IF(MOD(A1316-1,$J$23)=0,MAX($K$22,D1315+$J$24),D1315))),D1315)))</f>
        <v/>
      </c>
      <c r="E1316" s="71" t="str">
        <f t="shared" si="174"/>
        <v/>
      </c>
      <c r="F1316" s="71" t="str">
        <f>IF(A1316="","",IF(A1316=nper,J1315+E1316,MIN(J1315+E1316,IF(D1316=D1315,F1315,IF($E$10="Acc Bi-Weekly",ROUND((-PMT(((1+D1316/CP)^(CP/12))-1,(nper-A1316+1)*12/26,J1315))/2,2),IF($E$10="Acc Weekly",ROUND((-PMT(((1+D1316/CP)^(CP/12))-1,(nper-A1316+1)*12/52,J1315))/4,2),ROUND(-PMT(((1+D1316/CP)^(CP/periods_per_year))-1,nper-A1316+1,J1315),2)))))))</f>
        <v/>
      </c>
      <c r="G1316" s="71" t="str">
        <f>IF(OR(A1316="",A1316&lt;$E$14),"",IF(J1315&lt;=F1316,0,IF(IF(AND(A1316&gt;=$E$14,MOD(A1316-$E$14,int)=0),$E$15,0)+F1316&gt;=J1315+E1316,J1315+E1316-F1316,IF(AND(A1316&gt;=$E$14,MOD(A1316-$E$14,int)=0),$E$15,0)+IF(IF(AND(A1316&gt;=$E$14,MOD(A1316-$E$14,int)=0),$E$15,0)+IF(MOD(A1316-$E$18,periods_per_year)=0,$E$17,0)+F1316&lt;J1315+E1316,IF(MOD(A1316-$E$18,periods_per_year)=0,$E$17,0),J1315+E1316-IF(AND(A1316&gt;=$E$14,MOD(A1316-$E$14,int)=0),$E$15,0)-F1316))))</f>
        <v/>
      </c>
      <c r="H1316" s="68"/>
      <c r="I1316" s="71" t="str">
        <f t="shared" si="175"/>
        <v/>
      </c>
      <c r="J1316" s="71" t="str">
        <f t="shared" si="176"/>
        <v/>
      </c>
      <c r="K1316" s="50"/>
      <c r="L1316" s="63" t="str">
        <f t="shared" si="177"/>
        <v/>
      </c>
      <c r="M1316" s="64" t="str">
        <f>IF(L1316="","",IF(OR(periods_per_year=26,periods_per_year=52),IF(periods_per_year=26,IF(L1316=1,fpdate,M1315+14),IF(periods_per_year=52,IF(L1316=1,fpdate,M1315+7),"n/a")),IF(periods_per_year=24,DATE(YEAR(fpdate),MONTH(fpdate)+(L1316-1)/2+IF(AND(DAY(fpdate)&gt;=15,MOD(L1316,2)=0),1,0),IF(MOD(L1316,2)=0,IF(DAY(fpdate)&gt;=15,DAY(fpdate)-14,DAY(fpdate)+14),DAY(fpdate))),IF(DAY(DATE(YEAR(fpdate),MONTH(fpdate)+L1316-1,DAY(fpdate)))&lt;&gt;DAY(fpdate),DATE(YEAR(fpdate),MONTH(fpdate)+L1316,0),DATE(YEAR(fpdate),MONTH(fpdate)+L1316-1,DAY(fpdate))))))</f>
        <v/>
      </c>
      <c r="N1316" s="70" t="str">
        <f>IF(L1316="","",IF(D1316&lt;&gt;"",D1316,IF(L1316=1,start_rate,IF(variable,IF(OR(L1316=1,L1316&lt;$K$20*periods_per_year),N1315,MIN($K$21,IF(MOD(L1316-1,$J$23)=0,MAX($K$22,N1315+$J$24),N1315))),N1315))))</f>
        <v/>
      </c>
      <c r="O1316" s="71" t="str">
        <f>IF(L1316="","",ROUND((((1+N1316/CP)^(CP/periods_per_year))-1)*R1315,2))</f>
        <v/>
      </c>
      <c r="P1316" s="71" t="str">
        <f>IF(L1316="","",IF(L1316=nper,R1315+O1316,MIN(R1315+O1316,IF(N1316=N1315,P1315,ROUND(-PMT(((1+N1316/CP)^(CP/periods_per_year))-1,nper-L1316+1,R1315),2)))))</f>
        <v/>
      </c>
      <c r="Q1316" s="71" t="str">
        <f t="shared" si="178"/>
        <v/>
      </c>
      <c r="R1316" s="71" t="str">
        <f t="shared" si="179"/>
        <v/>
      </c>
    </row>
    <row r="1317" spans="1:18" x14ac:dyDescent="0.25">
      <c r="A1317" s="63" t="str">
        <f t="shared" si="171"/>
        <v/>
      </c>
      <c r="B1317" s="64" t="str">
        <f t="shared" si="172"/>
        <v/>
      </c>
      <c r="C1317" s="65" t="str">
        <f t="shared" si="173"/>
        <v/>
      </c>
      <c r="D1317" s="66" t="str">
        <f>IF(A1317="","",IF(A1317=1,start_rate,IF(variable,IF(OR(A1317=1,A1317&lt;$K$20*periods_per_year),D1316,MIN($K$21,IF(MOD(A1317-1,$J$23)=0,MAX($K$22,D1316+$J$24),D1316))),D1316)))</f>
        <v/>
      </c>
      <c r="E1317" s="71" t="str">
        <f t="shared" si="174"/>
        <v/>
      </c>
      <c r="F1317" s="71" t="str">
        <f>IF(A1317="","",IF(A1317=nper,J1316+E1317,MIN(J1316+E1317,IF(D1317=D1316,F1316,IF($E$10="Acc Bi-Weekly",ROUND((-PMT(((1+D1317/CP)^(CP/12))-1,(nper-A1317+1)*12/26,J1316))/2,2),IF($E$10="Acc Weekly",ROUND((-PMT(((1+D1317/CP)^(CP/12))-1,(nper-A1317+1)*12/52,J1316))/4,2),ROUND(-PMT(((1+D1317/CP)^(CP/periods_per_year))-1,nper-A1317+1,J1316),2)))))))</f>
        <v/>
      </c>
      <c r="G1317" s="71" t="str">
        <f>IF(OR(A1317="",A1317&lt;$E$14),"",IF(J1316&lt;=F1317,0,IF(IF(AND(A1317&gt;=$E$14,MOD(A1317-$E$14,int)=0),$E$15,0)+F1317&gt;=J1316+E1317,J1316+E1317-F1317,IF(AND(A1317&gt;=$E$14,MOD(A1317-$E$14,int)=0),$E$15,0)+IF(IF(AND(A1317&gt;=$E$14,MOD(A1317-$E$14,int)=0),$E$15,0)+IF(MOD(A1317-$E$18,periods_per_year)=0,$E$17,0)+F1317&lt;J1316+E1317,IF(MOD(A1317-$E$18,periods_per_year)=0,$E$17,0),J1316+E1317-IF(AND(A1317&gt;=$E$14,MOD(A1317-$E$14,int)=0),$E$15,0)-F1317))))</f>
        <v/>
      </c>
      <c r="H1317" s="68"/>
      <c r="I1317" s="71" t="str">
        <f t="shared" si="175"/>
        <v/>
      </c>
      <c r="J1317" s="71" t="str">
        <f t="shared" si="176"/>
        <v/>
      </c>
      <c r="K1317" s="50"/>
      <c r="L1317" s="63" t="str">
        <f t="shared" si="177"/>
        <v/>
      </c>
      <c r="M1317" s="64" t="str">
        <f>IF(L1317="","",IF(OR(periods_per_year=26,periods_per_year=52),IF(periods_per_year=26,IF(L1317=1,fpdate,M1316+14),IF(periods_per_year=52,IF(L1317=1,fpdate,M1316+7),"n/a")),IF(periods_per_year=24,DATE(YEAR(fpdate),MONTH(fpdate)+(L1317-1)/2+IF(AND(DAY(fpdate)&gt;=15,MOD(L1317,2)=0),1,0),IF(MOD(L1317,2)=0,IF(DAY(fpdate)&gt;=15,DAY(fpdate)-14,DAY(fpdate)+14),DAY(fpdate))),IF(DAY(DATE(YEAR(fpdate),MONTH(fpdate)+L1317-1,DAY(fpdate)))&lt;&gt;DAY(fpdate),DATE(YEAR(fpdate),MONTH(fpdate)+L1317,0),DATE(YEAR(fpdate),MONTH(fpdate)+L1317-1,DAY(fpdate))))))</f>
        <v/>
      </c>
      <c r="N1317" s="70" t="str">
        <f>IF(L1317="","",IF(D1317&lt;&gt;"",D1317,IF(L1317=1,start_rate,IF(variable,IF(OR(L1317=1,L1317&lt;$K$20*periods_per_year),N1316,MIN($K$21,IF(MOD(L1317-1,$J$23)=0,MAX($K$22,N1316+$J$24),N1316))),N1316))))</f>
        <v/>
      </c>
      <c r="O1317" s="71" t="str">
        <f>IF(L1317="","",ROUND((((1+N1317/CP)^(CP/periods_per_year))-1)*R1316,2))</f>
        <v/>
      </c>
      <c r="P1317" s="71" t="str">
        <f>IF(L1317="","",IF(L1317=nper,R1316+O1317,MIN(R1316+O1317,IF(N1317=N1316,P1316,ROUND(-PMT(((1+N1317/CP)^(CP/periods_per_year))-1,nper-L1317+1,R1316),2)))))</f>
        <v/>
      </c>
      <c r="Q1317" s="71" t="str">
        <f t="shared" si="178"/>
        <v/>
      </c>
      <c r="R1317" s="71" t="str">
        <f t="shared" si="179"/>
        <v/>
      </c>
    </row>
    <row r="1318" spans="1:18" x14ac:dyDescent="0.25">
      <c r="A1318" s="63" t="str">
        <f t="shared" si="171"/>
        <v/>
      </c>
      <c r="B1318" s="64" t="str">
        <f t="shared" si="172"/>
        <v/>
      </c>
      <c r="C1318" s="65" t="str">
        <f t="shared" si="173"/>
        <v/>
      </c>
      <c r="D1318" s="66" t="str">
        <f>IF(A1318="","",IF(A1318=1,start_rate,IF(variable,IF(OR(A1318=1,A1318&lt;$K$20*periods_per_year),D1317,MIN($K$21,IF(MOD(A1318-1,$J$23)=0,MAX($K$22,D1317+$J$24),D1317))),D1317)))</f>
        <v/>
      </c>
      <c r="E1318" s="71" t="str">
        <f t="shared" si="174"/>
        <v/>
      </c>
      <c r="F1318" s="71" t="str">
        <f>IF(A1318="","",IF(A1318=nper,J1317+E1318,MIN(J1317+E1318,IF(D1318=D1317,F1317,IF($E$10="Acc Bi-Weekly",ROUND((-PMT(((1+D1318/CP)^(CP/12))-1,(nper-A1318+1)*12/26,J1317))/2,2),IF($E$10="Acc Weekly",ROUND((-PMT(((1+D1318/CP)^(CP/12))-1,(nper-A1318+1)*12/52,J1317))/4,2),ROUND(-PMT(((1+D1318/CP)^(CP/periods_per_year))-1,nper-A1318+1,J1317),2)))))))</f>
        <v/>
      </c>
      <c r="G1318" s="71" t="str">
        <f>IF(OR(A1318="",A1318&lt;$E$14),"",IF(J1317&lt;=F1318,0,IF(IF(AND(A1318&gt;=$E$14,MOD(A1318-$E$14,int)=0),$E$15,0)+F1318&gt;=J1317+E1318,J1317+E1318-F1318,IF(AND(A1318&gt;=$E$14,MOD(A1318-$E$14,int)=0),$E$15,0)+IF(IF(AND(A1318&gt;=$E$14,MOD(A1318-$E$14,int)=0),$E$15,0)+IF(MOD(A1318-$E$18,periods_per_year)=0,$E$17,0)+F1318&lt;J1317+E1318,IF(MOD(A1318-$E$18,periods_per_year)=0,$E$17,0),J1317+E1318-IF(AND(A1318&gt;=$E$14,MOD(A1318-$E$14,int)=0),$E$15,0)-F1318))))</f>
        <v/>
      </c>
      <c r="H1318" s="68"/>
      <c r="I1318" s="71" t="str">
        <f t="shared" si="175"/>
        <v/>
      </c>
      <c r="J1318" s="71" t="str">
        <f t="shared" si="176"/>
        <v/>
      </c>
      <c r="K1318" s="50"/>
      <c r="L1318" s="63" t="str">
        <f t="shared" si="177"/>
        <v/>
      </c>
      <c r="M1318" s="64" t="str">
        <f>IF(L1318="","",IF(OR(periods_per_year=26,periods_per_year=52),IF(periods_per_year=26,IF(L1318=1,fpdate,M1317+14),IF(periods_per_year=52,IF(L1318=1,fpdate,M1317+7),"n/a")),IF(periods_per_year=24,DATE(YEAR(fpdate),MONTH(fpdate)+(L1318-1)/2+IF(AND(DAY(fpdate)&gt;=15,MOD(L1318,2)=0),1,0),IF(MOD(L1318,2)=0,IF(DAY(fpdate)&gt;=15,DAY(fpdate)-14,DAY(fpdate)+14),DAY(fpdate))),IF(DAY(DATE(YEAR(fpdate),MONTH(fpdate)+L1318-1,DAY(fpdate)))&lt;&gt;DAY(fpdate),DATE(YEAR(fpdate),MONTH(fpdate)+L1318,0),DATE(YEAR(fpdate),MONTH(fpdate)+L1318-1,DAY(fpdate))))))</f>
        <v/>
      </c>
      <c r="N1318" s="70" t="str">
        <f>IF(L1318="","",IF(D1318&lt;&gt;"",D1318,IF(L1318=1,start_rate,IF(variable,IF(OR(L1318=1,L1318&lt;$K$20*periods_per_year),N1317,MIN($K$21,IF(MOD(L1318-1,$J$23)=0,MAX($K$22,N1317+$J$24),N1317))),N1317))))</f>
        <v/>
      </c>
      <c r="O1318" s="71" t="str">
        <f>IF(L1318="","",ROUND((((1+N1318/CP)^(CP/periods_per_year))-1)*R1317,2))</f>
        <v/>
      </c>
      <c r="P1318" s="71" t="str">
        <f>IF(L1318="","",IF(L1318=nper,R1317+O1318,MIN(R1317+O1318,IF(N1318=N1317,P1317,ROUND(-PMT(((1+N1318/CP)^(CP/periods_per_year))-1,nper-L1318+1,R1317),2)))))</f>
        <v/>
      </c>
      <c r="Q1318" s="71" t="str">
        <f t="shared" si="178"/>
        <v/>
      </c>
      <c r="R1318" s="71" t="str">
        <f t="shared" si="179"/>
        <v/>
      </c>
    </row>
    <row r="1319" spans="1:18" x14ac:dyDescent="0.25">
      <c r="A1319" s="63" t="str">
        <f t="shared" si="171"/>
        <v/>
      </c>
      <c r="B1319" s="64" t="str">
        <f t="shared" si="172"/>
        <v/>
      </c>
      <c r="C1319" s="65" t="str">
        <f t="shared" si="173"/>
        <v/>
      </c>
      <c r="D1319" s="66" t="str">
        <f>IF(A1319="","",IF(A1319=1,start_rate,IF(variable,IF(OR(A1319=1,A1319&lt;$K$20*periods_per_year),D1318,MIN($K$21,IF(MOD(A1319-1,$J$23)=0,MAX($K$22,D1318+$J$24),D1318))),D1318)))</f>
        <v/>
      </c>
      <c r="E1319" s="71" t="str">
        <f t="shared" si="174"/>
        <v/>
      </c>
      <c r="F1319" s="71" t="str">
        <f>IF(A1319="","",IF(A1319=nper,J1318+E1319,MIN(J1318+E1319,IF(D1319=D1318,F1318,IF($E$10="Acc Bi-Weekly",ROUND((-PMT(((1+D1319/CP)^(CP/12))-1,(nper-A1319+1)*12/26,J1318))/2,2),IF($E$10="Acc Weekly",ROUND((-PMT(((1+D1319/CP)^(CP/12))-1,(nper-A1319+1)*12/52,J1318))/4,2),ROUND(-PMT(((1+D1319/CP)^(CP/periods_per_year))-1,nper-A1319+1,J1318),2)))))))</f>
        <v/>
      </c>
      <c r="G1319" s="71" t="str">
        <f>IF(OR(A1319="",A1319&lt;$E$14),"",IF(J1318&lt;=F1319,0,IF(IF(AND(A1319&gt;=$E$14,MOD(A1319-$E$14,int)=0),$E$15,0)+F1319&gt;=J1318+E1319,J1318+E1319-F1319,IF(AND(A1319&gt;=$E$14,MOD(A1319-$E$14,int)=0),$E$15,0)+IF(IF(AND(A1319&gt;=$E$14,MOD(A1319-$E$14,int)=0),$E$15,0)+IF(MOD(A1319-$E$18,periods_per_year)=0,$E$17,0)+F1319&lt;J1318+E1319,IF(MOD(A1319-$E$18,periods_per_year)=0,$E$17,0),J1318+E1319-IF(AND(A1319&gt;=$E$14,MOD(A1319-$E$14,int)=0),$E$15,0)-F1319))))</f>
        <v/>
      </c>
      <c r="H1319" s="68"/>
      <c r="I1319" s="71" t="str">
        <f t="shared" si="175"/>
        <v/>
      </c>
      <c r="J1319" s="71" t="str">
        <f t="shared" si="176"/>
        <v/>
      </c>
      <c r="K1319" s="50"/>
      <c r="L1319" s="63" t="str">
        <f t="shared" si="177"/>
        <v/>
      </c>
      <c r="M1319" s="64" t="str">
        <f>IF(L1319="","",IF(OR(periods_per_year=26,periods_per_year=52),IF(periods_per_year=26,IF(L1319=1,fpdate,M1318+14),IF(periods_per_year=52,IF(L1319=1,fpdate,M1318+7),"n/a")),IF(periods_per_year=24,DATE(YEAR(fpdate),MONTH(fpdate)+(L1319-1)/2+IF(AND(DAY(fpdate)&gt;=15,MOD(L1319,2)=0),1,0),IF(MOD(L1319,2)=0,IF(DAY(fpdate)&gt;=15,DAY(fpdate)-14,DAY(fpdate)+14),DAY(fpdate))),IF(DAY(DATE(YEAR(fpdate),MONTH(fpdate)+L1319-1,DAY(fpdate)))&lt;&gt;DAY(fpdate),DATE(YEAR(fpdate),MONTH(fpdate)+L1319,0),DATE(YEAR(fpdate),MONTH(fpdate)+L1319-1,DAY(fpdate))))))</f>
        <v/>
      </c>
      <c r="N1319" s="70" t="str">
        <f>IF(L1319="","",IF(D1319&lt;&gt;"",D1319,IF(L1319=1,start_rate,IF(variable,IF(OR(L1319=1,L1319&lt;$K$20*periods_per_year),N1318,MIN($K$21,IF(MOD(L1319-1,$J$23)=0,MAX($K$22,N1318+$J$24),N1318))),N1318))))</f>
        <v/>
      </c>
      <c r="O1319" s="71" t="str">
        <f>IF(L1319="","",ROUND((((1+N1319/CP)^(CP/periods_per_year))-1)*R1318,2))</f>
        <v/>
      </c>
      <c r="P1319" s="71" t="str">
        <f>IF(L1319="","",IF(L1319=nper,R1318+O1319,MIN(R1318+O1319,IF(N1319=N1318,P1318,ROUND(-PMT(((1+N1319/CP)^(CP/periods_per_year))-1,nper-L1319+1,R1318),2)))))</f>
        <v/>
      </c>
      <c r="Q1319" s="71" t="str">
        <f t="shared" si="178"/>
        <v/>
      </c>
      <c r="R1319" s="71" t="str">
        <f t="shared" si="179"/>
        <v/>
      </c>
    </row>
    <row r="1320" spans="1:18" x14ac:dyDescent="0.25">
      <c r="A1320" s="63" t="str">
        <f t="shared" si="171"/>
        <v/>
      </c>
      <c r="B1320" s="64" t="str">
        <f t="shared" si="172"/>
        <v/>
      </c>
      <c r="C1320" s="65" t="str">
        <f t="shared" si="173"/>
        <v/>
      </c>
      <c r="D1320" s="66" t="str">
        <f>IF(A1320="","",IF(A1320=1,start_rate,IF(variable,IF(OR(A1320=1,A1320&lt;$K$20*periods_per_year),D1319,MIN($K$21,IF(MOD(A1320-1,$J$23)=0,MAX($K$22,D1319+$J$24),D1319))),D1319)))</f>
        <v/>
      </c>
      <c r="E1320" s="71" t="str">
        <f t="shared" si="174"/>
        <v/>
      </c>
      <c r="F1320" s="71" t="str">
        <f>IF(A1320="","",IF(A1320=nper,J1319+E1320,MIN(J1319+E1320,IF(D1320=D1319,F1319,IF($E$10="Acc Bi-Weekly",ROUND((-PMT(((1+D1320/CP)^(CP/12))-1,(nper-A1320+1)*12/26,J1319))/2,2),IF($E$10="Acc Weekly",ROUND((-PMT(((1+D1320/CP)^(CP/12))-1,(nper-A1320+1)*12/52,J1319))/4,2),ROUND(-PMT(((1+D1320/CP)^(CP/periods_per_year))-1,nper-A1320+1,J1319),2)))))))</f>
        <v/>
      </c>
      <c r="G1320" s="71" t="str">
        <f>IF(OR(A1320="",A1320&lt;$E$14),"",IF(J1319&lt;=F1320,0,IF(IF(AND(A1320&gt;=$E$14,MOD(A1320-$E$14,int)=0),$E$15,0)+F1320&gt;=J1319+E1320,J1319+E1320-F1320,IF(AND(A1320&gt;=$E$14,MOD(A1320-$E$14,int)=0),$E$15,0)+IF(IF(AND(A1320&gt;=$E$14,MOD(A1320-$E$14,int)=0),$E$15,0)+IF(MOD(A1320-$E$18,periods_per_year)=0,$E$17,0)+F1320&lt;J1319+E1320,IF(MOD(A1320-$E$18,periods_per_year)=0,$E$17,0),J1319+E1320-IF(AND(A1320&gt;=$E$14,MOD(A1320-$E$14,int)=0),$E$15,0)-F1320))))</f>
        <v/>
      </c>
      <c r="H1320" s="68"/>
      <c r="I1320" s="71" t="str">
        <f t="shared" si="175"/>
        <v/>
      </c>
      <c r="J1320" s="71" t="str">
        <f t="shared" si="176"/>
        <v/>
      </c>
      <c r="K1320" s="50"/>
      <c r="L1320" s="63" t="str">
        <f t="shared" si="177"/>
        <v/>
      </c>
      <c r="M1320" s="64" t="str">
        <f>IF(L1320="","",IF(OR(periods_per_year=26,periods_per_year=52),IF(periods_per_year=26,IF(L1320=1,fpdate,M1319+14),IF(periods_per_year=52,IF(L1320=1,fpdate,M1319+7),"n/a")),IF(periods_per_year=24,DATE(YEAR(fpdate),MONTH(fpdate)+(L1320-1)/2+IF(AND(DAY(fpdate)&gt;=15,MOD(L1320,2)=0),1,0),IF(MOD(L1320,2)=0,IF(DAY(fpdate)&gt;=15,DAY(fpdate)-14,DAY(fpdate)+14),DAY(fpdate))),IF(DAY(DATE(YEAR(fpdate),MONTH(fpdate)+L1320-1,DAY(fpdate)))&lt;&gt;DAY(fpdate),DATE(YEAR(fpdate),MONTH(fpdate)+L1320,0),DATE(YEAR(fpdate),MONTH(fpdate)+L1320-1,DAY(fpdate))))))</f>
        <v/>
      </c>
      <c r="N1320" s="70" t="str">
        <f>IF(L1320="","",IF(D1320&lt;&gt;"",D1320,IF(L1320=1,start_rate,IF(variable,IF(OR(L1320=1,L1320&lt;$K$20*periods_per_year),N1319,MIN($K$21,IF(MOD(L1320-1,$J$23)=0,MAX($K$22,N1319+$J$24),N1319))),N1319))))</f>
        <v/>
      </c>
      <c r="O1320" s="71" t="str">
        <f>IF(L1320="","",ROUND((((1+N1320/CP)^(CP/periods_per_year))-1)*R1319,2))</f>
        <v/>
      </c>
      <c r="P1320" s="71" t="str">
        <f>IF(L1320="","",IF(L1320=nper,R1319+O1320,MIN(R1319+O1320,IF(N1320=N1319,P1319,ROUND(-PMT(((1+N1320/CP)^(CP/periods_per_year))-1,nper-L1320+1,R1319),2)))))</f>
        <v/>
      </c>
      <c r="Q1320" s="71" t="str">
        <f t="shared" si="178"/>
        <v/>
      </c>
      <c r="R1320" s="71" t="str">
        <f t="shared" si="179"/>
        <v/>
      </c>
    </row>
    <row r="1321" spans="1:18" x14ac:dyDescent="0.25">
      <c r="A1321" s="63" t="str">
        <f t="shared" si="171"/>
        <v/>
      </c>
      <c r="B1321" s="64" t="str">
        <f t="shared" si="172"/>
        <v/>
      </c>
      <c r="C1321" s="65" t="str">
        <f t="shared" si="173"/>
        <v/>
      </c>
      <c r="D1321" s="66" t="str">
        <f>IF(A1321="","",IF(A1321=1,start_rate,IF(variable,IF(OR(A1321=1,A1321&lt;$K$20*periods_per_year),D1320,MIN($K$21,IF(MOD(A1321-1,$J$23)=0,MAX($K$22,D1320+$J$24),D1320))),D1320)))</f>
        <v/>
      </c>
      <c r="E1321" s="71" t="str">
        <f t="shared" si="174"/>
        <v/>
      </c>
      <c r="F1321" s="71" t="str">
        <f>IF(A1321="","",IF(A1321=nper,J1320+E1321,MIN(J1320+E1321,IF(D1321=D1320,F1320,IF($E$10="Acc Bi-Weekly",ROUND((-PMT(((1+D1321/CP)^(CP/12))-1,(nper-A1321+1)*12/26,J1320))/2,2),IF($E$10="Acc Weekly",ROUND((-PMT(((1+D1321/CP)^(CP/12))-1,(nper-A1321+1)*12/52,J1320))/4,2),ROUND(-PMT(((1+D1321/CP)^(CP/periods_per_year))-1,nper-A1321+1,J1320),2)))))))</f>
        <v/>
      </c>
      <c r="G1321" s="71" t="str">
        <f>IF(OR(A1321="",A1321&lt;$E$14),"",IF(J1320&lt;=F1321,0,IF(IF(AND(A1321&gt;=$E$14,MOD(A1321-$E$14,int)=0),$E$15,0)+F1321&gt;=J1320+E1321,J1320+E1321-F1321,IF(AND(A1321&gt;=$E$14,MOD(A1321-$E$14,int)=0),$E$15,0)+IF(IF(AND(A1321&gt;=$E$14,MOD(A1321-$E$14,int)=0),$E$15,0)+IF(MOD(A1321-$E$18,periods_per_year)=0,$E$17,0)+F1321&lt;J1320+E1321,IF(MOD(A1321-$E$18,periods_per_year)=0,$E$17,0),J1320+E1321-IF(AND(A1321&gt;=$E$14,MOD(A1321-$E$14,int)=0),$E$15,0)-F1321))))</f>
        <v/>
      </c>
      <c r="H1321" s="68"/>
      <c r="I1321" s="71" t="str">
        <f t="shared" si="175"/>
        <v/>
      </c>
      <c r="J1321" s="71" t="str">
        <f t="shared" si="176"/>
        <v/>
      </c>
      <c r="K1321" s="50"/>
      <c r="L1321" s="63" t="str">
        <f t="shared" si="177"/>
        <v/>
      </c>
      <c r="M1321" s="64" t="str">
        <f>IF(L1321="","",IF(OR(periods_per_year=26,periods_per_year=52),IF(periods_per_year=26,IF(L1321=1,fpdate,M1320+14),IF(periods_per_year=52,IF(L1321=1,fpdate,M1320+7),"n/a")),IF(periods_per_year=24,DATE(YEAR(fpdate),MONTH(fpdate)+(L1321-1)/2+IF(AND(DAY(fpdate)&gt;=15,MOD(L1321,2)=0),1,0),IF(MOD(L1321,2)=0,IF(DAY(fpdate)&gt;=15,DAY(fpdate)-14,DAY(fpdate)+14),DAY(fpdate))),IF(DAY(DATE(YEAR(fpdate),MONTH(fpdate)+L1321-1,DAY(fpdate)))&lt;&gt;DAY(fpdate),DATE(YEAR(fpdate),MONTH(fpdate)+L1321,0),DATE(YEAR(fpdate),MONTH(fpdate)+L1321-1,DAY(fpdate))))))</f>
        <v/>
      </c>
      <c r="N1321" s="70" t="str">
        <f>IF(L1321="","",IF(D1321&lt;&gt;"",D1321,IF(L1321=1,start_rate,IF(variable,IF(OR(L1321=1,L1321&lt;$K$20*periods_per_year),N1320,MIN($K$21,IF(MOD(L1321-1,$J$23)=0,MAX($K$22,N1320+$J$24),N1320))),N1320))))</f>
        <v/>
      </c>
      <c r="O1321" s="71" t="str">
        <f>IF(L1321="","",ROUND((((1+N1321/CP)^(CP/periods_per_year))-1)*R1320,2))</f>
        <v/>
      </c>
      <c r="P1321" s="71" t="str">
        <f>IF(L1321="","",IF(L1321=nper,R1320+O1321,MIN(R1320+O1321,IF(N1321=N1320,P1320,ROUND(-PMT(((1+N1321/CP)^(CP/periods_per_year))-1,nper-L1321+1,R1320),2)))))</f>
        <v/>
      </c>
      <c r="Q1321" s="71" t="str">
        <f t="shared" si="178"/>
        <v/>
      </c>
      <c r="R1321" s="71" t="str">
        <f t="shared" si="179"/>
        <v/>
      </c>
    </row>
    <row r="1322" spans="1:18" x14ac:dyDescent="0.25">
      <c r="A1322" s="63" t="str">
        <f t="shared" si="171"/>
        <v/>
      </c>
      <c r="B1322" s="64" t="str">
        <f t="shared" si="172"/>
        <v/>
      </c>
      <c r="C1322" s="65" t="str">
        <f t="shared" si="173"/>
        <v/>
      </c>
      <c r="D1322" s="66" t="str">
        <f>IF(A1322="","",IF(A1322=1,start_rate,IF(variable,IF(OR(A1322=1,A1322&lt;$K$20*periods_per_year),D1321,MIN($K$21,IF(MOD(A1322-1,$J$23)=0,MAX($K$22,D1321+$J$24),D1321))),D1321)))</f>
        <v/>
      </c>
      <c r="E1322" s="71" t="str">
        <f t="shared" si="174"/>
        <v/>
      </c>
      <c r="F1322" s="71" t="str">
        <f>IF(A1322="","",IF(A1322=nper,J1321+E1322,MIN(J1321+E1322,IF(D1322=D1321,F1321,IF($E$10="Acc Bi-Weekly",ROUND((-PMT(((1+D1322/CP)^(CP/12))-1,(nper-A1322+1)*12/26,J1321))/2,2),IF($E$10="Acc Weekly",ROUND((-PMT(((1+D1322/CP)^(CP/12))-1,(nper-A1322+1)*12/52,J1321))/4,2),ROUND(-PMT(((1+D1322/CP)^(CP/periods_per_year))-1,nper-A1322+1,J1321),2)))))))</f>
        <v/>
      </c>
      <c r="G1322" s="71" t="str">
        <f>IF(OR(A1322="",A1322&lt;$E$14),"",IF(J1321&lt;=F1322,0,IF(IF(AND(A1322&gt;=$E$14,MOD(A1322-$E$14,int)=0),$E$15,0)+F1322&gt;=J1321+E1322,J1321+E1322-F1322,IF(AND(A1322&gt;=$E$14,MOD(A1322-$E$14,int)=0),$E$15,0)+IF(IF(AND(A1322&gt;=$E$14,MOD(A1322-$E$14,int)=0),$E$15,0)+IF(MOD(A1322-$E$18,periods_per_year)=0,$E$17,0)+F1322&lt;J1321+E1322,IF(MOD(A1322-$E$18,periods_per_year)=0,$E$17,0),J1321+E1322-IF(AND(A1322&gt;=$E$14,MOD(A1322-$E$14,int)=0),$E$15,0)-F1322))))</f>
        <v/>
      </c>
      <c r="H1322" s="68"/>
      <c r="I1322" s="71" t="str">
        <f t="shared" si="175"/>
        <v/>
      </c>
      <c r="J1322" s="71" t="str">
        <f t="shared" si="176"/>
        <v/>
      </c>
      <c r="K1322" s="50"/>
      <c r="L1322" s="63" t="str">
        <f t="shared" si="177"/>
        <v/>
      </c>
      <c r="M1322" s="64" t="str">
        <f>IF(L1322="","",IF(OR(periods_per_year=26,periods_per_year=52),IF(periods_per_year=26,IF(L1322=1,fpdate,M1321+14),IF(periods_per_year=52,IF(L1322=1,fpdate,M1321+7),"n/a")),IF(periods_per_year=24,DATE(YEAR(fpdate),MONTH(fpdate)+(L1322-1)/2+IF(AND(DAY(fpdate)&gt;=15,MOD(L1322,2)=0),1,0),IF(MOD(L1322,2)=0,IF(DAY(fpdate)&gt;=15,DAY(fpdate)-14,DAY(fpdate)+14),DAY(fpdate))),IF(DAY(DATE(YEAR(fpdate),MONTH(fpdate)+L1322-1,DAY(fpdate)))&lt;&gt;DAY(fpdate),DATE(YEAR(fpdate),MONTH(fpdate)+L1322,0),DATE(YEAR(fpdate),MONTH(fpdate)+L1322-1,DAY(fpdate))))))</f>
        <v/>
      </c>
      <c r="N1322" s="70" t="str">
        <f>IF(L1322="","",IF(D1322&lt;&gt;"",D1322,IF(L1322=1,start_rate,IF(variable,IF(OR(L1322=1,L1322&lt;$K$20*periods_per_year),N1321,MIN($K$21,IF(MOD(L1322-1,$J$23)=0,MAX($K$22,N1321+$J$24),N1321))),N1321))))</f>
        <v/>
      </c>
      <c r="O1322" s="71" t="str">
        <f>IF(L1322="","",ROUND((((1+N1322/CP)^(CP/periods_per_year))-1)*R1321,2))</f>
        <v/>
      </c>
      <c r="P1322" s="71" t="str">
        <f>IF(L1322="","",IF(L1322=nper,R1321+O1322,MIN(R1321+O1322,IF(N1322=N1321,P1321,ROUND(-PMT(((1+N1322/CP)^(CP/periods_per_year))-1,nper-L1322+1,R1321),2)))))</f>
        <v/>
      </c>
      <c r="Q1322" s="71" t="str">
        <f t="shared" si="178"/>
        <v/>
      </c>
      <c r="R1322" s="71" t="str">
        <f t="shared" si="179"/>
        <v/>
      </c>
    </row>
    <row r="1323" spans="1:18" x14ac:dyDescent="0.25">
      <c r="A1323" s="63" t="str">
        <f t="shared" ref="A1323:A1386" si="180">IF(J1322="","",IF(OR(A1322&gt;=nper,ROUND(J1322,2)&lt;=0),"",A1322+1))</f>
        <v/>
      </c>
      <c r="B1323" s="64" t="str">
        <f t="shared" ref="B1323:B1386" si="181">IF(A1323="","",IF(OR(periods_per_year=26,periods_per_year=52),IF(periods_per_year=26,IF(A1323=1,fpdate,B1322+14),IF(periods_per_year=52,IF(A1323=1,fpdate,B1322+7),"n/a")),IF(periods_per_year=24,DATE(YEAR(fpdate),MONTH(fpdate)+(A1323-1)/2+IF(AND(DAY(fpdate)&gt;=15,MOD(A1323,2)=0),1,0),IF(MOD(A1323,2)=0,IF(DAY(fpdate)&gt;=15,DAY(fpdate)-14,DAY(fpdate)+14),DAY(fpdate))),IF(DAY(DATE(YEAR(fpdate),MONTH(fpdate)+A1323-1,DAY(fpdate)))&lt;&gt;DAY(fpdate),DATE(YEAR(fpdate),MONTH(fpdate)+A1323,0),DATE(YEAR(fpdate),MONTH(fpdate)+A1323-1,DAY(fpdate))))))</f>
        <v/>
      </c>
      <c r="C1323" s="65" t="str">
        <f t="shared" ref="C1323:C1386" si="182">IF(A1323="","",IF(MOD(A1323,periods_per_year)=0,A1323/periods_per_year,""))</f>
        <v/>
      </c>
      <c r="D1323" s="66" t="str">
        <f>IF(A1323="","",IF(A1323=1,start_rate,IF(variable,IF(OR(A1323=1,A1323&lt;$K$20*periods_per_year),D1322,MIN($K$21,IF(MOD(A1323-1,$J$23)=0,MAX($K$22,D1322+$J$24),D1322))),D1322)))</f>
        <v/>
      </c>
      <c r="E1323" s="71" t="str">
        <f t="shared" ref="E1323:E1386" si="183">IF(A1323="","",ROUND((((1+D1323/CP)^(CP/periods_per_year))-1)*J1322,2))</f>
        <v/>
      </c>
      <c r="F1323" s="71" t="str">
        <f>IF(A1323="","",IF(A1323=nper,J1322+E1323,MIN(J1322+E1323,IF(D1323=D1322,F1322,IF($E$10="Acc Bi-Weekly",ROUND((-PMT(((1+D1323/CP)^(CP/12))-1,(nper-A1323+1)*12/26,J1322))/2,2),IF($E$10="Acc Weekly",ROUND((-PMT(((1+D1323/CP)^(CP/12))-1,(nper-A1323+1)*12/52,J1322))/4,2),ROUND(-PMT(((1+D1323/CP)^(CP/periods_per_year))-1,nper-A1323+1,J1322),2)))))))</f>
        <v/>
      </c>
      <c r="G1323" s="71" t="str">
        <f>IF(OR(A1323="",A1323&lt;$E$14),"",IF(J1322&lt;=F1323,0,IF(IF(AND(A1323&gt;=$E$14,MOD(A1323-$E$14,int)=0),$E$15,0)+F1323&gt;=J1322+E1323,J1322+E1323-F1323,IF(AND(A1323&gt;=$E$14,MOD(A1323-$E$14,int)=0),$E$15,0)+IF(IF(AND(A1323&gt;=$E$14,MOD(A1323-$E$14,int)=0),$E$15,0)+IF(MOD(A1323-$E$18,periods_per_year)=0,$E$17,0)+F1323&lt;J1322+E1323,IF(MOD(A1323-$E$18,periods_per_year)=0,$E$17,0),J1322+E1323-IF(AND(A1323&gt;=$E$14,MOD(A1323-$E$14,int)=0),$E$15,0)-F1323))))</f>
        <v/>
      </c>
      <c r="H1323" s="68"/>
      <c r="I1323" s="71" t="str">
        <f t="shared" ref="I1323:I1386" si="184">IF(A1323="","",F1323-E1323+H1323+IF(G1323="",0,G1323))</f>
        <v/>
      </c>
      <c r="J1323" s="71" t="str">
        <f t="shared" ref="J1323:J1386" si="185">IF(A1323="","",J1322-I1323)</f>
        <v/>
      </c>
      <c r="K1323" s="50"/>
      <c r="L1323" s="63" t="str">
        <f t="shared" ref="L1323:L1386" si="186">IF(R1322="","",IF(OR(L1322&gt;=nper,ROUND(R1322,2)&lt;=0),"",L1322+1))</f>
        <v/>
      </c>
      <c r="M1323" s="64" t="str">
        <f>IF(L1323="","",IF(OR(periods_per_year=26,periods_per_year=52),IF(periods_per_year=26,IF(L1323=1,fpdate,M1322+14),IF(periods_per_year=52,IF(L1323=1,fpdate,M1322+7),"n/a")),IF(periods_per_year=24,DATE(YEAR(fpdate),MONTH(fpdate)+(L1323-1)/2+IF(AND(DAY(fpdate)&gt;=15,MOD(L1323,2)=0),1,0),IF(MOD(L1323,2)=0,IF(DAY(fpdate)&gt;=15,DAY(fpdate)-14,DAY(fpdate)+14),DAY(fpdate))),IF(DAY(DATE(YEAR(fpdate),MONTH(fpdate)+L1323-1,DAY(fpdate)))&lt;&gt;DAY(fpdate),DATE(YEAR(fpdate),MONTH(fpdate)+L1323,0),DATE(YEAR(fpdate),MONTH(fpdate)+L1323-1,DAY(fpdate))))))</f>
        <v/>
      </c>
      <c r="N1323" s="70" t="str">
        <f>IF(L1323="","",IF(D1323&lt;&gt;"",D1323,IF(L1323=1,start_rate,IF(variable,IF(OR(L1323=1,L1323&lt;$K$20*periods_per_year),N1322,MIN($K$21,IF(MOD(L1323-1,$J$23)=0,MAX($K$22,N1322+$J$24),N1322))),N1322))))</f>
        <v/>
      </c>
      <c r="O1323" s="71" t="str">
        <f>IF(L1323="","",ROUND((((1+N1323/CP)^(CP/periods_per_year))-1)*R1322,2))</f>
        <v/>
      </c>
      <c r="P1323" s="71" t="str">
        <f>IF(L1323="","",IF(L1323=nper,R1322+O1323,MIN(R1322+O1323,IF(N1323=N1322,P1322,ROUND(-PMT(((1+N1323/CP)^(CP/periods_per_year))-1,nper-L1323+1,R1322),2)))))</f>
        <v/>
      </c>
      <c r="Q1323" s="71" t="str">
        <f t="shared" ref="Q1323:Q1386" si="187">IF(L1323="","",P1323-O1323)</f>
        <v/>
      </c>
      <c r="R1323" s="71" t="str">
        <f t="shared" ref="R1323:R1386" si="188">IF(L1323="","",R1322-Q1323)</f>
        <v/>
      </c>
    </row>
    <row r="1324" spans="1:18" x14ac:dyDescent="0.25">
      <c r="A1324" s="63" t="str">
        <f t="shared" si="180"/>
        <v/>
      </c>
      <c r="B1324" s="64" t="str">
        <f t="shared" si="181"/>
        <v/>
      </c>
      <c r="C1324" s="65" t="str">
        <f t="shared" si="182"/>
        <v/>
      </c>
      <c r="D1324" s="66" t="str">
        <f>IF(A1324="","",IF(A1324=1,start_rate,IF(variable,IF(OR(A1324=1,A1324&lt;$K$20*periods_per_year),D1323,MIN($K$21,IF(MOD(A1324-1,$J$23)=0,MAX($K$22,D1323+$J$24),D1323))),D1323)))</f>
        <v/>
      </c>
      <c r="E1324" s="71" t="str">
        <f t="shared" si="183"/>
        <v/>
      </c>
      <c r="F1324" s="71" t="str">
        <f>IF(A1324="","",IF(A1324=nper,J1323+E1324,MIN(J1323+E1324,IF(D1324=D1323,F1323,IF($E$10="Acc Bi-Weekly",ROUND((-PMT(((1+D1324/CP)^(CP/12))-1,(nper-A1324+1)*12/26,J1323))/2,2),IF($E$10="Acc Weekly",ROUND((-PMT(((1+D1324/CP)^(CP/12))-1,(nper-A1324+1)*12/52,J1323))/4,2),ROUND(-PMT(((1+D1324/CP)^(CP/periods_per_year))-1,nper-A1324+1,J1323),2)))))))</f>
        <v/>
      </c>
      <c r="G1324" s="71" t="str">
        <f>IF(OR(A1324="",A1324&lt;$E$14),"",IF(J1323&lt;=F1324,0,IF(IF(AND(A1324&gt;=$E$14,MOD(A1324-$E$14,int)=0),$E$15,0)+F1324&gt;=J1323+E1324,J1323+E1324-F1324,IF(AND(A1324&gt;=$E$14,MOD(A1324-$E$14,int)=0),$E$15,0)+IF(IF(AND(A1324&gt;=$E$14,MOD(A1324-$E$14,int)=0),$E$15,0)+IF(MOD(A1324-$E$18,periods_per_year)=0,$E$17,0)+F1324&lt;J1323+E1324,IF(MOD(A1324-$E$18,periods_per_year)=0,$E$17,0),J1323+E1324-IF(AND(A1324&gt;=$E$14,MOD(A1324-$E$14,int)=0),$E$15,0)-F1324))))</f>
        <v/>
      </c>
      <c r="H1324" s="68"/>
      <c r="I1324" s="71" t="str">
        <f t="shared" si="184"/>
        <v/>
      </c>
      <c r="J1324" s="71" t="str">
        <f t="shared" si="185"/>
        <v/>
      </c>
      <c r="K1324" s="50"/>
      <c r="L1324" s="63" t="str">
        <f t="shared" si="186"/>
        <v/>
      </c>
      <c r="M1324" s="64" t="str">
        <f>IF(L1324="","",IF(OR(periods_per_year=26,periods_per_year=52),IF(periods_per_year=26,IF(L1324=1,fpdate,M1323+14),IF(periods_per_year=52,IF(L1324=1,fpdate,M1323+7),"n/a")),IF(periods_per_year=24,DATE(YEAR(fpdate),MONTH(fpdate)+(L1324-1)/2+IF(AND(DAY(fpdate)&gt;=15,MOD(L1324,2)=0),1,0),IF(MOD(L1324,2)=0,IF(DAY(fpdate)&gt;=15,DAY(fpdate)-14,DAY(fpdate)+14),DAY(fpdate))),IF(DAY(DATE(YEAR(fpdate),MONTH(fpdate)+L1324-1,DAY(fpdate)))&lt;&gt;DAY(fpdate),DATE(YEAR(fpdate),MONTH(fpdate)+L1324,0),DATE(YEAR(fpdate),MONTH(fpdate)+L1324-1,DAY(fpdate))))))</f>
        <v/>
      </c>
      <c r="N1324" s="70" t="str">
        <f>IF(L1324="","",IF(D1324&lt;&gt;"",D1324,IF(L1324=1,start_rate,IF(variable,IF(OR(L1324=1,L1324&lt;$K$20*periods_per_year),N1323,MIN($K$21,IF(MOD(L1324-1,$J$23)=0,MAX($K$22,N1323+$J$24),N1323))),N1323))))</f>
        <v/>
      </c>
      <c r="O1324" s="71" t="str">
        <f>IF(L1324="","",ROUND((((1+N1324/CP)^(CP/periods_per_year))-1)*R1323,2))</f>
        <v/>
      </c>
      <c r="P1324" s="71" t="str">
        <f>IF(L1324="","",IF(L1324=nper,R1323+O1324,MIN(R1323+O1324,IF(N1324=N1323,P1323,ROUND(-PMT(((1+N1324/CP)^(CP/periods_per_year))-1,nper-L1324+1,R1323),2)))))</f>
        <v/>
      </c>
      <c r="Q1324" s="71" t="str">
        <f t="shared" si="187"/>
        <v/>
      </c>
      <c r="R1324" s="71" t="str">
        <f t="shared" si="188"/>
        <v/>
      </c>
    </row>
    <row r="1325" spans="1:18" x14ac:dyDescent="0.25">
      <c r="A1325" s="63" t="str">
        <f t="shared" si="180"/>
        <v/>
      </c>
      <c r="B1325" s="64" t="str">
        <f t="shared" si="181"/>
        <v/>
      </c>
      <c r="C1325" s="65" t="str">
        <f t="shared" si="182"/>
        <v/>
      </c>
      <c r="D1325" s="66" t="str">
        <f>IF(A1325="","",IF(A1325=1,start_rate,IF(variable,IF(OR(A1325=1,A1325&lt;$K$20*periods_per_year),D1324,MIN($K$21,IF(MOD(A1325-1,$J$23)=0,MAX($K$22,D1324+$J$24),D1324))),D1324)))</f>
        <v/>
      </c>
      <c r="E1325" s="71" t="str">
        <f t="shared" si="183"/>
        <v/>
      </c>
      <c r="F1325" s="71" t="str">
        <f>IF(A1325="","",IF(A1325=nper,J1324+E1325,MIN(J1324+E1325,IF(D1325=D1324,F1324,IF($E$10="Acc Bi-Weekly",ROUND((-PMT(((1+D1325/CP)^(CP/12))-1,(nper-A1325+1)*12/26,J1324))/2,2),IF($E$10="Acc Weekly",ROUND((-PMT(((1+D1325/CP)^(CP/12))-1,(nper-A1325+1)*12/52,J1324))/4,2),ROUND(-PMT(((1+D1325/CP)^(CP/periods_per_year))-1,nper-A1325+1,J1324),2)))))))</f>
        <v/>
      </c>
      <c r="G1325" s="71" t="str">
        <f>IF(OR(A1325="",A1325&lt;$E$14),"",IF(J1324&lt;=F1325,0,IF(IF(AND(A1325&gt;=$E$14,MOD(A1325-$E$14,int)=0),$E$15,0)+F1325&gt;=J1324+E1325,J1324+E1325-F1325,IF(AND(A1325&gt;=$E$14,MOD(A1325-$E$14,int)=0),$E$15,0)+IF(IF(AND(A1325&gt;=$E$14,MOD(A1325-$E$14,int)=0),$E$15,0)+IF(MOD(A1325-$E$18,periods_per_year)=0,$E$17,0)+F1325&lt;J1324+E1325,IF(MOD(A1325-$E$18,periods_per_year)=0,$E$17,0),J1324+E1325-IF(AND(A1325&gt;=$E$14,MOD(A1325-$E$14,int)=0),$E$15,0)-F1325))))</f>
        <v/>
      </c>
      <c r="H1325" s="68"/>
      <c r="I1325" s="71" t="str">
        <f t="shared" si="184"/>
        <v/>
      </c>
      <c r="J1325" s="71" t="str">
        <f t="shared" si="185"/>
        <v/>
      </c>
      <c r="K1325" s="50"/>
      <c r="L1325" s="63" t="str">
        <f t="shared" si="186"/>
        <v/>
      </c>
      <c r="M1325" s="64" t="str">
        <f>IF(L1325="","",IF(OR(periods_per_year=26,periods_per_year=52),IF(periods_per_year=26,IF(L1325=1,fpdate,M1324+14),IF(periods_per_year=52,IF(L1325=1,fpdate,M1324+7),"n/a")),IF(periods_per_year=24,DATE(YEAR(fpdate),MONTH(fpdate)+(L1325-1)/2+IF(AND(DAY(fpdate)&gt;=15,MOD(L1325,2)=0),1,0),IF(MOD(L1325,2)=0,IF(DAY(fpdate)&gt;=15,DAY(fpdate)-14,DAY(fpdate)+14),DAY(fpdate))),IF(DAY(DATE(YEAR(fpdate),MONTH(fpdate)+L1325-1,DAY(fpdate)))&lt;&gt;DAY(fpdate),DATE(YEAR(fpdate),MONTH(fpdate)+L1325,0),DATE(YEAR(fpdate),MONTH(fpdate)+L1325-1,DAY(fpdate))))))</f>
        <v/>
      </c>
      <c r="N1325" s="70" t="str">
        <f>IF(L1325="","",IF(D1325&lt;&gt;"",D1325,IF(L1325=1,start_rate,IF(variable,IF(OR(L1325=1,L1325&lt;$K$20*periods_per_year),N1324,MIN($K$21,IF(MOD(L1325-1,$J$23)=0,MAX($K$22,N1324+$J$24),N1324))),N1324))))</f>
        <v/>
      </c>
      <c r="O1325" s="71" t="str">
        <f>IF(L1325="","",ROUND((((1+N1325/CP)^(CP/periods_per_year))-1)*R1324,2))</f>
        <v/>
      </c>
      <c r="P1325" s="71" t="str">
        <f>IF(L1325="","",IF(L1325=nper,R1324+O1325,MIN(R1324+O1325,IF(N1325=N1324,P1324,ROUND(-PMT(((1+N1325/CP)^(CP/periods_per_year))-1,nper-L1325+1,R1324),2)))))</f>
        <v/>
      </c>
      <c r="Q1325" s="71" t="str">
        <f t="shared" si="187"/>
        <v/>
      </c>
      <c r="R1325" s="71" t="str">
        <f t="shared" si="188"/>
        <v/>
      </c>
    </row>
    <row r="1326" spans="1:18" x14ac:dyDescent="0.25">
      <c r="A1326" s="63" t="str">
        <f t="shared" si="180"/>
        <v/>
      </c>
      <c r="B1326" s="64" t="str">
        <f t="shared" si="181"/>
        <v/>
      </c>
      <c r="C1326" s="65" t="str">
        <f t="shared" si="182"/>
        <v/>
      </c>
      <c r="D1326" s="66" t="str">
        <f>IF(A1326="","",IF(A1326=1,start_rate,IF(variable,IF(OR(A1326=1,A1326&lt;$K$20*periods_per_year),D1325,MIN($K$21,IF(MOD(A1326-1,$J$23)=0,MAX($K$22,D1325+$J$24),D1325))),D1325)))</f>
        <v/>
      </c>
      <c r="E1326" s="71" t="str">
        <f t="shared" si="183"/>
        <v/>
      </c>
      <c r="F1326" s="71" t="str">
        <f>IF(A1326="","",IF(A1326=nper,J1325+E1326,MIN(J1325+E1326,IF(D1326=D1325,F1325,IF($E$10="Acc Bi-Weekly",ROUND((-PMT(((1+D1326/CP)^(CP/12))-1,(nper-A1326+1)*12/26,J1325))/2,2),IF($E$10="Acc Weekly",ROUND((-PMT(((1+D1326/CP)^(CP/12))-1,(nper-A1326+1)*12/52,J1325))/4,2),ROUND(-PMT(((1+D1326/CP)^(CP/periods_per_year))-1,nper-A1326+1,J1325),2)))))))</f>
        <v/>
      </c>
      <c r="G1326" s="71" t="str">
        <f>IF(OR(A1326="",A1326&lt;$E$14),"",IF(J1325&lt;=F1326,0,IF(IF(AND(A1326&gt;=$E$14,MOD(A1326-$E$14,int)=0),$E$15,0)+F1326&gt;=J1325+E1326,J1325+E1326-F1326,IF(AND(A1326&gt;=$E$14,MOD(A1326-$E$14,int)=0),$E$15,0)+IF(IF(AND(A1326&gt;=$E$14,MOD(A1326-$E$14,int)=0),$E$15,0)+IF(MOD(A1326-$E$18,periods_per_year)=0,$E$17,0)+F1326&lt;J1325+E1326,IF(MOD(A1326-$E$18,periods_per_year)=0,$E$17,0),J1325+E1326-IF(AND(A1326&gt;=$E$14,MOD(A1326-$E$14,int)=0),$E$15,0)-F1326))))</f>
        <v/>
      </c>
      <c r="H1326" s="68"/>
      <c r="I1326" s="71" t="str">
        <f t="shared" si="184"/>
        <v/>
      </c>
      <c r="J1326" s="71" t="str">
        <f t="shared" si="185"/>
        <v/>
      </c>
      <c r="K1326" s="50"/>
      <c r="L1326" s="63" t="str">
        <f t="shared" si="186"/>
        <v/>
      </c>
      <c r="M1326" s="64" t="str">
        <f>IF(L1326="","",IF(OR(periods_per_year=26,periods_per_year=52),IF(periods_per_year=26,IF(L1326=1,fpdate,M1325+14),IF(periods_per_year=52,IF(L1326=1,fpdate,M1325+7),"n/a")),IF(periods_per_year=24,DATE(YEAR(fpdate),MONTH(fpdate)+(L1326-1)/2+IF(AND(DAY(fpdate)&gt;=15,MOD(L1326,2)=0),1,0),IF(MOD(L1326,2)=0,IF(DAY(fpdate)&gt;=15,DAY(fpdate)-14,DAY(fpdate)+14),DAY(fpdate))),IF(DAY(DATE(YEAR(fpdate),MONTH(fpdate)+L1326-1,DAY(fpdate)))&lt;&gt;DAY(fpdate),DATE(YEAR(fpdate),MONTH(fpdate)+L1326,0),DATE(YEAR(fpdate),MONTH(fpdate)+L1326-1,DAY(fpdate))))))</f>
        <v/>
      </c>
      <c r="N1326" s="70" t="str">
        <f>IF(L1326="","",IF(D1326&lt;&gt;"",D1326,IF(L1326=1,start_rate,IF(variable,IF(OR(L1326=1,L1326&lt;$K$20*periods_per_year),N1325,MIN($K$21,IF(MOD(L1326-1,$J$23)=0,MAX($K$22,N1325+$J$24),N1325))),N1325))))</f>
        <v/>
      </c>
      <c r="O1326" s="71" t="str">
        <f>IF(L1326="","",ROUND((((1+N1326/CP)^(CP/periods_per_year))-1)*R1325,2))</f>
        <v/>
      </c>
      <c r="P1326" s="71" t="str">
        <f>IF(L1326="","",IF(L1326=nper,R1325+O1326,MIN(R1325+O1326,IF(N1326=N1325,P1325,ROUND(-PMT(((1+N1326/CP)^(CP/periods_per_year))-1,nper-L1326+1,R1325),2)))))</f>
        <v/>
      </c>
      <c r="Q1326" s="71" t="str">
        <f t="shared" si="187"/>
        <v/>
      </c>
      <c r="R1326" s="71" t="str">
        <f t="shared" si="188"/>
        <v/>
      </c>
    </row>
    <row r="1327" spans="1:18" x14ac:dyDescent="0.25">
      <c r="A1327" s="63" t="str">
        <f t="shared" si="180"/>
        <v/>
      </c>
      <c r="B1327" s="64" t="str">
        <f t="shared" si="181"/>
        <v/>
      </c>
      <c r="C1327" s="65" t="str">
        <f t="shared" si="182"/>
        <v/>
      </c>
      <c r="D1327" s="66" t="str">
        <f>IF(A1327="","",IF(A1327=1,start_rate,IF(variable,IF(OR(A1327=1,A1327&lt;$K$20*periods_per_year),D1326,MIN($K$21,IF(MOD(A1327-1,$J$23)=0,MAX($K$22,D1326+$J$24),D1326))),D1326)))</f>
        <v/>
      </c>
      <c r="E1327" s="71" t="str">
        <f t="shared" si="183"/>
        <v/>
      </c>
      <c r="F1327" s="71" t="str">
        <f>IF(A1327="","",IF(A1327=nper,J1326+E1327,MIN(J1326+E1327,IF(D1327=D1326,F1326,IF($E$10="Acc Bi-Weekly",ROUND((-PMT(((1+D1327/CP)^(CP/12))-1,(nper-A1327+1)*12/26,J1326))/2,2),IF($E$10="Acc Weekly",ROUND((-PMT(((1+D1327/CP)^(CP/12))-1,(nper-A1327+1)*12/52,J1326))/4,2),ROUND(-PMT(((1+D1327/CP)^(CP/periods_per_year))-1,nper-A1327+1,J1326),2)))))))</f>
        <v/>
      </c>
      <c r="G1327" s="71" t="str">
        <f>IF(OR(A1327="",A1327&lt;$E$14),"",IF(J1326&lt;=F1327,0,IF(IF(AND(A1327&gt;=$E$14,MOD(A1327-$E$14,int)=0),$E$15,0)+F1327&gt;=J1326+E1327,J1326+E1327-F1327,IF(AND(A1327&gt;=$E$14,MOD(A1327-$E$14,int)=0),$E$15,0)+IF(IF(AND(A1327&gt;=$E$14,MOD(A1327-$E$14,int)=0),$E$15,0)+IF(MOD(A1327-$E$18,periods_per_year)=0,$E$17,0)+F1327&lt;J1326+E1327,IF(MOD(A1327-$E$18,periods_per_year)=0,$E$17,0),J1326+E1327-IF(AND(A1327&gt;=$E$14,MOD(A1327-$E$14,int)=0),$E$15,0)-F1327))))</f>
        <v/>
      </c>
      <c r="H1327" s="68"/>
      <c r="I1327" s="71" t="str">
        <f t="shared" si="184"/>
        <v/>
      </c>
      <c r="J1327" s="71" t="str">
        <f t="shared" si="185"/>
        <v/>
      </c>
      <c r="K1327" s="50"/>
      <c r="L1327" s="63" t="str">
        <f t="shared" si="186"/>
        <v/>
      </c>
      <c r="M1327" s="64" t="str">
        <f>IF(L1327="","",IF(OR(periods_per_year=26,periods_per_year=52),IF(periods_per_year=26,IF(L1327=1,fpdate,M1326+14),IF(periods_per_year=52,IF(L1327=1,fpdate,M1326+7),"n/a")),IF(periods_per_year=24,DATE(YEAR(fpdate),MONTH(fpdate)+(L1327-1)/2+IF(AND(DAY(fpdate)&gt;=15,MOD(L1327,2)=0),1,0),IF(MOD(L1327,2)=0,IF(DAY(fpdate)&gt;=15,DAY(fpdate)-14,DAY(fpdate)+14),DAY(fpdate))),IF(DAY(DATE(YEAR(fpdate),MONTH(fpdate)+L1327-1,DAY(fpdate)))&lt;&gt;DAY(fpdate),DATE(YEAR(fpdate),MONTH(fpdate)+L1327,0),DATE(YEAR(fpdate),MONTH(fpdate)+L1327-1,DAY(fpdate))))))</f>
        <v/>
      </c>
      <c r="N1327" s="70" t="str">
        <f>IF(L1327="","",IF(D1327&lt;&gt;"",D1327,IF(L1327=1,start_rate,IF(variable,IF(OR(L1327=1,L1327&lt;$K$20*periods_per_year),N1326,MIN($K$21,IF(MOD(L1327-1,$J$23)=0,MAX($K$22,N1326+$J$24),N1326))),N1326))))</f>
        <v/>
      </c>
      <c r="O1327" s="71" t="str">
        <f>IF(L1327="","",ROUND((((1+N1327/CP)^(CP/periods_per_year))-1)*R1326,2))</f>
        <v/>
      </c>
      <c r="P1327" s="71" t="str">
        <f>IF(L1327="","",IF(L1327=nper,R1326+O1327,MIN(R1326+O1327,IF(N1327=N1326,P1326,ROUND(-PMT(((1+N1327/CP)^(CP/periods_per_year))-1,nper-L1327+1,R1326),2)))))</f>
        <v/>
      </c>
      <c r="Q1327" s="71" t="str">
        <f t="shared" si="187"/>
        <v/>
      </c>
      <c r="R1327" s="71" t="str">
        <f t="shared" si="188"/>
        <v/>
      </c>
    </row>
    <row r="1328" spans="1:18" x14ac:dyDescent="0.25">
      <c r="A1328" s="63" t="str">
        <f t="shared" si="180"/>
        <v/>
      </c>
      <c r="B1328" s="64" t="str">
        <f t="shared" si="181"/>
        <v/>
      </c>
      <c r="C1328" s="65" t="str">
        <f t="shared" si="182"/>
        <v/>
      </c>
      <c r="D1328" s="66" t="str">
        <f>IF(A1328="","",IF(A1328=1,start_rate,IF(variable,IF(OR(A1328=1,A1328&lt;$K$20*periods_per_year),D1327,MIN($K$21,IF(MOD(A1328-1,$J$23)=0,MAX($K$22,D1327+$J$24),D1327))),D1327)))</f>
        <v/>
      </c>
      <c r="E1328" s="71" t="str">
        <f t="shared" si="183"/>
        <v/>
      </c>
      <c r="F1328" s="71" t="str">
        <f>IF(A1328="","",IF(A1328=nper,J1327+E1328,MIN(J1327+E1328,IF(D1328=D1327,F1327,IF($E$10="Acc Bi-Weekly",ROUND((-PMT(((1+D1328/CP)^(CP/12))-1,(nper-A1328+1)*12/26,J1327))/2,2),IF($E$10="Acc Weekly",ROUND((-PMT(((1+D1328/CP)^(CP/12))-1,(nper-A1328+1)*12/52,J1327))/4,2),ROUND(-PMT(((1+D1328/CP)^(CP/periods_per_year))-1,nper-A1328+1,J1327),2)))))))</f>
        <v/>
      </c>
      <c r="G1328" s="71" t="str">
        <f>IF(OR(A1328="",A1328&lt;$E$14),"",IF(J1327&lt;=F1328,0,IF(IF(AND(A1328&gt;=$E$14,MOD(A1328-$E$14,int)=0),$E$15,0)+F1328&gt;=J1327+E1328,J1327+E1328-F1328,IF(AND(A1328&gt;=$E$14,MOD(A1328-$E$14,int)=0),$E$15,0)+IF(IF(AND(A1328&gt;=$E$14,MOD(A1328-$E$14,int)=0),$E$15,0)+IF(MOD(A1328-$E$18,periods_per_year)=0,$E$17,0)+F1328&lt;J1327+E1328,IF(MOD(A1328-$E$18,periods_per_year)=0,$E$17,0),J1327+E1328-IF(AND(A1328&gt;=$E$14,MOD(A1328-$E$14,int)=0),$E$15,0)-F1328))))</f>
        <v/>
      </c>
      <c r="H1328" s="68"/>
      <c r="I1328" s="71" t="str">
        <f t="shared" si="184"/>
        <v/>
      </c>
      <c r="J1328" s="71" t="str">
        <f t="shared" si="185"/>
        <v/>
      </c>
      <c r="K1328" s="50"/>
      <c r="L1328" s="63" t="str">
        <f t="shared" si="186"/>
        <v/>
      </c>
      <c r="M1328" s="64" t="str">
        <f>IF(L1328="","",IF(OR(periods_per_year=26,periods_per_year=52),IF(periods_per_year=26,IF(L1328=1,fpdate,M1327+14),IF(periods_per_year=52,IF(L1328=1,fpdate,M1327+7),"n/a")),IF(periods_per_year=24,DATE(YEAR(fpdate),MONTH(fpdate)+(L1328-1)/2+IF(AND(DAY(fpdate)&gt;=15,MOD(L1328,2)=0),1,0),IF(MOD(L1328,2)=0,IF(DAY(fpdate)&gt;=15,DAY(fpdate)-14,DAY(fpdate)+14),DAY(fpdate))),IF(DAY(DATE(YEAR(fpdate),MONTH(fpdate)+L1328-1,DAY(fpdate)))&lt;&gt;DAY(fpdate),DATE(YEAR(fpdate),MONTH(fpdate)+L1328,0),DATE(YEAR(fpdate),MONTH(fpdate)+L1328-1,DAY(fpdate))))))</f>
        <v/>
      </c>
      <c r="N1328" s="70" t="str">
        <f>IF(L1328="","",IF(D1328&lt;&gt;"",D1328,IF(L1328=1,start_rate,IF(variable,IF(OR(L1328=1,L1328&lt;$K$20*periods_per_year),N1327,MIN($K$21,IF(MOD(L1328-1,$J$23)=0,MAX($K$22,N1327+$J$24),N1327))),N1327))))</f>
        <v/>
      </c>
      <c r="O1328" s="71" t="str">
        <f>IF(L1328="","",ROUND((((1+N1328/CP)^(CP/periods_per_year))-1)*R1327,2))</f>
        <v/>
      </c>
      <c r="P1328" s="71" t="str">
        <f>IF(L1328="","",IF(L1328=nper,R1327+O1328,MIN(R1327+O1328,IF(N1328=N1327,P1327,ROUND(-PMT(((1+N1328/CP)^(CP/periods_per_year))-1,nper-L1328+1,R1327),2)))))</f>
        <v/>
      </c>
      <c r="Q1328" s="71" t="str">
        <f t="shared" si="187"/>
        <v/>
      </c>
      <c r="R1328" s="71" t="str">
        <f t="shared" si="188"/>
        <v/>
      </c>
    </row>
    <row r="1329" spans="1:18" x14ac:dyDescent="0.25">
      <c r="A1329" s="63" t="str">
        <f t="shared" si="180"/>
        <v/>
      </c>
      <c r="B1329" s="64" t="str">
        <f t="shared" si="181"/>
        <v/>
      </c>
      <c r="C1329" s="65" t="str">
        <f t="shared" si="182"/>
        <v/>
      </c>
      <c r="D1329" s="66" t="str">
        <f>IF(A1329="","",IF(A1329=1,start_rate,IF(variable,IF(OR(A1329=1,A1329&lt;$K$20*periods_per_year),D1328,MIN($K$21,IF(MOD(A1329-1,$J$23)=0,MAX($K$22,D1328+$J$24),D1328))),D1328)))</f>
        <v/>
      </c>
      <c r="E1329" s="71" t="str">
        <f t="shared" si="183"/>
        <v/>
      </c>
      <c r="F1329" s="71" t="str">
        <f>IF(A1329="","",IF(A1329=nper,J1328+E1329,MIN(J1328+E1329,IF(D1329=D1328,F1328,IF($E$10="Acc Bi-Weekly",ROUND((-PMT(((1+D1329/CP)^(CP/12))-1,(nper-A1329+1)*12/26,J1328))/2,2),IF($E$10="Acc Weekly",ROUND((-PMT(((1+D1329/CP)^(CP/12))-1,(nper-A1329+1)*12/52,J1328))/4,2),ROUND(-PMT(((1+D1329/CP)^(CP/periods_per_year))-1,nper-A1329+1,J1328),2)))))))</f>
        <v/>
      </c>
      <c r="G1329" s="71" t="str">
        <f>IF(OR(A1329="",A1329&lt;$E$14),"",IF(J1328&lt;=F1329,0,IF(IF(AND(A1329&gt;=$E$14,MOD(A1329-$E$14,int)=0),$E$15,0)+F1329&gt;=J1328+E1329,J1328+E1329-F1329,IF(AND(A1329&gt;=$E$14,MOD(A1329-$E$14,int)=0),$E$15,0)+IF(IF(AND(A1329&gt;=$E$14,MOD(A1329-$E$14,int)=0),$E$15,0)+IF(MOD(A1329-$E$18,periods_per_year)=0,$E$17,0)+F1329&lt;J1328+E1329,IF(MOD(A1329-$E$18,periods_per_year)=0,$E$17,0),J1328+E1329-IF(AND(A1329&gt;=$E$14,MOD(A1329-$E$14,int)=0),$E$15,0)-F1329))))</f>
        <v/>
      </c>
      <c r="H1329" s="68"/>
      <c r="I1329" s="71" t="str">
        <f t="shared" si="184"/>
        <v/>
      </c>
      <c r="J1329" s="71" t="str">
        <f t="shared" si="185"/>
        <v/>
      </c>
      <c r="K1329" s="50"/>
      <c r="L1329" s="63" t="str">
        <f t="shared" si="186"/>
        <v/>
      </c>
      <c r="M1329" s="64" t="str">
        <f>IF(L1329="","",IF(OR(periods_per_year=26,periods_per_year=52),IF(periods_per_year=26,IF(L1329=1,fpdate,M1328+14),IF(periods_per_year=52,IF(L1329=1,fpdate,M1328+7),"n/a")),IF(periods_per_year=24,DATE(YEAR(fpdate),MONTH(fpdate)+(L1329-1)/2+IF(AND(DAY(fpdate)&gt;=15,MOD(L1329,2)=0),1,0),IF(MOD(L1329,2)=0,IF(DAY(fpdate)&gt;=15,DAY(fpdate)-14,DAY(fpdate)+14),DAY(fpdate))),IF(DAY(DATE(YEAR(fpdate),MONTH(fpdate)+L1329-1,DAY(fpdate)))&lt;&gt;DAY(fpdate),DATE(YEAR(fpdate),MONTH(fpdate)+L1329,0),DATE(YEAR(fpdate),MONTH(fpdate)+L1329-1,DAY(fpdate))))))</f>
        <v/>
      </c>
      <c r="N1329" s="70" t="str">
        <f>IF(L1329="","",IF(D1329&lt;&gt;"",D1329,IF(L1329=1,start_rate,IF(variable,IF(OR(L1329=1,L1329&lt;$K$20*periods_per_year),N1328,MIN($K$21,IF(MOD(L1329-1,$J$23)=0,MAX($K$22,N1328+$J$24),N1328))),N1328))))</f>
        <v/>
      </c>
      <c r="O1329" s="71" t="str">
        <f>IF(L1329="","",ROUND((((1+N1329/CP)^(CP/periods_per_year))-1)*R1328,2))</f>
        <v/>
      </c>
      <c r="P1329" s="71" t="str">
        <f>IF(L1329="","",IF(L1329=nper,R1328+O1329,MIN(R1328+O1329,IF(N1329=N1328,P1328,ROUND(-PMT(((1+N1329/CP)^(CP/periods_per_year))-1,nper-L1329+1,R1328),2)))))</f>
        <v/>
      </c>
      <c r="Q1329" s="71" t="str">
        <f t="shared" si="187"/>
        <v/>
      </c>
      <c r="R1329" s="71" t="str">
        <f t="shared" si="188"/>
        <v/>
      </c>
    </row>
    <row r="1330" spans="1:18" x14ac:dyDescent="0.25">
      <c r="A1330" s="63" t="str">
        <f t="shared" si="180"/>
        <v/>
      </c>
      <c r="B1330" s="64" t="str">
        <f t="shared" si="181"/>
        <v/>
      </c>
      <c r="C1330" s="65" t="str">
        <f t="shared" si="182"/>
        <v/>
      </c>
      <c r="D1330" s="66" t="str">
        <f>IF(A1330="","",IF(A1330=1,start_rate,IF(variable,IF(OR(A1330=1,A1330&lt;$K$20*periods_per_year),D1329,MIN($K$21,IF(MOD(A1330-1,$J$23)=0,MAX($K$22,D1329+$J$24),D1329))),D1329)))</f>
        <v/>
      </c>
      <c r="E1330" s="71" t="str">
        <f t="shared" si="183"/>
        <v/>
      </c>
      <c r="F1330" s="71" t="str">
        <f>IF(A1330="","",IF(A1330=nper,J1329+E1330,MIN(J1329+E1330,IF(D1330=D1329,F1329,IF($E$10="Acc Bi-Weekly",ROUND((-PMT(((1+D1330/CP)^(CP/12))-1,(nper-A1330+1)*12/26,J1329))/2,2),IF($E$10="Acc Weekly",ROUND((-PMT(((1+D1330/CP)^(CP/12))-1,(nper-A1330+1)*12/52,J1329))/4,2),ROUND(-PMT(((1+D1330/CP)^(CP/periods_per_year))-1,nper-A1330+1,J1329),2)))))))</f>
        <v/>
      </c>
      <c r="G1330" s="71" t="str">
        <f>IF(OR(A1330="",A1330&lt;$E$14),"",IF(J1329&lt;=F1330,0,IF(IF(AND(A1330&gt;=$E$14,MOD(A1330-$E$14,int)=0),$E$15,0)+F1330&gt;=J1329+E1330,J1329+E1330-F1330,IF(AND(A1330&gt;=$E$14,MOD(A1330-$E$14,int)=0),$E$15,0)+IF(IF(AND(A1330&gt;=$E$14,MOD(A1330-$E$14,int)=0),$E$15,0)+IF(MOD(A1330-$E$18,periods_per_year)=0,$E$17,0)+F1330&lt;J1329+E1330,IF(MOD(A1330-$E$18,periods_per_year)=0,$E$17,0),J1329+E1330-IF(AND(A1330&gt;=$E$14,MOD(A1330-$E$14,int)=0),$E$15,0)-F1330))))</f>
        <v/>
      </c>
      <c r="H1330" s="68"/>
      <c r="I1330" s="71" t="str">
        <f t="shared" si="184"/>
        <v/>
      </c>
      <c r="J1330" s="71" t="str">
        <f t="shared" si="185"/>
        <v/>
      </c>
      <c r="K1330" s="50"/>
      <c r="L1330" s="63" t="str">
        <f t="shared" si="186"/>
        <v/>
      </c>
      <c r="M1330" s="64" t="str">
        <f>IF(L1330="","",IF(OR(periods_per_year=26,periods_per_year=52),IF(periods_per_year=26,IF(L1330=1,fpdate,M1329+14),IF(periods_per_year=52,IF(L1330=1,fpdate,M1329+7),"n/a")),IF(periods_per_year=24,DATE(YEAR(fpdate),MONTH(fpdate)+(L1330-1)/2+IF(AND(DAY(fpdate)&gt;=15,MOD(L1330,2)=0),1,0),IF(MOD(L1330,2)=0,IF(DAY(fpdate)&gt;=15,DAY(fpdate)-14,DAY(fpdate)+14),DAY(fpdate))),IF(DAY(DATE(YEAR(fpdate),MONTH(fpdate)+L1330-1,DAY(fpdate)))&lt;&gt;DAY(fpdate),DATE(YEAR(fpdate),MONTH(fpdate)+L1330,0),DATE(YEAR(fpdate),MONTH(fpdate)+L1330-1,DAY(fpdate))))))</f>
        <v/>
      </c>
      <c r="N1330" s="70" t="str">
        <f>IF(L1330="","",IF(D1330&lt;&gt;"",D1330,IF(L1330=1,start_rate,IF(variable,IF(OR(L1330=1,L1330&lt;$K$20*periods_per_year),N1329,MIN($K$21,IF(MOD(L1330-1,$J$23)=0,MAX($K$22,N1329+$J$24),N1329))),N1329))))</f>
        <v/>
      </c>
      <c r="O1330" s="71" t="str">
        <f>IF(L1330="","",ROUND((((1+N1330/CP)^(CP/periods_per_year))-1)*R1329,2))</f>
        <v/>
      </c>
      <c r="P1330" s="71" t="str">
        <f>IF(L1330="","",IF(L1330=nper,R1329+O1330,MIN(R1329+O1330,IF(N1330=N1329,P1329,ROUND(-PMT(((1+N1330/CP)^(CP/periods_per_year))-1,nper-L1330+1,R1329),2)))))</f>
        <v/>
      </c>
      <c r="Q1330" s="71" t="str">
        <f t="shared" si="187"/>
        <v/>
      </c>
      <c r="R1330" s="71" t="str">
        <f t="shared" si="188"/>
        <v/>
      </c>
    </row>
    <row r="1331" spans="1:18" x14ac:dyDescent="0.25">
      <c r="A1331" s="63" t="str">
        <f t="shared" si="180"/>
        <v/>
      </c>
      <c r="B1331" s="64" t="str">
        <f t="shared" si="181"/>
        <v/>
      </c>
      <c r="C1331" s="65" t="str">
        <f t="shared" si="182"/>
        <v/>
      </c>
      <c r="D1331" s="66" t="str">
        <f>IF(A1331="","",IF(A1331=1,start_rate,IF(variable,IF(OR(A1331=1,A1331&lt;$K$20*periods_per_year),D1330,MIN($K$21,IF(MOD(A1331-1,$J$23)=0,MAX($K$22,D1330+$J$24),D1330))),D1330)))</f>
        <v/>
      </c>
      <c r="E1331" s="71" t="str">
        <f t="shared" si="183"/>
        <v/>
      </c>
      <c r="F1331" s="71" t="str">
        <f>IF(A1331="","",IF(A1331=nper,J1330+E1331,MIN(J1330+E1331,IF(D1331=D1330,F1330,IF($E$10="Acc Bi-Weekly",ROUND((-PMT(((1+D1331/CP)^(CP/12))-1,(nper-A1331+1)*12/26,J1330))/2,2),IF($E$10="Acc Weekly",ROUND((-PMT(((1+D1331/CP)^(CP/12))-1,(nper-A1331+1)*12/52,J1330))/4,2),ROUND(-PMT(((1+D1331/CP)^(CP/periods_per_year))-1,nper-A1331+1,J1330),2)))))))</f>
        <v/>
      </c>
      <c r="G1331" s="71" t="str">
        <f>IF(OR(A1331="",A1331&lt;$E$14),"",IF(J1330&lt;=F1331,0,IF(IF(AND(A1331&gt;=$E$14,MOD(A1331-$E$14,int)=0),$E$15,0)+F1331&gt;=J1330+E1331,J1330+E1331-F1331,IF(AND(A1331&gt;=$E$14,MOD(A1331-$E$14,int)=0),$E$15,0)+IF(IF(AND(A1331&gt;=$E$14,MOD(A1331-$E$14,int)=0),$E$15,0)+IF(MOD(A1331-$E$18,periods_per_year)=0,$E$17,0)+F1331&lt;J1330+E1331,IF(MOD(A1331-$E$18,periods_per_year)=0,$E$17,0),J1330+E1331-IF(AND(A1331&gt;=$E$14,MOD(A1331-$E$14,int)=0),$E$15,0)-F1331))))</f>
        <v/>
      </c>
      <c r="H1331" s="68"/>
      <c r="I1331" s="71" t="str">
        <f t="shared" si="184"/>
        <v/>
      </c>
      <c r="J1331" s="71" t="str">
        <f t="shared" si="185"/>
        <v/>
      </c>
      <c r="K1331" s="50"/>
      <c r="L1331" s="63" t="str">
        <f t="shared" si="186"/>
        <v/>
      </c>
      <c r="M1331" s="64" t="str">
        <f>IF(L1331="","",IF(OR(periods_per_year=26,periods_per_year=52),IF(periods_per_year=26,IF(L1331=1,fpdate,M1330+14),IF(periods_per_year=52,IF(L1331=1,fpdate,M1330+7),"n/a")),IF(periods_per_year=24,DATE(YEAR(fpdate),MONTH(fpdate)+(L1331-1)/2+IF(AND(DAY(fpdate)&gt;=15,MOD(L1331,2)=0),1,0),IF(MOD(L1331,2)=0,IF(DAY(fpdate)&gt;=15,DAY(fpdate)-14,DAY(fpdate)+14),DAY(fpdate))),IF(DAY(DATE(YEAR(fpdate),MONTH(fpdate)+L1331-1,DAY(fpdate)))&lt;&gt;DAY(fpdate),DATE(YEAR(fpdate),MONTH(fpdate)+L1331,0),DATE(YEAR(fpdate),MONTH(fpdate)+L1331-1,DAY(fpdate))))))</f>
        <v/>
      </c>
      <c r="N1331" s="70" t="str">
        <f>IF(L1331="","",IF(D1331&lt;&gt;"",D1331,IF(L1331=1,start_rate,IF(variable,IF(OR(L1331=1,L1331&lt;$K$20*periods_per_year),N1330,MIN($K$21,IF(MOD(L1331-1,$J$23)=0,MAX($K$22,N1330+$J$24),N1330))),N1330))))</f>
        <v/>
      </c>
      <c r="O1331" s="71" t="str">
        <f>IF(L1331="","",ROUND((((1+N1331/CP)^(CP/periods_per_year))-1)*R1330,2))</f>
        <v/>
      </c>
      <c r="P1331" s="71" t="str">
        <f>IF(L1331="","",IF(L1331=nper,R1330+O1331,MIN(R1330+O1331,IF(N1331=N1330,P1330,ROUND(-PMT(((1+N1331/CP)^(CP/periods_per_year))-1,nper-L1331+1,R1330),2)))))</f>
        <v/>
      </c>
      <c r="Q1331" s="71" t="str">
        <f t="shared" si="187"/>
        <v/>
      </c>
      <c r="R1331" s="71" t="str">
        <f t="shared" si="188"/>
        <v/>
      </c>
    </row>
    <row r="1332" spans="1:18" x14ac:dyDescent="0.25">
      <c r="A1332" s="63" t="str">
        <f t="shared" si="180"/>
        <v/>
      </c>
      <c r="B1332" s="64" t="str">
        <f t="shared" si="181"/>
        <v/>
      </c>
      <c r="C1332" s="65" t="str">
        <f t="shared" si="182"/>
        <v/>
      </c>
      <c r="D1332" s="66" t="str">
        <f>IF(A1332="","",IF(A1332=1,start_rate,IF(variable,IF(OR(A1332=1,A1332&lt;$K$20*periods_per_year),D1331,MIN($K$21,IF(MOD(A1332-1,$J$23)=0,MAX($K$22,D1331+$J$24),D1331))),D1331)))</f>
        <v/>
      </c>
      <c r="E1332" s="71" t="str">
        <f t="shared" si="183"/>
        <v/>
      </c>
      <c r="F1332" s="71" t="str">
        <f>IF(A1332="","",IF(A1332=nper,J1331+E1332,MIN(J1331+E1332,IF(D1332=D1331,F1331,IF($E$10="Acc Bi-Weekly",ROUND((-PMT(((1+D1332/CP)^(CP/12))-1,(nper-A1332+1)*12/26,J1331))/2,2),IF($E$10="Acc Weekly",ROUND((-PMT(((1+D1332/CP)^(CP/12))-1,(nper-A1332+1)*12/52,J1331))/4,2),ROUND(-PMT(((1+D1332/CP)^(CP/periods_per_year))-1,nper-A1332+1,J1331),2)))))))</f>
        <v/>
      </c>
      <c r="G1332" s="71" t="str">
        <f>IF(OR(A1332="",A1332&lt;$E$14),"",IF(J1331&lt;=F1332,0,IF(IF(AND(A1332&gt;=$E$14,MOD(A1332-$E$14,int)=0),$E$15,0)+F1332&gt;=J1331+E1332,J1331+E1332-F1332,IF(AND(A1332&gt;=$E$14,MOD(A1332-$E$14,int)=0),$E$15,0)+IF(IF(AND(A1332&gt;=$E$14,MOD(A1332-$E$14,int)=0),$E$15,0)+IF(MOD(A1332-$E$18,periods_per_year)=0,$E$17,0)+F1332&lt;J1331+E1332,IF(MOD(A1332-$E$18,periods_per_year)=0,$E$17,0),J1331+E1332-IF(AND(A1332&gt;=$E$14,MOD(A1332-$E$14,int)=0),$E$15,0)-F1332))))</f>
        <v/>
      </c>
      <c r="H1332" s="68"/>
      <c r="I1332" s="71" t="str">
        <f t="shared" si="184"/>
        <v/>
      </c>
      <c r="J1332" s="71" t="str">
        <f t="shared" si="185"/>
        <v/>
      </c>
      <c r="K1332" s="50"/>
      <c r="L1332" s="63" t="str">
        <f t="shared" si="186"/>
        <v/>
      </c>
      <c r="M1332" s="64" t="str">
        <f>IF(L1332="","",IF(OR(periods_per_year=26,periods_per_year=52),IF(periods_per_year=26,IF(L1332=1,fpdate,M1331+14),IF(periods_per_year=52,IF(L1332=1,fpdate,M1331+7),"n/a")),IF(periods_per_year=24,DATE(YEAR(fpdate),MONTH(fpdate)+(L1332-1)/2+IF(AND(DAY(fpdate)&gt;=15,MOD(L1332,2)=0),1,0),IF(MOD(L1332,2)=0,IF(DAY(fpdate)&gt;=15,DAY(fpdate)-14,DAY(fpdate)+14),DAY(fpdate))),IF(DAY(DATE(YEAR(fpdate),MONTH(fpdate)+L1332-1,DAY(fpdate)))&lt;&gt;DAY(fpdate),DATE(YEAR(fpdate),MONTH(fpdate)+L1332,0),DATE(YEAR(fpdate),MONTH(fpdate)+L1332-1,DAY(fpdate))))))</f>
        <v/>
      </c>
      <c r="N1332" s="70" t="str">
        <f>IF(L1332="","",IF(D1332&lt;&gt;"",D1332,IF(L1332=1,start_rate,IF(variable,IF(OR(L1332=1,L1332&lt;$K$20*periods_per_year),N1331,MIN($K$21,IF(MOD(L1332-1,$J$23)=0,MAX($K$22,N1331+$J$24),N1331))),N1331))))</f>
        <v/>
      </c>
      <c r="O1332" s="71" t="str">
        <f>IF(L1332="","",ROUND((((1+N1332/CP)^(CP/periods_per_year))-1)*R1331,2))</f>
        <v/>
      </c>
      <c r="P1332" s="71" t="str">
        <f>IF(L1332="","",IF(L1332=nper,R1331+O1332,MIN(R1331+O1332,IF(N1332=N1331,P1331,ROUND(-PMT(((1+N1332/CP)^(CP/periods_per_year))-1,nper-L1332+1,R1331),2)))))</f>
        <v/>
      </c>
      <c r="Q1332" s="71" t="str">
        <f t="shared" si="187"/>
        <v/>
      </c>
      <c r="R1332" s="71" t="str">
        <f t="shared" si="188"/>
        <v/>
      </c>
    </row>
    <row r="1333" spans="1:18" x14ac:dyDescent="0.25">
      <c r="A1333" s="63" t="str">
        <f t="shared" si="180"/>
        <v/>
      </c>
      <c r="B1333" s="64" t="str">
        <f t="shared" si="181"/>
        <v/>
      </c>
      <c r="C1333" s="65" t="str">
        <f t="shared" si="182"/>
        <v/>
      </c>
      <c r="D1333" s="66" t="str">
        <f>IF(A1333="","",IF(A1333=1,start_rate,IF(variable,IF(OR(A1333=1,A1333&lt;$K$20*periods_per_year),D1332,MIN($K$21,IF(MOD(A1333-1,$J$23)=0,MAX($K$22,D1332+$J$24),D1332))),D1332)))</f>
        <v/>
      </c>
      <c r="E1333" s="71" t="str">
        <f t="shared" si="183"/>
        <v/>
      </c>
      <c r="F1333" s="71" t="str">
        <f>IF(A1333="","",IF(A1333=nper,J1332+E1333,MIN(J1332+E1333,IF(D1333=D1332,F1332,IF($E$10="Acc Bi-Weekly",ROUND((-PMT(((1+D1333/CP)^(CP/12))-1,(nper-A1333+1)*12/26,J1332))/2,2),IF($E$10="Acc Weekly",ROUND((-PMT(((1+D1333/CP)^(CP/12))-1,(nper-A1333+1)*12/52,J1332))/4,2),ROUND(-PMT(((1+D1333/CP)^(CP/periods_per_year))-1,nper-A1333+1,J1332),2)))))))</f>
        <v/>
      </c>
      <c r="G1333" s="71" t="str">
        <f>IF(OR(A1333="",A1333&lt;$E$14),"",IF(J1332&lt;=F1333,0,IF(IF(AND(A1333&gt;=$E$14,MOD(A1333-$E$14,int)=0),$E$15,0)+F1333&gt;=J1332+E1333,J1332+E1333-F1333,IF(AND(A1333&gt;=$E$14,MOD(A1333-$E$14,int)=0),$E$15,0)+IF(IF(AND(A1333&gt;=$E$14,MOD(A1333-$E$14,int)=0),$E$15,0)+IF(MOD(A1333-$E$18,periods_per_year)=0,$E$17,0)+F1333&lt;J1332+E1333,IF(MOD(A1333-$E$18,periods_per_year)=0,$E$17,0),J1332+E1333-IF(AND(A1333&gt;=$E$14,MOD(A1333-$E$14,int)=0),$E$15,0)-F1333))))</f>
        <v/>
      </c>
      <c r="H1333" s="68"/>
      <c r="I1333" s="71" t="str">
        <f t="shared" si="184"/>
        <v/>
      </c>
      <c r="J1333" s="71" t="str">
        <f t="shared" si="185"/>
        <v/>
      </c>
      <c r="K1333" s="50"/>
      <c r="L1333" s="63" t="str">
        <f t="shared" si="186"/>
        <v/>
      </c>
      <c r="M1333" s="64" t="str">
        <f>IF(L1333="","",IF(OR(periods_per_year=26,periods_per_year=52),IF(periods_per_year=26,IF(L1333=1,fpdate,M1332+14),IF(periods_per_year=52,IF(L1333=1,fpdate,M1332+7),"n/a")),IF(periods_per_year=24,DATE(YEAR(fpdate),MONTH(fpdate)+(L1333-1)/2+IF(AND(DAY(fpdate)&gt;=15,MOD(L1333,2)=0),1,0),IF(MOD(L1333,2)=0,IF(DAY(fpdate)&gt;=15,DAY(fpdate)-14,DAY(fpdate)+14),DAY(fpdate))),IF(DAY(DATE(YEAR(fpdate),MONTH(fpdate)+L1333-1,DAY(fpdate)))&lt;&gt;DAY(fpdate),DATE(YEAR(fpdate),MONTH(fpdate)+L1333,0),DATE(YEAR(fpdate),MONTH(fpdate)+L1333-1,DAY(fpdate))))))</f>
        <v/>
      </c>
      <c r="N1333" s="70" t="str">
        <f>IF(L1333="","",IF(D1333&lt;&gt;"",D1333,IF(L1333=1,start_rate,IF(variable,IF(OR(L1333=1,L1333&lt;$K$20*periods_per_year),N1332,MIN($K$21,IF(MOD(L1333-1,$J$23)=0,MAX($K$22,N1332+$J$24),N1332))),N1332))))</f>
        <v/>
      </c>
      <c r="O1333" s="71" t="str">
        <f>IF(L1333="","",ROUND((((1+N1333/CP)^(CP/periods_per_year))-1)*R1332,2))</f>
        <v/>
      </c>
      <c r="P1333" s="71" t="str">
        <f>IF(L1333="","",IF(L1333=nper,R1332+O1333,MIN(R1332+O1333,IF(N1333=N1332,P1332,ROUND(-PMT(((1+N1333/CP)^(CP/periods_per_year))-1,nper-L1333+1,R1332),2)))))</f>
        <v/>
      </c>
      <c r="Q1333" s="71" t="str">
        <f t="shared" si="187"/>
        <v/>
      </c>
      <c r="R1333" s="71" t="str">
        <f t="shared" si="188"/>
        <v/>
      </c>
    </row>
    <row r="1334" spans="1:18" x14ac:dyDescent="0.25">
      <c r="A1334" s="63" t="str">
        <f t="shared" si="180"/>
        <v/>
      </c>
      <c r="B1334" s="64" t="str">
        <f t="shared" si="181"/>
        <v/>
      </c>
      <c r="C1334" s="65" t="str">
        <f t="shared" si="182"/>
        <v/>
      </c>
      <c r="D1334" s="66" t="str">
        <f>IF(A1334="","",IF(A1334=1,start_rate,IF(variable,IF(OR(A1334=1,A1334&lt;$K$20*periods_per_year),D1333,MIN($K$21,IF(MOD(A1334-1,$J$23)=0,MAX($K$22,D1333+$J$24),D1333))),D1333)))</f>
        <v/>
      </c>
      <c r="E1334" s="71" t="str">
        <f t="shared" si="183"/>
        <v/>
      </c>
      <c r="F1334" s="71" t="str">
        <f>IF(A1334="","",IF(A1334=nper,J1333+E1334,MIN(J1333+E1334,IF(D1334=D1333,F1333,IF($E$10="Acc Bi-Weekly",ROUND((-PMT(((1+D1334/CP)^(CP/12))-1,(nper-A1334+1)*12/26,J1333))/2,2),IF($E$10="Acc Weekly",ROUND((-PMT(((1+D1334/CP)^(CP/12))-1,(nper-A1334+1)*12/52,J1333))/4,2),ROUND(-PMT(((1+D1334/CP)^(CP/periods_per_year))-1,nper-A1334+1,J1333),2)))))))</f>
        <v/>
      </c>
      <c r="G1334" s="71" t="str">
        <f>IF(OR(A1334="",A1334&lt;$E$14),"",IF(J1333&lt;=F1334,0,IF(IF(AND(A1334&gt;=$E$14,MOD(A1334-$E$14,int)=0),$E$15,0)+F1334&gt;=J1333+E1334,J1333+E1334-F1334,IF(AND(A1334&gt;=$E$14,MOD(A1334-$E$14,int)=0),$E$15,0)+IF(IF(AND(A1334&gt;=$E$14,MOD(A1334-$E$14,int)=0),$E$15,0)+IF(MOD(A1334-$E$18,periods_per_year)=0,$E$17,0)+F1334&lt;J1333+E1334,IF(MOD(A1334-$E$18,periods_per_year)=0,$E$17,0),J1333+E1334-IF(AND(A1334&gt;=$E$14,MOD(A1334-$E$14,int)=0),$E$15,0)-F1334))))</f>
        <v/>
      </c>
      <c r="H1334" s="68"/>
      <c r="I1334" s="71" t="str">
        <f t="shared" si="184"/>
        <v/>
      </c>
      <c r="J1334" s="71" t="str">
        <f t="shared" si="185"/>
        <v/>
      </c>
      <c r="K1334" s="50"/>
      <c r="L1334" s="63" t="str">
        <f t="shared" si="186"/>
        <v/>
      </c>
      <c r="M1334" s="64" t="str">
        <f>IF(L1334="","",IF(OR(periods_per_year=26,periods_per_year=52),IF(periods_per_year=26,IF(L1334=1,fpdate,M1333+14),IF(periods_per_year=52,IF(L1334=1,fpdate,M1333+7),"n/a")),IF(periods_per_year=24,DATE(YEAR(fpdate),MONTH(fpdate)+(L1334-1)/2+IF(AND(DAY(fpdate)&gt;=15,MOD(L1334,2)=0),1,0),IF(MOD(L1334,2)=0,IF(DAY(fpdate)&gt;=15,DAY(fpdate)-14,DAY(fpdate)+14),DAY(fpdate))),IF(DAY(DATE(YEAR(fpdate),MONTH(fpdate)+L1334-1,DAY(fpdate)))&lt;&gt;DAY(fpdate),DATE(YEAR(fpdate),MONTH(fpdate)+L1334,0),DATE(YEAR(fpdate),MONTH(fpdate)+L1334-1,DAY(fpdate))))))</f>
        <v/>
      </c>
      <c r="N1334" s="70" t="str">
        <f>IF(L1334="","",IF(D1334&lt;&gt;"",D1334,IF(L1334=1,start_rate,IF(variable,IF(OR(L1334=1,L1334&lt;$K$20*periods_per_year),N1333,MIN($K$21,IF(MOD(L1334-1,$J$23)=0,MAX($K$22,N1333+$J$24),N1333))),N1333))))</f>
        <v/>
      </c>
      <c r="O1334" s="71" t="str">
        <f>IF(L1334="","",ROUND((((1+N1334/CP)^(CP/periods_per_year))-1)*R1333,2))</f>
        <v/>
      </c>
      <c r="P1334" s="71" t="str">
        <f>IF(L1334="","",IF(L1334=nper,R1333+O1334,MIN(R1333+O1334,IF(N1334=N1333,P1333,ROUND(-PMT(((1+N1334/CP)^(CP/periods_per_year))-1,nper-L1334+1,R1333),2)))))</f>
        <v/>
      </c>
      <c r="Q1334" s="71" t="str">
        <f t="shared" si="187"/>
        <v/>
      </c>
      <c r="R1334" s="71" t="str">
        <f t="shared" si="188"/>
        <v/>
      </c>
    </row>
    <row r="1335" spans="1:18" x14ac:dyDescent="0.25">
      <c r="A1335" s="63" t="str">
        <f t="shared" si="180"/>
        <v/>
      </c>
      <c r="B1335" s="64" t="str">
        <f t="shared" si="181"/>
        <v/>
      </c>
      <c r="C1335" s="65" t="str">
        <f t="shared" si="182"/>
        <v/>
      </c>
      <c r="D1335" s="66" t="str">
        <f>IF(A1335="","",IF(A1335=1,start_rate,IF(variable,IF(OR(A1335=1,A1335&lt;$K$20*periods_per_year),D1334,MIN($K$21,IF(MOD(A1335-1,$J$23)=0,MAX($K$22,D1334+$J$24),D1334))),D1334)))</f>
        <v/>
      </c>
      <c r="E1335" s="71" t="str">
        <f t="shared" si="183"/>
        <v/>
      </c>
      <c r="F1335" s="71" t="str">
        <f>IF(A1335="","",IF(A1335=nper,J1334+E1335,MIN(J1334+E1335,IF(D1335=D1334,F1334,IF($E$10="Acc Bi-Weekly",ROUND((-PMT(((1+D1335/CP)^(CP/12))-1,(nper-A1335+1)*12/26,J1334))/2,2),IF($E$10="Acc Weekly",ROUND((-PMT(((1+D1335/CP)^(CP/12))-1,(nper-A1335+1)*12/52,J1334))/4,2),ROUND(-PMT(((1+D1335/CP)^(CP/periods_per_year))-1,nper-A1335+1,J1334),2)))))))</f>
        <v/>
      </c>
      <c r="G1335" s="71" t="str">
        <f>IF(OR(A1335="",A1335&lt;$E$14),"",IF(J1334&lt;=F1335,0,IF(IF(AND(A1335&gt;=$E$14,MOD(A1335-$E$14,int)=0),$E$15,0)+F1335&gt;=J1334+E1335,J1334+E1335-F1335,IF(AND(A1335&gt;=$E$14,MOD(A1335-$E$14,int)=0),$E$15,0)+IF(IF(AND(A1335&gt;=$E$14,MOD(A1335-$E$14,int)=0),$E$15,0)+IF(MOD(A1335-$E$18,periods_per_year)=0,$E$17,0)+F1335&lt;J1334+E1335,IF(MOD(A1335-$E$18,periods_per_year)=0,$E$17,0),J1334+E1335-IF(AND(A1335&gt;=$E$14,MOD(A1335-$E$14,int)=0),$E$15,0)-F1335))))</f>
        <v/>
      </c>
      <c r="H1335" s="68"/>
      <c r="I1335" s="71" t="str">
        <f t="shared" si="184"/>
        <v/>
      </c>
      <c r="J1335" s="71" t="str">
        <f t="shared" si="185"/>
        <v/>
      </c>
      <c r="K1335" s="50"/>
      <c r="L1335" s="63" t="str">
        <f t="shared" si="186"/>
        <v/>
      </c>
      <c r="M1335" s="64" t="str">
        <f>IF(L1335="","",IF(OR(periods_per_year=26,periods_per_year=52),IF(periods_per_year=26,IF(L1335=1,fpdate,M1334+14),IF(periods_per_year=52,IF(L1335=1,fpdate,M1334+7),"n/a")),IF(periods_per_year=24,DATE(YEAR(fpdate),MONTH(fpdate)+(L1335-1)/2+IF(AND(DAY(fpdate)&gt;=15,MOD(L1335,2)=0),1,0),IF(MOD(L1335,2)=0,IF(DAY(fpdate)&gt;=15,DAY(fpdate)-14,DAY(fpdate)+14),DAY(fpdate))),IF(DAY(DATE(YEAR(fpdate),MONTH(fpdate)+L1335-1,DAY(fpdate)))&lt;&gt;DAY(fpdate),DATE(YEAR(fpdate),MONTH(fpdate)+L1335,0),DATE(YEAR(fpdate),MONTH(fpdate)+L1335-1,DAY(fpdate))))))</f>
        <v/>
      </c>
      <c r="N1335" s="70" t="str">
        <f>IF(L1335="","",IF(D1335&lt;&gt;"",D1335,IF(L1335=1,start_rate,IF(variable,IF(OR(L1335=1,L1335&lt;$K$20*periods_per_year),N1334,MIN($K$21,IF(MOD(L1335-1,$J$23)=0,MAX($K$22,N1334+$J$24),N1334))),N1334))))</f>
        <v/>
      </c>
      <c r="O1335" s="71" t="str">
        <f>IF(L1335="","",ROUND((((1+N1335/CP)^(CP/periods_per_year))-1)*R1334,2))</f>
        <v/>
      </c>
      <c r="P1335" s="71" t="str">
        <f>IF(L1335="","",IF(L1335=nper,R1334+O1335,MIN(R1334+O1335,IF(N1335=N1334,P1334,ROUND(-PMT(((1+N1335/CP)^(CP/periods_per_year))-1,nper-L1335+1,R1334),2)))))</f>
        <v/>
      </c>
      <c r="Q1335" s="71" t="str">
        <f t="shared" si="187"/>
        <v/>
      </c>
      <c r="R1335" s="71" t="str">
        <f t="shared" si="188"/>
        <v/>
      </c>
    </row>
    <row r="1336" spans="1:18" x14ac:dyDescent="0.25">
      <c r="A1336" s="63" t="str">
        <f t="shared" si="180"/>
        <v/>
      </c>
      <c r="B1336" s="64" t="str">
        <f t="shared" si="181"/>
        <v/>
      </c>
      <c r="C1336" s="65" t="str">
        <f t="shared" si="182"/>
        <v/>
      </c>
      <c r="D1336" s="66" t="str">
        <f>IF(A1336="","",IF(A1336=1,start_rate,IF(variable,IF(OR(A1336=1,A1336&lt;$K$20*periods_per_year),D1335,MIN($K$21,IF(MOD(A1336-1,$J$23)=0,MAX($K$22,D1335+$J$24),D1335))),D1335)))</f>
        <v/>
      </c>
      <c r="E1336" s="71" t="str">
        <f t="shared" si="183"/>
        <v/>
      </c>
      <c r="F1336" s="71" t="str">
        <f>IF(A1336="","",IF(A1336=nper,J1335+E1336,MIN(J1335+E1336,IF(D1336=D1335,F1335,IF($E$10="Acc Bi-Weekly",ROUND((-PMT(((1+D1336/CP)^(CP/12))-1,(nper-A1336+1)*12/26,J1335))/2,2),IF($E$10="Acc Weekly",ROUND((-PMT(((1+D1336/CP)^(CP/12))-1,(nper-A1336+1)*12/52,J1335))/4,2),ROUND(-PMT(((1+D1336/CP)^(CP/periods_per_year))-1,nper-A1336+1,J1335),2)))))))</f>
        <v/>
      </c>
      <c r="G1336" s="71" t="str">
        <f>IF(OR(A1336="",A1336&lt;$E$14),"",IF(J1335&lt;=F1336,0,IF(IF(AND(A1336&gt;=$E$14,MOD(A1336-$E$14,int)=0),$E$15,0)+F1336&gt;=J1335+E1336,J1335+E1336-F1336,IF(AND(A1336&gt;=$E$14,MOD(A1336-$E$14,int)=0),$E$15,0)+IF(IF(AND(A1336&gt;=$E$14,MOD(A1336-$E$14,int)=0),$E$15,0)+IF(MOD(A1336-$E$18,periods_per_year)=0,$E$17,0)+F1336&lt;J1335+E1336,IF(MOD(A1336-$E$18,periods_per_year)=0,$E$17,0),J1335+E1336-IF(AND(A1336&gt;=$E$14,MOD(A1336-$E$14,int)=0),$E$15,0)-F1336))))</f>
        <v/>
      </c>
      <c r="H1336" s="68"/>
      <c r="I1336" s="71" t="str">
        <f t="shared" si="184"/>
        <v/>
      </c>
      <c r="J1336" s="71" t="str">
        <f t="shared" si="185"/>
        <v/>
      </c>
      <c r="K1336" s="50"/>
      <c r="L1336" s="63" t="str">
        <f t="shared" si="186"/>
        <v/>
      </c>
      <c r="M1336" s="64" t="str">
        <f>IF(L1336="","",IF(OR(periods_per_year=26,periods_per_year=52),IF(periods_per_year=26,IF(L1336=1,fpdate,M1335+14),IF(periods_per_year=52,IF(L1336=1,fpdate,M1335+7),"n/a")),IF(periods_per_year=24,DATE(YEAR(fpdate),MONTH(fpdate)+(L1336-1)/2+IF(AND(DAY(fpdate)&gt;=15,MOD(L1336,2)=0),1,0),IF(MOD(L1336,2)=0,IF(DAY(fpdate)&gt;=15,DAY(fpdate)-14,DAY(fpdate)+14),DAY(fpdate))),IF(DAY(DATE(YEAR(fpdate),MONTH(fpdate)+L1336-1,DAY(fpdate)))&lt;&gt;DAY(fpdate),DATE(YEAR(fpdate),MONTH(fpdate)+L1336,0),DATE(YEAR(fpdate),MONTH(fpdate)+L1336-1,DAY(fpdate))))))</f>
        <v/>
      </c>
      <c r="N1336" s="70" t="str">
        <f>IF(L1336="","",IF(D1336&lt;&gt;"",D1336,IF(L1336=1,start_rate,IF(variable,IF(OR(L1336=1,L1336&lt;$K$20*periods_per_year),N1335,MIN($K$21,IF(MOD(L1336-1,$J$23)=0,MAX($K$22,N1335+$J$24),N1335))),N1335))))</f>
        <v/>
      </c>
      <c r="O1336" s="71" t="str">
        <f>IF(L1336="","",ROUND((((1+N1336/CP)^(CP/periods_per_year))-1)*R1335,2))</f>
        <v/>
      </c>
      <c r="P1336" s="71" t="str">
        <f>IF(L1336="","",IF(L1336=nper,R1335+O1336,MIN(R1335+O1336,IF(N1336=N1335,P1335,ROUND(-PMT(((1+N1336/CP)^(CP/periods_per_year))-1,nper-L1336+1,R1335),2)))))</f>
        <v/>
      </c>
      <c r="Q1336" s="71" t="str">
        <f t="shared" si="187"/>
        <v/>
      </c>
      <c r="R1336" s="71" t="str">
        <f t="shared" si="188"/>
        <v/>
      </c>
    </row>
    <row r="1337" spans="1:18" x14ac:dyDescent="0.25">
      <c r="A1337" s="63" t="str">
        <f t="shared" si="180"/>
        <v/>
      </c>
      <c r="B1337" s="64" t="str">
        <f t="shared" si="181"/>
        <v/>
      </c>
      <c r="C1337" s="65" t="str">
        <f t="shared" si="182"/>
        <v/>
      </c>
      <c r="D1337" s="66" t="str">
        <f>IF(A1337="","",IF(A1337=1,start_rate,IF(variable,IF(OR(A1337=1,A1337&lt;$K$20*periods_per_year),D1336,MIN($K$21,IF(MOD(A1337-1,$J$23)=0,MAX($K$22,D1336+$J$24),D1336))),D1336)))</f>
        <v/>
      </c>
      <c r="E1337" s="71" t="str">
        <f t="shared" si="183"/>
        <v/>
      </c>
      <c r="F1337" s="71" t="str">
        <f>IF(A1337="","",IF(A1337=nper,J1336+E1337,MIN(J1336+E1337,IF(D1337=D1336,F1336,IF($E$10="Acc Bi-Weekly",ROUND((-PMT(((1+D1337/CP)^(CP/12))-1,(nper-A1337+1)*12/26,J1336))/2,2),IF($E$10="Acc Weekly",ROUND((-PMT(((1+D1337/CP)^(CP/12))-1,(nper-A1337+1)*12/52,J1336))/4,2),ROUND(-PMT(((1+D1337/CP)^(CP/periods_per_year))-1,nper-A1337+1,J1336),2)))))))</f>
        <v/>
      </c>
      <c r="G1337" s="71" t="str">
        <f>IF(OR(A1337="",A1337&lt;$E$14),"",IF(J1336&lt;=F1337,0,IF(IF(AND(A1337&gt;=$E$14,MOD(A1337-$E$14,int)=0),$E$15,0)+F1337&gt;=J1336+E1337,J1336+E1337-F1337,IF(AND(A1337&gt;=$E$14,MOD(A1337-$E$14,int)=0),$E$15,0)+IF(IF(AND(A1337&gt;=$E$14,MOD(A1337-$E$14,int)=0),$E$15,0)+IF(MOD(A1337-$E$18,periods_per_year)=0,$E$17,0)+F1337&lt;J1336+E1337,IF(MOD(A1337-$E$18,periods_per_year)=0,$E$17,0),J1336+E1337-IF(AND(A1337&gt;=$E$14,MOD(A1337-$E$14,int)=0),$E$15,0)-F1337))))</f>
        <v/>
      </c>
      <c r="H1337" s="68"/>
      <c r="I1337" s="71" t="str">
        <f t="shared" si="184"/>
        <v/>
      </c>
      <c r="J1337" s="71" t="str">
        <f t="shared" si="185"/>
        <v/>
      </c>
      <c r="K1337" s="50"/>
      <c r="L1337" s="63" t="str">
        <f t="shared" si="186"/>
        <v/>
      </c>
      <c r="M1337" s="64" t="str">
        <f>IF(L1337="","",IF(OR(periods_per_year=26,periods_per_year=52),IF(periods_per_year=26,IF(L1337=1,fpdate,M1336+14),IF(periods_per_year=52,IF(L1337=1,fpdate,M1336+7),"n/a")),IF(periods_per_year=24,DATE(YEAR(fpdate),MONTH(fpdate)+(L1337-1)/2+IF(AND(DAY(fpdate)&gt;=15,MOD(L1337,2)=0),1,0),IF(MOD(L1337,2)=0,IF(DAY(fpdate)&gt;=15,DAY(fpdate)-14,DAY(fpdate)+14),DAY(fpdate))),IF(DAY(DATE(YEAR(fpdate),MONTH(fpdate)+L1337-1,DAY(fpdate)))&lt;&gt;DAY(fpdate),DATE(YEAR(fpdate),MONTH(fpdate)+L1337,0),DATE(YEAR(fpdate),MONTH(fpdate)+L1337-1,DAY(fpdate))))))</f>
        <v/>
      </c>
      <c r="N1337" s="70" t="str">
        <f>IF(L1337="","",IF(D1337&lt;&gt;"",D1337,IF(L1337=1,start_rate,IF(variable,IF(OR(L1337=1,L1337&lt;$K$20*periods_per_year),N1336,MIN($K$21,IF(MOD(L1337-1,$J$23)=0,MAX($K$22,N1336+$J$24),N1336))),N1336))))</f>
        <v/>
      </c>
      <c r="O1337" s="71" t="str">
        <f>IF(L1337="","",ROUND((((1+N1337/CP)^(CP/periods_per_year))-1)*R1336,2))</f>
        <v/>
      </c>
      <c r="P1337" s="71" t="str">
        <f>IF(L1337="","",IF(L1337=nper,R1336+O1337,MIN(R1336+O1337,IF(N1337=N1336,P1336,ROUND(-PMT(((1+N1337/CP)^(CP/periods_per_year))-1,nper-L1337+1,R1336),2)))))</f>
        <v/>
      </c>
      <c r="Q1337" s="71" t="str">
        <f t="shared" si="187"/>
        <v/>
      </c>
      <c r="R1337" s="71" t="str">
        <f t="shared" si="188"/>
        <v/>
      </c>
    </row>
    <row r="1338" spans="1:18" x14ac:dyDescent="0.25">
      <c r="A1338" s="63" t="str">
        <f t="shared" si="180"/>
        <v/>
      </c>
      <c r="B1338" s="64" t="str">
        <f t="shared" si="181"/>
        <v/>
      </c>
      <c r="C1338" s="65" t="str">
        <f t="shared" si="182"/>
        <v/>
      </c>
      <c r="D1338" s="66" t="str">
        <f>IF(A1338="","",IF(A1338=1,start_rate,IF(variable,IF(OR(A1338=1,A1338&lt;$K$20*periods_per_year),D1337,MIN($K$21,IF(MOD(A1338-1,$J$23)=0,MAX($K$22,D1337+$J$24),D1337))),D1337)))</f>
        <v/>
      </c>
      <c r="E1338" s="71" t="str">
        <f t="shared" si="183"/>
        <v/>
      </c>
      <c r="F1338" s="71" t="str">
        <f>IF(A1338="","",IF(A1338=nper,J1337+E1338,MIN(J1337+E1338,IF(D1338=D1337,F1337,IF($E$10="Acc Bi-Weekly",ROUND((-PMT(((1+D1338/CP)^(CP/12))-1,(nper-A1338+1)*12/26,J1337))/2,2),IF($E$10="Acc Weekly",ROUND((-PMT(((1+D1338/CP)^(CP/12))-1,(nper-A1338+1)*12/52,J1337))/4,2),ROUND(-PMT(((1+D1338/CP)^(CP/periods_per_year))-1,nper-A1338+1,J1337),2)))))))</f>
        <v/>
      </c>
      <c r="G1338" s="71" t="str">
        <f>IF(OR(A1338="",A1338&lt;$E$14),"",IF(J1337&lt;=F1338,0,IF(IF(AND(A1338&gt;=$E$14,MOD(A1338-$E$14,int)=0),$E$15,0)+F1338&gt;=J1337+E1338,J1337+E1338-F1338,IF(AND(A1338&gt;=$E$14,MOD(A1338-$E$14,int)=0),$E$15,0)+IF(IF(AND(A1338&gt;=$E$14,MOD(A1338-$E$14,int)=0),$E$15,0)+IF(MOD(A1338-$E$18,periods_per_year)=0,$E$17,0)+F1338&lt;J1337+E1338,IF(MOD(A1338-$E$18,periods_per_year)=0,$E$17,0),J1337+E1338-IF(AND(A1338&gt;=$E$14,MOD(A1338-$E$14,int)=0),$E$15,0)-F1338))))</f>
        <v/>
      </c>
      <c r="H1338" s="68"/>
      <c r="I1338" s="71" t="str">
        <f t="shared" si="184"/>
        <v/>
      </c>
      <c r="J1338" s="71" t="str">
        <f t="shared" si="185"/>
        <v/>
      </c>
      <c r="K1338" s="50"/>
      <c r="L1338" s="63" t="str">
        <f t="shared" si="186"/>
        <v/>
      </c>
      <c r="M1338" s="64" t="str">
        <f>IF(L1338="","",IF(OR(periods_per_year=26,periods_per_year=52),IF(periods_per_year=26,IF(L1338=1,fpdate,M1337+14),IF(periods_per_year=52,IF(L1338=1,fpdate,M1337+7),"n/a")),IF(periods_per_year=24,DATE(YEAR(fpdate),MONTH(fpdate)+(L1338-1)/2+IF(AND(DAY(fpdate)&gt;=15,MOD(L1338,2)=0),1,0),IF(MOD(L1338,2)=0,IF(DAY(fpdate)&gt;=15,DAY(fpdate)-14,DAY(fpdate)+14),DAY(fpdate))),IF(DAY(DATE(YEAR(fpdate),MONTH(fpdate)+L1338-1,DAY(fpdate)))&lt;&gt;DAY(fpdate),DATE(YEAR(fpdate),MONTH(fpdate)+L1338,0),DATE(YEAR(fpdate),MONTH(fpdate)+L1338-1,DAY(fpdate))))))</f>
        <v/>
      </c>
      <c r="N1338" s="70" t="str">
        <f>IF(L1338="","",IF(D1338&lt;&gt;"",D1338,IF(L1338=1,start_rate,IF(variable,IF(OR(L1338=1,L1338&lt;$K$20*periods_per_year),N1337,MIN($K$21,IF(MOD(L1338-1,$J$23)=0,MAX($K$22,N1337+$J$24),N1337))),N1337))))</f>
        <v/>
      </c>
      <c r="O1338" s="71" t="str">
        <f>IF(L1338="","",ROUND((((1+N1338/CP)^(CP/periods_per_year))-1)*R1337,2))</f>
        <v/>
      </c>
      <c r="P1338" s="71" t="str">
        <f>IF(L1338="","",IF(L1338=nper,R1337+O1338,MIN(R1337+O1338,IF(N1338=N1337,P1337,ROUND(-PMT(((1+N1338/CP)^(CP/periods_per_year))-1,nper-L1338+1,R1337),2)))))</f>
        <v/>
      </c>
      <c r="Q1338" s="71" t="str">
        <f t="shared" si="187"/>
        <v/>
      </c>
      <c r="R1338" s="71" t="str">
        <f t="shared" si="188"/>
        <v/>
      </c>
    </row>
    <row r="1339" spans="1:18" x14ac:dyDescent="0.25">
      <c r="A1339" s="63" t="str">
        <f t="shared" si="180"/>
        <v/>
      </c>
      <c r="B1339" s="64" t="str">
        <f t="shared" si="181"/>
        <v/>
      </c>
      <c r="C1339" s="65" t="str">
        <f t="shared" si="182"/>
        <v/>
      </c>
      <c r="D1339" s="66" t="str">
        <f>IF(A1339="","",IF(A1339=1,start_rate,IF(variable,IF(OR(A1339=1,A1339&lt;$K$20*periods_per_year),D1338,MIN($K$21,IF(MOD(A1339-1,$J$23)=0,MAX($K$22,D1338+$J$24),D1338))),D1338)))</f>
        <v/>
      </c>
      <c r="E1339" s="71" t="str">
        <f t="shared" si="183"/>
        <v/>
      </c>
      <c r="F1339" s="71" t="str">
        <f>IF(A1339="","",IF(A1339=nper,J1338+E1339,MIN(J1338+E1339,IF(D1339=D1338,F1338,IF($E$10="Acc Bi-Weekly",ROUND((-PMT(((1+D1339/CP)^(CP/12))-1,(nper-A1339+1)*12/26,J1338))/2,2),IF($E$10="Acc Weekly",ROUND((-PMT(((1+D1339/CP)^(CP/12))-1,(nper-A1339+1)*12/52,J1338))/4,2),ROUND(-PMT(((1+D1339/CP)^(CP/periods_per_year))-1,nper-A1339+1,J1338),2)))))))</f>
        <v/>
      </c>
      <c r="G1339" s="71" t="str">
        <f>IF(OR(A1339="",A1339&lt;$E$14),"",IF(J1338&lt;=F1339,0,IF(IF(AND(A1339&gt;=$E$14,MOD(A1339-$E$14,int)=0),$E$15,0)+F1339&gt;=J1338+E1339,J1338+E1339-F1339,IF(AND(A1339&gt;=$E$14,MOD(A1339-$E$14,int)=0),$E$15,0)+IF(IF(AND(A1339&gt;=$E$14,MOD(A1339-$E$14,int)=0),$E$15,0)+IF(MOD(A1339-$E$18,periods_per_year)=0,$E$17,0)+F1339&lt;J1338+E1339,IF(MOD(A1339-$E$18,periods_per_year)=0,$E$17,0),J1338+E1339-IF(AND(A1339&gt;=$E$14,MOD(A1339-$E$14,int)=0),$E$15,0)-F1339))))</f>
        <v/>
      </c>
      <c r="H1339" s="68"/>
      <c r="I1339" s="71" t="str">
        <f t="shared" si="184"/>
        <v/>
      </c>
      <c r="J1339" s="71" t="str">
        <f t="shared" si="185"/>
        <v/>
      </c>
      <c r="K1339" s="50"/>
      <c r="L1339" s="63" t="str">
        <f t="shared" si="186"/>
        <v/>
      </c>
      <c r="M1339" s="64" t="str">
        <f>IF(L1339="","",IF(OR(periods_per_year=26,periods_per_year=52),IF(periods_per_year=26,IF(L1339=1,fpdate,M1338+14),IF(periods_per_year=52,IF(L1339=1,fpdate,M1338+7),"n/a")),IF(periods_per_year=24,DATE(YEAR(fpdate),MONTH(fpdate)+(L1339-1)/2+IF(AND(DAY(fpdate)&gt;=15,MOD(L1339,2)=0),1,0),IF(MOD(L1339,2)=0,IF(DAY(fpdate)&gt;=15,DAY(fpdate)-14,DAY(fpdate)+14),DAY(fpdate))),IF(DAY(DATE(YEAR(fpdate),MONTH(fpdate)+L1339-1,DAY(fpdate)))&lt;&gt;DAY(fpdate),DATE(YEAR(fpdate),MONTH(fpdate)+L1339,0),DATE(YEAR(fpdate),MONTH(fpdate)+L1339-1,DAY(fpdate))))))</f>
        <v/>
      </c>
      <c r="N1339" s="70" t="str">
        <f>IF(L1339="","",IF(D1339&lt;&gt;"",D1339,IF(L1339=1,start_rate,IF(variable,IF(OR(L1339=1,L1339&lt;$K$20*periods_per_year),N1338,MIN($K$21,IF(MOD(L1339-1,$J$23)=0,MAX($K$22,N1338+$J$24),N1338))),N1338))))</f>
        <v/>
      </c>
      <c r="O1339" s="71" t="str">
        <f>IF(L1339="","",ROUND((((1+N1339/CP)^(CP/periods_per_year))-1)*R1338,2))</f>
        <v/>
      </c>
      <c r="P1339" s="71" t="str">
        <f>IF(L1339="","",IF(L1339=nper,R1338+O1339,MIN(R1338+O1339,IF(N1339=N1338,P1338,ROUND(-PMT(((1+N1339/CP)^(CP/periods_per_year))-1,nper-L1339+1,R1338),2)))))</f>
        <v/>
      </c>
      <c r="Q1339" s="71" t="str">
        <f t="shared" si="187"/>
        <v/>
      </c>
      <c r="R1339" s="71" t="str">
        <f t="shared" si="188"/>
        <v/>
      </c>
    </row>
    <row r="1340" spans="1:18" x14ac:dyDescent="0.25">
      <c r="A1340" s="63" t="str">
        <f t="shared" si="180"/>
        <v/>
      </c>
      <c r="B1340" s="64" t="str">
        <f t="shared" si="181"/>
        <v/>
      </c>
      <c r="C1340" s="65" t="str">
        <f t="shared" si="182"/>
        <v/>
      </c>
      <c r="D1340" s="66" t="str">
        <f>IF(A1340="","",IF(A1340=1,start_rate,IF(variable,IF(OR(A1340=1,A1340&lt;$K$20*periods_per_year),D1339,MIN($K$21,IF(MOD(A1340-1,$J$23)=0,MAX($K$22,D1339+$J$24),D1339))),D1339)))</f>
        <v/>
      </c>
      <c r="E1340" s="71" t="str">
        <f t="shared" si="183"/>
        <v/>
      </c>
      <c r="F1340" s="71" t="str">
        <f>IF(A1340="","",IF(A1340=nper,J1339+E1340,MIN(J1339+E1340,IF(D1340=D1339,F1339,IF($E$10="Acc Bi-Weekly",ROUND((-PMT(((1+D1340/CP)^(CP/12))-1,(nper-A1340+1)*12/26,J1339))/2,2),IF($E$10="Acc Weekly",ROUND((-PMT(((1+D1340/CP)^(CP/12))-1,(nper-A1340+1)*12/52,J1339))/4,2),ROUND(-PMT(((1+D1340/CP)^(CP/periods_per_year))-1,nper-A1340+1,J1339),2)))))))</f>
        <v/>
      </c>
      <c r="G1340" s="71" t="str">
        <f>IF(OR(A1340="",A1340&lt;$E$14),"",IF(J1339&lt;=F1340,0,IF(IF(AND(A1340&gt;=$E$14,MOD(A1340-$E$14,int)=0),$E$15,0)+F1340&gt;=J1339+E1340,J1339+E1340-F1340,IF(AND(A1340&gt;=$E$14,MOD(A1340-$E$14,int)=0),$E$15,0)+IF(IF(AND(A1340&gt;=$E$14,MOD(A1340-$E$14,int)=0),$E$15,0)+IF(MOD(A1340-$E$18,periods_per_year)=0,$E$17,0)+F1340&lt;J1339+E1340,IF(MOD(A1340-$E$18,periods_per_year)=0,$E$17,0),J1339+E1340-IF(AND(A1340&gt;=$E$14,MOD(A1340-$E$14,int)=0),$E$15,0)-F1340))))</f>
        <v/>
      </c>
      <c r="H1340" s="68"/>
      <c r="I1340" s="71" t="str">
        <f t="shared" si="184"/>
        <v/>
      </c>
      <c r="J1340" s="71" t="str">
        <f t="shared" si="185"/>
        <v/>
      </c>
      <c r="K1340" s="50"/>
      <c r="L1340" s="63" t="str">
        <f t="shared" si="186"/>
        <v/>
      </c>
      <c r="M1340" s="64" t="str">
        <f>IF(L1340="","",IF(OR(periods_per_year=26,periods_per_year=52),IF(periods_per_year=26,IF(L1340=1,fpdate,M1339+14),IF(periods_per_year=52,IF(L1340=1,fpdate,M1339+7),"n/a")),IF(periods_per_year=24,DATE(YEAR(fpdate),MONTH(fpdate)+(L1340-1)/2+IF(AND(DAY(fpdate)&gt;=15,MOD(L1340,2)=0),1,0),IF(MOD(L1340,2)=0,IF(DAY(fpdate)&gt;=15,DAY(fpdate)-14,DAY(fpdate)+14),DAY(fpdate))),IF(DAY(DATE(YEAR(fpdate),MONTH(fpdate)+L1340-1,DAY(fpdate)))&lt;&gt;DAY(fpdate),DATE(YEAR(fpdate),MONTH(fpdate)+L1340,0),DATE(YEAR(fpdate),MONTH(fpdate)+L1340-1,DAY(fpdate))))))</f>
        <v/>
      </c>
      <c r="N1340" s="70" t="str">
        <f>IF(L1340="","",IF(D1340&lt;&gt;"",D1340,IF(L1340=1,start_rate,IF(variable,IF(OR(L1340=1,L1340&lt;$K$20*periods_per_year),N1339,MIN($K$21,IF(MOD(L1340-1,$J$23)=0,MAX($K$22,N1339+$J$24),N1339))),N1339))))</f>
        <v/>
      </c>
      <c r="O1340" s="71" t="str">
        <f>IF(L1340="","",ROUND((((1+N1340/CP)^(CP/periods_per_year))-1)*R1339,2))</f>
        <v/>
      </c>
      <c r="P1340" s="71" t="str">
        <f>IF(L1340="","",IF(L1340=nper,R1339+O1340,MIN(R1339+O1340,IF(N1340=N1339,P1339,ROUND(-PMT(((1+N1340/CP)^(CP/periods_per_year))-1,nper-L1340+1,R1339),2)))))</f>
        <v/>
      </c>
      <c r="Q1340" s="71" t="str">
        <f t="shared" si="187"/>
        <v/>
      </c>
      <c r="R1340" s="71" t="str">
        <f t="shared" si="188"/>
        <v/>
      </c>
    </row>
    <row r="1341" spans="1:18" x14ac:dyDescent="0.25">
      <c r="A1341" s="63" t="str">
        <f t="shared" si="180"/>
        <v/>
      </c>
      <c r="B1341" s="64" t="str">
        <f t="shared" si="181"/>
        <v/>
      </c>
      <c r="C1341" s="65" t="str">
        <f t="shared" si="182"/>
        <v/>
      </c>
      <c r="D1341" s="66" t="str">
        <f>IF(A1341="","",IF(A1341=1,start_rate,IF(variable,IF(OR(A1341=1,A1341&lt;$K$20*periods_per_year),D1340,MIN($K$21,IF(MOD(A1341-1,$J$23)=0,MAX($K$22,D1340+$J$24),D1340))),D1340)))</f>
        <v/>
      </c>
      <c r="E1341" s="71" t="str">
        <f t="shared" si="183"/>
        <v/>
      </c>
      <c r="F1341" s="71" t="str">
        <f>IF(A1341="","",IF(A1341=nper,J1340+E1341,MIN(J1340+E1341,IF(D1341=D1340,F1340,IF($E$10="Acc Bi-Weekly",ROUND((-PMT(((1+D1341/CP)^(CP/12))-1,(nper-A1341+1)*12/26,J1340))/2,2),IF($E$10="Acc Weekly",ROUND((-PMT(((1+D1341/CP)^(CP/12))-1,(nper-A1341+1)*12/52,J1340))/4,2),ROUND(-PMT(((1+D1341/CP)^(CP/periods_per_year))-1,nper-A1341+1,J1340),2)))))))</f>
        <v/>
      </c>
      <c r="G1341" s="71" t="str">
        <f>IF(OR(A1341="",A1341&lt;$E$14),"",IF(J1340&lt;=F1341,0,IF(IF(AND(A1341&gt;=$E$14,MOD(A1341-$E$14,int)=0),$E$15,0)+F1341&gt;=J1340+E1341,J1340+E1341-F1341,IF(AND(A1341&gt;=$E$14,MOD(A1341-$E$14,int)=0),$E$15,0)+IF(IF(AND(A1341&gt;=$E$14,MOD(A1341-$E$14,int)=0),$E$15,0)+IF(MOD(A1341-$E$18,periods_per_year)=0,$E$17,0)+F1341&lt;J1340+E1341,IF(MOD(A1341-$E$18,periods_per_year)=0,$E$17,0),J1340+E1341-IF(AND(A1341&gt;=$E$14,MOD(A1341-$E$14,int)=0),$E$15,0)-F1341))))</f>
        <v/>
      </c>
      <c r="H1341" s="68"/>
      <c r="I1341" s="71" t="str">
        <f t="shared" si="184"/>
        <v/>
      </c>
      <c r="J1341" s="71" t="str">
        <f t="shared" si="185"/>
        <v/>
      </c>
      <c r="K1341" s="50"/>
      <c r="L1341" s="63" t="str">
        <f t="shared" si="186"/>
        <v/>
      </c>
      <c r="M1341" s="64" t="str">
        <f>IF(L1341="","",IF(OR(periods_per_year=26,periods_per_year=52),IF(periods_per_year=26,IF(L1341=1,fpdate,M1340+14),IF(periods_per_year=52,IF(L1341=1,fpdate,M1340+7),"n/a")),IF(periods_per_year=24,DATE(YEAR(fpdate),MONTH(fpdate)+(L1341-1)/2+IF(AND(DAY(fpdate)&gt;=15,MOD(L1341,2)=0),1,0),IF(MOD(L1341,2)=0,IF(DAY(fpdate)&gt;=15,DAY(fpdate)-14,DAY(fpdate)+14),DAY(fpdate))),IF(DAY(DATE(YEAR(fpdate),MONTH(fpdate)+L1341-1,DAY(fpdate)))&lt;&gt;DAY(fpdate),DATE(YEAR(fpdate),MONTH(fpdate)+L1341,0),DATE(YEAR(fpdate),MONTH(fpdate)+L1341-1,DAY(fpdate))))))</f>
        <v/>
      </c>
      <c r="N1341" s="70" t="str">
        <f>IF(L1341="","",IF(D1341&lt;&gt;"",D1341,IF(L1341=1,start_rate,IF(variable,IF(OR(L1341=1,L1341&lt;$K$20*periods_per_year),N1340,MIN($K$21,IF(MOD(L1341-1,$J$23)=0,MAX($K$22,N1340+$J$24),N1340))),N1340))))</f>
        <v/>
      </c>
      <c r="O1341" s="71" t="str">
        <f>IF(L1341="","",ROUND((((1+N1341/CP)^(CP/periods_per_year))-1)*R1340,2))</f>
        <v/>
      </c>
      <c r="P1341" s="71" t="str">
        <f>IF(L1341="","",IF(L1341=nper,R1340+O1341,MIN(R1340+O1341,IF(N1341=N1340,P1340,ROUND(-PMT(((1+N1341/CP)^(CP/periods_per_year))-1,nper-L1341+1,R1340),2)))))</f>
        <v/>
      </c>
      <c r="Q1341" s="71" t="str">
        <f t="shared" si="187"/>
        <v/>
      </c>
      <c r="R1341" s="71" t="str">
        <f t="shared" si="188"/>
        <v/>
      </c>
    </row>
    <row r="1342" spans="1:18" x14ac:dyDescent="0.25">
      <c r="A1342" s="63" t="str">
        <f t="shared" si="180"/>
        <v/>
      </c>
      <c r="B1342" s="64" t="str">
        <f t="shared" si="181"/>
        <v/>
      </c>
      <c r="C1342" s="65" t="str">
        <f t="shared" si="182"/>
        <v/>
      </c>
      <c r="D1342" s="66" t="str">
        <f>IF(A1342="","",IF(A1342=1,start_rate,IF(variable,IF(OR(A1342=1,A1342&lt;$K$20*periods_per_year),D1341,MIN($K$21,IF(MOD(A1342-1,$J$23)=0,MAX($K$22,D1341+$J$24),D1341))),D1341)))</f>
        <v/>
      </c>
      <c r="E1342" s="71" t="str">
        <f t="shared" si="183"/>
        <v/>
      </c>
      <c r="F1342" s="71" t="str">
        <f>IF(A1342="","",IF(A1342=nper,J1341+E1342,MIN(J1341+E1342,IF(D1342=D1341,F1341,IF($E$10="Acc Bi-Weekly",ROUND((-PMT(((1+D1342/CP)^(CP/12))-1,(nper-A1342+1)*12/26,J1341))/2,2),IF($E$10="Acc Weekly",ROUND((-PMT(((1+D1342/CP)^(CP/12))-1,(nper-A1342+1)*12/52,J1341))/4,2),ROUND(-PMT(((1+D1342/CP)^(CP/periods_per_year))-1,nper-A1342+1,J1341),2)))))))</f>
        <v/>
      </c>
      <c r="G1342" s="71" t="str">
        <f>IF(OR(A1342="",A1342&lt;$E$14),"",IF(J1341&lt;=F1342,0,IF(IF(AND(A1342&gt;=$E$14,MOD(A1342-$E$14,int)=0),$E$15,0)+F1342&gt;=J1341+E1342,J1341+E1342-F1342,IF(AND(A1342&gt;=$E$14,MOD(A1342-$E$14,int)=0),$E$15,0)+IF(IF(AND(A1342&gt;=$E$14,MOD(A1342-$E$14,int)=0),$E$15,0)+IF(MOD(A1342-$E$18,periods_per_year)=0,$E$17,0)+F1342&lt;J1341+E1342,IF(MOD(A1342-$E$18,periods_per_year)=0,$E$17,0),J1341+E1342-IF(AND(A1342&gt;=$E$14,MOD(A1342-$E$14,int)=0),$E$15,0)-F1342))))</f>
        <v/>
      </c>
      <c r="H1342" s="68"/>
      <c r="I1342" s="71" t="str">
        <f t="shared" si="184"/>
        <v/>
      </c>
      <c r="J1342" s="71" t="str">
        <f t="shared" si="185"/>
        <v/>
      </c>
      <c r="K1342" s="50"/>
      <c r="L1342" s="63" t="str">
        <f t="shared" si="186"/>
        <v/>
      </c>
      <c r="M1342" s="64" t="str">
        <f>IF(L1342="","",IF(OR(periods_per_year=26,periods_per_year=52),IF(periods_per_year=26,IF(L1342=1,fpdate,M1341+14),IF(periods_per_year=52,IF(L1342=1,fpdate,M1341+7),"n/a")),IF(periods_per_year=24,DATE(YEAR(fpdate),MONTH(fpdate)+(L1342-1)/2+IF(AND(DAY(fpdate)&gt;=15,MOD(L1342,2)=0),1,0),IF(MOD(L1342,2)=0,IF(DAY(fpdate)&gt;=15,DAY(fpdate)-14,DAY(fpdate)+14),DAY(fpdate))),IF(DAY(DATE(YEAR(fpdate),MONTH(fpdate)+L1342-1,DAY(fpdate)))&lt;&gt;DAY(fpdate),DATE(YEAR(fpdate),MONTH(fpdate)+L1342,0),DATE(YEAR(fpdate),MONTH(fpdate)+L1342-1,DAY(fpdate))))))</f>
        <v/>
      </c>
      <c r="N1342" s="70" t="str">
        <f>IF(L1342="","",IF(D1342&lt;&gt;"",D1342,IF(L1342=1,start_rate,IF(variable,IF(OR(L1342=1,L1342&lt;$K$20*periods_per_year),N1341,MIN($K$21,IF(MOD(L1342-1,$J$23)=0,MAX($K$22,N1341+$J$24),N1341))),N1341))))</f>
        <v/>
      </c>
      <c r="O1342" s="71" t="str">
        <f>IF(L1342="","",ROUND((((1+N1342/CP)^(CP/periods_per_year))-1)*R1341,2))</f>
        <v/>
      </c>
      <c r="P1342" s="71" t="str">
        <f>IF(L1342="","",IF(L1342=nper,R1341+O1342,MIN(R1341+O1342,IF(N1342=N1341,P1341,ROUND(-PMT(((1+N1342/CP)^(CP/periods_per_year))-1,nper-L1342+1,R1341),2)))))</f>
        <v/>
      </c>
      <c r="Q1342" s="71" t="str">
        <f t="shared" si="187"/>
        <v/>
      </c>
      <c r="R1342" s="71" t="str">
        <f t="shared" si="188"/>
        <v/>
      </c>
    </row>
    <row r="1343" spans="1:18" x14ac:dyDescent="0.25">
      <c r="A1343" s="63" t="str">
        <f t="shared" si="180"/>
        <v/>
      </c>
      <c r="B1343" s="64" t="str">
        <f t="shared" si="181"/>
        <v/>
      </c>
      <c r="C1343" s="65" t="str">
        <f t="shared" si="182"/>
        <v/>
      </c>
      <c r="D1343" s="66" t="str">
        <f>IF(A1343="","",IF(A1343=1,start_rate,IF(variable,IF(OR(A1343=1,A1343&lt;$K$20*periods_per_year),D1342,MIN($K$21,IF(MOD(A1343-1,$J$23)=0,MAX($K$22,D1342+$J$24),D1342))),D1342)))</f>
        <v/>
      </c>
      <c r="E1343" s="71" t="str">
        <f t="shared" si="183"/>
        <v/>
      </c>
      <c r="F1343" s="71" t="str">
        <f>IF(A1343="","",IF(A1343=nper,J1342+E1343,MIN(J1342+E1343,IF(D1343=D1342,F1342,IF($E$10="Acc Bi-Weekly",ROUND((-PMT(((1+D1343/CP)^(CP/12))-1,(nper-A1343+1)*12/26,J1342))/2,2),IF($E$10="Acc Weekly",ROUND((-PMT(((1+D1343/CP)^(CP/12))-1,(nper-A1343+1)*12/52,J1342))/4,2),ROUND(-PMT(((1+D1343/CP)^(CP/periods_per_year))-1,nper-A1343+1,J1342),2)))))))</f>
        <v/>
      </c>
      <c r="G1343" s="71" t="str">
        <f>IF(OR(A1343="",A1343&lt;$E$14),"",IF(J1342&lt;=F1343,0,IF(IF(AND(A1343&gt;=$E$14,MOD(A1343-$E$14,int)=0),$E$15,0)+F1343&gt;=J1342+E1343,J1342+E1343-F1343,IF(AND(A1343&gt;=$E$14,MOD(A1343-$E$14,int)=0),$E$15,0)+IF(IF(AND(A1343&gt;=$E$14,MOD(A1343-$E$14,int)=0),$E$15,0)+IF(MOD(A1343-$E$18,periods_per_year)=0,$E$17,0)+F1343&lt;J1342+E1343,IF(MOD(A1343-$E$18,periods_per_year)=0,$E$17,0),J1342+E1343-IF(AND(A1343&gt;=$E$14,MOD(A1343-$E$14,int)=0),$E$15,0)-F1343))))</f>
        <v/>
      </c>
      <c r="H1343" s="68"/>
      <c r="I1343" s="71" t="str">
        <f t="shared" si="184"/>
        <v/>
      </c>
      <c r="J1343" s="71" t="str">
        <f t="shared" si="185"/>
        <v/>
      </c>
      <c r="K1343" s="50"/>
      <c r="L1343" s="63" t="str">
        <f t="shared" si="186"/>
        <v/>
      </c>
      <c r="M1343" s="64" t="str">
        <f>IF(L1343="","",IF(OR(periods_per_year=26,periods_per_year=52),IF(periods_per_year=26,IF(L1343=1,fpdate,M1342+14),IF(periods_per_year=52,IF(L1343=1,fpdate,M1342+7),"n/a")),IF(periods_per_year=24,DATE(YEAR(fpdate),MONTH(fpdate)+(L1343-1)/2+IF(AND(DAY(fpdate)&gt;=15,MOD(L1343,2)=0),1,0),IF(MOD(L1343,2)=0,IF(DAY(fpdate)&gt;=15,DAY(fpdate)-14,DAY(fpdate)+14),DAY(fpdate))),IF(DAY(DATE(YEAR(fpdate),MONTH(fpdate)+L1343-1,DAY(fpdate)))&lt;&gt;DAY(fpdate),DATE(YEAR(fpdate),MONTH(fpdate)+L1343,0),DATE(YEAR(fpdate),MONTH(fpdate)+L1343-1,DAY(fpdate))))))</f>
        <v/>
      </c>
      <c r="N1343" s="70" t="str">
        <f>IF(L1343="","",IF(D1343&lt;&gt;"",D1343,IF(L1343=1,start_rate,IF(variable,IF(OR(L1343=1,L1343&lt;$K$20*periods_per_year),N1342,MIN($K$21,IF(MOD(L1343-1,$J$23)=0,MAX($K$22,N1342+$J$24),N1342))),N1342))))</f>
        <v/>
      </c>
      <c r="O1343" s="71" t="str">
        <f>IF(L1343="","",ROUND((((1+N1343/CP)^(CP/periods_per_year))-1)*R1342,2))</f>
        <v/>
      </c>
      <c r="P1343" s="71" t="str">
        <f>IF(L1343="","",IF(L1343=nper,R1342+O1343,MIN(R1342+O1343,IF(N1343=N1342,P1342,ROUND(-PMT(((1+N1343/CP)^(CP/periods_per_year))-1,nper-L1343+1,R1342),2)))))</f>
        <v/>
      </c>
      <c r="Q1343" s="71" t="str">
        <f t="shared" si="187"/>
        <v/>
      </c>
      <c r="R1343" s="71" t="str">
        <f t="shared" si="188"/>
        <v/>
      </c>
    </row>
    <row r="1344" spans="1:18" x14ac:dyDescent="0.25">
      <c r="A1344" s="63" t="str">
        <f t="shared" si="180"/>
        <v/>
      </c>
      <c r="B1344" s="64" t="str">
        <f t="shared" si="181"/>
        <v/>
      </c>
      <c r="C1344" s="65" t="str">
        <f t="shared" si="182"/>
        <v/>
      </c>
      <c r="D1344" s="66" t="str">
        <f>IF(A1344="","",IF(A1344=1,start_rate,IF(variable,IF(OR(A1344=1,A1344&lt;$K$20*periods_per_year),D1343,MIN($K$21,IF(MOD(A1344-1,$J$23)=0,MAX($K$22,D1343+$J$24),D1343))),D1343)))</f>
        <v/>
      </c>
      <c r="E1344" s="71" t="str">
        <f t="shared" si="183"/>
        <v/>
      </c>
      <c r="F1344" s="71" t="str">
        <f>IF(A1344="","",IF(A1344=nper,J1343+E1344,MIN(J1343+E1344,IF(D1344=D1343,F1343,IF($E$10="Acc Bi-Weekly",ROUND((-PMT(((1+D1344/CP)^(CP/12))-1,(nper-A1344+1)*12/26,J1343))/2,2),IF($E$10="Acc Weekly",ROUND((-PMT(((1+D1344/CP)^(CP/12))-1,(nper-A1344+1)*12/52,J1343))/4,2),ROUND(-PMT(((1+D1344/CP)^(CP/periods_per_year))-1,nper-A1344+1,J1343),2)))))))</f>
        <v/>
      </c>
      <c r="G1344" s="71" t="str">
        <f>IF(OR(A1344="",A1344&lt;$E$14),"",IF(J1343&lt;=F1344,0,IF(IF(AND(A1344&gt;=$E$14,MOD(A1344-$E$14,int)=0),$E$15,0)+F1344&gt;=J1343+E1344,J1343+E1344-F1344,IF(AND(A1344&gt;=$E$14,MOD(A1344-$E$14,int)=0),$E$15,0)+IF(IF(AND(A1344&gt;=$E$14,MOD(A1344-$E$14,int)=0),$E$15,0)+IF(MOD(A1344-$E$18,periods_per_year)=0,$E$17,0)+F1344&lt;J1343+E1344,IF(MOD(A1344-$E$18,periods_per_year)=0,$E$17,0),J1343+E1344-IF(AND(A1344&gt;=$E$14,MOD(A1344-$E$14,int)=0),$E$15,0)-F1344))))</f>
        <v/>
      </c>
      <c r="H1344" s="68"/>
      <c r="I1344" s="71" t="str">
        <f t="shared" si="184"/>
        <v/>
      </c>
      <c r="J1344" s="71" t="str">
        <f t="shared" si="185"/>
        <v/>
      </c>
      <c r="K1344" s="50"/>
      <c r="L1344" s="63" t="str">
        <f t="shared" si="186"/>
        <v/>
      </c>
      <c r="M1344" s="64" t="str">
        <f>IF(L1344="","",IF(OR(periods_per_year=26,periods_per_year=52),IF(periods_per_year=26,IF(L1344=1,fpdate,M1343+14),IF(periods_per_year=52,IF(L1344=1,fpdate,M1343+7),"n/a")),IF(periods_per_year=24,DATE(YEAR(fpdate),MONTH(fpdate)+(L1344-1)/2+IF(AND(DAY(fpdate)&gt;=15,MOD(L1344,2)=0),1,0),IF(MOD(L1344,2)=0,IF(DAY(fpdate)&gt;=15,DAY(fpdate)-14,DAY(fpdate)+14),DAY(fpdate))),IF(DAY(DATE(YEAR(fpdate),MONTH(fpdate)+L1344-1,DAY(fpdate)))&lt;&gt;DAY(fpdate),DATE(YEAR(fpdate),MONTH(fpdate)+L1344,0),DATE(YEAR(fpdate),MONTH(fpdate)+L1344-1,DAY(fpdate))))))</f>
        <v/>
      </c>
      <c r="N1344" s="70" t="str">
        <f>IF(L1344="","",IF(D1344&lt;&gt;"",D1344,IF(L1344=1,start_rate,IF(variable,IF(OR(L1344=1,L1344&lt;$K$20*periods_per_year),N1343,MIN($K$21,IF(MOD(L1344-1,$J$23)=0,MAX($K$22,N1343+$J$24),N1343))),N1343))))</f>
        <v/>
      </c>
      <c r="O1344" s="71" t="str">
        <f>IF(L1344="","",ROUND((((1+N1344/CP)^(CP/periods_per_year))-1)*R1343,2))</f>
        <v/>
      </c>
      <c r="P1344" s="71" t="str">
        <f>IF(L1344="","",IF(L1344=nper,R1343+O1344,MIN(R1343+O1344,IF(N1344=N1343,P1343,ROUND(-PMT(((1+N1344/CP)^(CP/periods_per_year))-1,nper-L1344+1,R1343),2)))))</f>
        <v/>
      </c>
      <c r="Q1344" s="71" t="str">
        <f t="shared" si="187"/>
        <v/>
      </c>
      <c r="R1344" s="71" t="str">
        <f t="shared" si="188"/>
        <v/>
      </c>
    </row>
    <row r="1345" spans="1:18" x14ac:dyDescent="0.25">
      <c r="A1345" s="63" t="str">
        <f t="shared" si="180"/>
        <v/>
      </c>
      <c r="B1345" s="64" t="str">
        <f t="shared" si="181"/>
        <v/>
      </c>
      <c r="C1345" s="65" t="str">
        <f t="shared" si="182"/>
        <v/>
      </c>
      <c r="D1345" s="66" t="str">
        <f>IF(A1345="","",IF(A1345=1,start_rate,IF(variable,IF(OR(A1345=1,A1345&lt;$K$20*periods_per_year),D1344,MIN($K$21,IF(MOD(A1345-1,$J$23)=0,MAX($K$22,D1344+$J$24),D1344))),D1344)))</f>
        <v/>
      </c>
      <c r="E1345" s="71" t="str">
        <f t="shared" si="183"/>
        <v/>
      </c>
      <c r="F1345" s="71" t="str">
        <f>IF(A1345="","",IF(A1345=nper,J1344+E1345,MIN(J1344+E1345,IF(D1345=D1344,F1344,IF($E$10="Acc Bi-Weekly",ROUND((-PMT(((1+D1345/CP)^(CP/12))-1,(nper-A1345+1)*12/26,J1344))/2,2),IF($E$10="Acc Weekly",ROUND((-PMT(((1+D1345/CP)^(CP/12))-1,(nper-A1345+1)*12/52,J1344))/4,2),ROUND(-PMT(((1+D1345/CP)^(CP/periods_per_year))-1,nper-A1345+1,J1344),2)))))))</f>
        <v/>
      </c>
      <c r="G1345" s="71" t="str">
        <f>IF(OR(A1345="",A1345&lt;$E$14),"",IF(J1344&lt;=F1345,0,IF(IF(AND(A1345&gt;=$E$14,MOD(A1345-$E$14,int)=0),$E$15,0)+F1345&gt;=J1344+E1345,J1344+E1345-F1345,IF(AND(A1345&gt;=$E$14,MOD(A1345-$E$14,int)=0),$E$15,0)+IF(IF(AND(A1345&gt;=$E$14,MOD(A1345-$E$14,int)=0),$E$15,0)+IF(MOD(A1345-$E$18,periods_per_year)=0,$E$17,0)+F1345&lt;J1344+E1345,IF(MOD(A1345-$E$18,periods_per_year)=0,$E$17,0),J1344+E1345-IF(AND(A1345&gt;=$E$14,MOD(A1345-$E$14,int)=0),$E$15,0)-F1345))))</f>
        <v/>
      </c>
      <c r="H1345" s="68"/>
      <c r="I1345" s="71" t="str">
        <f t="shared" si="184"/>
        <v/>
      </c>
      <c r="J1345" s="71" t="str">
        <f t="shared" si="185"/>
        <v/>
      </c>
      <c r="K1345" s="50"/>
      <c r="L1345" s="63" t="str">
        <f t="shared" si="186"/>
        <v/>
      </c>
      <c r="M1345" s="64" t="str">
        <f>IF(L1345="","",IF(OR(periods_per_year=26,periods_per_year=52),IF(periods_per_year=26,IF(L1345=1,fpdate,M1344+14),IF(periods_per_year=52,IF(L1345=1,fpdate,M1344+7),"n/a")),IF(periods_per_year=24,DATE(YEAR(fpdate),MONTH(fpdate)+(L1345-1)/2+IF(AND(DAY(fpdate)&gt;=15,MOD(L1345,2)=0),1,0),IF(MOD(L1345,2)=0,IF(DAY(fpdate)&gt;=15,DAY(fpdate)-14,DAY(fpdate)+14),DAY(fpdate))),IF(DAY(DATE(YEAR(fpdate),MONTH(fpdate)+L1345-1,DAY(fpdate)))&lt;&gt;DAY(fpdate),DATE(YEAR(fpdate),MONTH(fpdate)+L1345,0),DATE(YEAR(fpdate),MONTH(fpdate)+L1345-1,DAY(fpdate))))))</f>
        <v/>
      </c>
      <c r="N1345" s="70" t="str">
        <f>IF(L1345="","",IF(D1345&lt;&gt;"",D1345,IF(L1345=1,start_rate,IF(variable,IF(OR(L1345=1,L1345&lt;$K$20*periods_per_year),N1344,MIN($K$21,IF(MOD(L1345-1,$J$23)=0,MAX($K$22,N1344+$J$24),N1344))),N1344))))</f>
        <v/>
      </c>
      <c r="O1345" s="71" t="str">
        <f>IF(L1345="","",ROUND((((1+N1345/CP)^(CP/periods_per_year))-1)*R1344,2))</f>
        <v/>
      </c>
      <c r="P1345" s="71" t="str">
        <f>IF(L1345="","",IF(L1345=nper,R1344+O1345,MIN(R1344+O1345,IF(N1345=N1344,P1344,ROUND(-PMT(((1+N1345/CP)^(CP/periods_per_year))-1,nper-L1345+1,R1344),2)))))</f>
        <v/>
      </c>
      <c r="Q1345" s="71" t="str">
        <f t="shared" si="187"/>
        <v/>
      </c>
      <c r="R1345" s="71" t="str">
        <f t="shared" si="188"/>
        <v/>
      </c>
    </row>
    <row r="1346" spans="1:18" x14ac:dyDescent="0.25">
      <c r="A1346" s="63" t="str">
        <f t="shared" si="180"/>
        <v/>
      </c>
      <c r="B1346" s="64" t="str">
        <f t="shared" si="181"/>
        <v/>
      </c>
      <c r="C1346" s="65" t="str">
        <f t="shared" si="182"/>
        <v/>
      </c>
      <c r="D1346" s="66" t="str">
        <f>IF(A1346="","",IF(A1346=1,start_rate,IF(variable,IF(OR(A1346=1,A1346&lt;$K$20*periods_per_year),D1345,MIN($K$21,IF(MOD(A1346-1,$J$23)=0,MAX($K$22,D1345+$J$24),D1345))),D1345)))</f>
        <v/>
      </c>
      <c r="E1346" s="71" t="str">
        <f t="shared" si="183"/>
        <v/>
      </c>
      <c r="F1346" s="71" t="str">
        <f>IF(A1346="","",IF(A1346=nper,J1345+E1346,MIN(J1345+E1346,IF(D1346=D1345,F1345,IF($E$10="Acc Bi-Weekly",ROUND((-PMT(((1+D1346/CP)^(CP/12))-1,(nper-A1346+1)*12/26,J1345))/2,2),IF($E$10="Acc Weekly",ROUND((-PMT(((1+D1346/CP)^(CP/12))-1,(nper-A1346+1)*12/52,J1345))/4,2),ROUND(-PMT(((1+D1346/CP)^(CP/periods_per_year))-1,nper-A1346+1,J1345),2)))))))</f>
        <v/>
      </c>
      <c r="G1346" s="71" t="str">
        <f>IF(OR(A1346="",A1346&lt;$E$14),"",IF(J1345&lt;=F1346,0,IF(IF(AND(A1346&gt;=$E$14,MOD(A1346-$E$14,int)=0),$E$15,0)+F1346&gt;=J1345+E1346,J1345+E1346-F1346,IF(AND(A1346&gt;=$E$14,MOD(A1346-$E$14,int)=0),$E$15,0)+IF(IF(AND(A1346&gt;=$E$14,MOD(A1346-$E$14,int)=0),$E$15,0)+IF(MOD(A1346-$E$18,periods_per_year)=0,$E$17,0)+F1346&lt;J1345+E1346,IF(MOD(A1346-$E$18,periods_per_year)=0,$E$17,0),J1345+E1346-IF(AND(A1346&gt;=$E$14,MOD(A1346-$E$14,int)=0),$E$15,0)-F1346))))</f>
        <v/>
      </c>
      <c r="H1346" s="68"/>
      <c r="I1346" s="71" t="str">
        <f t="shared" si="184"/>
        <v/>
      </c>
      <c r="J1346" s="71" t="str">
        <f t="shared" si="185"/>
        <v/>
      </c>
      <c r="K1346" s="50"/>
      <c r="L1346" s="63" t="str">
        <f t="shared" si="186"/>
        <v/>
      </c>
      <c r="M1346" s="64" t="str">
        <f>IF(L1346="","",IF(OR(periods_per_year=26,periods_per_year=52),IF(periods_per_year=26,IF(L1346=1,fpdate,M1345+14),IF(periods_per_year=52,IF(L1346=1,fpdate,M1345+7),"n/a")),IF(periods_per_year=24,DATE(YEAR(fpdate),MONTH(fpdate)+(L1346-1)/2+IF(AND(DAY(fpdate)&gt;=15,MOD(L1346,2)=0),1,0),IF(MOD(L1346,2)=0,IF(DAY(fpdate)&gt;=15,DAY(fpdate)-14,DAY(fpdate)+14),DAY(fpdate))),IF(DAY(DATE(YEAR(fpdate),MONTH(fpdate)+L1346-1,DAY(fpdate)))&lt;&gt;DAY(fpdate),DATE(YEAR(fpdate),MONTH(fpdate)+L1346,0),DATE(YEAR(fpdate),MONTH(fpdate)+L1346-1,DAY(fpdate))))))</f>
        <v/>
      </c>
      <c r="N1346" s="70" t="str">
        <f>IF(L1346="","",IF(D1346&lt;&gt;"",D1346,IF(L1346=1,start_rate,IF(variable,IF(OR(L1346=1,L1346&lt;$K$20*periods_per_year),N1345,MIN($K$21,IF(MOD(L1346-1,$J$23)=0,MAX($K$22,N1345+$J$24),N1345))),N1345))))</f>
        <v/>
      </c>
      <c r="O1346" s="71" t="str">
        <f>IF(L1346="","",ROUND((((1+N1346/CP)^(CP/periods_per_year))-1)*R1345,2))</f>
        <v/>
      </c>
      <c r="P1346" s="71" t="str">
        <f>IF(L1346="","",IF(L1346=nper,R1345+O1346,MIN(R1345+O1346,IF(N1346=N1345,P1345,ROUND(-PMT(((1+N1346/CP)^(CP/periods_per_year))-1,nper-L1346+1,R1345),2)))))</f>
        <v/>
      </c>
      <c r="Q1346" s="71" t="str">
        <f t="shared" si="187"/>
        <v/>
      </c>
      <c r="R1346" s="71" t="str">
        <f t="shared" si="188"/>
        <v/>
      </c>
    </row>
    <row r="1347" spans="1:18" x14ac:dyDescent="0.25">
      <c r="A1347" s="63" t="str">
        <f t="shared" si="180"/>
        <v/>
      </c>
      <c r="B1347" s="64" t="str">
        <f t="shared" si="181"/>
        <v/>
      </c>
      <c r="C1347" s="65" t="str">
        <f t="shared" si="182"/>
        <v/>
      </c>
      <c r="D1347" s="66" t="str">
        <f>IF(A1347="","",IF(A1347=1,start_rate,IF(variable,IF(OR(A1347=1,A1347&lt;$K$20*periods_per_year),D1346,MIN($K$21,IF(MOD(A1347-1,$J$23)=0,MAX($K$22,D1346+$J$24),D1346))),D1346)))</f>
        <v/>
      </c>
      <c r="E1347" s="71" t="str">
        <f t="shared" si="183"/>
        <v/>
      </c>
      <c r="F1347" s="71" t="str">
        <f>IF(A1347="","",IF(A1347=nper,J1346+E1347,MIN(J1346+E1347,IF(D1347=D1346,F1346,IF($E$10="Acc Bi-Weekly",ROUND((-PMT(((1+D1347/CP)^(CP/12))-1,(nper-A1347+1)*12/26,J1346))/2,2),IF($E$10="Acc Weekly",ROUND((-PMT(((1+D1347/CP)^(CP/12))-1,(nper-A1347+1)*12/52,J1346))/4,2),ROUND(-PMT(((1+D1347/CP)^(CP/periods_per_year))-1,nper-A1347+1,J1346),2)))))))</f>
        <v/>
      </c>
      <c r="G1347" s="71" t="str">
        <f>IF(OR(A1347="",A1347&lt;$E$14),"",IF(J1346&lt;=F1347,0,IF(IF(AND(A1347&gt;=$E$14,MOD(A1347-$E$14,int)=0),$E$15,0)+F1347&gt;=J1346+E1347,J1346+E1347-F1347,IF(AND(A1347&gt;=$E$14,MOD(A1347-$E$14,int)=0),$E$15,0)+IF(IF(AND(A1347&gt;=$E$14,MOD(A1347-$E$14,int)=0),$E$15,0)+IF(MOD(A1347-$E$18,periods_per_year)=0,$E$17,0)+F1347&lt;J1346+E1347,IF(MOD(A1347-$E$18,periods_per_year)=0,$E$17,0),J1346+E1347-IF(AND(A1347&gt;=$E$14,MOD(A1347-$E$14,int)=0),$E$15,0)-F1347))))</f>
        <v/>
      </c>
      <c r="H1347" s="68"/>
      <c r="I1347" s="71" t="str">
        <f t="shared" si="184"/>
        <v/>
      </c>
      <c r="J1347" s="71" t="str">
        <f t="shared" si="185"/>
        <v/>
      </c>
      <c r="K1347" s="50"/>
      <c r="L1347" s="63" t="str">
        <f t="shared" si="186"/>
        <v/>
      </c>
      <c r="M1347" s="64" t="str">
        <f>IF(L1347="","",IF(OR(periods_per_year=26,periods_per_year=52),IF(periods_per_year=26,IF(L1347=1,fpdate,M1346+14),IF(periods_per_year=52,IF(L1347=1,fpdate,M1346+7),"n/a")),IF(periods_per_year=24,DATE(YEAR(fpdate),MONTH(fpdate)+(L1347-1)/2+IF(AND(DAY(fpdate)&gt;=15,MOD(L1347,2)=0),1,0),IF(MOD(L1347,2)=0,IF(DAY(fpdate)&gt;=15,DAY(fpdate)-14,DAY(fpdate)+14),DAY(fpdate))),IF(DAY(DATE(YEAR(fpdate),MONTH(fpdate)+L1347-1,DAY(fpdate)))&lt;&gt;DAY(fpdate),DATE(YEAR(fpdate),MONTH(fpdate)+L1347,0),DATE(YEAR(fpdate),MONTH(fpdate)+L1347-1,DAY(fpdate))))))</f>
        <v/>
      </c>
      <c r="N1347" s="70" t="str">
        <f>IF(L1347="","",IF(D1347&lt;&gt;"",D1347,IF(L1347=1,start_rate,IF(variable,IF(OR(L1347=1,L1347&lt;$K$20*periods_per_year),N1346,MIN($K$21,IF(MOD(L1347-1,$J$23)=0,MAX($K$22,N1346+$J$24),N1346))),N1346))))</f>
        <v/>
      </c>
      <c r="O1347" s="71" t="str">
        <f>IF(L1347="","",ROUND((((1+N1347/CP)^(CP/periods_per_year))-1)*R1346,2))</f>
        <v/>
      </c>
      <c r="P1347" s="71" t="str">
        <f>IF(L1347="","",IF(L1347=nper,R1346+O1347,MIN(R1346+O1347,IF(N1347=N1346,P1346,ROUND(-PMT(((1+N1347/CP)^(CP/periods_per_year))-1,nper-L1347+1,R1346),2)))))</f>
        <v/>
      </c>
      <c r="Q1347" s="71" t="str">
        <f t="shared" si="187"/>
        <v/>
      </c>
      <c r="R1347" s="71" t="str">
        <f t="shared" si="188"/>
        <v/>
      </c>
    </row>
    <row r="1348" spans="1:18" x14ac:dyDescent="0.25">
      <c r="A1348" s="63" t="str">
        <f t="shared" si="180"/>
        <v/>
      </c>
      <c r="B1348" s="64" t="str">
        <f t="shared" si="181"/>
        <v/>
      </c>
      <c r="C1348" s="65" t="str">
        <f t="shared" si="182"/>
        <v/>
      </c>
      <c r="D1348" s="66" t="str">
        <f>IF(A1348="","",IF(A1348=1,start_rate,IF(variable,IF(OR(A1348=1,A1348&lt;$K$20*periods_per_year),D1347,MIN($K$21,IF(MOD(A1348-1,$J$23)=0,MAX($K$22,D1347+$J$24),D1347))),D1347)))</f>
        <v/>
      </c>
      <c r="E1348" s="71" t="str">
        <f t="shared" si="183"/>
        <v/>
      </c>
      <c r="F1348" s="71" t="str">
        <f>IF(A1348="","",IF(A1348=nper,J1347+E1348,MIN(J1347+E1348,IF(D1348=D1347,F1347,IF($E$10="Acc Bi-Weekly",ROUND((-PMT(((1+D1348/CP)^(CP/12))-1,(nper-A1348+1)*12/26,J1347))/2,2),IF($E$10="Acc Weekly",ROUND((-PMT(((1+D1348/CP)^(CP/12))-1,(nper-A1348+1)*12/52,J1347))/4,2),ROUND(-PMT(((1+D1348/CP)^(CP/periods_per_year))-1,nper-A1348+1,J1347),2)))))))</f>
        <v/>
      </c>
      <c r="G1348" s="71" t="str">
        <f>IF(OR(A1348="",A1348&lt;$E$14),"",IF(J1347&lt;=F1348,0,IF(IF(AND(A1348&gt;=$E$14,MOD(A1348-$E$14,int)=0),$E$15,0)+F1348&gt;=J1347+E1348,J1347+E1348-F1348,IF(AND(A1348&gt;=$E$14,MOD(A1348-$E$14,int)=0),$E$15,0)+IF(IF(AND(A1348&gt;=$E$14,MOD(A1348-$E$14,int)=0),$E$15,0)+IF(MOD(A1348-$E$18,periods_per_year)=0,$E$17,0)+F1348&lt;J1347+E1348,IF(MOD(A1348-$E$18,periods_per_year)=0,$E$17,0),J1347+E1348-IF(AND(A1348&gt;=$E$14,MOD(A1348-$E$14,int)=0),$E$15,0)-F1348))))</f>
        <v/>
      </c>
      <c r="H1348" s="68"/>
      <c r="I1348" s="71" t="str">
        <f t="shared" si="184"/>
        <v/>
      </c>
      <c r="J1348" s="71" t="str">
        <f t="shared" si="185"/>
        <v/>
      </c>
      <c r="K1348" s="50"/>
      <c r="L1348" s="63" t="str">
        <f t="shared" si="186"/>
        <v/>
      </c>
      <c r="M1348" s="64" t="str">
        <f>IF(L1348="","",IF(OR(periods_per_year=26,periods_per_year=52),IF(periods_per_year=26,IF(L1348=1,fpdate,M1347+14),IF(periods_per_year=52,IF(L1348=1,fpdate,M1347+7),"n/a")),IF(periods_per_year=24,DATE(YEAR(fpdate),MONTH(fpdate)+(L1348-1)/2+IF(AND(DAY(fpdate)&gt;=15,MOD(L1348,2)=0),1,0),IF(MOD(L1348,2)=0,IF(DAY(fpdate)&gt;=15,DAY(fpdate)-14,DAY(fpdate)+14),DAY(fpdate))),IF(DAY(DATE(YEAR(fpdate),MONTH(fpdate)+L1348-1,DAY(fpdate)))&lt;&gt;DAY(fpdate),DATE(YEAR(fpdate),MONTH(fpdate)+L1348,0),DATE(YEAR(fpdate),MONTH(fpdate)+L1348-1,DAY(fpdate))))))</f>
        <v/>
      </c>
      <c r="N1348" s="70" t="str">
        <f>IF(L1348="","",IF(D1348&lt;&gt;"",D1348,IF(L1348=1,start_rate,IF(variable,IF(OR(L1348=1,L1348&lt;$K$20*periods_per_year),N1347,MIN($K$21,IF(MOD(L1348-1,$J$23)=0,MAX($K$22,N1347+$J$24),N1347))),N1347))))</f>
        <v/>
      </c>
      <c r="O1348" s="71" t="str">
        <f>IF(L1348="","",ROUND((((1+N1348/CP)^(CP/periods_per_year))-1)*R1347,2))</f>
        <v/>
      </c>
      <c r="P1348" s="71" t="str">
        <f>IF(L1348="","",IF(L1348=nper,R1347+O1348,MIN(R1347+O1348,IF(N1348=N1347,P1347,ROUND(-PMT(((1+N1348/CP)^(CP/periods_per_year))-1,nper-L1348+1,R1347),2)))))</f>
        <v/>
      </c>
      <c r="Q1348" s="71" t="str">
        <f t="shared" si="187"/>
        <v/>
      </c>
      <c r="R1348" s="71" t="str">
        <f t="shared" si="188"/>
        <v/>
      </c>
    </row>
    <row r="1349" spans="1:18" x14ac:dyDescent="0.25">
      <c r="A1349" s="63" t="str">
        <f t="shared" si="180"/>
        <v/>
      </c>
      <c r="B1349" s="64" t="str">
        <f t="shared" si="181"/>
        <v/>
      </c>
      <c r="C1349" s="65" t="str">
        <f t="shared" si="182"/>
        <v/>
      </c>
      <c r="D1349" s="66" t="str">
        <f>IF(A1349="","",IF(A1349=1,start_rate,IF(variable,IF(OR(A1349=1,A1349&lt;$K$20*periods_per_year),D1348,MIN($K$21,IF(MOD(A1349-1,$J$23)=0,MAX($K$22,D1348+$J$24),D1348))),D1348)))</f>
        <v/>
      </c>
      <c r="E1349" s="71" t="str">
        <f t="shared" si="183"/>
        <v/>
      </c>
      <c r="F1349" s="71" t="str">
        <f>IF(A1349="","",IF(A1349=nper,J1348+E1349,MIN(J1348+E1349,IF(D1349=D1348,F1348,IF($E$10="Acc Bi-Weekly",ROUND((-PMT(((1+D1349/CP)^(CP/12))-1,(nper-A1349+1)*12/26,J1348))/2,2),IF($E$10="Acc Weekly",ROUND((-PMT(((1+D1349/CP)^(CP/12))-1,(nper-A1349+1)*12/52,J1348))/4,2),ROUND(-PMT(((1+D1349/CP)^(CP/periods_per_year))-1,nper-A1349+1,J1348),2)))))))</f>
        <v/>
      </c>
      <c r="G1349" s="71" t="str">
        <f>IF(OR(A1349="",A1349&lt;$E$14),"",IF(J1348&lt;=F1349,0,IF(IF(AND(A1349&gt;=$E$14,MOD(A1349-$E$14,int)=0),$E$15,0)+F1349&gt;=J1348+E1349,J1348+E1349-F1349,IF(AND(A1349&gt;=$E$14,MOD(A1349-$E$14,int)=0),$E$15,0)+IF(IF(AND(A1349&gt;=$E$14,MOD(A1349-$E$14,int)=0),$E$15,0)+IF(MOD(A1349-$E$18,periods_per_year)=0,$E$17,0)+F1349&lt;J1348+E1349,IF(MOD(A1349-$E$18,periods_per_year)=0,$E$17,0),J1348+E1349-IF(AND(A1349&gt;=$E$14,MOD(A1349-$E$14,int)=0),$E$15,0)-F1349))))</f>
        <v/>
      </c>
      <c r="H1349" s="68"/>
      <c r="I1349" s="71" t="str">
        <f t="shared" si="184"/>
        <v/>
      </c>
      <c r="J1349" s="71" t="str">
        <f t="shared" si="185"/>
        <v/>
      </c>
      <c r="K1349" s="50"/>
      <c r="L1349" s="63" t="str">
        <f t="shared" si="186"/>
        <v/>
      </c>
      <c r="M1349" s="64" t="str">
        <f>IF(L1349="","",IF(OR(periods_per_year=26,periods_per_year=52),IF(periods_per_year=26,IF(L1349=1,fpdate,M1348+14),IF(periods_per_year=52,IF(L1349=1,fpdate,M1348+7),"n/a")),IF(periods_per_year=24,DATE(YEAR(fpdate),MONTH(fpdate)+(L1349-1)/2+IF(AND(DAY(fpdate)&gt;=15,MOD(L1349,2)=0),1,0),IF(MOD(L1349,2)=0,IF(DAY(fpdate)&gt;=15,DAY(fpdate)-14,DAY(fpdate)+14),DAY(fpdate))),IF(DAY(DATE(YEAR(fpdate),MONTH(fpdate)+L1349-1,DAY(fpdate)))&lt;&gt;DAY(fpdate),DATE(YEAR(fpdate),MONTH(fpdate)+L1349,0),DATE(YEAR(fpdate),MONTH(fpdate)+L1349-1,DAY(fpdate))))))</f>
        <v/>
      </c>
      <c r="N1349" s="70" t="str">
        <f>IF(L1349="","",IF(D1349&lt;&gt;"",D1349,IF(L1349=1,start_rate,IF(variable,IF(OR(L1349=1,L1349&lt;$K$20*periods_per_year),N1348,MIN($K$21,IF(MOD(L1349-1,$J$23)=0,MAX($K$22,N1348+$J$24),N1348))),N1348))))</f>
        <v/>
      </c>
      <c r="O1349" s="71" t="str">
        <f>IF(L1349="","",ROUND((((1+N1349/CP)^(CP/periods_per_year))-1)*R1348,2))</f>
        <v/>
      </c>
      <c r="P1349" s="71" t="str">
        <f>IF(L1349="","",IF(L1349=nper,R1348+O1349,MIN(R1348+O1349,IF(N1349=N1348,P1348,ROUND(-PMT(((1+N1349/CP)^(CP/periods_per_year))-1,nper-L1349+1,R1348),2)))))</f>
        <v/>
      </c>
      <c r="Q1349" s="71" t="str">
        <f t="shared" si="187"/>
        <v/>
      </c>
      <c r="R1349" s="71" t="str">
        <f t="shared" si="188"/>
        <v/>
      </c>
    </row>
    <row r="1350" spans="1:18" x14ac:dyDescent="0.25">
      <c r="A1350" s="63" t="str">
        <f t="shared" si="180"/>
        <v/>
      </c>
      <c r="B1350" s="64" t="str">
        <f t="shared" si="181"/>
        <v/>
      </c>
      <c r="C1350" s="65" t="str">
        <f t="shared" si="182"/>
        <v/>
      </c>
      <c r="D1350" s="66" t="str">
        <f>IF(A1350="","",IF(A1350=1,start_rate,IF(variable,IF(OR(A1350=1,A1350&lt;$K$20*periods_per_year),D1349,MIN($K$21,IF(MOD(A1350-1,$J$23)=0,MAX($K$22,D1349+$J$24),D1349))),D1349)))</f>
        <v/>
      </c>
      <c r="E1350" s="71" t="str">
        <f t="shared" si="183"/>
        <v/>
      </c>
      <c r="F1350" s="71" t="str">
        <f>IF(A1350="","",IF(A1350=nper,J1349+E1350,MIN(J1349+E1350,IF(D1350=D1349,F1349,IF($E$10="Acc Bi-Weekly",ROUND((-PMT(((1+D1350/CP)^(CP/12))-1,(nper-A1350+1)*12/26,J1349))/2,2),IF($E$10="Acc Weekly",ROUND((-PMT(((1+D1350/CP)^(CP/12))-1,(nper-A1350+1)*12/52,J1349))/4,2),ROUND(-PMT(((1+D1350/CP)^(CP/periods_per_year))-1,nper-A1350+1,J1349),2)))))))</f>
        <v/>
      </c>
      <c r="G1350" s="71" t="str">
        <f>IF(OR(A1350="",A1350&lt;$E$14),"",IF(J1349&lt;=F1350,0,IF(IF(AND(A1350&gt;=$E$14,MOD(A1350-$E$14,int)=0),$E$15,0)+F1350&gt;=J1349+E1350,J1349+E1350-F1350,IF(AND(A1350&gt;=$E$14,MOD(A1350-$E$14,int)=0),$E$15,0)+IF(IF(AND(A1350&gt;=$E$14,MOD(A1350-$E$14,int)=0),$E$15,0)+IF(MOD(A1350-$E$18,periods_per_year)=0,$E$17,0)+F1350&lt;J1349+E1350,IF(MOD(A1350-$E$18,periods_per_year)=0,$E$17,0),J1349+E1350-IF(AND(A1350&gt;=$E$14,MOD(A1350-$E$14,int)=0),$E$15,0)-F1350))))</f>
        <v/>
      </c>
      <c r="H1350" s="68"/>
      <c r="I1350" s="71" t="str">
        <f t="shared" si="184"/>
        <v/>
      </c>
      <c r="J1350" s="71" t="str">
        <f t="shared" si="185"/>
        <v/>
      </c>
      <c r="K1350" s="50"/>
      <c r="L1350" s="63" t="str">
        <f t="shared" si="186"/>
        <v/>
      </c>
      <c r="M1350" s="64" t="str">
        <f>IF(L1350="","",IF(OR(periods_per_year=26,periods_per_year=52),IF(periods_per_year=26,IF(L1350=1,fpdate,M1349+14),IF(periods_per_year=52,IF(L1350=1,fpdate,M1349+7),"n/a")),IF(periods_per_year=24,DATE(YEAR(fpdate),MONTH(fpdate)+(L1350-1)/2+IF(AND(DAY(fpdate)&gt;=15,MOD(L1350,2)=0),1,0),IF(MOD(L1350,2)=0,IF(DAY(fpdate)&gt;=15,DAY(fpdate)-14,DAY(fpdate)+14),DAY(fpdate))),IF(DAY(DATE(YEAR(fpdate),MONTH(fpdate)+L1350-1,DAY(fpdate)))&lt;&gt;DAY(fpdate),DATE(YEAR(fpdate),MONTH(fpdate)+L1350,0),DATE(YEAR(fpdate),MONTH(fpdate)+L1350-1,DAY(fpdate))))))</f>
        <v/>
      </c>
      <c r="N1350" s="70" t="str">
        <f>IF(L1350="","",IF(D1350&lt;&gt;"",D1350,IF(L1350=1,start_rate,IF(variable,IF(OR(L1350=1,L1350&lt;$K$20*periods_per_year),N1349,MIN($K$21,IF(MOD(L1350-1,$J$23)=0,MAX($K$22,N1349+$J$24),N1349))),N1349))))</f>
        <v/>
      </c>
      <c r="O1350" s="71" t="str">
        <f>IF(L1350="","",ROUND((((1+N1350/CP)^(CP/periods_per_year))-1)*R1349,2))</f>
        <v/>
      </c>
      <c r="P1350" s="71" t="str">
        <f>IF(L1350="","",IF(L1350=nper,R1349+O1350,MIN(R1349+O1350,IF(N1350=N1349,P1349,ROUND(-PMT(((1+N1350/CP)^(CP/periods_per_year))-1,nper-L1350+1,R1349),2)))))</f>
        <v/>
      </c>
      <c r="Q1350" s="71" t="str">
        <f t="shared" si="187"/>
        <v/>
      </c>
      <c r="R1350" s="71" t="str">
        <f t="shared" si="188"/>
        <v/>
      </c>
    </row>
    <row r="1351" spans="1:18" x14ac:dyDescent="0.25">
      <c r="A1351" s="63" t="str">
        <f t="shared" si="180"/>
        <v/>
      </c>
      <c r="B1351" s="64" t="str">
        <f t="shared" si="181"/>
        <v/>
      </c>
      <c r="C1351" s="65" t="str">
        <f t="shared" si="182"/>
        <v/>
      </c>
      <c r="D1351" s="66" t="str">
        <f>IF(A1351="","",IF(A1351=1,start_rate,IF(variable,IF(OR(A1351=1,A1351&lt;$K$20*periods_per_year),D1350,MIN($K$21,IF(MOD(A1351-1,$J$23)=0,MAX($K$22,D1350+$J$24),D1350))),D1350)))</f>
        <v/>
      </c>
      <c r="E1351" s="71" t="str">
        <f t="shared" si="183"/>
        <v/>
      </c>
      <c r="F1351" s="71" t="str">
        <f>IF(A1351="","",IF(A1351=nper,J1350+E1351,MIN(J1350+E1351,IF(D1351=D1350,F1350,IF($E$10="Acc Bi-Weekly",ROUND((-PMT(((1+D1351/CP)^(CP/12))-1,(nper-A1351+1)*12/26,J1350))/2,2),IF($E$10="Acc Weekly",ROUND((-PMT(((1+D1351/CP)^(CP/12))-1,(nper-A1351+1)*12/52,J1350))/4,2),ROUND(-PMT(((1+D1351/CP)^(CP/periods_per_year))-1,nper-A1351+1,J1350),2)))))))</f>
        <v/>
      </c>
      <c r="G1351" s="71" t="str">
        <f>IF(OR(A1351="",A1351&lt;$E$14),"",IF(J1350&lt;=F1351,0,IF(IF(AND(A1351&gt;=$E$14,MOD(A1351-$E$14,int)=0),$E$15,0)+F1351&gt;=J1350+E1351,J1350+E1351-F1351,IF(AND(A1351&gt;=$E$14,MOD(A1351-$E$14,int)=0),$E$15,0)+IF(IF(AND(A1351&gt;=$E$14,MOD(A1351-$E$14,int)=0),$E$15,0)+IF(MOD(A1351-$E$18,periods_per_year)=0,$E$17,0)+F1351&lt;J1350+E1351,IF(MOD(A1351-$E$18,periods_per_year)=0,$E$17,0),J1350+E1351-IF(AND(A1351&gt;=$E$14,MOD(A1351-$E$14,int)=0),$E$15,0)-F1351))))</f>
        <v/>
      </c>
      <c r="H1351" s="68"/>
      <c r="I1351" s="71" t="str">
        <f t="shared" si="184"/>
        <v/>
      </c>
      <c r="J1351" s="71" t="str">
        <f t="shared" si="185"/>
        <v/>
      </c>
      <c r="K1351" s="50"/>
      <c r="L1351" s="63" t="str">
        <f t="shared" si="186"/>
        <v/>
      </c>
      <c r="M1351" s="64" t="str">
        <f>IF(L1351="","",IF(OR(periods_per_year=26,periods_per_year=52),IF(periods_per_year=26,IF(L1351=1,fpdate,M1350+14),IF(periods_per_year=52,IF(L1351=1,fpdate,M1350+7),"n/a")),IF(periods_per_year=24,DATE(YEAR(fpdate),MONTH(fpdate)+(L1351-1)/2+IF(AND(DAY(fpdate)&gt;=15,MOD(L1351,2)=0),1,0),IF(MOD(L1351,2)=0,IF(DAY(fpdate)&gt;=15,DAY(fpdate)-14,DAY(fpdate)+14),DAY(fpdate))),IF(DAY(DATE(YEAR(fpdate),MONTH(fpdate)+L1351-1,DAY(fpdate)))&lt;&gt;DAY(fpdate),DATE(YEAR(fpdate),MONTH(fpdate)+L1351,0),DATE(YEAR(fpdate),MONTH(fpdate)+L1351-1,DAY(fpdate))))))</f>
        <v/>
      </c>
      <c r="N1351" s="70" t="str">
        <f>IF(L1351="","",IF(D1351&lt;&gt;"",D1351,IF(L1351=1,start_rate,IF(variable,IF(OR(L1351=1,L1351&lt;$K$20*periods_per_year),N1350,MIN($K$21,IF(MOD(L1351-1,$J$23)=0,MAX($K$22,N1350+$J$24),N1350))),N1350))))</f>
        <v/>
      </c>
      <c r="O1351" s="71" t="str">
        <f>IF(L1351="","",ROUND((((1+N1351/CP)^(CP/periods_per_year))-1)*R1350,2))</f>
        <v/>
      </c>
      <c r="P1351" s="71" t="str">
        <f>IF(L1351="","",IF(L1351=nper,R1350+O1351,MIN(R1350+O1351,IF(N1351=N1350,P1350,ROUND(-PMT(((1+N1351/CP)^(CP/periods_per_year))-1,nper-L1351+1,R1350),2)))))</f>
        <v/>
      </c>
      <c r="Q1351" s="71" t="str">
        <f t="shared" si="187"/>
        <v/>
      </c>
      <c r="R1351" s="71" t="str">
        <f t="shared" si="188"/>
        <v/>
      </c>
    </row>
    <row r="1352" spans="1:18" x14ac:dyDescent="0.25">
      <c r="A1352" s="63" t="str">
        <f t="shared" si="180"/>
        <v/>
      </c>
      <c r="B1352" s="64" t="str">
        <f t="shared" si="181"/>
        <v/>
      </c>
      <c r="C1352" s="65" t="str">
        <f t="shared" si="182"/>
        <v/>
      </c>
      <c r="D1352" s="66" t="str">
        <f>IF(A1352="","",IF(A1352=1,start_rate,IF(variable,IF(OR(A1352=1,A1352&lt;$K$20*periods_per_year),D1351,MIN($K$21,IF(MOD(A1352-1,$J$23)=0,MAX($K$22,D1351+$J$24),D1351))),D1351)))</f>
        <v/>
      </c>
      <c r="E1352" s="71" t="str">
        <f t="shared" si="183"/>
        <v/>
      </c>
      <c r="F1352" s="71" t="str">
        <f>IF(A1352="","",IF(A1352=nper,J1351+E1352,MIN(J1351+E1352,IF(D1352=D1351,F1351,IF($E$10="Acc Bi-Weekly",ROUND((-PMT(((1+D1352/CP)^(CP/12))-1,(nper-A1352+1)*12/26,J1351))/2,2),IF($E$10="Acc Weekly",ROUND((-PMT(((1+D1352/CP)^(CP/12))-1,(nper-A1352+1)*12/52,J1351))/4,2),ROUND(-PMT(((1+D1352/CP)^(CP/periods_per_year))-1,nper-A1352+1,J1351),2)))))))</f>
        <v/>
      </c>
      <c r="G1352" s="71" t="str">
        <f>IF(OR(A1352="",A1352&lt;$E$14),"",IF(J1351&lt;=F1352,0,IF(IF(AND(A1352&gt;=$E$14,MOD(A1352-$E$14,int)=0),$E$15,0)+F1352&gt;=J1351+E1352,J1351+E1352-F1352,IF(AND(A1352&gt;=$E$14,MOD(A1352-$E$14,int)=0),$E$15,0)+IF(IF(AND(A1352&gt;=$E$14,MOD(A1352-$E$14,int)=0),$E$15,0)+IF(MOD(A1352-$E$18,periods_per_year)=0,$E$17,0)+F1352&lt;J1351+E1352,IF(MOD(A1352-$E$18,periods_per_year)=0,$E$17,0),J1351+E1352-IF(AND(A1352&gt;=$E$14,MOD(A1352-$E$14,int)=0),$E$15,0)-F1352))))</f>
        <v/>
      </c>
      <c r="H1352" s="68"/>
      <c r="I1352" s="71" t="str">
        <f t="shared" si="184"/>
        <v/>
      </c>
      <c r="J1352" s="71" t="str">
        <f t="shared" si="185"/>
        <v/>
      </c>
      <c r="K1352" s="50"/>
      <c r="L1352" s="63" t="str">
        <f t="shared" si="186"/>
        <v/>
      </c>
      <c r="M1352" s="64" t="str">
        <f>IF(L1352="","",IF(OR(periods_per_year=26,periods_per_year=52),IF(periods_per_year=26,IF(L1352=1,fpdate,M1351+14),IF(periods_per_year=52,IF(L1352=1,fpdate,M1351+7),"n/a")),IF(periods_per_year=24,DATE(YEAR(fpdate),MONTH(fpdate)+(L1352-1)/2+IF(AND(DAY(fpdate)&gt;=15,MOD(L1352,2)=0),1,0),IF(MOD(L1352,2)=0,IF(DAY(fpdate)&gt;=15,DAY(fpdate)-14,DAY(fpdate)+14),DAY(fpdate))),IF(DAY(DATE(YEAR(fpdate),MONTH(fpdate)+L1352-1,DAY(fpdate)))&lt;&gt;DAY(fpdate),DATE(YEAR(fpdate),MONTH(fpdate)+L1352,0),DATE(YEAR(fpdate),MONTH(fpdate)+L1352-1,DAY(fpdate))))))</f>
        <v/>
      </c>
      <c r="N1352" s="70" t="str">
        <f>IF(L1352="","",IF(D1352&lt;&gt;"",D1352,IF(L1352=1,start_rate,IF(variable,IF(OR(L1352=1,L1352&lt;$K$20*periods_per_year),N1351,MIN($K$21,IF(MOD(L1352-1,$J$23)=0,MAX($K$22,N1351+$J$24),N1351))),N1351))))</f>
        <v/>
      </c>
      <c r="O1352" s="71" t="str">
        <f>IF(L1352="","",ROUND((((1+N1352/CP)^(CP/periods_per_year))-1)*R1351,2))</f>
        <v/>
      </c>
      <c r="P1352" s="71" t="str">
        <f>IF(L1352="","",IF(L1352=nper,R1351+O1352,MIN(R1351+O1352,IF(N1352=N1351,P1351,ROUND(-PMT(((1+N1352/CP)^(CP/periods_per_year))-1,nper-L1352+1,R1351),2)))))</f>
        <v/>
      </c>
      <c r="Q1352" s="71" t="str">
        <f t="shared" si="187"/>
        <v/>
      </c>
      <c r="R1352" s="71" t="str">
        <f t="shared" si="188"/>
        <v/>
      </c>
    </row>
    <row r="1353" spans="1:18" x14ac:dyDescent="0.25">
      <c r="A1353" s="63" t="str">
        <f t="shared" si="180"/>
        <v/>
      </c>
      <c r="B1353" s="64" t="str">
        <f t="shared" si="181"/>
        <v/>
      </c>
      <c r="C1353" s="65" t="str">
        <f t="shared" si="182"/>
        <v/>
      </c>
      <c r="D1353" s="66" t="str">
        <f>IF(A1353="","",IF(A1353=1,start_rate,IF(variable,IF(OR(A1353=1,A1353&lt;$K$20*periods_per_year),D1352,MIN($K$21,IF(MOD(A1353-1,$J$23)=0,MAX($K$22,D1352+$J$24),D1352))),D1352)))</f>
        <v/>
      </c>
      <c r="E1353" s="71" t="str">
        <f t="shared" si="183"/>
        <v/>
      </c>
      <c r="F1353" s="71" t="str">
        <f>IF(A1353="","",IF(A1353=nper,J1352+E1353,MIN(J1352+E1353,IF(D1353=D1352,F1352,IF($E$10="Acc Bi-Weekly",ROUND((-PMT(((1+D1353/CP)^(CP/12))-1,(nper-A1353+1)*12/26,J1352))/2,2),IF($E$10="Acc Weekly",ROUND((-PMT(((1+D1353/CP)^(CP/12))-1,(nper-A1353+1)*12/52,J1352))/4,2),ROUND(-PMT(((1+D1353/CP)^(CP/periods_per_year))-1,nper-A1353+1,J1352),2)))))))</f>
        <v/>
      </c>
      <c r="G1353" s="71" t="str">
        <f>IF(OR(A1353="",A1353&lt;$E$14),"",IF(J1352&lt;=F1353,0,IF(IF(AND(A1353&gt;=$E$14,MOD(A1353-$E$14,int)=0),$E$15,0)+F1353&gt;=J1352+E1353,J1352+E1353-F1353,IF(AND(A1353&gt;=$E$14,MOD(A1353-$E$14,int)=0),$E$15,0)+IF(IF(AND(A1353&gt;=$E$14,MOD(A1353-$E$14,int)=0),$E$15,0)+IF(MOD(A1353-$E$18,periods_per_year)=0,$E$17,0)+F1353&lt;J1352+E1353,IF(MOD(A1353-$E$18,periods_per_year)=0,$E$17,0),J1352+E1353-IF(AND(A1353&gt;=$E$14,MOD(A1353-$E$14,int)=0),$E$15,0)-F1353))))</f>
        <v/>
      </c>
      <c r="H1353" s="68"/>
      <c r="I1353" s="71" t="str">
        <f t="shared" si="184"/>
        <v/>
      </c>
      <c r="J1353" s="71" t="str">
        <f t="shared" si="185"/>
        <v/>
      </c>
      <c r="K1353" s="50"/>
      <c r="L1353" s="63" t="str">
        <f t="shared" si="186"/>
        <v/>
      </c>
      <c r="M1353" s="64" t="str">
        <f>IF(L1353="","",IF(OR(periods_per_year=26,periods_per_year=52),IF(periods_per_year=26,IF(L1353=1,fpdate,M1352+14),IF(periods_per_year=52,IF(L1353=1,fpdate,M1352+7),"n/a")),IF(periods_per_year=24,DATE(YEAR(fpdate),MONTH(fpdate)+(L1353-1)/2+IF(AND(DAY(fpdate)&gt;=15,MOD(L1353,2)=0),1,0),IF(MOD(L1353,2)=0,IF(DAY(fpdate)&gt;=15,DAY(fpdate)-14,DAY(fpdate)+14),DAY(fpdate))),IF(DAY(DATE(YEAR(fpdate),MONTH(fpdate)+L1353-1,DAY(fpdate)))&lt;&gt;DAY(fpdate),DATE(YEAR(fpdate),MONTH(fpdate)+L1353,0),DATE(YEAR(fpdate),MONTH(fpdate)+L1353-1,DAY(fpdate))))))</f>
        <v/>
      </c>
      <c r="N1353" s="70" t="str">
        <f>IF(L1353="","",IF(D1353&lt;&gt;"",D1353,IF(L1353=1,start_rate,IF(variable,IF(OR(L1353=1,L1353&lt;$K$20*periods_per_year),N1352,MIN($K$21,IF(MOD(L1353-1,$J$23)=0,MAX($K$22,N1352+$J$24),N1352))),N1352))))</f>
        <v/>
      </c>
      <c r="O1353" s="71" t="str">
        <f>IF(L1353="","",ROUND((((1+N1353/CP)^(CP/periods_per_year))-1)*R1352,2))</f>
        <v/>
      </c>
      <c r="P1353" s="71" t="str">
        <f>IF(L1353="","",IF(L1353=nper,R1352+O1353,MIN(R1352+O1353,IF(N1353=N1352,P1352,ROUND(-PMT(((1+N1353/CP)^(CP/periods_per_year))-1,nper-L1353+1,R1352),2)))))</f>
        <v/>
      </c>
      <c r="Q1353" s="71" t="str">
        <f t="shared" si="187"/>
        <v/>
      </c>
      <c r="R1353" s="71" t="str">
        <f t="shared" si="188"/>
        <v/>
      </c>
    </row>
    <row r="1354" spans="1:18" x14ac:dyDescent="0.25">
      <c r="A1354" s="63" t="str">
        <f t="shared" si="180"/>
        <v/>
      </c>
      <c r="B1354" s="64" t="str">
        <f t="shared" si="181"/>
        <v/>
      </c>
      <c r="C1354" s="65" t="str">
        <f t="shared" si="182"/>
        <v/>
      </c>
      <c r="D1354" s="66" t="str">
        <f>IF(A1354="","",IF(A1354=1,start_rate,IF(variable,IF(OR(A1354=1,A1354&lt;$K$20*periods_per_year),D1353,MIN($K$21,IF(MOD(A1354-1,$J$23)=0,MAX($K$22,D1353+$J$24),D1353))),D1353)))</f>
        <v/>
      </c>
      <c r="E1354" s="71" t="str">
        <f t="shared" si="183"/>
        <v/>
      </c>
      <c r="F1354" s="71" t="str">
        <f>IF(A1354="","",IF(A1354=nper,J1353+E1354,MIN(J1353+E1354,IF(D1354=D1353,F1353,IF($E$10="Acc Bi-Weekly",ROUND((-PMT(((1+D1354/CP)^(CP/12))-1,(nper-A1354+1)*12/26,J1353))/2,2),IF($E$10="Acc Weekly",ROUND((-PMT(((1+D1354/CP)^(CP/12))-1,(nper-A1354+1)*12/52,J1353))/4,2),ROUND(-PMT(((1+D1354/CP)^(CP/periods_per_year))-1,nper-A1354+1,J1353),2)))))))</f>
        <v/>
      </c>
      <c r="G1354" s="71" t="str">
        <f>IF(OR(A1354="",A1354&lt;$E$14),"",IF(J1353&lt;=F1354,0,IF(IF(AND(A1354&gt;=$E$14,MOD(A1354-$E$14,int)=0),$E$15,0)+F1354&gt;=J1353+E1354,J1353+E1354-F1354,IF(AND(A1354&gt;=$E$14,MOD(A1354-$E$14,int)=0),$E$15,0)+IF(IF(AND(A1354&gt;=$E$14,MOD(A1354-$E$14,int)=0),$E$15,0)+IF(MOD(A1354-$E$18,periods_per_year)=0,$E$17,0)+F1354&lt;J1353+E1354,IF(MOD(A1354-$E$18,periods_per_year)=0,$E$17,0),J1353+E1354-IF(AND(A1354&gt;=$E$14,MOD(A1354-$E$14,int)=0),$E$15,0)-F1354))))</f>
        <v/>
      </c>
      <c r="H1354" s="68"/>
      <c r="I1354" s="71" t="str">
        <f t="shared" si="184"/>
        <v/>
      </c>
      <c r="J1354" s="71" t="str">
        <f t="shared" si="185"/>
        <v/>
      </c>
      <c r="K1354" s="50"/>
      <c r="L1354" s="63" t="str">
        <f t="shared" si="186"/>
        <v/>
      </c>
      <c r="M1354" s="64" t="str">
        <f>IF(L1354="","",IF(OR(periods_per_year=26,periods_per_year=52),IF(periods_per_year=26,IF(L1354=1,fpdate,M1353+14),IF(periods_per_year=52,IF(L1354=1,fpdate,M1353+7),"n/a")),IF(periods_per_year=24,DATE(YEAR(fpdate),MONTH(fpdate)+(L1354-1)/2+IF(AND(DAY(fpdate)&gt;=15,MOD(L1354,2)=0),1,0),IF(MOD(L1354,2)=0,IF(DAY(fpdate)&gt;=15,DAY(fpdate)-14,DAY(fpdate)+14),DAY(fpdate))),IF(DAY(DATE(YEAR(fpdate),MONTH(fpdate)+L1354-1,DAY(fpdate)))&lt;&gt;DAY(fpdate),DATE(YEAR(fpdate),MONTH(fpdate)+L1354,0),DATE(YEAR(fpdate),MONTH(fpdate)+L1354-1,DAY(fpdate))))))</f>
        <v/>
      </c>
      <c r="N1354" s="70" t="str">
        <f>IF(L1354="","",IF(D1354&lt;&gt;"",D1354,IF(L1354=1,start_rate,IF(variable,IF(OR(L1354=1,L1354&lt;$K$20*periods_per_year),N1353,MIN($K$21,IF(MOD(L1354-1,$J$23)=0,MAX($K$22,N1353+$J$24),N1353))),N1353))))</f>
        <v/>
      </c>
      <c r="O1354" s="71" t="str">
        <f>IF(L1354="","",ROUND((((1+N1354/CP)^(CP/periods_per_year))-1)*R1353,2))</f>
        <v/>
      </c>
      <c r="P1354" s="71" t="str">
        <f>IF(L1354="","",IF(L1354=nper,R1353+O1354,MIN(R1353+O1354,IF(N1354=N1353,P1353,ROUND(-PMT(((1+N1354/CP)^(CP/periods_per_year))-1,nper-L1354+1,R1353),2)))))</f>
        <v/>
      </c>
      <c r="Q1354" s="71" t="str">
        <f t="shared" si="187"/>
        <v/>
      </c>
      <c r="R1354" s="71" t="str">
        <f t="shared" si="188"/>
        <v/>
      </c>
    </row>
    <row r="1355" spans="1:18" x14ac:dyDescent="0.25">
      <c r="A1355" s="63" t="str">
        <f t="shared" si="180"/>
        <v/>
      </c>
      <c r="B1355" s="64" t="str">
        <f t="shared" si="181"/>
        <v/>
      </c>
      <c r="C1355" s="65" t="str">
        <f t="shared" si="182"/>
        <v/>
      </c>
      <c r="D1355" s="66" t="str">
        <f>IF(A1355="","",IF(A1355=1,start_rate,IF(variable,IF(OR(A1355=1,A1355&lt;$K$20*periods_per_year),D1354,MIN($K$21,IF(MOD(A1355-1,$J$23)=0,MAX($K$22,D1354+$J$24),D1354))),D1354)))</f>
        <v/>
      </c>
      <c r="E1355" s="71" t="str">
        <f t="shared" si="183"/>
        <v/>
      </c>
      <c r="F1355" s="71" t="str">
        <f>IF(A1355="","",IF(A1355=nper,J1354+E1355,MIN(J1354+E1355,IF(D1355=D1354,F1354,IF($E$10="Acc Bi-Weekly",ROUND((-PMT(((1+D1355/CP)^(CP/12))-1,(nper-A1355+1)*12/26,J1354))/2,2),IF($E$10="Acc Weekly",ROUND((-PMT(((1+D1355/CP)^(CP/12))-1,(nper-A1355+1)*12/52,J1354))/4,2),ROUND(-PMT(((1+D1355/CP)^(CP/periods_per_year))-1,nper-A1355+1,J1354),2)))))))</f>
        <v/>
      </c>
      <c r="G1355" s="71" t="str">
        <f>IF(OR(A1355="",A1355&lt;$E$14),"",IF(J1354&lt;=F1355,0,IF(IF(AND(A1355&gt;=$E$14,MOD(A1355-$E$14,int)=0),$E$15,0)+F1355&gt;=J1354+E1355,J1354+E1355-F1355,IF(AND(A1355&gt;=$E$14,MOD(A1355-$E$14,int)=0),$E$15,0)+IF(IF(AND(A1355&gt;=$E$14,MOD(A1355-$E$14,int)=0),$E$15,0)+IF(MOD(A1355-$E$18,periods_per_year)=0,$E$17,0)+F1355&lt;J1354+E1355,IF(MOD(A1355-$E$18,periods_per_year)=0,$E$17,0),J1354+E1355-IF(AND(A1355&gt;=$E$14,MOD(A1355-$E$14,int)=0),$E$15,0)-F1355))))</f>
        <v/>
      </c>
      <c r="H1355" s="68"/>
      <c r="I1355" s="71" t="str">
        <f t="shared" si="184"/>
        <v/>
      </c>
      <c r="J1355" s="71" t="str">
        <f t="shared" si="185"/>
        <v/>
      </c>
      <c r="K1355" s="50"/>
      <c r="L1355" s="63" t="str">
        <f t="shared" si="186"/>
        <v/>
      </c>
      <c r="M1355" s="64" t="str">
        <f>IF(L1355="","",IF(OR(periods_per_year=26,periods_per_year=52),IF(periods_per_year=26,IF(L1355=1,fpdate,M1354+14),IF(periods_per_year=52,IF(L1355=1,fpdate,M1354+7),"n/a")),IF(periods_per_year=24,DATE(YEAR(fpdate),MONTH(fpdate)+(L1355-1)/2+IF(AND(DAY(fpdate)&gt;=15,MOD(L1355,2)=0),1,0),IF(MOD(L1355,2)=0,IF(DAY(fpdate)&gt;=15,DAY(fpdate)-14,DAY(fpdate)+14),DAY(fpdate))),IF(DAY(DATE(YEAR(fpdate),MONTH(fpdate)+L1355-1,DAY(fpdate)))&lt;&gt;DAY(fpdate),DATE(YEAR(fpdate),MONTH(fpdate)+L1355,0),DATE(YEAR(fpdate),MONTH(fpdate)+L1355-1,DAY(fpdate))))))</f>
        <v/>
      </c>
      <c r="N1355" s="70" t="str">
        <f>IF(L1355="","",IF(D1355&lt;&gt;"",D1355,IF(L1355=1,start_rate,IF(variable,IF(OR(L1355=1,L1355&lt;$K$20*periods_per_year),N1354,MIN($K$21,IF(MOD(L1355-1,$J$23)=0,MAX($K$22,N1354+$J$24),N1354))),N1354))))</f>
        <v/>
      </c>
      <c r="O1355" s="71" t="str">
        <f>IF(L1355="","",ROUND((((1+N1355/CP)^(CP/periods_per_year))-1)*R1354,2))</f>
        <v/>
      </c>
      <c r="P1355" s="71" t="str">
        <f>IF(L1355="","",IF(L1355=nper,R1354+O1355,MIN(R1354+O1355,IF(N1355=N1354,P1354,ROUND(-PMT(((1+N1355/CP)^(CP/periods_per_year))-1,nper-L1355+1,R1354),2)))))</f>
        <v/>
      </c>
      <c r="Q1355" s="71" t="str">
        <f t="shared" si="187"/>
        <v/>
      </c>
      <c r="R1355" s="71" t="str">
        <f t="shared" si="188"/>
        <v/>
      </c>
    </row>
    <row r="1356" spans="1:18" x14ac:dyDescent="0.25">
      <c r="A1356" s="63" t="str">
        <f t="shared" si="180"/>
        <v/>
      </c>
      <c r="B1356" s="64" t="str">
        <f t="shared" si="181"/>
        <v/>
      </c>
      <c r="C1356" s="65" t="str">
        <f t="shared" si="182"/>
        <v/>
      </c>
      <c r="D1356" s="66" t="str">
        <f>IF(A1356="","",IF(A1356=1,start_rate,IF(variable,IF(OR(A1356=1,A1356&lt;$K$20*periods_per_year),D1355,MIN($K$21,IF(MOD(A1356-1,$J$23)=0,MAX($K$22,D1355+$J$24),D1355))),D1355)))</f>
        <v/>
      </c>
      <c r="E1356" s="71" t="str">
        <f t="shared" si="183"/>
        <v/>
      </c>
      <c r="F1356" s="71" t="str">
        <f>IF(A1356="","",IF(A1356=nper,J1355+E1356,MIN(J1355+E1356,IF(D1356=D1355,F1355,IF($E$10="Acc Bi-Weekly",ROUND((-PMT(((1+D1356/CP)^(CP/12))-1,(nper-A1356+1)*12/26,J1355))/2,2),IF($E$10="Acc Weekly",ROUND((-PMT(((1+D1356/CP)^(CP/12))-1,(nper-A1356+1)*12/52,J1355))/4,2),ROUND(-PMT(((1+D1356/CP)^(CP/periods_per_year))-1,nper-A1356+1,J1355),2)))))))</f>
        <v/>
      </c>
      <c r="G1356" s="71" t="str">
        <f>IF(OR(A1356="",A1356&lt;$E$14),"",IF(J1355&lt;=F1356,0,IF(IF(AND(A1356&gt;=$E$14,MOD(A1356-$E$14,int)=0),$E$15,0)+F1356&gt;=J1355+E1356,J1355+E1356-F1356,IF(AND(A1356&gt;=$E$14,MOD(A1356-$E$14,int)=0),$E$15,0)+IF(IF(AND(A1356&gt;=$E$14,MOD(A1356-$E$14,int)=0),$E$15,0)+IF(MOD(A1356-$E$18,periods_per_year)=0,$E$17,0)+F1356&lt;J1355+E1356,IF(MOD(A1356-$E$18,periods_per_year)=0,$E$17,0),J1355+E1356-IF(AND(A1356&gt;=$E$14,MOD(A1356-$E$14,int)=0),$E$15,0)-F1356))))</f>
        <v/>
      </c>
      <c r="H1356" s="68"/>
      <c r="I1356" s="71" t="str">
        <f t="shared" si="184"/>
        <v/>
      </c>
      <c r="J1356" s="71" t="str">
        <f t="shared" si="185"/>
        <v/>
      </c>
      <c r="K1356" s="50"/>
      <c r="L1356" s="63" t="str">
        <f t="shared" si="186"/>
        <v/>
      </c>
      <c r="M1356" s="64" t="str">
        <f>IF(L1356="","",IF(OR(periods_per_year=26,periods_per_year=52),IF(periods_per_year=26,IF(L1356=1,fpdate,M1355+14),IF(periods_per_year=52,IF(L1356=1,fpdate,M1355+7),"n/a")),IF(periods_per_year=24,DATE(YEAR(fpdate),MONTH(fpdate)+(L1356-1)/2+IF(AND(DAY(fpdate)&gt;=15,MOD(L1356,2)=0),1,0),IF(MOD(L1356,2)=0,IF(DAY(fpdate)&gt;=15,DAY(fpdate)-14,DAY(fpdate)+14),DAY(fpdate))),IF(DAY(DATE(YEAR(fpdate),MONTH(fpdate)+L1356-1,DAY(fpdate)))&lt;&gt;DAY(fpdate),DATE(YEAR(fpdate),MONTH(fpdate)+L1356,0),DATE(YEAR(fpdate),MONTH(fpdate)+L1356-1,DAY(fpdate))))))</f>
        <v/>
      </c>
      <c r="N1356" s="70" t="str">
        <f>IF(L1356="","",IF(D1356&lt;&gt;"",D1356,IF(L1356=1,start_rate,IF(variable,IF(OR(L1356=1,L1356&lt;$K$20*periods_per_year),N1355,MIN($K$21,IF(MOD(L1356-1,$J$23)=0,MAX($K$22,N1355+$J$24),N1355))),N1355))))</f>
        <v/>
      </c>
      <c r="O1356" s="71" t="str">
        <f>IF(L1356="","",ROUND((((1+N1356/CP)^(CP/periods_per_year))-1)*R1355,2))</f>
        <v/>
      </c>
      <c r="P1356" s="71" t="str">
        <f>IF(L1356="","",IF(L1356=nper,R1355+O1356,MIN(R1355+O1356,IF(N1356=N1355,P1355,ROUND(-PMT(((1+N1356/CP)^(CP/periods_per_year))-1,nper-L1356+1,R1355),2)))))</f>
        <v/>
      </c>
      <c r="Q1356" s="71" t="str">
        <f t="shared" si="187"/>
        <v/>
      </c>
      <c r="R1356" s="71" t="str">
        <f t="shared" si="188"/>
        <v/>
      </c>
    </row>
    <row r="1357" spans="1:18" x14ac:dyDescent="0.25">
      <c r="A1357" s="63" t="str">
        <f t="shared" si="180"/>
        <v/>
      </c>
      <c r="B1357" s="64" t="str">
        <f t="shared" si="181"/>
        <v/>
      </c>
      <c r="C1357" s="65" t="str">
        <f t="shared" si="182"/>
        <v/>
      </c>
      <c r="D1357" s="66" t="str">
        <f>IF(A1357="","",IF(A1357=1,start_rate,IF(variable,IF(OR(A1357=1,A1357&lt;$K$20*periods_per_year),D1356,MIN($K$21,IF(MOD(A1357-1,$J$23)=0,MAX($K$22,D1356+$J$24),D1356))),D1356)))</f>
        <v/>
      </c>
      <c r="E1357" s="71" t="str">
        <f t="shared" si="183"/>
        <v/>
      </c>
      <c r="F1357" s="71" t="str">
        <f>IF(A1357="","",IF(A1357=nper,J1356+E1357,MIN(J1356+E1357,IF(D1357=D1356,F1356,IF($E$10="Acc Bi-Weekly",ROUND((-PMT(((1+D1357/CP)^(CP/12))-1,(nper-A1357+1)*12/26,J1356))/2,2),IF($E$10="Acc Weekly",ROUND((-PMT(((1+D1357/CP)^(CP/12))-1,(nper-A1357+1)*12/52,J1356))/4,2),ROUND(-PMT(((1+D1357/CP)^(CP/periods_per_year))-1,nper-A1357+1,J1356),2)))))))</f>
        <v/>
      </c>
      <c r="G1357" s="71" t="str">
        <f>IF(OR(A1357="",A1357&lt;$E$14),"",IF(J1356&lt;=F1357,0,IF(IF(AND(A1357&gt;=$E$14,MOD(A1357-$E$14,int)=0),$E$15,0)+F1357&gt;=J1356+E1357,J1356+E1357-F1357,IF(AND(A1357&gt;=$E$14,MOD(A1357-$E$14,int)=0),$E$15,0)+IF(IF(AND(A1357&gt;=$E$14,MOD(A1357-$E$14,int)=0),$E$15,0)+IF(MOD(A1357-$E$18,periods_per_year)=0,$E$17,0)+F1357&lt;J1356+E1357,IF(MOD(A1357-$E$18,periods_per_year)=0,$E$17,0),J1356+E1357-IF(AND(A1357&gt;=$E$14,MOD(A1357-$E$14,int)=0),$E$15,0)-F1357))))</f>
        <v/>
      </c>
      <c r="H1357" s="68"/>
      <c r="I1357" s="71" t="str">
        <f t="shared" si="184"/>
        <v/>
      </c>
      <c r="J1357" s="71" t="str">
        <f t="shared" si="185"/>
        <v/>
      </c>
      <c r="K1357" s="50"/>
      <c r="L1357" s="63" t="str">
        <f t="shared" si="186"/>
        <v/>
      </c>
      <c r="M1357" s="64" t="str">
        <f>IF(L1357="","",IF(OR(periods_per_year=26,periods_per_year=52),IF(periods_per_year=26,IF(L1357=1,fpdate,M1356+14),IF(periods_per_year=52,IF(L1357=1,fpdate,M1356+7),"n/a")),IF(periods_per_year=24,DATE(YEAR(fpdate),MONTH(fpdate)+(L1357-1)/2+IF(AND(DAY(fpdate)&gt;=15,MOD(L1357,2)=0),1,0),IF(MOD(L1357,2)=0,IF(DAY(fpdate)&gt;=15,DAY(fpdate)-14,DAY(fpdate)+14),DAY(fpdate))),IF(DAY(DATE(YEAR(fpdate),MONTH(fpdate)+L1357-1,DAY(fpdate)))&lt;&gt;DAY(fpdate),DATE(YEAR(fpdate),MONTH(fpdate)+L1357,0),DATE(YEAR(fpdate),MONTH(fpdate)+L1357-1,DAY(fpdate))))))</f>
        <v/>
      </c>
      <c r="N1357" s="70" t="str">
        <f>IF(L1357="","",IF(D1357&lt;&gt;"",D1357,IF(L1357=1,start_rate,IF(variable,IF(OR(L1357=1,L1357&lt;$K$20*periods_per_year),N1356,MIN($K$21,IF(MOD(L1357-1,$J$23)=0,MAX($K$22,N1356+$J$24),N1356))),N1356))))</f>
        <v/>
      </c>
      <c r="O1357" s="71" t="str">
        <f>IF(L1357="","",ROUND((((1+N1357/CP)^(CP/periods_per_year))-1)*R1356,2))</f>
        <v/>
      </c>
      <c r="P1357" s="71" t="str">
        <f>IF(L1357="","",IF(L1357=nper,R1356+O1357,MIN(R1356+O1357,IF(N1357=N1356,P1356,ROUND(-PMT(((1+N1357/CP)^(CP/periods_per_year))-1,nper-L1357+1,R1356),2)))))</f>
        <v/>
      </c>
      <c r="Q1357" s="71" t="str">
        <f t="shared" si="187"/>
        <v/>
      </c>
      <c r="R1357" s="71" t="str">
        <f t="shared" si="188"/>
        <v/>
      </c>
    </row>
    <row r="1358" spans="1:18" x14ac:dyDescent="0.25">
      <c r="A1358" s="63" t="str">
        <f t="shared" si="180"/>
        <v/>
      </c>
      <c r="B1358" s="64" t="str">
        <f t="shared" si="181"/>
        <v/>
      </c>
      <c r="C1358" s="65" t="str">
        <f t="shared" si="182"/>
        <v/>
      </c>
      <c r="D1358" s="66" t="str">
        <f>IF(A1358="","",IF(A1358=1,start_rate,IF(variable,IF(OR(A1358=1,A1358&lt;$K$20*periods_per_year),D1357,MIN($K$21,IF(MOD(A1358-1,$J$23)=0,MAX($K$22,D1357+$J$24),D1357))),D1357)))</f>
        <v/>
      </c>
      <c r="E1358" s="71" t="str">
        <f t="shared" si="183"/>
        <v/>
      </c>
      <c r="F1358" s="71" t="str">
        <f>IF(A1358="","",IF(A1358=nper,J1357+E1358,MIN(J1357+E1358,IF(D1358=D1357,F1357,IF($E$10="Acc Bi-Weekly",ROUND((-PMT(((1+D1358/CP)^(CP/12))-1,(nper-A1358+1)*12/26,J1357))/2,2),IF($E$10="Acc Weekly",ROUND((-PMT(((1+D1358/CP)^(CP/12))-1,(nper-A1358+1)*12/52,J1357))/4,2),ROUND(-PMT(((1+D1358/CP)^(CP/periods_per_year))-1,nper-A1358+1,J1357),2)))))))</f>
        <v/>
      </c>
      <c r="G1358" s="71" t="str">
        <f>IF(OR(A1358="",A1358&lt;$E$14),"",IF(J1357&lt;=F1358,0,IF(IF(AND(A1358&gt;=$E$14,MOD(A1358-$E$14,int)=0),$E$15,0)+F1358&gt;=J1357+E1358,J1357+E1358-F1358,IF(AND(A1358&gt;=$E$14,MOD(A1358-$E$14,int)=0),$E$15,0)+IF(IF(AND(A1358&gt;=$E$14,MOD(A1358-$E$14,int)=0),$E$15,0)+IF(MOD(A1358-$E$18,periods_per_year)=0,$E$17,0)+F1358&lt;J1357+E1358,IF(MOD(A1358-$E$18,periods_per_year)=0,$E$17,0),J1357+E1358-IF(AND(A1358&gt;=$E$14,MOD(A1358-$E$14,int)=0),$E$15,0)-F1358))))</f>
        <v/>
      </c>
      <c r="H1358" s="68"/>
      <c r="I1358" s="71" t="str">
        <f t="shared" si="184"/>
        <v/>
      </c>
      <c r="J1358" s="71" t="str">
        <f t="shared" si="185"/>
        <v/>
      </c>
      <c r="K1358" s="50"/>
      <c r="L1358" s="63" t="str">
        <f t="shared" si="186"/>
        <v/>
      </c>
      <c r="M1358" s="64" t="str">
        <f>IF(L1358="","",IF(OR(periods_per_year=26,periods_per_year=52),IF(periods_per_year=26,IF(L1358=1,fpdate,M1357+14),IF(periods_per_year=52,IF(L1358=1,fpdate,M1357+7),"n/a")),IF(periods_per_year=24,DATE(YEAR(fpdate),MONTH(fpdate)+(L1358-1)/2+IF(AND(DAY(fpdate)&gt;=15,MOD(L1358,2)=0),1,0),IF(MOD(L1358,2)=0,IF(DAY(fpdate)&gt;=15,DAY(fpdate)-14,DAY(fpdate)+14),DAY(fpdate))),IF(DAY(DATE(YEAR(fpdate),MONTH(fpdate)+L1358-1,DAY(fpdate)))&lt;&gt;DAY(fpdate),DATE(YEAR(fpdate),MONTH(fpdate)+L1358,0),DATE(YEAR(fpdate),MONTH(fpdate)+L1358-1,DAY(fpdate))))))</f>
        <v/>
      </c>
      <c r="N1358" s="70" t="str">
        <f>IF(L1358="","",IF(D1358&lt;&gt;"",D1358,IF(L1358=1,start_rate,IF(variable,IF(OR(L1358=1,L1358&lt;$K$20*periods_per_year),N1357,MIN($K$21,IF(MOD(L1358-1,$J$23)=0,MAX($K$22,N1357+$J$24),N1357))),N1357))))</f>
        <v/>
      </c>
      <c r="O1358" s="71" t="str">
        <f>IF(L1358="","",ROUND((((1+N1358/CP)^(CP/periods_per_year))-1)*R1357,2))</f>
        <v/>
      </c>
      <c r="P1358" s="71" t="str">
        <f>IF(L1358="","",IF(L1358=nper,R1357+O1358,MIN(R1357+O1358,IF(N1358=N1357,P1357,ROUND(-PMT(((1+N1358/CP)^(CP/periods_per_year))-1,nper-L1358+1,R1357),2)))))</f>
        <v/>
      </c>
      <c r="Q1358" s="71" t="str">
        <f t="shared" si="187"/>
        <v/>
      </c>
      <c r="R1358" s="71" t="str">
        <f t="shared" si="188"/>
        <v/>
      </c>
    </row>
    <row r="1359" spans="1:18" x14ac:dyDescent="0.25">
      <c r="A1359" s="63" t="str">
        <f t="shared" si="180"/>
        <v/>
      </c>
      <c r="B1359" s="64" t="str">
        <f t="shared" si="181"/>
        <v/>
      </c>
      <c r="C1359" s="65" t="str">
        <f t="shared" si="182"/>
        <v/>
      </c>
      <c r="D1359" s="66" t="str">
        <f>IF(A1359="","",IF(A1359=1,start_rate,IF(variable,IF(OR(A1359=1,A1359&lt;$K$20*periods_per_year),D1358,MIN($K$21,IF(MOD(A1359-1,$J$23)=0,MAX($K$22,D1358+$J$24),D1358))),D1358)))</f>
        <v/>
      </c>
      <c r="E1359" s="71" t="str">
        <f t="shared" si="183"/>
        <v/>
      </c>
      <c r="F1359" s="71" t="str">
        <f>IF(A1359="","",IF(A1359=nper,J1358+E1359,MIN(J1358+E1359,IF(D1359=D1358,F1358,IF($E$10="Acc Bi-Weekly",ROUND((-PMT(((1+D1359/CP)^(CP/12))-1,(nper-A1359+1)*12/26,J1358))/2,2),IF($E$10="Acc Weekly",ROUND((-PMT(((1+D1359/CP)^(CP/12))-1,(nper-A1359+1)*12/52,J1358))/4,2),ROUND(-PMT(((1+D1359/CP)^(CP/periods_per_year))-1,nper-A1359+1,J1358),2)))))))</f>
        <v/>
      </c>
      <c r="G1359" s="71" t="str">
        <f>IF(OR(A1359="",A1359&lt;$E$14),"",IF(J1358&lt;=F1359,0,IF(IF(AND(A1359&gt;=$E$14,MOD(A1359-$E$14,int)=0),$E$15,0)+F1359&gt;=J1358+E1359,J1358+E1359-F1359,IF(AND(A1359&gt;=$E$14,MOD(A1359-$E$14,int)=0),$E$15,0)+IF(IF(AND(A1359&gt;=$E$14,MOD(A1359-$E$14,int)=0),$E$15,0)+IF(MOD(A1359-$E$18,periods_per_year)=0,$E$17,0)+F1359&lt;J1358+E1359,IF(MOD(A1359-$E$18,periods_per_year)=0,$E$17,0),J1358+E1359-IF(AND(A1359&gt;=$E$14,MOD(A1359-$E$14,int)=0),$E$15,0)-F1359))))</f>
        <v/>
      </c>
      <c r="H1359" s="68"/>
      <c r="I1359" s="71" t="str">
        <f t="shared" si="184"/>
        <v/>
      </c>
      <c r="J1359" s="71" t="str">
        <f t="shared" si="185"/>
        <v/>
      </c>
      <c r="K1359" s="50"/>
      <c r="L1359" s="63" t="str">
        <f t="shared" si="186"/>
        <v/>
      </c>
      <c r="M1359" s="64" t="str">
        <f>IF(L1359="","",IF(OR(periods_per_year=26,periods_per_year=52),IF(periods_per_year=26,IF(L1359=1,fpdate,M1358+14),IF(periods_per_year=52,IF(L1359=1,fpdate,M1358+7),"n/a")),IF(periods_per_year=24,DATE(YEAR(fpdate),MONTH(fpdate)+(L1359-1)/2+IF(AND(DAY(fpdate)&gt;=15,MOD(L1359,2)=0),1,0),IF(MOD(L1359,2)=0,IF(DAY(fpdate)&gt;=15,DAY(fpdate)-14,DAY(fpdate)+14),DAY(fpdate))),IF(DAY(DATE(YEAR(fpdate),MONTH(fpdate)+L1359-1,DAY(fpdate)))&lt;&gt;DAY(fpdate),DATE(YEAR(fpdate),MONTH(fpdate)+L1359,0),DATE(YEAR(fpdate),MONTH(fpdate)+L1359-1,DAY(fpdate))))))</f>
        <v/>
      </c>
      <c r="N1359" s="70" t="str">
        <f>IF(L1359="","",IF(D1359&lt;&gt;"",D1359,IF(L1359=1,start_rate,IF(variable,IF(OR(L1359=1,L1359&lt;$K$20*periods_per_year),N1358,MIN($K$21,IF(MOD(L1359-1,$J$23)=0,MAX($K$22,N1358+$J$24),N1358))),N1358))))</f>
        <v/>
      </c>
      <c r="O1359" s="71" t="str">
        <f>IF(L1359="","",ROUND((((1+N1359/CP)^(CP/periods_per_year))-1)*R1358,2))</f>
        <v/>
      </c>
      <c r="P1359" s="71" t="str">
        <f>IF(L1359="","",IF(L1359=nper,R1358+O1359,MIN(R1358+O1359,IF(N1359=N1358,P1358,ROUND(-PMT(((1+N1359/CP)^(CP/periods_per_year))-1,nper-L1359+1,R1358),2)))))</f>
        <v/>
      </c>
      <c r="Q1359" s="71" t="str">
        <f t="shared" si="187"/>
        <v/>
      </c>
      <c r="R1359" s="71" t="str">
        <f t="shared" si="188"/>
        <v/>
      </c>
    </row>
    <row r="1360" spans="1:18" x14ac:dyDescent="0.25">
      <c r="A1360" s="63" t="str">
        <f t="shared" si="180"/>
        <v/>
      </c>
      <c r="B1360" s="64" t="str">
        <f t="shared" si="181"/>
        <v/>
      </c>
      <c r="C1360" s="65" t="str">
        <f t="shared" si="182"/>
        <v/>
      </c>
      <c r="D1360" s="66" t="str">
        <f>IF(A1360="","",IF(A1360=1,start_rate,IF(variable,IF(OR(A1360=1,A1360&lt;$K$20*periods_per_year),D1359,MIN($K$21,IF(MOD(A1360-1,$J$23)=0,MAX($K$22,D1359+$J$24),D1359))),D1359)))</f>
        <v/>
      </c>
      <c r="E1360" s="71" t="str">
        <f t="shared" si="183"/>
        <v/>
      </c>
      <c r="F1360" s="71" t="str">
        <f>IF(A1360="","",IF(A1360=nper,J1359+E1360,MIN(J1359+E1360,IF(D1360=D1359,F1359,IF($E$10="Acc Bi-Weekly",ROUND((-PMT(((1+D1360/CP)^(CP/12))-1,(nper-A1360+1)*12/26,J1359))/2,2),IF($E$10="Acc Weekly",ROUND((-PMT(((1+D1360/CP)^(CP/12))-1,(nper-A1360+1)*12/52,J1359))/4,2),ROUND(-PMT(((1+D1360/CP)^(CP/periods_per_year))-1,nper-A1360+1,J1359),2)))))))</f>
        <v/>
      </c>
      <c r="G1360" s="71" t="str">
        <f>IF(OR(A1360="",A1360&lt;$E$14),"",IF(J1359&lt;=F1360,0,IF(IF(AND(A1360&gt;=$E$14,MOD(A1360-$E$14,int)=0),$E$15,0)+F1360&gt;=J1359+E1360,J1359+E1360-F1360,IF(AND(A1360&gt;=$E$14,MOD(A1360-$E$14,int)=0),$E$15,0)+IF(IF(AND(A1360&gt;=$E$14,MOD(A1360-$E$14,int)=0),$E$15,0)+IF(MOD(A1360-$E$18,periods_per_year)=0,$E$17,0)+F1360&lt;J1359+E1360,IF(MOD(A1360-$E$18,periods_per_year)=0,$E$17,0),J1359+E1360-IF(AND(A1360&gt;=$E$14,MOD(A1360-$E$14,int)=0),$E$15,0)-F1360))))</f>
        <v/>
      </c>
      <c r="H1360" s="68"/>
      <c r="I1360" s="71" t="str">
        <f t="shared" si="184"/>
        <v/>
      </c>
      <c r="J1360" s="71" t="str">
        <f t="shared" si="185"/>
        <v/>
      </c>
      <c r="K1360" s="50"/>
      <c r="L1360" s="63" t="str">
        <f t="shared" si="186"/>
        <v/>
      </c>
      <c r="M1360" s="64" t="str">
        <f>IF(L1360="","",IF(OR(periods_per_year=26,periods_per_year=52),IF(periods_per_year=26,IF(L1360=1,fpdate,M1359+14),IF(periods_per_year=52,IF(L1360=1,fpdate,M1359+7),"n/a")),IF(periods_per_year=24,DATE(YEAR(fpdate),MONTH(fpdate)+(L1360-1)/2+IF(AND(DAY(fpdate)&gt;=15,MOD(L1360,2)=0),1,0),IF(MOD(L1360,2)=0,IF(DAY(fpdate)&gt;=15,DAY(fpdate)-14,DAY(fpdate)+14),DAY(fpdate))),IF(DAY(DATE(YEAR(fpdate),MONTH(fpdate)+L1360-1,DAY(fpdate)))&lt;&gt;DAY(fpdate),DATE(YEAR(fpdate),MONTH(fpdate)+L1360,0),DATE(YEAR(fpdate),MONTH(fpdate)+L1360-1,DAY(fpdate))))))</f>
        <v/>
      </c>
      <c r="N1360" s="70" t="str">
        <f>IF(L1360="","",IF(D1360&lt;&gt;"",D1360,IF(L1360=1,start_rate,IF(variable,IF(OR(L1360=1,L1360&lt;$K$20*periods_per_year),N1359,MIN($K$21,IF(MOD(L1360-1,$J$23)=0,MAX($K$22,N1359+$J$24),N1359))),N1359))))</f>
        <v/>
      </c>
      <c r="O1360" s="71" t="str">
        <f>IF(L1360="","",ROUND((((1+N1360/CP)^(CP/periods_per_year))-1)*R1359,2))</f>
        <v/>
      </c>
      <c r="P1360" s="71" t="str">
        <f>IF(L1360="","",IF(L1360=nper,R1359+O1360,MIN(R1359+O1360,IF(N1360=N1359,P1359,ROUND(-PMT(((1+N1360/CP)^(CP/periods_per_year))-1,nper-L1360+1,R1359),2)))))</f>
        <v/>
      </c>
      <c r="Q1360" s="71" t="str">
        <f t="shared" si="187"/>
        <v/>
      </c>
      <c r="R1360" s="71" t="str">
        <f t="shared" si="188"/>
        <v/>
      </c>
    </row>
    <row r="1361" spans="1:18" x14ac:dyDescent="0.25">
      <c r="A1361" s="63" t="str">
        <f t="shared" si="180"/>
        <v/>
      </c>
      <c r="B1361" s="64" t="str">
        <f t="shared" si="181"/>
        <v/>
      </c>
      <c r="C1361" s="65" t="str">
        <f t="shared" si="182"/>
        <v/>
      </c>
      <c r="D1361" s="66" t="str">
        <f>IF(A1361="","",IF(A1361=1,start_rate,IF(variable,IF(OR(A1361=1,A1361&lt;$K$20*periods_per_year),D1360,MIN($K$21,IF(MOD(A1361-1,$J$23)=0,MAX($K$22,D1360+$J$24),D1360))),D1360)))</f>
        <v/>
      </c>
      <c r="E1361" s="71" t="str">
        <f t="shared" si="183"/>
        <v/>
      </c>
      <c r="F1361" s="71" t="str">
        <f>IF(A1361="","",IF(A1361=nper,J1360+E1361,MIN(J1360+E1361,IF(D1361=D1360,F1360,IF($E$10="Acc Bi-Weekly",ROUND((-PMT(((1+D1361/CP)^(CP/12))-1,(nper-A1361+1)*12/26,J1360))/2,2),IF($E$10="Acc Weekly",ROUND((-PMT(((1+D1361/CP)^(CP/12))-1,(nper-A1361+1)*12/52,J1360))/4,2),ROUND(-PMT(((1+D1361/CP)^(CP/periods_per_year))-1,nper-A1361+1,J1360),2)))))))</f>
        <v/>
      </c>
      <c r="G1361" s="71" t="str">
        <f>IF(OR(A1361="",A1361&lt;$E$14),"",IF(J1360&lt;=F1361,0,IF(IF(AND(A1361&gt;=$E$14,MOD(A1361-$E$14,int)=0),$E$15,0)+F1361&gt;=J1360+E1361,J1360+E1361-F1361,IF(AND(A1361&gt;=$E$14,MOD(A1361-$E$14,int)=0),$E$15,0)+IF(IF(AND(A1361&gt;=$E$14,MOD(A1361-$E$14,int)=0),$E$15,0)+IF(MOD(A1361-$E$18,periods_per_year)=0,$E$17,0)+F1361&lt;J1360+E1361,IF(MOD(A1361-$E$18,periods_per_year)=0,$E$17,0),J1360+E1361-IF(AND(A1361&gt;=$E$14,MOD(A1361-$E$14,int)=0),$E$15,0)-F1361))))</f>
        <v/>
      </c>
      <c r="H1361" s="68"/>
      <c r="I1361" s="71" t="str">
        <f t="shared" si="184"/>
        <v/>
      </c>
      <c r="J1361" s="71" t="str">
        <f t="shared" si="185"/>
        <v/>
      </c>
      <c r="K1361" s="50"/>
      <c r="L1361" s="63" t="str">
        <f t="shared" si="186"/>
        <v/>
      </c>
      <c r="M1361" s="64" t="str">
        <f>IF(L1361="","",IF(OR(periods_per_year=26,periods_per_year=52),IF(periods_per_year=26,IF(L1361=1,fpdate,M1360+14),IF(periods_per_year=52,IF(L1361=1,fpdate,M1360+7),"n/a")),IF(periods_per_year=24,DATE(YEAR(fpdate),MONTH(fpdate)+(L1361-1)/2+IF(AND(DAY(fpdate)&gt;=15,MOD(L1361,2)=0),1,0),IF(MOD(L1361,2)=0,IF(DAY(fpdate)&gt;=15,DAY(fpdate)-14,DAY(fpdate)+14),DAY(fpdate))),IF(DAY(DATE(YEAR(fpdate),MONTH(fpdate)+L1361-1,DAY(fpdate)))&lt;&gt;DAY(fpdate),DATE(YEAR(fpdate),MONTH(fpdate)+L1361,0),DATE(YEAR(fpdate),MONTH(fpdate)+L1361-1,DAY(fpdate))))))</f>
        <v/>
      </c>
      <c r="N1361" s="70" t="str">
        <f>IF(L1361="","",IF(D1361&lt;&gt;"",D1361,IF(L1361=1,start_rate,IF(variable,IF(OR(L1361=1,L1361&lt;$K$20*periods_per_year),N1360,MIN($K$21,IF(MOD(L1361-1,$J$23)=0,MAX($K$22,N1360+$J$24),N1360))),N1360))))</f>
        <v/>
      </c>
      <c r="O1361" s="71" t="str">
        <f>IF(L1361="","",ROUND((((1+N1361/CP)^(CP/periods_per_year))-1)*R1360,2))</f>
        <v/>
      </c>
      <c r="P1361" s="71" t="str">
        <f>IF(L1361="","",IF(L1361=nper,R1360+O1361,MIN(R1360+O1361,IF(N1361=N1360,P1360,ROUND(-PMT(((1+N1361/CP)^(CP/periods_per_year))-1,nper-L1361+1,R1360),2)))))</f>
        <v/>
      </c>
      <c r="Q1361" s="71" t="str">
        <f t="shared" si="187"/>
        <v/>
      </c>
      <c r="R1361" s="71" t="str">
        <f t="shared" si="188"/>
        <v/>
      </c>
    </row>
    <row r="1362" spans="1:18" x14ac:dyDescent="0.25">
      <c r="A1362" s="63" t="str">
        <f t="shared" si="180"/>
        <v/>
      </c>
      <c r="B1362" s="64" t="str">
        <f t="shared" si="181"/>
        <v/>
      </c>
      <c r="C1362" s="65" t="str">
        <f t="shared" si="182"/>
        <v/>
      </c>
      <c r="D1362" s="66" t="str">
        <f>IF(A1362="","",IF(A1362=1,start_rate,IF(variable,IF(OR(A1362=1,A1362&lt;$K$20*periods_per_year),D1361,MIN($K$21,IF(MOD(A1362-1,$J$23)=0,MAX($K$22,D1361+$J$24),D1361))),D1361)))</f>
        <v/>
      </c>
      <c r="E1362" s="71" t="str">
        <f t="shared" si="183"/>
        <v/>
      </c>
      <c r="F1362" s="71" t="str">
        <f>IF(A1362="","",IF(A1362=nper,J1361+E1362,MIN(J1361+E1362,IF(D1362=D1361,F1361,IF($E$10="Acc Bi-Weekly",ROUND((-PMT(((1+D1362/CP)^(CP/12))-1,(nper-A1362+1)*12/26,J1361))/2,2),IF($E$10="Acc Weekly",ROUND((-PMT(((1+D1362/CP)^(CP/12))-1,(nper-A1362+1)*12/52,J1361))/4,2),ROUND(-PMT(((1+D1362/CP)^(CP/periods_per_year))-1,nper-A1362+1,J1361),2)))))))</f>
        <v/>
      </c>
      <c r="G1362" s="71" t="str">
        <f>IF(OR(A1362="",A1362&lt;$E$14),"",IF(J1361&lt;=F1362,0,IF(IF(AND(A1362&gt;=$E$14,MOD(A1362-$E$14,int)=0),$E$15,0)+F1362&gt;=J1361+E1362,J1361+E1362-F1362,IF(AND(A1362&gt;=$E$14,MOD(A1362-$E$14,int)=0),$E$15,0)+IF(IF(AND(A1362&gt;=$E$14,MOD(A1362-$E$14,int)=0),$E$15,0)+IF(MOD(A1362-$E$18,periods_per_year)=0,$E$17,0)+F1362&lt;J1361+E1362,IF(MOD(A1362-$E$18,periods_per_year)=0,$E$17,0),J1361+E1362-IF(AND(A1362&gt;=$E$14,MOD(A1362-$E$14,int)=0),$E$15,0)-F1362))))</f>
        <v/>
      </c>
      <c r="H1362" s="68"/>
      <c r="I1362" s="71" t="str">
        <f t="shared" si="184"/>
        <v/>
      </c>
      <c r="J1362" s="71" t="str">
        <f t="shared" si="185"/>
        <v/>
      </c>
      <c r="K1362" s="50"/>
      <c r="L1362" s="63" t="str">
        <f t="shared" si="186"/>
        <v/>
      </c>
      <c r="M1362" s="64" t="str">
        <f>IF(L1362="","",IF(OR(periods_per_year=26,periods_per_year=52),IF(periods_per_year=26,IF(L1362=1,fpdate,M1361+14),IF(periods_per_year=52,IF(L1362=1,fpdate,M1361+7),"n/a")),IF(periods_per_year=24,DATE(YEAR(fpdate),MONTH(fpdate)+(L1362-1)/2+IF(AND(DAY(fpdate)&gt;=15,MOD(L1362,2)=0),1,0),IF(MOD(L1362,2)=0,IF(DAY(fpdate)&gt;=15,DAY(fpdate)-14,DAY(fpdate)+14),DAY(fpdate))),IF(DAY(DATE(YEAR(fpdate),MONTH(fpdate)+L1362-1,DAY(fpdate)))&lt;&gt;DAY(fpdate),DATE(YEAR(fpdate),MONTH(fpdate)+L1362,0),DATE(YEAR(fpdate),MONTH(fpdate)+L1362-1,DAY(fpdate))))))</f>
        <v/>
      </c>
      <c r="N1362" s="70" t="str">
        <f>IF(L1362="","",IF(D1362&lt;&gt;"",D1362,IF(L1362=1,start_rate,IF(variable,IF(OR(L1362=1,L1362&lt;$K$20*periods_per_year),N1361,MIN($K$21,IF(MOD(L1362-1,$J$23)=0,MAX($K$22,N1361+$J$24),N1361))),N1361))))</f>
        <v/>
      </c>
      <c r="O1362" s="71" t="str">
        <f>IF(L1362="","",ROUND((((1+N1362/CP)^(CP/periods_per_year))-1)*R1361,2))</f>
        <v/>
      </c>
      <c r="P1362" s="71" t="str">
        <f>IF(L1362="","",IF(L1362=nper,R1361+O1362,MIN(R1361+O1362,IF(N1362=N1361,P1361,ROUND(-PMT(((1+N1362/CP)^(CP/periods_per_year))-1,nper-L1362+1,R1361),2)))))</f>
        <v/>
      </c>
      <c r="Q1362" s="71" t="str">
        <f t="shared" si="187"/>
        <v/>
      </c>
      <c r="R1362" s="71" t="str">
        <f t="shared" si="188"/>
        <v/>
      </c>
    </row>
    <row r="1363" spans="1:18" x14ac:dyDescent="0.25">
      <c r="A1363" s="63" t="str">
        <f t="shared" si="180"/>
        <v/>
      </c>
      <c r="B1363" s="64" t="str">
        <f t="shared" si="181"/>
        <v/>
      </c>
      <c r="C1363" s="65" t="str">
        <f t="shared" si="182"/>
        <v/>
      </c>
      <c r="D1363" s="66" t="str">
        <f>IF(A1363="","",IF(A1363=1,start_rate,IF(variable,IF(OR(A1363=1,A1363&lt;$K$20*periods_per_year),D1362,MIN($K$21,IF(MOD(A1363-1,$J$23)=0,MAX($K$22,D1362+$J$24),D1362))),D1362)))</f>
        <v/>
      </c>
      <c r="E1363" s="71" t="str">
        <f t="shared" si="183"/>
        <v/>
      </c>
      <c r="F1363" s="71" t="str">
        <f>IF(A1363="","",IF(A1363=nper,J1362+E1363,MIN(J1362+E1363,IF(D1363=D1362,F1362,IF($E$10="Acc Bi-Weekly",ROUND((-PMT(((1+D1363/CP)^(CP/12))-1,(nper-A1363+1)*12/26,J1362))/2,2),IF($E$10="Acc Weekly",ROUND((-PMT(((1+D1363/CP)^(CP/12))-1,(nper-A1363+1)*12/52,J1362))/4,2),ROUND(-PMT(((1+D1363/CP)^(CP/periods_per_year))-1,nper-A1363+1,J1362),2)))))))</f>
        <v/>
      </c>
      <c r="G1363" s="71" t="str">
        <f>IF(OR(A1363="",A1363&lt;$E$14),"",IF(J1362&lt;=F1363,0,IF(IF(AND(A1363&gt;=$E$14,MOD(A1363-$E$14,int)=0),$E$15,0)+F1363&gt;=J1362+E1363,J1362+E1363-F1363,IF(AND(A1363&gt;=$E$14,MOD(A1363-$E$14,int)=0),$E$15,0)+IF(IF(AND(A1363&gt;=$E$14,MOD(A1363-$E$14,int)=0),$E$15,0)+IF(MOD(A1363-$E$18,periods_per_year)=0,$E$17,0)+F1363&lt;J1362+E1363,IF(MOD(A1363-$E$18,periods_per_year)=0,$E$17,0),J1362+E1363-IF(AND(A1363&gt;=$E$14,MOD(A1363-$E$14,int)=0),$E$15,0)-F1363))))</f>
        <v/>
      </c>
      <c r="H1363" s="68"/>
      <c r="I1363" s="71" t="str">
        <f t="shared" si="184"/>
        <v/>
      </c>
      <c r="J1363" s="71" t="str">
        <f t="shared" si="185"/>
        <v/>
      </c>
      <c r="K1363" s="50"/>
      <c r="L1363" s="63" t="str">
        <f t="shared" si="186"/>
        <v/>
      </c>
      <c r="M1363" s="64" t="str">
        <f>IF(L1363="","",IF(OR(periods_per_year=26,periods_per_year=52),IF(periods_per_year=26,IF(L1363=1,fpdate,M1362+14),IF(periods_per_year=52,IF(L1363=1,fpdate,M1362+7),"n/a")),IF(periods_per_year=24,DATE(YEAR(fpdate),MONTH(fpdate)+(L1363-1)/2+IF(AND(DAY(fpdate)&gt;=15,MOD(L1363,2)=0),1,0),IF(MOD(L1363,2)=0,IF(DAY(fpdate)&gt;=15,DAY(fpdate)-14,DAY(fpdate)+14),DAY(fpdate))),IF(DAY(DATE(YEAR(fpdate),MONTH(fpdate)+L1363-1,DAY(fpdate)))&lt;&gt;DAY(fpdate),DATE(YEAR(fpdate),MONTH(fpdate)+L1363,0),DATE(YEAR(fpdate),MONTH(fpdate)+L1363-1,DAY(fpdate))))))</f>
        <v/>
      </c>
      <c r="N1363" s="70" t="str">
        <f>IF(L1363="","",IF(D1363&lt;&gt;"",D1363,IF(L1363=1,start_rate,IF(variable,IF(OR(L1363=1,L1363&lt;$K$20*periods_per_year),N1362,MIN($K$21,IF(MOD(L1363-1,$J$23)=0,MAX($K$22,N1362+$J$24),N1362))),N1362))))</f>
        <v/>
      </c>
      <c r="O1363" s="71" t="str">
        <f>IF(L1363="","",ROUND((((1+N1363/CP)^(CP/periods_per_year))-1)*R1362,2))</f>
        <v/>
      </c>
      <c r="P1363" s="71" t="str">
        <f>IF(L1363="","",IF(L1363=nper,R1362+O1363,MIN(R1362+O1363,IF(N1363=N1362,P1362,ROUND(-PMT(((1+N1363/CP)^(CP/periods_per_year))-1,nper-L1363+1,R1362),2)))))</f>
        <v/>
      </c>
      <c r="Q1363" s="71" t="str">
        <f t="shared" si="187"/>
        <v/>
      </c>
      <c r="R1363" s="71" t="str">
        <f t="shared" si="188"/>
        <v/>
      </c>
    </row>
    <row r="1364" spans="1:18" x14ac:dyDescent="0.25">
      <c r="A1364" s="63" t="str">
        <f t="shared" si="180"/>
        <v/>
      </c>
      <c r="B1364" s="64" t="str">
        <f t="shared" si="181"/>
        <v/>
      </c>
      <c r="C1364" s="65" t="str">
        <f t="shared" si="182"/>
        <v/>
      </c>
      <c r="D1364" s="66" t="str">
        <f>IF(A1364="","",IF(A1364=1,start_rate,IF(variable,IF(OR(A1364=1,A1364&lt;$K$20*periods_per_year),D1363,MIN($K$21,IF(MOD(A1364-1,$J$23)=0,MAX($K$22,D1363+$J$24),D1363))),D1363)))</f>
        <v/>
      </c>
      <c r="E1364" s="71" t="str">
        <f t="shared" si="183"/>
        <v/>
      </c>
      <c r="F1364" s="71" t="str">
        <f>IF(A1364="","",IF(A1364=nper,J1363+E1364,MIN(J1363+E1364,IF(D1364=D1363,F1363,IF($E$10="Acc Bi-Weekly",ROUND((-PMT(((1+D1364/CP)^(CP/12))-1,(nper-A1364+1)*12/26,J1363))/2,2),IF($E$10="Acc Weekly",ROUND((-PMT(((1+D1364/CP)^(CP/12))-1,(nper-A1364+1)*12/52,J1363))/4,2),ROUND(-PMT(((1+D1364/CP)^(CP/periods_per_year))-1,nper-A1364+1,J1363),2)))))))</f>
        <v/>
      </c>
      <c r="G1364" s="71" t="str">
        <f>IF(OR(A1364="",A1364&lt;$E$14),"",IF(J1363&lt;=F1364,0,IF(IF(AND(A1364&gt;=$E$14,MOD(A1364-$E$14,int)=0),$E$15,0)+F1364&gt;=J1363+E1364,J1363+E1364-F1364,IF(AND(A1364&gt;=$E$14,MOD(A1364-$E$14,int)=0),$E$15,0)+IF(IF(AND(A1364&gt;=$E$14,MOD(A1364-$E$14,int)=0),$E$15,0)+IF(MOD(A1364-$E$18,periods_per_year)=0,$E$17,0)+F1364&lt;J1363+E1364,IF(MOD(A1364-$E$18,periods_per_year)=0,$E$17,0),J1363+E1364-IF(AND(A1364&gt;=$E$14,MOD(A1364-$E$14,int)=0),$E$15,0)-F1364))))</f>
        <v/>
      </c>
      <c r="H1364" s="68"/>
      <c r="I1364" s="71" t="str">
        <f t="shared" si="184"/>
        <v/>
      </c>
      <c r="J1364" s="71" t="str">
        <f t="shared" si="185"/>
        <v/>
      </c>
      <c r="K1364" s="50"/>
      <c r="L1364" s="63" t="str">
        <f t="shared" si="186"/>
        <v/>
      </c>
      <c r="M1364" s="64" t="str">
        <f>IF(L1364="","",IF(OR(periods_per_year=26,periods_per_year=52),IF(periods_per_year=26,IF(L1364=1,fpdate,M1363+14),IF(periods_per_year=52,IF(L1364=1,fpdate,M1363+7),"n/a")),IF(periods_per_year=24,DATE(YEAR(fpdate),MONTH(fpdate)+(L1364-1)/2+IF(AND(DAY(fpdate)&gt;=15,MOD(L1364,2)=0),1,0),IF(MOD(L1364,2)=0,IF(DAY(fpdate)&gt;=15,DAY(fpdate)-14,DAY(fpdate)+14),DAY(fpdate))),IF(DAY(DATE(YEAR(fpdate),MONTH(fpdate)+L1364-1,DAY(fpdate)))&lt;&gt;DAY(fpdate),DATE(YEAR(fpdate),MONTH(fpdate)+L1364,0),DATE(YEAR(fpdate),MONTH(fpdate)+L1364-1,DAY(fpdate))))))</f>
        <v/>
      </c>
      <c r="N1364" s="70" t="str">
        <f>IF(L1364="","",IF(D1364&lt;&gt;"",D1364,IF(L1364=1,start_rate,IF(variable,IF(OR(L1364=1,L1364&lt;$K$20*periods_per_year),N1363,MIN($K$21,IF(MOD(L1364-1,$J$23)=0,MAX($K$22,N1363+$J$24),N1363))),N1363))))</f>
        <v/>
      </c>
      <c r="O1364" s="71" t="str">
        <f>IF(L1364="","",ROUND((((1+N1364/CP)^(CP/periods_per_year))-1)*R1363,2))</f>
        <v/>
      </c>
      <c r="P1364" s="71" t="str">
        <f>IF(L1364="","",IF(L1364=nper,R1363+O1364,MIN(R1363+O1364,IF(N1364=N1363,P1363,ROUND(-PMT(((1+N1364/CP)^(CP/periods_per_year))-1,nper-L1364+1,R1363),2)))))</f>
        <v/>
      </c>
      <c r="Q1364" s="71" t="str">
        <f t="shared" si="187"/>
        <v/>
      </c>
      <c r="R1364" s="71" t="str">
        <f t="shared" si="188"/>
        <v/>
      </c>
    </row>
    <row r="1365" spans="1:18" x14ac:dyDescent="0.25">
      <c r="A1365" s="63" t="str">
        <f t="shared" si="180"/>
        <v/>
      </c>
      <c r="B1365" s="64" t="str">
        <f t="shared" si="181"/>
        <v/>
      </c>
      <c r="C1365" s="65" t="str">
        <f t="shared" si="182"/>
        <v/>
      </c>
      <c r="D1365" s="66" t="str">
        <f>IF(A1365="","",IF(A1365=1,start_rate,IF(variable,IF(OR(A1365=1,A1365&lt;$K$20*periods_per_year),D1364,MIN($K$21,IF(MOD(A1365-1,$J$23)=0,MAX($K$22,D1364+$J$24),D1364))),D1364)))</f>
        <v/>
      </c>
      <c r="E1365" s="71" t="str">
        <f t="shared" si="183"/>
        <v/>
      </c>
      <c r="F1365" s="71" t="str">
        <f>IF(A1365="","",IF(A1365=nper,J1364+E1365,MIN(J1364+E1365,IF(D1365=D1364,F1364,IF($E$10="Acc Bi-Weekly",ROUND((-PMT(((1+D1365/CP)^(CP/12))-1,(nper-A1365+1)*12/26,J1364))/2,2),IF($E$10="Acc Weekly",ROUND((-PMT(((1+D1365/CP)^(CP/12))-1,(nper-A1365+1)*12/52,J1364))/4,2),ROUND(-PMT(((1+D1365/CP)^(CP/periods_per_year))-1,nper-A1365+1,J1364),2)))))))</f>
        <v/>
      </c>
      <c r="G1365" s="71" t="str">
        <f>IF(OR(A1365="",A1365&lt;$E$14),"",IF(J1364&lt;=F1365,0,IF(IF(AND(A1365&gt;=$E$14,MOD(A1365-$E$14,int)=0),$E$15,0)+F1365&gt;=J1364+E1365,J1364+E1365-F1365,IF(AND(A1365&gt;=$E$14,MOD(A1365-$E$14,int)=0),$E$15,0)+IF(IF(AND(A1365&gt;=$E$14,MOD(A1365-$E$14,int)=0),$E$15,0)+IF(MOD(A1365-$E$18,periods_per_year)=0,$E$17,0)+F1365&lt;J1364+E1365,IF(MOD(A1365-$E$18,periods_per_year)=0,$E$17,0),J1364+E1365-IF(AND(A1365&gt;=$E$14,MOD(A1365-$E$14,int)=0),$E$15,0)-F1365))))</f>
        <v/>
      </c>
      <c r="H1365" s="68"/>
      <c r="I1365" s="71" t="str">
        <f t="shared" si="184"/>
        <v/>
      </c>
      <c r="J1365" s="71" t="str">
        <f t="shared" si="185"/>
        <v/>
      </c>
      <c r="K1365" s="50"/>
      <c r="L1365" s="63" t="str">
        <f t="shared" si="186"/>
        <v/>
      </c>
      <c r="M1365" s="64" t="str">
        <f>IF(L1365="","",IF(OR(periods_per_year=26,periods_per_year=52),IF(periods_per_year=26,IF(L1365=1,fpdate,M1364+14),IF(periods_per_year=52,IF(L1365=1,fpdate,M1364+7),"n/a")),IF(periods_per_year=24,DATE(YEAR(fpdate),MONTH(fpdate)+(L1365-1)/2+IF(AND(DAY(fpdate)&gt;=15,MOD(L1365,2)=0),1,0),IF(MOD(L1365,2)=0,IF(DAY(fpdate)&gt;=15,DAY(fpdate)-14,DAY(fpdate)+14),DAY(fpdate))),IF(DAY(DATE(YEAR(fpdate),MONTH(fpdate)+L1365-1,DAY(fpdate)))&lt;&gt;DAY(fpdate),DATE(YEAR(fpdate),MONTH(fpdate)+L1365,0),DATE(YEAR(fpdate),MONTH(fpdate)+L1365-1,DAY(fpdate))))))</f>
        <v/>
      </c>
      <c r="N1365" s="70" t="str">
        <f>IF(L1365="","",IF(D1365&lt;&gt;"",D1365,IF(L1365=1,start_rate,IF(variable,IF(OR(L1365=1,L1365&lt;$K$20*periods_per_year),N1364,MIN($K$21,IF(MOD(L1365-1,$J$23)=0,MAX($K$22,N1364+$J$24),N1364))),N1364))))</f>
        <v/>
      </c>
      <c r="O1365" s="71" t="str">
        <f>IF(L1365="","",ROUND((((1+N1365/CP)^(CP/periods_per_year))-1)*R1364,2))</f>
        <v/>
      </c>
      <c r="P1365" s="71" t="str">
        <f>IF(L1365="","",IF(L1365=nper,R1364+O1365,MIN(R1364+O1365,IF(N1365=N1364,P1364,ROUND(-PMT(((1+N1365/CP)^(CP/periods_per_year))-1,nper-L1365+1,R1364),2)))))</f>
        <v/>
      </c>
      <c r="Q1365" s="71" t="str">
        <f t="shared" si="187"/>
        <v/>
      </c>
      <c r="R1365" s="71" t="str">
        <f t="shared" si="188"/>
        <v/>
      </c>
    </row>
    <row r="1366" spans="1:18" x14ac:dyDescent="0.25">
      <c r="A1366" s="63" t="str">
        <f t="shared" si="180"/>
        <v/>
      </c>
      <c r="B1366" s="64" t="str">
        <f t="shared" si="181"/>
        <v/>
      </c>
      <c r="C1366" s="65" t="str">
        <f t="shared" si="182"/>
        <v/>
      </c>
      <c r="D1366" s="66" t="str">
        <f>IF(A1366="","",IF(A1366=1,start_rate,IF(variable,IF(OR(A1366=1,A1366&lt;$K$20*periods_per_year),D1365,MIN($K$21,IF(MOD(A1366-1,$J$23)=0,MAX($K$22,D1365+$J$24),D1365))),D1365)))</f>
        <v/>
      </c>
      <c r="E1366" s="71" t="str">
        <f t="shared" si="183"/>
        <v/>
      </c>
      <c r="F1366" s="71" t="str">
        <f>IF(A1366="","",IF(A1366=nper,J1365+E1366,MIN(J1365+E1366,IF(D1366=D1365,F1365,IF($E$10="Acc Bi-Weekly",ROUND((-PMT(((1+D1366/CP)^(CP/12))-1,(nper-A1366+1)*12/26,J1365))/2,2),IF($E$10="Acc Weekly",ROUND((-PMT(((1+D1366/CP)^(CP/12))-1,(nper-A1366+1)*12/52,J1365))/4,2),ROUND(-PMT(((1+D1366/CP)^(CP/periods_per_year))-1,nper-A1366+1,J1365),2)))))))</f>
        <v/>
      </c>
      <c r="G1366" s="71" t="str">
        <f>IF(OR(A1366="",A1366&lt;$E$14),"",IF(J1365&lt;=F1366,0,IF(IF(AND(A1366&gt;=$E$14,MOD(A1366-$E$14,int)=0),$E$15,0)+F1366&gt;=J1365+E1366,J1365+E1366-F1366,IF(AND(A1366&gt;=$E$14,MOD(A1366-$E$14,int)=0),$E$15,0)+IF(IF(AND(A1366&gt;=$E$14,MOD(A1366-$E$14,int)=0),$E$15,0)+IF(MOD(A1366-$E$18,periods_per_year)=0,$E$17,0)+F1366&lt;J1365+E1366,IF(MOD(A1366-$E$18,periods_per_year)=0,$E$17,0),J1365+E1366-IF(AND(A1366&gt;=$E$14,MOD(A1366-$E$14,int)=0),$E$15,0)-F1366))))</f>
        <v/>
      </c>
      <c r="H1366" s="68"/>
      <c r="I1366" s="71" t="str">
        <f t="shared" si="184"/>
        <v/>
      </c>
      <c r="J1366" s="71" t="str">
        <f t="shared" si="185"/>
        <v/>
      </c>
      <c r="K1366" s="50"/>
      <c r="L1366" s="63" t="str">
        <f t="shared" si="186"/>
        <v/>
      </c>
      <c r="M1366" s="64" t="str">
        <f>IF(L1366="","",IF(OR(periods_per_year=26,periods_per_year=52),IF(periods_per_year=26,IF(L1366=1,fpdate,M1365+14),IF(periods_per_year=52,IF(L1366=1,fpdate,M1365+7),"n/a")),IF(periods_per_year=24,DATE(YEAR(fpdate),MONTH(fpdate)+(L1366-1)/2+IF(AND(DAY(fpdate)&gt;=15,MOD(L1366,2)=0),1,0),IF(MOD(L1366,2)=0,IF(DAY(fpdate)&gt;=15,DAY(fpdate)-14,DAY(fpdate)+14),DAY(fpdate))),IF(DAY(DATE(YEAR(fpdate),MONTH(fpdate)+L1366-1,DAY(fpdate)))&lt;&gt;DAY(fpdate),DATE(YEAR(fpdate),MONTH(fpdate)+L1366,0),DATE(YEAR(fpdate),MONTH(fpdate)+L1366-1,DAY(fpdate))))))</f>
        <v/>
      </c>
      <c r="N1366" s="70" t="str">
        <f>IF(L1366="","",IF(D1366&lt;&gt;"",D1366,IF(L1366=1,start_rate,IF(variable,IF(OR(L1366=1,L1366&lt;$K$20*periods_per_year),N1365,MIN($K$21,IF(MOD(L1366-1,$J$23)=0,MAX($K$22,N1365+$J$24),N1365))),N1365))))</f>
        <v/>
      </c>
      <c r="O1366" s="71" t="str">
        <f>IF(L1366="","",ROUND((((1+N1366/CP)^(CP/periods_per_year))-1)*R1365,2))</f>
        <v/>
      </c>
      <c r="P1366" s="71" t="str">
        <f>IF(L1366="","",IF(L1366=nper,R1365+O1366,MIN(R1365+O1366,IF(N1366=N1365,P1365,ROUND(-PMT(((1+N1366/CP)^(CP/periods_per_year))-1,nper-L1366+1,R1365),2)))))</f>
        <v/>
      </c>
      <c r="Q1366" s="71" t="str">
        <f t="shared" si="187"/>
        <v/>
      </c>
      <c r="R1366" s="71" t="str">
        <f t="shared" si="188"/>
        <v/>
      </c>
    </row>
    <row r="1367" spans="1:18" x14ac:dyDescent="0.25">
      <c r="A1367" s="63" t="str">
        <f t="shared" si="180"/>
        <v/>
      </c>
      <c r="B1367" s="64" t="str">
        <f t="shared" si="181"/>
        <v/>
      </c>
      <c r="C1367" s="65" t="str">
        <f t="shared" si="182"/>
        <v/>
      </c>
      <c r="D1367" s="66" t="str">
        <f>IF(A1367="","",IF(A1367=1,start_rate,IF(variable,IF(OR(A1367=1,A1367&lt;$K$20*periods_per_year),D1366,MIN($K$21,IF(MOD(A1367-1,$J$23)=0,MAX($K$22,D1366+$J$24),D1366))),D1366)))</f>
        <v/>
      </c>
      <c r="E1367" s="71" t="str">
        <f t="shared" si="183"/>
        <v/>
      </c>
      <c r="F1367" s="71" t="str">
        <f>IF(A1367="","",IF(A1367=nper,J1366+E1367,MIN(J1366+E1367,IF(D1367=D1366,F1366,IF($E$10="Acc Bi-Weekly",ROUND((-PMT(((1+D1367/CP)^(CP/12))-1,(nper-A1367+1)*12/26,J1366))/2,2),IF($E$10="Acc Weekly",ROUND((-PMT(((1+D1367/CP)^(CP/12))-1,(nper-A1367+1)*12/52,J1366))/4,2),ROUND(-PMT(((1+D1367/CP)^(CP/periods_per_year))-1,nper-A1367+1,J1366),2)))))))</f>
        <v/>
      </c>
      <c r="G1367" s="71" t="str">
        <f>IF(OR(A1367="",A1367&lt;$E$14),"",IF(J1366&lt;=F1367,0,IF(IF(AND(A1367&gt;=$E$14,MOD(A1367-$E$14,int)=0),$E$15,0)+F1367&gt;=J1366+E1367,J1366+E1367-F1367,IF(AND(A1367&gt;=$E$14,MOD(A1367-$E$14,int)=0),$E$15,0)+IF(IF(AND(A1367&gt;=$E$14,MOD(A1367-$E$14,int)=0),$E$15,0)+IF(MOD(A1367-$E$18,periods_per_year)=0,$E$17,0)+F1367&lt;J1366+E1367,IF(MOD(A1367-$E$18,periods_per_year)=0,$E$17,0),J1366+E1367-IF(AND(A1367&gt;=$E$14,MOD(A1367-$E$14,int)=0),$E$15,0)-F1367))))</f>
        <v/>
      </c>
      <c r="H1367" s="68"/>
      <c r="I1367" s="71" t="str">
        <f t="shared" si="184"/>
        <v/>
      </c>
      <c r="J1367" s="71" t="str">
        <f t="shared" si="185"/>
        <v/>
      </c>
      <c r="K1367" s="50"/>
      <c r="L1367" s="63" t="str">
        <f t="shared" si="186"/>
        <v/>
      </c>
      <c r="M1367" s="64" t="str">
        <f>IF(L1367="","",IF(OR(periods_per_year=26,periods_per_year=52),IF(periods_per_year=26,IF(L1367=1,fpdate,M1366+14),IF(periods_per_year=52,IF(L1367=1,fpdate,M1366+7),"n/a")),IF(periods_per_year=24,DATE(YEAR(fpdate),MONTH(fpdate)+(L1367-1)/2+IF(AND(DAY(fpdate)&gt;=15,MOD(L1367,2)=0),1,0),IF(MOD(L1367,2)=0,IF(DAY(fpdate)&gt;=15,DAY(fpdate)-14,DAY(fpdate)+14),DAY(fpdate))),IF(DAY(DATE(YEAR(fpdate),MONTH(fpdate)+L1367-1,DAY(fpdate)))&lt;&gt;DAY(fpdate),DATE(YEAR(fpdate),MONTH(fpdate)+L1367,0),DATE(YEAR(fpdate),MONTH(fpdate)+L1367-1,DAY(fpdate))))))</f>
        <v/>
      </c>
      <c r="N1367" s="70" t="str">
        <f>IF(L1367="","",IF(D1367&lt;&gt;"",D1367,IF(L1367=1,start_rate,IF(variable,IF(OR(L1367=1,L1367&lt;$K$20*periods_per_year),N1366,MIN($K$21,IF(MOD(L1367-1,$J$23)=0,MAX($K$22,N1366+$J$24),N1366))),N1366))))</f>
        <v/>
      </c>
      <c r="O1367" s="71" t="str">
        <f>IF(L1367="","",ROUND((((1+N1367/CP)^(CP/periods_per_year))-1)*R1366,2))</f>
        <v/>
      </c>
      <c r="P1367" s="71" t="str">
        <f>IF(L1367="","",IF(L1367=nper,R1366+O1367,MIN(R1366+O1367,IF(N1367=N1366,P1366,ROUND(-PMT(((1+N1367/CP)^(CP/periods_per_year))-1,nper-L1367+1,R1366),2)))))</f>
        <v/>
      </c>
      <c r="Q1367" s="71" t="str">
        <f t="shared" si="187"/>
        <v/>
      </c>
      <c r="R1367" s="71" t="str">
        <f t="shared" si="188"/>
        <v/>
      </c>
    </row>
    <row r="1368" spans="1:18" x14ac:dyDescent="0.25">
      <c r="A1368" s="63" t="str">
        <f t="shared" si="180"/>
        <v/>
      </c>
      <c r="B1368" s="64" t="str">
        <f t="shared" si="181"/>
        <v/>
      </c>
      <c r="C1368" s="65" t="str">
        <f t="shared" si="182"/>
        <v/>
      </c>
      <c r="D1368" s="66" t="str">
        <f>IF(A1368="","",IF(A1368=1,start_rate,IF(variable,IF(OR(A1368=1,A1368&lt;$K$20*periods_per_year),D1367,MIN($K$21,IF(MOD(A1368-1,$J$23)=0,MAX($K$22,D1367+$J$24),D1367))),D1367)))</f>
        <v/>
      </c>
      <c r="E1368" s="71" t="str">
        <f t="shared" si="183"/>
        <v/>
      </c>
      <c r="F1368" s="71" t="str">
        <f>IF(A1368="","",IF(A1368=nper,J1367+E1368,MIN(J1367+E1368,IF(D1368=D1367,F1367,IF($E$10="Acc Bi-Weekly",ROUND((-PMT(((1+D1368/CP)^(CP/12))-1,(nper-A1368+1)*12/26,J1367))/2,2),IF($E$10="Acc Weekly",ROUND((-PMT(((1+D1368/CP)^(CP/12))-1,(nper-A1368+1)*12/52,J1367))/4,2),ROUND(-PMT(((1+D1368/CP)^(CP/periods_per_year))-1,nper-A1368+1,J1367),2)))))))</f>
        <v/>
      </c>
      <c r="G1368" s="71" t="str">
        <f>IF(OR(A1368="",A1368&lt;$E$14),"",IF(J1367&lt;=F1368,0,IF(IF(AND(A1368&gt;=$E$14,MOD(A1368-$E$14,int)=0),$E$15,0)+F1368&gt;=J1367+E1368,J1367+E1368-F1368,IF(AND(A1368&gt;=$E$14,MOD(A1368-$E$14,int)=0),$E$15,0)+IF(IF(AND(A1368&gt;=$E$14,MOD(A1368-$E$14,int)=0),$E$15,0)+IF(MOD(A1368-$E$18,periods_per_year)=0,$E$17,0)+F1368&lt;J1367+E1368,IF(MOD(A1368-$E$18,periods_per_year)=0,$E$17,0),J1367+E1368-IF(AND(A1368&gt;=$E$14,MOD(A1368-$E$14,int)=0),$E$15,0)-F1368))))</f>
        <v/>
      </c>
      <c r="H1368" s="68"/>
      <c r="I1368" s="71" t="str">
        <f t="shared" si="184"/>
        <v/>
      </c>
      <c r="J1368" s="71" t="str">
        <f t="shared" si="185"/>
        <v/>
      </c>
      <c r="K1368" s="50"/>
      <c r="L1368" s="63" t="str">
        <f t="shared" si="186"/>
        <v/>
      </c>
      <c r="M1368" s="64" t="str">
        <f>IF(L1368="","",IF(OR(periods_per_year=26,periods_per_year=52),IF(periods_per_year=26,IF(L1368=1,fpdate,M1367+14),IF(periods_per_year=52,IF(L1368=1,fpdate,M1367+7),"n/a")),IF(periods_per_year=24,DATE(YEAR(fpdate),MONTH(fpdate)+(L1368-1)/2+IF(AND(DAY(fpdate)&gt;=15,MOD(L1368,2)=0),1,0),IF(MOD(L1368,2)=0,IF(DAY(fpdate)&gt;=15,DAY(fpdate)-14,DAY(fpdate)+14),DAY(fpdate))),IF(DAY(DATE(YEAR(fpdate),MONTH(fpdate)+L1368-1,DAY(fpdate)))&lt;&gt;DAY(fpdate),DATE(YEAR(fpdate),MONTH(fpdate)+L1368,0),DATE(YEAR(fpdate),MONTH(fpdate)+L1368-1,DAY(fpdate))))))</f>
        <v/>
      </c>
      <c r="N1368" s="70" t="str">
        <f>IF(L1368="","",IF(D1368&lt;&gt;"",D1368,IF(L1368=1,start_rate,IF(variable,IF(OR(L1368=1,L1368&lt;$K$20*periods_per_year),N1367,MIN($K$21,IF(MOD(L1368-1,$J$23)=0,MAX($K$22,N1367+$J$24),N1367))),N1367))))</f>
        <v/>
      </c>
      <c r="O1368" s="71" t="str">
        <f>IF(L1368="","",ROUND((((1+N1368/CP)^(CP/periods_per_year))-1)*R1367,2))</f>
        <v/>
      </c>
      <c r="P1368" s="71" t="str">
        <f>IF(L1368="","",IF(L1368=nper,R1367+O1368,MIN(R1367+O1368,IF(N1368=N1367,P1367,ROUND(-PMT(((1+N1368/CP)^(CP/periods_per_year))-1,nper-L1368+1,R1367),2)))))</f>
        <v/>
      </c>
      <c r="Q1368" s="71" t="str">
        <f t="shared" si="187"/>
        <v/>
      </c>
      <c r="R1368" s="71" t="str">
        <f t="shared" si="188"/>
        <v/>
      </c>
    </row>
    <row r="1369" spans="1:18" x14ac:dyDescent="0.25">
      <c r="A1369" s="63" t="str">
        <f t="shared" si="180"/>
        <v/>
      </c>
      <c r="B1369" s="64" t="str">
        <f t="shared" si="181"/>
        <v/>
      </c>
      <c r="C1369" s="65" t="str">
        <f t="shared" si="182"/>
        <v/>
      </c>
      <c r="D1369" s="66" t="str">
        <f>IF(A1369="","",IF(A1369=1,start_rate,IF(variable,IF(OR(A1369=1,A1369&lt;$K$20*periods_per_year),D1368,MIN($K$21,IF(MOD(A1369-1,$J$23)=0,MAX($K$22,D1368+$J$24),D1368))),D1368)))</f>
        <v/>
      </c>
      <c r="E1369" s="71" t="str">
        <f t="shared" si="183"/>
        <v/>
      </c>
      <c r="F1369" s="71" t="str">
        <f>IF(A1369="","",IF(A1369=nper,J1368+E1369,MIN(J1368+E1369,IF(D1369=D1368,F1368,IF($E$10="Acc Bi-Weekly",ROUND((-PMT(((1+D1369/CP)^(CP/12))-1,(nper-A1369+1)*12/26,J1368))/2,2),IF($E$10="Acc Weekly",ROUND((-PMT(((1+D1369/CP)^(CP/12))-1,(nper-A1369+1)*12/52,J1368))/4,2),ROUND(-PMT(((1+D1369/CP)^(CP/periods_per_year))-1,nper-A1369+1,J1368),2)))))))</f>
        <v/>
      </c>
      <c r="G1369" s="71" t="str">
        <f>IF(OR(A1369="",A1369&lt;$E$14),"",IF(J1368&lt;=F1369,0,IF(IF(AND(A1369&gt;=$E$14,MOD(A1369-$E$14,int)=0),$E$15,0)+F1369&gt;=J1368+E1369,J1368+E1369-F1369,IF(AND(A1369&gt;=$E$14,MOD(A1369-$E$14,int)=0),$E$15,0)+IF(IF(AND(A1369&gt;=$E$14,MOD(A1369-$E$14,int)=0),$E$15,0)+IF(MOD(A1369-$E$18,periods_per_year)=0,$E$17,0)+F1369&lt;J1368+E1369,IF(MOD(A1369-$E$18,periods_per_year)=0,$E$17,0),J1368+E1369-IF(AND(A1369&gt;=$E$14,MOD(A1369-$E$14,int)=0),$E$15,0)-F1369))))</f>
        <v/>
      </c>
      <c r="H1369" s="68"/>
      <c r="I1369" s="71" t="str">
        <f t="shared" si="184"/>
        <v/>
      </c>
      <c r="J1369" s="71" t="str">
        <f t="shared" si="185"/>
        <v/>
      </c>
      <c r="K1369" s="50"/>
      <c r="L1369" s="63" t="str">
        <f t="shared" si="186"/>
        <v/>
      </c>
      <c r="M1369" s="64" t="str">
        <f>IF(L1369="","",IF(OR(periods_per_year=26,periods_per_year=52),IF(periods_per_year=26,IF(L1369=1,fpdate,M1368+14),IF(periods_per_year=52,IF(L1369=1,fpdate,M1368+7),"n/a")),IF(periods_per_year=24,DATE(YEAR(fpdate),MONTH(fpdate)+(L1369-1)/2+IF(AND(DAY(fpdate)&gt;=15,MOD(L1369,2)=0),1,0),IF(MOD(L1369,2)=0,IF(DAY(fpdate)&gt;=15,DAY(fpdate)-14,DAY(fpdate)+14),DAY(fpdate))),IF(DAY(DATE(YEAR(fpdate),MONTH(fpdate)+L1369-1,DAY(fpdate)))&lt;&gt;DAY(fpdate),DATE(YEAR(fpdate),MONTH(fpdate)+L1369,0),DATE(YEAR(fpdate),MONTH(fpdate)+L1369-1,DAY(fpdate))))))</f>
        <v/>
      </c>
      <c r="N1369" s="70" t="str">
        <f>IF(L1369="","",IF(D1369&lt;&gt;"",D1369,IF(L1369=1,start_rate,IF(variable,IF(OR(L1369=1,L1369&lt;$K$20*periods_per_year),N1368,MIN($K$21,IF(MOD(L1369-1,$J$23)=0,MAX($K$22,N1368+$J$24),N1368))),N1368))))</f>
        <v/>
      </c>
      <c r="O1369" s="71" t="str">
        <f>IF(L1369="","",ROUND((((1+N1369/CP)^(CP/periods_per_year))-1)*R1368,2))</f>
        <v/>
      </c>
      <c r="P1369" s="71" t="str">
        <f>IF(L1369="","",IF(L1369=nper,R1368+O1369,MIN(R1368+O1369,IF(N1369=N1368,P1368,ROUND(-PMT(((1+N1369/CP)^(CP/periods_per_year))-1,nper-L1369+1,R1368),2)))))</f>
        <v/>
      </c>
      <c r="Q1369" s="71" t="str">
        <f t="shared" si="187"/>
        <v/>
      </c>
      <c r="R1369" s="71" t="str">
        <f t="shared" si="188"/>
        <v/>
      </c>
    </row>
    <row r="1370" spans="1:18" x14ac:dyDescent="0.25">
      <c r="A1370" s="63" t="str">
        <f t="shared" si="180"/>
        <v/>
      </c>
      <c r="B1370" s="64" t="str">
        <f t="shared" si="181"/>
        <v/>
      </c>
      <c r="C1370" s="65" t="str">
        <f t="shared" si="182"/>
        <v/>
      </c>
      <c r="D1370" s="66" t="str">
        <f>IF(A1370="","",IF(A1370=1,start_rate,IF(variable,IF(OR(A1370=1,A1370&lt;$K$20*periods_per_year),D1369,MIN($K$21,IF(MOD(A1370-1,$J$23)=0,MAX($K$22,D1369+$J$24),D1369))),D1369)))</f>
        <v/>
      </c>
      <c r="E1370" s="71" t="str">
        <f t="shared" si="183"/>
        <v/>
      </c>
      <c r="F1370" s="71" t="str">
        <f>IF(A1370="","",IF(A1370=nper,J1369+E1370,MIN(J1369+E1370,IF(D1370=D1369,F1369,IF($E$10="Acc Bi-Weekly",ROUND((-PMT(((1+D1370/CP)^(CP/12))-1,(nper-A1370+1)*12/26,J1369))/2,2),IF($E$10="Acc Weekly",ROUND((-PMT(((1+D1370/CP)^(CP/12))-1,(nper-A1370+1)*12/52,J1369))/4,2),ROUND(-PMT(((1+D1370/CP)^(CP/periods_per_year))-1,nper-A1370+1,J1369),2)))))))</f>
        <v/>
      </c>
      <c r="G1370" s="71" t="str">
        <f>IF(OR(A1370="",A1370&lt;$E$14),"",IF(J1369&lt;=F1370,0,IF(IF(AND(A1370&gt;=$E$14,MOD(A1370-$E$14,int)=0),$E$15,0)+F1370&gt;=J1369+E1370,J1369+E1370-F1370,IF(AND(A1370&gt;=$E$14,MOD(A1370-$E$14,int)=0),$E$15,0)+IF(IF(AND(A1370&gt;=$E$14,MOD(A1370-$E$14,int)=0),$E$15,0)+IF(MOD(A1370-$E$18,periods_per_year)=0,$E$17,0)+F1370&lt;J1369+E1370,IF(MOD(A1370-$E$18,periods_per_year)=0,$E$17,0),J1369+E1370-IF(AND(A1370&gt;=$E$14,MOD(A1370-$E$14,int)=0),$E$15,0)-F1370))))</f>
        <v/>
      </c>
      <c r="H1370" s="68"/>
      <c r="I1370" s="71" t="str">
        <f t="shared" si="184"/>
        <v/>
      </c>
      <c r="J1370" s="71" t="str">
        <f t="shared" si="185"/>
        <v/>
      </c>
      <c r="K1370" s="50"/>
      <c r="L1370" s="63" t="str">
        <f t="shared" si="186"/>
        <v/>
      </c>
      <c r="M1370" s="64" t="str">
        <f>IF(L1370="","",IF(OR(periods_per_year=26,periods_per_year=52),IF(periods_per_year=26,IF(L1370=1,fpdate,M1369+14),IF(periods_per_year=52,IF(L1370=1,fpdate,M1369+7),"n/a")),IF(periods_per_year=24,DATE(YEAR(fpdate),MONTH(fpdate)+(L1370-1)/2+IF(AND(DAY(fpdate)&gt;=15,MOD(L1370,2)=0),1,0),IF(MOD(L1370,2)=0,IF(DAY(fpdate)&gt;=15,DAY(fpdate)-14,DAY(fpdate)+14),DAY(fpdate))),IF(DAY(DATE(YEAR(fpdate),MONTH(fpdate)+L1370-1,DAY(fpdate)))&lt;&gt;DAY(fpdate),DATE(YEAR(fpdate),MONTH(fpdate)+L1370,0),DATE(YEAR(fpdate),MONTH(fpdate)+L1370-1,DAY(fpdate))))))</f>
        <v/>
      </c>
      <c r="N1370" s="70" t="str">
        <f>IF(L1370="","",IF(D1370&lt;&gt;"",D1370,IF(L1370=1,start_rate,IF(variable,IF(OR(L1370=1,L1370&lt;$K$20*periods_per_year),N1369,MIN($K$21,IF(MOD(L1370-1,$J$23)=0,MAX($K$22,N1369+$J$24),N1369))),N1369))))</f>
        <v/>
      </c>
      <c r="O1370" s="71" t="str">
        <f>IF(L1370="","",ROUND((((1+N1370/CP)^(CP/periods_per_year))-1)*R1369,2))</f>
        <v/>
      </c>
      <c r="P1370" s="71" t="str">
        <f>IF(L1370="","",IF(L1370=nper,R1369+O1370,MIN(R1369+O1370,IF(N1370=N1369,P1369,ROUND(-PMT(((1+N1370/CP)^(CP/periods_per_year))-1,nper-L1370+1,R1369),2)))))</f>
        <v/>
      </c>
      <c r="Q1370" s="71" t="str">
        <f t="shared" si="187"/>
        <v/>
      </c>
      <c r="R1370" s="71" t="str">
        <f t="shared" si="188"/>
        <v/>
      </c>
    </row>
    <row r="1371" spans="1:18" x14ac:dyDescent="0.25">
      <c r="A1371" s="63" t="str">
        <f t="shared" si="180"/>
        <v/>
      </c>
      <c r="B1371" s="64" t="str">
        <f t="shared" si="181"/>
        <v/>
      </c>
      <c r="C1371" s="65" t="str">
        <f t="shared" si="182"/>
        <v/>
      </c>
      <c r="D1371" s="66" t="str">
        <f>IF(A1371="","",IF(A1371=1,start_rate,IF(variable,IF(OR(A1371=1,A1371&lt;$K$20*periods_per_year),D1370,MIN($K$21,IF(MOD(A1371-1,$J$23)=0,MAX($K$22,D1370+$J$24),D1370))),D1370)))</f>
        <v/>
      </c>
      <c r="E1371" s="71" t="str">
        <f t="shared" si="183"/>
        <v/>
      </c>
      <c r="F1371" s="71" t="str">
        <f>IF(A1371="","",IF(A1371=nper,J1370+E1371,MIN(J1370+E1371,IF(D1371=D1370,F1370,IF($E$10="Acc Bi-Weekly",ROUND((-PMT(((1+D1371/CP)^(CP/12))-1,(nper-A1371+1)*12/26,J1370))/2,2),IF($E$10="Acc Weekly",ROUND((-PMT(((1+D1371/CP)^(CP/12))-1,(nper-A1371+1)*12/52,J1370))/4,2),ROUND(-PMT(((1+D1371/CP)^(CP/periods_per_year))-1,nper-A1371+1,J1370),2)))))))</f>
        <v/>
      </c>
      <c r="G1371" s="71" t="str">
        <f>IF(OR(A1371="",A1371&lt;$E$14),"",IF(J1370&lt;=F1371,0,IF(IF(AND(A1371&gt;=$E$14,MOD(A1371-$E$14,int)=0),$E$15,0)+F1371&gt;=J1370+E1371,J1370+E1371-F1371,IF(AND(A1371&gt;=$E$14,MOD(A1371-$E$14,int)=0),$E$15,0)+IF(IF(AND(A1371&gt;=$E$14,MOD(A1371-$E$14,int)=0),$E$15,0)+IF(MOD(A1371-$E$18,periods_per_year)=0,$E$17,0)+F1371&lt;J1370+E1371,IF(MOD(A1371-$E$18,periods_per_year)=0,$E$17,0),J1370+E1371-IF(AND(A1371&gt;=$E$14,MOD(A1371-$E$14,int)=0),$E$15,0)-F1371))))</f>
        <v/>
      </c>
      <c r="H1371" s="68"/>
      <c r="I1371" s="71" t="str">
        <f t="shared" si="184"/>
        <v/>
      </c>
      <c r="J1371" s="71" t="str">
        <f t="shared" si="185"/>
        <v/>
      </c>
      <c r="K1371" s="50"/>
      <c r="L1371" s="63" t="str">
        <f t="shared" si="186"/>
        <v/>
      </c>
      <c r="M1371" s="64" t="str">
        <f>IF(L1371="","",IF(OR(periods_per_year=26,periods_per_year=52),IF(periods_per_year=26,IF(L1371=1,fpdate,M1370+14),IF(periods_per_year=52,IF(L1371=1,fpdate,M1370+7),"n/a")),IF(periods_per_year=24,DATE(YEAR(fpdate),MONTH(fpdate)+(L1371-1)/2+IF(AND(DAY(fpdate)&gt;=15,MOD(L1371,2)=0),1,0),IF(MOD(L1371,2)=0,IF(DAY(fpdate)&gt;=15,DAY(fpdate)-14,DAY(fpdate)+14),DAY(fpdate))),IF(DAY(DATE(YEAR(fpdate),MONTH(fpdate)+L1371-1,DAY(fpdate)))&lt;&gt;DAY(fpdate),DATE(YEAR(fpdate),MONTH(fpdate)+L1371,0),DATE(YEAR(fpdate),MONTH(fpdate)+L1371-1,DAY(fpdate))))))</f>
        <v/>
      </c>
      <c r="N1371" s="70" t="str">
        <f>IF(L1371="","",IF(D1371&lt;&gt;"",D1371,IF(L1371=1,start_rate,IF(variable,IF(OR(L1371=1,L1371&lt;$K$20*periods_per_year),N1370,MIN($K$21,IF(MOD(L1371-1,$J$23)=0,MAX($K$22,N1370+$J$24),N1370))),N1370))))</f>
        <v/>
      </c>
      <c r="O1371" s="71" t="str">
        <f>IF(L1371="","",ROUND((((1+N1371/CP)^(CP/periods_per_year))-1)*R1370,2))</f>
        <v/>
      </c>
      <c r="P1371" s="71" t="str">
        <f>IF(L1371="","",IF(L1371=nper,R1370+O1371,MIN(R1370+O1371,IF(N1371=N1370,P1370,ROUND(-PMT(((1+N1371/CP)^(CP/periods_per_year))-1,nper-L1371+1,R1370),2)))))</f>
        <v/>
      </c>
      <c r="Q1371" s="71" t="str">
        <f t="shared" si="187"/>
        <v/>
      </c>
      <c r="R1371" s="71" t="str">
        <f t="shared" si="188"/>
        <v/>
      </c>
    </row>
    <row r="1372" spans="1:18" x14ac:dyDescent="0.25">
      <c r="A1372" s="63" t="str">
        <f t="shared" si="180"/>
        <v/>
      </c>
      <c r="B1372" s="64" t="str">
        <f t="shared" si="181"/>
        <v/>
      </c>
      <c r="C1372" s="65" t="str">
        <f t="shared" si="182"/>
        <v/>
      </c>
      <c r="D1372" s="66" t="str">
        <f>IF(A1372="","",IF(A1372=1,start_rate,IF(variable,IF(OR(A1372=1,A1372&lt;$K$20*periods_per_year),D1371,MIN($K$21,IF(MOD(A1372-1,$J$23)=0,MAX($K$22,D1371+$J$24),D1371))),D1371)))</f>
        <v/>
      </c>
      <c r="E1372" s="71" t="str">
        <f t="shared" si="183"/>
        <v/>
      </c>
      <c r="F1372" s="71" t="str">
        <f>IF(A1372="","",IF(A1372=nper,J1371+E1372,MIN(J1371+E1372,IF(D1372=D1371,F1371,IF($E$10="Acc Bi-Weekly",ROUND((-PMT(((1+D1372/CP)^(CP/12))-1,(nper-A1372+1)*12/26,J1371))/2,2),IF($E$10="Acc Weekly",ROUND((-PMT(((1+D1372/CP)^(CP/12))-1,(nper-A1372+1)*12/52,J1371))/4,2),ROUND(-PMT(((1+D1372/CP)^(CP/periods_per_year))-1,nper-A1372+1,J1371),2)))))))</f>
        <v/>
      </c>
      <c r="G1372" s="71" t="str">
        <f>IF(OR(A1372="",A1372&lt;$E$14),"",IF(J1371&lt;=F1372,0,IF(IF(AND(A1372&gt;=$E$14,MOD(A1372-$E$14,int)=0),$E$15,0)+F1372&gt;=J1371+E1372,J1371+E1372-F1372,IF(AND(A1372&gt;=$E$14,MOD(A1372-$E$14,int)=0),$E$15,0)+IF(IF(AND(A1372&gt;=$E$14,MOD(A1372-$E$14,int)=0),$E$15,0)+IF(MOD(A1372-$E$18,periods_per_year)=0,$E$17,0)+F1372&lt;J1371+E1372,IF(MOD(A1372-$E$18,periods_per_year)=0,$E$17,0),J1371+E1372-IF(AND(A1372&gt;=$E$14,MOD(A1372-$E$14,int)=0),$E$15,0)-F1372))))</f>
        <v/>
      </c>
      <c r="H1372" s="68"/>
      <c r="I1372" s="71" t="str">
        <f t="shared" si="184"/>
        <v/>
      </c>
      <c r="J1372" s="71" t="str">
        <f t="shared" si="185"/>
        <v/>
      </c>
      <c r="K1372" s="50"/>
      <c r="L1372" s="63" t="str">
        <f t="shared" si="186"/>
        <v/>
      </c>
      <c r="M1372" s="64" t="str">
        <f>IF(L1372="","",IF(OR(periods_per_year=26,periods_per_year=52),IF(periods_per_year=26,IF(L1372=1,fpdate,M1371+14),IF(periods_per_year=52,IF(L1372=1,fpdate,M1371+7),"n/a")),IF(periods_per_year=24,DATE(YEAR(fpdate),MONTH(fpdate)+(L1372-1)/2+IF(AND(DAY(fpdate)&gt;=15,MOD(L1372,2)=0),1,0),IF(MOD(L1372,2)=0,IF(DAY(fpdate)&gt;=15,DAY(fpdate)-14,DAY(fpdate)+14),DAY(fpdate))),IF(DAY(DATE(YEAR(fpdate),MONTH(fpdate)+L1372-1,DAY(fpdate)))&lt;&gt;DAY(fpdate),DATE(YEAR(fpdate),MONTH(fpdate)+L1372,0),DATE(YEAR(fpdate),MONTH(fpdate)+L1372-1,DAY(fpdate))))))</f>
        <v/>
      </c>
      <c r="N1372" s="70" t="str">
        <f>IF(L1372="","",IF(D1372&lt;&gt;"",D1372,IF(L1372=1,start_rate,IF(variable,IF(OR(L1372=1,L1372&lt;$K$20*periods_per_year),N1371,MIN($K$21,IF(MOD(L1372-1,$J$23)=0,MAX($K$22,N1371+$J$24),N1371))),N1371))))</f>
        <v/>
      </c>
      <c r="O1372" s="71" t="str">
        <f>IF(L1372="","",ROUND((((1+N1372/CP)^(CP/periods_per_year))-1)*R1371,2))</f>
        <v/>
      </c>
      <c r="P1372" s="71" t="str">
        <f>IF(L1372="","",IF(L1372=nper,R1371+O1372,MIN(R1371+O1372,IF(N1372=N1371,P1371,ROUND(-PMT(((1+N1372/CP)^(CP/periods_per_year))-1,nper-L1372+1,R1371),2)))))</f>
        <v/>
      </c>
      <c r="Q1372" s="71" t="str">
        <f t="shared" si="187"/>
        <v/>
      </c>
      <c r="R1372" s="71" t="str">
        <f t="shared" si="188"/>
        <v/>
      </c>
    </row>
    <row r="1373" spans="1:18" x14ac:dyDescent="0.25">
      <c r="A1373" s="63" t="str">
        <f t="shared" si="180"/>
        <v/>
      </c>
      <c r="B1373" s="64" t="str">
        <f t="shared" si="181"/>
        <v/>
      </c>
      <c r="C1373" s="65" t="str">
        <f t="shared" si="182"/>
        <v/>
      </c>
      <c r="D1373" s="66" t="str">
        <f>IF(A1373="","",IF(A1373=1,start_rate,IF(variable,IF(OR(A1373=1,A1373&lt;$K$20*periods_per_year),D1372,MIN($K$21,IF(MOD(A1373-1,$J$23)=0,MAX($K$22,D1372+$J$24),D1372))),D1372)))</f>
        <v/>
      </c>
      <c r="E1373" s="71" t="str">
        <f t="shared" si="183"/>
        <v/>
      </c>
      <c r="F1373" s="71" t="str">
        <f>IF(A1373="","",IF(A1373=nper,J1372+E1373,MIN(J1372+E1373,IF(D1373=D1372,F1372,IF($E$10="Acc Bi-Weekly",ROUND((-PMT(((1+D1373/CP)^(CP/12))-1,(nper-A1373+1)*12/26,J1372))/2,2),IF($E$10="Acc Weekly",ROUND((-PMT(((1+D1373/CP)^(CP/12))-1,(nper-A1373+1)*12/52,J1372))/4,2),ROUND(-PMT(((1+D1373/CP)^(CP/periods_per_year))-1,nper-A1373+1,J1372),2)))))))</f>
        <v/>
      </c>
      <c r="G1373" s="71" t="str">
        <f>IF(OR(A1373="",A1373&lt;$E$14),"",IF(J1372&lt;=F1373,0,IF(IF(AND(A1373&gt;=$E$14,MOD(A1373-$E$14,int)=0),$E$15,0)+F1373&gt;=J1372+E1373,J1372+E1373-F1373,IF(AND(A1373&gt;=$E$14,MOD(A1373-$E$14,int)=0),$E$15,0)+IF(IF(AND(A1373&gt;=$E$14,MOD(A1373-$E$14,int)=0),$E$15,0)+IF(MOD(A1373-$E$18,periods_per_year)=0,$E$17,0)+F1373&lt;J1372+E1373,IF(MOD(A1373-$E$18,periods_per_year)=0,$E$17,0),J1372+E1373-IF(AND(A1373&gt;=$E$14,MOD(A1373-$E$14,int)=0),$E$15,0)-F1373))))</f>
        <v/>
      </c>
      <c r="H1373" s="68"/>
      <c r="I1373" s="71" t="str">
        <f t="shared" si="184"/>
        <v/>
      </c>
      <c r="J1373" s="71" t="str">
        <f t="shared" si="185"/>
        <v/>
      </c>
      <c r="K1373" s="50"/>
      <c r="L1373" s="63" t="str">
        <f t="shared" si="186"/>
        <v/>
      </c>
      <c r="M1373" s="64" t="str">
        <f>IF(L1373="","",IF(OR(periods_per_year=26,periods_per_year=52),IF(periods_per_year=26,IF(L1373=1,fpdate,M1372+14),IF(periods_per_year=52,IF(L1373=1,fpdate,M1372+7),"n/a")),IF(periods_per_year=24,DATE(YEAR(fpdate),MONTH(fpdate)+(L1373-1)/2+IF(AND(DAY(fpdate)&gt;=15,MOD(L1373,2)=0),1,0),IF(MOD(L1373,2)=0,IF(DAY(fpdate)&gt;=15,DAY(fpdate)-14,DAY(fpdate)+14),DAY(fpdate))),IF(DAY(DATE(YEAR(fpdate),MONTH(fpdate)+L1373-1,DAY(fpdate)))&lt;&gt;DAY(fpdate),DATE(YEAR(fpdate),MONTH(fpdate)+L1373,0),DATE(YEAR(fpdate),MONTH(fpdate)+L1373-1,DAY(fpdate))))))</f>
        <v/>
      </c>
      <c r="N1373" s="70" t="str">
        <f>IF(L1373="","",IF(D1373&lt;&gt;"",D1373,IF(L1373=1,start_rate,IF(variable,IF(OR(L1373=1,L1373&lt;$K$20*periods_per_year),N1372,MIN($K$21,IF(MOD(L1373-1,$J$23)=0,MAX($K$22,N1372+$J$24),N1372))),N1372))))</f>
        <v/>
      </c>
      <c r="O1373" s="71" t="str">
        <f>IF(L1373="","",ROUND((((1+N1373/CP)^(CP/periods_per_year))-1)*R1372,2))</f>
        <v/>
      </c>
      <c r="P1373" s="71" t="str">
        <f>IF(L1373="","",IF(L1373=nper,R1372+O1373,MIN(R1372+O1373,IF(N1373=N1372,P1372,ROUND(-PMT(((1+N1373/CP)^(CP/periods_per_year))-1,nper-L1373+1,R1372),2)))))</f>
        <v/>
      </c>
      <c r="Q1373" s="71" t="str">
        <f t="shared" si="187"/>
        <v/>
      </c>
      <c r="R1373" s="71" t="str">
        <f t="shared" si="188"/>
        <v/>
      </c>
    </row>
    <row r="1374" spans="1:18" x14ac:dyDescent="0.25">
      <c r="A1374" s="63" t="str">
        <f t="shared" si="180"/>
        <v/>
      </c>
      <c r="B1374" s="64" t="str">
        <f t="shared" si="181"/>
        <v/>
      </c>
      <c r="C1374" s="65" t="str">
        <f t="shared" si="182"/>
        <v/>
      </c>
      <c r="D1374" s="66" t="str">
        <f>IF(A1374="","",IF(A1374=1,start_rate,IF(variable,IF(OR(A1374=1,A1374&lt;$K$20*periods_per_year),D1373,MIN($K$21,IF(MOD(A1374-1,$J$23)=0,MAX($K$22,D1373+$J$24),D1373))),D1373)))</f>
        <v/>
      </c>
      <c r="E1374" s="71" t="str">
        <f t="shared" si="183"/>
        <v/>
      </c>
      <c r="F1374" s="71" t="str">
        <f>IF(A1374="","",IF(A1374=nper,J1373+E1374,MIN(J1373+E1374,IF(D1374=D1373,F1373,IF($E$10="Acc Bi-Weekly",ROUND((-PMT(((1+D1374/CP)^(CP/12))-1,(nper-A1374+1)*12/26,J1373))/2,2),IF($E$10="Acc Weekly",ROUND((-PMT(((1+D1374/CP)^(CP/12))-1,(nper-A1374+1)*12/52,J1373))/4,2),ROUND(-PMT(((1+D1374/CP)^(CP/periods_per_year))-1,nper-A1374+1,J1373),2)))))))</f>
        <v/>
      </c>
      <c r="G1374" s="71" t="str">
        <f>IF(OR(A1374="",A1374&lt;$E$14),"",IF(J1373&lt;=F1374,0,IF(IF(AND(A1374&gt;=$E$14,MOD(A1374-$E$14,int)=0),$E$15,0)+F1374&gt;=J1373+E1374,J1373+E1374-F1374,IF(AND(A1374&gt;=$E$14,MOD(A1374-$E$14,int)=0),$E$15,0)+IF(IF(AND(A1374&gt;=$E$14,MOD(A1374-$E$14,int)=0),$E$15,0)+IF(MOD(A1374-$E$18,periods_per_year)=0,$E$17,0)+F1374&lt;J1373+E1374,IF(MOD(A1374-$E$18,periods_per_year)=0,$E$17,0),J1373+E1374-IF(AND(A1374&gt;=$E$14,MOD(A1374-$E$14,int)=0),$E$15,0)-F1374))))</f>
        <v/>
      </c>
      <c r="H1374" s="68"/>
      <c r="I1374" s="71" t="str">
        <f t="shared" si="184"/>
        <v/>
      </c>
      <c r="J1374" s="71" t="str">
        <f t="shared" si="185"/>
        <v/>
      </c>
      <c r="K1374" s="50"/>
      <c r="L1374" s="63" t="str">
        <f t="shared" si="186"/>
        <v/>
      </c>
      <c r="M1374" s="64" t="str">
        <f>IF(L1374="","",IF(OR(periods_per_year=26,periods_per_year=52),IF(periods_per_year=26,IF(L1374=1,fpdate,M1373+14),IF(periods_per_year=52,IF(L1374=1,fpdate,M1373+7),"n/a")),IF(periods_per_year=24,DATE(YEAR(fpdate),MONTH(fpdate)+(L1374-1)/2+IF(AND(DAY(fpdate)&gt;=15,MOD(L1374,2)=0),1,0),IF(MOD(L1374,2)=0,IF(DAY(fpdate)&gt;=15,DAY(fpdate)-14,DAY(fpdate)+14),DAY(fpdate))),IF(DAY(DATE(YEAR(fpdate),MONTH(fpdate)+L1374-1,DAY(fpdate)))&lt;&gt;DAY(fpdate),DATE(YEAR(fpdate),MONTH(fpdate)+L1374,0),DATE(YEAR(fpdate),MONTH(fpdate)+L1374-1,DAY(fpdate))))))</f>
        <v/>
      </c>
      <c r="N1374" s="70" t="str">
        <f>IF(L1374="","",IF(D1374&lt;&gt;"",D1374,IF(L1374=1,start_rate,IF(variable,IF(OR(L1374=1,L1374&lt;$K$20*periods_per_year),N1373,MIN($K$21,IF(MOD(L1374-1,$J$23)=0,MAX($K$22,N1373+$J$24),N1373))),N1373))))</f>
        <v/>
      </c>
      <c r="O1374" s="71" t="str">
        <f>IF(L1374="","",ROUND((((1+N1374/CP)^(CP/periods_per_year))-1)*R1373,2))</f>
        <v/>
      </c>
      <c r="P1374" s="71" t="str">
        <f>IF(L1374="","",IF(L1374=nper,R1373+O1374,MIN(R1373+O1374,IF(N1374=N1373,P1373,ROUND(-PMT(((1+N1374/CP)^(CP/periods_per_year))-1,nper-L1374+1,R1373),2)))))</f>
        <v/>
      </c>
      <c r="Q1374" s="71" t="str">
        <f t="shared" si="187"/>
        <v/>
      </c>
      <c r="R1374" s="71" t="str">
        <f t="shared" si="188"/>
        <v/>
      </c>
    </row>
    <row r="1375" spans="1:18" x14ac:dyDescent="0.25">
      <c r="A1375" s="63" t="str">
        <f t="shared" si="180"/>
        <v/>
      </c>
      <c r="B1375" s="64" t="str">
        <f t="shared" si="181"/>
        <v/>
      </c>
      <c r="C1375" s="65" t="str">
        <f t="shared" si="182"/>
        <v/>
      </c>
      <c r="D1375" s="66" t="str">
        <f>IF(A1375="","",IF(A1375=1,start_rate,IF(variable,IF(OR(A1375=1,A1375&lt;$K$20*periods_per_year),D1374,MIN($K$21,IF(MOD(A1375-1,$J$23)=0,MAX($K$22,D1374+$J$24),D1374))),D1374)))</f>
        <v/>
      </c>
      <c r="E1375" s="71" t="str">
        <f t="shared" si="183"/>
        <v/>
      </c>
      <c r="F1375" s="71" t="str">
        <f>IF(A1375="","",IF(A1375=nper,J1374+E1375,MIN(J1374+E1375,IF(D1375=D1374,F1374,IF($E$10="Acc Bi-Weekly",ROUND((-PMT(((1+D1375/CP)^(CP/12))-1,(nper-A1375+1)*12/26,J1374))/2,2),IF($E$10="Acc Weekly",ROUND((-PMT(((1+D1375/CP)^(CP/12))-1,(nper-A1375+1)*12/52,J1374))/4,2),ROUND(-PMT(((1+D1375/CP)^(CP/periods_per_year))-1,nper-A1375+1,J1374),2)))))))</f>
        <v/>
      </c>
      <c r="G1375" s="71" t="str">
        <f>IF(OR(A1375="",A1375&lt;$E$14),"",IF(J1374&lt;=F1375,0,IF(IF(AND(A1375&gt;=$E$14,MOD(A1375-$E$14,int)=0),$E$15,0)+F1375&gt;=J1374+E1375,J1374+E1375-F1375,IF(AND(A1375&gt;=$E$14,MOD(A1375-$E$14,int)=0),$E$15,0)+IF(IF(AND(A1375&gt;=$E$14,MOD(A1375-$E$14,int)=0),$E$15,0)+IF(MOD(A1375-$E$18,periods_per_year)=0,$E$17,0)+F1375&lt;J1374+E1375,IF(MOD(A1375-$E$18,periods_per_year)=0,$E$17,0),J1374+E1375-IF(AND(A1375&gt;=$E$14,MOD(A1375-$E$14,int)=0),$E$15,0)-F1375))))</f>
        <v/>
      </c>
      <c r="H1375" s="68"/>
      <c r="I1375" s="71" t="str">
        <f t="shared" si="184"/>
        <v/>
      </c>
      <c r="J1375" s="71" t="str">
        <f t="shared" si="185"/>
        <v/>
      </c>
      <c r="K1375" s="50"/>
      <c r="L1375" s="63" t="str">
        <f t="shared" si="186"/>
        <v/>
      </c>
      <c r="M1375" s="64" t="str">
        <f>IF(L1375="","",IF(OR(periods_per_year=26,periods_per_year=52),IF(periods_per_year=26,IF(L1375=1,fpdate,M1374+14),IF(periods_per_year=52,IF(L1375=1,fpdate,M1374+7),"n/a")),IF(periods_per_year=24,DATE(YEAR(fpdate),MONTH(fpdate)+(L1375-1)/2+IF(AND(DAY(fpdate)&gt;=15,MOD(L1375,2)=0),1,0),IF(MOD(L1375,2)=0,IF(DAY(fpdate)&gt;=15,DAY(fpdate)-14,DAY(fpdate)+14),DAY(fpdate))),IF(DAY(DATE(YEAR(fpdate),MONTH(fpdate)+L1375-1,DAY(fpdate)))&lt;&gt;DAY(fpdate),DATE(YEAR(fpdate),MONTH(fpdate)+L1375,0),DATE(YEAR(fpdate),MONTH(fpdate)+L1375-1,DAY(fpdate))))))</f>
        <v/>
      </c>
      <c r="N1375" s="70" t="str">
        <f>IF(L1375="","",IF(D1375&lt;&gt;"",D1375,IF(L1375=1,start_rate,IF(variable,IF(OR(L1375=1,L1375&lt;$K$20*periods_per_year),N1374,MIN($K$21,IF(MOD(L1375-1,$J$23)=0,MAX($K$22,N1374+$J$24),N1374))),N1374))))</f>
        <v/>
      </c>
      <c r="O1375" s="71" t="str">
        <f>IF(L1375="","",ROUND((((1+N1375/CP)^(CP/periods_per_year))-1)*R1374,2))</f>
        <v/>
      </c>
      <c r="P1375" s="71" t="str">
        <f>IF(L1375="","",IF(L1375=nper,R1374+O1375,MIN(R1374+O1375,IF(N1375=N1374,P1374,ROUND(-PMT(((1+N1375/CP)^(CP/periods_per_year))-1,nper-L1375+1,R1374),2)))))</f>
        <v/>
      </c>
      <c r="Q1375" s="71" t="str">
        <f t="shared" si="187"/>
        <v/>
      </c>
      <c r="R1375" s="71" t="str">
        <f t="shared" si="188"/>
        <v/>
      </c>
    </row>
    <row r="1376" spans="1:18" x14ac:dyDescent="0.25">
      <c r="A1376" s="63" t="str">
        <f t="shared" si="180"/>
        <v/>
      </c>
      <c r="B1376" s="64" t="str">
        <f t="shared" si="181"/>
        <v/>
      </c>
      <c r="C1376" s="65" t="str">
        <f t="shared" si="182"/>
        <v/>
      </c>
      <c r="D1376" s="66" t="str">
        <f>IF(A1376="","",IF(A1376=1,start_rate,IF(variable,IF(OR(A1376=1,A1376&lt;$K$20*periods_per_year),D1375,MIN($K$21,IF(MOD(A1376-1,$J$23)=0,MAX($K$22,D1375+$J$24),D1375))),D1375)))</f>
        <v/>
      </c>
      <c r="E1376" s="71" t="str">
        <f t="shared" si="183"/>
        <v/>
      </c>
      <c r="F1376" s="71" t="str">
        <f>IF(A1376="","",IF(A1376=nper,J1375+E1376,MIN(J1375+E1376,IF(D1376=D1375,F1375,IF($E$10="Acc Bi-Weekly",ROUND((-PMT(((1+D1376/CP)^(CP/12))-1,(nper-A1376+1)*12/26,J1375))/2,2),IF($E$10="Acc Weekly",ROUND((-PMT(((1+D1376/CP)^(CP/12))-1,(nper-A1376+1)*12/52,J1375))/4,2),ROUND(-PMT(((1+D1376/CP)^(CP/periods_per_year))-1,nper-A1376+1,J1375),2)))))))</f>
        <v/>
      </c>
      <c r="G1376" s="71" t="str">
        <f>IF(OR(A1376="",A1376&lt;$E$14),"",IF(J1375&lt;=F1376,0,IF(IF(AND(A1376&gt;=$E$14,MOD(A1376-$E$14,int)=0),$E$15,0)+F1376&gt;=J1375+E1376,J1375+E1376-F1376,IF(AND(A1376&gt;=$E$14,MOD(A1376-$E$14,int)=0),$E$15,0)+IF(IF(AND(A1376&gt;=$E$14,MOD(A1376-$E$14,int)=0),$E$15,0)+IF(MOD(A1376-$E$18,periods_per_year)=0,$E$17,0)+F1376&lt;J1375+E1376,IF(MOD(A1376-$E$18,periods_per_year)=0,$E$17,0),J1375+E1376-IF(AND(A1376&gt;=$E$14,MOD(A1376-$E$14,int)=0),$E$15,0)-F1376))))</f>
        <v/>
      </c>
      <c r="H1376" s="68"/>
      <c r="I1376" s="71" t="str">
        <f t="shared" si="184"/>
        <v/>
      </c>
      <c r="J1376" s="71" t="str">
        <f t="shared" si="185"/>
        <v/>
      </c>
      <c r="K1376" s="50"/>
      <c r="L1376" s="63" t="str">
        <f t="shared" si="186"/>
        <v/>
      </c>
      <c r="M1376" s="64" t="str">
        <f>IF(L1376="","",IF(OR(periods_per_year=26,periods_per_year=52),IF(periods_per_year=26,IF(L1376=1,fpdate,M1375+14),IF(periods_per_year=52,IF(L1376=1,fpdate,M1375+7),"n/a")),IF(periods_per_year=24,DATE(YEAR(fpdate),MONTH(fpdate)+(L1376-1)/2+IF(AND(DAY(fpdate)&gt;=15,MOD(L1376,2)=0),1,0),IF(MOD(L1376,2)=0,IF(DAY(fpdate)&gt;=15,DAY(fpdate)-14,DAY(fpdate)+14),DAY(fpdate))),IF(DAY(DATE(YEAR(fpdate),MONTH(fpdate)+L1376-1,DAY(fpdate)))&lt;&gt;DAY(fpdate),DATE(YEAR(fpdate),MONTH(fpdate)+L1376,0),DATE(YEAR(fpdate),MONTH(fpdate)+L1376-1,DAY(fpdate))))))</f>
        <v/>
      </c>
      <c r="N1376" s="70" t="str">
        <f>IF(L1376="","",IF(D1376&lt;&gt;"",D1376,IF(L1376=1,start_rate,IF(variable,IF(OR(L1376=1,L1376&lt;$K$20*periods_per_year),N1375,MIN($K$21,IF(MOD(L1376-1,$J$23)=0,MAX($K$22,N1375+$J$24),N1375))),N1375))))</f>
        <v/>
      </c>
      <c r="O1376" s="71" t="str">
        <f>IF(L1376="","",ROUND((((1+N1376/CP)^(CP/periods_per_year))-1)*R1375,2))</f>
        <v/>
      </c>
      <c r="P1376" s="71" t="str">
        <f>IF(L1376="","",IF(L1376=nper,R1375+O1376,MIN(R1375+O1376,IF(N1376=N1375,P1375,ROUND(-PMT(((1+N1376/CP)^(CP/periods_per_year))-1,nper-L1376+1,R1375),2)))))</f>
        <v/>
      </c>
      <c r="Q1376" s="71" t="str">
        <f t="shared" si="187"/>
        <v/>
      </c>
      <c r="R1376" s="71" t="str">
        <f t="shared" si="188"/>
        <v/>
      </c>
    </row>
    <row r="1377" spans="1:18" x14ac:dyDescent="0.25">
      <c r="A1377" s="63" t="str">
        <f t="shared" si="180"/>
        <v/>
      </c>
      <c r="B1377" s="64" t="str">
        <f t="shared" si="181"/>
        <v/>
      </c>
      <c r="C1377" s="65" t="str">
        <f t="shared" si="182"/>
        <v/>
      </c>
      <c r="D1377" s="66" t="str">
        <f>IF(A1377="","",IF(A1377=1,start_rate,IF(variable,IF(OR(A1377=1,A1377&lt;$K$20*periods_per_year),D1376,MIN($K$21,IF(MOD(A1377-1,$J$23)=0,MAX($K$22,D1376+$J$24),D1376))),D1376)))</f>
        <v/>
      </c>
      <c r="E1377" s="71" t="str">
        <f t="shared" si="183"/>
        <v/>
      </c>
      <c r="F1377" s="71" t="str">
        <f>IF(A1377="","",IF(A1377=nper,J1376+E1377,MIN(J1376+E1377,IF(D1377=D1376,F1376,IF($E$10="Acc Bi-Weekly",ROUND((-PMT(((1+D1377/CP)^(CP/12))-1,(nper-A1377+1)*12/26,J1376))/2,2),IF($E$10="Acc Weekly",ROUND((-PMT(((1+D1377/CP)^(CP/12))-1,(nper-A1377+1)*12/52,J1376))/4,2),ROUND(-PMT(((1+D1377/CP)^(CP/periods_per_year))-1,nper-A1377+1,J1376),2)))))))</f>
        <v/>
      </c>
      <c r="G1377" s="71" t="str">
        <f>IF(OR(A1377="",A1377&lt;$E$14),"",IF(J1376&lt;=F1377,0,IF(IF(AND(A1377&gt;=$E$14,MOD(A1377-$E$14,int)=0),$E$15,0)+F1377&gt;=J1376+E1377,J1376+E1377-F1377,IF(AND(A1377&gt;=$E$14,MOD(A1377-$E$14,int)=0),$E$15,0)+IF(IF(AND(A1377&gt;=$E$14,MOD(A1377-$E$14,int)=0),$E$15,0)+IF(MOD(A1377-$E$18,periods_per_year)=0,$E$17,0)+F1377&lt;J1376+E1377,IF(MOD(A1377-$E$18,periods_per_year)=0,$E$17,0),J1376+E1377-IF(AND(A1377&gt;=$E$14,MOD(A1377-$E$14,int)=0),$E$15,0)-F1377))))</f>
        <v/>
      </c>
      <c r="H1377" s="68"/>
      <c r="I1377" s="71" t="str">
        <f t="shared" si="184"/>
        <v/>
      </c>
      <c r="J1377" s="71" t="str">
        <f t="shared" si="185"/>
        <v/>
      </c>
      <c r="K1377" s="50"/>
      <c r="L1377" s="63" t="str">
        <f t="shared" si="186"/>
        <v/>
      </c>
      <c r="M1377" s="64" t="str">
        <f>IF(L1377="","",IF(OR(periods_per_year=26,periods_per_year=52),IF(periods_per_year=26,IF(L1377=1,fpdate,M1376+14),IF(periods_per_year=52,IF(L1377=1,fpdate,M1376+7),"n/a")),IF(periods_per_year=24,DATE(YEAR(fpdate),MONTH(fpdate)+(L1377-1)/2+IF(AND(DAY(fpdate)&gt;=15,MOD(L1377,2)=0),1,0),IF(MOD(L1377,2)=0,IF(DAY(fpdate)&gt;=15,DAY(fpdate)-14,DAY(fpdate)+14),DAY(fpdate))),IF(DAY(DATE(YEAR(fpdate),MONTH(fpdate)+L1377-1,DAY(fpdate)))&lt;&gt;DAY(fpdate),DATE(YEAR(fpdate),MONTH(fpdate)+L1377,0),DATE(YEAR(fpdate),MONTH(fpdate)+L1377-1,DAY(fpdate))))))</f>
        <v/>
      </c>
      <c r="N1377" s="70" t="str">
        <f>IF(L1377="","",IF(D1377&lt;&gt;"",D1377,IF(L1377=1,start_rate,IF(variable,IF(OR(L1377=1,L1377&lt;$K$20*periods_per_year),N1376,MIN($K$21,IF(MOD(L1377-1,$J$23)=0,MAX($K$22,N1376+$J$24),N1376))),N1376))))</f>
        <v/>
      </c>
      <c r="O1377" s="71" t="str">
        <f>IF(L1377="","",ROUND((((1+N1377/CP)^(CP/periods_per_year))-1)*R1376,2))</f>
        <v/>
      </c>
      <c r="P1377" s="71" t="str">
        <f>IF(L1377="","",IF(L1377=nper,R1376+O1377,MIN(R1376+O1377,IF(N1377=N1376,P1376,ROUND(-PMT(((1+N1377/CP)^(CP/periods_per_year))-1,nper-L1377+1,R1376),2)))))</f>
        <v/>
      </c>
      <c r="Q1377" s="71" t="str">
        <f t="shared" si="187"/>
        <v/>
      </c>
      <c r="R1377" s="71" t="str">
        <f t="shared" si="188"/>
        <v/>
      </c>
    </row>
    <row r="1378" spans="1:18" x14ac:dyDescent="0.25">
      <c r="A1378" s="63" t="str">
        <f t="shared" si="180"/>
        <v/>
      </c>
      <c r="B1378" s="64" t="str">
        <f t="shared" si="181"/>
        <v/>
      </c>
      <c r="C1378" s="65" t="str">
        <f t="shared" si="182"/>
        <v/>
      </c>
      <c r="D1378" s="66" t="str">
        <f>IF(A1378="","",IF(A1378=1,start_rate,IF(variable,IF(OR(A1378=1,A1378&lt;$K$20*periods_per_year),D1377,MIN($K$21,IF(MOD(A1378-1,$J$23)=0,MAX($K$22,D1377+$J$24),D1377))),D1377)))</f>
        <v/>
      </c>
      <c r="E1378" s="71" t="str">
        <f t="shared" si="183"/>
        <v/>
      </c>
      <c r="F1378" s="71" t="str">
        <f>IF(A1378="","",IF(A1378=nper,J1377+E1378,MIN(J1377+E1378,IF(D1378=D1377,F1377,IF($E$10="Acc Bi-Weekly",ROUND((-PMT(((1+D1378/CP)^(CP/12))-1,(nper-A1378+1)*12/26,J1377))/2,2),IF($E$10="Acc Weekly",ROUND((-PMT(((1+D1378/CP)^(CP/12))-1,(nper-A1378+1)*12/52,J1377))/4,2),ROUND(-PMT(((1+D1378/CP)^(CP/periods_per_year))-1,nper-A1378+1,J1377),2)))))))</f>
        <v/>
      </c>
      <c r="G1378" s="71" t="str">
        <f>IF(OR(A1378="",A1378&lt;$E$14),"",IF(J1377&lt;=F1378,0,IF(IF(AND(A1378&gt;=$E$14,MOD(A1378-$E$14,int)=0),$E$15,0)+F1378&gt;=J1377+E1378,J1377+E1378-F1378,IF(AND(A1378&gt;=$E$14,MOD(A1378-$E$14,int)=0),$E$15,0)+IF(IF(AND(A1378&gt;=$E$14,MOD(A1378-$E$14,int)=0),$E$15,0)+IF(MOD(A1378-$E$18,periods_per_year)=0,$E$17,0)+F1378&lt;J1377+E1378,IF(MOD(A1378-$E$18,periods_per_year)=0,$E$17,0),J1377+E1378-IF(AND(A1378&gt;=$E$14,MOD(A1378-$E$14,int)=0),$E$15,0)-F1378))))</f>
        <v/>
      </c>
      <c r="H1378" s="68"/>
      <c r="I1378" s="71" t="str">
        <f t="shared" si="184"/>
        <v/>
      </c>
      <c r="J1378" s="71" t="str">
        <f t="shared" si="185"/>
        <v/>
      </c>
      <c r="K1378" s="50"/>
      <c r="L1378" s="63" t="str">
        <f t="shared" si="186"/>
        <v/>
      </c>
      <c r="M1378" s="64" t="str">
        <f>IF(L1378="","",IF(OR(periods_per_year=26,periods_per_year=52),IF(periods_per_year=26,IF(L1378=1,fpdate,M1377+14),IF(periods_per_year=52,IF(L1378=1,fpdate,M1377+7),"n/a")),IF(periods_per_year=24,DATE(YEAR(fpdate),MONTH(fpdate)+(L1378-1)/2+IF(AND(DAY(fpdate)&gt;=15,MOD(L1378,2)=0),1,0),IF(MOD(L1378,2)=0,IF(DAY(fpdate)&gt;=15,DAY(fpdate)-14,DAY(fpdate)+14),DAY(fpdate))),IF(DAY(DATE(YEAR(fpdate),MONTH(fpdate)+L1378-1,DAY(fpdate)))&lt;&gt;DAY(fpdate),DATE(YEAR(fpdate),MONTH(fpdate)+L1378,0),DATE(YEAR(fpdate),MONTH(fpdate)+L1378-1,DAY(fpdate))))))</f>
        <v/>
      </c>
      <c r="N1378" s="70" t="str">
        <f>IF(L1378="","",IF(D1378&lt;&gt;"",D1378,IF(L1378=1,start_rate,IF(variable,IF(OR(L1378=1,L1378&lt;$K$20*periods_per_year),N1377,MIN($K$21,IF(MOD(L1378-1,$J$23)=0,MAX($K$22,N1377+$J$24),N1377))),N1377))))</f>
        <v/>
      </c>
      <c r="O1378" s="71" t="str">
        <f>IF(L1378="","",ROUND((((1+N1378/CP)^(CP/periods_per_year))-1)*R1377,2))</f>
        <v/>
      </c>
      <c r="P1378" s="71" t="str">
        <f>IF(L1378="","",IF(L1378=nper,R1377+O1378,MIN(R1377+O1378,IF(N1378=N1377,P1377,ROUND(-PMT(((1+N1378/CP)^(CP/periods_per_year))-1,nper-L1378+1,R1377),2)))))</f>
        <v/>
      </c>
      <c r="Q1378" s="71" t="str">
        <f t="shared" si="187"/>
        <v/>
      </c>
      <c r="R1378" s="71" t="str">
        <f t="shared" si="188"/>
        <v/>
      </c>
    </row>
    <row r="1379" spans="1:18" x14ac:dyDescent="0.25">
      <c r="A1379" s="63" t="str">
        <f t="shared" si="180"/>
        <v/>
      </c>
      <c r="B1379" s="64" t="str">
        <f t="shared" si="181"/>
        <v/>
      </c>
      <c r="C1379" s="65" t="str">
        <f t="shared" si="182"/>
        <v/>
      </c>
      <c r="D1379" s="66" t="str">
        <f>IF(A1379="","",IF(A1379=1,start_rate,IF(variable,IF(OR(A1379=1,A1379&lt;$K$20*periods_per_year),D1378,MIN($K$21,IF(MOD(A1379-1,$J$23)=0,MAX($K$22,D1378+$J$24),D1378))),D1378)))</f>
        <v/>
      </c>
      <c r="E1379" s="71" t="str">
        <f t="shared" si="183"/>
        <v/>
      </c>
      <c r="F1379" s="71" t="str">
        <f>IF(A1379="","",IF(A1379=nper,J1378+E1379,MIN(J1378+E1379,IF(D1379=D1378,F1378,IF($E$10="Acc Bi-Weekly",ROUND((-PMT(((1+D1379/CP)^(CP/12))-1,(nper-A1379+1)*12/26,J1378))/2,2),IF($E$10="Acc Weekly",ROUND((-PMT(((1+D1379/CP)^(CP/12))-1,(nper-A1379+1)*12/52,J1378))/4,2),ROUND(-PMT(((1+D1379/CP)^(CP/periods_per_year))-1,nper-A1379+1,J1378),2)))))))</f>
        <v/>
      </c>
      <c r="G1379" s="71" t="str">
        <f>IF(OR(A1379="",A1379&lt;$E$14),"",IF(J1378&lt;=F1379,0,IF(IF(AND(A1379&gt;=$E$14,MOD(A1379-$E$14,int)=0),$E$15,0)+F1379&gt;=J1378+E1379,J1378+E1379-F1379,IF(AND(A1379&gt;=$E$14,MOD(A1379-$E$14,int)=0),$E$15,0)+IF(IF(AND(A1379&gt;=$E$14,MOD(A1379-$E$14,int)=0),$E$15,0)+IF(MOD(A1379-$E$18,periods_per_year)=0,$E$17,0)+F1379&lt;J1378+E1379,IF(MOD(A1379-$E$18,periods_per_year)=0,$E$17,0),J1378+E1379-IF(AND(A1379&gt;=$E$14,MOD(A1379-$E$14,int)=0),$E$15,0)-F1379))))</f>
        <v/>
      </c>
      <c r="H1379" s="68"/>
      <c r="I1379" s="71" t="str">
        <f t="shared" si="184"/>
        <v/>
      </c>
      <c r="J1379" s="71" t="str">
        <f t="shared" si="185"/>
        <v/>
      </c>
      <c r="K1379" s="50"/>
      <c r="L1379" s="63" t="str">
        <f t="shared" si="186"/>
        <v/>
      </c>
      <c r="M1379" s="64" t="str">
        <f>IF(L1379="","",IF(OR(periods_per_year=26,periods_per_year=52),IF(periods_per_year=26,IF(L1379=1,fpdate,M1378+14),IF(periods_per_year=52,IF(L1379=1,fpdate,M1378+7),"n/a")),IF(periods_per_year=24,DATE(YEAR(fpdate),MONTH(fpdate)+(L1379-1)/2+IF(AND(DAY(fpdate)&gt;=15,MOD(L1379,2)=0),1,0),IF(MOD(L1379,2)=0,IF(DAY(fpdate)&gt;=15,DAY(fpdate)-14,DAY(fpdate)+14),DAY(fpdate))),IF(DAY(DATE(YEAR(fpdate),MONTH(fpdate)+L1379-1,DAY(fpdate)))&lt;&gt;DAY(fpdate),DATE(YEAR(fpdate),MONTH(fpdate)+L1379,0),DATE(YEAR(fpdate),MONTH(fpdate)+L1379-1,DAY(fpdate))))))</f>
        <v/>
      </c>
      <c r="N1379" s="70" t="str">
        <f>IF(L1379="","",IF(D1379&lt;&gt;"",D1379,IF(L1379=1,start_rate,IF(variable,IF(OR(L1379=1,L1379&lt;$K$20*periods_per_year),N1378,MIN($K$21,IF(MOD(L1379-1,$J$23)=0,MAX($K$22,N1378+$J$24),N1378))),N1378))))</f>
        <v/>
      </c>
      <c r="O1379" s="71" t="str">
        <f>IF(L1379="","",ROUND((((1+N1379/CP)^(CP/periods_per_year))-1)*R1378,2))</f>
        <v/>
      </c>
      <c r="P1379" s="71" t="str">
        <f>IF(L1379="","",IF(L1379=nper,R1378+O1379,MIN(R1378+O1379,IF(N1379=N1378,P1378,ROUND(-PMT(((1+N1379/CP)^(CP/periods_per_year))-1,nper-L1379+1,R1378),2)))))</f>
        <v/>
      </c>
      <c r="Q1379" s="71" t="str">
        <f t="shared" si="187"/>
        <v/>
      </c>
      <c r="R1379" s="71" t="str">
        <f t="shared" si="188"/>
        <v/>
      </c>
    </row>
    <row r="1380" spans="1:18" x14ac:dyDescent="0.25">
      <c r="A1380" s="63" t="str">
        <f t="shared" si="180"/>
        <v/>
      </c>
      <c r="B1380" s="64" t="str">
        <f t="shared" si="181"/>
        <v/>
      </c>
      <c r="C1380" s="65" t="str">
        <f t="shared" si="182"/>
        <v/>
      </c>
      <c r="D1380" s="66" t="str">
        <f>IF(A1380="","",IF(A1380=1,start_rate,IF(variable,IF(OR(A1380=1,A1380&lt;$K$20*periods_per_year),D1379,MIN($K$21,IF(MOD(A1380-1,$J$23)=0,MAX($K$22,D1379+$J$24),D1379))),D1379)))</f>
        <v/>
      </c>
      <c r="E1380" s="71" t="str">
        <f t="shared" si="183"/>
        <v/>
      </c>
      <c r="F1380" s="71" t="str">
        <f>IF(A1380="","",IF(A1380=nper,J1379+E1380,MIN(J1379+E1380,IF(D1380=D1379,F1379,IF($E$10="Acc Bi-Weekly",ROUND((-PMT(((1+D1380/CP)^(CP/12))-1,(nper-A1380+1)*12/26,J1379))/2,2),IF($E$10="Acc Weekly",ROUND((-PMT(((1+D1380/CP)^(CP/12))-1,(nper-A1380+1)*12/52,J1379))/4,2),ROUND(-PMT(((1+D1380/CP)^(CP/periods_per_year))-1,nper-A1380+1,J1379),2)))))))</f>
        <v/>
      </c>
      <c r="G1380" s="71" t="str">
        <f>IF(OR(A1380="",A1380&lt;$E$14),"",IF(J1379&lt;=F1380,0,IF(IF(AND(A1380&gt;=$E$14,MOD(A1380-$E$14,int)=0),$E$15,0)+F1380&gt;=J1379+E1380,J1379+E1380-F1380,IF(AND(A1380&gt;=$E$14,MOD(A1380-$E$14,int)=0),$E$15,0)+IF(IF(AND(A1380&gt;=$E$14,MOD(A1380-$E$14,int)=0),$E$15,0)+IF(MOD(A1380-$E$18,periods_per_year)=0,$E$17,0)+F1380&lt;J1379+E1380,IF(MOD(A1380-$E$18,periods_per_year)=0,$E$17,0),J1379+E1380-IF(AND(A1380&gt;=$E$14,MOD(A1380-$E$14,int)=0),$E$15,0)-F1380))))</f>
        <v/>
      </c>
      <c r="H1380" s="68"/>
      <c r="I1380" s="71" t="str">
        <f t="shared" si="184"/>
        <v/>
      </c>
      <c r="J1380" s="71" t="str">
        <f t="shared" si="185"/>
        <v/>
      </c>
      <c r="K1380" s="50"/>
      <c r="L1380" s="63" t="str">
        <f t="shared" si="186"/>
        <v/>
      </c>
      <c r="M1380" s="64" t="str">
        <f>IF(L1380="","",IF(OR(periods_per_year=26,periods_per_year=52),IF(periods_per_year=26,IF(L1380=1,fpdate,M1379+14),IF(periods_per_year=52,IF(L1380=1,fpdate,M1379+7),"n/a")),IF(periods_per_year=24,DATE(YEAR(fpdate),MONTH(fpdate)+(L1380-1)/2+IF(AND(DAY(fpdate)&gt;=15,MOD(L1380,2)=0),1,0),IF(MOD(L1380,2)=0,IF(DAY(fpdate)&gt;=15,DAY(fpdate)-14,DAY(fpdate)+14),DAY(fpdate))),IF(DAY(DATE(YEAR(fpdate),MONTH(fpdate)+L1380-1,DAY(fpdate)))&lt;&gt;DAY(fpdate),DATE(YEAR(fpdate),MONTH(fpdate)+L1380,0),DATE(YEAR(fpdate),MONTH(fpdate)+L1380-1,DAY(fpdate))))))</f>
        <v/>
      </c>
      <c r="N1380" s="70" t="str">
        <f>IF(L1380="","",IF(D1380&lt;&gt;"",D1380,IF(L1380=1,start_rate,IF(variable,IF(OR(L1380=1,L1380&lt;$K$20*periods_per_year),N1379,MIN($K$21,IF(MOD(L1380-1,$J$23)=0,MAX($K$22,N1379+$J$24),N1379))),N1379))))</f>
        <v/>
      </c>
      <c r="O1380" s="71" t="str">
        <f>IF(L1380="","",ROUND((((1+N1380/CP)^(CP/periods_per_year))-1)*R1379,2))</f>
        <v/>
      </c>
      <c r="P1380" s="71" t="str">
        <f>IF(L1380="","",IF(L1380=nper,R1379+O1380,MIN(R1379+O1380,IF(N1380=N1379,P1379,ROUND(-PMT(((1+N1380/CP)^(CP/periods_per_year))-1,nper-L1380+1,R1379),2)))))</f>
        <v/>
      </c>
      <c r="Q1380" s="71" t="str">
        <f t="shared" si="187"/>
        <v/>
      </c>
      <c r="R1380" s="71" t="str">
        <f t="shared" si="188"/>
        <v/>
      </c>
    </row>
    <row r="1381" spans="1:18" x14ac:dyDescent="0.25">
      <c r="A1381" s="63" t="str">
        <f t="shared" si="180"/>
        <v/>
      </c>
      <c r="B1381" s="64" t="str">
        <f t="shared" si="181"/>
        <v/>
      </c>
      <c r="C1381" s="65" t="str">
        <f t="shared" si="182"/>
        <v/>
      </c>
      <c r="D1381" s="66" t="str">
        <f>IF(A1381="","",IF(A1381=1,start_rate,IF(variable,IF(OR(A1381=1,A1381&lt;$K$20*periods_per_year),D1380,MIN($K$21,IF(MOD(A1381-1,$J$23)=0,MAX($K$22,D1380+$J$24),D1380))),D1380)))</f>
        <v/>
      </c>
      <c r="E1381" s="71" t="str">
        <f t="shared" si="183"/>
        <v/>
      </c>
      <c r="F1381" s="71" t="str">
        <f>IF(A1381="","",IF(A1381=nper,J1380+E1381,MIN(J1380+E1381,IF(D1381=D1380,F1380,IF($E$10="Acc Bi-Weekly",ROUND((-PMT(((1+D1381/CP)^(CP/12))-1,(nper-A1381+1)*12/26,J1380))/2,2),IF($E$10="Acc Weekly",ROUND((-PMT(((1+D1381/CP)^(CP/12))-1,(nper-A1381+1)*12/52,J1380))/4,2),ROUND(-PMT(((1+D1381/CP)^(CP/periods_per_year))-1,nper-A1381+1,J1380),2)))))))</f>
        <v/>
      </c>
      <c r="G1381" s="71" t="str">
        <f>IF(OR(A1381="",A1381&lt;$E$14),"",IF(J1380&lt;=F1381,0,IF(IF(AND(A1381&gt;=$E$14,MOD(A1381-$E$14,int)=0),$E$15,0)+F1381&gt;=J1380+E1381,J1380+E1381-F1381,IF(AND(A1381&gt;=$E$14,MOD(A1381-$E$14,int)=0),$E$15,0)+IF(IF(AND(A1381&gt;=$E$14,MOD(A1381-$E$14,int)=0),$E$15,0)+IF(MOD(A1381-$E$18,periods_per_year)=0,$E$17,0)+F1381&lt;J1380+E1381,IF(MOD(A1381-$E$18,periods_per_year)=0,$E$17,0),J1380+E1381-IF(AND(A1381&gt;=$E$14,MOD(A1381-$E$14,int)=0),$E$15,0)-F1381))))</f>
        <v/>
      </c>
      <c r="H1381" s="68"/>
      <c r="I1381" s="71" t="str">
        <f t="shared" si="184"/>
        <v/>
      </c>
      <c r="J1381" s="71" t="str">
        <f t="shared" si="185"/>
        <v/>
      </c>
      <c r="K1381" s="50"/>
      <c r="L1381" s="63" t="str">
        <f t="shared" si="186"/>
        <v/>
      </c>
      <c r="M1381" s="64" t="str">
        <f>IF(L1381="","",IF(OR(periods_per_year=26,periods_per_year=52),IF(periods_per_year=26,IF(L1381=1,fpdate,M1380+14),IF(periods_per_year=52,IF(L1381=1,fpdate,M1380+7),"n/a")),IF(periods_per_year=24,DATE(YEAR(fpdate),MONTH(fpdate)+(L1381-1)/2+IF(AND(DAY(fpdate)&gt;=15,MOD(L1381,2)=0),1,0),IF(MOD(L1381,2)=0,IF(DAY(fpdate)&gt;=15,DAY(fpdate)-14,DAY(fpdate)+14),DAY(fpdate))),IF(DAY(DATE(YEAR(fpdate),MONTH(fpdate)+L1381-1,DAY(fpdate)))&lt;&gt;DAY(fpdate),DATE(YEAR(fpdate),MONTH(fpdate)+L1381,0),DATE(YEAR(fpdate),MONTH(fpdate)+L1381-1,DAY(fpdate))))))</f>
        <v/>
      </c>
      <c r="N1381" s="70" t="str">
        <f>IF(L1381="","",IF(D1381&lt;&gt;"",D1381,IF(L1381=1,start_rate,IF(variable,IF(OR(L1381=1,L1381&lt;$K$20*periods_per_year),N1380,MIN($K$21,IF(MOD(L1381-1,$J$23)=0,MAX($K$22,N1380+$J$24),N1380))),N1380))))</f>
        <v/>
      </c>
      <c r="O1381" s="71" t="str">
        <f>IF(L1381="","",ROUND((((1+N1381/CP)^(CP/periods_per_year))-1)*R1380,2))</f>
        <v/>
      </c>
      <c r="P1381" s="71" t="str">
        <f>IF(L1381="","",IF(L1381=nper,R1380+O1381,MIN(R1380+O1381,IF(N1381=N1380,P1380,ROUND(-PMT(((1+N1381/CP)^(CP/periods_per_year))-1,nper-L1381+1,R1380),2)))))</f>
        <v/>
      </c>
      <c r="Q1381" s="71" t="str">
        <f t="shared" si="187"/>
        <v/>
      </c>
      <c r="R1381" s="71" t="str">
        <f t="shared" si="188"/>
        <v/>
      </c>
    </row>
    <row r="1382" spans="1:18" x14ac:dyDescent="0.25">
      <c r="A1382" s="63" t="str">
        <f t="shared" si="180"/>
        <v/>
      </c>
      <c r="B1382" s="64" t="str">
        <f t="shared" si="181"/>
        <v/>
      </c>
      <c r="C1382" s="65" t="str">
        <f t="shared" si="182"/>
        <v/>
      </c>
      <c r="D1382" s="66" t="str">
        <f>IF(A1382="","",IF(A1382=1,start_rate,IF(variable,IF(OR(A1382=1,A1382&lt;$K$20*periods_per_year),D1381,MIN($K$21,IF(MOD(A1382-1,$J$23)=0,MAX($K$22,D1381+$J$24),D1381))),D1381)))</f>
        <v/>
      </c>
      <c r="E1382" s="71" t="str">
        <f t="shared" si="183"/>
        <v/>
      </c>
      <c r="F1382" s="71" t="str">
        <f>IF(A1382="","",IF(A1382=nper,J1381+E1382,MIN(J1381+E1382,IF(D1382=D1381,F1381,IF($E$10="Acc Bi-Weekly",ROUND((-PMT(((1+D1382/CP)^(CP/12))-1,(nper-A1382+1)*12/26,J1381))/2,2),IF($E$10="Acc Weekly",ROUND((-PMT(((1+D1382/CP)^(CP/12))-1,(nper-A1382+1)*12/52,J1381))/4,2),ROUND(-PMT(((1+D1382/CP)^(CP/periods_per_year))-1,nper-A1382+1,J1381),2)))))))</f>
        <v/>
      </c>
      <c r="G1382" s="71" t="str">
        <f>IF(OR(A1382="",A1382&lt;$E$14),"",IF(J1381&lt;=F1382,0,IF(IF(AND(A1382&gt;=$E$14,MOD(A1382-$E$14,int)=0),$E$15,0)+F1382&gt;=J1381+E1382,J1381+E1382-F1382,IF(AND(A1382&gt;=$E$14,MOD(A1382-$E$14,int)=0),$E$15,0)+IF(IF(AND(A1382&gt;=$E$14,MOD(A1382-$E$14,int)=0),$E$15,0)+IF(MOD(A1382-$E$18,periods_per_year)=0,$E$17,0)+F1382&lt;J1381+E1382,IF(MOD(A1382-$E$18,periods_per_year)=0,$E$17,0),J1381+E1382-IF(AND(A1382&gt;=$E$14,MOD(A1382-$E$14,int)=0),$E$15,0)-F1382))))</f>
        <v/>
      </c>
      <c r="H1382" s="68"/>
      <c r="I1382" s="71" t="str">
        <f t="shared" si="184"/>
        <v/>
      </c>
      <c r="J1382" s="71" t="str">
        <f t="shared" si="185"/>
        <v/>
      </c>
      <c r="K1382" s="50"/>
      <c r="L1382" s="63" t="str">
        <f t="shared" si="186"/>
        <v/>
      </c>
      <c r="M1382" s="64" t="str">
        <f>IF(L1382="","",IF(OR(periods_per_year=26,periods_per_year=52),IF(periods_per_year=26,IF(L1382=1,fpdate,M1381+14),IF(periods_per_year=52,IF(L1382=1,fpdate,M1381+7),"n/a")),IF(periods_per_year=24,DATE(YEAR(fpdate),MONTH(fpdate)+(L1382-1)/2+IF(AND(DAY(fpdate)&gt;=15,MOD(L1382,2)=0),1,0),IF(MOD(L1382,2)=0,IF(DAY(fpdate)&gt;=15,DAY(fpdate)-14,DAY(fpdate)+14),DAY(fpdate))),IF(DAY(DATE(YEAR(fpdate),MONTH(fpdate)+L1382-1,DAY(fpdate)))&lt;&gt;DAY(fpdate),DATE(YEAR(fpdate),MONTH(fpdate)+L1382,0),DATE(YEAR(fpdate),MONTH(fpdate)+L1382-1,DAY(fpdate))))))</f>
        <v/>
      </c>
      <c r="N1382" s="70" t="str">
        <f>IF(L1382="","",IF(D1382&lt;&gt;"",D1382,IF(L1382=1,start_rate,IF(variable,IF(OR(L1382=1,L1382&lt;$K$20*periods_per_year),N1381,MIN($K$21,IF(MOD(L1382-1,$J$23)=0,MAX($K$22,N1381+$J$24),N1381))),N1381))))</f>
        <v/>
      </c>
      <c r="O1382" s="71" t="str">
        <f>IF(L1382="","",ROUND((((1+N1382/CP)^(CP/periods_per_year))-1)*R1381,2))</f>
        <v/>
      </c>
      <c r="P1382" s="71" t="str">
        <f>IF(L1382="","",IF(L1382=nper,R1381+O1382,MIN(R1381+O1382,IF(N1382=N1381,P1381,ROUND(-PMT(((1+N1382/CP)^(CP/periods_per_year))-1,nper-L1382+1,R1381),2)))))</f>
        <v/>
      </c>
      <c r="Q1382" s="71" t="str">
        <f t="shared" si="187"/>
        <v/>
      </c>
      <c r="R1382" s="71" t="str">
        <f t="shared" si="188"/>
        <v/>
      </c>
    </row>
    <row r="1383" spans="1:18" x14ac:dyDescent="0.25">
      <c r="A1383" s="63" t="str">
        <f t="shared" si="180"/>
        <v/>
      </c>
      <c r="B1383" s="64" t="str">
        <f t="shared" si="181"/>
        <v/>
      </c>
      <c r="C1383" s="65" t="str">
        <f t="shared" si="182"/>
        <v/>
      </c>
      <c r="D1383" s="66" t="str">
        <f>IF(A1383="","",IF(A1383=1,start_rate,IF(variable,IF(OR(A1383=1,A1383&lt;$K$20*periods_per_year),D1382,MIN($K$21,IF(MOD(A1383-1,$J$23)=0,MAX($K$22,D1382+$J$24),D1382))),D1382)))</f>
        <v/>
      </c>
      <c r="E1383" s="71" t="str">
        <f t="shared" si="183"/>
        <v/>
      </c>
      <c r="F1383" s="71" t="str">
        <f>IF(A1383="","",IF(A1383=nper,J1382+E1383,MIN(J1382+E1383,IF(D1383=D1382,F1382,IF($E$10="Acc Bi-Weekly",ROUND((-PMT(((1+D1383/CP)^(CP/12))-1,(nper-A1383+1)*12/26,J1382))/2,2),IF($E$10="Acc Weekly",ROUND((-PMT(((1+D1383/CP)^(CP/12))-1,(nper-A1383+1)*12/52,J1382))/4,2),ROUND(-PMT(((1+D1383/CP)^(CP/periods_per_year))-1,nper-A1383+1,J1382),2)))))))</f>
        <v/>
      </c>
      <c r="G1383" s="71" t="str">
        <f>IF(OR(A1383="",A1383&lt;$E$14),"",IF(J1382&lt;=F1383,0,IF(IF(AND(A1383&gt;=$E$14,MOD(A1383-$E$14,int)=0),$E$15,0)+F1383&gt;=J1382+E1383,J1382+E1383-F1383,IF(AND(A1383&gt;=$E$14,MOD(A1383-$E$14,int)=0),$E$15,0)+IF(IF(AND(A1383&gt;=$E$14,MOD(A1383-$E$14,int)=0),$E$15,0)+IF(MOD(A1383-$E$18,periods_per_year)=0,$E$17,0)+F1383&lt;J1382+E1383,IF(MOD(A1383-$E$18,periods_per_year)=0,$E$17,0),J1382+E1383-IF(AND(A1383&gt;=$E$14,MOD(A1383-$E$14,int)=0),$E$15,0)-F1383))))</f>
        <v/>
      </c>
      <c r="H1383" s="68"/>
      <c r="I1383" s="71" t="str">
        <f t="shared" si="184"/>
        <v/>
      </c>
      <c r="J1383" s="71" t="str">
        <f t="shared" si="185"/>
        <v/>
      </c>
      <c r="K1383" s="50"/>
      <c r="L1383" s="63" t="str">
        <f t="shared" si="186"/>
        <v/>
      </c>
      <c r="M1383" s="64" t="str">
        <f>IF(L1383="","",IF(OR(periods_per_year=26,periods_per_year=52),IF(periods_per_year=26,IF(L1383=1,fpdate,M1382+14),IF(periods_per_year=52,IF(L1383=1,fpdate,M1382+7),"n/a")),IF(periods_per_year=24,DATE(YEAR(fpdate),MONTH(fpdate)+(L1383-1)/2+IF(AND(DAY(fpdate)&gt;=15,MOD(L1383,2)=0),1,0),IF(MOD(L1383,2)=0,IF(DAY(fpdate)&gt;=15,DAY(fpdate)-14,DAY(fpdate)+14),DAY(fpdate))),IF(DAY(DATE(YEAR(fpdate),MONTH(fpdate)+L1383-1,DAY(fpdate)))&lt;&gt;DAY(fpdate),DATE(YEAR(fpdate),MONTH(fpdate)+L1383,0),DATE(YEAR(fpdate),MONTH(fpdate)+L1383-1,DAY(fpdate))))))</f>
        <v/>
      </c>
      <c r="N1383" s="70" t="str">
        <f>IF(L1383="","",IF(D1383&lt;&gt;"",D1383,IF(L1383=1,start_rate,IF(variable,IF(OR(L1383=1,L1383&lt;$K$20*periods_per_year),N1382,MIN($K$21,IF(MOD(L1383-1,$J$23)=0,MAX($K$22,N1382+$J$24),N1382))),N1382))))</f>
        <v/>
      </c>
      <c r="O1383" s="71" t="str">
        <f>IF(L1383="","",ROUND((((1+N1383/CP)^(CP/periods_per_year))-1)*R1382,2))</f>
        <v/>
      </c>
      <c r="P1383" s="71" t="str">
        <f>IF(L1383="","",IF(L1383=nper,R1382+O1383,MIN(R1382+O1383,IF(N1383=N1382,P1382,ROUND(-PMT(((1+N1383/CP)^(CP/periods_per_year))-1,nper-L1383+1,R1382),2)))))</f>
        <v/>
      </c>
      <c r="Q1383" s="71" t="str">
        <f t="shared" si="187"/>
        <v/>
      </c>
      <c r="R1383" s="71" t="str">
        <f t="shared" si="188"/>
        <v/>
      </c>
    </row>
    <row r="1384" spans="1:18" x14ac:dyDescent="0.25">
      <c r="A1384" s="63" t="str">
        <f t="shared" si="180"/>
        <v/>
      </c>
      <c r="B1384" s="64" t="str">
        <f t="shared" si="181"/>
        <v/>
      </c>
      <c r="C1384" s="65" t="str">
        <f t="shared" si="182"/>
        <v/>
      </c>
      <c r="D1384" s="66" t="str">
        <f>IF(A1384="","",IF(A1384=1,start_rate,IF(variable,IF(OR(A1384=1,A1384&lt;$K$20*periods_per_year),D1383,MIN($K$21,IF(MOD(A1384-1,$J$23)=0,MAX($K$22,D1383+$J$24),D1383))),D1383)))</f>
        <v/>
      </c>
      <c r="E1384" s="71" t="str">
        <f t="shared" si="183"/>
        <v/>
      </c>
      <c r="F1384" s="71" t="str">
        <f>IF(A1384="","",IF(A1384=nper,J1383+E1384,MIN(J1383+E1384,IF(D1384=D1383,F1383,IF($E$10="Acc Bi-Weekly",ROUND((-PMT(((1+D1384/CP)^(CP/12))-1,(nper-A1384+1)*12/26,J1383))/2,2),IF($E$10="Acc Weekly",ROUND((-PMT(((1+D1384/CP)^(CP/12))-1,(nper-A1384+1)*12/52,J1383))/4,2),ROUND(-PMT(((1+D1384/CP)^(CP/periods_per_year))-1,nper-A1384+1,J1383),2)))))))</f>
        <v/>
      </c>
      <c r="G1384" s="71" t="str">
        <f>IF(OR(A1384="",A1384&lt;$E$14),"",IF(J1383&lt;=F1384,0,IF(IF(AND(A1384&gt;=$E$14,MOD(A1384-$E$14,int)=0),$E$15,0)+F1384&gt;=J1383+E1384,J1383+E1384-F1384,IF(AND(A1384&gt;=$E$14,MOD(A1384-$E$14,int)=0),$E$15,0)+IF(IF(AND(A1384&gt;=$E$14,MOD(A1384-$E$14,int)=0),$E$15,0)+IF(MOD(A1384-$E$18,periods_per_year)=0,$E$17,0)+F1384&lt;J1383+E1384,IF(MOD(A1384-$E$18,periods_per_year)=0,$E$17,0),J1383+E1384-IF(AND(A1384&gt;=$E$14,MOD(A1384-$E$14,int)=0),$E$15,0)-F1384))))</f>
        <v/>
      </c>
      <c r="H1384" s="68"/>
      <c r="I1384" s="71" t="str">
        <f t="shared" si="184"/>
        <v/>
      </c>
      <c r="J1384" s="71" t="str">
        <f t="shared" si="185"/>
        <v/>
      </c>
      <c r="K1384" s="50"/>
      <c r="L1384" s="63" t="str">
        <f t="shared" si="186"/>
        <v/>
      </c>
      <c r="M1384" s="64" t="str">
        <f>IF(L1384="","",IF(OR(periods_per_year=26,periods_per_year=52),IF(periods_per_year=26,IF(L1384=1,fpdate,M1383+14),IF(periods_per_year=52,IF(L1384=1,fpdate,M1383+7),"n/a")),IF(periods_per_year=24,DATE(YEAR(fpdate),MONTH(fpdate)+(L1384-1)/2+IF(AND(DAY(fpdate)&gt;=15,MOD(L1384,2)=0),1,0),IF(MOD(L1384,2)=0,IF(DAY(fpdate)&gt;=15,DAY(fpdate)-14,DAY(fpdate)+14),DAY(fpdate))),IF(DAY(DATE(YEAR(fpdate),MONTH(fpdate)+L1384-1,DAY(fpdate)))&lt;&gt;DAY(fpdate),DATE(YEAR(fpdate),MONTH(fpdate)+L1384,0),DATE(YEAR(fpdate),MONTH(fpdate)+L1384-1,DAY(fpdate))))))</f>
        <v/>
      </c>
      <c r="N1384" s="70" t="str">
        <f>IF(L1384="","",IF(D1384&lt;&gt;"",D1384,IF(L1384=1,start_rate,IF(variable,IF(OR(L1384=1,L1384&lt;$K$20*periods_per_year),N1383,MIN($K$21,IF(MOD(L1384-1,$J$23)=0,MAX($K$22,N1383+$J$24),N1383))),N1383))))</f>
        <v/>
      </c>
      <c r="O1384" s="71" t="str">
        <f>IF(L1384="","",ROUND((((1+N1384/CP)^(CP/periods_per_year))-1)*R1383,2))</f>
        <v/>
      </c>
      <c r="P1384" s="71" t="str">
        <f>IF(L1384="","",IF(L1384=nper,R1383+O1384,MIN(R1383+O1384,IF(N1384=N1383,P1383,ROUND(-PMT(((1+N1384/CP)^(CP/periods_per_year))-1,nper-L1384+1,R1383),2)))))</f>
        <v/>
      </c>
      <c r="Q1384" s="71" t="str">
        <f t="shared" si="187"/>
        <v/>
      </c>
      <c r="R1384" s="71" t="str">
        <f t="shared" si="188"/>
        <v/>
      </c>
    </row>
    <row r="1385" spans="1:18" x14ac:dyDescent="0.25">
      <c r="A1385" s="63" t="str">
        <f t="shared" si="180"/>
        <v/>
      </c>
      <c r="B1385" s="64" t="str">
        <f t="shared" si="181"/>
        <v/>
      </c>
      <c r="C1385" s="65" t="str">
        <f t="shared" si="182"/>
        <v/>
      </c>
      <c r="D1385" s="66" t="str">
        <f>IF(A1385="","",IF(A1385=1,start_rate,IF(variable,IF(OR(A1385=1,A1385&lt;$K$20*periods_per_year),D1384,MIN($K$21,IF(MOD(A1385-1,$J$23)=0,MAX($K$22,D1384+$J$24),D1384))),D1384)))</f>
        <v/>
      </c>
      <c r="E1385" s="71" t="str">
        <f t="shared" si="183"/>
        <v/>
      </c>
      <c r="F1385" s="71" t="str">
        <f>IF(A1385="","",IF(A1385=nper,J1384+E1385,MIN(J1384+E1385,IF(D1385=D1384,F1384,IF($E$10="Acc Bi-Weekly",ROUND((-PMT(((1+D1385/CP)^(CP/12))-1,(nper-A1385+1)*12/26,J1384))/2,2),IF($E$10="Acc Weekly",ROUND((-PMT(((1+D1385/CP)^(CP/12))-1,(nper-A1385+1)*12/52,J1384))/4,2),ROUND(-PMT(((1+D1385/CP)^(CP/periods_per_year))-1,nper-A1385+1,J1384),2)))))))</f>
        <v/>
      </c>
      <c r="G1385" s="71" t="str">
        <f>IF(OR(A1385="",A1385&lt;$E$14),"",IF(J1384&lt;=F1385,0,IF(IF(AND(A1385&gt;=$E$14,MOD(A1385-$E$14,int)=0),$E$15,0)+F1385&gt;=J1384+E1385,J1384+E1385-F1385,IF(AND(A1385&gt;=$E$14,MOD(A1385-$E$14,int)=0),$E$15,0)+IF(IF(AND(A1385&gt;=$E$14,MOD(A1385-$E$14,int)=0),$E$15,0)+IF(MOD(A1385-$E$18,periods_per_year)=0,$E$17,0)+F1385&lt;J1384+E1385,IF(MOD(A1385-$E$18,periods_per_year)=0,$E$17,0),J1384+E1385-IF(AND(A1385&gt;=$E$14,MOD(A1385-$E$14,int)=0),$E$15,0)-F1385))))</f>
        <v/>
      </c>
      <c r="H1385" s="68"/>
      <c r="I1385" s="71" t="str">
        <f t="shared" si="184"/>
        <v/>
      </c>
      <c r="J1385" s="71" t="str">
        <f t="shared" si="185"/>
        <v/>
      </c>
      <c r="K1385" s="50"/>
      <c r="L1385" s="63" t="str">
        <f t="shared" si="186"/>
        <v/>
      </c>
      <c r="M1385" s="64" t="str">
        <f>IF(L1385="","",IF(OR(periods_per_year=26,periods_per_year=52),IF(periods_per_year=26,IF(L1385=1,fpdate,M1384+14),IF(periods_per_year=52,IF(L1385=1,fpdate,M1384+7),"n/a")),IF(periods_per_year=24,DATE(YEAR(fpdate),MONTH(fpdate)+(L1385-1)/2+IF(AND(DAY(fpdate)&gt;=15,MOD(L1385,2)=0),1,0),IF(MOD(L1385,2)=0,IF(DAY(fpdate)&gt;=15,DAY(fpdate)-14,DAY(fpdate)+14),DAY(fpdate))),IF(DAY(DATE(YEAR(fpdate),MONTH(fpdate)+L1385-1,DAY(fpdate)))&lt;&gt;DAY(fpdate),DATE(YEAR(fpdate),MONTH(fpdate)+L1385,0),DATE(YEAR(fpdate),MONTH(fpdate)+L1385-1,DAY(fpdate))))))</f>
        <v/>
      </c>
      <c r="N1385" s="70" t="str">
        <f>IF(L1385="","",IF(D1385&lt;&gt;"",D1385,IF(L1385=1,start_rate,IF(variable,IF(OR(L1385=1,L1385&lt;$K$20*periods_per_year),N1384,MIN($K$21,IF(MOD(L1385-1,$J$23)=0,MAX($K$22,N1384+$J$24),N1384))),N1384))))</f>
        <v/>
      </c>
      <c r="O1385" s="71" t="str">
        <f>IF(L1385="","",ROUND((((1+N1385/CP)^(CP/periods_per_year))-1)*R1384,2))</f>
        <v/>
      </c>
      <c r="P1385" s="71" t="str">
        <f>IF(L1385="","",IF(L1385=nper,R1384+O1385,MIN(R1384+O1385,IF(N1385=N1384,P1384,ROUND(-PMT(((1+N1385/CP)^(CP/periods_per_year))-1,nper-L1385+1,R1384),2)))))</f>
        <v/>
      </c>
      <c r="Q1385" s="71" t="str">
        <f t="shared" si="187"/>
        <v/>
      </c>
      <c r="R1385" s="71" t="str">
        <f t="shared" si="188"/>
        <v/>
      </c>
    </row>
    <row r="1386" spans="1:18" x14ac:dyDescent="0.25">
      <c r="A1386" s="63" t="str">
        <f t="shared" si="180"/>
        <v/>
      </c>
      <c r="B1386" s="64" t="str">
        <f t="shared" si="181"/>
        <v/>
      </c>
      <c r="C1386" s="65" t="str">
        <f t="shared" si="182"/>
        <v/>
      </c>
      <c r="D1386" s="66" t="str">
        <f>IF(A1386="","",IF(A1386=1,start_rate,IF(variable,IF(OR(A1386=1,A1386&lt;$K$20*periods_per_year),D1385,MIN($K$21,IF(MOD(A1386-1,$J$23)=0,MAX($K$22,D1385+$J$24),D1385))),D1385)))</f>
        <v/>
      </c>
      <c r="E1386" s="71" t="str">
        <f t="shared" si="183"/>
        <v/>
      </c>
      <c r="F1386" s="71" t="str">
        <f>IF(A1386="","",IF(A1386=nper,J1385+E1386,MIN(J1385+E1386,IF(D1386=D1385,F1385,IF($E$10="Acc Bi-Weekly",ROUND((-PMT(((1+D1386/CP)^(CP/12))-1,(nper-A1386+1)*12/26,J1385))/2,2),IF($E$10="Acc Weekly",ROUND((-PMT(((1+D1386/CP)^(CP/12))-1,(nper-A1386+1)*12/52,J1385))/4,2),ROUND(-PMT(((1+D1386/CP)^(CP/periods_per_year))-1,nper-A1386+1,J1385),2)))))))</f>
        <v/>
      </c>
      <c r="G1386" s="71" t="str">
        <f>IF(OR(A1386="",A1386&lt;$E$14),"",IF(J1385&lt;=F1386,0,IF(IF(AND(A1386&gt;=$E$14,MOD(A1386-$E$14,int)=0),$E$15,0)+F1386&gt;=J1385+E1386,J1385+E1386-F1386,IF(AND(A1386&gt;=$E$14,MOD(A1386-$E$14,int)=0),$E$15,0)+IF(IF(AND(A1386&gt;=$E$14,MOD(A1386-$E$14,int)=0),$E$15,0)+IF(MOD(A1386-$E$18,periods_per_year)=0,$E$17,0)+F1386&lt;J1385+E1386,IF(MOD(A1386-$E$18,periods_per_year)=0,$E$17,0),J1385+E1386-IF(AND(A1386&gt;=$E$14,MOD(A1386-$E$14,int)=0),$E$15,0)-F1386))))</f>
        <v/>
      </c>
      <c r="H1386" s="68"/>
      <c r="I1386" s="71" t="str">
        <f t="shared" si="184"/>
        <v/>
      </c>
      <c r="J1386" s="71" t="str">
        <f t="shared" si="185"/>
        <v/>
      </c>
      <c r="K1386" s="50"/>
      <c r="L1386" s="63" t="str">
        <f t="shared" si="186"/>
        <v/>
      </c>
      <c r="M1386" s="64" t="str">
        <f>IF(L1386="","",IF(OR(periods_per_year=26,periods_per_year=52),IF(periods_per_year=26,IF(L1386=1,fpdate,M1385+14),IF(periods_per_year=52,IF(L1386=1,fpdate,M1385+7),"n/a")),IF(periods_per_year=24,DATE(YEAR(fpdate),MONTH(fpdate)+(L1386-1)/2+IF(AND(DAY(fpdate)&gt;=15,MOD(L1386,2)=0),1,0),IF(MOD(L1386,2)=0,IF(DAY(fpdate)&gt;=15,DAY(fpdate)-14,DAY(fpdate)+14),DAY(fpdate))),IF(DAY(DATE(YEAR(fpdate),MONTH(fpdate)+L1386-1,DAY(fpdate)))&lt;&gt;DAY(fpdate),DATE(YEAR(fpdate),MONTH(fpdate)+L1386,0),DATE(YEAR(fpdate),MONTH(fpdate)+L1386-1,DAY(fpdate))))))</f>
        <v/>
      </c>
      <c r="N1386" s="70" t="str">
        <f>IF(L1386="","",IF(D1386&lt;&gt;"",D1386,IF(L1386=1,start_rate,IF(variable,IF(OR(L1386=1,L1386&lt;$K$20*periods_per_year),N1385,MIN($K$21,IF(MOD(L1386-1,$J$23)=0,MAX($K$22,N1385+$J$24),N1385))),N1385))))</f>
        <v/>
      </c>
      <c r="O1386" s="71" t="str">
        <f>IF(L1386="","",ROUND((((1+N1386/CP)^(CP/periods_per_year))-1)*R1385,2))</f>
        <v/>
      </c>
      <c r="P1386" s="71" t="str">
        <f>IF(L1386="","",IF(L1386=nper,R1385+O1386,MIN(R1385+O1386,IF(N1386=N1385,P1385,ROUND(-PMT(((1+N1386/CP)^(CP/periods_per_year))-1,nper-L1386+1,R1385),2)))))</f>
        <v/>
      </c>
      <c r="Q1386" s="71" t="str">
        <f t="shared" si="187"/>
        <v/>
      </c>
      <c r="R1386" s="71" t="str">
        <f t="shared" si="188"/>
        <v/>
      </c>
    </row>
    <row r="1387" spans="1:18" x14ac:dyDescent="0.25">
      <c r="A1387" s="63" t="str">
        <f t="shared" ref="A1387:A1450" si="189">IF(J1386="","",IF(OR(A1386&gt;=nper,ROUND(J1386,2)&lt;=0),"",A1386+1))</f>
        <v/>
      </c>
      <c r="B1387" s="64" t="str">
        <f t="shared" ref="B1387:B1450" si="190">IF(A1387="","",IF(OR(periods_per_year=26,periods_per_year=52),IF(periods_per_year=26,IF(A1387=1,fpdate,B1386+14),IF(periods_per_year=52,IF(A1387=1,fpdate,B1386+7),"n/a")),IF(periods_per_year=24,DATE(YEAR(fpdate),MONTH(fpdate)+(A1387-1)/2+IF(AND(DAY(fpdate)&gt;=15,MOD(A1387,2)=0),1,0),IF(MOD(A1387,2)=0,IF(DAY(fpdate)&gt;=15,DAY(fpdate)-14,DAY(fpdate)+14),DAY(fpdate))),IF(DAY(DATE(YEAR(fpdate),MONTH(fpdate)+A1387-1,DAY(fpdate)))&lt;&gt;DAY(fpdate),DATE(YEAR(fpdate),MONTH(fpdate)+A1387,0),DATE(YEAR(fpdate),MONTH(fpdate)+A1387-1,DAY(fpdate))))))</f>
        <v/>
      </c>
      <c r="C1387" s="65" t="str">
        <f t="shared" ref="C1387:C1450" si="191">IF(A1387="","",IF(MOD(A1387,periods_per_year)=0,A1387/periods_per_year,""))</f>
        <v/>
      </c>
      <c r="D1387" s="66" t="str">
        <f>IF(A1387="","",IF(A1387=1,start_rate,IF(variable,IF(OR(A1387=1,A1387&lt;$K$20*periods_per_year),D1386,MIN($K$21,IF(MOD(A1387-1,$J$23)=0,MAX($K$22,D1386+$J$24),D1386))),D1386)))</f>
        <v/>
      </c>
      <c r="E1387" s="71" t="str">
        <f t="shared" ref="E1387:E1450" si="192">IF(A1387="","",ROUND((((1+D1387/CP)^(CP/periods_per_year))-1)*J1386,2))</f>
        <v/>
      </c>
      <c r="F1387" s="71" t="str">
        <f>IF(A1387="","",IF(A1387=nper,J1386+E1387,MIN(J1386+E1387,IF(D1387=D1386,F1386,IF($E$10="Acc Bi-Weekly",ROUND((-PMT(((1+D1387/CP)^(CP/12))-1,(nper-A1387+1)*12/26,J1386))/2,2),IF($E$10="Acc Weekly",ROUND((-PMT(((1+D1387/CP)^(CP/12))-1,(nper-A1387+1)*12/52,J1386))/4,2),ROUND(-PMT(((1+D1387/CP)^(CP/periods_per_year))-1,nper-A1387+1,J1386),2)))))))</f>
        <v/>
      </c>
      <c r="G1387" s="71" t="str">
        <f>IF(OR(A1387="",A1387&lt;$E$14),"",IF(J1386&lt;=F1387,0,IF(IF(AND(A1387&gt;=$E$14,MOD(A1387-$E$14,int)=0),$E$15,0)+F1387&gt;=J1386+E1387,J1386+E1387-F1387,IF(AND(A1387&gt;=$E$14,MOD(A1387-$E$14,int)=0),$E$15,0)+IF(IF(AND(A1387&gt;=$E$14,MOD(A1387-$E$14,int)=0),$E$15,0)+IF(MOD(A1387-$E$18,periods_per_year)=0,$E$17,0)+F1387&lt;J1386+E1387,IF(MOD(A1387-$E$18,periods_per_year)=0,$E$17,0),J1386+E1387-IF(AND(A1387&gt;=$E$14,MOD(A1387-$E$14,int)=0),$E$15,0)-F1387))))</f>
        <v/>
      </c>
      <c r="H1387" s="68"/>
      <c r="I1387" s="71" t="str">
        <f t="shared" ref="I1387:I1450" si="193">IF(A1387="","",F1387-E1387+H1387+IF(G1387="",0,G1387))</f>
        <v/>
      </c>
      <c r="J1387" s="71" t="str">
        <f t="shared" ref="J1387:J1450" si="194">IF(A1387="","",J1386-I1387)</f>
        <v/>
      </c>
      <c r="K1387" s="50"/>
      <c r="L1387" s="63" t="str">
        <f t="shared" ref="L1387:L1450" si="195">IF(R1386="","",IF(OR(L1386&gt;=nper,ROUND(R1386,2)&lt;=0),"",L1386+1))</f>
        <v/>
      </c>
      <c r="M1387" s="64" t="str">
        <f>IF(L1387="","",IF(OR(periods_per_year=26,periods_per_year=52),IF(periods_per_year=26,IF(L1387=1,fpdate,M1386+14),IF(periods_per_year=52,IF(L1387=1,fpdate,M1386+7),"n/a")),IF(periods_per_year=24,DATE(YEAR(fpdate),MONTH(fpdate)+(L1387-1)/2+IF(AND(DAY(fpdate)&gt;=15,MOD(L1387,2)=0),1,0),IF(MOD(L1387,2)=0,IF(DAY(fpdate)&gt;=15,DAY(fpdate)-14,DAY(fpdate)+14),DAY(fpdate))),IF(DAY(DATE(YEAR(fpdate),MONTH(fpdate)+L1387-1,DAY(fpdate)))&lt;&gt;DAY(fpdate),DATE(YEAR(fpdate),MONTH(fpdate)+L1387,0),DATE(YEAR(fpdate),MONTH(fpdate)+L1387-1,DAY(fpdate))))))</f>
        <v/>
      </c>
      <c r="N1387" s="70" t="str">
        <f>IF(L1387="","",IF(D1387&lt;&gt;"",D1387,IF(L1387=1,start_rate,IF(variable,IF(OR(L1387=1,L1387&lt;$K$20*periods_per_year),N1386,MIN($K$21,IF(MOD(L1387-1,$J$23)=0,MAX($K$22,N1386+$J$24),N1386))),N1386))))</f>
        <v/>
      </c>
      <c r="O1387" s="71" t="str">
        <f>IF(L1387="","",ROUND((((1+N1387/CP)^(CP/periods_per_year))-1)*R1386,2))</f>
        <v/>
      </c>
      <c r="P1387" s="71" t="str">
        <f>IF(L1387="","",IF(L1387=nper,R1386+O1387,MIN(R1386+O1387,IF(N1387=N1386,P1386,ROUND(-PMT(((1+N1387/CP)^(CP/periods_per_year))-1,nper-L1387+1,R1386),2)))))</f>
        <v/>
      </c>
      <c r="Q1387" s="71" t="str">
        <f t="shared" ref="Q1387:Q1450" si="196">IF(L1387="","",P1387-O1387)</f>
        <v/>
      </c>
      <c r="R1387" s="71" t="str">
        <f t="shared" ref="R1387:R1450" si="197">IF(L1387="","",R1386-Q1387)</f>
        <v/>
      </c>
    </row>
    <row r="1388" spans="1:18" x14ac:dyDescent="0.25">
      <c r="A1388" s="63" t="str">
        <f t="shared" si="189"/>
        <v/>
      </c>
      <c r="B1388" s="64" t="str">
        <f t="shared" si="190"/>
        <v/>
      </c>
      <c r="C1388" s="65" t="str">
        <f t="shared" si="191"/>
        <v/>
      </c>
      <c r="D1388" s="66" t="str">
        <f>IF(A1388="","",IF(A1388=1,start_rate,IF(variable,IF(OR(A1388=1,A1388&lt;$K$20*periods_per_year),D1387,MIN($K$21,IF(MOD(A1388-1,$J$23)=0,MAX($K$22,D1387+$J$24),D1387))),D1387)))</f>
        <v/>
      </c>
      <c r="E1388" s="71" t="str">
        <f t="shared" si="192"/>
        <v/>
      </c>
      <c r="F1388" s="71" t="str">
        <f>IF(A1388="","",IF(A1388=nper,J1387+E1388,MIN(J1387+E1388,IF(D1388=D1387,F1387,IF($E$10="Acc Bi-Weekly",ROUND((-PMT(((1+D1388/CP)^(CP/12))-1,(nper-A1388+1)*12/26,J1387))/2,2),IF($E$10="Acc Weekly",ROUND((-PMT(((1+D1388/CP)^(CP/12))-1,(nper-A1388+1)*12/52,J1387))/4,2),ROUND(-PMT(((1+D1388/CP)^(CP/periods_per_year))-1,nper-A1388+1,J1387),2)))))))</f>
        <v/>
      </c>
      <c r="G1388" s="71" t="str">
        <f>IF(OR(A1388="",A1388&lt;$E$14),"",IF(J1387&lt;=F1388,0,IF(IF(AND(A1388&gt;=$E$14,MOD(A1388-$E$14,int)=0),$E$15,0)+F1388&gt;=J1387+E1388,J1387+E1388-F1388,IF(AND(A1388&gt;=$E$14,MOD(A1388-$E$14,int)=0),$E$15,0)+IF(IF(AND(A1388&gt;=$E$14,MOD(A1388-$E$14,int)=0),$E$15,0)+IF(MOD(A1388-$E$18,periods_per_year)=0,$E$17,0)+F1388&lt;J1387+E1388,IF(MOD(A1388-$E$18,periods_per_year)=0,$E$17,0),J1387+E1388-IF(AND(A1388&gt;=$E$14,MOD(A1388-$E$14,int)=0),$E$15,0)-F1388))))</f>
        <v/>
      </c>
      <c r="H1388" s="68"/>
      <c r="I1388" s="71" t="str">
        <f t="shared" si="193"/>
        <v/>
      </c>
      <c r="J1388" s="71" t="str">
        <f t="shared" si="194"/>
        <v/>
      </c>
      <c r="K1388" s="50"/>
      <c r="L1388" s="63" t="str">
        <f t="shared" si="195"/>
        <v/>
      </c>
      <c r="M1388" s="64" t="str">
        <f>IF(L1388="","",IF(OR(periods_per_year=26,periods_per_year=52),IF(periods_per_year=26,IF(L1388=1,fpdate,M1387+14),IF(periods_per_year=52,IF(L1388=1,fpdate,M1387+7),"n/a")),IF(periods_per_year=24,DATE(YEAR(fpdate),MONTH(fpdate)+(L1388-1)/2+IF(AND(DAY(fpdate)&gt;=15,MOD(L1388,2)=0),1,0),IF(MOD(L1388,2)=0,IF(DAY(fpdate)&gt;=15,DAY(fpdate)-14,DAY(fpdate)+14),DAY(fpdate))),IF(DAY(DATE(YEAR(fpdate),MONTH(fpdate)+L1388-1,DAY(fpdate)))&lt;&gt;DAY(fpdate),DATE(YEAR(fpdate),MONTH(fpdate)+L1388,0),DATE(YEAR(fpdate),MONTH(fpdate)+L1388-1,DAY(fpdate))))))</f>
        <v/>
      </c>
      <c r="N1388" s="70" t="str">
        <f>IF(L1388="","",IF(D1388&lt;&gt;"",D1388,IF(L1388=1,start_rate,IF(variable,IF(OR(L1388=1,L1388&lt;$K$20*periods_per_year),N1387,MIN($K$21,IF(MOD(L1388-1,$J$23)=0,MAX($K$22,N1387+$J$24),N1387))),N1387))))</f>
        <v/>
      </c>
      <c r="O1388" s="71" t="str">
        <f>IF(L1388="","",ROUND((((1+N1388/CP)^(CP/periods_per_year))-1)*R1387,2))</f>
        <v/>
      </c>
      <c r="P1388" s="71" t="str">
        <f>IF(L1388="","",IF(L1388=nper,R1387+O1388,MIN(R1387+O1388,IF(N1388=N1387,P1387,ROUND(-PMT(((1+N1388/CP)^(CP/periods_per_year))-1,nper-L1388+1,R1387),2)))))</f>
        <v/>
      </c>
      <c r="Q1388" s="71" t="str">
        <f t="shared" si="196"/>
        <v/>
      </c>
      <c r="R1388" s="71" t="str">
        <f t="shared" si="197"/>
        <v/>
      </c>
    </row>
    <row r="1389" spans="1:18" x14ac:dyDescent="0.25">
      <c r="A1389" s="63" t="str">
        <f t="shared" si="189"/>
        <v/>
      </c>
      <c r="B1389" s="64" t="str">
        <f t="shared" si="190"/>
        <v/>
      </c>
      <c r="C1389" s="65" t="str">
        <f t="shared" si="191"/>
        <v/>
      </c>
      <c r="D1389" s="66" t="str">
        <f>IF(A1389="","",IF(A1389=1,start_rate,IF(variable,IF(OR(A1389=1,A1389&lt;$K$20*periods_per_year),D1388,MIN($K$21,IF(MOD(A1389-1,$J$23)=0,MAX($K$22,D1388+$J$24),D1388))),D1388)))</f>
        <v/>
      </c>
      <c r="E1389" s="71" t="str">
        <f t="shared" si="192"/>
        <v/>
      </c>
      <c r="F1389" s="71" t="str">
        <f>IF(A1389="","",IF(A1389=nper,J1388+E1389,MIN(J1388+E1389,IF(D1389=D1388,F1388,IF($E$10="Acc Bi-Weekly",ROUND((-PMT(((1+D1389/CP)^(CP/12))-1,(nper-A1389+1)*12/26,J1388))/2,2),IF($E$10="Acc Weekly",ROUND((-PMT(((1+D1389/CP)^(CP/12))-1,(nper-A1389+1)*12/52,J1388))/4,2),ROUND(-PMT(((1+D1389/CP)^(CP/periods_per_year))-1,nper-A1389+1,J1388),2)))))))</f>
        <v/>
      </c>
      <c r="G1389" s="71" t="str">
        <f>IF(OR(A1389="",A1389&lt;$E$14),"",IF(J1388&lt;=F1389,0,IF(IF(AND(A1389&gt;=$E$14,MOD(A1389-$E$14,int)=0),$E$15,0)+F1389&gt;=J1388+E1389,J1388+E1389-F1389,IF(AND(A1389&gt;=$E$14,MOD(A1389-$E$14,int)=0),$E$15,0)+IF(IF(AND(A1389&gt;=$E$14,MOD(A1389-$E$14,int)=0),$E$15,0)+IF(MOD(A1389-$E$18,periods_per_year)=0,$E$17,0)+F1389&lt;J1388+E1389,IF(MOD(A1389-$E$18,periods_per_year)=0,$E$17,0),J1388+E1389-IF(AND(A1389&gt;=$E$14,MOD(A1389-$E$14,int)=0),$E$15,0)-F1389))))</f>
        <v/>
      </c>
      <c r="H1389" s="68"/>
      <c r="I1389" s="71" t="str">
        <f t="shared" si="193"/>
        <v/>
      </c>
      <c r="J1389" s="71" t="str">
        <f t="shared" si="194"/>
        <v/>
      </c>
      <c r="K1389" s="50"/>
      <c r="L1389" s="63" t="str">
        <f t="shared" si="195"/>
        <v/>
      </c>
      <c r="M1389" s="64" t="str">
        <f>IF(L1389="","",IF(OR(periods_per_year=26,periods_per_year=52),IF(periods_per_year=26,IF(L1389=1,fpdate,M1388+14),IF(periods_per_year=52,IF(L1389=1,fpdate,M1388+7),"n/a")),IF(periods_per_year=24,DATE(YEAR(fpdate),MONTH(fpdate)+(L1389-1)/2+IF(AND(DAY(fpdate)&gt;=15,MOD(L1389,2)=0),1,0),IF(MOD(L1389,2)=0,IF(DAY(fpdate)&gt;=15,DAY(fpdate)-14,DAY(fpdate)+14),DAY(fpdate))),IF(DAY(DATE(YEAR(fpdate),MONTH(fpdate)+L1389-1,DAY(fpdate)))&lt;&gt;DAY(fpdate),DATE(YEAR(fpdate),MONTH(fpdate)+L1389,0),DATE(YEAR(fpdate),MONTH(fpdate)+L1389-1,DAY(fpdate))))))</f>
        <v/>
      </c>
      <c r="N1389" s="70" t="str">
        <f>IF(L1389="","",IF(D1389&lt;&gt;"",D1389,IF(L1389=1,start_rate,IF(variable,IF(OR(L1389=1,L1389&lt;$K$20*periods_per_year),N1388,MIN($K$21,IF(MOD(L1389-1,$J$23)=0,MAX($K$22,N1388+$J$24),N1388))),N1388))))</f>
        <v/>
      </c>
      <c r="O1389" s="71" t="str">
        <f>IF(L1389="","",ROUND((((1+N1389/CP)^(CP/periods_per_year))-1)*R1388,2))</f>
        <v/>
      </c>
      <c r="P1389" s="71" t="str">
        <f>IF(L1389="","",IF(L1389=nper,R1388+O1389,MIN(R1388+O1389,IF(N1389=N1388,P1388,ROUND(-PMT(((1+N1389/CP)^(CP/periods_per_year))-1,nper-L1389+1,R1388),2)))))</f>
        <v/>
      </c>
      <c r="Q1389" s="71" t="str">
        <f t="shared" si="196"/>
        <v/>
      </c>
      <c r="R1389" s="71" t="str">
        <f t="shared" si="197"/>
        <v/>
      </c>
    </row>
    <row r="1390" spans="1:18" x14ac:dyDescent="0.25">
      <c r="A1390" s="63" t="str">
        <f t="shared" si="189"/>
        <v/>
      </c>
      <c r="B1390" s="64" t="str">
        <f t="shared" si="190"/>
        <v/>
      </c>
      <c r="C1390" s="65" t="str">
        <f t="shared" si="191"/>
        <v/>
      </c>
      <c r="D1390" s="66" t="str">
        <f>IF(A1390="","",IF(A1390=1,start_rate,IF(variable,IF(OR(A1390=1,A1390&lt;$K$20*periods_per_year),D1389,MIN($K$21,IF(MOD(A1390-1,$J$23)=0,MAX($K$22,D1389+$J$24),D1389))),D1389)))</f>
        <v/>
      </c>
      <c r="E1390" s="71" t="str">
        <f t="shared" si="192"/>
        <v/>
      </c>
      <c r="F1390" s="71" t="str">
        <f>IF(A1390="","",IF(A1390=nper,J1389+E1390,MIN(J1389+E1390,IF(D1390=D1389,F1389,IF($E$10="Acc Bi-Weekly",ROUND((-PMT(((1+D1390/CP)^(CP/12))-1,(nper-A1390+1)*12/26,J1389))/2,2),IF($E$10="Acc Weekly",ROUND((-PMT(((1+D1390/CP)^(CP/12))-1,(nper-A1390+1)*12/52,J1389))/4,2),ROUND(-PMT(((1+D1390/CP)^(CP/periods_per_year))-1,nper-A1390+1,J1389),2)))))))</f>
        <v/>
      </c>
      <c r="G1390" s="71" t="str">
        <f>IF(OR(A1390="",A1390&lt;$E$14),"",IF(J1389&lt;=F1390,0,IF(IF(AND(A1390&gt;=$E$14,MOD(A1390-$E$14,int)=0),$E$15,0)+F1390&gt;=J1389+E1390,J1389+E1390-F1390,IF(AND(A1390&gt;=$E$14,MOD(A1390-$E$14,int)=0),$E$15,0)+IF(IF(AND(A1390&gt;=$E$14,MOD(A1390-$E$14,int)=0),$E$15,0)+IF(MOD(A1390-$E$18,periods_per_year)=0,$E$17,0)+F1390&lt;J1389+E1390,IF(MOD(A1390-$E$18,periods_per_year)=0,$E$17,0),J1389+E1390-IF(AND(A1390&gt;=$E$14,MOD(A1390-$E$14,int)=0),$E$15,0)-F1390))))</f>
        <v/>
      </c>
      <c r="H1390" s="68"/>
      <c r="I1390" s="71" t="str">
        <f t="shared" si="193"/>
        <v/>
      </c>
      <c r="J1390" s="71" t="str">
        <f t="shared" si="194"/>
        <v/>
      </c>
      <c r="K1390" s="50"/>
      <c r="L1390" s="63" t="str">
        <f t="shared" si="195"/>
        <v/>
      </c>
      <c r="M1390" s="64" t="str">
        <f>IF(L1390="","",IF(OR(periods_per_year=26,periods_per_year=52),IF(periods_per_year=26,IF(L1390=1,fpdate,M1389+14),IF(periods_per_year=52,IF(L1390=1,fpdate,M1389+7),"n/a")),IF(periods_per_year=24,DATE(YEAR(fpdate),MONTH(fpdate)+(L1390-1)/2+IF(AND(DAY(fpdate)&gt;=15,MOD(L1390,2)=0),1,0),IF(MOD(L1390,2)=0,IF(DAY(fpdate)&gt;=15,DAY(fpdate)-14,DAY(fpdate)+14),DAY(fpdate))),IF(DAY(DATE(YEAR(fpdate),MONTH(fpdate)+L1390-1,DAY(fpdate)))&lt;&gt;DAY(fpdate),DATE(YEAR(fpdate),MONTH(fpdate)+L1390,0),DATE(YEAR(fpdate),MONTH(fpdate)+L1390-1,DAY(fpdate))))))</f>
        <v/>
      </c>
      <c r="N1390" s="70" t="str">
        <f>IF(L1390="","",IF(D1390&lt;&gt;"",D1390,IF(L1390=1,start_rate,IF(variable,IF(OR(L1390=1,L1390&lt;$K$20*periods_per_year),N1389,MIN($K$21,IF(MOD(L1390-1,$J$23)=0,MAX($K$22,N1389+$J$24),N1389))),N1389))))</f>
        <v/>
      </c>
      <c r="O1390" s="71" t="str">
        <f>IF(L1390="","",ROUND((((1+N1390/CP)^(CP/periods_per_year))-1)*R1389,2))</f>
        <v/>
      </c>
      <c r="P1390" s="71" t="str">
        <f>IF(L1390="","",IF(L1390=nper,R1389+O1390,MIN(R1389+O1390,IF(N1390=N1389,P1389,ROUND(-PMT(((1+N1390/CP)^(CP/periods_per_year))-1,nper-L1390+1,R1389),2)))))</f>
        <v/>
      </c>
      <c r="Q1390" s="71" t="str">
        <f t="shared" si="196"/>
        <v/>
      </c>
      <c r="R1390" s="71" t="str">
        <f t="shared" si="197"/>
        <v/>
      </c>
    </row>
    <row r="1391" spans="1:18" x14ac:dyDescent="0.25">
      <c r="A1391" s="63" t="str">
        <f t="shared" si="189"/>
        <v/>
      </c>
      <c r="B1391" s="64" t="str">
        <f t="shared" si="190"/>
        <v/>
      </c>
      <c r="C1391" s="65" t="str">
        <f t="shared" si="191"/>
        <v/>
      </c>
      <c r="D1391" s="66" t="str">
        <f>IF(A1391="","",IF(A1391=1,start_rate,IF(variable,IF(OR(A1391=1,A1391&lt;$K$20*periods_per_year),D1390,MIN($K$21,IF(MOD(A1391-1,$J$23)=0,MAX($K$22,D1390+$J$24),D1390))),D1390)))</f>
        <v/>
      </c>
      <c r="E1391" s="71" t="str">
        <f t="shared" si="192"/>
        <v/>
      </c>
      <c r="F1391" s="71" t="str">
        <f>IF(A1391="","",IF(A1391=nper,J1390+E1391,MIN(J1390+E1391,IF(D1391=D1390,F1390,IF($E$10="Acc Bi-Weekly",ROUND((-PMT(((1+D1391/CP)^(CP/12))-1,(nper-A1391+1)*12/26,J1390))/2,2),IF($E$10="Acc Weekly",ROUND((-PMT(((1+D1391/CP)^(CP/12))-1,(nper-A1391+1)*12/52,J1390))/4,2),ROUND(-PMT(((1+D1391/CP)^(CP/periods_per_year))-1,nper-A1391+1,J1390),2)))))))</f>
        <v/>
      </c>
      <c r="G1391" s="71" t="str">
        <f>IF(OR(A1391="",A1391&lt;$E$14),"",IF(J1390&lt;=F1391,0,IF(IF(AND(A1391&gt;=$E$14,MOD(A1391-$E$14,int)=0),$E$15,0)+F1391&gt;=J1390+E1391,J1390+E1391-F1391,IF(AND(A1391&gt;=$E$14,MOD(A1391-$E$14,int)=0),$E$15,0)+IF(IF(AND(A1391&gt;=$E$14,MOD(A1391-$E$14,int)=0),$E$15,0)+IF(MOD(A1391-$E$18,periods_per_year)=0,$E$17,0)+F1391&lt;J1390+E1391,IF(MOD(A1391-$E$18,periods_per_year)=0,$E$17,0),J1390+E1391-IF(AND(A1391&gt;=$E$14,MOD(A1391-$E$14,int)=0),$E$15,0)-F1391))))</f>
        <v/>
      </c>
      <c r="H1391" s="68"/>
      <c r="I1391" s="71" t="str">
        <f t="shared" si="193"/>
        <v/>
      </c>
      <c r="J1391" s="71" t="str">
        <f t="shared" si="194"/>
        <v/>
      </c>
      <c r="K1391" s="50"/>
      <c r="L1391" s="63" t="str">
        <f t="shared" si="195"/>
        <v/>
      </c>
      <c r="M1391" s="64" t="str">
        <f>IF(L1391="","",IF(OR(periods_per_year=26,periods_per_year=52),IF(periods_per_year=26,IF(L1391=1,fpdate,M1390+14),IF(periods_per_year=52,IF(L1391=1,fpdate,M1390+7),"n/a")),IF(periods_per_year=24,DATE(YEAR(fpdate),MONTH(fpdate)+(L1391-1)/2+IF(AND(DAY(fpdate)&gt;=15,MOD(L1391,2)=0),1,0),IF(MOD(L1391,2)=0,IF(DAY(fpdate)&gt;=15,DAY(fpdate)-14,DAY(fpdate)+14),DAY(fpdate))),IF(DAY(DATE(YEAR(fpdate),MONTH(fpdate)+L1391-1,DAY(fpdate)))&lt;&gt;DAY(fpdate),DATE(YEAR(fpdate),MONTH(fpdate)+L1391,0),DATE(YEAR(fpdate),MONTH(fpdate)+L1391-1,DAY(fpdate))))))</f>
        <v/>
      </c>
      <c r="N1391" s="70" t="str">
        <f>IF(L1391="","",IF(D1391&lt;&gt;"",D1391,IF(L1391=1,start_rate,IF(variable,IF(OR(L1391=1,L1391&lt;$K$20*periods_per_year),N1390,MIN($K$21,IF(MOD(L1391-1,$J$23)=0,MAX($K$22,N1390+$J$24),N1390))),N1390))))</f>
        <v/>
      </c>
      <c r="O1391" s="71" t="str">
        <f>IF(L1391="","",ROUND((((1+N1391/CP)^(CP/periods_per_year))-1)*R1390,2))</f>
        <v/>
      </c>
      <c r="P1391" s="71" t="str">
        <f>IF(L1391="","",IF(L1391=nper,R1390+O1391,MIN(R1390+O1391,IF(N1391=N1390,P1390,ROUND(-PMT(((1+N1391/CP)^(CP/periods_per_year))-1,nper-L1391+1,R1390),2)))))</f>
        <v/>
      </c>
      <c r="Q1391" s="71" t="str">
        <f t="shared" si="196"/>
        <v/>
      </c>
      <c r="R1391" s="71" t="str">
        <f t="shared" si="197"/>
        <v/>
      </c>
    </row>
    <row r="1392" spans="1:18" x14ac:dyDescent="0.25">
      <c r="A1392" s="63" t="str">
        <f t="shared" si="189"/>
        <v/>
      </c>
      <c r="B1392" s="64" t="str">
        <f t="shared" si="190"/>
        <v/>
      </c>
      <c r="C1392" s="65" t="str">
        <f t="shared" si="191"/>
        <v/>
      </c>
      <c r="D1392" s="66" t="str">
        <f>IF(A1392="","",IF(A1392=1,start_rate,IF(variable,IF(OR(A1392=1,A1392&lt;$K$20*periods_per_year),D1391,MIN($K$21,IF(MOD(A1392-1,$J$23)=0,MAX($K$22,D1391+$J$24),D1391))),D1391)))</f>
        <v/>
      </c>
      <c r="E1392" s="71" t="str">
        <f t="shared" si="192"/>
        <v/>
      </c>
      <c r="F1392" s="71" t="str">
        <f>IF(A1392="","",IF(A1392=nper,J1391+E1392,MIN(J1391+E1392,IF(D1392=D1391,F1391,IF($E$10="Acc Bi-Weekly",ROUND((-PMT(((1+D1392/CP)^(CP/12))-1,(nper-A1392+1)*12/26,J1391))/2,2),IF($E$10="Acc Weekly",ROUND((-PMT(((1+D1392/CP)^(CP/12))-1,(nper-A1392+1)*12/52,J1391))/4,2),ROUND(-PMT(((1+D1392/CP)^(CP/periods_per_year))-1,nper-A1392+1,J1391),2)))))))</f>
        <v/>
      </c>
      <c r="G1392" s="71" t="str">
        <f>IF(OR(A1392="",A1392&lt;$E$14),"",IF(J1391&lt;=F1392,0,IF(IF(AND(A1392&gt;=$E$14,MOD(A1392-$E$14,int)=0),$E$15,0)+F1392&gt;=J1391+E1392,J1391+E1392-F1392,IF(AND(A1392&gt;=$E$14,MOD(A1392-$E$14,int)=0),$E$15,0)+IF(IF(AND(A1392&gt;=$E$14,MOD(A1392-$E$14,int)=0),$E$15,0)+IF(MOD(A1392-$E$18,periods_per_year)=0,$E$17,0)+F1392&lt;J1391+E1392,IF(MOD(A1392-$E$18,periods_per_year)=0,$E$17,0),J1391+E1392-IF(AND(A1392&gt;=$E$14,MOD(A1392-$E$14,int)=0),$E$15,0)-F1392))))</f>
        <v/>
      </c>
      <c r="H1392" s="68"/>
      <c r="I1392" s="71" t="str">
        <f t="shared" si="193"/>
        <v/>
      </c>
      <c r="J1392" s="71" t="str">
        <f t="shared" si="194"/>
        <v/>
      </c>
      <c r="K1392" s="50"/>
      <c r="L1392" s="63" t="str">
        <f t="shared" si="195"/>
        <v/>
      </c>
      <c r="M1392" s="64" t="str">
        <f>IF(L1392="","",IF(OR(periods_per_year=26,periods_per_year=52),IF(periods_per_year=26,IF(L1392=1,fpdate,M1391+14),IF(periods_per_year=52,IF(L1392=1,fpdate,M1391+7),"n/a")),IF(periods_per_year=24,DATE(YEAR(fpdate),MONTH(fpdate)+(L1392-1)/2+IF(AND(DAY(fpdate)&gt;=15,MOD(L1392,2)=0),1,0),IF(MOD(L1392,2)=0,IF(DAY(fpdate)&gt;=15,DAY(fpdate)-14,DAY(fpdate)+14),DAY(fpdate))),IF(DAY(DATE(YEAR(fpdate),MONTH(fpdate)+L1392-1,DAY(fpdate)))&lt;&gt;DAY(fpdate),DATE(YEAR(fpdate),MONTH(fpdate)+L1392,0),DATE(YEAR(fpdate),MONTH(fpdate)+L1392-1,DAY(fpdate))))))</f>
        <v/>
      </c>
      <c r="N1392" s="70" t="str">
        <f>IF(L1392="","",IF(D1392&lt;&gt;"",D1392,IF(L1392=1,start_rate,IF(variable,IF(OR(L1392=1,L1392&lt;$K$20*periods_per_year),N1391,MIN($K$21,IF(MOD(L1392-1,$J$23)=0,MAX($K$22,N1391+$J$24),N1391))),N1391))))</f>
        <v/>
      </c>
      <c r="O1392" s="71" t="str">
        <f>IF(L1392="","",ROUND((((1+N1392/CP)^(CP/periods_per_year))-1)*R1391,2))</f>
        <v/>
      </c>
      <c r="P1392" s="71" t="str">
        <f>IF(L1392="","",IF(L1392=nper,R1391+O1392,MIN(R1391+O1392,IF(N1392=N1391,P1391,ROUND(-PMT(((1+N1392/CP)^(CP/periods_per_year))-1,nper-L1392+1,R1391),2)))))</f>
        <v/>
      </c>
      <c r="Q1392" s="71" t="str">
        <f t="shared" si="196"/>
        <v/>
      </c>
      <c r="R1392" s="71" t="str">
        <f t="shared" si="197"/>
        <v/>
      </c>
    </row>
    <row r="1393" spans="1:18" x14ac:dyDescent="0.25">
      <c r="A1393" s="63" t="str">
        <f t="shared" si="189"/>
        <v/>
      </c>
      <c r="B1393" s="64" t="str">
        <f t="shared" si="190"/>
        <v/>
      </c>
      <c r="C1393" s="65" t="str">
        <f t="shared" si="191"/>
        <v/>
      </c>
      <c r="D1393" s="66" t="str">
        <f>IF(A1393="","",IF(A1393=1,start_rate,IF(variable,IF(OR(A1393=1,A1393&lt;$K$20*periods_per_year),D1392,MIN($K$21,IF(MOD(A1393-1,$J$23)=0,MAX($K$22,D1392+$J$24),D1392))),D1392)))</f>
        <v/>
      </c>
      <c r="E1393" s="71" t="str">
        <f t="shared" si="192"/>
        <v/>
      </c>
      <c r="F1393" s="71" t="str">
        <f>IF(A1393="","",IF(A1393=nper,J1392+E1393,MIN(J1392+E1393,IF(D1393=D1392,F1392,IF($E$10="Acc Bi-Weekly",ROUND((-PMT(((1+D1393/CP)^(CP/12))-1,(nper-A1393+1)*12/26,J1392))/2,2),IF($E$10="Acc Weekly",ROUND((-PMT(((1+D1393/CP)^(CP/12))-1,(nper-A1393+1)*12/52,J1392))/4,2),ROUND(-PMT(((1+D1393/CP)^(CP/periods_per_year))-1,nper-A1393+1,J1392),2)))))))</f>
        <v/>
      </c>
      <c r="G1393" s="71" t="str">
        <f>IF(OR(A1393="",A1393&lt;$E$14),"",IF(J1392&lt;=F1393,0,IF(IF(AND(A1393&gt;=$E$14,MOD(A1393-$E$14,int)=0),$E$15,0)+F1393&gt;=J1392+E1393,J1392+E1393-F1393,IF(AND(A1393&gt;=$E$14,MOD(A1393-$E$14,int)=0),$E$15,0)+IF(IF(AND(A1393&gt;=$E$14,MOD(A1393-$E$14,int)=0),$E$15,0)+IF(MOD(A1393-$E$18,periods_per_year)=0,$E$17,0)+F1393&lt;J1392+E1393,IF(MOD(A1393-$E$18,periods_per_year)=0,$E$17,0),J1392+E1393-IF(AND(A1393&gt;=$E$14,MOD(A1393-$E$14,int)=0),$E$15,0)-F1393))))</f>
        <v/>
      </c>
      <c r="H1393" s="68"/>
      <c r="I1393" s="71" t="str">
        <f t="shared" si="193"/>
        <v/>
      </c>
      <c r="J1393" s="71" t="str">
        <f t="shared" si="194"/>
        <v/>
      </c>
      <c r="K1393" s="50"/>
      <c r="L1393" s="63" t="str">
        <f t="shared" si="195"/>
        <v/>
      </c>
      <c r="M1393" s="64" t="str">
        <f>IF(L1393="","",IF(OR(periods_per_year=26,periods_per_year=52),IF(periods_per_year=26,IF(L1393=1,fpdate,M1392+14),IF(periods_per_year=52,IF(L1393=1,fpdate,M1392+7),"n/a")),IF(periods_per_year=24,DATE(YEAR(fpdate),MONTH(fpdate)+(L1393-1)/2+IF(AND(DAY(fpdate)&gt;=15,MOD(L1393,2)=0),1,0),IF(MOD(L1393,2)=0,IF(DAY(fpdate)&gt;=15,DAY(fpdate)-14,DAY(fpdate)+14),DAY(fpdate))),IF(DAY(DATE(YEAR(fpdate),MONTH(fpdate)+L1393-1,DAY(fpdate)))&lt;&gt;DAY(fpdate),DATE(YEAR(fpdate),MONTH(fpdate)+L1393,0),DATE(YEAR(fpdate),MONTH(fpdate)+L1393-1,DAY(fpdate))))))</f>
        <v/>
      </c>
      <c r="N1393" s="70" t="str">
        <f>IF(L1393="","",IF(D1393&lt;&gt;"",D1393,IF(L1393=1,start_rate,IF(variable,IF(OR(L1393=1,L1393&lt;$K$20*periods_per_year),N1392,MIN($K$21,IF(MOD(L1393-1,$J$23)=0,MAX($K$22,N1392+$J$24),N1392))),N1392))))</f>
        <v/>
      </c>
      <c r="O1393" s="71" t="str">
        <f>IF(L1393="","",ROUND((((1+N1393/CP)^(CP/periods_per_year))-1)*R1392,2))</f>
        <v/>
      </c>
      <c r="P1393" s="71" t="str">
        <f>IF(L1393="","",IF(L1393=nper,R1392+O1393,MIN(R1392+O1393,IF(N1393=N1392,P1392,ROUND(-PMT(((1+N1393/CP)^(CP/periods_per_year))-1,nper-L1393+1,R1392),2)))))</f>
        <v/>
      </c>
      <c r="Q1393" s="71" t="str">
        <f t="shared" si="196"/>
        <v/>
      </c>
      <c r="R1393" s="71" t="str">
        <f t="shared" si="197"/>
        <v/>
      </c>
    </row>
    <row r="1394" spans="1:18" x14ac:dyDescent="0.25">
      <c r="A1394" s="63" t="str">
        <f t="shared" si="189"/>
        <v/>
      </c>
      <c r="B1394" s="64" t="str">
        <f t="shared" si="190"/>
        <v/>
      </c>
      <c r="C1394" s="65" t="str">
        <f t="shared" si="191"/>
        <v/>
      </c>
      <c r="D1394" s="66" t="str">
        <f>IF(A1394="","",IF(A1394=1,start_rate,IF(variable,IF(OR(A1394=1,A1394&lt;$K$20*periods_per_year),D1393,MIN($K$21,IF(MOD(A1394-1,$J$23)=0,MAX($K$22,D1393+$J$24),D1393))),D1393)))</f>
        <v/>
      </c>
      <c r="E1394" s="71" t="str">
        <f t="shared" si="192"/>
        <v/>
      </c>
      <c r="F1394" s="71" t="str">
        <f>IF(A1394="","",IF(A1394=nper,J1393+E1394,MIN(J1393+E1394,IF(D1394=D1393,F1393,IF($E$10="Acc Bi-Weekly",ROUND((-PMT(((1+D1394/CP)^(CP/12))-1,(nper-A1394+1)*12/26,J1393))/2,2),IF($E$10="Acc Weekly",ROUND((-PMT(((1+D1394/CP)^(CP/12))-1,(nper-A1394+1)*12/52,J1393))/4,2),ROUND(-PMT(((1+D1394/CP)^(CP/periods_per_year))-1,nper-A1394+1,J1393),2)))))))</f>
        <v/>
      </c>
      <c r="G1394" s="71" t="str">
        <f>IF(OR(A1394="",A1394&lt;$E$14),"",IF(J1393&lt;=F1394,0,IF(IF(AND(A1394&gt;=$E$14,MOD(A1394-$E$14,int)=0),$E$15,0)+F1394&gt;=J1393+E1394,J1393+E1394-F1394,IF(AND(A1394&gt;=$E$14,MOD(A1394-$E$14,int)=0),$E$15,0)+IF(IF(AND(A1394&gt;=$E$14,MOD(A1394-$E$14,int)=0),$E$15,0)+IF(MOD(A1394-$E$18,periods_per_year)=0,$E$17,0)+F1394&lt;J1393+E1394,IF(MOD(A1394-$E$18,periods_per_year)=0,$E$17,0),J1393+E1394-IF(AND(A1394&gt;=$E$14,MOD(A1394-$E$14,int)=0),$E$15,0)-F1394))))</f>
        <v/>
      </c>
      <c r="H1394" s="68"/>
      <c r="I1394" s="71" t="str">
        <f t="shared" si="193"/>
        <v/>
      </c>
      <c r="J1394" s="71" t="str">
        <f t="shared" si="194"/>
        <v/>
      </c>
      <c r="K1394" s="50"/>
      <c r="L1394" s="63" t="str">
        <f t="shared" si="195"/>
        <v/>
      </c>
      <c r="M1394" s="64" t="str">
        <f>IF(L1394="","",IF(OR(periods_per_year=26,periods_per_year=52),IF(periods_per_year=26,IF(L1394=1,fpdate,M1393+14),IF(periods_per_year=52,IF(L1394=1,fpdate,M1393+7),"n/a")),IF(periods_per_year=24,DATE(YEAR(fpdate),MONTH(fpdate)+(L1394-1)/2+IF(AND(DAY(fpdate)&gt;=15,MOD(L1394,2)=0),1,0),IF(MOD(L1394,2)=0,IF(DAY(fpdate)&gt;=15,DAY(fpdate)-14,DAY(fpdate)+14),DAY(fpdate))),IF(DAY(DATE(YEAR(fpdate),MONTH(fpdate)+L1394-1,DAY(fpdate)))&lt;&gt;DAY(fpdate),DATE(YEAR(fpdate),MONTH(fpdate)+L1394,0),DATE(YEAR(fpdate),MONTH(fpdate)+L1394-1,DAY(fpdate))))))</f>
        <v/>
      </c>
      <c r="N1394" s="70" t="str">
        <f>IF(L1394="","",IF(D1394&lt;&gt;"",D1394,IF(L1394=1,start_rate,IF(variable,IF(OR(L1394=1,L1394&lt;$K$20*periods_per_year),N1393,MIN($K$21,IF(MOD(L1394-1,$J$23)=0,MAX($K$22,N1393+$J$24),N1393))),N1393))))</f>
        <v/>
      </c>
      <c r="O1394" s="71" t="str">
        <f>IF(L1394="","",ROUND((((1+N1394/CP)^(CP/periods_per_year))-1)*R1393,2))</f>
        <v/>
      </c>
      <c r="P1394" s="71" t="str">
        <f>IF(L1394="","",IF(L1394=nper,R1393+O1394,MIN(R1393+O1394,IF(N1394=N1393,P1393,ROUND(-PMT(((1+N1394/CP)^(CP/periods_per_year))-1,nper-L1394+1,R1393),2)))))</f>
        <v/>
      </c>
      <c r="Q1394" s="71" t="str">
        <f t="shared" si="196"/>
        <v/>
      </c>
      <c r="R1394" s="71" t="str">
        <f t="shared" si="197"/>
        <v/>
      </c>
    </row>
    <row r="1395" spans="1:18" x14ac:dyDescent="0.25">
      <c r="A1395" s="63" t="str">
        <f t="shared" si="189"/>
        <v/>
      </c>
      <c r="B1395" s="64" t="str">
        <f t="shared" si="190"/>
        <v/>
      </c>
      <c r="C1395" s="65" t="str">
        <f t="shared" si="191"/>
        <v/>
      </c>
      <c r="D1395" s="66" t="str">
        <f>IF(A1395="","",IF(A1395=1,start_rate,IF(variable,IF(OR(A1395=1,A1395&lt;$K$20*periods_per_year),D1394,MIN($K$21,IF(MOD(A1395-1,$J$23)=0,MAX($K$22,D1394+$J$24),D1394))),D1394)))</f>
        <v/>
      </c>
      <c r="E1395" s="71" t="str">
        <f t="shared" si="192"/>
        <v/>
      </c>
      <c r="F1395" s="71" t="str">
        <f>IF(A1395="","",IF(A1395=nper,J1394+E1395,MIN(J1394+E1395,IF(D1395=D1394,F1394,IF($E$10="Acc Bi-Weekly",ROUND((-PMT(((1+D1395/CP)^(CP/12))-1,(nper-A1395+1)*12/26,J1394))/2,2),IF($E$10="Acc Weekly",ROUND((-PMT(((1+D1395/CP)^(CP/12))-1,(nper-A1395+1)*12/52,J1394))/4,2),ROUND(-PMT(((1+D1395/CP)^(CP/periods_per_year))-1,nper-A1395+1,J1394),2)))))))</f>
        <v/>
      </c>
      <c r="G1395" s="71" t="str">
        <f>IF(OR(A1395="",A1395&lt;$E$14),"",IF(J1394&lt;=F1395,0,IF(IF(AND(A1395&gt;=$E$14,MOD(A1395-$E$14,int)=0),$E$15,0)+F1395&gt;=J1394+E1395,J1394+E1395-F1395,IF(AND(A1395&gt;=$E$14,MOD(A1395-$E$14,int)=0),$E$15,0)+IF(IF(AND(A1395&gt;=$E$14,MOD(A1395-$E$14,int)=0),$E$15,0)+IF(MOD(A1395-$E$18,periods_per_year)=0,$E$17,0)+F1395&lt;J1394+E1395,IF(MOD(A1395-$E$18,periods_per_year)=0,$E$17,0),J1394+E1395-IF(AND(A1395&gt;=$E$14,MOD(A1395-$E$14,int)=0),$E$15,0)-F1395))))</f>
        <v/>
      </c>
      <c r="H1395" s="68"/>
      <c r="I1395" s="71" t="str">
        <f t="shared" si="193"/>
        <v/>
      </c>
      <c r="J1395" s="71" t="str">
        <f t="shared" si="194"/>
        <v/>
      </c>
      <c r="K1395" s="50"/>
      <c r="L1395" s="63" t="str">
        <f t="shared" si="195"/>
        <v/>
      </c>
      <c r="M1395" s="64" t="str">
        <f>IF(L1395="","",IF(OR(periods_per_year=26,periods_per_year=52),IF(periods_per_year=26,IF(L1395=1,fpdate,M1394+14),IF(periods_per_year=52,IF(L1395=1,fpdate,M1394+7),"n/a")),IF(periods_per_year=24,DATE(YEAR(fpdate),MONTH(fpdate)+(L1395-1)/2+IF(AND(DAY(fpdate)&gt;=15,MOD(L1395,2)=0),1,0),IF(MOD(L1395,2)=0,IF(DAY(fpdate)&gt;=15,DAY(fpdate)-14,DAY(fpdate)+14),DAY(fpdate))),IF(DAY(DATE(YEAR(fpdate),MONTH(fpdate)+L1395-1,DAY(fpdate)))&lt;&gt;DAY(fpdate),DATE(YEAR(fpdate),MONTH(fpdate)+L1395,0),DATE(YEAR(fpdate),MONTH(fpdate)+L1395-1,DAY(fpdate))))))</f>
        <v/>
      </c>
      <c r="N1395" s="70" t="str">
        <f>IF(L1395="","",IF(D1395&lt;&gt;"",D1395,IF(L1395=1,start_rate,IF(variable,IF(OR(L1395=1,L1395&lt;$K$20*periods_per_year),N1394,MIN($K$21,IF(MOD(L1395-1,$J$23)=0,MAX($K$22,N1394+$J$24),N1394))),N1394))))</f>
        <v/>
      </c>
      <c r="O1395" s="71" t="str">
        <f>IF(L1395="","",ROUND((((1+N1395/CP)^(CP/periods_per_year))-1)*R1394,2))</f>
        <v/>
      </c>
      <c r="P1395" s="71" t="str">
        <f>IF(L1395="","",IF(L1395=nper,R1394+O1395,MIN(R1394+O1395,IF(N1395=N1394,P1394,ROUND(-PMT(((1+N1395/CP)^(CP/periods_per_year))-1,nper-L1395+1,R1394),2)))))</f>
        <v/>
      </c>
      <c r="Q1395" s="71" t="str">
        <f t="shared" si="196"/>
        <v/>
      </c>
      <c r="R1395" s="71" t="str">
        <f t="shared" si="197"/>
        <v/>
      </c>
    </row>
    <row r="1396" spans="1:18" x14ac:dyDescent="0.25">
      <c r="A1396" s="63" t="str">
        <f t="shared" si="189"/>
        <v/>
      </c>
      <c r="B1396" s="64" t="str">
        <f t="shared" si="190"/>
        <v/>
      </c>
      <c r="C1396" s="65" t="str">
        <f t="shared" si="191"/>
        <v/>
      </c>
      <c r="D1396" s="66" t="str">
        <f>IF(A1396="","",IF(A1396=1,start_rate,IF(variable,IF(OR(A1396=1,A1396&lt;$K$20*periods_per_year),D1395,MIN($K$21,IF(MOD(A1396-1,$J$23)=0,MAX($K$22,D1395+$J$24),D1395))),D1395)))</f>
        <v/>
      </c>
      <c r="E1396" s="71" t="str">
        <f t="shared" si="192"/>
        <v/>
      </c>
      <c r="F1396" s="71" t="str">
        <f>IF(A1396="","",IF(A1396=nper,J1395+E1396,MIN(J1395+E1396,IF(D1396=D1395,F1395,IF($E$10="Acc Bi-Weekly",ROUND((-PMT(((1+D1396/CP)^(CP/12))-1,(nper-A1396+1)*12/26,J1395))/2,2),IF($E$10="Acc Weekly",ROUND((-PMT(((1+D1396/CP)^(CP/12))-1,(nper-A1396+1)*12/52,J1395))/4,2),ROUND(-PMT(((1+D1396/CP)^(CP/periods_per_year))-1,nper-A1396+1,J1395),2)))))))</f>
        <v/>
      </c>
      <c r="G1396" s="71" t="str">
        <f>IF(OR(A1396="",A1396&lt;$E$14),"",IF(J1395&lt;=F1396,0,IF(IF(AND(A1396&gt;=$E$14,MOD(A1396-$E$14,int)=0),$E$15,0)+F1396&gt;=J1395+E1396,J1395+E1396-F1396,IF(AND(A1396&gt;=$E$14,MOD(A1396-$E$14,int)=0),$E$15,0)+IF(IF(AND(A1396&gt;=$E$14,MOD(A1396-$E$14,int)=0),$E$15,0)+IF(MOD(A1396-$E$18,periods_per_year)=0,$E$17,0)+F1396&lt;J1395+E1396,IF(MOD(A1396-$E$18,periods_per_year)=0,$E$17,0),J1395+E1396-IF(AND(A1396&gt;=$E$14,MOD(A1396-$E$14,int)=0),$E$15,0)-F1396))))</f>
        <v/>
      </c>
      <c r="H1396" s="68"/>
      <c r="I1396" s="71" t="str">
        <f t="shared" si="193"/>
        <v/>
      </c>
      <c r="J1396" s="71" t="str">
        <f t="shared" si="194"/>
        <v/>
      </c>
      <c r="K1396" s="50"/>
      <c r="L1396" s="63" t="str">
        <f t="shared" si="195"/>
        <v/>
      </c>
      <c r="M1396" s="64" t="str">
        <f>IF(L1396="","",IF(OR(periods_per_year=26,periods_per_year=52),IF(periods_per_year=26,IF(L1396=1,fpdate,M1395+14),IF(periods_per_year=52,IF(L1396=1,fpdate,M1395+7),"n/a")),IF(periods_per_year=24,DATE(YEAR(fpdate),MONTH(fpdate)+(L1396-1)/2+IF(AND(DAY(fpdate)&gt;=15,MOD(L1396,2)=0),1,0),IF(MOD(L1396,2)=0,IF(DAY(fpdate)&gt;=15,DAY(fpdate)-14,DAY(fpdate)+14),DAY(fpdate))),IF(DAY(DATE(YEAR(fpdate),MONTH(fpdate)+L1396-1,DAY(fpdate)))&lt;&gt;DAY(fpdate),DATE(YEAR(fpdate),MONTH(fpdate)+L1396,0),DATE(YEAR(fpdate),MONTH(fpdate)+L1396-1,DAY(fpdate))))))</f>
        <v/>
      </c>
      <c r="N1396" s="70" t="str">
        <f>IF(L1396="","",IF(D1396&lt;&gt;"",D1396,IF(L1396=1,start_rate,IF(variable,IF(OR(L1396=1,L1396&lt;$K$20*periods_per_year),N1395,MIN($K$21,IF(MOD(L1396-1,$J$23)=0,MAX($K$22,N1395+$J$24),N1395))),N1395))))</f>
        <v/>
      </c>
      <c r="O1396" s="71" t="str">
        <f>IF(L1396="","",ROUND((((1+N1396/CP)^(CP/periods_per_year))-1)*R1395,2))</f>
        <v/>
      </c>
      <c r="P1396" s="71" t="str">
        <f>IF(L1396="","",IF(L1396=nper,R1395+O1396,MIN(R1395+O1396,IF(N1396=N1395,P1395,ROUND(-PMT(((1+N1396/CP)^(CP/periods_per_year))-1,nper-L1396+1,R1395),2)))))</f>
        <v/>
      </c>
      <c r="Q1396" s="71" t="str">
        <f t="shared" si="196"/>
        <v/>
      </c>
      <c r="R1396" s="71" t="str">
        <f t="shared" si="197"/>
        <v/>
      </c>
    </row>
    <row r="1397" spans="1:18" x14ac:dyDescent="0.25">
      <c r="A1397" s="63" t="str">
        <f t="shared" si="189"/>
        <v/>
      </c>
      <c r="B1397" s="64" t="str">
        <f t="shared" si="190"/>
        <v/>
      </c>
      <c r="C1397" s="65" t="str">
        <f t="shared" si="191"/>
        <v/>
      </c>
      <c r="D1397" s="66" t="str">
        <f>IF(A1397="","",IF(A1397=1,start_rate,IF(variable,IF(OR(A1397=1,A1397&lt;$K$20*periods_per_year),D1396,MIN($K$21,IF(MOD(A1397-1,$J$23)=0,MAX($K$22,D1396+$J$24),D1396))),D1396)))</f>
        <v/>
      </c>
      <c r="E1397" s="71" t="str">
        <f t="shared" si="192"/>
        <v/>
      </c>
      <c r="F1397" s="71" t="str">
        <f>IF(A1397="","",IF(A1397=nper,J1396+E1397,MIN(J1396+E1397,IF(D1397=D1396,F1396,IF($E$10="Acc Bi-Weekly",ROUND((-PMT(((1+D1397/CP)^(CP/12))-1,(nper-A1397+1)*12/26,J1396))/2,2),IF($E$10="Acc Weekly",ROUND((-PMT(((1+D1397/CP)^(CP/12))-1,(nper-A1397+1)*12/52,J1396))/4,2),ROUND(-PMT(((1+D1397/CP)^(CP/periods_per_year))-1,nper-A1397+1,J1396),2)))))))</f>
        <v/>
      </c>
      <c r="G1397" s="71" t="str">
        <f>IF(OR(A1397="",A1397&lt;$E$14),"",IF(J1396&lt;=F1397,0,IF(IF(AND(A1397&gt;=$E$14,MOD(A1397-$E$14,int)=0),$E$15,0)+F1397&gt;=J1396+E1397,J1396+E1397-F1397,IF(AND(A1397&gt;=$E$14,MOD(A1397-$E$14,int)=0),$E$15,0)+IF(IF(AND(A1397&gt;=$E$14,MOD(A1397-$E$14,int)=0),$E$15,0)+IF(MOD(A1397-$E$18,periods_per_year)=0,$E$17,0)+F1397&lt;J1396+E1397,IF(MOD(A1397-$E$18,periods_per_year)=0,$E$17,0),J1396+E1397-IF(AND(A1397&gt;=$E$14,MOD(A1397-$E$14,int)=0),$E$15,0)-F1397))))</f>
        <v/>
      </c>
      <c r="H1397" s="68"/>
      <c r="I1397" s="71" t="str">
        <f t="shared" si="193"/>
        <v/>
      </c>
      <c r="J1397" s="71" t="str">
        <f t="shared" si="194"/>
        <v/>
      </c>
      <c r="K1397" s="50"/>
      <c r="L1397" s="63" t="str">
        <f t="shared" si="195"/>
        <v/>
      </c>
      <c r="M1397" s="64" t="str">
        <f>IF(L1397="","",IF(OR(periods_per_year=26,periods_per_year=52),IF(periods_per_year=26,IF(L1397=1,fpdate,M1396+14),IF(periods_per_year=52,IF(L1397=1,fpdate,M1396+7),"n/a")),IF(periods_per_year=24,DATE(YEAR(fpdate),MONTH(fpdate)+(L1397-1)/2+IF(AND(DAY(fpdate)&gt;=15,MOD(L1397,2)=0),1,0),IF(MOD(L1397,2)=0,IF(DAY(fpdate)&gt;=15,DAY(fpdate)-14,DAY(fpdate)+14),DAY(fpdate))),IF(DAY(DATE(YEAR(fpdate),MONTH(fpdate)+L1397-1,DAY(fpdate)))&lt;&gt;DAY(fpdate),DATE(YEAR(fpdate),MONTH(fpdate)+L1397,0),DATE(YEAR(fpdate),MONTH(fpdate)+L1397-1,DAY(fpdate))))))</f>
        <v/>
      </c>
      <c r="N1397" s="70" t="str">
        <f>IF(L1397="","",IF(D1397&lt;&gt;"",D1397,IF(L1397=1,start_rate,IF(variable,IF(OR(L1397=1,L1397&lt;$K$20*periods_per_year),N1396,MIN($K$21,IF(MOD(L1397-1,$J$23)=0,MAX($K$22,N1396+$J$24),N1396))),N1396))))</f>
        <v/>
      </c>
      <c r="O1397" s="71" t="str">
        <f>IF(L1397="","",ROUND((((1+N1397/CP)^(CP/periods_per_year))-1)*R1396,2))</f>
        <v/>
      </c>
      <c r="P1397" s="71" t="str">
        <f>IF(L1397="","",IF(L1397=nper,R1396+O1397,MIN(R1396+O1397,IF(N1397=N1396,P1396,ROUND(-PMT(((1+N1397/CP)^(CP/periods_per_year))-1,nper-L1397+1,R1396),2)))))</f>
        <v/>
      </c>
      <c r="Q1397" s="71" t="str">
        <f t="shared" si="196"/>
        <v/>
      </c>
      <c r="R1397" s="71" t="str">
        <f t="shared" si="197"/>
        <v/>
      </c>
    </row>
    <row r="1398" spans="1:18" x14ac:dyDescent="0.25">
      <c r="A1398" s="63" t="str">
        <f t="shared" si="189"/>
        <v/>
      </c>
      <c r="B1398" s="64" t="str">
        <f t="shared" si="190"/>
        <v/>
      </c>
      <c r="C1398" s="65" t="str">
        <f t="shared" si="191"/>
        <v/>
      </c>
      <c r="D1398" s="66" t="str">
        <f>IF(A1398="","",IF(A1398=1,start_rate,IF(variable,IF(OR(A1398=1,A1398&lt;$K$20*periods_per_year),D1397,MIN($K$21,IF(MOD(A1398-1,$J$23)=0,MAX($K$22,D1397+$J$24),D1397))),D1397)))</f>
        <v/>
      </c>
      <c r="E1398" s="71" t="str">
        <f t="shared" si="192"/>
        <v/>
      </c>
      <c r="F1398" s="71" t="str">
        <f>IF(A1398="","",IF(A1398=nper,J1397+E1398,MIN(J1397+E1398,IF(D1398=D1397,F1397,IF($E$10="Acc Bi-Weekly",ROUND((-PMT(((1+D1398/CP)^(CP/12))-1,(nper-A1398+1)*12/26,J1397))/2,2),IF($E$10="Acc Weekly",ROUND((-PMT(((1+D1398/CP)^(CP/12))-1,(nper-A1398+1)*12/52,J1397))/4,2),ROUND(-PMT(((1+D1398/CP)^(CP/periods_per_year))-1,nper-A1398+1,J1397),2)))))))</f>
        <v/>
      </c>
      <c r="G1398" s="71" t="str">
        <f>IF(OR(A1398="",A1398&lt;$E$14),"",IF(J1397&lt;=F1398,0,IF(IF(AND(A1398&gt;=$E$14,MOD(A1398-$E$14,int)=0),$E$15,0)+F1398&gt;=J1397+E1398,J1397+E1398-F1398,IF(AND(A1398&gt;=$E$14,MOD(A1398-$E$14,int)=0),$E$15,0)+IF(IF(AND(A1398&gt;=$E$14,MOD(A1398-$E$14,int)=0),$E$15,0)+IF(MOD(A1398-$E$18,periods_per_year)=0,$E$17,0)+F1398&lt;J1397+E1398,IF(MOD(A1398-$E$18,periods_per_year)=0,$E$17,0),J1397+E1398-IF(AND(A1398&gt;=$E$14,MOD(A1398-$E$14,int)=0),$E$15,0)-F1398))))</f>
        <v/>
      </c>
      <c r="H1398" s="68"/>
      <c r="I1398" s="71" t="str">
        <f t="shared" si="193"/>
        <v/>
      </c>
      <c r="J1398" s="71" t="str">
        <f t="shared" si="194"/>
        <v/>
      </c>
      <c r="K1398" s="50"/>
      <c r="L1398" s="63" t="str">
        <f t="shared" si="195"/>
        <v/>
      </c>
      <c r="M1398" s="64" t="str">
        <f>IF(L1398="","",IF(OR(periods_per_year=26,periods_per_year=52),IF(periods_per_year=26,IF(L1398=1,fpdate,M1397+14),IF(periods_per_year=52,IF(L1398=1,fpdate,M1397+7),"n/a")),IF(periods_per_year=24,DATE(YEAR(fpdate),MONTH(fpdate)+(L1398-1)/2+IF(AND(DAY(fpdate)&gt;=15,MOD(L1398,2)=0),1,0),IF(MOD(L1398,2)=0,IF(DAY(fpdate)&gt;=15,DAY(fpdate)-14,DAY(fpdate)+14),DAY(fpdate))),IF(DAY(DATE(YEAR(fpdate),MONTH(fpdate)+L1398-1,DAY(fpdate)))&lt;&gt;DAY(fpdate),DATE(YEAR(fpdate),MONTH(fpdate)+L1398,0),DATE(YEAR(fpdate),MONTH(fpdate)+L1398-1,DAY(fpdate))))))</f>
        <v/>
      </c>
      <c r="N1398" s="70" t="str">
        <f>IF(L1398="","",IF(D1398&lt;&gt;"",D1398,IF(L1398=1,start_rate,IF(variable,IF(OR(L1398=1,L1398&lt;$K$20*periods_per_year),N1397,MIN($K$21,IF(MOD(L1398-1,$J$23)=0,MAX($K$22,N1397+$J$24),N1397))),N1397))))</f>
        <v/>
      </c>
      <c r="O1398" s="71" t="str">
        <f>IF(L1398="","",ROUND((((1+N1398/CP)^(CP/periods_per_year))-1)*R1397,2))</f>
        <v/>
      </c>
      <c r="P1398" s="71" t="str">
        <f>IF(L1398="","",IF(L1398=nper,R1397+O1398,MIN(R1397+O1398,IF(N1398=N1397,P1397,ROUND(-PMT(((1+N1398/CP)^(CP/periods_per_year))-1,nper-L1398+1,R1397),2)))))</f>
        <v/>
      </c>
      <c r="Q1398" s="71" t="str">
        <f t="shared" si="196"/>
        <v/>
      </c>
      <c r="R1398" s="71" t="str">
        <f t="shared" si="197"/>
        <v/>
      </c>
    </row>
    <row r="1399" spans="1:18" x14ac:dyDescent="0.25">
      <c r="A1399" s="63" t="str">
        <f t="shared" si="189"/>
        <v/>
      </c>
      <c r="B1399" s="64" t="str">
        <f t="shared" si="190"/>
        <v/>
      </c>
      <c r="C1399" s="65" t="str">
        <f t="shared" si="191"/>
        <v/>
      </c>
      <c r="D1399" s="66" t="str">
        <f>IF(A1399="","",IF(A1399=1,start_rate,IF(variable,IF(OR(A1399=1,A1399&lt;$K$20*periods_per_year),D1398,MIN($K$21,IF(MOD(A1399-1,$J$23)=0,MAX($K$22,D1398+$J$24),D1398))),D1398)))</f>
        <v/>
      </c>
      <c r="E1399" s="71" t="str">
        <f t="shared" si="192"/>
        <v/>
      </c>
      <c r="F1399" s="71" t="str">
        <f>IF(A1399="","",IF(A1399=nper,J1398+E1399,MIN(J1398+E1399,IF(D1399=D1398,F1398,IF($E$10="Acc Bi-Weekly",ROUND((-PMT(((1+D1399/CP)^(CP/12))-1,(nper-A1399+1)*12/26,J1398))/2,2),IF($E$10="Acc Weekly",ROUND((-PMT(((1+D1399/CP)^(CP/12))-1,(nper-A1399+1)*12/52,J1398))/4,2),ROUND(-PMT(((1+D1399/CP)^(CP/periods_per_year))-1,nper-A1399+1,J1398),2)))))))</f>
        <v/>
      </c>
      <c r="G1399" s="71" t="str">
        <f>IF(OR(A1399="",A1399&lt;$E$14),"",IF(J1398&lt;=F1399,0,IF(IF(AND(A1399&gt;=$E$14,MOD(A1399-$E$14,int)=0),$E$15,0)+F1399&gt;=J1398+E1399,J1398+E1399-F1399,IF(AND(A1399&gt;=$E$14,MOD(A1399-$E$14,int)=0),$E$15,0)+IF(IF(AND(A1399&gt;=$E$14,MOD(A1399-$E$14,int)=0),$E$15,0)+IF(MOD(A1399-$E$18,periods_per_year)=0,$E$17,0)+F1399&lt;J1398+E1399,IF(MOD(A1399-$E$18,periods_per_year)=0,$E$17,0),J1398+E1399-IF(AND(A1399&gt;=$E$14,MOD(A1399-$E$14,int)=0),$E$15,0)-F1399))))</f>
        <v/>
      </c>
      <c r="H1399" s="68"/>
      <c r="I1399" s="71" t="str">
        <f t="shared" si="193"/>
        <v/>
      </c>
      <c r="J1399" s="71" t="str">
        <f t="shared" si="194"/>
        <v/>
      </c>
      <c r="K1399" s="50"/>
      <c r="L1399" s="63" t="str">
        <f t="shared" si="195"/>
        <v/>
      </c>
      <c r="M1399" s="64" t="str">
        <f>IF(L1399="","",IF(OR(periods_per_year=26,periods_per_year=52),IF(periods_per_year=26,IF(L1399=1,fpdate,M1398+14),IF(periods_per_year=52,IF(L1399=1,fpdate,M1398+7),"n/a")),IF(periods_per_year=24,DATE(YEAR(fpdate),MONTH(fpdate)+(L1399-1)/2+IF(AND(DAY(fpdate)&gt;=15,MOD(L1399,2)=0),1,0),IF(MOD(L1399,2)=0,IF(DAY(fpdate)&gt;=15,DAY(fpdate)-14,DAY(fpdate)+14),DAY(fpdate))),IF(DAY(DATE(YEAR(fpdate),MONTH(fpdate)+L1399-1,DAY(fpdate)))&lt;&gt;DAY(fpdate),DATE(YEAR(fpdate),MONTH(fpdate)+L1399,0),DATE(YEAR(fpdate),MONTH(fpdate)+L1399-1,DAY(fpdate))))))</f>
        <v/>
      </c>
      <c r="N1399" s="70" t="str">
        <f>IF(L1399="","",IF(D1399&lt;&gt;"",D1399,IF(L1399=1,start_rate,IF(variable,IF(OR(L1399=1,L1399&lt;$K$20*periods_per_year),N1398,MIN($K$21,IF(MOD(L1399-1,$J$23)=0,MAX($K$22,N1398+$J$24),N1398))),N1398))))</f>
        <v/>
      </c>
      <c r="O1399" s="71" t="str">
        <f>IF(L1399="","",ROUND((((1+N1399/CP)^(CP/periods_per_year))-1)*R1398,2))</f>
        <v/>
      </c>
      <c r="P1399" s="71" t="str">
        <f>IF(L1399="","",IF(L1399=nper,R1398+O1399,MIN(R1398+O1399,IF(N1399=N1398,P1398,ROUND(-PMT(((1+N1399/CP)^(CP/periods_per_year))-1,nper-L1399+1,R1398),2)))))</f>
        <v/>
      </c>
      <c r="Q1399" s="71" t="str">
        <f t="shared" si="196"/>
        <v/>
      </c>
      <c r="R1399" s="71" t="str">
        <f t="shared" si="197"/>
        <v/>
      </c>
    </row>
    <row r="1400" spans="1:18" x14ac:dyDescent="0.25">
      <c r="A1400" s="63" t="str">
        <f t="shared" si="189"/>
        <v/>
      </c>
      <c r="B1400" s="64" t="str">
        <f t="shared" si="190"/>
        <v/>
      </c>
      <c r="C1400" s="65" t="str">
        <f t="shared" si="191"/>
        <v/>
      </c>
      <c r="D1400" s="66" t="str">
        <f>IF(A1400="","",IF(A1400=1,start_rate,IF(variable,IF(OR(A1400=1,A1400&lt;$K$20*periods_per_year),D1399,MIN($K$21,IF(MOD(A1400-1,$J$23)=0,MAX($K$22,D1399+$J$24),D1399))),D1399)))</f>
        <v/>
      </c>
      <c r="E1400" s="71" t="str">
        <f t="shared" si="192"/>
        <v/>
      </c>
      <c r="F1400" s="71" t="str">
        <f>IF(A1400="","",IF(A1400=nper,J1399+E1400,MIN(J1399+E1400,IF(D1400=D1399,F1399,IF($E$10="Acc Bi-Weekly",ROUND((-PMT(((1+D1400/CP)^(CP/12))-1,(nper-A1400+1)*12/26,J1399))/2,2),IF($E$10="Acc Weekly",ROUND((-PMT(((1+D1400/CP)^(CP/12))-1,(nper-A1400+1)*12/52,J1399))/4,2),ROUND(-PMT(((1+D1400/CP)^(CP/periods_per_year))-1,nper-A1400+1,J1399),2)))))))</f>
        <v/>
      </c>
      <c r="G1400" s="71" t="str">
        <f>IF(OR(A1400="",A1400&lt;$E$14),"",IF(J1399&lt;=F1400,0,IF(IF(AND(A1400&gt;=$E$14,MOD(A1400-$E$14,int)=0),$E$15,0)+F1400&gt;=J1399+E1400,J1399+E1400-F1400,IF(AND(A1400&gt;=$E$14,MOD(A1400-$E$14,int)=0),$E$15,0)+IF(IF(AND(A1400&gt;=$E$14,MOD(A1400-$E$14,int)=0),$E$15,0)+IF(MOD(A1400-$E$18,periods_per_year)=0,$E$17,0)+F1400&lt;J1399+E1400,IF(MOD(A1400-$E$18,periods_per_year)=0,$E$17,0),J1399+E1400-IF(AND(A1400&gt;=$E$14,MOD(A1400-$E$14,int)=0),$E$15,0)-F1400))))</f>
        <v/>
      </c>
      <c r="H1400" s="68"/>
      <c r="I1400" s="71" t="str">
        <f t="shared" si="193"/>
        <v/>
      </c>
      <c r="J1400" s="71" t="str">
        <f t="shared" si="194"/>
        <v/>
      </c>
      <c r="K1400" s="50"/>
      <c r="L1400" s="63" t="str">
        <f t="shared" si="195"/>
        <v/>
      </c>
      <c r="M1400" s="64" t="str">
        <f>IF(L1400="","",IF(OR(periods_per_year=26,periods_per_year=52),IF(periods_per_year=26,IF(L1400=1,fpdate,M1399+14),IF(periods_per_year=52,IF(L1400=1,fpdate,M1399+7),"n/a")),IF(periods_per_year=24,DATE(YEAR(fpdate),MONTH(fpdate)+(L1400-1)/2+IF(AND(DAY(fpdate)&gt;=15,MOD(L1400,2)=0),1,0),IF(MOD(L1400,2)=0,IF(DAY(fpdate)&gt;=15,DAY(fpdate)-14,DAY(fpdate)+14),DAY(fpdate))),IF(DAY(DATE(YEAR(fpdate),MONTH(fpdate)+L1400-1,DAY(fpdate)))&lt;&gt;DAY(fpdate),DATE(YEAR(fpdate),MONTH(fpdate)+L1400,0),DATE(YEAR(fpdate),MONTH(fpdate)+L1400-1,DAY(fpdate))))))</f>
        <v/>
      </c>
      <c r="N1400" s="70" t="str">
        <f>IF(L1400="","",IF(D1400&lt;&gt;"",D1400,IF(L1400=1,start_rate,IF(variable,IF(OR(L1400=1,L1400&lt;$K$20*periods_per_year),N1399,MIN($K$21,IF(MOD(L1400-1,$J$23)=0,MAX($K$22,N1399+$J$24),N1399))),N1399))))</f>
        <v/>
      </c>
      <c r="O1400" s="71" t="str">
        <f>IF(L1400="","",ROUND((((1+N1400/CP)^(CP/periods_per_year))-1)*R1399,2))</f>
        <v/>
      </c>
      <c r="P1400" s="71" t="str">
        <f>IF(L1400="","",IF(L1400=nper,R1399+O1400,MIN(R1399+O1400,IF(N1400=N1399,P1399,ROUND(-PMT(((1+N1400/CP)^(CP/periods_per_year))-1,nper-L1400+1,R1399),2)))))</f>
        <v/>
      </c>
      <c r="Q1400" s="71" t="str">
        <f t="shared" si="196"/>
        <v/>
      </c>
      <c r="R1400" s="71" t="str">
        <f t="shared" si="197"/>
        <v/>
      </c>
    </row>
    <row r="1401" spans="1:18" x14ac:dyDescent="0.25">
      <c r="A1401" s="63" t="str">
        <f t="shared" si="189"/>
        <v/>
      </c>
      <c r="B1401" s="64" t="str">
        <f t="shared" si="190"/>
        <v/>
      </c>
      <c r="C1401" s="65" t="str">
        <f t="shared" si="191"/>
        <v/>
      </c>
      <c r="D1401" s="66" t="str">
        <f>IF(A1401="","",IF(A1401=1,start_rate,IF(variable,IF(OR(A1401=1,A1401&lt;$K$20*periods_per_year),D1400,MIN($K$21,IF(MOD(A1401-1,$J$23)=0,MAX($K$22,D1400+$J$24),D1400))),D1400)))</f>
        <v/>
      </c>
      <c r="E1401" s="71" t="str">
        <f t="shared" si="192"/>
        <v/>
      </c>
      <c r="F1401" s="71" t="str">
        <f>IF(A1401="","",IF(A1401=nper,J1400+E1401,MIN(J1400+E1401,IF(D1401=D1400,F1400,IF($E$10="Acc Bi-Weekly",ROUND((-PMT(((1+D1401/CP)^(CP/12))-1,(nper-A1401+1)*12/26,J1400))/2,2),IF($E$10="Acc Weekly",ROUND((-PMT(((1+D1401/CP)^(CP/12))-1,(nper-A1401+1)*12/52,J1400))/4,2),ROUND(-PMT(((1+D1401/CP)^(CP/periods_per_year))-1,nper-A1401+1,J1400),2)))))))</f>
        <v/>
      </c>
      <c r="G1401" s="71" t="str">
        <f>IF(OR(A1401="",A1401&lt;$E$14),"",IF(J1400&lt;=F1401,0,IF(IF(AND(A1401&gt;=$E$14,MOD(A1401-$E$14,int)=0),$E$15,0)+F1401&gt;=J1400+E1401,J1400+E1401-F1401,IF(AND(A1401&gt;=$E$14,MOD(A1401-$E$14,int)=0),$E$15,0)+IF(IF(AND(A1401&gt;=$E$14,MOD(A1401-$E$14,int)=0),$E$15,0)+IF(MOD(A1401-$E$18,periods_per_year)=0,$E$17,0)+F1401&lt;J1400+E1401,IF(MOD(A1401-$E$18,periods_per_year)=0,$E$17,0),J1400+E1401-IF(AND(A1401&gt;=$E$14,MOD(A1401-$E$14,int)=0),$E$15,0)-F1401))))</f>
        <v/>
      </c>
      <c r="H1401" s="68"/>
      <c r="I1401" s="71" t="str">
        <f t="shared" si="193"/>
        <v/>
      </c>
      <c r="J1401" s="71" t="str">
        <f t="shared" si="194"/>
        <v/>
      </c>
      <c r="K1401" s="50"/>
      <c r="L1401" s="63" t="str">
        <f t="shared" si="195"/>
        <v/>
      </c>
      <c r="M1401" s="64" t="str">
        <f>IF(L1401="","",IF(OR(periods_per_year=26,periods_per_year=52),IF(periods_per_year=26,IF(L1401=1,fpdate,M1400+14),IF(periods_per_year=52,IF(L1401=1,fpdate,M1400+7),"n/a")),IF(periods_per_year=24,DATE(YEAR(fpdate),MONTH(fpdate)+(L1401-1)/2+IF(AND(DAY(fpdate)&gt;=15,MOD(L1401,2)=0),1,0),IF(MOD(L1401,2)=0,IF(DAY(fpdate)&gt;=15,DAY(fpdate)-14,DAY(fpdate)+14),DAY(fpdate))),IF(DAY(DATE(YEAR(fpdate),MONTH(fpdate)+L1401-1,DAY(fpdate)))&lt;&gt;DAY(fpdate),DATE(YEAR(fpdate),MONTH(fpdate)+L1401,0),DATE(YEAR(fpdate),MONTH(fpdate)+L1401-1,DAY(fpdate))))))</f>
        <v/>
      </c>
      <c r="N1401" s="70" t="str">
        <f>IF(L1401="","",IF(D1401&lt;&gt;"",D1401,IF(L1401=1,start_rate,IF(variable,IF(OR(L1401=1,L1401&lt;$K$20*periods_per_year),N1400,MIN($K$21,IF(MOD(L1401-1,$J$23)=0,MAX($K$22,N1400+$J$24),N1400))),N1400))))</f>
        <v/>
      </c>
      <c r="O1401" s="71" t="str">
        <f>IF(L1401="","",ROUND((((1+N1401/CP)^(CP/periods_per_year))-1)*R1400,2))</f>
        <v/>
      </c>
      <c r="P1401" s="71" t="str">
        <f>IF(L1401="","",IF(L1401=nper,R1400+O1401,MIN(R1400+O1401,IF(N1401=N1400,P1400,ROUND(-PMT(((1+N1401/CP)^(CP/periods_per_year))-1,nper-L1401+1,R1400),2)))))</f>
        <v/>
      </c>
      <c r="Q1401" s="71" t="str">
        <f t="shared" si="196"/>
        <v/>
      </c>
      <c r="R1401" s="71" t="str">
        <f t="shared" si="197"/>
        <v/>
      </c>
    </row>
    <row r="1402" spans="1:18" x14ac:dyDescent="0.25">
      <c r="A1402" s="63" t="str">
        <f t="shared" si="189"/>
        <v/>
      </c>
      <c r="B1402" s="64" t="str">
        <f t="shared" si="190"/>
        <v/>
      </c>
      <c r="C1402" s="65" t="str">
        <f t="shared" si="191"/>
        <v/>
      </c>
      <c r="D1402" s="66" t="str">
        <f>IF(A1402="","",IF(A1402=1,start_rate,IF(variable,IF(OR(A1402=1,A1402&lt;$K$20*periods_per_year),D1401,MIN($K$21,IF(MOD(A1402-1,$J$23)=0,MAX($K$22,D1401+$J$24),D1401))),D1401)))</f>
        <v/>
      </c>
      <c r="E1402" s="71" t="str">
        <f t="shared" si="192"/>
        <v/>
      </c>
      <c r="F1402" s="71" t="str">
        <f>IF(A1402="","",IF(A1402=nper,J1401+E1402,MIN(J1401+E1402,IF(D1402=D1401,F1401,IF($E$10="Acc Bi-Weekly",ROUND((-PMT(((1+D1402/CP)^(CP/12))-1,(nper-A1402+1)*12/26,J1401))/2,2),IF($E$10="Acc Weekly",ROUND((-PMT(((1+D1402/CP)^(CP/12))-1,(nper-A1402+1)*12/52,J1401))/4,2),ROUND(-PMT(((1+D1402/CP)^(CP/periods_per_year))-1,nper-A1402+1,J1401),2)))))))</f>
        <v/>
      </c>
      <c r="G1402" s="71" t="str">
        <f>IF(OR(A1402="",A1402&lt;$E$14),"",IF(J1401&lt;=F1402,0,IF(IF(AND(A1402&gt;=$E$14,MOD(A1402-$E$14,int)=0),$E$15,0)+F1402&gt;=J1401+E1402,J1401+E1402-F1402,IF(AND(A1402&gt;=$E$14,MOD(A1402-$E$14,int)=0),$E$15,0)+IF(IF(AND(A1402&gt;=$E$14,MOD(A1402-$E$14,int)=0),$E$15,0)+IF(MOD(A1402-$E$18,periods_per_year)=0,$E$17,0)+F1402&lt;J1401+E1402,IF(MOD(A1402-$E$18,periods_per_year)=0,$E$17,0),J1401+E1402-IF(AND(A1402&gt;=$E$14,MOD(A1402-$E$14,int)=0),$E$15,0)-F1402))))</f>
        <v/>
      </c>
      <c r="H1402" s="68"/>
      <c r="I1402" s="71" t="str">
        <f t="shared" si="193"/>
        <v/>
      </c>
      <c r="J1402" s="71" t="str">
        <f t="shared" si="194"/>
        <v/>
      </c>
      <c r="K1402" s="50"/>
      <c r="L1402" s="63" t="str">
        <f t="shared" si="195"/>
        <v/>
      </c>
      <c r="M1402" s="64" t="str">
        <f>IF(L1402="","",IF(OR(periods_per_year=26,periods_per_year=52),IF(periods_per_year=26,IF(L1402=1,fpdate,M1401+14),IF(periods_per_year=52,IF(L1402=1,fpdate,M1401+7),"n/a")),IF(periods_per_year=24,DATE(YEAR(fpdate),MONTH(fpdate)+(L1402-1)/2+IF(AND(DAY(fpdate)&gt;=15,MOD(L1402,2)=0),1,0),IF(MOD(L1402,2)=0,IF(DAY(fpdate)&gt;=15,DAY(fpdate)-14,DAY(fpdate)+14),DAY(fpdate))),IF(DAY(DATE(YEAR(fpdate),MONTH(fpdate)+L1402-1,DAY(fpdate)))&lt;&gt;DAY(fpdate),DATE(YEAR(fpdate),MONTH(fpdate)+L1402,0),DATE(YEAR(fpdate),MONTH(fpdate)+L1402-1,DAY(fpdate))))))</f>
        <v/>
      </c>
      <c r="N1402" s="70" t="str">
        <f>IF(L1402="","",IF(D1402&lt;&gt;"",D1402,IF(L1402=1,start_rate,IF(variable,IF(OR(L1402=1,L1402&lt;$K$20*periods_per_year),N1401,MIN($K$21,IF(MOD(L1402-1,$J$23)=0,MAX($K$22,N1401+$J$24),N1401))),N1401))))</f>
        <v/>
      </c>
      <c r="O1402" s="71" t="str">
        <f>IF(L1402="","",ROUND((((1+N1402/CP)^(CP/periods_per_year))-1)*R1401,2))</f>
        <v/>
      </c>
      <c r="P1402" s="71" t="str">
        <f>IF(L1402="","",IF(L1402=nper,R1401+O1402,MIN(R1401+O1402,IF(N1402=N1401,P1401,ROUND(-PMT(((1+N1402/CP)^(CP/periods_per_year))-1,nper-L1402+1,R1401),2)))))</f>
        <v/>
      </c>
      <c r="Q1402" s="71" t="str">
        <f t="shared" si="196"/>
        <v/>
      </c>
      <c r="R1402" s="71" t="str">
        <f t="shared" si="197"/>
        <v/>
      </c>
    </row>
    <row r="1403" spans="1:18" x14ac:dyDescent="0.25">
      <c r="A1403" s="63" t="str">
        <f t="shared" si="189"/>
        <v/>
      </c>
      <c r="B1403" s="64" t="str">
        <f t="shared" si="190"/>
        <v/>
      </c>
      <c r="C1403" s="65" t="str">
        <f t="shared" si="191"/>
        <v/>
      </c>
      <c r="D1403" s="66" t="str">
        <f>IF(A1403="","",IF(A1403=1,start_rate,IF(variable,IF(OR(A1403=1,A1403&lt;$K$20*periods_per_year),D1402,MIN($K$21,IF(MOD(A1403-1,$J$23)=0,MAX($K$22,D1402+$J$24),D1402))),D1402)))</f>
        <v/>
      </c>
      <c r="E1403" s="71" t="str">
        <f t="shared" si="192"/>
        <v/>
      </c>
      <c r="F1403" s="71" t="str">
        <f>IF(A1403="","",IF(A1403=nper,J1402+E1403,MIN(J1402+E1403,IF(D1403=D1402,F1402,IF($E$10="Acc Bi-Weekly",ROUND((-PMT(((1+D1403/CP)^(CP/12))-1,(nper-A1403+1)*12/26,J1402))/2,2),IF($E$10="Acc Weekly",ROUND((-PMT(((1+D1403/CP)^(CP/12))-1,(nper-A1403+1)*12/52,J1402))/4,2),ROUND(-PMT(((1+D1403/CP)^(CP/periods_per_year))-1,nper-A1403+1,J1402),2)))))))</f>
        <v/>
      </c>
      <c r="G1403" s="71" t="str">
        <f>IF(OR(A1403="",A1403&lt;$E$14),"",IF(J1402&lt;=F1403,0,IF(IF(AND(A1403&gt;=$E$14,MOD(A1403-$E$14,int)=0),$E$15,0)+F1403&gt;=J1402+E1403,J1402+E1403-F1403,IF(AND(A1403&gt;=$E$14,MOD(A1403-$E$14,int)=0),$E$15,0)+IF(IF(AND(A1403&gt;=$E$14,MOD(A1403-$E$14,int)=0),$E$15,0)+IF(MOD(A1403-$E$18,periods_per_year)=0,$E$17,0)+F1403&lt;J1402+E1403,IF(MOD(A1403-$E$18,periods_per_year)=0,$E$17,0),J1402+E1403-IF(AND(A1403&gt;=$E$14,MOD(A1403-$E$14,int)=0),$E$15,0)-F1403))))</f>
        <v/>
      </c>
      <c r="H1403" s="68"/>
      <c r="I1403" s="71" t="str">
        <f t="shared" si="193"/>
        <v/>
      </c>
      <c r="J1403" s="71" t="str">
        <f t="shared" si="194"/>
        <v/>
      </c>
      <c r="K1403" s="50"/>
      <c r="L1403" s="63" t="str">
        <f t="shared" si="195"/>
        <v/>
      </c>
      <c r="M1403" s="64" t="str">
        <f>IF(L1403="","",IF(OR(periods_per_year=26,periods_per_year=52),IF(periods_per_year=26,IF(L1403=1,fpdate,M1402+14),IF(periods_per_year=52,IF(L1403=1,fpdate,M1402+7),"n/a")),IF(periods_per_year=24,DATE(YEAR(fpdate),MONTH(fpdate)+(L1403-1)/2+IF(AND(DAY(fpdate)&gt;=15,MOD(L1403,2)=0),1,0),IF(MOD(L1403,2)=0,IF(DAY(fpdate)&gt;=15,DAY(fpdate)-14,DAY(fpdate)+14),DAY(fpdate))),IF(DAY(DATE(YEAR(fpdate),MONTH(fpdate)+L1403-1,DAY(fpdate)))&lt;&gt;DAY(fpdate),DATE(YEAR(fpdate),MONTH(fpdate)+L1403,0),DATE(YEAR(fpdate),MONTH(fpdate)+L1403-1,DAY(fpdate))))))</f>
        <v/>
      </c>
      <c r="N1403" s="70" t="str">
        <f>IF(L1403="","",IF(D1403&lt;&gt;"",D1403,IF(L1403=1,start_rate,IF(variable,IF(OR(L1403=1,L1403&lt;$K$20*periods_per_year),N1402,MIN($K$21,IF(MOD(L1403-1,$J$23)=0,MAX($K$22,N1402+$J$24),N1402))),N1402))))</f>
        <v/>
      </c>
      <c r="O1403" s="71" t="str">
        <f>IF(L1403="","",ROUND((((1+N1403/CP)^(CP/periods_per_year))-1)*R1402,2))</f>
        <v/>
      </c>
      <c r="P1403" s="71" t="str">
        <f>IF(L1403="","",IF(L1403=nper,R1402+O1403,MIN(R1402+O1403,IF(N1403=N1402,P1402,ROUND(-PMT(((1+N1403/CP)^(CP/periods_per_year))-1,nper-L1403+1,R1402),2)))))</f>
        <v/>
      </c>
      <c r="Q1403" s="71" t="str">
        <f t="shared" si="196"/>
        <v/>
      </c>
      <c r="R1403" s="71" t="str">
        <f t="shared" si="197"/>
        <v/>
      </c>
    </row>
    <row r="1404" spans="1:18" x14ac:dyDescent="0.25">
      <c r="A1404" s="63" t="str">
        <f t="shared" si="189"/>
        <v/>
      </c>
      <c r="B1404" s="64" t="str">
        <f t="shared" si="190"/>
        <v/>
      </c>
      <c r="C1404" s="65" t="str">
        <f t="shared" si="191"/>
        <v/>
      </c>
      <c r="D1404" s="66" t="str">
        <f>IF(A1404="","",IF(A1404=1,start_rate,IF(variable,IF(OR(A1404=1,A1404&lt;$K$20*periods_per_year),D1403,MIN($K$21,IF(MOD(A1404-1,$J$23)=0,MAX($K$22,D1403+$J$24),D1403))),D1403)))</f>
        <v/>
      </c>
      <c r="E1404" s="71" t="str">
        <f t="shared" si="192"/>
        <v/>
      </c>
      <c r="F1404" s="71" t="str">
        <f>IF(A1404="","",IF(A1404=nper,J1403+E1404,MIN(J1403+E1404,IF(D1404=D1403,F1403,IF($E$10="Acc Bi-Weekly",ROUND((-PMT(((1+D1404/CP)^(CP/12))-1,(nper-A1404+1)*12/26,J1403))/2,2),IF($E$10="Acc Weekly",ROUND((-PMT(((1+D1404/CP)^(CP/12))-1,(nper-A1404+1)*12/52,J1403))/4,2),ROUND(-PMT(((1+D1404/CP)^(CP/periods_per_year))-1,nper-A1404+1,J1403),2)))))))</f>
        <v/>
      </c>
      <c r="G1404" s="71" t="str">
        <f>IF(OR(A1404="",A1404&lt;$E$14),"",IF(J1403&lt;=F1404,0,IF(IF(AND(A1404&gt;=$E$14,MOD(A1404-$E$14,int)=0),$E$15,0)+F1404&gt;=J1403+E1404,J1403+E1404-F1404,IF(AND(A1404&gt;=$E$14,MOD(A1404-$E$14,int)=0),$E$15,0)+IF(IF(AND(A1404&gt;=$E$14,MOD(A1404-$E$14,int)=0),$E$15,0)+IF(MOD(A1404-$E$18,periods_per_year)=0,$E$17,0)+F1404&lt;J1403+E1404,IF(MOD(A1404-$E$18,periods_per_year)=0,$E$17,0),J1403+E1404-IF(AND(A1404&gt;=$E$14,MOD(A1404-$E$14,int)=0),$E$15,0)-F1404))))</f>
        <v/>
      </c>
      <c r="H1404" s="68"/>
      <c r="I1404" s="71" t="str">
        <f t="shared" si="193"/>
        <v/>
      </c>
      <c r="J1404" s="71" t="str">
        <f t="shared" si="194"/>
        <v/>
      </c>
      <c r="K1404" s="50"/>
      <c r="L1404" s="63" t="str">
        <f t="shared" si="195"/>
        <v/>
      </c>
      <c r="M1404" s="64" t="str">
        <f>IF(L1404="","",IF(OR(periods_per_year=26,periods_per_year=52),IF(periods_per_year=26,IF(L1404=1,fpdate,M1403+14),IF(periods_per_year=52,IF(L1404=1,fpdate,M1403+7),"n/a")),IF(periods_per_year=24,DATE(YEAR(fpdate),MONTH(fpdate)+(L1404-1)/2+IF(AND(DAY(fpdate)&gt;=15,MOD(L1404,2)=0),1,0),IF(MOD(L1404,2)=0,IF(DAY(fpdate)&gt;=15,DAY(fpdate)-14,DAY(fpdate)+14),DAY(fpdate))),IF(DAY(DATE(YEAR(fpdate),MONTH(fpdate)+L1404-1,DAY(fpdate)))&lt;&gt;DAY(fpdate),DATE(YEAR(fpdate),MONTH(fpdate)+L1404,0),DATE(YEAR(fpdate),MONTH(fpdate)+L1404-1,DAY(fpdate))))))</f>
        <v/>
      </c>
      <c r="N1404" s="70" t="str">
        <f>IF(L1404="","",IF(D1404&lt;&gt;"",D1404,IF(L1404=1,start_rate,IF(variable,IF(OR(L1404=1,L1404&lt;$K$20*periods_per_year),N1403,MIN($K$21,IF(MOD(L1404-1,$J$23)=0,MAX($K$22,N1403+$J$24),N1403))),N1403))))</f>
        <v/>
      </c>
      <c r="O1404" s="71" t="str">
        <f>IF(L1404="","",ROUND((((1+N1404/CP)^(CP/periods_per_year))-1)*R1403,2))</f>
        <v/>
      </c>
      <c r="P1404" s="71" t="str">
        <f>IF(L1404="","",IF(L1404=nper,R1403+O1404,MIN(R1403+O1404,IF(N1404=N1403,P1403,ROUND(-PMT(((1+N1404/CP)^(CP/periods_per_year))-1,nper-L1404+1,R1403),2)))))</f>
        <v/>
      </c>
      <c r="Q1404" s="71" t="str">
        <f t="shared" si="196"/>
        <v/>
      </c>
      <c r="R1404" s="71" t="str">
        <f t="shared" si="197"/>
        <v/>
      </c>
    </row>
    <row r="1405" spans="1:18" x14ac:dyDescent="0.25">
      <c r="A1405" s="63" t="str">
        <f t="shared" si="189"/>
        <v/>
      </c>
      <c r="B1405" s="64" t="str">
        <f t="shared" si="190"/>
        <v/>
      </c>
      <c r="C1405" s="65" t="str">
        <f t="shared" si="191"/>
        <v/>
      </c>
      <c r="D1405" s="66" t="str">
        <f>IF(A1405="","",IF(A1405=1,start_rate,IF(variable,IF(OR(A1405=1,A1405&lt;$K$20*periods_per_year),D1404,MIN($K$21,IF(MOD(A1405-1,$J$23)=0,MAX($K$22,D1404+$J$24),D1404))),D1404)))</f>
        <v/>
      </c>
      <c r="E1405" s="71" t="str">
        <f t="shared" si="192"/>
        <v/>
      </c>
      <c r="F1405" s="71" t="str">
        <f>IF(A1405="","",IF(A1405=nper,J1404+E1405,MIN(J1404+E1405,IF(D1405=D1404,F1404,IF($E$10="Acc Bi-Weekly",ROUND((-PMT(((1+D1405/CP)^(CP/12))-1,(nper-A1405+1)*12/26,J1404))/2,2),IF($E$10="Acc Weekly",ROUND((-PMT(((1+D1405/CP)^(CP/12))-1,(nper-A1405+1)*12/52,J1404))/4,2),ROUND(-PMT(((1+D1405/CP)^(CP/periods_per_year))-1,nper-A1405+1,J1404),2)))))))</f>
        <v/>
      </c>
      <c r="G1405" s="71" t="str">
        <f>IF(OR(A1405="",A1405&lt;$E$14),"",IF(J1404&lt;=F1405,0,IF(IF(AND(A1405&gt;=$E$14,MOD(A1405-$E$14,int)=0),$E$15,0)+F1405&gt;=J1404+E1405,J1404+E1405-F1405,IF(AND(A1405&gt;=$E$14,MOD(A1405-$E$14,int)=0),$E$15,0)+IF(IF(AND(A1405&gt;=$E$14,MOD(A1405-$E$14,int)=0),$E$15,0)+IF(MOD(A1405-$E$18,periods_per_year)=0,$E$17,0)+F1405&lt;J1404+E1405,IF(MOD(A1405-$E$18,periods_per_year)=0,$E$17,0),J1404+E1405-IF(AND(A1405&gt;=$E$14,MOD(A1405-$E$14,int)=0),$E$15,0)-F1405))))</f>
        <v/>
      </c>
      <c r="H1405" s="68"/>
      <c r="I1405" s="71" t="str">
        <f t="shared" si="193"/>
        <v/>
      </c>
      <c r="J1405" s="71" t="str">
        <f t="shared" si="194"/>
        <v/>
      </c>
      <c r="K1405" s="50"/>
      <c r="L1405" s="63" t="str">
        <f t="shared" si="195"/>
        <v/>
      </c>
      <c r="M1405" s="64" t="str">
        <f>IF(L1405="","",IF(OR(periods_per_year=26,periods_per_year=52),IF(periods_per_year=26,IF(L1405=1,fpdate,M1404+14),IF(periods_per_year=52,IF(L1405=1,fpdate,M1404+7),"n/a")),IF(periods_per_year=24,DATE(YEAR(fpdate),MONTH(fpdate)+(L1405-1)/2+IF(AND(DAY(fpdate)&gt;=15,MOD(L1405,2)=0),1,0),IF(MOD(L1405,2)=0,IF(DAY(fpdate)&gt;=15,DAY(fpdate)-14,DAY(fpdate)+14),DAY(fpdate))),IF(DAY(DATE(YEAR(fpdate),MONTH(fpdate)+L1405-1,DAY(fpdate)))&lt;&gt;DAY(fpdate),DATE(YEAR(fpdate),MONTH(fpdate)+L1405,0),DATE(YEAR(fpdate),MONTH(fpdate)+L1405-1,DAY(fpdate))))))</f>
        <v/>
      </c>
      <c r="N1405" s="70" t="str">
        <f>IF(L1405="","",IF(D1405&lt;&gt;"",D1405,IF(L1405=1,start_rate,IF(variable,IF(OR(L1405=1,L1405&lt;$K$20*periods_per_year),N1404,MIN($K$21,IF(MOD(L1405-1,$J$23)=0,MAX($K$22,N1404+$J$24),N1404))),N1404))))</f>
        <v/>
      </c>
      <c r="O1405" s="71" t="str">
        <f>IF(L1405="","",ROUND((((1+N1405/CP)^(CP/periods_per_year))-1)*R1404,2))</f>
        <v/>
      </c>
      <c r="P1405" s="71" t="str">
        <f>IF(L1405="","",IF(L1405=nper,R1404+O1405,MIN(R1404+O1405,IF(N1405=N1404,P1404,ROUND(-PMT(((1+N1405/CP)^(CP/periods_per_year))-1,nper-L1405+1,R1404),2)))))</f>
        <v/>
      </c>
      <c r="Q1405" s="71" t="str">
        <f t="shared" si="196"/>
        <v/>
      </c>
      <c r="R1405" s="71" t="str">
        <f t="shared" si="197"/>
        <v/>
      </c>
    </row>
    <row r="1406" spans="1:18" x14ac:dyDescent="0.25">
      <c r="A1406" s="63" t="str">
        <f t="shared" si="189"/>
        <v/>
      </c>
      <c r="B1406" s="64" t="str">
        <f t="shared" si="190"/>
        <v/>
      </c>
      <c r="C1406" s="65" t="str">
        <f t="shared" si="191"/>
        <v/>
      </c>
      <c r="D1406" s="66" t="str">
        <f>IF(A1406="","",IF(A1406=1,start_rate,IF(variable,IF(OR(A1406=1,A1406&lt;$K$20*periods_per_year),D1405,MIN($K$21,IF(MOD(A1406-1,$J$23)=0,MAX($K$22,D1405+$J$24),D1405))),D1405)))</f>
        <v/>
      </c>
      <c r="E1406" s="71" t="str">
        <f t="shared" si="192"/>
        <v/>
      </c>
      <c r="F1406" s="71" t="str">
        <f>IF(A1406="","",IF(A1406=nper,J1405+E1406,MIN(J1405+E1406,IF(D1406=D1405,F1405,IF($E$10="Acc Bi-Weekly",ROUND((-PMT(((1+D1406/CP)^(CP/12))-1,(nper-A1406+1)*12/26,J1405))/2,2),IF($E$10="Acc Weekly",ROUND((-PMT(((1+D1406/CP)^(CP/12))-1,(nper-A1406+1)*12/52,J1405))/4,2),ROUND(-PMT(((1+D1406/CP)^(CP/periods_per_year))-1,nper-A1406+1,J1405),2)))))))</f>
        <v/>
      </c>
      <c r="G1406" s="71" t="str">
        <f>IF(OR(A1406="",A1406&lt;$E$14),"",IF(J1405&lt;=F1406,0,IF(IF(AND(A1406&gt;=$E$14,MOD(A1406-$E$14,int)=0),$E$15,0)+F1406&gt;=J1405+E1406,J1405+E1406-F1406,IF(AND(A1406&gt;=$E$14,MOD(A1406-$E$14,int)=0),$E$15,0)+IF(IF(AND(A1406&gt;=$E$14,MOD(A1406-$E$14,int)=0),$E$15,0)+IF(MOD(A1406-$E$18,periods_per_year)=0,$E$17,0)+F1406&lt;J1405+E1406,IF(MOD(A1406-$E$18,periods_per_year)=0,$E$17,0),J1405+E1406-IF(AND(A1406&gt;=$E$14,MOD(A1406-$E$14,int)=0),$E$15,0)-F1406))))</f>
        <v/>
      </c>
      <c r="H1406" s="68"/>
      <c r="I1406" s="71" t="str">
        <f t="shared" si="193"/>
        <v/>
      </c>
      <c r="J1406" s="71" t="str">
        <f t="shared" si="194"/>
        <v/>
      </c>
      <c r="K1406" s="50"/>
      <c r="L1406" s="63" t="str">
        <f t="shared" si="195"/>
        <v/>
      </c>
      <c r="M1406" s="64" t="str">
        <f>IF(L1406="","",IF(OR(periods_per_year=26,periods_per_year=52),IF(periods_per_year=26,IF(L1406=1,fpdate,M1405+14),IF(periods_per_year=52,IF(L1406=1,fpdate,M1405+7),"n/a")),IF(periods_per_year=24,DATE(YEAR(fpdate),MONTH(fpdate)+(L1406-1)/2+IF(AND(DAY(fpdate)&gt;=15,MOD(L1406,2)=0),1,0),IF(MOD(L1406,2)=0,IF(DAY(fpdate)&gt;=15,DAY(fpdate)-14,DAY(fpdate)+14),DAY(fpdate))),IF(DAY(DATE(YEAR(fpdate),MONTH(fpdate)+L1406-1,DAY(fpdate)))&lt;&gt;DAY(fpdate),DATE(YEAR(fpdate),MONTH(fpdate)+L1406,0),DATE(YEAR(fpdate),MONTH(fpdate)+L1406-1,DAY(fpdate))))))</f>
        <v/>
      </c>
      <c r="N1406" s="70" t="str">
        <f>IF(L1406="","",IF(D1406&lt;&gt;"",D1406,IF(L1406=1,start_rate,IF(variable,IF(OR(L1406=1,L1406&lt;$K$20*periods_per_year),N1405,MIN($K$21,IF(MOD(L1406-1,$J$23)=0,MAX($K$22,N1405+$J$24),N1405))),N1405))))</f>
        <v/>
      </c>
      <c r="O1406" s="71" t="str">
        <f>IF(L1406="","",ROUND((((1+N1406/CP)^(CP/periods_per_year))-1)*R1405,2))</f>
        <v/>
      </c>
      <c r="P1406" s="71" t="str">
        <f>IF(L1406="","",IF(L1406=nper,R1405+O1406,MIN(R1405+O1406,IF(N1406=N1405,P1405,ROUND(-PMT(((1+N1406/CP)^(CP/periods_per_year))-1,nper-L1406+1,R1405),2)))))</f>
        <v/>
      </c>
      <c r="Q1406" s="71" t="str">
        <f t="shared" si="196"/>
        <v/>
      </c>
      <c r="R1406" s="71" t="str">
        <f t="shared" si="197"/>
        <v/>
      </c>
    </row>
    <row r="1407" spans="1:18" x14ac:dyDescent="0.25">
      <c r="A1407" s="63" t="str">
        <f t="shared" si="189"/>
        <v/>
      </c>
      <c r="B1407" s="64" t="str">
        <f t="shared" si="190"/>
        <v/>
      </c>
      <c r="C1407" s="65" t="str">
        <f t="shared" si="191"/>
        <v/>
      </c>
      <c r="D1407" s="66" t="str">
        <f>IF(A1407="","",IF(A1407=1,start_rate,IF(variable,IF(OR(A1407=1,A1407&lt;$K$20*periods_per_year),D1406,MIN($K$21,IF(MOD(A1407-1,$J$23)=0,MAX($K$22,D1406+$J$24),D1406))),D1406)))</f>
        <v/>
      </c>
      <c r="E1407" s="71" t="str">
        <f t="shared" si="192"/>
        <v/>
      </c>
      <c r="F1407" s="71" t="str">
        <f>IF(A1407="","",IF(A1407=nper,J1406+E1407,MIN(J1406+E1407,IF(D1407=D1406,F1406,IF($E$10="Acc Bi-Weekly",ROUND((-PMT(((1+D1407/CP)^(CP/12))-1,(nper-A1407+1)*12/26,J1406))/2,2),IF($E$10="Acc Weekly",ROUND((-PMT(((1+D1407/CP)^(CP/12))-1,(nper-A1407+1)*12/52,J1406))/4,2),ROUND(-PMT(((1+D1407/CP)^(CP/periods_per_year))-1,nper-A1407+1,J1406),2)))))))</f>
        <v/>
      </c>
      <c r="G1407" s="71" t="str">
        <f>IF(OR(A1407="",A1407&lt;$E$14),"",IF(J1406&lt;=F1407,0,IF(IF(AND(A1407&gt;=$E$14,MOD(A1407-$E$14,int)=0),$E$15,0)+F1407&gt;=J1406+E1407,J1406+E1407-F1407,IF(AND(A1407&gt;=$E$14,MOD(A1407-$E$14,int)=0),$E$15,0)+IF(IF(AND(A1407&gt;=$E$14,MOD(A1407-$E$14,int)=0),$E$15,0)+IF(MOD(A1407-$E$18,periods_per_year)=0,$E$17,0)+F1407&lt;J1406+E1407,IF(MOD(A1407-$E$18,periods_per_year)=0,$E$17,0),J1406+E1407-IF(AND(A1407&gt;=$E$14,MOD(A1407-$E$14,int)=0),$E$15,0)-F1407))))</f>
        <v/>
      </c>
      <c r="H1407" s="68"/>
      <c r="I1407" s="71" t="str">
        <f t="shared" si="193"/>
        <v/>
      </c>
      <c r="J1407" s="71" t="str">
        <f t="shared" si="194"/>
        <v/>
      </c>
      <c r="K1407" s="50"/>
      <c r="L1407" s="63" t="str">
        <f t="shared" si="195"/>
        <v/>
      </c>
      <c r="M1407" s="64" t="str">
        <f>IF(L1407="","",IF(OR(periods_per_year=26,periods_per_year=52),IF(periods_per_year=26,IF(L1407=1,fpdate,M1406+14),IF(periods_per_year=52,IF(L1407=1,fpdate,M1406+7),"n/a")),IF(periods_per_year=24,DATE(YEAR(fpdate),MONTH(fpdate)+(L1407-1)/2+IF(AND(DAY(fpdate)&gt;=15,MOD(L1407,2)=0),1,0),IF(MOD(L1407,2)=0,IF(DAY(fpdate)&gt;=15,DAY(fpdate)-14,DAY(fpdate)+14),DAY(fpdate))),IF(DAY(DATE(YEAR(fpdate),MONTH(fpdate)+L1407-1,DAY(fpdate)))&lt;&gt;DAY(fpdate),DATE(YEAR(fpdate),MONTH(fpdate)+L1407,0),DATE(YEAR(fpdate),MONTH(fpdate)+L1407-1,DAY(fpdate))))))</f>
        <v/>
      </c>
      <c r="N1407" s="70" t="str">
        <f>IF(L1407="","",IF(D1407&lt;&gt;"",D1407,IF(L1407=1,start_rate,IF(variable,IF(OR(L1407=1,L1407&lt;$K$20*periods_per_year),N1406,MIN($K$21,IF(MOD(L1407-1,$J$23)=0,MAX($K$22,N1406+$J$24),N1406))),N1406))))</f>
        <v/>
      </c>
      <c r="O1407" s="71" t="str">
        <f>IF(L1407="","",ROUND((((1+N1407/CP)^(CP/periods_per_year))-1)*R1406,2))</f>
        <v/>
      </c>
      <c r="P1407" s="71" t="str">
        <f>IF(L1407="","",IF(L1407=nper,R1406+O1407,MIN(R1406+O1407,IF(N1407=N1406,P1406,ROUND(-PMT(((1+N1407/CP)^(CP/periods_per_year))-1,nper-L1407+1,R1406),2)))))</f>
        <v/>
      </c>
      <c r="Q1407" s="71" t="str">
        <f t="shared" si="196"/>
        <v/>
      </c>
      <c r="R1407" s="71" t="str">
        <f t="shared" si="197"/>
        <v/>
      </c>
    </row>
    <row r="1408" spans="1:18" x14ac:dyDescent="0.25">
      <c r="A1408" s="63" t="str">
        <f t="shared" si="189"/>
        <v/>
      </c>
      <c r="B1408" s="64" t="str">
        <f t="shared" si="190"/>
        <v/>
      </c>
      <c r="C1408" s="65" t="str">
        <f t="shared" si="191"/>
        <v/>
      </c>
      <c r="D1408" s="66" t="str">
        <f>IF(A1408="","",IF(A1408=1,start_rate,IF(variable,IF(OR(A1408=1,A1408&lt;$K$20*periods_per_year),D1407,MIN($K$21,IF(MOD(A1408-1,$J$23)=0,MAX($K$22,D1407+$J$24),D1407))),D1407)))</f>
        <v/>
      </c>
      <c r="E1408" s="71" t="str">
        <f t="shared" si="192"/>
        <v/>
      </c>
      <c r="F1408" s="71" t="str">
        <f>IF(A1408="","",IF(A1408=nper,J1407+E1408,MIN(J1407+E1408,IF(D1408=D1407,F1407,IF($E$10="Acc Bi-Weekly",ROUND((-PMT(((1+D1408/CP)^(CP/12))-1,(nper-A1408+1)*12/26,J1407))/2,2),IF($E$10="Acc Weekly",ROUND((-PMT(((1+D1408/CP)^(CP/12))-1,(nper-A1408+1)*12/52,J1407))/4,2),ROUND(-PMT(((1+D1408/CP)^(CP/periods_per_year))-1,nper-A1408+1,J1407),2)))))))</f>
        <v/>
      </c>
      <c r="G1408" s="71" t="str">
        <f>IF(OR(A1408="",A1408&lt;$E$14),"",IF(J1407&lt;=F1408,0,IF(IF(AND(A1408&gt;=$E$14,MOD(A1408-$E$14,int)=0),$E$15,0)+F1408&gt;=J1407+E1408,J1407+E1408-F1408,IF(AND(A1408&gt;=$E$14,MOD(A1408-$E$14,int)=0),$E$15,0)+IF(IF(AND(A1408&gt;=$E$14,MOD(A1408-$E$14,int)=0),$E$15,0)+IF(MOD(A1408-$E$18,periods_per_year)=0,$E$17,0)+F1408&lt;J1407+E1408,IF(MOD(A1408-$E$18,periods_per_year)=0,$E$17,0),J1407+E1408-IF(AND(A1408&gt;=$E$14,MOD(A1408-$E$14,int)=0),$E$15,0)-F1408))))</f>
        <v/>
      </c>
      <c r="H1408" s="68"/>
      <c r="I1408" s="71" t="str">
        <f t="shared" si="193"/>
        <v/>
      </c>
      <c r="J1408" s="71" t="str">
        <f t="shared" si="194"/>
        <v/>
      </c>
      <c r="K1408" s="50"/>
      <c r="L1408" s="63" t="str">
        <f t="shared" si="195"/>
        <v/>
      </c>
      <c r="M1408" s="64" t="str">
        <f>IF(L1408="","",IF(OR(periods_per_year=26,periods_per_year=52),IF(periods_per_year=26,IF(L1408=1,fpdate,M1407+14),IF(periods_per_year=52,IF(L1408=1,fpdate,M1407+7),"n/a")),IF(periods_per_year=24,DATE(YEAR(fpdate),MONTH(fpdate)+(L1408-1)/2+IF(AND(DAY(fpdate)&gt;=15,MOD(L1408,2)=0),1,0),IF(MOD(L1408,2)=0,IF(DAY(fpdate)&gt;=15,DAY(fpdate)-14,DAY(fpdate)+14),DAY(fpdate))),IF(DAY(DATE(YEAR(fpdate),MONTH(fpdate)+L1408-1,DAY(fpdate)))&lt;&gt;DAY(fpdate),DATE(YEAR(fpdate),MONTH(fpdate)+L1408,0),DATE(YEAR(fpdate),MONTH(fpdate)+L1408-1,DAY(fpdate))))))</f>
        <v/>
      </c>
      <c r="N1408" s="70" t="str">
        <f>IF(L1408="","",IF(D1408&lt;&gt;"",D1408,IF(L1408=1,start_rate,IF(variable,IF(OR(L1408=1,L1408&lt;$K$20*periods_per_year),N1407,MIN($K$21,IF(MOD(L1408-1,$J$23)=0,MAX($K$22,N1407+$J$24),N1407))),N1407))))</f>
        <v/>
      </c>
      <c r="O1408" s="71" t="str">
        <f>IF(L1408="","",ROUND((((1+N1408/CP)^(CP/periods_per_year))-1)*R1407,2))</f>
        <v/>
      </c>
      <c r="P1408" s="71" t="str">
        <f>IF(L1408="","",IF(L1408=nper,R1407+O1408,MIN(R1407+O1408,IF(N1408=N1407,P1407,ROUND(-PMT(((1+N1408/CP)^(CP/periods_per_year))-1,nper-L1408+1,R1407),2)))))</f>
        <v/>
      </c>
      <c r="Q1408" s="71" t="str">
        <f t="shared" si="196"/>
        <v/>
      </c>
      <c r="R1408" s="71" t="str">
        <f t="shared" si="197"/>
        <v/>
      </c>
    </row>
    <row r="1409" spans="1:18" x14ac:dyDescent="0.25">
      <c r="A1409" s="63" t="str">
        <f t="shared" si="189"/>
        <v/>
      </c>
      <c r="B1409" s="64" t="str">
        <f t="shared" si="190"/>
        <v/>
      </c>
      <c r="C1409" s="65" t="str">
        <f t="shared" si="191"/>
        <v/>
      </c>
      <c r="D1409" s="66" t="str">
        <f>IF(A1409="","",IF(A1409=1,start_rate,IF(variable,IF(OR(A1409=1,A1409&lt;$K$20*periods_per_year),D1408,MIN($K$21,IF(MOD(A1409-1,$J$23)=0,MAX($K$22,D1408+$J$24),D1408))),D1408)))</f>
        <v/>
      </c>
      <c r="E1409" s="71" t="str">
        <f t="shared" si="192"/>
        <v/>
      </c>
      <c r="F1409" s="71" t="str">
        <f>IF(A1409="","",IF(A1409=nper,J1408+E1409,MIN(J1408+E1409,IF(D1409=D1408,F1408,IF($E$10="Acc Bi-Weekly",ROUND((-PMT(((1+D1409/CP)^(CP/12))-1,(nper-A1409+1)*12/26,J1408))/2,2),IF($E$10="Acc Weekly",ROUND((-PMT(((1+D1409/CP)^(CP/12))-1,(nper-A1409+1)*12/52,J1408))/4,2),ROUND(-PMT(((1+D1409/CP)^(CP/periods_per_year))-1,nper-A1409+1,J1408),2)))))))</f>
        <v/>
      </c>
      <c r="G1409" s="71" t="str">
        <f>IF(OR(A1409="",A1409&lt;$E$14),"",IF(J1408&lt;=F1409,0,IF(IF(AND(A1409&gt;=$E$14,MOD(A1409-$E$14,int)=0),$E$15,0)+F1409&gt;=J1408+E1409,J1408+E1409-F1409,IF(AND(A1409&gt;=$E$14,MOD(A1409-$E$14,int)=0),$E$15,0)+IF(IF(AND(A1409&gt;=$E$14,MOD(A1409-$E$14,int)=0),$E$15,0)+IF(MOD(A1409-$E$18,periods_per_year)=0,$E$17,0)+F1409&lt;J1408+E1409,IF(MOD(A1409-$E$18,periods_per_year)=0,$E$17,0),J1408+E1409-IF(AND(A1409&gt;=$E$14,MOD(A1409-$E$14,int)=0),$E$15,0)-F1409))))</f>
        <v/>
      </c>
      <c r="H1409" s="68"/>
      <c r="I1409" s="71" t="str">
        <f t="shared" si="193"/>
        <v/>
      </c>
      <c r="J1409" s="71" t="str">
        <f t="shared" si="194"/>
        <v/>
      </c>
      <c r="K1409" s="50"/>
      <c r="L1409" s="63" t="str">
        <f t="shared" si="195"/>
        <v/>
      </c>
      <c r="M1409" s="64" t="str">
        <f>IF(L1409="","",IF(OR(periods_per_year=26,periods_per_year=52),IF(periods_per_year=26,IF(L1409=1,fpdate,M1408+14),IF(periods_per_year=52,IF(L1409=1,fpdate,M1408+7),"n/a")),IF(periods_per_year=24,DATE(YEAR(fpdate),MONTH(fpdate)+(L1409-1)/2+IF(AND(DAY(fpdate)&gt;=15,MOD(L1409,2)=0),1,0),IF(MOD(L1409,2)=0,IF(DAY(fpdate)&gt;=15,DAY(fpdate)-14,DAY(fpdate)+14),DAY(fpdate))),IF(DAY(DATE(YEAR(fpdate),MONTH(fpdate)+L1409-1,DAY(fpdate)))&lt;&gt;DAY(fpdate),DATE(YEAR(fpdate),MONTH(fpdate)+L1409,0),DATE(YEAR(fpdate),MONTH(fpdate)+L1409-1,DAY(fpdate))))))</f>
        <v/>
      </c>
      <c r="N1409" s="70" t="str">
        <f>IF(L1409="","",IF(D1409&lt;&gt;"",D1409,IF(L1409=1,start_rate,IF(variable,IF(OR(L1409=1,L1409&lt;$K$20*periods_per_year),N1408,MIN($K$21,IF(MOD(L1409-1,$J$23)=0,MAX($K$22,N1408+$J$24),N1408))),N1408))))</f>
        <v/>
      </c>
      <c r="O1409" s="71" t="str">
        <f>IF(L1409="","",ROUND((((1+N1409/CP)^(CP/periods_per_year))-1)*R1408,2))</f>
        <v/>
      </c>
      <c r="P1409" s="71" t="str">
        <f>IF(L1409="","",IF(L1409=nper,R1408+O1409,MIN(R1408+O1409,IF(N1409=N1408,P1408,ROUND(-PMT(((1+N1409/CP)^(CP/periods_per_year))-1,nper-L1409+1,R1408),2)))))</f>
        <v/>
      </c>
      <c r="Q1409" s="71" t="str">
        <f t="shared" si="196"/>
        <v/>
      </c>
      <c r="R1409" s="71" t="str">
        <f t="shared" si="197"/>
        <v/>
      </c>
    </row>
    <row r="1410" spans="1:18" x14ac:dyDescent="0.25">
      <c r="A1410" s="63" t="str">
        <f t="shared" si="189"/>
        <v/>
      </c>
      <c r="B1410" s="64" t="str">
        <f t="shared" si="190"/>
        <v/>
      </c>
      <c r="C1410" s="65" t="str">
        <f t="shared" si="191"/>
        <v/>
      </c>
      <c r="D1410" s="66" t="str">
        <f>IF(A1410="","",IF(A1410=1,start_rate,IF(variable,IF(OR(A1410=1,A1410&lt;$K$20*periods_per_year),D1409,MIN($K$21,IF(MOD(A1410-1,$J$23)=0,MAX($K$22,D1409+$J$24),D1409))),D1409)))</f>
        <v/>
      </c>
      <c r="E1410" s="71" t="str">
        <f t="shared" si="192"/>
        <v/>
      </c>
      <c r="F1410" s="71" t="str">
        <f>IF(A1410="","",IF(A1410=nper,J1409+E1410,MIN(J1409+E1410,IF(D1410=D1409,F1409,IF($E$10="Acc Bi-Weekly",ROUND((-PMT(((1+D1410/CP)^(CP/12))-1,(nper-A1410+1)*12/26,J1409))/2,2),IF($E$10="Acc Weekly",ROUND((-PMT(((1+D1410/CP)^(CP/12))-1,(nper-A1410+1)*12/52,J1409))/4,2),ROUND(-PMT(((1+D1410/CP)^(CP/periods_per_year))-1,nper-A1410+1,J1409),2)))))))</f>
        <v/>
      </c>
      <c r="G1410" s="71" t="str">
        <f>IF(OR(A1410="",A1410&lt;$E$14),"",IF(J1409&lt;=F1410,0,IF(IF(AND(A1410&gt;=$E$14,MOD(A1410-$E$14,int)=0),$E$15,0)+F1410&gt;=J1409+E1410,J1409+E1410-F1410,IF(AND(A1410&gt;=$E$14,MOD(A1410-$E$14,int)=0),$E$15,0)+IF(IF(AND(A1410&gt;=$E$14,MOD(A1410-$E$14,int)=0),$E$15,0)+IF(MOD(A1410-$E$18,periods_per_year)=0,$E$17,0)+F1410&lt;J1409+E1410,IF(MOD(A1410-$E$18,periods_per_year)=0,$E$17,0),J1409+E1410-IF(AND(A1410&gt;=$E$14,MOD(A1410-$E$14,int)=0),$E$15,0)-F1410))))</f>
        <v/>
      </c>
      <c r="H1410" s="68"/>
      <c r="I1410" s="71" t="str">
        <f t="shared" si="193"/>
        <v/>
      </c>
      <c r="J1410" s="71" t="str">
        <f t="shared" si="194"/>
        <v/>
      </c>
      <c r="K1410" s="50"/>
      <c r="L1410" s="63" t="str">
        <f t="shared" si="195"/>
        <v/>
      </c>
      <c r="M1410" s="64" t="str">
        <f>IF(L1410="","",IF(OR(periods_per_year=26,periods_per_year=52),IF(periods_per_year=26,IF(L1410=1,fpdate,M1409+14),IF(periods_per_year=52,IF(L1410=1,fpdate,M1409+7),"n/a")),IF(periods_per_year=24,DATE(YEAR(fpdate),MONTH(fpdate)+(L1410-1)/2+IF(AND(DAY(fpdate)&gt;=15,MOD(L1410,2)=0),1,0),IF(MOD(L1410,2)=0,IF(DAY(fpdate)&gt;=15,DAY(fpdate)-14,DAY(fpdate)+14),DAY(fpdate))),IF(DAY(DATE(YEAR(fpdate),MONTH(fpdate)+L1410-1,DAY(fpdate)))&lt;&gt;DAY(fpdate),DATE(YEAR(fpdate),MONTH(fpdate)+L1410,0),DATE(YEAR(fpdate),MONTH(fpdate)+L1410-1,DAY(fpdate))))))</f>
        <v/>
      </c>
      <c r="N1410" s="70" t="str">
        <f>IF(L1410="","",IF(D1410&lt;&gt;"",D1410,IF(L1410=1,start_rate,IF(variable,IF(OR(L1410=1,L1410&lt;$K$20*periods_per_year),N1409,MIN($K$21,IF(MOD(L1410-1,$J$23)=0,MAX($K$22,N1409+$J$24),N1409))),N1409))))</f>
        <v/>
      </c>
      <c r="O1410" s="71" t="str">
        <f>IF(L1410="","",ROUND((((1+N1410/CP)^(CP/periods_per_year))-1)*R1409,2))</f>
        <v/>
      </c>
      <c r="P1410" s="71" t="str">
        <f>IF(L1410="","",IF(L1410=nper,R1409+O1410,MIN(R1409+O1410,IF(N1410=N1409,P1409,ROUND(-PMT(((1+N1410/CP)^(CP/periods_per_year))-1,nper-L1410+1,R1409),2)))))</f>
        <v/>
      </c>
      <c r="Q1410" s="71" t="str">
        <f t="shared" si="196"/>
        <v/>
      </c>
      <c r="R1410" s="71" t="str">
        <f t="shared" si="197"/>
        <v/>
      </c>
    </row>
    <row r="1411" spans="1:18" x14ac:dyDescent="0.25">
      <c r="A1411" s="63" t="str">
        <f t="shared" si="189"/>
        <v/>
      </c>
      <c r="B1411" s="64" t="str">
        <f t="shared" si="190"/>
        <v/>
      </c>
      <c r="C1411" s="65" t="str">
        <f t="shared" si="191"/>
        <v/>
      </c>
      <c r="D1411" s="66" t="str">
        <f>IF(A1411="","",IF(A1411=1,start_rate,IF(variable,IF(OR(A1411=1,A1411&lt;$K$20*periods_per_year),D1410,MIN($K$21,IF(MOD(A1411-1,$J$23)=0,MAX($K$22,D1410+$J$24),D1410))),D1410)))</f>
        <v/>
      </c>
      <c r="E1411" s="71" t="str">
        <f t="shared" si="192"/>
        <v/>
      </c>
      <c r="F1411" s="71" t="str">
        <f>IF(A1411="","",IF(A1411=nper,J1410+E1411,MIN(J1410+E1411,IF(D1411=D1410,F1410,IF($E$10="Acc Bi-Weekly",ROUND((-PMT(((1+D1411/CP)^(CP/12))-1,(nper-A1411+1)*12/26,J1410))/2,2),IF($E$10="Acc Weekly",ROUND((-PMT(((1+D1411/CP)^(CP/12))-1,(nper-A1411+1)*12/52,J1410))/4,2),ROUND(-PMT(((1+D1411/CP)^(CP/periods_per_year))-1,nper-A1411+1,J1410),2)))))))</f>
        <v/>
      </c>
      <c r="G1411" s="71" t="str">
        <f>IF(OR(A1411="",A1411&lt;$E$14),"",IF(J1410&lt;=F1411,0,IF(IF(AND(A1411&gt;=$E$14,MOD(A1411-$E$14,int)=0),$E$15,0)+F1411&gt;=J1410+E1411,J1410+E1411-F1411,IF(AND(A1411&gt;=$E$14,MOD(A1411-$E$14,int)=0),$E$15,0)+IF(IF(AND(A1411&gt;=$E$14,MOD(A1411-$E$14,int)=0),$E$15,0)+IF(MOD(A1411-$E$18,periods_per_year)=0,$E$17,0)+F1411&lt;J1410+E1411,IF(MOD(A1411-$E$18,periods_per_year)=0,$E$17,0),J1410+E1411-IF(AND(A1411&gt;=$E$14,MOD(A1411-$E$14,int)=0),$E$15,0)-F1411))))</f>
        <v/>
      </c>
      <c r="H1411" s="68"/>
      <c r="I1411" s="71" t="str">
        <f t="shared" si="193"/>
        <v/>
      </c>
      <c r="J1411" s="71" t="str">
        <f t="shared" si="194"/>
        <v/>
      </c>
      <c r="K1411" s="50"/>
      <c r="L1411" s="63" t="str">
        <f t="shared" si="195"/>
        <v/>
      </c>
      <c r="M1411" s="64" t="str">
        <f>IF(L1411="","",IF(OR(periods_per_year=26,periods_per_year=52),IF(periods_per_year=26,IF(L1411=1,fpdate,M1410+14),IF(periods_per_year=52,IF(L1411=1,fpdate,M1410+7),"n/a")),IF(periods_per_year=24,DATE(YEAR(fpdate),MONTH(fpdate)+(L1411-1)/2+IF(AND(DAY(fpdate)&gt;=15,MOD(L1411,2)=0),1,0),IF(MOD(L1411,2)=0,IF(DAY(fpdate)&gt;=15,DAY(fpdate)-14,DAY(fpdate)+14),DAY(fpdate))),IF(DAY(DATE(YEAR(fpdate),MONTH(fpdate)+L1411-1,DAY(fpdate)))&lt;&gt;DAY(fpdate),DATE(YEAR(fpdate),MONTH(fpdate)+L1411,0),DATE(YEAR(fpdate),MONTH(fpdate)+L1411-1,DAY(fpdate))))))</f>
        <v/>
      </c>
      <c r="N1411" s="70" t="str">
        <f>IF(L1411="","",IF(D1411&lt;&gt;"",D1411,IF(L1411=1,start_rate,IF(variable,IF(OR(L1411=1,L1411&lt;$K$20*periods_per_year),N1410,MIN($K$21,IF(MOD(L1411-1,$J$23)=0,MAX($K$22,N1410+$J$24),N1410))),N1410))))</f>
        <v/>
      </c>
      <c r="O1411" s="71" t="str">
        <f>IF(L1411="","",ROUND((((1+N1411/CP)^(CP/periods_per_year))-1)*R1410,2))</f>
        <v/>
      </c>
      <c r="P1411" s="71" t="str">
        <f>IF(L1411="","",IF(L1411=nper,R1410+O1411,MIN(R1410+O1411,IF(N1411=N1410,P1410,ROUND(-PMT(((1+N1411/CP)^(CP/periods_per_year))-1,nper-L1411+1,R1410),2)))))</f>
        <v/>
      </c>
      <c r="Q1411" s="71" t="str">
        <f t="shared" si="196"/>
        <v/>
      </c>
      <c r="R1411" s="71" t="str">
        <f t="shared" si="197"/>
        <v/>
      </c>
    </row>
    <row r="1412" spans="1:18" x14ac:dyDescent="0.25">
      <c r="A1412" s="63" t="str">
        <f t="shared" si="189"/>
        <v/>
      </c>
      <c r="B1412" s="64" t="str">
        <f t="shared" si="190"/>
        <v/>
      </c>
      <c r="C1412" s="65" t="str">
        <f t="shared" si="191"/>
        <v/>
      </c>
      <c r="D1412" s="66" t="str">
        <f>IF(A1412="","",IF(A1412=1,start_rate,IF(variable,IF(OR(A1412=1,A1412&lt;$K$20*periods_per_year),D1411,MIN($K$21,IF(MOD(A1412-1,$J$23)=0,MAX($K$22,D1411+$J$24),D1411))),D1411)))</f>
        <v/>
      </c>
      <c r="E1412" s="71" t="str">
        <f t="shared" si="192"/>
        <v/>
      </c>
      <c r="F1412" s="71" t="str">
        <f>IF(A1412="","",IF(A1412=nper,J1411+E1412,MIN(J1411+E1412,IF(D1412=D1411,F1411,IF($E$10="Acc Bi-Weekly",ROUND((-PMT(((1+D1412/CP)^(CP/12))-1,(nper-A1412+1)*12/26,J1411))/2,2),IF($E$10="Acc Weekly",ROUND((-PMT(((1+D1412/CP)^(CP/12))-1,(nper-A1412+1)*12/52,J1411))/4,2),ROUND(-PMT(((1+D1412/CP)^(CP/periods_per_year))-1,nper-A1412+1,J1411),2)))))))</f>
        <v/>
      </c>
      <c r="G1412" s="71" t="str">
        <f>IF(OR(A1412="",A1412&lt;$E$14),"",IF(J1411&lt;=F1412,0,IF(IF(AND(A1412&gt;=$E$14,MOD(A1412-$E$14,int)=0),$E$15,0)+F1412&gt;=J1411+E1412,J1411+E1412-F1412,IF(AND(A1412&gt;=$E$14,MOD(A1412-$E$14,int)=0),$E$15,0)+IF(IF(AND(A1412&gt;=$E$14,MOD(A1412-$E$14,int)=0),$E$15,0)+IF(MOD(A1412-$E$18,periods_per_year)=0,$E$17,0)+F1412&lt;J1411+E1412,IF(MOD(A1412-$E$18,periods_per_year)=0,$E$17,0),J1411+E1412-IF(AND(A1412&gt;=$E$14,MOD(A1412-$E$14,int)=0),$E$15,0)-F1412))))</f>
        <v/>
      </c>
      <c r="H1412" s="68"/>
      <c r="I1412" s="71" t="str">
        <f t="shared" si="193"/>
        <v/>
      </c>
      <c r="J1412" s="71" t="str">
        <f t="shared" si="194"/>
        <v/>
      </c>
      <c r="K1412" s="50"/>
      <c r="L1412" s="63" t="str">
        <f t="shared" si="195"/>
        <v/>
      </c>
      <c r="M1412" s="64" t="str">
        <f>IF(L1412="","",IF(OR(periods_per_year=26,periods_per_year=52),IF(periods_per_year=26,IF(L1412=1,fpdate,M1411+14),IF(periods_per_year=52,IF(L1412=1,fpdate,M1411+7),"n/a")),IF(periods_per_year=24,DATE(YEAR(fpdate),MONTH(fpdate)+(L1412-1)/2+IF(AND(DAY(fpdate)&gt;=15,MOD(L1412,2)=0),1,0),IF(MOD(L1412,2)=0,IF(DAY(fpdate)&gt;=15,DAY(fpdate)-14,DAY(fpdate)+14),DAY(fpdate))),IF(DAY(DATE(YEAR(fpdate),MONTH(fpdate)+L1412-1,DAY(fpdate)))&lt;&gt;DAY(fpdate),DATE(YEAR(fpdate),MONTH(fpdate)+L1412,0),DATE(YEAR(fpdate),MONTH(fpdate)+L1412-1,DAY(fpdate))))))</f>
        <v/>
      </c>
      <c r="N1412" s="70" t="str">
        <f>IF(L1412="","",IF(D1412&lt;&gt;"",D1412,IF(L1412=1,start_rate,IF(variable,IF(OR(L1412=1,L1412&lt;$K$20*periods_per_year),N1411,MIN($K$21,IF(MOD(L1412-1,$J$23)=0,MAX($K$22,N1411+$J$24),N1411))),N1411))))</f>
        <v/>
      </c>
      <c r="O1412" s="71" t="str">
        <f>IF(L1412="","",ROUND((((1+N1412/CP)^(CP/periods_per_year))-1)*R1411,2))</f>
        <v/>
      </c>
      <c r="P1412" s="71" t="str">
        <f>IF(L1412="","",IF(L1412=nper,R1411+O1412,MIN(R1411+O1412,IF(N1412=N1411,P1411,ROUND(-PMT(((1+N1412/CP)^(CP/periods_per_year))-1,nper-L1412+1,R1411),2)))))</f>
        <v/>
      </c>
      <c r="Q1412" s="71" t="str">
        <f t="shared" si="196"/>
        <v/>
      </c>
      <c r="R1412" s="71" t="str">
        <f t="shared" si="197"/>
        <v/>
      </c>
    </row>
    <row r="1413" spans="1:18" x14ac:dyDescent="0.25">
      <c r="A1413" s="63" t="str">
        <f t="shared" si="189"/>
        <v/>
      </c>
      <c r="B1413" s="64" t="str">
        <f t="shared" si="190"/>
        <v/>
      </c>
      <c r="C1413" s="65" t="str">
        <f t="shared" si="191"/>
        <v/>
      </c>
      <c r="D1413" s="66" t="str">
        <f>IF(A1413="","",IF(A1413=1,start_rate,IF(variable,IF(OR(A1413=1,A1413&lt;$K$20*periods_per_year),D1412,MIN($K$21,IF(MOD(A1413-1,$J$23)=0,MAX($K$22,D1412+$J$24),D1412))),D1412)))</f>
        <v/>
      </c>
      <c r="E1413" s="71" t="str">
        <f t="shared" si="192"/>
        <v/>
      </c>
      <c r="F1413" s="71" t="str">
        <f>IF(A1413="","",IF(A1413=nper,J1412+E1413,MIN(J1412+E1413,IF(D1413=D1412,F1412,IF($E$10="Acc Bi-Weekly",ROUND((-PMT(((1+D1413/CP)^(CP/12))-1,(nper-A1413+1)*12/26,J1412))/2,2),IF($E$10="Acc Weekly",ROUND((-PMT(((1+D1413/CP)^(CP/12))-1,(nper-A1413+1)*12/52,J1412))/4,2),ROUND(-PMT(((1+D1413/CP)^(CP/periods_per_year))-1,nper-A1413+1,J1412),2)))))))</f>
        <v/>
      </c>
      <c r="G1413" s="71" t="str">
        <f>IF(OR(A1413="",A1413&lt;$E$14),"",IF(J1412&lt;=F1413,0,IF(IF(AND(A1413&gt;=$E$14,MOD(A1413-$E$14,int)=0),$E$15,0)+F1413&gt;=J1412+E1413,J1412+E1413-F1413,IF(AND(A1413&gt;=$E$14,MOD(A1413-$E$14,int)=0),$E$15,0)+IF(IF(AND(A1413&gt;=$E$14,MOD(A1413-$E$14,int)=0),$E$15,0)+IF(MOD(A1413-$E$18,periods_per_year)=0,$E$17,0)+F1413&lt;J1412+E1413,IF(MOD(A1413-$E$18,periods_per_year)=0,$E$17,0),J1412+E1413-IF(AND(A1413&gt;=$E$14,MOD(A1413-$E$14,int)=0),$E$15,0)-F1413))))</f>
        <v/>
      </c>
      <c r="H1413" s="68"/>
      <c r="I1413" s="71" t="str">
        <f t="shared" si="193"/>
        <v/>
      </c>
      <c r="J1413" s="71" t="str">
        <f t="shared" si="194"/>
        <v/>
      </c>
      <c r="K1413" s="50"/>
      <c r="L1413" s="63" t="str">
        <f t="shared" si="195"/>
        <v/>
      </c>
      <c r="M1413" s="64" t="str">
        <f>IF(L1413="","",IF(OR(periods_per_year=26,periods_per_year=52),IF(periods_per_year=26,IF(L1413=1,fpdate,M1412+14),IF(periods_per_year=52,IF(L1413=1,fpdate,M1412+7),"n/a")),IF(periods_per_year=24,DATE(YEAR(fpdate),MONTH(fpdate)+(L1413-1)/2+IF(AND(DAY(fpdate)&gt;=15,MOD(L1413,2)=0),1,0),IF(MOD(L1413,2)=0,IF(DAY(fpdate)&gt;=15,DAY(fpdate)-14,DAY(fpdate)+14),DAY(fpdate))),IF(DAY(DATE(YEAR(fpdate),MONTH(fpdate)+L1413-1,DAY(fpdate)))&lt;&gt;DAY(fpdate),DATE(YEAR(fpdate),MONTH(fpdate)+L1413,0),DATE(YEAR(fpdate),MONTH(fpdate)+L1413-1,DAY(fpdate))))))</f>
        <v/>
      </c>
      <c r="N1413" s="70" t="str">
        <f>IF(L1413="","",IF(D1413&lt;&gt;"",D1413,IF(L1413=1,start_rate,IF(variable,IF(OR(L1413=1,L1413&lt;$K$20*periods_per_year),N1412,MIN($K$21,IF(MOD(L1413-1,$J$23)=0,MAX($K$22,N1412+$J$24),N1412))),N1412))))</f>
        <v/>
      </c>
      <c r="O1413" s="71" t="str">
        <f>IF(L1413="","",ROUND((((1+N1413/CP)^(CP/periods_per_year))-1)*R1412,2))</f>
        <v/>
      </c>
      <c r="P1413" s="71" t="str">
        <f>IF(L1413="","",IF(L1413=nper,R1412+O1413,MIN(R1412+O1413,IF(N1413=N1412,P1412,ROUND(-PMT(((1+N1413/CP)^(CP/periods_per_year))-1,nper-L1413+1,R1412),2)))))</f>
        <v/>
      </c>
      <c r="Q1413" s="71" t="str">
        <f t="shared" si="196"/>
        <v/>
      </c>
      <c r="R1413" s="71" t="str">
        <f t="shared" si="197"/>
        <v/>
      </c>
    </row>
    <row r="1414" spans="1:18" x14ac:dyDescent="0.25">
      <c r="A1414" s="63" t="str">
        <f t="shared" si="189"/>
        <v/>
      </c>
      <c r="B1414" s="64" t="str">
        <f t="shared" si="190"/>
        <v/>
      </c>
      <c r="C1414" s="65" t="str">
        <f t="shared" si="191"/>
        <v/>
      </c>
      <c r="D1414" s="66" t="str">
        <f>IF(A1414="","",IF(A1414=1,start_rate,IF(variable,IF(OR(A1414=1,A1414&lt;$K$20*periods_per_year),D1413,MIN($K$21,IF(MOD(A1414-1,$J$23)=0,MAX($K$22,D1413+$J$24),D1413))),D1413)))</f>
        <v/>
      </c>
      <c r="E1414" s="71" t="str">
        <f t="shared" si="192"/>
        <v/>
      </c>
      <c r="F1414" s="71" t="str">
        <f>IF(A1414="","",IF(A1414=nper,J1413+E1414,MIN(J1413+E1414,IF(D1414=D1413,F1413,IF($E$10="Acc Bi-Weekly",ROUND((-PMT(((1+D1414/CP)^(CP/12))-1,(nper-A1414+1)*12/26,J1413))/2,2),IF($E$10="Acc Weekly",ROUND((-PMT(((1+D1414/CP)^(CP/12))-1,(nper-A1414+1)*12/52,J1413))/4,2),ROUND(-PMT(((1+D1414/CP)^(CP/periods_per_year))-1,nper-A1414+1,J1413),2)))))))</f>
        <v/>
      </c>
      <c r="G1414" s="71" t="str">
        <f>IF(OR(A1414="",A1414&lt;$E$14),"",IF(J1413&lt;=F1414,0,IF(IF(AND(A1414&gt;=$E$14,MOD(A1414-$E$14,int)=0),$E$15,0)+F1414&gt;=J1413+E1414,J1413+E1414-F1414,IF(AND(A1414&gt;=$E$14,MOD(A1414-$E$14,int)=0),$E$15,0)+IF(IF(AND(A1414&gt;=$E$14,MOD(A1414-$E$14,int)=0),$E$15,0)+IF(MOD(A1414-$E$18,periods_per_year)=0,$E$17,0)+F1414&lt;J1413+E1414,IF(MOD(A1414-$E$18,periods_per_year)=0,$E$17,0),J1413+E1414-IF(AND(A1414&gt;=$E$14,MOD(A1414-$E$14,int)=0),$E$15,0)-F1414))))</f>
        <v/>
      </c>
      <c r="H1414" s="68"/>
      <c r="I1414" s="71" t="str">
        <f t="shared" si="193"/>
        <v/>
      </c>
      <c r="J1414" s="71" t="str">
        <f t="shared" si="194"/>
        <v/>
      </c>
      <c r="K1414" s="50"/>
      <c r="L1414" s="63" t="str">
        <f t="shared" si="195"/>
        <v/>
      </c>
      <c r="M1414" s="64" t="str">
        <f>IF(L1414="","",IF(OR(periods_per_year=26,periods_per_year=52),IF(periods_per_year=26,IF(L1414=1,fpdate,M1413+14),IF(periods_per_year=52,IF(L1414=1,fpdate,M1413+7),"n/a")),IF(periods_per_year=24,DATE(YEAR(fpdate),MONTH(fpdate)+(L1414-1)/2+IF(AND(DAY(fpdate)&gt;=15,MOD(L1414,2)=0),1,0),IF(MOD(L1414,2)=0,IF(DAY(fpdate)&gt;=15,DAY(fpdate)-14,DAY(fpdate)+14),DAY(fpdate))),IF(DAY(DATE(YEAR(fpdate),MONTH(fpdate)+L1414-1,DAY(fpdate)))&lt;&gt;DAY(fpdate),DATE(YEAR(fpdate),MONTH(fpdate)+L1414,0),DATE(YEAR(fpdate),MONTH(fpdate)+L1414-1,DAY(fpdate))))))</f>
        <v/>
      </c>
      <c r="N1414" s="70" t="str">
        <f>IF(L1414="","",IF(D1414&lt;&gt;"",D1414,IF(L1414=1,start_rate,IF(variable,IF(OR(L1414=1,L1414&lt;$K$20*periods_per_year),N1413,MIN($K$21,IF(MOD(L1414-1,$J$23)=0,MAX($K$22,N1413+$J$24),N1413))),N1413))))</f>
        <v/>
      </c>
      <c r="O1414" s="71" t="str">
        <f>IF(L1414="","",ROUND((((1+N1414/CP)^(CP/periods_per_year))-1)*R1413,2))</f>
        <v/>
      </c>
      <c r="P1414" s="71" t="str">
        <f>IF(L1414="","",IF(L1414=nper,R1413+O1414,MIN(R1413+O1414,IF(N1414=N1413,P1413,ROUND(-PMT(((1+N1414/CP)^(CP/periods_per_year))-1,nper-L1414+1,R1413),2)))))</f>
        <v/>
      </c>
      <c r="Q1414" s="71" t="str">
        <f t="shared" si="196"/>
        <v/>
      </c>
      <c r="R1414" s="71" t="str">
        <f t="shared" si="197"/>
        <v/>
      </c>
    </row>
    <row r="1415" spans="1:18" x14ac:dyDescent="0.25">
      <c r="A1415" s="63" t="str">
        <f t="shared" si="189"/>
        <v/>
      </c>
      <c r="B1415" s="64" t="str">
        <f t="shared" si="190"/>
        <v/>
      </c>
      <c r="C1415" s="65" t="str">
        <f t="shared" si="191"/>
        <v/>
      </c>
      <c r="D1415" s="66" t="str">
        <f>IF(A1415="","",IF(A1415=1,start_rate,IF(variable,IF(OR(A1415=1,A1415&lt;$K$20*periods_per_year),D1414,MIN($K$21,IF(MOD(A1415-1,$J$23)=0,MAX($K$22,D1414+$J$24),D1414))),D1414)))</f>
        <v/>
      </c>
      <c r="E1415" s="71" t="str">
        <f t="shared" si="192"/>
        <v/>
      </c>
      <c r="F1415" s="71" t="str">
        <f>IF(A1415="","",IF(A1415=nper,J1414+E1415,MIN(J1414+E1415,IF(D1415=D1414,F1414,IF($E$10="Acc Bi-Weekly",ROUND((-PMT(((1+D1415/CP)^(CP/12))-1,(nper-A1415+1)*12/26,J1414))/2,2),IF($E$10="Acc Weekly",ROUND((-PMT(((1+D1415/CP)^(CP/12))-1,(nper-A1415+1)*12/52,J1414))/4,2),ROUND(-PMT(((1+D1415/CP)^(CP/periods_per_year))-1,nper-A1415+1,J1414),2)))))))</f>
        <v/>
      </c>
      <c r="G1415" s="71" t="str">
        <f>IF(OR(A1415="",A1415&lt;$E$14),"",IF(J1414&lt;=F1415,0,IF(IF(AND(A1415&gt;=$E$14,MOD(A1415-$E$14,int)=0),$E$15,0)+F1415&gt;=J1414+E1415,J1414+E1415-F1415,IF(AND(A1415&gt;=$E$14,MOD(A1415-$E$14,int)=0),$E$15,0)+IF(IF(AND(A1415&gt;=$E$14,MOD(A1415-$E$14,int)=0),$E$15,0)+IF(MOD(A1415-$E$18,periods_per_year)=0,$E$17,0)+F1415&lt;J1414+E1415,IF(MOD(A1415-$E$18,periods_per_year)=0,$E$17,0),J1414+E1415-IF(AND(A1415&gt;=$E$14,MOD(A1415-$E$14,int)=0),$E$15,0)-F1415))))</f>
        <v/>
      </c>
      <c r="H1415" s="68"/>
      <c r="I1415" s="71" t="str">
        <f t="shared" si="193"/>
        <v/>
      </c>
      <c r="J1415" s="71" t="str">
        <f t="shared" si="194"/>
        <v/>
      </c>
      <c r="K1415" s="50"/>
      <c r="L1415" s="63" t="str">
        <f t="shared" si="195"/>
        <v/>
      </c>
      <c r="M1415" s="64" t="str">
        <f>IF(L1415="","",IF(OR(periods_per_year=26,periods_per_year=52),IF(periods_per_year=26,IF(L1415=1,fpdate,M1414+14),IF(periods_per_year=52,IF(L1415=1,fpdate,M1414+7),"n/a")),IF(periods_per_year=24,DATE(YEAR(fpdate),MONTH(fpdate)+(L1415-1)/2+IF(AND(DAY(fpdate)&gt;=15,MOD(L1415,2)=0),1,0),IF(MOD(L1415,2)=0,IF(DAY(fpdate)&gt;=15,DAY(fpdate)-14,DAY(fpdate)+14),DAY(fpdate))),IF(DAY(DATE(YEAR(fpdate),MONTH(fpdate)+L1415-1,DAY(fpdate)))&lt;&gt;DAY(fpdate),DATE(YEAR(fpdate),MONTH(fpdate)+L1415,0),DATE(YEAR(fpdate),MONTH(fpdate)+L1415-1,DAY(fpdate))))))</f>
        <v/>
      </c>
      <c r="N1415" s="70" t="str">
        <f>IF(L1415="","",IF(D1415&lt;&gt;"",D1415,IF(L1415=1,start_rate,IF(variable,IF(OR(L1415=1,L1415&lt;$K$20*periods_per_year),N1414,MIN($K$21,IF(MOD(L1415-1,$J$23)=0,MAX($K$22,N1414+$J$24),N1414))),N1414))))</f>
        <v/>
      </c>
      <c r="O1415" s="71" t="str">
        <f>IF(L1415="","",ROUND((((1+N1415/CP)^(CP/periods_per_year))-1)*R1414,2))</f>
        <v/>
      </c>
      <c r="P1415" s="71" t="str">
        <f>IF(L1415="","",IF(L1415=nper,R1414+O1415,MIN(R1414+O1415,IF(N1415=N1414,P1414,ROUND(-PMT(((1+N1415/CP)^(CP/periods_per_year))-1,nper-L1415+1,R1414),2)))))</f>
        <v/>
      </c>
      <c r="Q1415" s="71" t="str">
        <f t="shared" si="196"/>
        <v/>
      </c>
      <c r="R1415" s="71" t="str">
        <f t="shared" si="197"/>
        <v/>
      </c>
    </row>
    <row r="1416" spans="1:18" x14ac:dyDescent="0.25">
      <c r="A1416" s="63" t="str">
        <f t="shared" si="189"/>
        <v/>
      </c>
      <c r="B1416" s="64" t="str">
        <f t="shared" si="190"/>
        <v/>
      </c>
      <c r="C1416" s="65" t="str">
        <f t="shared" si="191"/>
        <v/>
      </c>
      <c r="D1416" s="66" t="str">
        <f>IF(A1416="","",IF(A1416=1,start_rate,IF(variable,IF(OR(A1416=1,A1416&lt;$K$20*periods_per_year),D1415,MIN($K$21,IF(MOD(A1416-1,$J$23)=0,MAX($K$22,D1415+$J$24),D1415))),D1415)))</f>
        <v/>
      </c>
      <c r="E1416" s="71" t="str">
        <f t="shared" si="192"/>
        <v/>
      </c>
      <c r="F1416" s="71" t="str">
        <f>IF(A1416="","",IF(A1416=nper,J1415+E1416,MIN(J1415+E1416,IF(D1416=D1415,F1415,IF($E$10="Acc Bi-Weekly",ROUND((-PMT(((1+D1416/CP)^(CP/12))-1,(nper-A1416+1)*12/26,J1415))/2,2),IF($E$10="Acc Weekly",ROUND((-PMT(((1+D1416/CP)^(CP/12))-1,(nper-A1416+1)*12/52,J1415))/4,2),ROUND(-PMT(((1+D1416/CP)^(CP/periods_per_year))-1,nper-A1416+1,J1415),2)))))))</f>
        <v/>
      </c>
      <c r="G1416" s="71" t="str">
        <f>IF(OR(A1416="",A1416&lt;$E$14),"",IF(J1415&lt;=F1416,0,IF(IF(AND(A1416&gt;=$E$14,MOD(A1416-$E$14,int)=0),$E$15,0)+F1416&gt;=J1415+E1416,J1415+E1416-F1416,IF(AND(A1416&gt;=$E$14,MOD(A1416-$E$14,int)=0),$E$15,0)+IF(IF(AND(A1416&gt;=$E$14,MOD(A1416-$E$14,int)=0),$E$15,0)+IF(MOD(A1416-$E$18,periods_per_year)=0,$E$17,0)+F1416&lt;J1415+E1416,IF(MOD(A1416-$E$18,periods_per_year)=0,$E$17,0),J1415+E1416-IF(AND(A1416&gt;=$E$14,MOD(A1416-$E$14,int)=0),$E$15,0)-F1416))))</f>
        <v/>
      </c>
      <c r="H1416" s="68"/>
      <c r="I1416" s="71" t="str">
        <f t="shared" si="193"/>
        <v/>
      </c>
      <c r="J1416" s="71" t="str">
        <f t="shared" si="194"/>
        <v/>
      </c>
      <c r="K1416" s="50"/>
      <c r="L1416" s="63" t="str">
        <f t="shared" si="195"/>
        <v/>
      </c>
      <c r="M1416" s="64" t="str">
        <f>IF(L1416="","",IF(OR(periods_per_year=26,periods_per_year=52),IF(periods_per_year=26,IF(L1416=1,fpdate,M1415+14),IF(periods_per_year=52,IF(L1416=1,fpdate,M1415+7),"n/a")),IF(periods_per_year=24,DATE(YEAR(fpdate),MONTH(fpdate)+(L1416-1)/2+IF(AND(DAY(fpdate)&gt;=15,MOD(L1416,2)=0),1,0),IF(MOD(L1416,2)=0,IF(DAY(fpdate)&gt;=15,DAY(fpdate)-14,DAY(fpdate)+14),DAY(fpdate))),IF(DAY(DATE(YEAR(fpdate),MONTH(fpdate)+L1416-1,DAY(fpdate)))&lt;&gt;DAY(fpdate),DATE(YEAR(fpdate),MONTH(fpdate)+L1416,0),DATE(YEAR(fpdate),MONTH(fpdate)+L1416-1,DAY(fpdate))))))</f>
        <v/>
      </c>
      <c r="N1416" s="70" t="str">
        <f>IF(L1416="","",IF(D1416&lt;&gt;"",D1416,IF(L1416=1,start_rate,IF(variable,IF(OR(L1416=1,L1416&lt;$K$20*periods_per_year),N1415,MIN($K$21,IF(MOD(L1416-1,$J$23)=0,MAX($K$22,N1415+$J$24),N1415))),N1415))))</f>
        <v/>
      </c>
      <c r="O1416" s="71" t="str">
        <f>IF(L1416="","",ROUND((((1+N1416/CP)^(CP/periods_per_year))-1)*R1415,2))</f>
        <v/>
      </c>
      <c r="P1416" s="71" t="str">
        <f>IF(L1416="","",IF(L1416=nper,R1415+O1416,MIN(R1415+O1416,IF(N1416=N1415,P1415,ROUND(-PMT(((1+N1416/CP)^(CP/periods_per_year))-1,nper-L1416+1,R1415),2)))))</f>
        <v/>
      </c>
      <c r="Q1416" s="71" t="str">
        <f t="shared" si="196"/>
        <v/>
      </c>
      <c r="R1416" s="71" t="str">
        <f t="shared" si="197"/>
        <v/>
      </c>
    </row>
    <row r="1417" spans="1:18" x14ac:dyDescent="0.25">
      <c r="A1417" s="63" t="str">
        <f t="shared" si="189"/>
        <v/>
      </c>
      <c r="B1417" s="64" t="str">
        <f t="shared" si="190"/>
        <v/>
      </c>
      <c r="C1417" s="65" t="str">
        <f t="shared" si="191"/>
        <v/>
      </c>
      <c r="D1417" s="66" t="str">
        <f>IF(A1417="","",IF(A1417=1,start_rate,IF(variable,IF(OR(A1417=1,A1417&lt;$K$20*periods_per_year),D1416,MIN($K$21,IF(MOD(A1417-1,$J$23)=0,MAX($K$22,D1416+$J$24),D1416))),D1416)))</f>
        <v/>
      </c>
      <c r="E1417" s="71" t="str">
        <f t="shared" si="192"/>
        <v/>
      </c>
      <c r="F1417" s="71" t="str">
        <f>IF(A1417="","",IF(A1417=nper,J1416+E1417,MIN(J1416+E1417,IF(D1417=D1416,F1416,IF($E$10="Acc Bi-Weekly",ROUND((-PMT(((1+D1417/CP)^(CP/12))-1,(nper-A1417+1)*12/26,J1416))/2,2),IF($E$10="Acc Weekly",ROUND((-PMT(((1+D1417/CP)^(CP/12))-1,(nper-A1417+1)*12/52,J1416))/4,2),ROUND(-PMT(((1+D1417/CP)^(CP/periods_per_year))-1,nper-A1417+1,J1416),2)))))))</f>
        <v/>
      </c>
      <c r="G1417" s="71" t="str">
        <f>IF(OR(A1417="",A1417&lt;$E$14),"",IF(J1416&lt;=F1417,0,IF(IF(AND(A1417&gt;=$E$14,MOD(A1417-$E$14,int)=0),$E$15,0)+F1417&gt;=J1416+E1417,J1416+E1417-F1417,IF(AND(A1417&gt;=$E$14,MOD(A1417-$E$14,int)=0),$E$15,0)+IF(IF(AND(A1417&gt;=$E$14,MOD(A1417-$E$14,int)=0),$E$15,0)+IF(MOD(A1417-$E$18,periods_per_year)=0,$E$17,0)+F1417&lt;J1416+E1417,IF(MOD(A1417-$E$18,periods_per_year)=0,$E$17,0),J1416+E1417-IF(AND(A1417&gt;=$E$14,MOD(A1417-$E$14,int)=0),$E$15,0)-F1417))))</f>
        <v/>
      </c>
      <c r="H1417" s="68"/>
      <c r="I1417" s="71" t="str">
        <f t="shared" si="193"/>
        <v/>
      </c>
      <c r="J1417" s="71" t="str">
        <f t="shared" si="194"/>
        <v/>
      </c>
      <c r="K1417" s="50"/>
      <c r="L1417" s="63" t="str">
        <f t="shared" si="195"/>
        <v/>
      </c>
      <c r="M1417" s="64" t="str">
        <f>IF(L1417="","",IF(OR(periods_per_year=26,periods_per_year=52),IF(periods_per_year=26,IF(L1417=1,fpdate,M1416+14),IF(periods_per_year=52,IF(L1417=1,fpdate,M1416+7),"n/a")),IF(periods_per_year=24,DATE(YEAR(fpdate),MONTH(fpdate)+(L1417-1)/2+IF(AND(DAY(fpdate)&gt;=15,MOD(L1417,2)=0),1,0),IF(MOD(L1417,2)=0,IF(DAY(fpdate)&gt;=15,DAY(fpdate)-14,DAY(fpdate)+14),DAY(fpdate))),IF(DAY(DATE(YEAR(fpdate),MONTH(fpdate)+L1417-1,DAY(fpdate)))&lt;&gt;DAY(fpdate),DATE(YEAR(fpdate),MONTH(fpdate)+L1417,0),DATE(YEAR(fpdate),MONTH(fpdate)+L1417-1,DAY(fpdate))))))</f>
        <v/>
      </c>
      <c r="N1417" s="70" t="str">
        <f>IF(L1417="","",IF(D1417&lt;&gt;"",D1417,IF(L1417=1,start_rate,IF(variable,IF(OR(L1417=1,L1417&lt;$K$20*periods_per_year),N1416,MIN($K$21,IF(MOD(L1417-1,$J$23)=0,MAX($K$22,N1416+$J$24),N1416))),N1416))))</f>
        <v/>
      </c>
      <c r="O1417" s="71" t="str">
        <f>IF(L1417="","",ROUND((((1+N1417/CP)^(CP/periods_per_year))-1)*R1416,2))</f>
        <v/>
      </c>
      <c r="P1417" s="71" t="str">
        <f>IF(L1417="","",IF(L1417=nper,R1416+O1417,MIN(R1416+O1417,IF(N1417=N1416,P1416,ROUND(-PMT(((1+N1417/CP)^(CP/periods_per_year))-1,nper-L1417+1,R1416),2)))))</f>
        <v/>
      </c>
      <c r="Q1417" s="71" t="str">
        <f t="shared" si="196"/>
        <v/>
      </c>
      <c r="R1417" s="71" t="str">
        <f t="shared" si="197"/>
        <v/>
      </c>
    </row>
    <row r="1418" spans="1:18" x14ac:dyDescent="0.25">
      <c r="A1418" s="63" t="str">
        <f t="shared" si="189"/>
        <v/>
      </c>
      <c r="B1418" s="64" t="str">
        <f t="shared" si="190"/>
        <v/>
      </c>
      <c r="C1418" s="65" t="str">
        <f t="shared" si="191"/>
        <v/>
      </c>
      <c r="D1418" s="66" t="str">
        <f>IF(A1418="","",IF(A1418=1,start_rate,IF(variable,IF(OR(A1418=1,A1418&lt;$K$20*periods_per_year),D1417,MIN($K$21,IF(MOD(A1418-1,$J$23)=0,MAX($K$22,D1417+$J$24),D1417))),D1417)))</f>
        <v/>
      </c>
      <c r="E1418" s="71" t="str">
        <f t="shared" si="192"/>
        <v/>
      </c>
      <c r="F1418" s="71" t="str">
        <f>IF(A1418="","",IF(A1418=nper,J1417+E1418,MIN(J1417+E1418,IF(D1418=D1417,F1417,IF($E$10="Acc Bi-Weekly",ROUND((-PMT(((1+D1418/CP)^(CP/12))-1,(nper-A1418+1)*12/26,J1417))/2,2),IF($E$10="Acc Weekly",ROUND((-PMT(((1+D1418/CP)^(CP/12))-1,(nper-A1418+1)*12/52,J1417))/4,2),ROUND(-PMT(((1+D1418/CP)^(CP/periods_per_year))-1,nper-A1418+1,J1417),2)))))))</f>
        <v/>
      </c>
      <c r="G1418" s="71" t="str">
        <f>IF(OR(A1418="",A1418&lt;$E$14),"",IF(J1417&lt;=F1418,0,IF(IF(AND(A1418&gt;=$E$14,MOD(A1418-$E$14,int)=0),$E$15,0)+F1418&gt;=J1417+E1418,J1417+E1418-F1418,IF(AND(A1418&gt;=$E$14,MOD(A1418-$E$14,int)=0),$E$15,0)+IF(IF(AND(A1418&gt;=$E$14,MOD(A1418-$E$14,int)=0),$E$15,0)+IF(MOD(A1418-$E$18,periods_per_year)=0,$E$17,0)+F1418&lt;J1417+E1418,IF(MOD(A1418-$E$18,periods_per_year)=0,$E$17,0),J1417+E1418-IF(AND(A1418&gt;=$E$14,MOD(A1418-$E$14,int)=0),$E$15,0)-F1418))))</f>
        <v/>
      </c>
      <c r="H1418" s="68"/>
      <c r="I1418" s="71" t="str">
        <f t="shared" si="193"/>
        <v/>
      </c>
      <c r="J1418" s="71" t="str">
        <f t="shared" si="194"/>
        <v/>
      </c>
      <c r="K1418" s="50"/>
      <c r="L1418" s="63" t="str">
        <f t="shared" si="195"/>
        <v/>
      </c>
      <c r="M1418" s="64" t="str">
        <f>IF(L1418="","",IF(OR(periods_per_year=26,periods_per_year=52),IF(periods_per_year=26,IF(L1418=1,fpdate,M1417+14),IF(periods_per_year=52,IF(L1418=1,fpdate,M1417+7),"n/a")),IF(periods_per_year=24,DATE(YEAR(fpdate),MONTH(fpdate)+(L1418-1)/2+IF(AND(DAY(fpdate)&gt;=15,MOD(L1418,2)=0),1,0),IF(MOD(L1418,2)=0,IF(DAY(fpdate)&gt;=15,DAY(fpdate)-14,DAY(fpdate)+14),DAY(fpdate))),IF(DAY(DATE(YEAR(fpdate),MONTH(fpdate)+L1418-1,DAY(fpdate)))&lt;&gt;DAY(fpdate),DATE(YEAR(fpdate),MONTH(fpdate)+L1418,0),DATE(YEAR(fpdate),MONTH(fpdate)+L1418-1,DAY(fpdate))))))</f>
        <v/>
      </c>
      <c r="N1418" s="70" t="str">
        <f>IF(L1418="","",IF(D1418&lt;&gt;"",D1418,IF(L1418=1,start_rate,IF(variable,IF(OR(L1418=1,L1418&lt;$K$20*periods_per_year),N1417,MIN($K$21,IF(MOD(L1418-1,$J$23)=0,MAX($K$22,N1417+$J$24),N1417))),N1417))))</f>
        <v/>
      </c>
      <c r="O1418" s="71" t="str">
        <f>IF(L1418="","",ROUND((((1+N1418/CP)^(CP/periods_per_year))-1)*R1417,2))</f>
        <v/>
      </c>
      <c r="P1418" s="71" t="str">
        <f>IF(L1418="","",IF(L1418=nper,R1417+O1418,MIN(R1417+O1418,IF(N1418=N1417,P1417,ROUND(-PMT(((1+N1418/CP)^(CP/periods_per_year))-1,nper-L1418+1,R1417),2)))))</f>
        <v/>
      </c>
      <c r="Q1418" s="71" t="str">
        <f t="shared" si="196"/>
        <v/>
      </c>
      <c r="R1418" s="71" t="str">
        <f t="shared" si="197"/>
        <v/>
      </c>
    </row>
    <row r="1419" spans="1:18" x14ac:dyDescent="0.25">
      <c r="A1419" s="63" t="str">
        <f t="shared" si="189"/>
        <v/>
      </c>
      <c r="B1419" s="64" t="str">
        <f t="shared" si="190"/>
        <v/>
      </c>
      <c r="C1419" s="65" t="str">
        <f t="shared" si="191"/>
        <v/>
      </c>
      <c r="D1419" s="66" t="str">
        <f>IF(A1419="","",IF(A1419=1,start_rate,IF(variable,IF(OR(A1419=1,A1419&lt;$K$20*periods_per_year),D1418,MIN($K$21,IF(MOD(A1419-1,$J$23)=0,MAX($K$22,D1418+$J$24),D1418))),D1418)))</f>
        <v/>
      </c>
      <c r="E1419" s="71" t="str">
        <f t="shared" si="192"/>
        <v/>
      </c>
      <c r="F1419" s="71" t="str">
        <f>IF(A1419="","",IF(A1419=nper,J1418+E1419,MIN(J1418+E1419,IF(D1419=D1418,F1418,IF($E$10="Acc Bi-Weekly",ROUND((-PMT(((1+D1419/CP)^(CP/12))-1,(nper-A1419+1)*12/26,J1418))/2,2),IF($E$10="Acc Weekly",ROUND((-PMT(((1+D1419/CP)^(CP/12))-1,(nper-A1419+1)*12/52,J1418))/4,2),ROUND(-PMT(((1+D1419/CP)^(CP/periods_per_year))-1,nper-A1419+1,J1418),2)))))))</f>
        <v/>
      </c>
      <c r="G1419" s="71" t="str">
        <f>IF(OR(A1419="",A1419&lt;$E$14),"",IF(J1418&lt;=F1419,0,IF(IF(AND(A1419&gt;=$E$14,MOD(A1419-$E$14,int)=0),$E$15,0)+F1419&gt;=J1418+E1419,J1418+E1419-F1419,IF(AND(A1419&gt;=$E$14,MOD(A1419-$E$14,int)=0),$E$15,0)+IF(IF(AND(A1419&gt;=$E$14,MOD(A1419-$E$14,int)=0),$E$15,0)+IF(MOD(A1419-$E$18,periods_per_year)=0,$E$17,0)+F1419&lt;J1418+E1419,IF(MOD(A1419-$E$18,periods_per_year)=0,$E$17,0),J1418+E1419-IF(AND(A1419&gt;=$E$14,MOD(A1419-$E$14,int)=0),$E$15,0)-F1419))))</f>
        <v/>
      </c>
      <c r="H1419" s="68"/>
      <c r="I1419" s="71" t="str">
        <f t="shared" si="193"/>
        <v/>
      </c>
      <c r="J1419" s="71" t="str">
        <f t="shared" si="194"/>
        <v/>
      </c>
      <c r="K1419" s="50"/>
      <c r="L1419" s="63" t="str">
        <f t="shared" si="195"/>
        <v/>
      </c>
      <c r="M1419" s="64" t="str">
        <f>IF(L1419="","",IF(OR(periods_per_year=26,periods_per_year=52),IF(periods_per_year=26,IF(L1419=1,fpdate,M1418+14),IF(periods_per_year=52,IF(L1419=1,fpdate,M1418+7),"n/a")),IF(periods_per_year=24,DATE(YEAR(fpdate),MONTH(fpdate)+(L1419-1)/2+IF(AND(DAY(fpdate)&gt;=15,MOD(L1419,2)=0),1,0),IF(MOD(L1419,2)=0,IF(DAY(fpdate)&gt;=15,DAY(fpdate)-14,DAY(fpdate)+14),DAY(fpdate))),IF(DAY(DATE(YEAR(fpdate),MONTH(fpdate)+L1419-1,DAY(fpdate)))&lt;&gt;DAY(fpdate),DATE(YEAR(fpdate),MONTH(fpdate)+L1419,0),DATE(YEAR(fpdate),MONTH(fpdate)+L1419-1,DAY(fpdate))))))</f>
        <v/>
      </c>
      <c r="N1419" s="70" t="str">
        <f>IF(L1419="","",IF(D1419&lt;&gt;"",D1419,IF(L1419=1,start_rate,IF(variable,IF(OR(L1419=1,L1419&lt;$K$20*periods_per_year),N1418,MIN($K$21,IF(MOD(L1419-1,$J$23)=0,MAX($K$22,N1418+$J$24),N1418))),N1418))))</f>
        <v/>
      </c>
      <c r="O1419" s="71" t="str">
        <f>IF(L1419="","",ROUND((((1+N1419/CP)^(CP/periods_per_year))-1)*R1418,2))</f>
        <v/>
      </c>
      <c r="P1419" s="71" t="str">
        <f>IF(L1419="","",IF(L1419=nper,R1418+O1419,MIN(R1418+O1419,IF(N1419=N1418,P1418,ROUND(-PMT(((1+N1419/CP)^(CP/periods_per_year))-1,nper-L1419+1,R1418),2)))))</f>
        <v/>
      </c>
      <c r="Q1419" s="71" t="str">
        <f t="shared" si="196"/>
        <v/>
      </c>
      <c r="R1419" s="71" t="str">
        <f t="shared" si="197"/>
        <v/>
      </c>
    </row>
    <row r="1420" spans="1:18" x14ac:dyDescent="0.25">
      <c r="A1420" s="63" t="str">
        <f t="shared" si="189"/>
        <v/>
      </c>
      <c r="B1420" s="64" t="str">
        <f t="shared" si="190"/>
        <v/>
      </c>
      <c r="C1420" s="65" t="str">
        <f t="shared" si="191"/>
        <v/>
      </c>
      <c r="D1420" s="66" t="str">
        <f>IF(A1420="","",IF(A1420=1,start_rate,IF(variable,IF(OR(A1420=1,A1420&lt;$K$20*periods_per_year),D1419,MIN($K$21,IF(MOD(A1420-1,$J$23)=0,MAX($K$22,D1419+$J$24),D1419))),D1419)))</f>
        <v/>
      </c>
      <c r="E1420" s="71" t="str">
        <f t="shared" si="192"/>
        <v/>
      </c>
      <c r="F1420" s="71" t="str">
        <f>IF(A1420="","",IF(A1420=nper,J1419+E1420,MIN(J1419+E1420,IF(D1420=D1419,F1419,IF($E$10="Acc Bi-Weekly",ROUND((-PMT(((1+D1420/CP)^(CP/12))-1,(nper-A1420+1)*12/26,J1419))/2,2),IF($E$10="Acc Weekly",ROUND((-PMT(((1+D1420/CP)^(CP/12))-1,(nper-A1420+1)*12/52,J1419))/4,2),ROUND(-PMT(((1+D1420/CP)^(CP/periods_per_year))-1,nper-A1420+1,J1419),2)))))))</f>
        <v/>
      </c>
      <c r="G1420" s="71" t="str">
        <f>IF(OR(A1420="",A1420&lt;$E$14),"",IF(J1419&lt;=F1420,0,IF(IF(AND(A1420&gt;=$E$14,MOD(A1420-$E$14,int)=0),$E$15,0)+F1420&gt;=J1419+E1420,J1419+E1420-F1420,IF(AND(A1420&gt;=$E$14,MOD(A1420-$E$14,int)=0),$E$15,0)+IF(IF(AND(A1420&gt;=$E$14,MOD(A1420-$E$14,int)=0),$E$15,0)+IF(MOD(A1420-$E$18,periods_per_year)=0,$E$17,0)+F1420&lt;J1419+E1420,IF(MOD(A1420-$E$18,periods_per_year)=0,$E$17,0),J1419+E1420-IF(AND(A1420&gt;=$E$14,MOD(A1420-$E$14,int)=0),$E$15,0)-F1420))))</f>
        <v/>
      </c>
      <c r="H1420" s="68"/>
      <c r="I1420" s="71" t="str">
        <f t="shared" si="193"/>
        <v/>
      </c>
      <c r="J1420" s="71" t="str">
        <f t="shared" si="194"/>
        <v/>
      </c>
      <c r="K1420" s="50"/>
      <c r="L1420" s="63" t="str">
        <f t="shared" si="195"/>
        <v/>
      </c>
      <c r="M1420" s="64" t="str">
        <f>IF(L1420="","",IF(OR(periods_per_year=26,periods_per_year=52),IF(periods_per_year=26,IF(L1420=1,fpdate,M1419+14),IF(periods_per_year=52,IF(L1420=1,fpdate,M1419+7),"n/a")),IF(periods_per_year=24,DATE(YEAR(fpdate),MONTH(fpdate)+(L1420-1)/2+IF(AND(DAY(fpdate)&gt;=15,MOD(L1420,2)=0),1,0),IF(MOD(L1420,2)=0,IF(DAY(fpdate)&gt;=15,DAY(fpdate)-14,DAY(fpdate)+14),DAY(fpdate))),IF(DAY(DATE(YEAR(fpdate),MONTH(fpdate)+L1420-1,DAY(fpdate)))&lt;&gt;DAY(fpdate),DATE(YEAR(fpdate),MONTH(fpdate)+L1420,0),DATE(YEAR(fpdate),MONTH(fpdate)+L1420-1,DAY(fpdate))))))</f>
        <v/>
      </c>
      <c r="N1420" s="70" t="str">
        <f>IF(L1420="","",IF(D1420&lt;&gt;"",D1420,IF(L1420=1,start_rate,IF(variable,IF(OR(L1420=1,L1420&lt;$K$20*periods_per_year),N1419,MIN($K$21,IF(MOD(L1420-1,$J$23)=0,MAX($K$22,N1419+$J$24),N1419))),N1419))))</f>
        <v/>
      </c>
      <c r="O1420" s="71" t="str">
        <f>IF(L1420="","",ROUND((((1+N1420/CP)^(CP/periods_per_year))-1)*R1419,2))</f>
        <v/>
      </c>
      <c r="P1420" s="71" t="str">
        <f>IF(L1420="","",IF(L1420=nper,R1419+O1420,MIN(R1419+O1420,IF(N1420=N1419,P1419,ROUND(-PMT(((1+N1420/CP)^(CP/periods_per_year))-1,nper-L1420+1,R1419),2)))))</f>
        <v/>
      </c>
      <c r="Q1420" s="71" t="str">
        <f t="shared" si="196"/>
        <v/>
      </c>
      <c r="R1420" s="71" t="str">
        <f t="shared" si="197"/>
        <v/>
      </c>
    </row>
    <row r="1421" spans="1:18" x14ac:dyDescent="0.25">
      <c r="A1421" s="63" t="str">
        <f t="shared" si="189"/>
        <v/>
      </c>
      <c r="B1421" s="64" t="str">
        <f t="shared" si="190"/>
        <v/>
      </c>
      <c r="C1421" s="65" t="str">
        <f t="shared" si="191"/>
        <v/>
      </c>
      <c r="D1421" s="66" t="str">
        <f>IF(A1421="","",IF(A1421=1,start_rate,IF(variable,IF(OR(A1421=1,A1421&lt;$K$20*periods_per_year),D1420,MIN($K$21,IF(MOD(A1421-1,$J$23)=0,MAX($K$22,D1420+$J$24),D1420))),D1420)))</f>
        <v/>
      </c>
      <c r="E1421" s="71" t="str">
        <f t="shared" si="192"/>
        <v/>
      </c>
      <c r="F1421" s="71" t="str">
        <f>IF(A1421="","",IF(A1421=nper,J1420+E1421,MIN(J1420+E1421,IF(D1421=D1420,F1420,IF($E$10="Acc Bi-Weekly",ROUND((-PMT(((1+D1421/CP)^(CP/12))-1,(nper-A1421+1)*12/26,J1420))/2,2),IF($E$10="Acc Weekly",ROUND((-PMT(((1+D1421/CP)^(CP/12))-1,(nper-A1421+1)*12/52,J1420))/4,2),ROUND(-PMT(((1+D1421/CP)^(CP/periods_per_year))-1,nper-A1421+1,J1420),2)))))))</f>
        <v/>
      </c>
      <c r="G1421" s="71" t="str">
        <f>IF(OR(A1421="",A1421&lt;$E$14),"",IF(J1420&lt;=F1421,0,IF(IF(AND(A1421&gt;=$E$14,MOD(A1421-$E$14,int)=0),$E$15,0)+F1421&gt;=J1420+E1421,J1420+E1421-F1421,IF(AND(A1421&gt;=$E$14,MOD(A1421-$E$14,int)=0),$E$15,0)+IF(IF(AND(A1421&gt;=$E$14,MOD(A1421-$E$14,int)=0),$E$15,0)+IF(MOD(A1421-$E$18,periods_per_year)=0,$E$17,0)+F1421&lt;J1420+E1421,IF(MOD(A1421-$E$18,periods_per_year)=0,$E$17,0),J1420+E1421-IF(AND(A1421&gt;=$E$14,MOD(A1421-$E$14,int)=0),$E$15,0)-F1421))))</f>
        <v/>
      </c>
      <c r="H1421" s="68"/>
      <c r="I1421" s="71" t="str">
        <f t="shared" si="193"/>
        <v/>
      </c>
      <c r="J1421" s="71" t="str">
        <f t="shared" si="194"/>
        <v/>
      </c>
      <c r="K1421" s="50"/>
      <c r="L1421" s="63" t="str">
        <f t="shared" si="195"/>
        <v/>
      </c>
      <c r="M1421" s="64" t="str">
        <f>IF(L1421="","",IF(OR(periods_per_year=26,periods_per_year=52),IF(periods_per_year=26,IF(L1421=1,fpdate,M1420+14),IF(periods_per_year=52,IF(L1421=1,fpdate,M1420+7),"n/a")),IF(periods_per_year=24,DATE(YEAR(fpdate),MONTH(fpdate)+(L1421-1)/2+IF(AND(DAY(fpdate)&gt;=15,MOD(L1421,2)=0),1,0),IF(MOD(L1421,2)=0,IF(DAY(fpdate)&gt;=15,DAY(fpdate)-14,DAY(fpdate)+14),DAY(fpdate))),IF(DAY(DATE(YEAR(fpdate),MONTH(fpdate)+L1421-1,DAY(fpdate)))&lt;&gt;DAY(fpdate),DATE(YEAR(fpdate),MONTH(fpdate)+L1421,0),DATE(YEAR(fpdate),MONTH(fpdate)+L1421-1,DAY(fpdate))))))</f>
        <v/>
      </c>
      <c r="N1421" s="70" t="str">
        <f>IF(L1421="","",IF(D1421&lt;&gt;"",D1421,IF(L1421=1,start_rate,IF(variable,IF(OR(L1421=1,L1421&lt;$K$20*periods_per_year),N1420,MIN($K$21,IF(MOD(L1421-1,$J$23)=0,MAX($K$22,N1420+$J$24),N1420))),N1420))))</f>
        <v/>
      </c>
      <c r="O1421" s="71" t="str">
        <f>IF(L1421="","",ROUND((((1+N1421/CP)^(CP/periods_per_year))-1)*R1420,2))</f>
        <v/>
      </c>
      <c r="P1421" s="71" t="str">
        <f>IF(L1421="","",IF(L1421=nper,R1420+O1421,MIN(R1420+O1421,IF(N1421=N1420,P1420,ROUND(-PMT(((1+N1421/CP)^(CP/periods_per_year))-1,nper-L1421+1,R1420),2)))))</f>
        <v/>
      </c>
      <c r="Q1421" s="71" t="str">
        <f t="shared" si="196"/>
        <v/>
      </c>
      <c r="R1421" s="71" t="str">
        <f t="shared" si="197"/>
        <v/>
      </c>
    </row>
    <row r="1422" spans="1:18" x14ac:dyDescent="0.25">
      <c r="A1422" s="63" t="str">
        <f t="shared" si="189"/>
        <v/>
      </c>
      <c r="B1422" s="64" t="str">
        <f t="shared" si="190"/>
        <v/>
      </c>
      <c r="C1422" s="65" t="str">
        <f t="shared" si="191"/>
        <v/>
      </c>
      <c r="D1422" s="66" t="str">
        <f>IF(A1422="","",IF(A1422=1,start_rate,IF(variable,IF(OR(A1422=1,A1422&lt;$K$20*periods_per_year),D1421,MIN($K$21,IF(MOD(A1422-1,$J$23)=0,MAX($K$22,D1421+$J$24),D1421))),D1421)))</f>
        <v/>
      </c>
      <c r="E1422" s="71" t="str">
        <f t="shared" si="192"/>
        <v/>
      </c>
      <c r="F1422" s="71" t="str">
        <f>IF(A1422="","",IF(A1422=nper,J1421+E1422,MIN(J1421+E1422,IF(D1422=D1421,F1421,IF($E$10="Acc Bi-Weekly",ROUND((-PMT(((1+D1422/CP)^(CP/12))-1,(nper-A1422+1)*12/26,J1421))/2,2),IF($E$10="Acc Weekly",ROUND((-PMT(((1+D1422/CP)^(CP/12))-1,(nper-A1422+1)*12/52,J1421))/4,2),ROUND(-PMT(((1+D1422/CP)^(CP/periods_per_year))-1,nper-A1422+1,J1421),2)))))))</f>
        <v/>
      </c>
      <c r="G1422" s="71" t="str">
        <f>IF(OR(A1422="",A1422&lt;$E$14),"",IF(J1421&lt;=F1422,0,IF(IF(AND(A1422&gt;=$E$14,MOD(A1422-$E$14,int)=0),$E$15,0)+F1422&gt;=J1421+E1422,J1421+E1422-F1422,IF(AND(A1422&gt;=$E$14,MOD(A1422-$E$14,int)=0),$E$15,0)+IF(IF(AND(A1422&gt;=$E$14,MOD(A1422-$E$14,int)=0),$E$15,0)+IF(MOD(A1422-$E$18,periods_per_year)=0,$E$17,0)+F1422&lt;J1421+E1422,IF(MOD(A1422-$E$18,periods_per_year)=0,$E$17,0),J1421+E1422-IF(AND(A1422&gt;=$E$14,MOD(A1422-$E$14,int)=0),$E$15,0)-F1422))))</f>
        <v/>
      </c>
      <c r="H1422" s="68"/>
      <c r="I1422" s="71" t="str">
        <f t="shared" si="193"/>
        <v/>
      </c>
      <c r="J1422" s="71" t="str">
        <f t="shared" si="194"/>
        <v/>
      </c>
      <c r="K1422" s="50"/>
      <c r="L1422" s="63" t="str">
        <f t="shared" si="195"/>
        <v/>
      </c>
      <c r="M1422" s="64" t="str">
        <f>IF(L1422="","",IF(OR(periods_per_year=26,periods_per_year=52),IF(periods_per_year=26,IF(L1422=1,fpdate,M1421+14),IF(periods_per_year=52,IF(L1422=1,fpdate,M1421+7),"n/a")),IF(periods_per_year=24,DATE(YEAR(fpdate),MONTH(fpdate)+(L1422-1)/2+IF(AND(DAY(fpdate)&gt;=15,MOD(L1422,2)=0),1,0),IF(MOD(L1422,2)=0,IF(DAY(fpdate)&gt;=15,DAY(fpdate)-14,DAY(fpdate)+14),DAY(fpdate))),IF(DAY(DATE(YEAR(fpdate),MONTH(fpdate)+L1422-1,DAY(fpdate)))&lt;&gt;DAY(fpdate),DATE(YEAR(fpdate),MONTH(fpdate)+L1422,0),DATE(YEAR(fpdate),MONTH(fpdate)+L1422-1,DAY(fpdate))))))</f>
        <v/>
      </c>
      <c r="N1422" s="70" t="str">
        <f>IF(L1422="","",IF(D1422&lt;&gt;"",D1422,IF(L1422=1,start_rate,IF(variable,IF(OR(L1422=1,L1422&lt;$K$20*periods_per_year),N1421,MIN($K$21,IF(MOD(L1422-1,$J$23)=0,MAX($K$22,N1421+$J$24),N1421))),N1421))))</f>
        <v/>
      </c>
      <c r="O1422" s="71" t="str">
        <f>IF(L1422="","",ROUND((((1+N1422/CP)^(CP/periods_per_year))-1)*R1421,2))</f>
        <v/>
      </c>
      <c r="P1422" s="71" t="str">
        <f>IF(L1422="","",IF(L1422=nper,R1421+O1422,MIN(R1421+O1422,IF(N1422=N1421,P1421,ROUND(-PMT(((1+N1422/CP)^(CP/periods_per_year))-1,nper-L1422+1,R1421),2)))))</f>
        <v/>
      </c>
      <c r="Q1422" s="71" t="str">
        <f t="shared" si="196"/>
        <v/>
      </c>
      <c r="R1422" s="71" t="str">
        <f t="shared" si="197"/>
        <v/>
      </c>
    </row>
    <row r="1423" spans="1:18" x14ac:dyDescent="0.25">
      <c r="A1423" s="63" t="str">
        <f t="shared" si="189"/>
        <v/>
      </c>
      <c r="B1423" s="64" t="str">
        <f t="shared" si="190"/>
        <v/>
      </c>
      <c r="C1423" s="65" t="str">
        <f t="shared" si="191"/>
        <v/>
      </c>
      <c r="D1423" s="66" t="str">
        <f>IF(A1423="","",IF(A1423=1,start_rate,IF(variable,IF(OR(A1423=1,A1423&lt;$K$20*periods_per_year),D1422,MIN($K$21,IF(MOD(A1423-1,$J$23)=0,MAX($K$22,D1422+$J$24),D1422))),D1422)))</f>
        <v/>
      </c>
      <c r="E1423" s="71" t="str">
        <f t="shared" si="192"/>
        <v/>
      </c>
      <c r="F1423" s="71" t="str">
        <f>IF(A1423="","",IF(A1423=nper,J1422+E1423,MIN(J1422+E1423,IF(D1423=D1422,F1422,IF($E$10="Acc Bi-Weekly",ROUND((-PMT(((1+D1423/CP)^(CP/12))-1,(nper-A1423+1)*12/26,J1422))/2,2),IF($E$10="Acc Weekly",ROUND((-PMT(((1+D1423/CP)^(CP/12))-1,(nper-A1423+1)*12/52,J1422))/4,2),ROUND(-PMT(((1+D1423/CP)^(CP/periods_per_year))-1,nper-A1423+1,J1422),2)))))))</f>
        <v/>
      </c>
      <c r="G1423" s="71" t="str">
        <f>IF(OR(A1423="",A1423&lt;$E$14),"",IF(J1422&lt;=F1423,0,IF(IF(AND(A1423&gt;=$E$14,MOD(A1423-$E$14,int)=0),$E$15,0)+F1423&gt;=J1422+E1423,J1422+E1423-F1423,IF(AND(A1423&gt;=$E$14,MOD(A1423-$E$14,int)=0),$E$15,0)+IF(IF(AND(A1423&gt;=$E$14,MOD(A1423-$E$14,int)=0),$E$15,0)+IF(MOD(A1423-$E$18,periods_per_year)=0,$E$17,0)+F1423&lt;J1422+E1423,IF(MOD(A1423-$E$18,periods_per_year)=0,$E$17,0),J1422+E1423-IF(AND(A1423&gt;=$E$14,MOD(A1423-$E$14,int)=0),$E$15,0)-F1423))))</f>
        <v/>
      </c>
      <c r="H1423" s="68"/>
      <c r="I1423" s="71" t="str">
        <f t="shared" si="193"/>
        <v/>
      </c>
      <c r="J1423" s="71" t="str">
        <f t="shared" si="194"/>
        <v/>
      </c>
      <c r="K1423" s="50"/>
      <c r="L1423" s="63" t="str">
        <f t="shared" si="195"/>
        <v/>
      </c>
      <c r="M1423" s="64" t="str">
        <f>IF(L1423="","",IF(OR(periods_per_year=26,periods_per_year=52),IF(periods_per_year=26,IF(L1423=1,fpdate,M1422+14),IF(periods_per_year=52,IF(L1423=1,fpdate,M1422+7),"n/a")),IF(periods_per_year=24,DATE(YEAR(fpdate),MONTH(fpdate)+(L1423-1)/2+IF(AND(DAY(fpdate)&gt;=15,MOD(L1423,2)=0),1,0),IF(MOD(L1423,2)=0,IF(DAY(fpdate)&gt;=15,DAY(fpdate)-14,DAY(fpdate)+14),DAY(fpdate))),IF(DAY(DATE(YEAR(fpdate),MONTH(fpdate)+L1423-1,DAY(fpdate)))&lt;&gt;DAY(fpdate),DATE(YEAR(fpdate),MONTH(fpdate)+L1423,0),DATE(YEAR(fpdate),MONTH(fpdate)+L1423-1,DAY(fpdate))))))</f>
        <v/>
      </c>
      <c r="N1423" s="70" t="str">
        <f>IF(L1423="","",IF(D1423&lt;&gt;"",D1423,IF(L1423=1,start_rate,IF(variable,IF(OR(L1423=1,L1423&lt;$K$20*periods_per_year),N1422,MIN($K$21,IF(MOD(L1423-1,$J$23)=0,MAX($K$22,N1422+$J$24),N1422))),N1422))))</f>
        <v/>
      </c>
      <c r="O1423" s="71" t="str">
        <f>IF(L1423="","",ROUND((((1+N1423/CP)^(CP/periods_per_year))-1)*R1422,2))</f>
        <v/>
      </c>
      <c r="P1423" s="71" t="str">
        <f>IF(L1423="","",IF(L1423=nper,R1422+O1423,MIN(R1422+O1423,IF(N1423=N1422,P1422,ROUND(-PMT(((1+N1423/CP)^(CP/periods_per_year))-1,nper-L1423+1,R1422),2)))))</f>
        <v/>
      </c>
      <c r="Q1423" s="71" t="str">
        <f t="shared" si="196"/>
        <v/>
      </c>
      <c r="R1423" s="71" t="str">
        <f t="shared" si="197"/>
        <v/>
      </c>
    </row>
    <row r="1424" spans="1:18" x14ac:dyDescent="0.25">
      <c r="A1424" s="63" t="str">
        <f t="shared" si="189"/>
        <v/>
      </c>
      <c r="B1424" s="64" t="str">
        <f t="shared" si="190"/>
        <v/>
      </c>
      <c r="C1424" s="65" t="str">
        <f t="shared" si="191"/>
        <v/>
      </c>
      <c r="D1424" s="66" t="str">
        <f>IF(A1424="","",IF(A1424=1,start_rate,IF(variable,IF(OR(A1424=1,A1424&lt;$K$20*periods_per_year),D1423,MIN($K$21,IF(MOD(A1424-1,$J$23)=0,MAX($K$22,D1423+$J$24),D1423))),D1423)))</f>
        <v/>
      </c>
      <c r="E1424" s="71" t="str">
        <f t="shared" si="192"/>
        <v/>
      </c>
      <c r="F1424" s="71" t="str">
        <f>IF(A1424="","",IF(A1424=nper,J1423+E1424,MIN(J1423+E1424,IF(D1424=D1423,F1423,IF($E$10="Acc Bi-Weekly",ROUND((-PMT(((1+D1424/CP)^(CP/12))-1,(nper-A1424+1)*12/26,J1423))/2,2),IF($E$10="Acc Weekly",ROUND((-PMT(((1+D1424/CP)^(CP/12))-1,(nper-A1424+1)*12/52,J1423))/4,2),ROUND(-PMT(((1+D1424/CP)^(CP/periods_per_year))-1,nper-A1424+1,J1423),2)))))))</f>
        <v/>
      </c>
      <c r="G1424" s="71" t="str">
        <f>IF(OR(A1424="",A1424&lt;$E$14),"",IF(J1423&lt;=F1424,0,IF(IF(AND(A1424&gt;=$E$14,MOD(A1424-$E$14,int)=0),$E$15,0)+F1424&gt;=J1423+E1424,J1423+E1424-F1424,IF(AND(A1424&gt;=$E$14,MOD(A1424-$E$14,int)=0),$E$15,0)+IF(IF(AND(A1424&gt;=$E$14,MOD(A1424-$E$14,int)=0),$E$15,0)+IF(MOD(A1424-$E$18,periods_per_year)=0,$E$17,0)+F1424&lt;J1423+E1424,IF(MOD(A1424-$E$18,periods_per_year)=0,$E$17,0),J1423+E1424-IF(AND(A1424&gt;=$E$14,MOD(A1424-$E$14,int)=0),$E$15,0)-F1424))))</f>
        <v/>
      </c>
      <c r="H1424" s="68"/>
      <c r="I1424" s="71" t="str">
        <f t="shared" si="193"/>
        <v/>
      </c>
      <c r="J1424" s="71" t="str">
        <f t="shared" si="194"/>
        <v/>
      </c>
      <c r="K1424" s="50"/>
      <c r="L1424" s="63" t="str">
        <f t="shared" si="195"/>
        <v/>
      </c>
      <c r="M1424" s="64" t="str">
        <f>IF(L1424="","",IF(OR(periods_per_year=26,periods_per_year=52),IF(periods_per_year=26,IF(L1424=1,fpdate,M1423+14),IF(periods_per_year=52,IF(L1424=1,fpdate,M1423+7),"n/a")),IF(periods_per_year=24,DATE(YEAR(fpdate),MONTH(fpdate)+(L1424-1)/2+IF(AND(DAY(fpdate)&gt;=15,MOD(L1424,2)=0),1,0),IF(MOD(L1424,2)=0,IF(DAY(fpdate)&gt;=15,DAY(fpdate)-14,DAY(fpdate)+14),DAY(fpdate))),IF(DAY(DATE(YEAR(fpdate),MONTH(fpdate)+L1424-1,DAY(fpdate)))&lt;&gt;DAY(fpdate),DATE(YEAR(fpdate),MONTH(fpdate)+L1424,0),DATE(YEAR(fpdate),MONTH(fpdate)+L1424-1,DAY(fpdate))))))</f>
        <v/>
      </c>
      <c r="N1424" s="70" t="str">
        <f>IF(L1424="","",IF(D1424&lt;&gt;"",D1424,IF(L1424=1,start_rate,IF(variable,IF(OR(L1424=1,L1424&lt;$K$20*periods_per_year),N1423,MIN($K$21,IF(MOD(L1424-1,$J$23)=0,MAX($K$22,N1423+$J$24),N1423))),N1423))))</f>
        <v/>
      </c>
      <c r="O1424" s="71" t="str">
        <f>IF(L1424="","",ROUND((((1+N1424/CP)^(CP/periods_per_year))-1)*R1423,2))</f>
        <v/>
      </c>
      <c r="P1424" s="71" t="str">
        <f>IF(L1424="","",IF(L1424=nper,R1423+O1424,MIN(R1423+O1424,IF(N1424=N1423,P1423,ROUND(-PMT(((1+N1424/CP)^(CP/periods_per_year))-1,nper-L1424+1,R1423),2)))))</f>
        <v/>
      </c>
      <c r="Q1424" s="71" t="str">
        <f t="shared" si="196"/>
        <v/>
      </c>
      <c r="R1424" s="71" t="str">
        <f t="shared" si="197"/>
        <v/>
      </c>
    </row>
    <row r="1425" spans="1:18" x14ac:dyDescent="0.25">
      <c r="A1425" s="63" t="str">
        <f t="shared" si="189"/>
        <v/>
      </c>
      <c r="B1425" s="64" t="str">
        <f t="shared" si="190"/>
        <v/>
      </c>
      <c r="C1425" s="65" t="str">
        <f t="shared" si="191"/>
        <v/>
      </c>
      <c r="D1425" s="66" t="str">
        <f>IF(A1425="","",IF(A1425=1,start_rate,IF(variable,IF(OR(A1425=1,A1425&lt;$K$20*periods_per_year),D1424,MIN($K$21,IF(MOD(A1425-1,$J$23)=0,MAX($K$22,D1424+$J$24),D1424))),D1424)))</f>
        <v/>
      </c>
      <c r="E1425" s="71" t="str">
        <f t="shared" si="192"/>
        <v/>
      </c>
      <c r="F1425" s="71" t="str">
        <f>IF(A1425="","",IF(A1425=nper,J1424+E1425,MIN(J1424+E1425,IF(D1425=D1424,F1424,IF($E$10="Acc Bi-Weekly",ROUND((-PMT(((1+D1425/CP)^(CP/12))-1,(nper-A1425+1)*12/26,J1424))/2,2),IF($E$10="Acc Weekly",ROUND((-PMT(((1+D1425/CP)^(CP/12))-1,(nper-A1425+1)*12/52,J1424))/4,2),ROUND(-PMT(((1+D1425/CP)^(CP/periods_per_year))-1,nper-A1425+1,J1424),2)))))))</f>
        <v/>
      </c>
      <c r="G1425" s="71" t="str">
        <f>IF(OR(A1425="",A1425&lt;$E$14),"",IF(J1424&lt;=F1425,0,IF(IF(AND(A1425&gt;=$E$14,MOD(A1425-$E$14,int)=0),$E$15,0)+F1425&gt;=J1424+E1425,J1424+E1425-F1425,IF(AND(A1425&gt;=$E$14,MOD(A1425-$E$14,int)=0),$E$15,0)+IF(IF(AND(A1425&gt;=$E$14,MOD(A1425-$E$14,int)=0),$E$15,0)+IF(MOD(A1425-$E$18,periods_per_year)=0,$E$17,0)+F1425&lt;J1424+E1425,IF(MOD(A1425-$E$18,periods_per_year)=0,$E$17,0),J1424+E1425-IF(AND(A1425&gt;=$E$14,MOD(A1425-$E$14,int)=0),$E$15,0)-F1425))))</f>
        <v/>
      </c>
      <c r="H1425" s="68"/>
      <c r="I1425" s="71" t="str">
        <f t="shared" si="193"/>
        <v/>
      </c>
      <c r="J1425" s="71" t="str">
        <f t="shared" si="194"/>
        <v/>
      </c>
      <c r="K1425" s="50"/>
      <c r="L1425" s="63" t="str">
        <f t="shared" si="195"/>
        <v/>
      </c>
      <c r="M1425" s="64" t="str">
        <f>IF(L1425="","",IF(OR(periods_per_year=26,periods_per_year=52),IF(periods_per_year=26,IF(L1425=1,fpdate,M1424+14),IF(periods_per_year=52,IF(L1425=1,fpdate,M1424+7),"n/a")),IF(periods_per_year=24,DATE(YEAR(fpdate),MONTH(fpdate)+(L1425-1)/2+IF(AND(DAY(fpdate)&gt;=15,MOD(L1425,2)=0),1,0),IF(MOD(L1425,2)=0,IF(DAY(fpdate)&gt;=15,DAY(fpdate)-14,DAY(fpdate)+14),DAY(fpdate))),IF(DAY(DATE(YEAR(fpdate),MONTH(fpdate)+L1425-1,DAY(fpdate)))&lt;&gt;DAY(fpdate),DATE(YEAR(fpdate),MONTH(fpdate)+L1425,0),DATE(YEAR(fpdate),MONTH(fpdate)+L1425-1,DAY(fpdate))))))</f>
        <v/>
      </c>
      <c r="N1425" s="70" t="str">
        <f>IF(L1425="","",IF(D1425&lt;&gt;"",D1425,IF(L1425=1,start_rate,IF(variable,IF(OR(L1425=1,L1425&lt;$K$20*periods_per_year),N1424,MIN($K$21,IF(MOD(L1425-1,$J$23)=0,MAX($K$22,N1424+$J$24),N1424))),N1424))))</f>
        <v/>
      </c>
      <c r="O1425" s="71" t="str">
        <f>IF(L1425="","",ROUND((((1+N1425/CP)^(CP/periods_per_year))-1)*R1424,2))</f>
        <v/>
      </c>
      <c r="P1425" s="71" t="str">
        <f>IF(L1425="","",IF(L1425=nper,R1424+O1425,MIN(R1424+O1425,IF(N1425=N1424,P1424,ROUND(-PMT(((1+N1425/CP)^(CP/periods_per_year))-1,nper-L1425+1,R1424),2)))))</f>
        <v/>
      </c>
      <c r="Q1425" s="71" t="str">
        <f t="shared" si="196"/>
        <v/>
      </c>
      <c r="R1425" s="71" t="str">
        <f t="shared" si="197"/>
        <v/>
      </c>
    </row>
    <row r="1426" spans="1:18" x14ac:dyDescent="0.25">
      <c r="A1426" s="63" t="str">
        <f t="shared" si="189"/>
        <v/>
      </c>
      <c r="B1426" s="64" t="str">
        <f t="shared" si="190"/>
        <v/>
      </c>
      <c r="C1426" s="65" t="str">
        <f t="shared" si="191"/>
        <v/>
      </c>
      <c r="D1426" s="66" t="str">
        <f>IF(A1426="","",IF(A1426=1,start_rate,IF(variable,IF(OR(A1426=1,A1426&lt;$K$20*periods_per_year),D1425,MIN($K$21,IF(MOD(A1426-1,$J$23)=0,MAX($K$22,D1425+$J$24),D1425))),D1425)))</f>
        <v/>
      </c>
      <c r="E1426" s="71" t="str">
        <f t="shared" si="192"/>
        <v/>
      </c>
      <c r="F1426" s="71" t="str">
        <f>IF(A1426="","",IF(A1426=nper,J1425+E1426,MIN(J1425+E1426,IF(D1426=D1425,F1425,IF($E$10="Acc Bi-Weekly",ROUND((-PMT(((1+D1426/CP)^(CP/12))-1,(nper-A1426+1)*12/26,J1425))/2,2),IF($E$10="Acc Weekly",ROUND((-PMT(((1+D1426/CP)^(CP/12))-1,(nper-A1426+1)*12/52,J1425))/4,2),ROUND(-PMT(((1+D1426/CP)^(CP/periods_per_year))-1,nper-A1426+1,J1425),2)))))))</f>
        <v/>
      </c>
      <c r="G1426" s="71" t="str">
        <f>IF(OR(A1426="",A1426&lt;$E$14),"",IF(J1425&lt;=F1426,0,IF(IF(AND(A1426&gt;=$E$14,MOD(A1426-$E$14,int)=0),$E$15,0)+F1426&gt;=J1425+E1426,J1425+E1426-F1426,IF(AND(A1426&gt;=$E$14,MOD(A1426-$E$14,int)=0),$E$15,0)+IF(IF(AND(A1426&gt;=$E$14,MOD(A1426-$E$14,int)=0),$E$15,0)+IF(MOD(A1426-$E$18,periods_per_year)=0,$E$17,0)+F1426&lt;J1425+E1426,IF(MOD(A1426-$E$18,periods_per_year)=0,$E$17,0),J1425+E1426-IF(AND(A1426&gt;=$E$14,MOD(A1426-$E$14,int)=0),$E$15,0)-F1426))))</f>
        <v/>
      </c>
      <c r="H1426" s="68"/>
      <c r="I1426" s="71" t="str">
        <f t="shared" si="193"/>
        <v/>
      </c>
      <c r="J1426" s="71" t="str">
        <f t="shared" si="194"/>
        <v/>
      </c>
      <c r="K1426" s="50"/>
      <c r="L1426" s="63" t="str">
        <f t="shared" si="195"/>
        <v/>
      </c>
      <c r="M1426" s="64" t="str">
        <f>IF(L1426="","",IF(OR(periods_per_year=26,periods_per_year=52),IF(periods_per_year=26,IF(L1426=1,fpdate,M1425+14),IF(periods_per_year=52,IF(L1426=1,fpdate,M1425+7),"n/a")),IF(periods_per_year=24,DATE(YEAR(fpdate),MONTH(fpdate)+(L1426-1)/2+IF(AND(DAY(fpdate)&gt;=15,MOD(L1426,2)=0),1,0),IF(MOD(L1426,2)=0,IF(DAY(fpdate)&gt;=15,DAY(fpdate)-14,DAY(fpdate)+14),DAY(fpdate))),IF(DAY(DATE(YEAR(fpdate),MONTH(fpdate)+L1426-1,DAY(fpdate)))&lt;&gt;DAY(fpdate),DATE(YEAR(fpdate),MONTH(fpdate)+L1426,0),DATE(YEAR(fpdate),MONTH(fpdate)+L1426-1,DAY(fpdate))))))</f>
        <v/>
      </c>
      <c r="N1426" s="70" t="str">
        <f>IF(L1426="","",IF(D1426&lt;&gt;"",D1426,IF(L1426=1,start_rate,IF(variable,IF(OR(L1426=1,L1426&lt;$K$20*periods_per_year),N1425,MIN($K$21,IF(MOD(L1426-1,$J$23)=0,MAX($K$22,N1425+$J$24),N1425))),N1425))))</f>
        <v/>
      </c>
      <c r="O1426" s="71" t="str">
        <f>IF(L1426="","",ROUND((((1+N1426/CP)^(CP/periods_per_year))-1)*R1425,2))</f>
        <v/>
      </c>
      <c r="P1426" s="71" t="str">
        <f>IF(L1426="","",IF(L1426=nper,R1425+O1426,MIN(R1425+O1426,IF(N1426=N1425,P1425,ROUND(-PMT(((1+N1426/CP)^(CP/periods_per_year))-1,nper-L1426+1,R1425),2)))))</f>
        <v/>
      </c>
      <c r="Q1426" s="71" t="str">
        <f t="shared" si="196"/>
        <v/>
      </c>
      <c r="R1426" s="71" t="str">
        <f t="shared" si="197"/>
        <v/>
      </c>
    </row>
    <row r="1427" spans="1:18" x14ac:dyDescent="0.25">
      <c r="A1427" s="63" t="str">
        <f t="shared" si="189"/>
        <v/>
      </c>
      <c r="B1427" s="64" t="str">
        <f t="shared" si="190"/>
        <v/>
      </c>
      <c r="C1427" s="65" t="str">
        <f t="shared" si="191"/>
        <v/>
      </c>
      <c r="D1427" s="66" t="str">
        <f>IF(A1427="","",IF(A1427=1,start_rate,IF(variable,IF(OR(A1427=1,A1427&lt;$K$20*periods_per_year),D1426,MIN($K$21,IF(MOD(A1427-1,$J$23)=0,MAX($K$22,D1426+$J$24),D1426))),D1426)))</f>
        <v/>
      </c>
      <c r="E1427" s="71" t="str">
        <f t="shared" si="192"/>
        <v/>
      </c>
      <c r="F1427" s="71" t="str">
        <f>IF(A1427="","",IF(A1427=nper,J1426+E1427,MIN(J1426+E1427,IF(D1427=D1426,F1426,IF($E$10="Acc Bi-Weekly",ROUND((-PMT(((1+D1427/CP)^(CP/12))-1,(nper-A1427+1)*12/26,J1426))/2,2),IF($E$10="Acc Weekly",ROUND((-PMT(((1+D1427/CP)^(CP/12))-1,(nper-A1427+1)*12/52,J1426))/4,2),ROUND(-PMT(((1+D1427/CP)^(CP/periods_per_year))-1,nper-A1427+1,J1426),2)))))))</f>
        <v/>
      </c>
      <c r="G1427" s="71" t="str">
        <f>IF(OR(A1427="",A1427&lt;$E$14),"",IF(J1426&lt;=F1427,0,IF(IF(AND(A1427&gt;=$E$14,MOD(A1427-$E$14,int)=0),$E$15,0)+F1427&gt;=J1426+E1427,J1426+E1427-F1427,IF(AND(A1427&gt;=$E$14,MOD(A1427-$E$14,int)=0),$E$15,0)+IF(IF(AND(A1427&gt;=$E$14,MOD(A1427-$E$14,int)=0),$E$15,0)+IF(MOD(A1427-$E$18,periods_per_year)=0,$E$17,0)+F1427&lt;J1426+E1427,IF(MOD(A1427-$E$18,periods_per_year)=0,$E$17,0),J1426+E1427-IF(AND(A1427&gt;=$E$14,MOD(A1427-$E$14,int)=0),$E$15,0)-F1427))))</f>
        <v/>
      </c>
      <c r="H1427" s="68"/>
      <c r="I1427" s="71" t="str">
        <f t="shared" si="193"/>
        <v/>
      </c>
      <c r="J1427" s="71" t="str">
        <f t="shared" si="194"/>
        <v/>
      </c>
      <c r="K1427" s="50"/>
      <c r="L1427" s="63" t="str">
        <f t="shared" si="195"/>
        <v/>
      </c>
      <c r="M1427" s="64" t="str">
        <f>IF(L1427="","",IF(OR(periods_per_year=26,periods_per_year=52),IF(periods_per_year=26,IF(L1427=1,fpdate,M1426+14),IF(periods_per_year=52,IF(L1427=1,fpdate,M1426+7),"n/a")),IF(periods_per_year=24,DATE(YEAR(fpdate),MONTH(fpdate)+(L1427-1)/2+IF(AND(DAY(fpdate)&gt;=15,MOD(L1427,2)=0),1,0),IF(MOD(L1427,2)=0,IF(DAY(fpdate)&gt;=15,DAY(fpdate)-14,DAY(fpdate)+14),DAY(fpdate))),IF(DAY(DATE(YEAR(fpdate),MONTH(fpdate)+L1427-1,DAY(fpdate)))&lt;&gt;DAY(fpdate),DATE(YEAR(fpdate),MONTH(fpdate)+L1427,0),DATE(YEAR(fpdate),MONTH(fpdate)+L1427-1,DAY(fpdate))))))</f>
        <v/>
      </c>
      <c r="N1427" s="70" t="str">
        <f>IF(L1427="","",IF(D1427&lt;&gt;"",D1427,IF(L1427=1,start_rate,IF(variable,IF(OR(L1427=1,L1427&lt;$K$20*periods_per_year),N1426,MIN($K$21,IF(MOD(L1427-1,$J$23)=0,MAX($K$22,N1426+$J$24),N1426))),N1426))))</f>
        <v/>
      </c>
      <c r="O1427" s="71" t="str">
        <f>IF(L1427="","",ROUND((((1+N1427/CP)^(CP/periods_per_year))-1)*R1426,2))</f>
        <v/>
      </c>
      <c r="P1427" s="71" t="str">
        <f>IF(L1427="","",IF(L1427=nper,R1426+O1427,MIN(R1426+O1427,IF(N1427=N1426,P1426,ROUND(-PMT(((1+N1427/CP)^(CP/periods_per_year))-1,nper-L1427+1,R1426),2)))))</f>
        <v/>
      </c>
      <c r="Q1427" s="71" t="str">
        <f t="shared" si="196"/>
        <v/>
      </c>
      <c r="R1427" s="71" t="str">
        <f t="shared" si="197"/>
        <v/>
      </c>
    </row>
    <row r="1428" spans="1:18" x14ac:dyDescent="0.25">
      <c r="A1428" s="63" t="str">
        <f t="shared" si="189"/>
        <v/>
      </c>
      <c r="B1428" s="64" t="str">
        <f t="shared" si="190"/>
        <v/>
      </c>
      <c r="C1428" s="65" t="str">
        <f t="shared" si="191"/>
        <v/>
      </c>
      <c r="D1428" s="66" t="str">
        <f>IF(A1428="","",IF(A1428=1,start_rate,IF(variable,IF(OR(A1428=1,A1428&lt;$K$20*periods_per_year),D1427,MIN($K$21,IF(MOD(A1428-1,$J$23)=0,MAX($K$22,D1427+$J$24),D1427))),D1427)))</f>
        <v/>
      </c>
      <c r="E1428" s="71" t="str">
        <f t="shared" si="192"/>
        <v/>
      </c>
      <c r="F1428" s="71" t="str">
        <f>IF(A1428="","",IF(A1428=nper,J1427+E1428,MIN(J1427+E1428,IF(D1428=D1427,F1427,IF($E$10="Acc Bi-Weekly",ROUND((-PMT(((1+D1428/CP)^(CP/12))-1,(nper-A1428+1)*12/26,J1427))/2,2),IF($E$10="Acc Weekly",ROUND((-PMT(((1+D1428/CP)^(CP/12))-1,(nper-A1428+1)*12/52,J1427))/4,2),ROUND(-PMT(((1+D1428/CP)^(CP/periods_per_year))-1,nper-A1428+1,J1427),2)))))))</f>
        <v/>
      </c>
      <c r="G1428" s="71" t="str">
        <f>IF(OR(A1428="",A1428&lt;$E$14),"",IF(J1427&lt;=F1428,0,IF(IF(AND(A1428&gt;=$E$14,MOD(A1428-$E$14,int)=0),$E$15,0)+F1428&gt;=J1427+E1428,J1427+E1428-F1428,IF(AND(A1428&gt;=$E$14,MOD(A1428-$E$14,int)=0),$E$15,0)+IF(IF(AND(A1428&gt;=$E$14,MOD(A1428-$E$14,int)=0),$E$15,0)+IF(MOD(A1428-$E$18,periods_per_year)=0,$E$17,0)+F1428&lt;J1427+E1428,IF(MOD(A1428-$E$18,periods_per_year)=0,$E$17,0),J1427+E1428-IF(AND(A1428&gt;=$E$14,MOD(A1428-$E$14,int)=0),$E$15,0)-F1428))))</f>
        <v/>
      </c>
      <c r="H1428" s="68"/>
      <c r="I1428" s="71" t="str">
        <f t="shared" si="193"/>
        <v/>
      </c>
      <c r="J1428" s="71" t="str">
        <f t="shared" si="194"/>
        <v/>
      </c>
      <c r="K1428" s="50"/>
      <c r="L1428" s="63" t="str">
        <f t="shared" si="195"/>
        <v/>
      </c>
      <c r="M1428" s="64" t="str">
        <f>IF(L1428="","",IF(OR(periods_per_year=26,periods_per_year=52),IF(periods_per_year=26,IF(L1428=1,fpdate,M1427+14),IF(periods_per_year=52,IF(L1428=1,fpdate,M1427+7),"n/a")),IF(periods_per_year=24,DATE(YEAR(fpdate),MONTH(fpdate)+(L1428-1)/2+IF(AND(DAY(fpdate)&gt;=15,MOD(L1428,2)=0),1,0),IF(MOD(L1428,2)=0,IF(DAY(fpdate)&gt;=15,DAY(fpdate)-14,DAY(fpdate)+14),DAY(fpdate))),IF(DAY(DATE(YEAR(fpdate),MONTH(fpdate)+L1428-1,DAY(fpdate)))&lt;&gt;DAY(fpdate),DATE(YEAR(fpdate),MONTH(fpdate)+L1428,0),DATE(YEAR(fpdate),MONTH(fpdate)+L1428-1,DAY(fpdate))))))</f>
        <v/>
      </c>
      <c r="N1428" s="70" t="str">
        <f>IF(L1428="","",IF(D1428&lt;&gt;"",D1428,IF(L1428=1,start_rate,IF(variable,IF(OR(L1428=1,L1428&lt;$K$20*periods_per_year),N1427,MIN($K$21,IF(MOD(L1428-1,$J$23)=0,MAX($K$22,N1427+$J$24),N1427))),N1427))))</f>
        <v/>
      </c>
      <c r="O1428" s="71" t="str">
        <f>IF(L1428="","",ROUND((((1+N1428/CP)^(CP/periods_per_year))-1)*R1427,2))</f>
        <v/>
      </c>
      <c r="P1428" s="71" t="str">
        <f>IF(L1428="","",IF(L1428=nper,R1427+O1428,MIN(R1427+O1428,IF(N1428=N1427,P1427,ROUND(-PMT(((1+N1428/CP)^(CP/periods_per_year))-1,nper-L1428+1,R1427),2)))))</f>
        <v/>
      </c>
      <c r="Q1428" s="71" t="str">
        <f t="shared" si="196"/>
        <v/>
      </c>
      <c r="R1428" s="71" t="str">
        <f t="shared" si="197"/>
        <v/>
      </c>
    </row>
    <row r="1429" spans="1:18" x14ac:dyDescent="0.25">
      <c r="A1429" s="63" t="str">
        <f t="shared" si="189"/>
        <v/>
      </c>
      <c r="B1429" s="64" t="str">
        <f t="shared" si="190"/>
        <v/>
      </c>
      <c r="C1429" s="65" t="str">
        <f t="shared" si="191"/>
        <v/>
      </c>
      <c r="D1429" s="66" t="str">
        <f>IF(A1429="","",IF(A1429=1,start_rate,IF(variable,IF(OR(A1429=1,A1429&lt;$K$20*periods_per_year),D1428,MIN($K$21,IF(MOD(A1429-1,$J$23)=0,MAX($K$22,D1428+$J$24),D1428))),D1428)))</f>
        <v/>
      </c>
      <c r="E1429" s="71" t="str">
        <f t="shared" si="192"/>
        <v/>
      </c>
      <c r="F1429" s="71" t="str">
        <f>IF(A1429="","",IF(A1429=nper,J1428+E1429,MIN(J1428+E1429,IF(D1429=D1428,F1428,IF($E$10="Acc Bi-Weekly",ROUND((-PMT(((1+D1429/CP)^(CP/12))-1,(nper-A1429+1)*12/26,J1428))/2,2),IF($E$10="Acc Weekly",ROUND((-PMT(((1+D1429/CP)^(CP/12))-1,(nper-A1429+1)*12/52,J1428))/4,2),ROUND(-PMT(((1+D1429/CP)^(CP/periods_per_year))-1,nper-A1429+1,J1428),2)))))))</f>
        <v/>
      </c>
      <c r="G1429" s="71" t="str">
        <f>IF(OR(A1429="",A1429&lt;$E$14),"",IF(J1428&lt;=F1429,0,IF(IF(AND(A1429&gt;=$E$14,MOD(A1429-$E$14,int)=0),$E$15,0)+F1429&gt;=J1428+E1429,J1428+E1429-F1429,IF(AND(A1429&gt;=$E$14,MOD(A1429-$E$14,int)=0),$E$15,0)+IF(IF(AND(A1429&gt;=$E$14,MOD(A1429-$E$14,int)=0),$E$15,0)+IF(MOD(A1429-$E$18,periods_per_year)=0,$E$17,0)+F1429&lt;J1428+E1429,IF(MOD(A1429-$E$18,periods_per_year)=0,$E$17,0),J1428+E1429-IF(AND(A1429&gt;=$E$14,MOD(A1429-$E$14,int)=0),$E$15,0)-F1429))))</f>
        <v/>
      </c>
      <c r="H1429" s="68"/>
      <c r="I1429" s="71" t="str">
        <f t="shared" si="193"/>
        <v/>
      </c>
      <c r="J1429" s="71" t="str">
        <f t="shared" si="194"/>
        <v/>
      </c>
      <c r="K1429" s="50"/>
      <c r="L1429" s="63" t="str">
        <f t="shared" si="195"/>
        <v/>
      </c>
      <c r="M1429" s="64" t="str">
        <f>IF(L1429="","",IF(OR(periods_per_year=26,periods_per_year=52),IF(periods_per_year=26,IF(L1429=1,fpdate,M1428+14),IF(periods_per_year=52,IF(L1429=1,fpdate,M1428+7),"n/a")),IF(periods_per_year=24,DATE(YEAR(fpdate),MONTH(fpdate)+(L1429-1)/2+IF(AND(DAY(fpdate)&gt;=15,MOD(L1429,2)=0),1,0),IF(MOD(L1429,2)=0,IF(DAY(fpdate)&gt;=15,DAY(fpdate)-14,DAY(fpdate)+14),DAY(fpdate))),IF(DAY(DATE(YEAR(fpdate),MONTH(fpdate)+L1429-1,DAY(fpdate)))&lt;&gt;DAY(fpdate),DATE(YEAR(fpdate),MONTH(fpdate)+L1429,0),DATE(YEAR(fpdate),MONTH(fpdate)+L1429-1,DAY(fpdate))))))</f>
        <v/>
      </c>
      <c r="N1429" s="70" t="str">
        <f>IF(L1429="","",IF(D1429&lt;&gt;"",D1429,IF(L1429=1,start_rate,IF(variable,IF(OR(L1429=1,L1429&lt;$K$20*periods_per_year),N1428,MIN($K$21,IF(MOD(L1429-1,$J$23)=0,MAX($K$22,N1428+$J$24),N1428))),N1428))))</f>
        <v/>
      </c>
      <c r="O1429" s="71" t="str">
        <f>IF(L1429="","",ROUND((((1+N1429/CP)^(CP/periods_per_year))-1)*R1428,2))</f>
        <v/>
      </c>
      <c r="P1429" s="71" t="str">
        <f>IF(L1429="","",IF(L1429=nper,R1428+O1429,MIN(R1428+O1429,IF(N1429=N1428,P1428,ROUND(-PMT(((1+N1429/CP)^(CP/periods_per_year))-1,nper-L1429+1,R1428),2)))))</f>
        <v/>
      </c>
      <c r="Q1429" s="71" t="str">
        <f t="shared" si="196"/>
        <v/>
      </c>
      <c r="R1429" s="71" t="str">
        <f t="shared" si="197"/>
        <v/>
      </c>
    </row>
    <row r="1430" spans="1:18" x14ac:dyDescent="0.25">
      <c r="A1430" s="63" t="str">
        <f t="shared" si="189"/>
        <v/>
      </c>
      <c r="B1430" s="64" t="str">
        <f t="shared" si="190"/>
        <v/>
      </c>
      <c r="C1430" s="65" t="str">
        <f t="shared" si="191"/>
        <v/>
      </c>
      <c r="D1430" s="66" t="str">
        <f>IF(A1430="","",IF(A1430=1,start_rate,IF(variable,IF(OR(A1430=1,A1430&lt;$K$20*periods_per_year),D1429,MIN($K$21,IF(MOD(A1430-1,$J$23)=0,MAX($K$22,D1429+$J$24),D1429))),D1429)))</f>
        <v/>
      </c>
      <c r="E1430" s="71" t="str">
        <f t="shared" si="192"/>
        <v/>
      </c>
      <c r="F1430" s="71" t="str">
        <f>IF(A1430="","",IF(A1430=nper,J1429+E1430,MIN(J1429+E1430,IF(D1430=D1429,F1429,IF($E$10="Acc Bi-Weekly",ROUND((-PMT(((1+D1430/CP)^(CP/12))-1,(nper-A1430+1)*12/26,J1429))/2,2),IF($E$10="Acc Weekly",ROUND((-PMT(((1+D1430/CP)^(CP/12))-1,(nper-A1430+1)*12/52,J1429))/4,2),ROUND(-PMT(((1+D1430/CP)^(CP/periods_per_year))-1,nper-A1430+1,J1429),2)))))))</f>
        <v/>
      </c>
      <c r="G1430" s="71" t="str">
        <f>IF(OR(A1430="",A1430&lt;$E$14),"",IF(J1429&lt;=F1430,0,IF(IF(AND(A1430&gt;=$E$14,MOD(A1430-$E$14,int)=0),$E$15,0)+F1430&gt;=J1429+E1430,J1429+E1430-F1430,IF(AND(A1430&gt;=$E$14,MOD(A1430-$E$14,int)=0),$E$15,0)+IF(IF(AND(A1430&gt;=$E$14,MOD(A1430-$E$14,int)=0),$E$15,0)+IF(MOD(A1430-$E$18,periods_per_year)=0,$E$17,0)+F1430&lt;J1429+E1430,IF(MOD(A1430-$E$18,periods_per_year)=0,$E$17,0),J1429+E1430-IF(AND(A1430&gt;=$E$14,MOD(A1430-$E$14,int)=0),$E$15,0)-F1430))))</f>
        <v/>
      </c>
      <c r="H1430" s="68"/>
      <c r="I1430" s="71" t="str">
        <f t="shared" si="193"/>
        <v/>
      </c>
      <c r="J1430" s="71" t="str">
        <f t="shared" si="194"/>
        <v/>
      </c>
      <c r="K1430" s="50"/>
      <c r="L1430" s="63" t="str">
        <f t="shared" si="195"/>
        <v/>
      </c>
      <c r="M1430" s="64" t="str">
        <f>IF(L1430="","",IF(OR(periods_per_year=26,periods_per_year=52),IF(periods_per_year=26,IF(L1430=1,fpdate,M1429+14),IF(periods_per_year=52,IF(L1430=1,fpdate,M1429+7),"n/a")),IF(periods_per_year=24,DATE(YEAR(fpdate),MONTH(fpdate)+(L1430-1)/2+IF(AND(DAY(fpdate)&gt;=15,MOD(L1430,2)=0),1,0),IF(MOD(L1430,2)=0,IF(DAY(fpdate)&gt;=15,DAY(fpdate)-14,DAY(fpdate)+14),DAY(fpdate))),IF(DAY(DATE(YEAR(fpdate),MONTH(fpdate)+L1430-1,DAY(fpdate)))&lt;&gt;DAY(fpdate),DATE(YEAR(fpdate),MONTH(fpdate)+L1430,0),DATE(YEAR(fpdate),MONTH(fpdate)+L1430-1,DAY(fpdate))))))</f>
        <v/>
      </c>
      <c r="N1430" s="70" t="str">
        <f>IF(L1430="","",IF(D1430&lt;&gt;"",D1430,IF(L1430=1,start_rate,IF(variable,IF(OR(L1430=1,L1430&lt;$K$20*periods_per_year),N1429,MIN($K$21,IF(MOD(L1430-1,$J$23)=0,MAX($K$22,N1429+$J$24),N1429))),N1429))))</f>
        <v/>
      </c>
      <c r="O1430" s="71" t="str">
        <f>IF(L1430="","",ROUND((((1+N1430/CP)^(CP/periods_per_year))-1)*R1429,2))</f>
        <v/>
      </c>
      <c r="P1430" s="71" t="str">
        <f>IF(L1430="","",IF(L1430=nper,R1429+O1430,MIN(R1429+O1430,IF(N1430=N1429,P1429,ROUND(-PMT(((1+N1430/CP)^(CP/periods_per_year))-1,nper-L1430+1,R1429),2)))))</f>
        <v/>
      </c>
      <c r="Q1430" s="71" t="str">
        <f t="shared" si="196"/>
        <v/>
      </c>
      <c r="R1430" s="71" t="str">
        <f t="shared" si="197"/>
        <v/>
      </c>
    </row>
    <row r="1431" spans="1:18" x14ac:dyDescent="0.25">
      <c r="A1431" s="63" t="str">
        <f t="shared" si="189"/>
        <v/>
      </c>
      <c r="B1431" s="64" t="str">
        <f t="shared" si="190"/>
        <v/>
      </c>
      <c r="C1431" s="65" t="str">
        <f t="shared" si="191"/>
        <v/>
      </c>
      <c r="D1431" s="66" t="str">
        <f>IF(A1431="","",IF(A1431=1,start_rate,IF(variable,IF(OR(A1431=1,A1431&lt;$K$20*periods_per_year),D1430,MIN($K$21,IF(MOD(A1431-1,$J$23)=0,MAX($K$22,D1430+$J$24),D1430))),D1430)))</f>
        <v/>
      </c>
      <c r="E1431" s="71" t="str">
        <f t="shared" si="192"/>
        <v/>
      </c>
      <c r="F1431" s="71" t="str">
        <f>IF(A1431="","",IF(A1431=nper,J1430+E1431,MIN(J1430+E1431,IF(D1431=D1430,F1430,IF($E$10="Acc Bi-Weekly",ROUND((-PMT(((1+D1431/CP)^(CP/12))-1,(nper-A1431+1)*12/26,J1430))/2,2),IF($E$10="Acc Weekly",ROUND((-PMT(((1+D1431/CP)^(CP/12))-1,(nper-A1431+1)*12/52,J1430))/4,2),ROUND(-PMT(((1+D1431/CP)^(CP/periods_per_year))-1,nper-A1431+1,J1430),2)))))))</f>
        <v/>
      </c>
      <c r="G1431" s="71" t="str">
        <f>IF(OR(A1431="",A1431&lt;$E$14),"",IF(J1430&lt;=F1431,0,IF(IF(AND(A1431&gt;=$E$14,MOD(A1431-$E$14,int)=0),$E$15,0)+F1431&gt;=J1430+E1431,J1430+E1431-F1431,IF(AND(A1431&gt;=$E$14,MOD(A1431-$E$14,int)=0),$E$15,0)+IF(IF(AND(A1431&gt;=$E$14,MOD(A1431-$E$14,int)=0),$E$15,0)+IF(MOD(A1431-$E$18,periods_per_year)=0,$E$17,0)+F1431&lt;J1430+E1431,IF(MOD(A1431-$E$18,periods_per_year)=0,$E$17,0),J1430+E1431-IF(AND(A1431&gt;=$E$14,MOD(A1431-$E$14,int)=0),$E$15,0)-F1431))))</f>
        <v/>
      </c>
      <c r="H1431" s="68"/>
      <c r="I1431" s="71" t="str">
        <f t="shared" si="193"/>
        <v/>
      </c>
      <c r="J1431" s="71" t="str">
        <f t="shared" si="194"/>
        <v/>
      </c>
      <c r="K1431" s="50"/>
      <c r="L1431" s="63" t="str">
        <f t="shared" si="195"/>
        <v/>
      </c>
      <c r="M1431" s="64" t="str">
        <f>IF(L1431="","",IF(OR(periods_per_year=26,periods_per_year=52),IF(periods_per_year=26,IF(L1431=1,fpdate,M1430+14),IF(periods_per_year=52,IF(L1431=1,fpdate,M1430+7),"n/a")),IF(periods_per_year=24,DATE(YEAR(fpdate),MONTH(fpdate)+(L1431-1)/2+IF(AND(DAY(fpdate)&gt;=15,MOD(L1431,2)=0),1,0),IF(MOD(L1431,2)=0,IF(DAY(fpdate)&gt;=15,DAY(fpdate)-14,DAY(fpdate)+14),DAY(fpdate))),IF(DAY(DATE(YEAR(fpdate),MONTH(fpdate)+L1431-1,DAY(fpdate)))&lt;&gt;DAY(fpdate),DATE(YEAR(fpdate),MONTH(fpdate)+L1431,0),DATE(YEAR(fpdate),MONTH(fpdate)+L1431-1,DAY(fpdate))))))</f>
        <v/>
      </c>
      <c r="N1431" s="70" t="str">
        <f>IF(L1431="","",IF(D1431&lt;&gt;"",D1431,IF(L1431=1,start_rate,IF(variable,IF(OR(L1431=1,L1431&lt;$K$20*periods_per_year),N1430,MIN($K$21,IF(MOD(L1431-1,$J$23)=0,MAX($K$22,N1430+$J$24),N1430))),N1430))))</f>
        <v/>
      </c>
      <c r="O1431" s="71" t="str">
        <f>IF(L1431="","",ROUND((((1+N1431/CP)^(CP/periods_per_year))-1)*R1430,2))</f>
        <v/>
      </c>
      <c r="P1431" s="71" t="str">
        <f>IF(L1431="","",IF(L1431=nper,R1430+O1431,MIN(R1430+O1431,IF(N1431=N1430,P1430,ROUND(-PMT(((1+N1431/CP)^(CP/periods_per_year))-1,nper-L1431+1,R1430),2)))))</f>
        <v/>
      </c>
      <c r="Q1431" s="71" t="str">
        <f t="shared" si="196"/>
        <v/>
      </c>
      <c r="R1431" s="71" t="str">
        <f t="shared" si="197"/>
        <v/>
      </c>
    </row>
    <row r="1432" spans="1:18" x14ac:dyDescent="0.25">
      <c r="A1432" s="63" t="str">
        <f t="shared" si="189"/>
        <v/>
      </c>
      <c r="B1432" s="64" t="str">
        <f t="shared" si="190"/>
        <v/>
      </c>
      <c r="C1432" s="65" t="str">
        <f t="shared" si="191"/>
        <v/>
      </c>
      <c r="D1432" s="66" t="str">
        <f>IF(A1432="","",IF(A1432=1,start_rate,IF(variable,IF(OR(A1432=1,A1432&lt;$K$20*periods_per_year),D1431,MIN($K$21,IF(MOD(A1432-1,$J$23)=0,MAX($K$22,D1431+$J$24),D1431))),D1431)))</f>
        <v/>
      </c>
      <c r="E1432" s="71" t="str">
        <f t="shared" si="192"/>
        <v/>
      </c>
      <c r="F1432" s="71" t="str">
        <f>IF(A1432="","",IF(A1432=nper,J1431+E1432,MIN(J1431+E1432,IF(D1432=D1431,F1431,IF($E$10="Acc Bi-Weekly",ROUND((-PMT(((1+D1432/CP)^(CP/12))-1,(nper-A1432+1)*12/26,J1431))/2,2),IF($E$10="Acc Weekly",ROUND((-PMT(((1+D1432/CP)^(CP/12))-1,(nper-A1432+1)*12/52,J1431))/4,2),ROUND(-PMT(((1+D1432/CP)^(CP/periods_per_year))-1,nper-A1432+1,J1431),2)))))))</f>
        <v/>
      </c>
      <c r="G1432" s="71" t="str">
        <f>IF(OR(A1432="",A1432&lt;$E$14),"",IF(J1431&lt;=F1432,0,IF(IF(AND(A1432&gt;=$E$14,MOD(A1432-$E$14,int)=0),$E$15,0)+F1432&gt;=J1431+E1432,J1431+E1432-F1432,IF(AND(A1432&gt;=$E$14,MOD(A1432-$E$14,int)=0),$E$15,0)+IF(IF(AND(A1432&gt;=$E$14,MOD(A1432-$E$14,int)=0),$E$15,0)+IF(MOD(A1432-$E$18,periods_per_year)=0,$E$17,0)+F1432&lt;J1431+E1432,IF(MOD(A1432-$E$18,periods_per_year)=0,$E$17,0),J1431+E1432-IF(AND(A1432&gt;=$E$14,MOD(A1432-$E$14,int)=0),$E$15,0)-F1432))))</f>
        <v/>
      </c>
      <c r="H1432" s="68"/>
      <c r="I1432" s="71" t="str">
        <f t="shared" si="193"/>
        <v/>
      </c>
      <c r="J1432" s="71" t="str">
        <f t="shared" si="194"/>
        <v/>
      </c>
      <c r="K1432" s="50"/>
      <c r="L1432" s="63" t="str">
        <f t="shared" si="195"/>
        <v/>
      </c>
      <c r="M1432" s="64" t="str">
        <f>IF(L1432="","",IF(OR(periods_per_year=26,periods_per_year=52),IF(periods_per_year=26,IF(L1432=1,fpdate,M1431+14),IF(periods_per_year=52,IF(L1432=1,fpdate,M1431+7),"n/a")),IF(periods_per_year=24,DATE(YEAR(fpdate),MONTH(fpdate)+(L1432-1)/2+IF(AND(DAY(fpdate)&gt;=15,MOD(L1432,2)=0),1,0),IF(MOD(L1432,2)=0,IF(DAY(fpdate)&gt;=15,DAY(fpdate)-14,DAY(fpdate)+14),DAY(fpdate))),IF(DAY(DATE(YEAR(fpdate),MONTH(fpdate)+L1432-1,DAY(fpdate)))&lt;&gt;DAY(fpdate),DATE(YEAR(fpdate),MONTH(fpdate)+L1432,0),DATE(YEAR(fpdate),MONTH(fpdate)+L1432-1,DAY(fpdate))))))</f>
        <v/>
      </c>
      <c r="N1432" s="70" t="str">
        <f>IF(L1432="","",IF(D1432&lt;&gt;"",D1432,IF(L1432=1,start_rate,IF(variable,IF(OR(L1432=1,L1432&lt;$K$20*periods_per_year),N1431,MIN($K$21,IF(MOD(L1432-1,$J$23)=0,MAX($K$22,N1431+$J$24),N1431))),N1431))))</f>
        <v/>
      </c>
      <c r="O1432" s="71" t="str">
        <f>IF(L1432="","",ROUND((((1+N1432/CP)^(CP/periods_per_year))-1)*R1431,2))</f>
        <v/>
      </c>
      <c r="P1432" s="71" t="str">
        <f>IF(L1432="","",IF(L1432=nper,R1431+O1432,MIN(R1431+O1432,IF(N1432=N1431,P1431,ROUND(-PMT(((1+N1432/CP)^(CP/periods_per_year))-1,nper-L1432+1,R1431),2)))))</f>
        <v/>
      </c>
      <c r="Q1432" s="71" t="str">
        <f t="shared" si="196"/>
        <v/>
      </c>
      <c r="R1432" s="71" t="str">
        <f t="shared" si="197"/>
        <v/>
      </c>
    </row>
    <row r="1433" spans="1:18" x14ac:dyDescent="0.25">
      <c r="A1433" s="63" t="str">
        <f t="shared" si="189"/>
        <v/>
      </c>
      <c r="B1433" s="64" t="str">
        <f t="shared" si="190"/>
        <v/>
      </c>
      <c r="C1433" s="65" t="str">
        <f t="shared" si="191"/>
        <v/>
      </c>
      <c r="D1433" s="66" t="str">
        <f>IF(A1433="","",IF(A1433=1,start_rate,IF(variable,IF(OR(A1433=1,A1433&lt;$K$20*periods_per_year),D1432,MIN($K$21,IF(MOD(A1433-1,$J$23)=0,MAX($K$22,D1432+$J$24),D1432))),D1432)))</f>
        <v/>
      </c>
      <c r="E1433" s="71" t="str">
        <f t="shared" si="192"/>
        <v/>
      </c>
      <c r="F1433" s="71" t="str">
        <f>IF(A1433="","",IF(A1433=nper,J1432+E1433,MIN(J1432+E1433,IF(D1433=D1432,F1432,IF($E$10="Acc Bi-Weekly",ROUND((-PMT(((1+D1433/CP)^(CP/12))-1,(nper-A1433+1)*12/26,J1432))/2,2),IF($E$10="Acc Weekly",ROUND((-PMT(((1+D1433/CP)^(CP/12))-1,(nper-A1433+1)*12/52,J1432))/4,2),ROUND(-PMT(((1+D1433/CP)^(CP/periods_per_year))-1,nper-A1433+1,J1432),2)))))))</f>
        <v/>
      </c>
      <c r="G1433" s="71" t="str">
        <f>IF(OR(A1433="",A1433&lt;$E$14),"",IF(J1432&lt;=F1433,0,IF(IF(AND(A1433&gt;=$E$14,MOD(A1433-$E$14,int)=0),$E$15,0)+F1433&gt;=J1432+E1433,J1432+E1433-F1433,IF(AND(A1433&gt;=$E$14,MOD(A1433-$E$14,int)=0),$E$15,0)+IF(IF(AND(A1433&gt;=$E$14,MOD(A1433-$E$14,int)=0),$E$15,0)+IF(MOD(A1433-$E$18,periods_per_year)=0,$E$17,0)+F1433&lt;J1432+E1433,IF(MOD(A1433-$E$18,periods_per_year)=0,$E$17,0),J1432+E1433-IF(AND(A1433&gt;=$E$14,MOD(A1433-$E$14,int)=0),$E$15,0)-F1433))))</f>
        <v/>
      </c>
      <c r="H1433" s="68"/>
      <c r="I1433" s="71" t="str">
        <f t="shared" si="193"/>
        <v/>
      </c>
      <c r="J1433" s="71" t="str">
        <f t="shared" si="194"/>
        <v/>
      </c>
      <c r="K1433" s="50"/>
      <c r="L1433" s="63" t="str">
        <f t="shared" si="195"/>
        <v/>
      </c>
      <c r="M1433" s="64" t="str">
        <f>IF(L1433="","",IF(OR(periods_per_year=26,periods_per_year=52),IF(periods_per_year=26,IF(L1433=1,fpdate,M1432+14),IF(periods_per_year=52,IF(L1433=1,fpdate,M1432+7),"n/a")),IF(periods_per_year=24,DATE(YEAR(fpdate),MONTH(fpdate)+(L1433-1)/2+IF(AND(DAY(fpdate)&gt;=15,MOD(L1433,2)=0),1,0),IF(MOD(L1433,2)=0,IF(DAY(fpdate)&gt;=15,DAY(fpdate)-14,DAY(fpdate)+14),DAY(fpdate))),IF(DAY(DATE(YEAR(fpdate),MONTH(fpdate)+L1433-1,DAY(fpdate)))&lt;&gt;DAY(fpdate),DATE(YEAR(fpdate),MONTH(fpdate)+L1433,0),DATE(YEAR(fpdate),MONTH(fpdate)+L1433-1,DAY(fpdate))))))</f>
        <v/>
      </c>
      <c r="N1433" s="70" t="str">
        <f>IF(L1433="","",IF(D1433&lt;&gt;"",D1433,IF(L1433=1,start_rate,IF(variable,IF(OR(L1433=1,L1433&lt;$K$20*periods_per_year),N1432,MIN($K$21,IF(MOD(L1433-1,$J$23)=0,MAX($K$22,N1432+$J$24),N1432))),N1432))))</f>
        <v/>
      </c>
      <c r="O1433" s="71" t="str">
        <f>IF(L1433="","",ROUND((((1+N1433/CP)^(CP/periods_per_year))-1)*R1432,2))</f>
        <v/>
      </c>
      <c r="P1433" s="71" t="str">
        <f>IF(L1433="","",IF(L1433=nper,R1432+O1433,MIN(R1432+O1433,IF(N1433=N1432,P1432,ROUND(-PMT(((1+N1433/CP)^(CP/periods_per_year))-1,nper-L1433+1,R1432),2)))))</f>
        <v/>
      </c>
      <c r="Q1433" s="71" t="str">
        <f t="shared" si="196"/>
        <v/>
      </c>
      <c r="R1433" s="71" t="str">
        <f t="shared" si="197"/>
        <v/>
      </c>
    </row>
    <row r="1434" spans="1:18" x14ac:dyDescent="0.25">
      <c r="A1434" s="63" t="str">
        <f t="shared" si="189"/>
        <v/>
      </c>
      <c r="B1434" s="64" t="str">
        <f t="shared" si="190"/>
        <v/>
      </c>
      <c r="C1434" s="65" t="str">
        <f t="shared" si="191"/>
        <v/>
      </c>
      <c r="D1434" s="66" t="str">
        <f>IF(A1434="","",IF(A1434=1,start_rate,IF(variable,IF(OR(A1434=1,A1434&lt;$K$20*periods_per_year),D1433,MIN($K$21,IF(MOD(A1434-1,$J$23)=0,MAX($K$22,D1433+$J$24),D1433))),D1433)))</f>
        <v/>
      </c>
      <c r="E1434" s="71" t="str">
        <f t="shared" si="192"/>
        <v/>
      </c>
      <c r="F1434" s="71" t="str">
        <f>IF(A1434="","",IF(A1434=nper,J1433+E1434,MIN(J1433+E1434,IF(D1434=D1433,F1433,IF($E$10="Acc Bi-Weekly",ROUND((-PMT(((1+D1434/CP)^(CP/12))-1,(nper-A1434+1)*12/26,J1433))/2,2),IF($E$10="Acc Weekly",ROUND((-PMT(((1+D1434/CP)^(CP/12))-1,(nper-A1434+1)*12/52,J1433))/4,2),ROUND(-PMT(((1+D1434/CP)^(CP/periods_per_year))-1,nper-A1434+1,J1433),2)))))))</f>
        <v/>
      </c>
      <c r="G1434" s="71" t="str">
        <f>IF(OR(A1434="",A1434&lt;$E$14),"",IF(J1433&lt;=F1434,0,IF(IF(AND(A1434&gt;=$E$14,MOD(A1434-$E$14,int)=0),$E$15,0)+F1434&gt;=J1433+E1434,J1433+E1434-F1434,IF(AND(A1434&gt;=$E$14,MOD(A1434-$E$14,int)=0),$E$15,0)+IF(IF(AND(A1434&gt;=$E$14,MOD(A1434-$E$14,int)=0),$E$15,0)+IF(MOD(A1434-$E$18,periods_per_year)=0,$E$17,0)+F1434&lt;J1433+E1434,IF(MOD(A1434-$E$18,periods_per_year)=0,$E$17,0),J1433+E1434-IF(AND(A1434&gt;=$E$14,MOD(A1434-$E$14,int)=0),$E$15,0)-F1434))))</f>
        <v/>
      </c>
      <c r="H1434" s="68"/>
      <c r="I1434" s="71" t="str">
        <f t="shared" si="193"/>
        <v/>
      </c>
      <c r="J1434" s="71" t="str">
        <f t="shared" si="194"/>
        <v/>
      </c>
      <c r="K1434" s="50"/>
      <c r="L1434" s="63" t="str">
        <f t="shared" si="195"/>
        <v/>
      </c>
      <c r="M1434" s="64" t="str">
        <f>IF(L1434="","",IF(OR(periods_per_year=26,periods_per_year=52),IF(periods_per_year=26,IF(L1434=1,fpdate,M1433+14),IF(periods_per_year=52,IF(L1434=1,fpdate,M1433+7),"n/a")),IF(periods_per_year=24,DATE(YEAR(fpdate),MONTH(fpdate)+(L1434-1)/2+IF(AND(DAY(fpdate)&gt;=15,MOD(L1434,2)=0),1,0),IF(MOD(L1434,2)=0,IF(DAY(fpdate)&gt;=15,DAY(fpdate)-14,DAY(fpdate)+14),DAY(fpdate))),IF(DAY(DATE(YEAR(fpdate),MONTH(fpdate)+L1434-1,DAY(fpdate)))&lt;&gt;DAY(fpdate),DATE(YEAR(fpdate),MONTH(fpdate)+L1434,0),DATE(YEAR(fpdate),MONTH(fpdate)+L1434-1,DAY(fpdate))))))</f>
        <v/>
      </c>
      <c r="N1434" s="70" t="str">
        <f>IF(L1434="","",IF(D1434&lt;&gt;"",D1434,IF(L1434=1,start_rate,IF(variable,IF(OR(L1434=1,L1434&lt;$K$20*periods_per_year),N1433,MIN($K$21,IF(MOD(L1434-1,$J$23)=0,MAX($K$22,N1433+$J$24),N1433))),N1433))))</f>
        <v/>
      </c>
      <c r="O1434" s="71" t="str">
        <f>IF(L1434="","",ROUND((((1+N1434/CP)^(CP/periods_per_year))-1)*R1433,2))</f>
        <v/>
      </c>
      <c r="P1434" s="71" t="str">
        <f>IF(L1434="","",IF(L1434=nper,R1433+O1434,MIN(R1433+O1434,IF(N1434=N1433,P1433,ROUND(-PMT(((1+N1434/CP)^(CP/periods_per_year))-1,nper-L1434+1,R1433),2)))))</f>
        <v/>
      </c>
      <c r="Q1434" s="71" t="str">
        <f t="shared" si="196"/>
        <v/>
      </c>
      <c r="R1434" s="71" t="str">
        <f t="shared" si="197"/>
        <v/>
      </c>
    </row>
    <row r="1435" spans="1:18" x14ac:dyDescent="0.25">
      <c r="A1435" s="63" t="str">
        <f t="shared" si="189"/>
        <v/>
      </c>
      <c r="B1435" s="64" t="str">
        <f t="shared" si="190"/>
        <v/>
      </c>
      <c r="C1435" s="65" t="str">
        <f t="shared" si="191"/>
        <v/>
      </c>
      <c r="D1435" s="66" t="str">
        <f>IF(A1435="","",IF(A1435=1,start_rate,IF(variable,IF(OR(A1435=1,A1435&lt;$K$20*periods_per_year),D1434,MIN($K$21,IF(MOD(A1435-1,$J$23)=0,MAX($K$22,D1434+$J$24),D1434))),D1434)))</f>
        <v/>
      </c>
      <c r="E1435" s="71" t="str">
        <f t="shared" si="192"/>
        <v/>
      </c>
      <c r="F1435" s="71" t="str">
        <f>IF(A1435="","",IF(A1435=nper,J1434+E1435,MIN(J1434+E1435,IF(D1435=D1434,F1434,IF($E$10="Acc Bi-Weekly",ROUND((-PMT(((1+D1435/CP)^(CP/12))-1,(nper-A1435+1)*12/26,J1434))/2,2),IF($E$10="Acc Weekly",ROUND((-PMT(((1+D1435/CP)^(CP/12))-1,(nper-A1435+1)*12/52,J1434))/4,2),ROUND(-PMT(((1+D1435/CP)^(CP/periods_per_year))-1,nper-A1435+1,J1434),2)))))))</f>
        <v/>
      </c>
      <c r="G1435" s="71" t="str">
        <f>IF(OR(A1435="",A1435&lt;$E$14),"",IF(J1434&lt;=F1435,0,IF(IF(AND(A1435&gt;=$E$14,MOD(A1435-$E$14,int)=0),$E$15,0)+F1435&gt;=J1434+E1435,J1434+E1435-F1435,IF(AND(A1435&gt;=$E$14,MOD(A1435-$E$14,int)=0),$E$15,0)+IF(IF(AND(A1435&gt;=$E$14,MOD(A1435-$E$14,int)=0),$E$15,0)+IF(MOD(A1435-$E$18,periods_per_year)=0,$E$17,0)+F1435&lt;J1434+E1435,IF(MOD(A1435-$E$18,periods_per_year)=0,$E$17,0),J1434+E1435-IF(AND(A1435&gt;=$E$14,MOD(A1435-$E$14,int)=0),$E$15,0)-F1435))))</f>
        <v/>
      </c>
      <c r="H1435" s="68"/>
      <c r="I1435" s="71" t="str">
        <f t="shared" si="193"/>
        <v/>
      </c>
      <c r="J1435" s="71" t="str">
        <f t="shared" si="194"/>
        <v/>
      </c>
      <c r="K1435" s="50"/>
      <c r="L1435" s="63" t="str">
        <f t="shared" si="195"/>
        <v/>
      </c>
      <c r="M1435" s="64" t="str">
        <f>IF(L1435="","",IF(OR(periods_per_year=26,periods_per_year=52),IF(periods_per_year=26,IF(L1435=1,fpdate,M1434+14),IF(periods_per_year=52,IF(L1435=1,fpdate,M1434+7),"n/a")),IF(periods_per_year=24,DATE(YEAR(fpdate),MONTH(fpdate)+(L1435-1)/2+IF(AND(DAY(fpdate)&gt;=15,MOD(L1435,2)=0),1,0),IF(MOD(L1435,2)=0,IF(DAY(fpdate)&gt;=15,DAY(fpdate)-14,DAY(fpdate)+14),DAY(fpdate))),IF(DAY(DATE(YEAR(fpdate),MONTH(fpdate)+L1435-1,DAY(fpdate)))&lt;&gt;DAY(fpdate),DATE(YEAR(fpdate),MONTH(fpdate)+L1435,0),DATE(YEAR(fpdate),MONTH(fpdate)+L1435-1,DAY(fpdate))))))</f>
        <v/>
      </c>
      <c r="N1435" s="70" t="str">
        <f>IF(L1435="","",IF(D1435&lt;&gt;"",D1435,IF(L1435=1,start_rate,IF(variable,IF(OR(L1435=1,L1435&lt;$K$20*periods_per_year),N1434,MIN($K$21,IF(MOD(L1435-1,$J$23)=0,MAX($K$22,N1434+$J$24),N1434))),N1434))))</f>
        <v/>
      </c>
      <c r="O1435" s="71" t="str">
        <f>IF(L1435="","",ROUND((((1+N1435/CP)^(CP/periods_per_year))-1)*R1434,2))</f>
        <v/>
      </c>
      <c r="P1435" s="71" t="str">
        <f>IF(L1435="","",IF(L1435=nper,R1434+O1435,MIN(R1434+O1435,IF(N1435=N1434,P1434,ROUND(-PMT(((1+N1435/CP)^(CP/periods_per_year))-1,nper-L1435+1,R1434),2)))))</f>
        <v/>
      </c>
      <c r="Q1435" s="71" t="str">
        <f t="shared" si="196"/>
        <v/>
      </c>
      <c r="R1435" s="71" t="str">
        <f t="shared" si="197"/>
        <v/>
      </c>
    </row>
    <row r="1436" spans="1:18" x14ac:dyDescent="0.25">
      <c r="A1436" s="63" t="str">
        <f t="shared" si="189"/>
        <v/>
      </c>
      <c r="B1436" s="64" t="str">
        <f t="shared" si="190"/>
        <v/>
      </c>
      <c r="C1436" s="65" t="str">
        <f t="shared" si="191"/>
        <v/>
      </c>
      <c r="D1436" s="66" t="str">
        <f>IF(A1436="","",IF(A1436=1,start_rate,IF(variable,IF(OR(A1436=1,A1436&lt;$K$20*periods_per_year),D1435,MIN($K$21,IF(MOD(A1436-1,$J$23)=0,MAX($K$22,D1435+$J$24),D1435))),D1435)))</f>
        <v/>
      </c>
      <c r="E1436" s="71" t="str">
        <f t="shared" si="192"/>
        <v/>
      </c>
      <c r="F1436" s="71" t="str">
        <f>IF(A1436="","",IF(A1436=nper,J1435+E1436,MIN(J1435+E1436,IF(D1436=D1435,F1435,IF($E$10="Acc Bi-Weekly",ROUND((-PMT(((1+D1436/CP)^(CP/12))-1,(nper-A1436+1)*12/26,J1435))/2,2),IF($E$10="Acc Weekly",ROUND((-PMT(((1+D1436/CP)^(CP/12))-1,(nper-A1436+1)*12/52,J1435))/4,2),ROUND(-PMT(((1+D1436/CP)^(CP/periods_per_year))-1,nper-A1436+1,J1435),2)))))))</f>
        <v/>
      </c>
      <c r="G1436" s="71" t="str">
        <f>IF(OR(A1436="",A1436&lt;$E$14),"",IF(J1435&lt;=F1436,0,IF(IF(AND(A1436&gt;=$E$14,MOD(A1436-$E$14,int)=0),$E$15,0)+F1436&gt;=J1435+E1436,J1435+E1436-F1436,IF(AND(A1436&gt;=$E$14,MOD(A1436-$E$14,int)=0),$E$15,0)+IF(IF(AND(A1436&gt;=$E$14,MOD(A1436-$E$14,int)=0),$E$15,0)+IF(MOD(A1436-$E$18,periods_per_year)=0,$E$17,0)+F1436&lt;J1435+E1436,IF(MOD(A1436-$E$18,periods_per_year)=0,$E$17,0),J1435+E1436-IF(AND(A1436&gt;=$E$14,MOD(A1436-$E$14,int)=0),$E$15,0)-F1436))))</f>
        <v/>
      </c>
      <c r="H1436" s="68"/>
      <c r="I1436" s="71" t="str">
        <f t="shared" si="193"/>
        <v/>
      </c>
      <c r="J1436" s="71" t="str">
        <f t="shared" si="194"/>
        <v/>
      </c>
      <c r="K1436" s="50"/>
      <c r="L1436" s="63" t="str">
        <f t="shared" si="195"/>
        <v/>
      </c>
      <c r="M1436" s="64" t="str">
        <f>IF(L1436="","",IF(OR(periods_per_year=26,periods_per_year=52),IF(periods_per_year=26,IF(L1436=1,fpdate,M1435+14),IF(periods_per_year=52,IF(L1436=1,fpdate,M1435+7),"n/a")),IF(periods_per_year=24,DATE(YEAR(fpdate),MONTH(fpdate)+(L1436-1)/2+IF(AND(DAY(fpdate)&gt;=15,MOD(L1436,2)=0),1,0),IF(MOD(L1436,2)=0,IF(DAY(fpdate)&gt;=15,DAY(fpdate)-14,DAY(fpdate)+14),DAY(fpdate))),IF(DAY(DATE(YEAR(fpdate),MONTH(fpdate)+L1436-1,DAY(fpdate)))&lt;&gt;DAY(fpdate),DATE(YEAR(fpdate),MONTH(fpdate)+L1436,0),DATE(YEAR(fpdate),MONTH(fpdate)+L1436-1,DAY(fpdate))))))</f>
        <v/>
      </c>
      <c r="N1436" s="70" t="str">
        <f>IF(L1436="","",IF(D1436&lt;&gt;"",D1436,IF(L1436=1,start_rate,IF(variable,IF(OR(L1436=1,L1436&lt;$K$20*periods_per_year),N1435,MIN($K$21,IF(MOD(L1436-1,$J$23)=0,MAX($K$22,N1435+$J$24),N1435))),N1435))))</f>
        <v/>
      </c>
      <c r="O1436" s="71" t="str">
        <f>IF(L1436="","",ROUND((((1+N1436/CP)^(CP/periods_per_year))-1)*R1435,2))</f>
        <v/>
      </c>
      <c r="P1436" s="71" t="str">
        <f>IF(L1436="","",IF(L1436=nper,R1435+O1436,MIN(R1435+O1436,IF(N1436=N1435,P1435,ROUND(-PMT(((1+N1436/CP)^(CP/periods_per_year))-1,nper-L1436+1,R1435),2)))))</f>
        <v/>
      </c>
      <c r="Q1436" s="71" t="str">
        <f t="shared" si="196"/>
        <v/>
      </c>
      <c r="R1436" s="71" t="str">
        <f t="shared" si="197"/>
        <v/>
      </c>
    </row>
    <row r="1437" spans="1:18" x14ac:dyDescent="0.25">
      <c r="A1437" s="63" t="str">
        <f t="shared" si="189"/>
        <v/>
      </c>
      <c r="B1437" s="64" t="str">
        <f t="shared" si="190"/>
        <v/>
      </c>
      <c r="C1437" s="65" t="str">
        <f t="shared" si="191"/>
        <v/>
      </c>
      <c r="D1437" s="66" t="str">
        <f>IF(A1437="","",IF(A1437=1,start_rate,IF(variable,IF(OR(A1437=1,A1437&lt;$K$20*periods_per_year),D1436,MIN($K$21,IF(MOD(A1437-1,$J$23)=0,MAX($K$22,D1436+$J$24),D1436))),D1436)))</f>
        <v/>
      </c>
      <c r="E1437" s="71" t="str">
        <f t="shared" si="192"/>
        <v/>
      </c>
      <c r="F1437" s="71" t="str">
        <f>IF(A1437="","",IF(A1437=nper,J1436+E1437,MIN(J1436+E1437,IF(D1437=D1436,F1436,IF($E$10="Acc Bi-Weekly",ROUND((-PMT(((1+D1437/CP)^(CP/12))-1,(nper-A1437+1)*12/26,J1436))/2,2),IF($E$10="Acc Weekly",ROUND((-PMT(((1+D1437/CP)^(CP/12))-1,(nper-A1437+1)*12/52,J1436))/4,2),ROUND(-PMT(((1+D1437/CP)^(CP/periods_per_year))-1,nper-A1437+1,J1436),2)))))))</f>
        <v/>
      </c>
      <c r="G1437" s="71" t="str">
        <f>IF(OR(A1437="",A1437&lt;$E$14),"",IF(J1436&lt;=F1437,0,IF(IF(AND(A1437&gt;=$E$14,MOD(A1437-$E$14,int)=0),$E$15,0)+F1437&gt;=J1436+E1437,J1436+E1437-F1437,IF(AND(A1437&gt;=$E$14,MOD(A1437-$E$14,int)=0),$E$15,0)+IF(IF(AND(A1437&gt;=$E$14,MOD(A1437-$E$14,int)=0),$E$15,0)+IF(MOD(A1437-$E$18,periods_per_year)=0,$E$17,0)+F1437&lt;J1436+E1437,IF(MOD(A1437-$E$18,periods_per_year)=0,$E$17,0),J1436+E1437-IF(AND(A1437&gt;=$E$14,MOD(A1437-$E$14,int)=0),$E$15,0)-F1437))))</f>
        <v/>
      </c>
      <c r="H1437" s="68"/>
      <c r="I1437" s="71" t="str">
        <f t="shared" si="193"/>
        <v/>
      </c>
      <c r="J1437" s="71" t="str">
        <f t="shared" si="194"/>
        <v/>
      </c>
      <c r="K1437" s="50"/>
      <c r="L1437" s="63" t="str">
        <f t="shared" si="195"/>
        <v/>
      </c>
      <c r="M1437" s="64" t="str">
        <f>IF(L1437="","",IF(OR(periods_per_year=26,periods_per_year=52),IF(periods_per_year=26,IF(L1437=1,fpdate,M1436+14),IF(periods_per_year=52,IF(L1437=1,fpdate,M1436+7),"n/a")),IF(periods_per_year=24,DATE(YEAR(fpdate),MONTH(fpdate)+(L1437-1)/2+IF(AND(DAY(fpdate)&gt;=15,MOD(L1437,2)=0),1,0),IF(MOD(L1437,2)=0,IF(DAY(fpdate)&gt;=15,DAY(fpdate)-14,DAY(fpdate)+14),DAY(fpdate))),IF(DAY(DATE(YEAR(fpdate),MONTH(fpdate)+L1437-1,DAY(fpdate)))&lt;&gt;DAY(fpdate),DATE(YEAR(fpdate),MONTH(fpdate)+L1437,0),DATE(YEAR(fpdate),MONTH(fpdate)+L1437-1,DAY(fpdate))))))</f>
        <v/>
      </c>
      <c r="N1437" s="70" t="str">
        <f>IF(L1437="","",IF(D1437&lt;&gt;"",D1437,IF(L1437=1,start_rate,IF(variable,IF(OR(L1437=1,L1437&lt;$K$20*periods_per_year),N1436,MIN($K$21,IF(MOD(L1437-1,$J$23)=0,MAX($K$22,N1436+$J$24),N1436))),N1436))))</f>
        <v/>
      </c>
      <c r="O1437" s="71" t="str">
        <f>IF(L1437="","",ROUND((((1+N1437/CP)^(CP/periods_per_year))-1)*R1436,2))</f>
        <v/>
      </c>
      <c r="P1437" s="71" t="str">
        <f>IF(L1437="","",IF(L1437=nper,R1436+O1437,MIN(R1436+O1437,IF(N1437=N1436,P1436,ROUND(-PMT(((1+N1437/CP)^(CP/periods_per_year))-1,nper-L1437+1,R1436),2)))))</f>
        <v/>
      </c>
      <c r="Q1437" s="71" t="str">
        <f t="shared" si="196"/>
        <v/>
      </c>
      <c r="R1437" s="71" t="str">
        <f t="shared" si="197"/>
        <v/>
      </c>
    </row>
    <row r="1438" spans="1:18" x14ac:dyDescent="0.25">
      <c r="A1438" s="63" t="str">
        <f t="shared" si="189"/>
        <v/>
      </c>
      <c r="B1438" s="64" t="str">
        <f t="shared" si="190"/>
        <v/>
      </c>
      <c r="C1438" s="65" t="str">
        <f t="shared" si="191"/>
        <v/>
      </c>
      <c r="D1438" s="66" t="str">
        <f>IF(A1438="","",IF(A1438=1,start_rate,IF(variable,IF(OR(A1438=1,A1438&lt;$K$20*periods_per_year),D1437,MIN($K$21,IF(MOD(A1438-1,$J$23)=0,MAX($K$22,D1437+$J$24),D1437))),D1437)))</f>
        <v/>
      </c>
      <c r="E1438" s="71" t="str">
        <f t="shared" si="192"/>
        <v/>
      </c>
      <c r="F1438" s="71" t="str">
        <f>IF(A1438="","",IF(A1438=nper,J1437+E1438,MIN(J1437+E1438,IF(D1438=D1437,F1437,IF($E$10="Acc Bi-Weekly",ROUND((-PMT(((1+D1438/CP)^(CP/12))-1,(nper-A1438+1)*12/26,J1437))/2,2),IF($E$10="Acc Weekly",ROUND((-PMT(((1+D1438/CP)^(CP/12))-1,(nper-A1438+1)*12/52,J1437))/4,2),ROUND(-PMT(((1+D1438/CP)^(CP/periods_per_year))-1,nper-A1438+1,J1437),2)))))))</f>
        <v/>
      </c>
      <c r="G1438" s="71" t="str">
        <f>IF(OR(A1438="",A1438&lt;$E$14),"",IF(J1437&lt;=F1438,0,IF(IF(AND(A1438&gt;=$E$14,MOD(A1438-$E$14,int)=0),$E$15,0)+F1438&gt;=J1437+E1438,J1437+E1438-F1438,IF(AND(A1438&gt;=$E$14,MOD(A1438-$E$14,int)=0),$E$15,0)+IF(IF(AND(A1438&gt;=$E$14,MOD(A1438-$E$14,int)=0),$E$15,0)+IF(MOD(A1438-$E$18,periods_per_year)=0,$E$17,0)+F1438&lt;J1437+E1438,IF(MOD(A1438-$E$18,periods_per_year)=0,$E$17,0),J1437+E1438-IF(AND(A1438&gt;=$E$14,MOD(A1438-$E$14,int)=0),$E$15,0)-F1438))))</f>
        <v/>
      </c>
      <c r="H1438" s="68"/>
      <c r="I1438" s="71" t="str">
        <f t="shared" si="193"/>
        <v/>
      </c>
      <c r="J1438" s="71" t="str">
        <f t="shared" si="194"/>
        <v/>
      </c>
      <c r="K1438" s="50"/>
      <c r="L1438" s="63" t="str">
        <f t="shared" si="195"/>
        <v/>
      </c>
      <c r="M1438" s="64" t="str">
        <f>IF(L1438="","",IF(OR(periods_per_year=26,periods_per_year=52),IF(periods_per_year=26,IF(L1438=1,fpdate,M1437+14),IF(periods_per_year=52,IF(L1438=1,fpdate,M1437+7),"n/a")),IF(periods_per_year=24,DATE(YEAR(fpdate),MONTH(fpdate)+(L1438-1)/2+IF(AND(DAY(fpdate)&gt;=15,MOD(L1438,2)=0),1,0),IF(MOD(L1438,2)=0,IF(DAY(fpdate)&gt;=15,DAY(fpdate)-14,DAY(fpdate)+14),DAY(fpdate))),IF(DAY(DATE(YEAR(fpdate),MONTH(fpdate)+L1438-1,DAY(fpdate)))&lt;&gt;DAY(fpdate),DATE(YEAR(fpdate),MONTH(fpdate)+L1438,0),DATE(YEAR(fpdate),MONTH(fpdate)+L1438-1,DAY(fpdate))))))</f>
        <v/>
      </c>
      <c r="N1438" s="70" t="str">
        <f>IF(L1438="","",IF(D1438&lt;&gt;"",D1438,IF(L1438=1,start_rate,IF(variable,IF(OR(L1438=1,L1438&lt;$K$20*periods_per_year),N1437,MIN($K$21,IF(MOD(L1438-1,$J$23)=0,MAX($K$22,N1437+$J$24),N1437))),N1437))))</f>
        <v/>
      </c>
      <c r="O1438" s="71" t="str">
        <f>IF(L1438="","",ROUND((((1+N1438/CP)^(CP/periods_per_year))-1)*R1437,2))</f>
        <v/>
      </c>
      <c r="P1438" s="71" t="str">
        <f>IF(L1438="","",IF(L1438=nper,R1437+O1438,MIN(R1437+O1438,IF(N1438=N1437,P1437,ROUND(-PMT(((1+N1438/CP)^(CP/periods_per_year))-1,nper-L1438+1,R1437),2)))))</f>
        <v/>
      </c>
      <c r="Q1438" s="71" t="str">
        <f t="shared" si="196"/>
        <v/>
      </c>
      <c r="R1438" s="71" t="str">
        <f t="shared" si="197"/>
        <v/>
      </c>
    </row>
    <row r="1439" spans="1:18" x14ac:dyDescent="0.25">
      <c r="A1439" s="63" t="str">
        <f t="shared" si="189"/>
        <v/>
      </c>
      <c r="B1439" s="64" t="str">
        <f t="shared" si="190"/>
        <v/>
      </c>
      <c r="C1439" s="65" t="str">
        <f t="shared" si="191"/>
        <v/>
      </c>
      <c r="D1439" s="66" t="str">
        <f>IF(A1439="","",IF(A1439=1,start_rate,IF(variable,IF(OR(A1439=1,A1439&lt;$K$20*periods_per_year),D1438,MIN($K$21,IF(MOD(A1439-1,$J$23)=0,MAX($K$22,D1438+$J$24),D1438))),D1438)))</f>
        <v/>
      </c>
      <c r="E1439" s="71" t="str">
        <f t="shared" si="192"/>
        <v/>
      </c>
      <c r="F1439" s="71" t="str">
        <f>IF(A1439="","",IF(A1439=nper,J1438+E1439,MIN(J1438+E1439,IF(D1439=D1438,F1438,IF($E$10="Acc Bi-Weekly",ROUND((-PMT(((1+D1439/CP)^(CP/12))-1,(nper-A1439+1)*12/26,J1438))/2,2),IF($E$10="Acc Weekly",ROUND((-PMT(((1+D1439/CP)^(CP/12))-1,(nper-A1439+1)*12/52,J1438))/4,2),ROUND(-PMT(((1+D1439/CP)^(CP/periods_per_year))-1,nper-A1439+1,J1438),2)))))))</f>
        <v/>
      </c>
      <c r="G1439" s="71" t="str">
        <f>IF(OR(A1439="",A1439&lt;$E$14),"",IF(J1438&lt;=F1439,0,IF(IF(AND(A1439&gt;=$E$14,MOD(A1439-$E$14,int)=0),$E$15,0)+F1439&gt;=J1438+E1439,J1438+E1439-F1439,IF(AND(A1439&gt;=$E$14,MOD(A1439-$E$14,int)=0),$E$15,0)+IF(IF(AND(A1439&gt;=$E$14,MOD(A1439-$E$14,int)=0),$E$15,0)+IF(MOD(A1439-$E$18,periods_per_year)=0,$E$17,0)+F1439&lt;J1438+E1439,IF(MOD(A1439-$E$18,periods_per_year)=0,$E$17,0),J1438+E1439-IF(AND(A1439&gt;=$E$14,MOD(A1439-$E$14,int)=0),$E$15,0)-F1439))))</f>
        <v/>
      </c>
      <c r="H1439" s="68"/>
      <c r="I1439" s="71" t="str">
        <f t="shared" si="193"/>
        <v/>
      </c>
      <c r="J1439" s="71" t="str">
        <f t="shared" si="194"/>
        <v/>
      </c>
      <c r="K1439" s="50"/>
      <c r="L1439" s="63" t="str">
        <f t="shared" si="195"/>
        <v/>
      </c>
      <c r="M1439" s="64" t="str">
        <f>IF(L1439="","",IF(OR(periods_per_year=26,periods_per_year=52),IF(periods_per_year=26,IF(L1439=1,fpdate,M1438+14),IF(periods_per_year=52,IF(L1439=1,fpdate,M1438+7),"n/a")),IF(periods_per_year=24,DATE(YEAR(fpdate),MONTH(fpdate)+(L1439-1)/2+IF(AND(DAY(fpdate)&gt;=15,MOD(L1439,2)=0),1,0),IF(MOD(L1439,2)=0,IF(DAY(fpdate)&gt;=15,DAY(fpdate)-14,DAY(fpdate)+14),DAY(fpdate))),IF(DAY(DATE(YEAR(fpdate),MONTH(fpdate)+L1439-1,DAY(fpdate)))&lt;&gt;DAY(fpdate),DATE(YEAR(fpdate),MONTH(fpdate)+L1439,0),DATE(YEAR(fpdate),MONTH(fpdate)+L1439-1,DAY(fpdate))))))</f>
        <v/>
      </c>
      <c r="N1439" s="70" t="str">
        <f>IF(L1439="","",IF(D1439&lt;&gt;"",D1439,IF(L1439=1,start_rate,IF(variable,IF(OR(L1439=1,L1439&lt;$K$20*periods_per_year),N1438,MIN($K$21,IF(MOD(L1439-1,$J$23)=0,MAX($K$22,N1438+$J$24),N1438))),N1438))))</f>
        <v/>
      </c>
      <c r="O1439" s="71" t="str">
        <f>IF(L1439="","",ROUND((((1+N1439/CP)^(CP/periods_per_year))-1)*R1438,2))</f>
        <v/>
      </c>
      <c r="P1439" s="71" t="str">
        <f>IF(L1439="","",IF(L1439=nper,R1438+O1439,MIN(R1438+O1439,IF(N1439=N1438,P1438,ROUND(-PMT(((1+N1439/CP)^(CP/periods_per_year))-1,nper-L1439+1,R1438),2)))))</f>
        <v/>
      </c>
      <c r="Q1439" s="71" t="str">
        <f t="shared" si="196"/>
        <v/>
      </c>
      <c r="R1439" s="71" t="str">
        <f t="shared" si="197"/>
        <v/>
      </c>
    </row>
    <row r="1440" spans="1:18" x14ac:dyDescent="0.25">
      <c r="A1440" s="63" t="str">
        <f t="shared" si="189"/>
        <v/>
      </c>
      <c r="B1440" s="64" t="str">
        <f t="shared" si="190"/>
        <v/>
      </c>
      <c r="C1440" s="65" t="str">
        <f t="shared" si="191"/>
        <v/>
      </c>
      <c r="D1440" s="66" t="str">
        <f>IF(A1440="","",IF(A1440=1,start_rate,IF(variable,IF(OR(A1440=1,A1440&lt;$K$20*periods_per_year),D1439,MIN($K$21,IF(MOD(A1440-1,$J$23)=0,MAX($K$22,D1439+$J$24),D1439))),D1439)))</f>
        <v/>
      </c>
      <c r="E1440" s="71" t="str">
        <f t="shared" si="192"/>
        <v/>
      </c>
      <c r="F1440" s="71" t="str">
        <f>IF(A1440="","",IF(A1440=nper,J1439+E1440,MIN(J1439+E1440,IF(D1440=D1439,F1439,IF($E$10="Acc Bi-Weekly",ROUND((-PMT(((1+D1440/CP)^(CP/12))-1,(nper-A1440+1)*12/26,J1439))/2,2),IF($E$10="Acc Weekly",ROUND((-PMT(((1+D1440/CP)^(CP/12))-1,(nper-A1440+1)*12/52,J1439))/4,2),ROUND(-PMT(((1+D1440/CP)^(CP/periods_per_year))-1,nper-A1440+1,J1439),2)))))))</f>
        <v/>
      </c>
      <c r="G1440" s="71" t="str">
        <f>IF(OR(A1440="",A1440&lt;$E$14),"",IF(J1439&lt;=F1440,0,IF(IF(AND(A1440&gt;=$E$14,MOD(A1440-$E$14,int)=0),$E$15,0)+F1440&gt;=J1439+E1440,J1439+E1440-F1440,IF(AND(A1440&gt;=$E$14,MOD(A1440-$E$14,int)=0),$E$15,0)+IF(IF(AND(A1440&gt;=$E$14,MOD(A1440-$E$14,int)=0),$E$15,0)+IF(MOD(A1440-$E$18,periods_per_year)=0,$E$17,0)+F1440&lt;J1439+E1440,IF(MOD(A1440-$E$18,periods_per_year)=0,$E$17,0),J1439+E1440-IF(AND(A1440&gt;=$E$14,MOD(A1440-$E$14,int)=0),$E$15,0)-F1440))))</f>
        <v/>
      </c>
      <c r="H1440" s="68"/>
      <c r="I1440" s="71" t="str">
        <f t="shared" si="193"/>
        <v/>
      </c>
      <c r="J1440" s="71" t="str">
        <f t="shared" si="194"/>
        <v/>
      </c>
      <c r="K1440" s="50"/>
      <c r="L1440" s="63" t="str">
        <f t="shared" si="195"/>
        <v/>
      </c>
      <c r="M1440" s="64" t="str">
        <f>IF(L1440="","",IF(OR(periods_per_year=26,periods_per_year=52),IF(periods_per_year=26,IF(L1440=1,fpdate,M1439+14),IF(periods_per_year=52,IF(L1440=1,fpdate,M1439+7),"n/a")),IF(periods_per_year=24,DATE(YEAR(fpdate),MONTH(fpdate)+(L1440-1)/2+IF(AND(DAY(fpdate)&gt;=15,MOD(L1440,2)=0),1,0),IF(MOD(L1440,2)=0,IF(DAY(fpdate)&gt;=15,DAY(fpdate)-14,DAY(fpdate)+14),DAY(fpdate))),IF(DAY(DATE(YEAR(fpdate),MONTH(fpdate)+L1440-1,DAY(fpdate)))&lt;&gt;DAY(fpdate),DATE(YEAR(fpdate),MONTH(fpdate)+L1440,0),DATE(YEAR(fpdate),MONTH(fpdate)+L1440-1,DAY(fpdate))))))</f>
        <v/>
      </c>
      <c r="N1440" s="70" t="str">
        <f>IF(L1440="","",IF(D1440&lt;&gt;"",D1440,IF(L1440=1,start_rate,IF(variable,IF(OR(L1440=1,L1440&lt;$K$20*periods_per_year),N1439,MIN($K$21,IF(MOD(L1440-1,$J$23)=0,MAX($K$22,N1439+$J$24),N1439))),N1439))))</f>
        <v/>
      </c>
      <c r="O1440" s="71" t="str">
        <f>IF(L1440="","",ROUND((((1+N1440/CP)^(CP/periods_per_year))-1)*R1439,2))</f>
        <v/>
      </c>
      <c r="P1440" s="71" t="str">
        <f>IF(L1440="","",IF(L1440=nper,R1439+O1440,MIN(R1439+O1440,IF(N1440=N1439,P1439,ROUND(-PMT(((1+N1440/CP)^(CP/periods_per_year))-1,nper-L1440+1,R1439),2)))))</f>
        <v/>
      </c>
      <c r="Q1440" s="71" t="str">
        <f t="shared" si="196"/>
        <v/>
      </c>
      <c r="R1440" s="71" t="str">
        <f t="shared" si="197"/>
        <v/>
      </c>
    </row>
    <row r="1441" spans="1:18" x14ac:dyDescent="0.25">
      <c r="A1441" s="63" t="str">
        <f t="shared" si="189"/>
        <v/>
      </c>
      <c r="B1441" s="64" t="str">
        <f t="shared" si="190"/>
        <v/>
      </c>
      <c r="C1441" s="65" t="str">
        <f t="shared" si="191"/>
        <v/>
      </c>
      <c r="D1441" s="66" t="str">
        <f>IF(A1441="","",IF(A1441=1,start_rate,IF(variable,IF(OR(A1441=1,A1441&lt;$K$20*periods_per_year),D1440,MIN($K$21,IF(MOD(A1441-1,$J$23)=0,MAX($K$22,D1440+$J$24),D1440))),D1440)))</f>
        <v/>
      </c>
      <c r="E1441" s="71" t="str">
        <f t="shared" si="192"/>
        <v/>
      </c>
      <c r="F1441" s="71" t="str">
        <f>IF(A1441="","",IF(A1441=nper,J1440+E1441,MIN(J1440+E1441,IF(D1441=D1440,F1440,IF($E$10="Acc Bi-Weekly",ROUND((-PMT(((1+D1441/CP)^(CP/12))-1,(nper-A1441+1)*12/26,J1440))/2,2),IF($E$10="Acc Weekly",ROUND((-PMT(((1+D1441/CP)^(CP/12))-1,(nper-A1441+1)*12/52,J1440))/4,2),ROUND(-PMT(((1+D1441/CP)^(CP/periods_per_year))-1,nper-A1441+1,J1440),2)))))))</f>
        <v/>
      </c>
      <c r="G1441" s="71" t="str">
        <f>IF(OR(A1441="",A1441&lt;$E$14),"",IF(J1440&lt;=F1441,0,IF(IF(AND(A1441&gt;=$E$14,MOD(A1441-$E$14,int)=0),$E$15,0)+F1441&gt;=J1440+E1441,J1440+E1441-F1441,IF(AND(A1441&gt;=$E$14,MOD(A1441-$E$14,int)=0),$E$15,0)+IF(IF(AND(A1441&gt;=$E$14,MOD(A1441-$E$14,int)=0),$E$15,0)+IF(MOD(A1441-$E$18,periods_per_year)=0,$E$17,0)+F1441&lt;J1440+E1441,IF(MOD(A1441-$E$18,periods_per_year)=0,$E$17,0),J1440+E1441-IF(AND(A1441&gt;=$E$14,MOD(A1441-$E$14,int)=0),$E$15,0)-F1441))))</f>
        <v/>
      </c>
      <c r="H1441" s="68"/>
      <c r="I1441" s="71" t="str">
        <f t="shared" si="193"/>
        <v/>
      </c>
      <c r="J1441" s="71" t="str">
        <f t="shared" si="194"/>
        <v/>
      </c>
      <c r="K1441" s="50"/>
      <c r="L1441" s="63" t="str">
        <f t="shared" si="195"/>
        <v/>
      </c>
      <c r="M1441" s="64" t="str">
        <f>IF(L1441="","",IF(OR(periods_per_year=26,periods_per_year=52),IF(periods_per_year=26,IF(L1441=1,fpdate,M1440+14),IF(periods_per_year=52,IF(L1441=1,fpdate,M1440+7),"n/a")),IF(periods_per_year=24,DATE(YEAR(fpdate),MONTH(fpdate)+(L1441-1)/2+IF(AND(DAY(fpdate)&gt;=15,MOD(L1441,2)=0),1,0),IF(MOD(L1441,2)=0,IF(DAY(fpdate)&gt;=15,DAY(fpdate)-14,DAY(fpdate)+14),DAY(fpdate))),IF(DAY(DATE(YEAR(fpdate),MONTH(fpdate)+L1441-1,DAY(fpdate)))&lt;&gt;DAY(fpdate),DATE(YEAR(fpdate),MONTH(fpdate)+L1441,0),DATE(YEAR(fpdate),MONTH(fpdate)+L1441-1,DAY(fpdate))))))</f>
        <v/>
      </c>
      <c r="N1441" s="70" t="str">
        <f>IF(L1441="","",IF(D1441&lt;&gt;"",D1441,IF(L1441=1,start_rate,IF(variable,IF(OR(L1441=1,L1441&lt;$K$20*periods_per_year),N1440,MIN($K$21,IF(MOD(L1441-1,$J$23)=0,MAX($K$22,N1440+$J$24),N1440))),N1440))))</f>
        <v/>
      </c>
      <c r="O1441" s="71" t="str">
        <f>IF(L1441="","",ROUND((((1+N1441/CP)^(CP/periods_per_year))-1)*R1440,2))</f>
        <v/>
      </c>
      <c r="P1441" s="71" t="str">
        <f>IF(L1441="","",IF(L1441=nper,R1440+O1441,MIN(R1440+O1441,IF(N1441=N1440,P1440,ROUND(-PMT(((1+N1441/CP)^(CP/periods_per_year))-1,nper-L1441+1,R1440),2)))))</f>
        <v/>
      </c>
      <c r="Q1441" s="71" t="str">
        <f t="shared" si="196"/>
        <v/>
      </c>
      <c r="R1441" s="71" t="str">
        <f t="shared" si="197"/>
        <v/>
      </c>
    </row>
    <row r="1442" spans="1:18" x14ac:dyDescent="0.25">
      <c r="A1442" s="63" t="str">
        <f t="shared" si="189"/>
        <v/>
      </c>
      <c r="B1442" s="64" t="str">
        <f t="shared" si="190"/>
        <v/>
      </c>
      <c r="C1442" s="65" t="str">
        <f t="shared" si="191"/>
        <v/>
      </c>
      <c r="D1442" s="66" t="str">
        <f>IF(A1442="","",IF(A1442=1,start_rate,IF(variable,IF(OR(A1442=1,A1442&lt;$K$20*periods_per_year),D1441,MIN($K$21,IF(MOD(A1442-1,$J$23)=0,MAX($K$22,D1441+$J$24),D1441))),D1441)))</f>
        <v/>
      </c>
      <c r="E1442" s="71" t="str">
        <f t="shared" si="192"/>
        <v/>
      </c>
      <c r="F1442" s="71" t="str">
        <f>IF(A1442="","",IF(A1442=nper,J1441+E1442,MIN(J1441+E1442,IF(D1442=D1441,F1441,IF($E$10="Acc Bi-Weekly",ROUND((-PMT(((1+D1442/CP)^(CP/12))-1,(nper-A1442+1)*12/26,J1441))/2,2),IF($E$10="Acc Weekly",ROUND((-PMT(((1+D1442/CP)^(CP/12))-1,(nper-A1442+1)*12/52,J1441))/4,2),ROUND(-PMT(((1+D1442/CP)^(CP/periods_per_year))-1,nper-A1442+1,J1441),2)))))))</f>
        <v/>
      </c>
      <c r="G1442" s="71" t="str">
        <f>IF(OR(A1442="",A1442&lt;$E$14),"",IF(J1441&lt;=F1442,0,IF(IF(AND(A1442&gt;=$E$14,MOD(A1442-$E$14,int)=0),$E$15,0)+F1442&gt;=J1441+E1442,J1441+E1442-F1442,IF(AND(A1442&gt;=$E$14,MOD(A1442-$E$14,int)=0),$E$15,0)+IF(IF(AND(A1442&gt;=$E$14,MOD(A1442-$E$14,int)=0),$E$15,0)+IF(MOD(A1442-$E$18,periods_per_year)=0,$E$17,0)+F1442&lt;J1441+E1442,IF(MOD(A1442-$E$18,periods_per_year)=0,$E$17,0),J1441+E1442-IF(AND(A1442&gt;=$E$14,MOD(A1442-$E$14,int)=0),$E$15,0)-F1442))))</f>
        <v/>
      </c>
      <c r="H1442" s="68"/>
      <c r="I1442" s="71" t="str">
        <f t="shared" si="193"/>
        <v/>
      </c>
      <c r="J1442" s="71" t="str">
        <f t="shared" si="194"/>
        <v/>
      </c>
      <c r="K1442" s="50"/>
      <c r="L1442" s="63" t="str">
        <f t="shared" si="195"/>
        <v/>
      </c>
      <c r="M1442" s="64" t="str">
        <f>IF(L1442="","",IF(OR(periods_per_year=26,periods_per_year=52),IF(periods_per_year=26,IF(L1442=1,fpdate,M1441+14),IF(periods_per_year=52,IF(L1442=1,fpdate,M1441+7),"n/a")),IF(periods_per_year=24,DATE(YEAR(fpdate),MONTH(fpdate)+(L1442-1)/2+IF(AND(DAY(fpdate)&gt;=15,MOD(L1442,2)=0),1,0),IF(MOD(L1442,2)=0,IF(DAY(fpdate)&gt;=15,DAY(fpdate)-14,DAY(fpdate)+14),DAY(fpdate))),IF(DAY(DATE(YEAR(fpdate),MONTH(fpdate)+L1442-1,DAY(fpdate)))&lt;&gt;DAY(fpdate),DATE(YEAR(fpdate),MONTH(fpdate)+L1442,0),DATE(YEAR(fpdate),MONTH(fpdate)+L1442-1,DAY(fpdate))))))</f>
        <v/>
      </c>
      <c r="N1442" s="70" t="str">
        <f>IF(L1442="","",IF(D1442&lt;&gt;"",D1442,IF(L1442=1,start_rate,IF(variable,IF(OR(L1442=1,L1442&lt;$K$20*periods_per_year),N1441,MIN($K$21,IF(MOD(L1442-1,$J$23)=0,MAX($K$22,N1441+$J$24),N1441))),N1441))))</f>
        <v/>
      </c>
      <c r="O1442" s="71" t="str">
        <f>IF(L1442="","",ROUND((((1+N1442/CP)^(CP/periods_per_year))-1)*R1441,2))</f>
        <v/>
      </c>
      <c r="P1442" s="71" t="str">
        <f>IF(L1442="","",IF(L1442=nper,R1441+O1442,MIN(R1441+O1442,IF(N1442=N1441,P1441,ROUND(-PMT(((1+N1442/CP)^(CP/periods_per_year))-1,nper-L1442+1,R1441),2)))))</f>
        <v/>
      </c>
      <c r="Q1442" s="71" t="str">
        <f t="shared" si="196"/>
        <v/>
      </c>
      <c r="R1442" s="71" t="str">
        <f t="shared" si="197"/>
        <v/>
      </c>
    </row>
    <row r="1443" spans="1:18" x14ac:dyDescent="0.25">
      <c r="A1443" s="63" t="str">
        <f t="shared" si="189"/>
        <v/>
      </c>
      <c r="B1443" s="64" t="str">
        <f t="shared" si="190"/>
        <v/>
      </c>
      <c r="C1443" s="65" t="str">
        <f t="shared" si="191"/>
        <v/>
      </c>
      <c r="D1443" s="66" t="str">
        <f>IF(A1443="","",IF(A1443=1,start_rate,IF(variable,IF(OR(A1443=1,A1443&lt;$K$20*periods_per_year),D1442,MIN($K$21,IF(MOD(A1443-1,$J$23)=0,MAX($K$22,D1442+$J$24),D1442))),D1442)))</f>
        <v/>
      </c>
      <c r="E1443" s="71" t="str">
        <f t="shared" si="192"/>
        <v/>
      </c>
      <c r="F1443" s="71" t="str">
        <f>IF(A1443="","",IF(A1443=nper,J1442+E1443,MIN(J1442+E1443,IF(D1443=D1442,F1442,IF($E$10="Acc Bi-Weekly",ROUND((-PMT(((1+D1443/CP)^(CP/12))-1,(nper-A1443+1)*12/26,J1442))/2,2),IF($E$10="Acc Weekly",ROUND((-PMT(((1+D1443/CP)^(CP/12))-1,(nper-A1443+1)*12/52,J1442))/4,2),ROUND(-PMT(((1+D1443/CP)^(CP/periods_per_year))-1,nper-A1443+1,J1442),2)))))))</f>
        <v/>
      </c>
      <c r="G1443" s="71" t="str">
        <f>IF(OR(A1443="",A1443&lt;$E$14),"",IF(J1442&lt;=F1443,0,IF(IF(AND(A1443&gt;=$E$14,MOD(A1443-$E$14,int)=0),$E$15,0)+F1443&gt;=J1442+E1443,J1442+E1443-F1443,IF(AND(A1443&gt;=$E$14,MOD(A1443-$E$14,int)=0),$E$15,0)+IF(IF(AND(A1443&gt;=$E$14,MOD(A1443-$E$14,int)=0),$E$15,0)+IF(MOD(A1443-$E$18,periods_per_year)=0,$E$17,0)+F1443&lt;J1442+E1443,IF(MOD(A1443-$E$18,periods_per_year)=0,$E$17,0),J1442+E1443-IF(AND(A1443&gt;=$E$14,MOD(A1443-$E$14,int)=0),$E$15,0)-F1443))))</f>
        <v/>
      </c>
      <c r="H1443" s="68"/>
      <c r="I1443" s="71" t="str">
        <f t="shared" si="193"/>
        <v/>
      </c>
      <c r="J1443" s="71" t="str">
        <f t="shared" si="194"/>
        <v/>
      </c>
      <c r="K1443" s="50"/>
      <c r="L1443" s="63" t="str">
        <f t="shared" si="195"/>
        <v/>
      </c>
      <c r="M1443" s="64" t="str">
        <f>IF(L1443="","",IF(OR(periods_per_year=26,periods_per_year=52),IF(periods_per_year=26,IF(L1443=1,fpdate,M1442+14),IF(periods_per_year=52,IF(L1443=1,fpdate,M1442+7),"n/a")),IF(periods_per_year=24,DATE(YEAR(fpdate),MONTH(fpdate)+(L1443-1)/2+IF(AND(DAY(fpdate)&gt;=15,MOD(L1443,2)=0),1,0),IF(MOD(L1443,2)=0,IF(DAY(fpdate)&gt;=15,DAY(fpdate)-14,DAY(fpdate)+14),DAY(fpdate))),IF(DAY(DATE(YEAR(fpdate),MONTH(fpdate)+L1443-1,DAY(fpdate)))&lt;&gt;DAY(fpdate),DATE(YEAR(fpdate),MONTH(fpdate)+L1443,0),DATE(YEAR(fpdate),MONTH(fpdate)+L1443-1,DAY(fpdate))))))</f>
        <v/>
      </c>
      <c r="N1443" s="70" t="str">
        <f>IF(L1443="","",IF(D1443&lt;&gt;"",D1443,IF(L1443=1,start_rate,IF(variable,IF(OR(L1443=1,L1443&lt;$K$20*periods_per_year),N1442,MIN($K$21,IF(MOD(L1443-1,$J$23)=0,MAX($K$22,N1442+$J$24),N1442))),N1442))))</f>
        <v/>
      </c>
      <c r="O1443" s="71" t="str">
        <f>IF(L1443="","",ROUND((((1+N1443/CP)^(CP/periods_per_year))-1)*R1442,2))</f>
        <v/>
      </c>
      <c r="P1443" s="71" t="str">
        <f>IF(L1443="","",IF(L1443=nper,R1442+O1443,MIN(R1442+O1443,IF(N1443=N1442,P1442,ROUND(-PMT(((1+N1443/CP)^(CP/periods_per_year))-1,nper-L1443+1,R1442),2)))))</f>
        <v/>
      </c>
      <c r="Q1443" s="71" t="str">
        <f t="shared" si="196"/>
        <v/>
      </c>
      <c r="R1443" s="71" t="str">
        <f t="shared" si="197"/>
        <v/>
      </c>
    </row>
    <row r="1444" spans="1:18" x14ac:dyDescent="0.25">
      <c r="A1444" s="63" t="str">
        <f t="shared" si="189"/>
        <v/>
      </c>
      <c r="B1444" s="64" t="str">
        <f t="shared" si="190"/>
        <v/>
      </c>
      <c r="C1444" s="65" t="str">
        <f t="shared" si="191"/>
        <v/>
      </c>
      <c r="D1444" s="66" t="str">
        <f>IF(A1444="","",IF(A1444=1,start_rate,IF(variable,IF(OR(A1444=1,A1444&lt;$K$20*periods_per_year),D1443,MIN($K$21,IF(MOD(A1444-1,$J$23)=0,MAX($K$22,D1443+$J$24),D1443))),D1443)))</f>
        <v/>
      </c>
      <c r="E1444" s="71" t="str">
        <f t="shared" si="192"/>
        <v/>
      </c>
      <c r="F1444" s="71" t="str">
        <f>IF(A1444="","",IF(A1444=nper,J1443+E1444,MIN(J1443+E1444,IF(D1444=D1443,F1443,IF($E$10="Acc Bi-Weekly",ROUND((-PMT(((1+D1444/CP)^(CP/12))-1,(nper-A1444+1)*12/26,J1443))/2,2),IF($E$10="Acc Weekly",ROUND((-PMT(((1+D1444/CP)^(CP/12))-1,(nper-A1444+1)*12/52,J1443))/4,2),ROUND(-PMT(((1+D1444/CP)^(CP/periods_per_year))-1,nper-A1444+1,J1443),2)))))))</f>
        <v/>
      </c>
      <c r="G1444" s="71" t="str">
        <f>IF(OR(A1444="",A1444&lt;$E$14),"",IF(J1443&lt;=F1444,0,IF(IF(AND(A1444&gt;=$E$14,MOD(A1444-$E$14,int)=0),$E$15,0)+F1444&gt;=J1443+E1444,J1443+E1444-F1444,IF(AND(A1444&gt;=$E$14,MOD(A1444-$E$14,int)=0),$E$15,0)+IF(IF(AND(A1444&gt;=$E$14,MOD(A1444-$E$14,int)=0),$E$15,0)+IF(MOD(A1444-$E$18,periods_per_year)=0,$E$17,0)+F1444&lt;J1443+E1444,IF(MOD(A1444-$E$18,periods_per_year)=0,$E$17,0),J1443+E1444-IF(AND(A1444&gt;=$E$14,MOD(A1444-$E$14,int)=0),$E$15,0)-F1444))))</f>
        <v/>
      </c>
      <c r="H1444" s="68"/>
      <c r="I1444" s="71" t="str">
        <f t="shared" si="193"/>
        <v/>
      </c>
      <c r="J1444" s="71" t="str">
        <f t="shared" si="194"/>
        <v/>
      </c>
      <c r="K1444" s="50"/>
      <c r="L1444" s="63" t="str">
        <f t="shared" si="195"/>
        <v/>
      </c>
      <c r="M1444" s="64" t="str">
        <f>IF(L1444="","",IF(OR(periods_per_year=26,periods_per_year=52),IF(periods_per_year=26,IF(L1444=1,fpdate,M1443+14),IF(periods_per_year=52,IF(L1444=1,fpdate,M1443+7),"n/a")),IF(periods_per_year=24,DATE(YEAR(fpdate),MONTH(fpdate)+(L1444-1)/2+IF(AND(DAY(fpdate)&gt;=15,MOD(L1444,2)=0),1,0),IF(MOD(L1444,2)=0,IF(DAY(fpdate)&gt;=15,DAY(fpdate)-14,DAY(fpdate)+14),DAY(fpdate))),IF(DAY(DATE(YEAR(fpdate),MONTH(fpdate)+L1444-1,DAY(fpdate)))&lt;&gt;DAY(fpdate),DATE(YEAR(fpdate),MONTH(fpdate)+L1444,0),DATE(YEAR(fpdate),MONTH(fpdate)+L1444-1,DAY(fpdate))))))</f>
        <v/>
      </c>
      <c r="N1444" s="70" t="str">
        <f>IF(L1444="","",IF(D1444&lt;&gt;"",D1444,IF(L1444=1,start_rate,IF(variable,IF(OR(L1444=1,L1444&lt;$K$20*periods_per_year),N1443,MIN($K$21,IF(MOD(L1444-1,$J$23)=0,MAX($K$22,N1443+$J$24),N1443))),N1443))))</f>
        <v/>
      </c>
      <c r="O1444" s="71" t="str">
        <f>IF(L1444="","",ROUND((((1+N1444/CP)^(CP/periods_per_year))-1)*R1443,2))</f>
        <v/>
      </c>
      <c r="P1444" s="71" t="str">
        <f>IF(L1444="","",IF(L1444=nper,R1443+O1444,MIN(R1443+O1444,IF(N1444=N1443,P1443,ROUND(-PMT(((1+N1444/CP)^(CP/periods_per_year))-1,nper-L1444+1,R1443),2)))))</f>
        <v/>
      </c>
      <c r="Q1444" s="71" t="str">
        <f t="shared" si="196"/>
        <v/>
      </c>
      <c r="R1444" s="71" t="str">
        <f t="shared" si="197"/>
        <v/>
      </c>
    </row>
    <row r="1445" spans="1:18" x14ac:dyDescent="0.25">
      <c r="A1445" s="63" t="str">
        <f t="shared" si="189"/>
        <v/>
      </c>
      <c r="B1445" s="64" t="str">
        <f t="shared" si="190"/>
        <v/>
      </c>
      <c r="C1445" s="65" t="str">
        <f t="shared" si="191"/>
        <v/>
      </c>
      <c r="D1445" s="66" t="str">
        <f>IF(A1445="","",IF(A1445=1,start_rate,IF(variable,IF(OR(A1445=1,A1445&lt;$K$20*periods_per_year),D1444,MIN($K$21,IF(MOD(A1445-1,$J$23)=0,MAX($K$22,D1444+$J$24),D1444))),D1444)))</f>
        <v/>
      </c>
      <c r="E1445" s="71" t="str">
        <f t="shared" si="192"/>
        <v/>
      </c>
      <c r="F1445" s="71" t="str">
        <f>IF(A1445="","",IF(A1445=nper,J1444+E1445,MIN(J1444+E1445,IF(D1445=D1444,F1444,IF($E$10="Acc Bi-Weekly",ROUND((-PMT(((1+D1445/CP)^(CP/12))-1,(nper-A1445+1)*12/26,J1444))/2,2),IF($E$10="Acc Weekly",ROUND((-PMT(((1+D1445/CP)^(CP/12))-1,(nper-A1445+1)*12/52,J1444))/4,2),ROUND(-PMT(((1+D1445/CP)^(CP/periods_per_year))-1,nper-A1445+1,J1444),2)))))))</f>
        <v/>
      </c>
      <c r="G1445" s="71" t="str">
        <f>IF(OR(A1445="",A1445&lt;$E$14),"",IF(J1444&lt;=F1445,0,IF(IF(AND(A1445&gt;=$E$14,MOD(A1445-$E$14,int)=0),$E$15,0)+F1445&gt;=J1444+E1445,J1444+E1445-F1445,IF(AND(A1445&gt;=$E$14,MOD(A1445-$E$14,int)=0),$E$15,0)+IF(IF(AND(A1445&gt;=$E$14,MOD(A1445-$E$14,int)=0),$E$15,0)+IF(MOD(A1445-$E$18,periods_per_year)=0,$E$17,0)+F1445&lt;J1444+E1445,IF(MOD(A1445-$E$18,periods_per_year)=0,$E$17,0),J1444+E1445-IF(AND(A1445&gt;=$E$14,MOD(A1445-$E$14,int)=0),$E$15,0)-F1445))))</f>
        <v/>
      </c>
      <c r="H1445" s="68"/>
      <c r="I1445" s="71" t="str">
        <f t="shared" si="193"/>
        <v/>
      </c>
      <c r="J1445" s="71" t="str">
        <f t="shared" si="194"/>
        <v/>
      </c>
      <c r="K1445" s="50"/>
      <c r="L1445" s="63" t="str">
        <f t="shared" si="195"/>
        <v/>
      </c>
      <c r="M1445" s="64" t="str">
        <f>IF(L1445="","",IF(OR(periods_per_year=26,periods_per_year=52),IF(periods_per_year=26,IF(L1445=1,fpdate,M1444+14),IF(periods_per_year=52,IF(L1445=1,fpdate,M1444+7),"n/a")),IF(periods_per_year=24,DATE(YEAR(fpdate),MONTH(fpdate)+(L1445-1)/2+IF(AND(DAY(fpdate)&gt;=15,MOD(L1445,2)=0),1,0),IF(MOD(L1445,2)=0,IF(DAY(fpdate)&gt;=15,DAY(fpdate)-14,DAY(fpdate)+14),DAY(fpdate))),IF(DAY(DATE(YEAR(fpdate),MONTH(fpdate)+L1445-1,DAY(fpdate)))&lt;&gt;DAY(fpdate),DATE(YEAR(fpdate),MONTH(fpdate)+L1445,0),DATE(YEAR(fpdate),MONTH(fpdate)+L1445-1,DAY(fpdate))))))</f>
        <v/>
      </c>
      <c r="N1445" s="70" t="str">
        <f>IF(L1445="","",IF(D1445&lt;&gt;"",D1445,IF(L1445=1,start_rate,IF(variable,IF(OR(L1445=1,L1445&lt;$K$20*periods_per_year),N1444,MIN($K$21,IF(MOD(L1445-1,$J$23)=0,MAX($K$22,N1444+$J$24),N1444))),N1444))))</f>
        <v/>
      </c>
      <c r="O1445" s="71" t="str">
        <f>IF(L1445="","",ROUND((((1+N1445/CP)^(CP/periods_per_year))-1)*R1444,2))</f>
        <v/>
      </c>
      <c r="P1445" s="71" t="str">
        <f>IF(L1445="","",IF(L1445=nper,R1444+O1445,MIN(R1444+O1445,IF(N1445=N1444,P1444,ROUND(-PMT(((1+N1445/CP)^(CP/periods_per_year))-1,nper-L1445+1,R1444),2)))))</f>
        <v/>
      </c>
      <c r="Q1445" s="71" t="str">
        <f t="shared" si="196"/>
        <v/>
      </c>
      <c r="R1445" s="71" t="str">
        <f t="shared" si="197"/>
        <v/>
      </c>
    </row>
    <row r="1446" spans="1:18" x14ac:dyDescent="0.25">
      <c r="A1446" s="63" t="str">
        <f t="shared" si="189"/>
        <v/>
      </c>
      <c r="B1446" s="64" t="str">
        <f t="shared" si="190"/>
        <v/>
      </c>
      <c r="C1446" s="65" t="str">
        <f t="shared" si="191"/>
        <v/>
      </c>
      <c r="D1446" s="66" t="str">
        <f>IF(A1446="","",IF(A1446=1,start_rate,IF(variable,IF(OR(A1446=1,A1446&lt;$K$20*periods_per_year),D1445,MIN($K$21,IF(MOD(A1446-1,$J$23)=0,MAX($K$22,D1445+$J$24),D1445))),D1445)))</f>
        <v/>
      </c>
      <c r="E1446" s="71" t="str">
        <f t="shared" si="192"/>
        <v/>
      </c>
      <c r="F1446" s="71" t="str">
        <f>IF(A1446="","",IF(A1446=nper,J1445+E1446,MIN(J1445+E1446,IF(D1446=D1445,F1445,IF($E$10="Acc Bi-Weekly",ROUND((-PMT(((1+D1446/CP)^(CP/12))-1,(nper-A1446+1)*12/26,J1445))/2,2),IF($E$10="Acc Weekly",ROUND((-PMT(((1+D1446/CP)^(CP/12))-1,(nper-A1446+1)*12/52,J1445))/4,2),ROUND(-PMT(((1+D1446/CP)^(CP/periods_per_year))-1,nper-A1446+1,J1445),2)))))))</f>
        <v/>
      </c>
      <c r="G1446" s="71" t="str">
        <f>IF(OR(A1446="",A1446&lt;$E$14),"",IF(J1445&lt;=F1446,0,IF(IF(AND(A1446&gt;=$E$14,MOD(A1446-$E$14,int)=0),$E$15,0)+F1446&gt;=J1445+E1446,J1445+E1446-F1446,IF(AND(A1446&gt;=$E$14,MOD(A1446-$E$14,int)=0),$E$15,0)+IF(IF(AND(A1446&gt;=$E$14,MOD(A1446-$E$14,int)=0),$E$15,0)+IF(MOD(A1446-$E$18,periods_per_year)=0,$E$17,0)+F1446&lt;J1445+E1446,IF(MOD(A1446-$E$18,periods_per_year)=0,$E$17,0),J1445+E1446-IF(AND(A1446&gt;=$E$14,MOD(A1446-$E$14,int)=0),$E$15,0)-F1446))))</f>
        <v/>
      </c>
      <c r="H1446" s="68"/>
      <c r="I1446" s="71" t="str">
        <f t="shared" si="193"/>
        <v/>
      </c>
      <c r="J1446" s="71" t="str">
        <f t="shared" si="194"/>
        <v/>
      </c>
      <c r="K1446" s="50"/>
      <c r="L1446" s="63" t="str">
        <f t="shared" si="195"/>
        <v/>
      </c>
      <c r="M1446" s="64" t="str">
        <f>IF(L1446="","",IF(OR(periods_per_year=26,periods_per_year=52),IF(periods_per_year=26,IF(L1446=1,fpdate,M1445+14),IF(periods_per_year=52,IF(L1446=1,fpdate,M1445+7),"n/a")),IF(periods_per_year=24,DATE(YEAR(fpdate),MONTH(fpdate)+(L1446-1)/2+IF(AND(DAY(fpdate)&gt;=15,MOD(L1446,2)=0),1,0),IF(MOD(L1446,2)=0,IF(DAY(fpdate)&gt;=15,DAY(fpdate)-14,DAY(fpdate)+14),DAY(fpdate))),IF(DAY(DATE(YEAR(fpdate),MONTH(fpdate)+L1446-1,DAY(fpdate)))&lt;&gt;DAY(fpdate),DATE(YEAR(fpdate),MONTH(fpdate)+L1446,0),DATE(YEAR(fpdate),MONTH(fpdate)+L1446-1,DAY(fpdate))))))</f>
        <v/>
      </c>
      <c r="N1446" s="70" t="str">
        <f>IF(L1446="","",IF(D1446&lt;&gt;"",D1446,IF(L1446=1,start_rate,IF(variable,IF(OR(L1446=1,L1446&lt;$K$20*periods_per_year),N1445,MIN($K$21,IF(MOD(L1446-1,$J$23)=0,MAX($K$22,N1445+$J$24),N1445))),N1445))))</f>
        <v/>
      </c>
      <c r="O1446" s="71" t="str">
        <f>IF(L1446="","",ROUND((((1+N1446/CP)^(CP/periods_per_year))-1)*R1445,2))</f>
        <v/>
      </c>
      <c r="P1446" s="71" t="str">
        <f>IF(L1446="","",IF(L1446=nper,R1445+O1446,MIN(R1445+O1446,IF(N1446=N1445,P1445,ROUND(-PMT(((1+N1446/CP)^(CP/periods_per_year))-1,nper-L1446+1,R1445),2)))))</f>
        <v/>
      </c>
      <c r="Q1446" s="71" t="str">
        <f t="shared" si="196"/>
        <v/>
      </c>
      <c r="R1446" s="71" t="str">
        <f t="shared" si="197"/>
        <v/>
      </c>
    </row>
    <row r="1447" spans="1:18" x14ac:dyDescent="0.25">
      <c r="A1447" s="63" t="str">
        <f t="shared" si="189"/>
        <v/>
      </c>
      <c r="B1447" s="64" t="str">
        <f t="shared" si="190"/>
        <v/>
      </c>
      <c r="C1447" s="65" t="str">
        <f t="shared" si="191"/>
        <v/>
      </c>
      <c r="D1447" s="66" t="str">
        <f>IF(A1447="","",IF(A1447=1,start_rate,IF(variable,IF(OR(A1447=1,A1447&lt;$K$20*periods_per_year),D1446,MIN($K$21,IF(MOD(A1447-1,$J$23)=0,MAX($K$22,D1446+$J$24),D1446))),D1446)))</f>
        <v/>
      </c>
      <c r="E1447" s="71" t="str">
        <f t="shared" si="192"/>
        <v/>
      </c>
      <c r="F1447" s="71" t="str">
        <f>IF(A1447="","",IF(A1447=nper,J1446+E1447,MIN(J1446+E1447,IF(D1447=D1446,F1446,IF($E$10="Acc Bi-Weekly",ROUND((-PMT(((1+D1447/CP)^(CP/12))-1,(nper-A1447+1)*12/26,J1446))/2,2),IF($E$10="Acc Weekly",ROUND((-PMT(((1+D1447/CP)^(CP/12))-1,(nper-A1447+1)*12/52,J1446))/4,2),ROUND(-PMT(((1+D1447/CP)^(CP/periods_per_year))-1,nper-A1447+1,J1446),2)))))))</f>
        <v/>
      </c>
      <c r="G1447" s="71" t="str">
        <f>IF(OR(A1447="",A1447&lt;$E$14),"",IF(J1446&lt;=F1447,0,IF(IF(AND(A1447&gt;=$E$14,MOD(A1447-$E$14,int)=0),$E$15,0)+F1447&gt;=J1446+E1447,J1446+E1447-F1447,IF(AND(A1447&gt;=$E$14,MOD(A1447-$E$14,int)=0),$E$15,0)+IF(IF(AND(A1447&gt;=$E$14,MOD(A1447-$E$14,int)=0),$E$15,0)+IF(MOD(A1447-$E$18,periods_per_year)=0,$E$17,0)+F1447&lt;J1446+E1447,IF(MOD(A1447-$E$18,periods_per_year)=0,$E$17,0),J1446+E1447-IF(AND(A1447&gt;=$E$14,MOD(A1447-$E$14,int)=0),$E$15,0)-F1447))))</f>
        <v/>
      </c>
      <c r="H1447" s="68"/>
      <c r="I1447" s="71" t="str">
        <f t="shared" si="193"/>
        <v/>
      </c>
      <c r="J1447" s="71" t="str">
        <f t="shared" si="194"/>
        <v/>
      </c>
      <c r="K1447" s="50"/>
      <c r="L1447" s="63" t="str">
        <f t="shared" si="195"/>
        <v/>
      </c>
      <c r="M1447" s="64" t="str">
        <f>IF(L1447="","",IF(OR(periods_per_year=26,periods_per_year=52),IF(periods_per_year=26,IF(L1447=1,fpdate,M1446+14),IF(periods_per_year=52,IF(L1447=1,fpdate,M1446+7),"n/a")),IF(periods_per_year=24,DATE(YEAR(fpdate),MONTH(fpdate)+(L1447-1)/2+IF(AND(DAY(fpdate)&gt;=15,MOD(L1447,2)=0),1,0),IF(MOD(L1447,2)=0,IF(DAY(fpdate)&gt;=15,DAY(fpdate)-14,DAY(fpdate)+14),DAY(fpdate))),IF(DAY(DATE(YEAR(fpdate),MONTH(fpdate)+L1447-1,DAY(fpdate)))&lt;&gt;DAY(fpdate),DATE(YEAR(fpdate),MONTH(fpdate)+L1447,0),DATE(YEAR(fpdate),MONTH(fpdate)+L1447-1,DAY(fpdate))))))</f>
        <v/>
      </c>
      <c r="N1447" s="70" t="str">
        <f>IF(L1447="","",IF(D1447&lt;&gt;"",D1447,IF(L1447=1,start_rate,IF(variable,IF(OR(L1447=1,L1447&lt;$K$20*periods_per_year),N1446,MIN($K$21,IF(MOD(L1447-1,$J$23)=0,MAX($K$22,N1446+$J$24),N1446))),N1446))))</f>
        <v/>
      </c>
      <c r="O1447" s="71" t="str">
        <f>IF(L1447="","",ROUND((((1+N1447/CP)^(CP/periods_per_year))-1)*R1446,2))</f>
        <v/>
      </c>
      <c r="P1447" s="71" t="str">
        <f>IF(L1447="","",IF(L1447=nper,R1446+O1447,MIN(R1446+O1447,IF(N1447=N1446,P1446,ROUND(-PMT(((1+N1447/CP)^(CP/periods_per_year))-1,nper-L1447+1,R1446),2)))))</f>
        <v/>
      </c>
      <c r="Q1447" s="71" t="str">
        <f t="shared" si="196"/>
        <v/>
      </c>
      <c r="R1447" s="71" t="str">
        <f t="shared" si="197"/>
        <v/>
      </c>
    </row>
    <row r="1448" spans="1:18" x14ac:dyDescent="0.25">
      <c r="A1448" s="63" t="str">
        <f t="shared" si="189"/>
        <v/>
      </c>
      <c r="B1448" s="64" t="str">
        <f t="shared" si="190"/>
        <v/>
      </c>
      <c r="C1448" s="65" t="str">
        <f t="shared" si="191"/>
        <v/>
      </c>
      <c r="D1448" s="66" t="str">
        <f>IF(A1448="","",IF(A1448=1,start_rate,IF(variable,IF(OR(A1448=1,A1448&lt;$K$20*periods_per_year),D1447,MIN($K$21,IF(MOD(A1448-1,$J$23)=0,MAX($K$22,D1447+$J$24),D1447))),D1447)))</f>
        <v/>
      </c>
      <c r="E1448" s="71" t="str">
        <f t="shared" si="192"/>
        <v/>
      </c>
      <c r="F1448" s="71" t="str">
        <f>IF(A1448="","",IF(A1448=nper,J1447+E1448,MIN(J1447+E1448,IF(D1448=D1447,F1447,IF($E$10="Acc Bi-Weekly",ROUND((-PMT(((1+D1448/CP)^(CP/12))-1,(nper-A1448+1)*12/26,J1447))/2,2),IF($E$10="Acc Weekly",ROUND((-PMT(((1+D1448/CP)^(CP/12))-1,(nper-A1448+1)*12/52,J1447))/4,2),ROUND(-PMT(((1+D1448/CP)^(CP/periods_per_year))-1,nper-A1448+1,J1447),2)))))))</f>
        <v/>
      </c>
      <c r="G1448" s="71" t="str">
        <f>IF(OR(A1448="",A1448&lt;$E$14),"",IF(J1447&lt;=F1448,0,IF(IF(AND(A1448&gt;=$E$14,MOD(A1448-$E$14,int)=0),$E$15,0)+F1448&gt;=J1447+E1448,J1447+E1448-F1448,IF(AND(A1448&gt;=$E$14,MOD(A1448-$E$14,int)=0),$E$15,0)+IF(IF(AND(A1448&gt;=$E$14,MOD(A1448-$E$14,int)=0),$E$15,0)+IF(MOD(A1448-$E$18,periods_per_year)=0,$E$17,0)+F1448&lt;J1447+E1448,IF(MOD(A1448-$E$18,periods_per_year)=0,$E$17,0),J1447+E1448-IF(AND(A1448&gt;=$E$14,MOD(A1448-$E$14,int)=0),$E$15,0)-F1448))))</f>
        <v/>
      </c>
      <c r="H1448" s="68"/>
      <c r="I1448" s="71" t="str">
        <f t="shared" si="193"/>
        <v/>
      </c>
      <c r="J1448" s="71" t="str">
        <f t="shared" si="194"/>
        <v/>
      </c>
      <c r="K1448" s="50"/>
      <c r="L1448" s="63" t="str">
        <f t="shared" si="195"/>
        <v/>
      </c>
      <c r="M1448" s="64" t="str">
        <f>IF(L1448="","",IF(OR(periods_per_year=26,periods_per_year=52),IF(periods_per_year=26,IF(L1448=1,fpdate,M1447+14),IF(periods_per_year=52,IF(L1448=1,fpdate,M1447+7),"n/a")),IF(periods_per_year=24,DATE(YEAR(fpdate),MONTH(fpdate)+(L1448-1)/2+IF(AND(DAY(fpdate)&gt;=15,MOD(L1448,2)=0),1,0),IF(MOD(L1448,2)=0,IF(DAY(fpdate)&gt;=15,DAY(fpdate)-14,DAY(fpdate)+14),DAY(fpdate))),IF(DAY(DATE(YEAR(fpdate),MONTH(fpdate)+L1448-1,DAY(fpdate)))&lt;&gt;DAY(fpdate),DATE(YEAR(fpdate),MONTH(fpdate)+L1448,0),DATE(YEAR(fpdate),MONTH(fpdate)+L1448-1,DAY(fpdate))))))</f>
        <v/>
      </c>
      <c r="N1448" s="70" t="str">
        <f>IF(L1448="","",IF(D1448&lt;&gt;"",D1448,IF(L1448=1,start_rate,IF(variable,IF(OR(L1448=1,L1448&lt;$K$20*periods_per_year),N1447,MIN($K$21,IF(MOD(L1448-1,$J$23)=0,MAX($K$22,N1447+$J$24),N1447))),N1447))))</f>
        <v/>
      </c>
      <c r="O1448" s="71" t="str">
        <f>IF(L1448="","",ROUND((((1+N1448/CP)^(CP/periods_per_year))-1)*R1447,2))</f>
        <v/>
      </c>
      <c r="P1448" s="71" t="str">
        <f>IF(L1448="","",IF(L1448=nper,R1447+O1448,MIN(R1447+O1448,IF(N1448=N1447,P1447,ROUND(-PMT(((1+N1448/CP)^(CP/periods_per_year))-1,nper-L1448+1,R1447),2)))))</f>
        <v/>
      </c>
      <c r="Q1448" s="71" t="str">
        <f t="shared" si="196"/>
        <v/>
      </c>
      <c r="R1448" s="71" t="str">
        <f t="shared" si="197"/>
        <v/>
      </c>
    </row>
    <row r="1449" spans="1:18" x14ac:dyDescent="0.25">
      <c r="A1449" s="63" t="str">
        <f t="shared" si="189"/>
        <v/>
      </c>
      <c r="B1449" s="64" t="str">
        <f t="shared" si="190"/>
        <v/>
      </c>
      <c r="C1449" s="65" t="str">
        <f t="shared" si="191"/>
        <v/>
      </c>
      <c r="D1449" s="66" t="str">
        <f>IF(A1449="","",IF(A1449=1,start_rate,IF(variable,IF(OR(A1449=1,A1449&lt;$K$20*periods_per_year),D1448,MIN($K$21,IF(MOD(A1449-1,$J$23)=0,MAX($K$22,D1448+$J$24),D1448))),D1448)))</f>
        <v/>
      </c>
      <c r="E1449" s="71" t="str">
        <f t="shared" si="192"/>
        <v/>
      </c>
      <c r="F1449" s="71" t="str">
        <f>IF(A1449="","",IF(A1449=nper,J1448+E1449,MIN(J1448+E1449,IF(D1449=D1448,F1448,IF($E$10="Acc Bi-Weekly",ROUND((-PMT(((1+D1449/CP)^(CP/12))-1,(nper-A1449+1)*12/26,J1448))/2,2),IF($E$10="Acc Weekly",ROUND((-PMT(((1+D1449/CP)^(CP/12))-1,(nper-A1449+1)*12/52,J1448))/4,2),ROUND(-PMT(((1+D1449/CP)^(CP/periods_per_year))-1,nper-A1449+1,J1448),2)))))))</f>
        <v/>
      </c>
      <c r="G1449" s="71" t="str">
        <f>IF(OR(A1449="",A1449&lt;$E$14),"",IF(J1448&lt;=F1449,0,IF(IF(AND(A1449&gt;=$E$14,MOD(A1449-$E$14,int)=0),$E$15,0)+F1449&gt;=J1448+E1449,J1448+E1449-F1449,IF(AND(A1449&gt;=$E$14,MOD(A1449-$E$14,int)=0),$E$15,0)+IF(IF(AND(A1449&gt;=$E$14,MOD(A1449-$E$14,int)=0),$E$15,0)+IF(MOD(A1449-$E$18,periods_per_year)=0,$E$17,0)+F1449&lt;J1448+E1449,IF(MOD(A1449-$E$18,periods_per_year)=0,$E$17,0),J1448+E1449-IF(AND(A1449&gt;=$E$14,MOD(A1449-$E$14,int)=0),$E$15,0)-F1449))))</f>
        <v/>
      </c>
      <c r="H1449" s="68"/>
      <c r="I1449" s="71" t="str">
        <f t="shared" si="193"/>
        <v/>
      </c>
      <c r="J1449" s="71" t="str">
        <f t="shared" si="194"/>
        <v/>
      </c>
      <c r="K1449" s="50"/>
      <c r="L1449" s="63" t="str">
        <f t="shared" si="195"/>
        <v/>
      </c>
      <c r="M1449" s="64" t="str">
        <f>IF(L1449="","",IF(OR(periods_per_year=26,periods_per_year=52),IF(periods_per_year=26,IF(L1449=1,fpdate,M1448+14),IF(periods_per_year=52,IF(L1449=1,fpdate,M1448+7),"n/a")),IF(periods_per_year=24,DATE(YEAR(fpdate),MONTH(fpdate)+(L1449-1)/2+IF(AND(DAY(fpdate)&gt;=15,MOD(L1449,2)=0),1,0),IF(MOD(L1449,2)=0,IF(DAY(fpdate)&gt;=15,DAY(fpdate)-14,DAY(fpdate)+14),DAY(fpdate))),IF(DAY(DATE(YEAR(fpdate),MONTH(fpdate)+L1449-1,DAY(fpdate)))&lt;&gt;DAY(fpdate),DATE(YEAR(fpdate),MONTH(fpdate)+L1449,0),DATE(YEAR(fpdate),MONTH(fpdate)+L1449-1,DAY(fpdate))))))</f>
        <v/>
      </c>
      <c r="N1449" s="70" t="str">
        <f>IF(L1449="","",IF(D1449&lt;&gt;"",D1449,IF(L1449=1,start_rate,IF(variable,IF(OR(L1449=1,L1449&lt;$K$20*periods_per_year),N1448,MIN($K$21,IF(MOD(L1449-1,$J$23)=0,MAX($K$22,N1448+$J$24),N1448))),N1448))))</f>
        <v/>
      </c>
      <c r="O1449" s="71" t="str">
        <f>IF(L1449="","",ROUND((((1+N1449/CP)^(CP/periods_per_year))-1)*R1448,2))</f>
        <v/>
      </c>
      <c r="P1449" s="71" t="str">
        <f>IF(L1449="","",IF(L1449=nper,R1448+O1449,MIN(R1448+O1449,IF(N1449=N1448,P1448,ROUND(-PMT(((1+N1449/CP)^(CP/periods_per_year))-1,nper-L1449+1,R1448),2)))))</f>
        <v/>
      </c>
      <c r="Q1449" s="71" t="str">
        <f t="shared" si="196"/>
        <v/>
      </c>
      <c r="R1449" s="71" t="str">
        <f t="shared" si="197"/>
        <v/>
      </c>
    </row>
    <row r="1450" spans="1:18" x14ac:dyDescent="0.25">
      <c r="A1450" s="63" t="str">
        <f t="shared" si="189"/>
        <v/>
      </c>
      <c r="B1450" s="64" t="str">
        <f t="shared" si="190"/>
        <v/>
      </c>
      <c r="C1450" s="65" t="str">
        <f t="shared" si="191"/>
        <v/>
      </c>
      <c r="D1450" s="66" t="str">
        <f>IF(A1450="","",IF(A1450=1,start_rate,IF(variable,IF(OR(A1450=1,A1450&lt;$K$20*periods_per_year),D1449,MIN($K$21,IF(MOD(A1450-1,$J$23)=0,MAX($K$22,D1449+$J$24),D1449))),D1449)))</f>
        <v/>
      </c>
      <c r="E1450" s="71" t="str">
        <f t="shared" si="192"/>
        <v/>
      </c>
      <c r="F1450" s="71" t="str">
        <f>IF(A1450="","",IF(A1450=nper,J1449+E1450,MIN(J1449+E1450,IF(D1450=D1449,F1449,IF($E$10="Acc Bi-Weekly",ROUND((-PMT(((1+D1450/CP)^(CP/12))-1,(nper-A1450+1)*12/26,J1449))/2,2),IF($E$10="Acc Weekly",ROUND((-PMT(((1+D1450/CP)^(CP/12))-1,(nper-A1450+1)*12/52,J1449))/4,2),ROUND(-PMT(((1+D1450/CP)^(CP/periods_per_year))-1,nper-A1450+1,J1449),2)))))))</f>
        <v/>
      </c>
      <c r="G1450" s="71" t="str">
        <f>IF(OR(A1450="",A1450&lt;$E$14),"",IF(J1449&lt;=F1450,0,IF(IF(AND(A1450&gt;=$E$14,MOD(A1450-$E$14,int)=0),$E$15,0)+F1450&gt;=J1449+E1450,J1449+E1450-F1450,IF(AND(A1450&gt;=$E$14,MOD(A1450-$E$14,int)=0),$E$15,0)+IF(IF(AND(A1450&gt;=$E$14,MOD(A1450-$E$14,int)=0),$E$15,0)+IF(MOD(A1450-$E$18,periods_per_year)=0,$E$17,0)+F1450&lt;J1449+E1450,IF(MOD(A1450-$E$18,periods_per_year)=0,$E$17,0),J1449+E1450-IF(AND(A1450&gt;=$E$14,MOD(A1450-$E$14,int)=0),$E$15,0)-F1450))))</f>
        <v/>
      </c>
      <c r="H1450" s="68"/>
      <c r="I1450" s="71" t="str">
        <f t="shared" si="193"/>
        <v/>
      </c>
      <c r="J1450" s="71" t="str">
        <f t="shared" si="194"/>
        <v/>
      </c>
      <c r="K1450" s="50"/>
      <c r="L1450" s="63" t="str">
        <f t="shared" si="195"/>
        <v/>
      </c>
      <c r="M1450" s="64" t="str">
        <f>IF(L1450="","",IF(OR(periods_per_year=26,periods_per_year=52),IF(periods_per_year=26,IF(L1450=1,fpdate,M1449+14),IF(periods_per_year=52,IF(L1450=1,fpdate,M1449+7),"n/a")),IF(periods_per_year=24,DATE(YEAR(fpdate),MONTH(fpdate)+(L1450-1)/2+IF(AND(DAY(fpdate)&gt;=15,MOD(L1450,2)=0),1,0),IF(MOD(L1450,2)=0,IF(DAY(fpdate)&gt;=15,DAY(fpdate)-14,DAY(fpdate)+14),DAY(fpdate))),IF(DAY(DATE(YEAR(fpdate),MONTH(fpdate)+L1450-1,DAY(fpdate)))&lt;&gt;DAY(fpdate),DATE(YEAR(fpdate),MONTH(fpdate)+L1450,0),DATE(YEAR(fpdate),MONTH(fpdate)+L1450-1,DAY(fpdate))))))</f>
        <v/>
      </c>
      <c r="N1450" s="70" t="str">
        <f>IF(L1450="","",IF(D1450&lt;&gt;"",D1450,IF(L1450=1,start_rate,IF(variable,IF(OR(L1450=1,L1450&lt;$K$20*periods_per_year),N1449,MIN($K$21,IF(MOD(L1450-1,$J$23)=0,MAX($K$22,N1449+$J$24),N1449))),N1449))))</f>
        <v/>
      </c>
      <c r="O1450" s="71" t="str">
        <f>IF(L1450="","",ROUND((((1+N1450/CP)^(CP/periods_per_year))-1)*R1449,2))</f>
        <v/>
      </c>
      <c r="P1450" s="71" t="str">
        <f>IF(L1450="","",IF(L1450=nper,R1449+O1450,MIN(R1449+O1450,IF(N1450=N1449,P1449,ROUND(-PMT(((1+N1450/CP)^(CP/periods_per_year))-1,nper-L1450+1,R1449),2)))))</f>
        <v/>
      </c>
      <c r="Q1450" s="71" t="str">
        <f t="shared" si="196"/>
        <v/>
      </c>
      <c r="R1450" s="71" t="str">
        <f t="shared" si="197"/>
        <v/>
      </c>
    </row>
    <row r="1451" spans="1:18" x14ac:dyDescent="0.25">
      <c r="A1451" s="63" t="str">
        <f t="shared" ref="A1451:A1514" si="198">IF(J1450="","",IF(OR(A1450&gt;=nper,ROUND(J1450,2)&lt;=0),"",A1450+1))</f>
        <v/>
      </c>
      <c r="B1451" s="64" t="str">
        <f t="shared" ref="B1451:B1514" si="199">IF(A1451="","",IF(OR(periods_per_year=26,periods_per_year=52),IF(periods_per_year=26,IF(A1451=1,fpdate,B1450+14),IF(periods_per_year=52,IF(A1451=1,fpdate,B1450+7),"n/a")),IF(periods_per_year=24,DATE(YEAR(fpdate),MONTH(fpdate)+(A1451-1)/2+IF(AND(DAY(fpdate)&gt;=15,MOD(A1451,2)=0),1,0),IF(MOD(A1451,2)=0,IF(DAY(fpdate)&gt;=15,DAY(fpdate)-14,DAY(fpdate)+14),DAY(fpdate))),IF(DAY(DATE(YEAR(fpdate),MONTH(fpdate)+A1451-1,DAY(fpdate)))&lt;&gt;DAY(fpdate),DATE(YEAR(fpdate),MONTH(fpdate)+A1451,0),DATE(YEAR(fpdate),MONTH(fpdate)+A1451-1,DAY(fpdate))))))</f>
        <v/>
      </c>
      <c r="C1451" s="65" t="str">
        <f t="shared" ref="C1451:C1514" si="200">IF(A1451="","",IF(MOD(A1451,periods_per_year)=0,A1451/periods_per_year,""))</f>
        <v/>
      </c>
      <c r="D1451" s="66" t="str">
        <f>IF(A1451="","",IF(A1451=1,start_rate,IF(variable,IF(OR(A1451=1,A1451&lt;$K$20*periods_per_year),D1450,MIN($K$21,IF(MOD(A1451-1,$J$23)=0,MAX($K$22,D1450+$J$24),D1450))),D1450)))</f>
        <v/>
      </c>
      <c r="E1451" s="71" t="str">
        <f t="shared" ref="E1451:E1514" si="201">IF(A1451="","",ROUND((((1+D1451/CP)^(CP/periods_per_year))-1)*J1450,2))</f>
        <v/>
      </c>
      <c r="F1451" s="71" t="str">
        <f>IF(A1451="","",IF(A1451=nper,J1450+E1451,MIN(J1450+E1451,IF(D1451=D1450,F1450,IF($E$10="Acc Bi-Weekly",ROUND((-PMT(((1+D1451/CP)^(CP/12))-1,(nper-A1451+1)*12/26,J1450))/2,2),IF($E$10="Acc Weekly",ROUND((-PMT(((1+D1451/CP)^(CP/12))-1,(nper-A1451+1)*12/52,J1450))/4,2),ROUND(-PMT(((1+D1451/CP)^(CP/periods_per_year))-1,nper-A1451+1,J1450),2)))))))</f>
        <v/>
      </c>
      <c r="G1451" s="71" t="str">
        <f>IF(OR(A1451="",A1451&lt;$E$14),"",IF(J1450&lt;=F1451,0,IF(IF(AND(A1451&gt;=$E$14,MOD(A1451-$E$14,int)=0),$E$15,0)+F1451&gt;=J1450+E1451,J1450+E1451-F1451,IF(AND(A1451&gt;=$E$14,MOD(A1451-$E$14,int)=0),$E$15,0)+IF(IF(AND(A1451&gt;=$E$14,MOD(A1451-$E$14,int)=0),$E$15,0)+IF(MOD(A1451-$E$18,periods_per_year)=0,$E$17,0)+F1451&lt;J1450+E1451,IF(MOD(A1451-$E$18,periods_per_year)=0,$E$17,0),J1450+E1451-IF(AND(A1451&gt;=$E$14,MOD(A1451-$E$14,int)=0),$E$15,0)-F1451))))</f>
        <v/>
      </c>
      <c r="H1451" s="68"/>
      <c r="I1451" s="71" t="str">
        <f t="shared" ref="I1451:I1514" si="202">IF(A1451="","",F1451-E1451+H1451+IF(G1451="",0,G1451))</f>
        <v/>
      </c>
      <c r="J1451" s="71" t="str">
        <f t="shared" ref="J1451:J1514" si="203">IF(A1451="","",J1450-I1451)</f>
        <v/>
      </c>
      <c r="K1451" s="50"/>
      <c r="L1451" s="63" t="str">
        <f t="shared" ref="L1451:L1514" si="204">IF(R1450="","",IF(OR(L1450&gt;=nper,ROUND(R1450,2)&lt;=0),"",L1450+1))</f>
        <v/>
      </c>
      <c r="M1451" s="64" t="str">
        <f>IF(L1451="","",IF(OR(periods_per_year=26,periods_per_year=52),IF(periods_per_year=26,IF(L1451=1,fpdate,M1450+14),IF(periods_per_year=52,IF(L1451=1,fpdate,M1450+7),"n/a")),IF(periods_per_year=24,DATE(YEAR(fpdate),MONTH(fpdate)+(L1451-1)/2+IF(AND(DAY(fpdate)&gt;=15,MOD(L1451,2)=0),1,0),IF(MOD(L1451,2)=0,IF(DAY(fpdate)&gt;=15,DAY(fpdate)-14,DAY(fpdate)+14),DAY(fpdate))),IF(DAY(DATE(YEAR(fpdate),MONTH(fpdate)+L1451-1,DAY(fpdate)))&lt;&gt;DAY(fpdate),DATE(YEAR(fpdate),MONTH(fpdate)+L1451,0),DATE(YEAR(fpdate),MONTH(fpdate)+L1451-1,DAY(fpdate))))))</f>
        <v/>
      </c>
      <c r="N1451" s="70" t="str">
        <f>IF(L1451="","",IF(D1451&lt;&gt;"",D1451,IF(L1451=1,start_rate,IF(variable,IF(OR(L1451=1,L1451&lt;$K$20*periods_per_year),N1450,MIN($K$21,IF(MOD(L1451-1,$J$23)=0,MAX($K$22,N1450+$J$24),N1450))),N1450))))</f>
        <v/>
      </c>
      <c r="O1451" s="71" t="str">
        <f>IF(L1451="","",ROUND((((1+N1451/CP)^(CP/periods_per_year))-1)*R1450,2))</f>
        <v/>
      </c>
      <c r="P1451" s="71" t="str">
        <f>IF(L1451="","",IF(L1451=nper,R1450+O1451,MIN(R1450+O1451,IF(N1451=N1450,P1450,ROUND(-PMT(((1+N1451/CP)^(CP/periods_per_year))-1,nper-L1451+1,R1450),2)))))</f>
        <v/>
      </c>
      <c r="Q1451" s="71" t="str">
        <f t="shared" ref="Q1451:Q1514" si="205">IF(L1451="","",P1451-O1451)</f>
        <v/>
      </c>
      <c r="R1451" s="71" t="str">
        <f t="shared" ref="R1451:R1514" si="206">IF(L1451="","",R1450-Q1451)</f>
        <v/>
      </c>
    </row>
    <row r="1452" spans="1:18" x14ac:dyDescent="0.25">
      <c r="A1452" s="63" t="str">
        <f t="shared" si="198"/>
        <v/>
      </c>
      <c r="B1452" s="64" t="str">
        <f t="shared" si="199"/>
        <v/>
      </c>
      <c r="C1452" s="65" t="str">
        <f t="shared" si="200"/>
        <v/>
      </c>
      <c r="D1452" s="66" t="str">
        <f>IF(A1452="","",IF(A1452=1,start_rate,IF(variable,IF(OR(A1452=1,A1452&lt;$K$20*periods_per_year),D1451,MIN($K$21,IF(MOD(A1452-1,$J$23)=0,MAX($K$22,D1451+$J$24),D1451))),D1451)))</f>
        <v/>
      </c>
      <c r="E1452" s="71" t="str">
        <f t="shared" si="201"/>
        <v/>
      </c>
      <c r="F1452" s="71" t="str">
        <f>IF(A1452="","",IF(A1452=nper,J1451+E1452,MIN(J1451+E1452,IF(D1452=D1451,F1451,IF($E$10="Acc Bi-Weekly",ROUND((-PMT(((1+D1452/CP)^(CP/12))-1,(nper-A1452+1)*12/26,J1451))/2,2),IF($E$10="Acc Weekly",ROUND((-PMT(((1+D1452/CP)^(CP/12))-1,(nper-A1452+1)*12/52,J1451))/4,2),ROUND(-PMT(((1+D1452/CP)^(CP/periods_per_year))-1,nper-A1452+1,J1451),2)))))))</f>
        <v/>
      </c>
      <c r="G1452" s="71" t="str">
        <f>IF(OR(A1452="",A1452&lt;$E$14),"",IF(J1451&lt;=F1452,0,IF(IF(AND(A1452&gt;=$E$14,MOD(A1452-$E$14,int)=0),$E$15,0)+F1452&gt;=J1451+E1452,J1451+E1452-F1452,IF(AND(A1452&gt;=$E$14,MOD(A1452-$E$14,int)=0),$E$15,0)+IF(IF(AND(A1452&gt;=$E$14,MOD(A1452-$E$14,int)=0),$E$15,0)+IF(MOD(A1452-$E$18,periods_per_year)=0,$E$17,0)+F1452&lt;J1451+E1452,IF(MOD(A1452-$E$18,periods_per_year)=0,$E$17,0),J1451+E1452-IF(AND(A1452&gt;=$E$14,MOD(A1452-$E$14,int)=0),$E$15,0)-F1452))))</f>
        <v/>
      </c>
      <c r="H1452" s="68"/>
      <c r="I1452" s="71" t="str">
        <f t="shared" si="202"/>
        <v/>
      </c>
      <c r="J1452" s="71" t="str">
        <f t="shared" si="203"/>
        <v/>
      </c>
      <c r="K1452" s="50"/>
      <c r="L1452" s="63" t="str">
        <f t="shared" si="204"/>
        <v/>
      </c>
      <c r="M1452" s="64" t="str">
        <f>IF(L1452="","",IF(OR(periods_per_year=26,periods_per_year=52),IF(periods_per_year=26,IF(L1452=1,fpdate,M1451+14),IF(periods_per_year=52,IF(L1452=1,fpdate,M1451+7),"n/a")),IF(periods_per_year=24,DATE(YEAR(fpdate),MONTH(fpdate)+(L1452-1)/2+IF(AND(DAY(fpdate)&gt;=15,MOD(L1452,2)=0),1,0),IF(MOD(L1452,2)=0,IF(DAY(fpdate)&gt;=15,DAY(fpdate)-14,DAY(fpdate)+14),DAY(fpdate))),IF(DAY(DATE(YEAR(fpdate),MONTH(fpdate)+L1452-1,DAY(fpdate)))&lt;&gt;DAY(fpdate),DATE(YEAR(fpdate),MONTH(fpdate)+L1452,0),DATE(YEAR(fpdate),MONTH(fpdate)+L1452-1,DAY(fpdate))))))</f>
        <v/>
      </c>
      <c r="N1452" s="70" t="str">
        <f>IF(L1452="","",IF(D1452&lt;&gt;"",D1452,IF(L1452=1,start_rate,IF(variable,IF(OR(L1452=1,L1452&lt;$K$20*periods_per_year),N1451,MIN($K$21,IF(MOD(L1452-1,$J$23)=0,MAX($K$22,N1451+$J$24),N1451))),N1451))))</f>
        <v/>
      </c>
      <c r="O1452" s="71" t="str">
        <f>IF(L1452="","",ROUND((((1+N1452/CP)^(CP/periods_per_year))-1)*R1451,2))</f>
        <v/>
      </c>
      <c r="P1452" s="71" t="str">
        <f>IF(L1452="","",IF(L1452=nper,R1451+O1452,MIN(R1451+O1452,IF(N1452=N1451,P1451,ROUND(-PMT(((1+N1452/CP)^(CP/periods_per_year))-1,nper-L1452+1,R1451),2)))))</f>
        <v/>
      </c>
      <c r="Q1452" s="71" t="str">
        <f t="shared" si="205"/>
        <v/>
      </c>
      <c r="R1452" s="71" t="str">
        <f t="shared" si="206"/>
        <v/>
      </c>
    </row>
    <row r="1453" spans="1:18" x14ac:dyDescent="0.25">
      <c r="A1453" s="63" t="str">
        <f t="shared" si="198"/>
        <v/>
      </c>
      <c r="B1453" s="64" t="str">
        <f t="shared" si="199"/>
        <v/>
      </c>
      <c r="C1453" s="65" t="str">
        <f t="shared" si="200"/>
        <v/>
      </c>
      <c r="D1453" s="66" t="str">
        <f>IF(A1453="","",IF(A1453=1,start_rate,IF(variable,IF(OR(A1453=1,A1453&lt;$K$20*periods_per_year),D1452,MIN($K$21,IF(MOD(A1453-1,$J$23)=0,MAX($K$22,D1452+$J$24),D1452))),D1452)))</f>
        <v/>
      </c>
      <c r="E1453" s="71" t="str">
        <f t="shared" si="201"/>
        <v/>
      </c>
      <c r="F1453" s="71" t="str">
        <f>IF(A1453="","",IF(A1453=nper,J1452+E1453,MIN(J1452+E1453,IF(D1453=D1452,F1452,IF($E$10="Acc Bi-Weekly",ROUND((-PMT(((1+D1453/CP)^(CP/12))-1,(nper-A1453+1)*12/26,J1452))/2,2),IF($E$10="Acc Weekly",ROUND((-PMT(((1+D1453/CP)^(CP/12))-1,(nper-A1453+1)*12/52,J1452))/4,2),ROUND(-PMT(((1+D1453/CP)^(CP/periods_per_year))-1,nper-A1453+1,J1452),2)))))))</f>
        <v/>
      </c>
      <c r="G1453" s="71" t="str">
        <f>IF(OR(A1453="",A1453&lt;$E$14),"",IF(J1452&lt;=F1453,0,IF(IF(AND(A1453&gt;=$E$14,MOD(A1453-$E$14,int)=0),$E$15,0)+F1453&gt;=J1452+E1453,J1452+E1453-F1453,IF(AND(A1453&gt;=$E$14,MOD(A1453-$E$14,int)=0),$E$15,0)+IF(IF(AND(A1453&gt;=$E$14,MOD(A1453-$E$14,int)=0),$E$15,0)+IF(MOD(A1453-$E$18,periods_per_year)=0,$E$17,0)+F1453&lt;J1452+E1453,IF(MOD(A1453-$E$18,periods_per_year)=0,$E$17,0),J1452+E1453-IF(AND(A1453&gt;=$E$14,MOD(A1453-$E$14,int)=0),$E$15,0)-F1453))))</f>
        <v/>
      </c>
      <c r="H1453" s="68"/>
      <c r="I1453" s="71" t="str">
        <f t="shared" si="202"/>
        <v/>
      </c>
      <c r="J1453" s="71" t="str">
        <f t="shared" si="203"/>
        <v/>
      </c>
      <c r="K1453" s="50"/>
      <c r="L1453" s="63" t="str">
        <f t="shared" si="204"/>
        <v/>
      </c>
      <c r="M1453" s="64" t="str">
        <f>IF(L1453="","",IF(OR(periods_per_year=26,periods_per_year=52),IF(periods_per_year=26,IF(L1453=1,fpdate,M1452+14),IF(periods_per_year=52,IF(L1453=1,fpdate,M1452+7),"n/a")),IF(periods_per_year=24,DATE(YEAR(fpdate),MONTH(fpdate)+(L1453-1)/2+IF(AND(DAY(fpdate)&gt;=15,MOD(L1453,2)=0),1,0),IF(MOD(L1453,2)=0,IF(DAY(fpdate)&gt;=15,DAY(fpdate)-14,DAY(fpdate)+14),DAY(fpdate))),IF(DAY(DATE(YEAR(fpdate),MONTH(fpdate)+L1453-1,DAY(fpdate)))&lt;&gt;DAY(fpdate),DATE(YEAR(fpdate),MONTH(fpdate)+L1453,0),DATE(YEAR(fpdate),MONTH(fpdate)+L1453-1,DAY(fpdate))))))</f>
        <v/>
      </c>
      <c r="N1453" s="70" t="str">
        <f>IF(L1453="","",IF(D1453&lt;&gt;"",D1453,IF(L1453=1,start_rate,IF(variable,IF(OR(L1453=1,L1453&lt;$K$20*periods_per_year),N1452,MIN($K$21,IF(MOD(L1453-1,$J$23)=0,MAX($K$22,N1452+$J$24),N1452))),N1452))))</f>
        <v/>
      </c>
      <c r="O1453" s="71" t="str">
        <f>IF(L1453="","",ROUND((((1+N1453/CP)^(CP/periods_per_year))-1)*R1452,2))</f>
        <v/>
      </c>
      <c r="P1453" s="71" t="str">
        <f>IF(L1453="","",IF(L1453=nper,R1452+O1453,MIN(R1452+O1453,IF(N1453=N1452,P1452,ROUND(-PMT(((1+N1453/CP)^(CP/periods_per_year))-1,nper-L1453+1,R1452),2)))))</f>
        <v/>
      </c>
      <c r="Q1453" s="71" t="str">
        <f t="shared" si="205"/>
        <v/>
      </c>
      <c r="R1453" s="71" t="str">
        <f t="shared" si="206"/>
        <v/>
      </c>
    </row>
    <row r="1454" spans="1:18" x14ac:dyDescent="0.25">
      <c r="A1454" s="63" t="str">
        <f t="shared" si="198"/>
        <v/>
      </c>
      <c r="B1454" s="64" t="str">
        <f t="shared" si="199"/>
        <v/>
      </c>
      <c r="C1454" s="65" t="str">
        <f t="shared" si="200"/>
        <v/>
      </c>
      <c r="D1454" s="66" t="str">
        <f>IF(A1454="","",IF(A1454=1,start_rate,IF(variable,IF(OR(A1454=1,A1454&lt;$K$20*periods_per_year),D1453,MIN($K$21,IF(MOD(A1454-1,$J$23)=0,MAX($K$22,D1453+$J$24),D1453))),D1453)))</f>
        <v/>
      </c>
      <c r="E1454" s="71" t="str">
        <f t="shared" si="201"/>
        <v/>
      </c>
      <c r="F1454" s="71" t="str">
        <f>IF(A1454="","",IF(A1454=nper,J1453+E1454,MIN(J1453+E1454,IF(D1454=D1453,F1453,IF($E$10="Acc Bi-Weekly",ROUND((-PMT(((1+D1454/CP)^(CP/12))-1,(nper-A1454+1)*12/26,J1453))/2,2),IF($E$10="Acc Weekly",ROUND((-PMT(((1+D1454/CP)^(CP/12))-1,(nper-A1454+1)*12/52,J1453))/4,2),ROUND(-PMT(((1+D1454/CP)^(CP/periods_per_year))-1,nper-A1454+1,J1453),2)))))))</f>
        <v/>
      </c>
      <c r="G1454" s="71" t="str">
        <f>IF(OR(A1454="",A1454&lt;$E$14),"",IF(J1453&lt;=F1454,0,IF(IF(AND(A1454&gt;=$E$14,MOD(A1454-$E$14,int)=0),$E$15,0)+F1454&gt;=J1453+E1454,J1453+E1454-F1454,IF(AND(A1454&gt;=$E$14,MOD(A1454-$E$14,int)=0),$E$15,0)+IF(IF(AND(A1454&gt;=$E$14,MOD(A1454-$E$14,int)=0),$E$15,0)+IF(MOD(A1454-$E$18,periods_per_year)=0,$E$17,0)+F1454&lt;J1453+E1454,IF(MOD(A1454-$E$18,periods_per_year)=0,$E$17,0),J1453+E1454-IF(AND(A1454&gt;=$E$14,MOD(A1454-$E$14,int)=0),$E$15,0)-F1454))))</f>
        <v/>
      </c>
      <c r="H1454" s="68"/>
      <c r="I1454" s="71" t="str">
        <f t="shared" si="202"/>
        <v/>
      </c>
      <c r="J1454" s="71" t="str">
        <f t="shared" si="203"/>
        <v/>
      </c>
      <c r="K1454" s="50"/>
      <c r="L1454" s="63" t="str">
        <f t="shared" si="204"/>
        <v/>
      </c>
      <c r="M1454" s="64" t="str">
        <f>IF(L1454="","",IF(OR(periods_per_year=26,periods_per_year=52),IF(periods_per_year=26,IF(L1454=1,fpdate,M1453+14),IF(periods_per_year=52,IF(L1454=1,fpdate,M1453+7),"n/a")),IF(periods_per_year=24,DATE(YEAR(fpdate),MONTH(fpdate)+(L1454-1)/2+IF(AND(DAY(fpdate)&gt;=15,MOD(L1454,2)=0),1,0),IF(MOD(L1454,2)=0,IF(DAY(fpdate)&gt;=15,DAY(fpdate)-14,DAY(fpdate)+14),DAY(fpdate))),IF(DAY(DATE(YEAR(fpdate),MONTH(fpdate)+L1454-1,DAY(fpdate)))&lt;&gt;DAY(fpdate),DATE(YEAR(fpdate),MONTH(fpdate)+L1454,0),DATE(YEAR(fpdate),MONTH(fpdate)+L1454-1,DAY(fpdate))))))</f>
        <v/>
      </c>
      <c r="N1454" s="70" t="str">
        <f>IF(L1454="","",IF(D1454&lt;&gt;"",D1454,IF(L1454=1,start_rate,IF(variable,IF(OR(L1454=1,L1454&lt;$K$20*periods_per_year),N1453,MIN($K$21,IF(MOD(L1454-1,$J$23)=0,MAX($K$22,N1453+$J$24),N1453))),N1453))))</f>
        <v/>
      </c>
      <c r="O1454" s="71" t="str">
        <f>IF(L1454="","",ROUND((((1+N1454/CP)^(CP/periods_per_year))-1)*R1453,2))</f>
        <v/>
      </c>
      <c r="P1454" s="71" t="str">
        <f>IF(L1454="","",IF(L1454=nper,R1453+O1454,MIN(R1453+O1454,IF(N1454=N1453,P1453,ROUND(-PMT(((1+N1454/CP)^(CP/periods_per_year))-1,nper-L1454+1,R1453),2)))))</f>
        <v/>
      </c>
      <c r="Q1454" s="71" t="str">
        <f t="shared" si="205"/>
        <v/>
      </c>
      <c r="R1454" s="71" t="str">
        <f t="shared" si="206"/>
        <v/>
      </c>
    </row>
    <row r="1455" spans="1:18" x14ac:dyDescent="0.25">
      <c r="A1455" s="63" t="str">
        <f t="shared" si="198"/>
        <v/>
      </c>
      <c r="B1455" s="64" t="str">
        <f t="shared" si="199"/>
        <v/>
      </c>
      <c r="C1455" s="65" t="str">
        <f t="shared" si="200"/>
        <v/>
      </c>
      <c r="D1455" s="66" t="str">
        <f>IF(A1455="","",IF(A1455=1,start_rate,IF(variable,IF(OR(A1455=1,A1455&lt;$K$20*periods_per_year),D1454,MIN($K$21,IF(MOD(A1455-1,$J$23)=0,MAX($K$22,D1454+$J$24),D1454))),D1454)))</f>
        <v/>
      </c>
      <c r="E1455" s="71" t="str">
        <f t="shared" si="201"/>
        <v/>
      </c>
      <c r="F1455" s="71" t="str">
        <f>IF(A1455="","",IF(A1455=nper,J1454+E1455,MIN(J1454+E1455,IF(D1455=D1454,F1454,IF($E$10="Acc Bi-Weekly",ROUND((-PMT(((1+D1455/CP)^(CP/12))-1,(nper-A1455+1)*12/26,J1454))/2,2),IF($E$10="Acc Weekly",ROUND((-PMT(((1+D1455/CP)^(CP/12))-1,(nper-A1455+1)*12/52,J1454))/4,2),ROUND(-PMT(((1+D1455/CP)^(CP/periods_per_year))-1,nper-A1455+1,J1454),2)))))))</f>
        <v/>
      </c>
      <c r="G1455" s="71" t="str">
        <f>IF(OR(A1455="",A1455&lt;$E$14),"",IF(J1454&lt;=F1455,0,IF(IF(AND(A1455&gt;=$E$14,MOD(A1455-$E$14,int)=0),$E$15,0)+F1455&gt;=J1454+E1455,J1454+E1455-F1455,IF(AND(A1455&gt;=$E$14,MOD(A1455-$E$14,int)=0),$E$15,0)+IF(IF(AND(A1455&gt;=$E$14,MOD(A1455-$E$14,int)=0),$E$15,0)+IF(MOD(A1455-$E$18,periods_per_year)=0,$E$17,0)+F1455&lt;J1454+E1455,IF(MOD(A1455-$E$18,periods_per_year)=0,$E$17,0),J1454+E1455-IF(AND(A1455&gt;=$E$14,MOD(A1455-$E$14,int)=0),$E$15,0)-F1455))))</f>
        <v/>
      </c>
      <c r="H1455" s="68"/>
      <c r="I1455" s="71" t="str">
        <f t="shared" si="202"/>
        <v/>
      </c>
      <c r="J1455" s="71" t="str">
        <f t="shared" si="203"/>
        <v/>
      </c>
      <c r="K1455" s="50"/>
      <c r="L1455" s="63" t="str">
        <f t="shared" si="204"/>
        <v/>
      </c>
      <c r="M1455" s="64" t="str">
        <f>IF(L1455="","",IF(OR(periods_per_year=26,periods_per_year=52),IF(periods_per_year=26,IF(L1455=1,fpdate,M1454+14),IF(periods_per_year=52,IF(L1455=1,fpdate,M1454+7),"n/a")),IF(periods_per_year=24,DATE(YEAR(fpdate),MONTH(fpdate)+(L1455-1)/2+IF(AND(DAY(fpdate)&gt;=15,MOD(L1455,2)=0),1,0),IF(MOD(L1455,2)=0,IF(DAY(fpdate)&gt;=15,DAY(fpdate)-14,DAY(fpdate)+14),DAY(fpdate))),IF(DAY(DATE(YEAR(fpdate),MONTH(fpdate)+L1455-1,DAY(fpdate)))&lt;&gt;DAY(fpdate),DATE(YEAR(fpdate),MONTH(fpdate)+L1455,0),DATE(YEAR(fpdate),MONTH(fpdate)+L1455-1,DAY(fpdate))))))</f>
        <v/>
      </c>
      <c r="N1455" s="70" t="str">
        <f>IF(L1455="","",IF(D1455&lt;&gt;"",D1455,IF(L1455=1,start_rate,IF(variable,IF(OR(L1455=1,L1455&lt;$K$20*periods_per_year),N1454,MIN($K$21,IF(MOD(L1455-1,$J$23)=0,MAX($K$22,N1454+$J$24),N1454))),N1454))))</f>
        <v/>
      </c>
      <c r="O1455" s="71" t="str">
        <f>IF(L1455="","",ROUND((((1+N1455/CP)^(CP/periods_per_year))-1)*R1454,2))</f>
        <v/>
      </c>
      <c r="P1455" s="71" t="str">
        <f>IF(L1455="","",IF(L1455=nper,R1454+O1455,MIN(R1454+O1455,IF(N1455=N1454,P1454,ROUND(-PMT(((1+N1455/CP)^(CP/periods_per_year))-1,nper-L1455+1,R1454),2)))))</f>
        <v/>
      </c>
      <c r="Q1455" s="71" t="str">
        <f t="shared" si="205"/>
        <v/>
      </c>
      <c r="R1455" s="71" t="str">
        <f t="shared" si="206"/>
        <v/>
      </c>
    </row>
    <row r="1456" spans="1:18" x14ac:dyDescent="0.25">
      <c r="A1456" s="63" t="str">
        <f t="shared" si="198"/>
        <v/>
      </c>
      <c r="B1456" s="64" t="str">
        <f t="shared" si="199"/>
        <v/>
      </c>
      <c r="C1456" s="65" t="str">
        <f t="shared" si="200"/>
        <v/>
      </c>
      <c r="D1456" s="66" t="str">
        <f>IF(A1456="","",IF(A1456=1,start_rate,IF(variable,IF(OR(A1456=1,A1456&lt;$K$20*periods_per_year),D1455,MIN($K$21,IF(MOD(A1456-1,$J$23)=0,MAX($K$22,D1455+$J$24),D1455))),D1455)))</f>
        <v/>
      </c>
      <c r="E1456" s="71" t="str">
        <f t="shared" si="201"/>
        <v/>
      </c>
      <c r="F1456" s="71" t="str">
        <f>IF(A1456="","",IF(A1456=nper,J1455+E1456,MIN(J1455+E1456,IF(D1456=D1455,F1455,IF($E$10="Acc Bi-Weekly",ROUND((-PMT(((1+D1456/CP)^(CP/12))-1,(nper-A1456+1)*12/26,J1455))/2,2),IF($E$10="Acc Weekly",ROUND((-PMT(((1+D1456/CP)^(CP/12))-1,(nper-A1456+1)*12/52,J1455))/4,2),ROUND(-PMT(((1+D1456/CP)^(CP/periods_per_year))-1,nper-A1456+1,J1455),2)))))))</f>
        <v/>
      </c>
      <c r="G1456" s="71" t="str">
        <f>IF(OR(A1456="",A1456&lt;$E$14),"",IF(J1455&lt;=F1456,0,IF(IF(AND(A1456&gt;=$E$14,MOD(A1456-$E$14,int)=0),$E$15,0)+F1456&gt;=J1455+E1456,J1455+E1456-F1456,IF(AND(A1456&gt;=$E$14,MOD(A1456-$E$14,int)=0),$E$15,0)+IF(IF(AND(A1456&gt;=$E$14,MOD(A1456-$E$14,int)=0),$E$15,0)+IF(MOD(A1456-$E$18,periods_per_year)=0,$E$17,0)+F1456&lt;J1455+E1456,IF(MOD(A1456-$E$18,periods_per_year)=0,$E$17,0),J1455+E1456-IF(AND(A1456&gt;=$E$14,MOD(A1456-$E$14,int)=0),$E$15,0)-F1456))))</f>
        <v/>
      </c>
      <c r="H1456" s="68"/>
      <c r="I1456" s="71" t="str">
        <f t="shared" si="202"/>
        <v/>
      </c>
      <c r="J1456" s="71" t="str">
        <f t="shared" si="203"/>
        <v/>
      </c>
      <c r="K1456" s="50"/>
      <c r="L1456" s="63" t="str">
        <f t="shared" si="204"/>
        <v/>
      </c>
      <c r="M1456" s="64" t="str">
        <f>IF(L1456="","",IF(OR(periods_per_year=26,periods_per_year=52),IF(periods_per_year=26,IF(L1456=1,fpdate,M1455+14),IF(periods_per_year=52,IF(L1456=1,fpdate,M1455+7),"n/a")),IF(periods_per_year=24,DATE(YEAR(fpdate),MONTH(fpdate)+(L1456-1)/2+IF(AND(DAY(fpdate)&gt;=15,MOD(L1456,2)=0),1,0),IF(MOD(L1456,2)=0,IF(DAY(fpdate)&gt;=15,DAY(fpdate)-14,DAY(fpdate)+14),DAY(fpdate))),IF(DAY(DATE(YEAR(fpdate),MONTH(fpdate)+L1456-1,DAY(fpdate)))&lt;&gt;DAY(fpdate),DATE(YEAR(fpdate),MONTH(fpdate)+L1456,0),DATE(YEAR(fpdate),MONTH(fpdate)+L1456-1,DAY(fpdate))))))</f>
        <v/>
      </c>
      <c r="N1456" s="70" t="str">
        <f>IF(L1456="","",IF(D1456&lt;&gt;"",D1456,IF(L1456=1,start_rate,IF(variable,IF(OR(L1456=1,L1456&lt;$K$20*periods_per_year),N1455,MIN($K$21,IF(MOD(L1456-1,$J$23)=0,MAX($K$22,N1455+$J$24),N1455))),N1455))))</f>
        <v/>
      </c>
      <c r="O1456" s="71" t="str">
        <f>IF(L1456="","",ROUND((((1+N1456/CP)^(CP/periods_per_year))-1)*R1455,2))</f>
        <v/>
      </c>
      <c r="P1456" s="71" t="str">
        <f>IF(L1456="","",IF(L1456=nper,R1455+O1456,MIN(R1455+O1456,IF(N1456=N1455,P1455,ROUND(-PMT(((1+N1456/CP)^(CP/periods_per_year))-1,nper-L1456+1,R1455),2)))))</f>
        <v/>
      </c>
      <c r="Q1456" s="71" t="str">
        <f t="shared" si="205"/>
        <v/>
      </c>
      <c r="R1456" s="71" t="str">
        <f t="shared" si="206"/>
        <v/>
      </c>
    </row>
    <row r="1457" spans="1:18" x14ac:dyDescent="0.25">
      <c r="A1457" s="63" t="str">
        <f t="shared" si="198"/>
        <v/>
      </c>
      <c r="B1457" s="64" t="str">
        <f t="shared" si="199"/>
        <v/>
      </c>
      <c r="C1457" s="65" t="str">
        <f t="shared" si="200"/>
        <v/>
      </c>
      <c r="D1457" s="66" t="str">
        <f>IF(A1457="","",IF(A1457=1,start_rate,IF(variable,IF(OR(A1457=1,A1457&lt;$K$20*periods_per_year),D1456,MIN($K$21,IF(MOD(A1457-1,$J$23)=0,MAX($K$22,D1456+$J$24),D1456))),D1456)))</f>
        <v/>
      </c>
      <c r="E1457" s="71" t="str">
        <f t="shared" si="201"/>
        <v/>
      </c>
      <c r="F1457" s="71" t="str">
        <f>IF(A1457="","",IF(A1457=nper,J1456+E1457,MIN(J1456+E1457,IF(D1457=D1456,F1456,IF($E$10="Acc Bi-Weekly",ROUND((-PMT(((1+D1457/CP)^(CP/12))-1,(nper-A1457+1)*12/26,J1456))/2,2),IF($E$10="Acc Weekly",ROUND((-PMT(((1+D1457/CP)^(CP/12))-1,(nper-A1457+1)*12/52,J1456))/4,2),ROUND(-PMT(((1+D1457/CP)^(CP/periods_per_year))-1,nper-A1457+1,J1456),2)))))))</f>
        <v/>
      </c>
      <c r="G1457" s="71" t="str">
        <f>IF(OR(A1457="",A1457&lt;$E$14),"",IF(J1456&lt;=F1457,0,IF(IF(AND(A1457&gt;=$E$14,MOD(A1457-$E$14,int)=0),$E$15,0)+F1457&gt;=J1456+E1457,J1456+E1457-F1457,IF(AND(A1457&gt;=$E$14,MOD(A1457-$E$14,int)=0),$E$15,0)+IF(IF(AND(A1457&gt;=$E$14,MOD(A1457-$E$14,int)=0),$E$15,0)+IF(MOD(A1457-$E$18,periods_per_year)=0,$E$17,0)+F1457&lt;J1456+E1457,IF(MOD(A1457-$E$18,periods_per_year)=0,$E$17,0),J1456+E1457-IF(AND(A1457&gt;=$E$14,MOD(A1457-$E$14,int)=0),$E$15,0)-F1457))))</f>
        <v/>
      </c>
      <c r="H1457" s="68"/>
      <c r="I1457" s="71" t="str">
        <f t="shared" si="202"/>
        <v/>
      </c>
      <c r="J1457" s="71" t="str">
        <f t="shared" si="203"/>
        <v/>
      </c>
      <c r="K1457" s="50"/>
      <c r="L1457" s="63" t="str">
        <f t="shared" si="204"/>
        <v/>
      </c>
      <c r="M1457" s="64" t="str">
        <f>IF(L1457="","",IF(OR(periods_per_year=26,periods_per_year=52),IF(periods_per_year=26,IF(L1457=1,fpdate,M1456+14),IF(periods_per_year=52,IF(L1457=1,fpdate,M1456+7),"n/a")),IF(periods_per_year=24,DATE(YEAR(fpdate),MONTH(fpdate)+(L1457-1)/2+IF(AND(DAY(fpdate)&gt;=15,MOD(L1457,2)=0),1,0),IF(MOD(L1457,2)=0,IF(DAY(fpdate)&gt;=15,DAY(fpdate)-14,DAY(fpdate)+14),DAY(fpdate))),IF(DAY(DATE(YEAR(fpdate),MONTH(fpdate)+L1457-1,DAY(fpdate)))&lt;&gt;DAY(fpdate),DATE(YEAR(fpdate),MONTH(fpdate)+L1457,0),DATE(YEAR(fpdate),MONTH(fpdate)+L1457-1,DAY(fpdate))))))</f>
        <v/>
      </c>
      <c r="N1457" s="70" t="str">
        <f>IF(L1457="","",IF(D1457&lt;&gt;"",D1457,IF(L1457=1,start_rate,IF(variable,IF(OR(L1457=1,L1457&lt;$K$20*periods_per_year),N1456,MIN($K$21,IF(MOD(L1457-1,$J$23)=0,MAX($K$22,N1456+$J$24),N1456))),N1456))))</f>
        <v/>
      </c>
      <c r="O1457" s="71" t="str">
        <f>IF(L1457="","",ROUND((((1+N1457/CP)^(CP/periods_per_year))-1)*R1456,2))</f>
        <v/>
      </c>
      <c r="P1457" s="71" t="str">
        <f>IF(L1457="","",IF(L1457=nper,R1456+O1457,MIN(R1456+O1457,IF(N1457=N1456,P1456,ROUND(-PMT(((1+N1457/CP)^(CP/periods_per_year))-1,nper-L1457+1,R1456),2)))))</f>
        <v/>
      </c>
      <c r="Q1457" s="71" t="str">
        <f t="shared" si="205"/>
        <v/>
      </c>
      <c r="R1457" s="71" t="str">
        <f t="shared" si="206"/>
        <v/>
      </c>
    </row>
    <row r="1458" spans="1:18" x14ac:dyDescent="0.25">
      <c r="A1458" s="63" t="str">
        <f t="shared" si="198"/>
        <v/>
      </c>
      <c r="B1458" s="64" t="str">
        <f t="shared" si="199"/>
        <v/>
      </c>
      <c r="C1458" s="65" t="str">
        <f t="shared" si="200"/>
        <v/>
      </c>
      <c r="D1458" s="66" t="str">
        <f>IF(A1458="","",IF(A1458=1,start_rate,IF(variable,IF(OR(A1458=1,A1458&lt;$K$20*periods_per_year),D1457,MIN($K$21,IF(MOD(A1458-1,$J$23)=0,MAX($K$22,D1457+$J$24),D1457))),D1457)))</f>
        <v/>
      </c>
      <c r="E1458" s="71" t="str">
        <f t="shared" si="201"/>
        <v/>
      </c>
      <c r="F1458" s="71" t="str">
        <f>IF(A1458="","",IF(A1458=nper,J1457+E1458,MIN(J1457+E1458,IF(D1458=D1457,F1457,IF($E$10="Acc Bi-Weekly",ROUND((-PMT(((1+D1458/CP)^(CP/12))-1,(nper-A1458+1)*12/26,J1457))/2,2),IF($E$10="Acc Weekly",ROUND((-PMT(((1+D1458/CP)^(CP/12))-1,(nper-A1458+1)*12/52,J1457))/4,2),ROUND(-PMT(((1+D1458/CP)^(CP/periods_per_year))-1,nper-A1458+1,J1457),2)))))))</f>
        <v/>
      </c>
      <c r="G1458" s="71" t="str">
        <f>IF(OR(A1458="",A1458&lt;$E$14),"",IF(J1457&lt;=F1458,0,IF(IF(AND(A1458&gt;=$E$14,MOD(A1458-$E$14,int)=0),$E$15,0)+F1458&gt;=J1457+E1458,J1457+E1458-F1458,IF(AND(A1458&gt;=$E$14,MOD(A1458-$E$14,int)=0),$E$15,0)+IF(IF(AND(A1458&gt;=$E$14,MOD(A1458-$E$14,int)=0),$E$15,0)+IF(MOD(A1458-$E$18,periods_per_year)=0,$E$17,0)+F1458&lt;J1457+E1458,IF(MOD(A1458-$E$18,periods_per_year)=0,$E$17,0),J1457+E1458-IF(AND(A1458&gt;=$E$14,MOD(A1458-$E$14,int)=0),$E$15,0)-F1458))))</f>
        <v/>
      </c>
      <c r="H1458" s="68"/>
      <c r="I1458" s="71" t="str">
        <f t="shared" si="202"/>
        <v/>
      </c>
      <c r="J1458" s="71" t="str">
        <f t="shared" si="203"/>
        <v/>
      </c>
      <c r="K1458" s="50"/>
      <c r="L1458" s="63" t="str">
        <f t="shared" si="204"/>
        <v/>
      </c>
      <c r="M1458" s="64" t="str">
        <f>IF(L1458="","",IF(OR(periods_per_year=26,periods_per_year=52),IF(periods_per_year=26,IF(L1458=1,fpdate,M1457+14),IF(periods_per_year=52,IF(L1458=1,fpdate,M1457+7),"n/a")),IF(periods_per_year=24,DATE(YEAR(fpdate),MONTH(fpdate)+(L1458-1)/2+IF(AND(DAY(fpdate)&gt;=15,MOD(L1458,2)=0),1,0),IF(MOD(L1458,2)=0,IF(DAY(fpdate)&gt;=15,DAY(fpdate)-14,DAY(fpdate)+14),DAY(fpdate))),IF(DAY(DATE(YEAR(fpdate),MONTH(fpdate)+L1458-1,DAY(fpdate)))&lt;&gt;DAY(fpdate),DATE(YEAR(fpdate),MONTH(fpdate)+L1458,0),DATE(YEAR(fpdate),MONTH(fpdate)+L1458-1,DAY(fpdate))))))</f>
        <v/>
      </c>
      <c r="N1458" s="70" t="str">
        <f>IF(L1458="","",IF(D1458&lt;&gt;"",D1458,IF(L1458=1,start_rate,IF(variable,IF(OR(L1458=1,L1458&lt;$K$20*periods_per_year),N1457,MIN($K$21,IF(MOD(L1458-1,$J$23)=0,MAX($K$22,N1457+$J$24),N1457))),N1457))))</f>
        <v/>
      </c>
      <c r="O1458" s="71" t="str">
        <f>IF(L1458="","",ROUND((((1+N1458/CP)^(CP/periods_per_year))-1)*R1457,2))</f>
        <v/>
      </c>
      <c r="P1458" s="71" t="str">
        <f>IF(L1458="","",IF(L1458=nper,R1457+O1458,MIN(R1457+O1458,IF(N1458=N1457,P1457,ROUND(-PMT(((1+N1458/CP)^(CP/periods_per_year))-1,nper-L1458+1,R1457),2)))))</f>
        <v/>
      </c>
      <c r="Q1458" s="71" t="str">
        <f t="shared" si="205"/>
        <v/>
      </c>
      <c r="R1458" s="71" t="str">
        <f t="shared" si="206"/>
        <v/>
      </c>
    </row>
    <row r="1459" spans="1:18" x14ac:dyDescent="0.25">
      <c r="A1459" s="63" t="str">
        <f t="shared" si="198"/>
        <v/>
      </c>
      <c r="B1459" s="64" t="str">
        <f t="shared" si="199"/>
        <v/>
      </c>
      <c r="C1459" s="65" t="str">
        <f t="shared" si="200"/>
        <v/>
      </c>
      <c r="D1459" s="66" t="str">
        <f>IF(A1459="","",IF(A1459=1,start_rate,IF(variable,IF(OR(A1459=1,A1459&lt;$K$20*periods_per_year),D1458,MIN($K$21,IF(MOD(A1459-1,$J$23)=0,MAX($K$22,D1458+$J$24),D1458))),D1458)))</f>
        <v/>
      </c>
      <c r="E1459" s="71" t="str">
        <f t="shared" si="201"/>
        <v/>
      </c>
      <c r="F1459" s="71" t="str">
        <f>IF(A1459="","",IF(A1459=nper,J1458+E1459,MIN(J1458+E1459,IF(D1459=D1458,F1458,IF($E$10="Acc Bi-Weekly",ROUND((-PMT(((1+D1459/CP)^(CP/12))-1,(nper-A1459+1)*12/26,J1458))/2,2),IF($E$10="Acc Weekly",ROUND((-PMT(((1+D1459/CP)^(CP/12))-1,(nper-A1459+1)*12/52,J1458))/4,2),ROUND(-PMT(((1+D1459/CP)^(CP/periods_per_year))-1,nper-A1459+1,J1458),2)))))))</f>
        <v/>
      </c>
      <c r="G1459" s="71" t="str">
        <f>IF(OR(A1459="",A1459&lt;$E$14),"",IF(J1458&lt;=F1459,0,IF(IF(AND(A1459&gt;=$E$14,MOD(A1459-$E$14,int)=0),$E$15,0)+F1459&gt;=J1458+E1459,J1458+E1459-F1459,IF(AND(A1459&gt;=$E$14,MOD(A1459-$E$14,int)=0),$E$15,0)+IF(IF(AND(A1459&gt;=$E$14,MOD(A1459-$E$14,int)=0),$E$15,0)+IF(MOD(A1459-$E$18,periods_per_year)=0,$E$17,0)+F1459&lt;J1458+E1459,IF(MOD(A1459-$E$18,periods_per_year)=0,$E$17,0),J1458+E1459-IF(AND(A1459&gt;=$E$14,MOD(A1459-$E$14,int)=0),$E$15,0)-F1459))))</f>
        <v/>
      </c>
      <c r="H1459" s="68"/>
      <c r="I1459" s="71" t="str">
        <f t="shared" si="202"/>
        <v/>
      </c>
      <c r="J1459" s="71" t="str">
        <f t="shared" si="203"/>
        <v/>
      </c>
      <c r="K1459" s="50"/>
      <c r="L1459" s="63" t="str">
        <f t="shared" si="204"/>
        <v/>
      </c>
      <c r="M1459" s="64" t="str">
        <f>IF(L1459="","",IF(OR(periods_per_year=26,periods_per_year=52),IF(periods_per_year=26,IF(L1459=1,fpdate,M1458+14),IF(periods_per_year=52,IF(L1459=1,fpdate,M1458+7),"n/a")),IF(periods_per_year=24,DATE(YEAR(fpdate),MONTH(fpdate)+(L1459-1)/2+IF(AND(DAY(fpdate)&gt;=15,MOD(L1459,2)=0),1,0),IF(MOD(L1459,2)=0,IF(DAY(fpdate)&gt;=15,DAY(fpdate)-14,DAY(fpdate)+14),DAY(fpdate))),IF(DAY(DATE(YEAR(fpdate),MONTH(fpdate)+L1459-1,DAY(fpdate)))&lt;&gt;DAY(fpdate),DATE(YEAR(fpdate),MONTH(fpdate)+L1459,0),DATE(YEAR(fpdate),MONTH(fpdate)+L1459-1,DAY(fpdate))))))</f>
        <v/>
      </c>
      <c r="N1459" s="70" t="str">
        <f>IF(L1459="","",IF(D1459&lt;&gt;"",D1459,IF(L1459=1,start_rate,IF(variable,IF(OR(L1459=1,L1459&lt;$K$20*periods_per_year),N1458,MIN($K$21,IF(MOD(L1459-1,$J$23)=0,MAX($K$22,N1458+$J$24),N1458))),N1458))))</f>
        <v/>
      </c>
      <c r="O1459" s="71" t="str">
        <f>IF(L1459="","",ROUND((((1+N1459/CP)^(CP/periods_per_year))-1)*R1458,2))</f>
        <v/>
      </c>
      <c r="P1459" s="71" t="str">
        <f>IF(L1459="","",IF(L1459=nper,R1458+O1459,MIN(R1458+O1459,IF(N1459=N1458,P1458,ROUND(-PMT(((1+N1459/CP)^(CP/periods_per_year))-1,nper-L1459+1,R1458),2)))))</f>
        <v/>
      </c>
      <c r="Q1459" s="71" t="str">
        <f t="shared" si="205"/>
        <v/>
      </c>
      <c r="R1459" s="71" t="str">
        <f t="shared" si="206"/>
        <v/>
      </c>
    </row>
    <row r="1460" spans="1:18" x14ac:dyDescent="0.25">
      <c r="A1460" s="63" t="str">
        <f t="shared" si="198"/>
        <v/>
      </c>
      <c r="B1460" s="64" t="str">
        <f t="shared" si="199"/>
        <v/>
      </c>
      <c r="C1460" s="65" t="str">
        <f t="shared" si="200"/>
        <v/>
      </c>
      <c r="D1460" s="66" t="str">
        <f>IF(A1460="","",IF(A1460=1,start_rate,IF(variable,IF(OR(A1460=1,A1460&lt;$K$20*periods_per_year),D1459,MIN($K$21,IF(MOD(A1460-1,$J$23)=0,MAX($K$22,D1459+$J$24),D1459))),D1459)))</f>
        <v/>
      </c>
      <c r="E1460" s="71" t="str">
        <f t="shared" si="201"/>
        <v/>
      </c>
      <c r="F1460" s="71" t="str">
        <f>IF(A1460="","",IF(A1460=nper,J1459+E1460,MIN(J1459+E1460,IF(D1460=D1459,F1459,IF($E$10="Acc Bi-Weekly",ROUND((-PMT(((1+D1460/CP)^(CP/12))-1,(nper-A1460+1)*12/26,J1459))/2,2),IF($E$10="Acc Weekly",ROUND((-PMT(((1+D1460/CP)^(CP/12))-1,(nper-A1460+1)*12/52,J1459))/4,2),ROUND(-PMT(((1+D1460/CP)^(CP/periods_per_year))-1,nper-A1460+1,J1459),2)))))))</f>
        <v/>
      </c>
      <c r="G1460" s="71" t="str">
        <f>IF(OR(A1460="",A1460&lt;$E$14),"",IF(J1459&lt;=F1460,0,IF(IF(AND(A1460&gt;=$E$14,MOD(A1460-$E$14,int)=0),$E$15,0)+F1460&gt;=J1459+E1460,J1459+E1460-F1460,IF(AND(A1460&gt;=$E$14,MOD(A1460-$E$14,int)=0),$E$15,0)+IF(IF(AND(A1460&gt;=$E$14,MOD(A1460-$E$14,int)=0),$E$15,0)+IF(MOD(A1460-$E$18,periods_per_year)=0,$E$17,0)+F1460&lt;J1459+E1460,IF(MOD(A1460-$E$18,periods_per_year)=0,$E$17,0),J1459+E1460-IF(AND(A1460&gt;=$E$14,MOD(A1460-$E$14,int)=0),$E$15,0)-F1460))))</f>
        <v/>
      </c>
      <c r="H1460" s="68"/>
      <c r="I1460" s="71" t="str">
        <f t="shared" si="202"/>
        <v/>
      </c>
      <c r="J1460" s="71" t="str">
        <f t="shared" si="203"/>
        <v/>
      </c>
      <c r="K1460" s="50"/>
      <c r="L1460" s="63" t="str">
        <f t="shared" si="204"/>
        <v/>
      </c>
      <c r="M1460" s="64" t="str">
        <f>IF(L1460="","",IF(OR(periods_per_year=26,periods_per_year=52),IF(periods_per_year=26,IF(L1460=1,fpdate,M1459+14),IF(periods_per_year=52,IF(L1460=1,fpdate,M1459+7),"n/a")),IF(periods_per_year=24,DATE(YEAR(fpdate),MONTH(fpdate)+(L1460-1)/2+IF(AND(DAY(fpdate)&gt;=15,MOD(L1460,2)=0),1,0),IF(MOD(L1460,2)=0,IF(DAY(fpdate)&gt;=15,DAY(fpdate)-14,DAY(fpdate)+14),DAY(fpdate))),IF(DAY(DATE(YEAR(fpdate),MONTH(fpdate)+L1460-1,DAY(fpdate)))&lt;&gt;DAY(fpdate),DATE(YEAR(fpdate),MONTH(fpdate)+L1460,0),DATE(YEAR(fpdate),MONTH(fpdate)+L1460-1,DAY(fpdate))))))</f>
        <v/>
      </c>
      <c r="N1460" s="70" t="str">
        <f>IF(L1460="","",IF(D1460&lt;&gt;"",D1460,IF(L1460=1,start_rate,IF(variable,IF(OR(L1460=1,L1460&lt;$K$20*periods_per_year),N1459,MIN($K$21,IF(MOD(L1460-1,$J$23)=0,MAX($K$22,N1459+$J$24),N1459))),N1459))))</f>
        <v/>
      </c>
      <c r="O1460" s="71" t="str">
        <f>IF(L1460="","",ROUND((((1+N1460/CP)^(CP/periods_per_year))-1)*R1459,2))</f>
        <v/>
      </c>
      <c r="P1460" s="71" t="str">
        <f>IF(L1460="","",IF(L1460=nper,R1459+O1460,MIN(R1459+O1460,IF(N1460=N1459,P1459,ROUND(-PMT(((1+N1460/CP)^(CP/periods_per_year))-1,nper-L1460+1,R1459),2)))))</f>
        <v/>
      </c>
      <c r="Q1460" s="71" t="str">
        <f t="shared" si="205"/>
        <v/>
      </c>
      <c r="R1460" s="71" t="str">
        <f t="shared" si="206"/>
        <v/>
      </c>
    </row>
    <row r="1461" spans="1:18" x14ac:dyDescent="0.25">
      <c r="A1461" s="63" t="str">
        <f t="shared" si="198"/>
        <v/>
      </c>
      <c r="B1461" s="64" t="str">
        <f t="shared" si="199"/>
        <v/>
      </c>
      <c r="C1461" s="65" t="str">
        <f t="shared" si="200"/>
        <v/>
      </c>
      <c r="D1461" s="66" t="str">
        <f>IF(A1461="","",IF(A1461=1,start_rate,IF(variable,IF(OR(A1461=1,A1461&lt;$K$20*periods_per_year),D1460,MIN($K$21,IF(MOD(A1461-1,$J$23)=0,MAX($K$22,D1460+$J$24),D1460))),D1460)))</f>
        <v/>
      </c>
      <c r="E1461" s="71" t="str">
        <f t="shared" si="201"/>
        <v/>
      </c>
      <c r="F1461" s="71" t="str">
        <f>IF(A1461="","",IF(A1461=nper,J1460+E1461,MIN(J1460+E1461,IF(D1461=D1460,F1460,IF($E$10="Acc Bi-Weekly",ROUND((-PMT(((1+D1461/CP)^(CP/12))-1,(nper-A1461+1)*12/26,J1460))/2,2),IF($E$10="Acc Weekly",ROUND((-PMT(((1+D1461/CP)^(CP/12))-1,(nper-A1461+1)*12/52,J1460))/4,2),ROUND(-PMT(((1+D1461/CP)^(CP/periods_per_year))-1,nper-A1461+1,J1460),2)))))))</f>
        <v/>
      </c>
      <c r="G1461" s="71" t="str">
        <f>IF(OR(A1461="",A1461&lt;$E$14),"",IF(J1460&lt;=F1461,0,IF(IF(AND(A1461&gt;=$E$14,MOD(A1461-$E$14,int)=0),$E$15,0)+F1461&gt;=J1460+E1461,J1460+E1461-F1461,IF(AND(A1461&gt;=$E$14,MOD(A1461-$E$14,int)=0),$E$15,0)+IF(IF(AND(A1461&gt;=$E$14,MOD(A1461-$E$14,int)=0),$E$15,0)+IF(MOD(A1461-$E$18,periods_per_year)=0,$E$17,0)+F1461&lt;J1460+E1461,IF(MOD(A1461-$E$18,periods_per_year)=0,$E$17,0),J1460+E1461-IF(AND(A1461&gt;=$E$14,MOD(A1461-$E$14,int)=0),$E$15,0)-F1461))))</f>
        <v/>
      </c>
      <c r="H1461" s="68"/>
      <c r="I1461" s="71" t="str">
        <f t="shared" si="202"/>
        <v/>
      </c>
      <c r="J1461" s="71" t="str">
        <f t="shared" si="203"/>
        <v/>
      </c>
      <c r="K1461" s="50"/>
      <c r="L1461" s="63" t="str">
        <f t="shared" si="204"/>
        <v/>
      </c>
      <c r="M1461" s="64" t="str">
        <f>IF(L1461="","",IF(OR(periods_per_year=26,periods_per_year=52),IF(periods_per_year=26,IF(L1461=1,fpdate,M1460+14),IF(periods_per_year=52,IF(L1461=1,fpdate,M1460+7),"n/a")),IF(periods_per_year=24,DATE(YEAR(fpdate),MONTH(fpdate)+(L1461-1)/2+IF(AND(DAY(fpdate)&gt;=15,MOD(L1461,2)=0),1,0),IF(MOD(L1461,2)=0,IF(DAY(fpdate)&gt;=15,DAY(fpdate)-14,DAY(fpdate)+14),DAY(fpdate))),IF(DAY(DATE(YEAR(fpdate),MONTH(fpdate)+L1461-1,DAY(fpdate)))&lt;&gt;DAY(fpdate),DATE(YEAR(fpdate),MONTH(fpdate)+L1461,0),DATE(YEAR(fpdate),MONTH(fpdate)+L1461-1,DAY(fpdate))))))</f>
        <v/>
      </c>
      <c r="N1461" s="70" t="str">
        <f>IF(L1461="","",IF(D1461&lt;&gt;"",D1461,IF(L1461=1,start_rate,IF(variable,IF(OR(L1461=1,L1461&lt;$K$20*periods_per_year),N1460,MIN($K$21,IF(MOD(L1461-1,$J$23)=0,MAX($K$22,N1460+$J$24),N1460))),N1460))))</f>
        <v/>
      </c>
      <c r="O1461" s="71" t="str">
        <f>IF(L1461="","",ROUND((((1+N1461/CP)^(CP/periods_per_year))-1)*R1460,2))</f>
        <v/>
      </c>
      <c r="P1461" s="71" t="str">
        <f>IF(L1461="","",IF(L1461=nper,R1460+O1461,MIN(R1460+O1461,IF(N1461=N1460,P1460,ROUND(-PMT(((1+N1461/CP)^(CP/periods_per_year))-1,nper-L1461+1,R1460),2)))))</f>
        <v/>
      </c>
      <c r="Q1461" s="71" t="str">
        <f t="shared" si="205"/>
        <v/>
      </c>
      <c r="R1461" s="71" t="str">
        <f t="shared" si="206"/>
        <v/>
      </c>
    </row>
    <row r="1462" spans="1:18" x14ac:dyDescent="0.25">
      <c r="A1462" s="63" t="str">
        <f t="shared" si="198"/>
        <v/>
      </c>
      <c r="B1462" s="64" t="str">
        <f t="shared" si="199"/>
        <v/>
      </c>
      <c r="C1462" s="65" t="str">
        <f t="shared" si="200"/>
        <v/>
      </c>
      <c r="D1462" s="66" t="str">
        <f>IF(A1462="","",IF(A1462=1,start_rate,IF(variable,IF(OR(A1462=1,A1462&lt;$K$20*periods_per_year),D1461,MIN($K$21,IF(MOD(A1462-1,$J$23)=0,MAX($K$22,D1461+$J$24),D1461))),D1461)))</f>
        <v/>
      </c>
      <c r="E1462" s="71" t="str">
        <f t="shared" si="201"/>
        <v/>
      </c>
      <c r="F1462" s="71" t="str">
        <f>IF(A1462="","",IF(A1462=nper,J1461+E1462,MIN(J1461+E1462,IF(D1462=D1461,F1461,IF($E$10="Acc Bi-Weekly",ROUND((-PMT(((1+D1462/CP)^(CP/12))-1,(nper-A1462+1)*12/26,J1461))/2,2),IF($E$10="Acc Weekly",ROUND((-PMT(((1+D1462/CP)^(CP/12))-1,(nper-A1462+1)*12/52,J1461))/4,2),ROUND(-PMT(((1+D1462/CP)^(CP/periods_per_year))-1,nper-A1462+1,J1461),2)))))))</f>
        <v/>
      </c>
      <c r="G1462" s="71" t="str">
        <f>IF(OR(A1462="",A1462&lt;$E$14),"",IF(J1461&lt;=F1462,0,IF(IF(AND(A1462&gt;=$E$14,MOD(A1462-$E$14,int)=0),$E$15,0)+F1462&gt;=J1461+E1462,J1461+E1462-F1462,IF(AND(A1462&gt;=$E$14,MOD(A1462-$E$14,int)=0),$E$15,0)+IF(IF(AND(A1462&gt;=$E$14,MOD(A1462-$E$14,int)=0),$E$15,0)+IF(MOD(A1462-$E$18,periods_per_year)=0,$E$17,0)+F1462&lt;J1461+E1462,IF(MOD(A1462-$E$18,periods_per_year)=0,$E$17,0),J1461+E1462-IF(AND(A1462&gt;=$E$14,MOD(A1462-$E$14,int)=0),$E$15,0)-F1462))))</f>
        <v/>
      </c>
      <c r="H1462" s="68"/>
      <c r="I1462" s="71" t="str">
        <f t="shared" si="202"/>
        <v/>
      </c>
      <c r="J1462" s="71" t="str">
        <f t="shared" si="203"/>
        <v/>
      </c>
      <c r="K1462" s="50"/>
      <c r="L1462" s="63" t="str">
        <f t="shared" si="204"/>
        <v/>
      </c>
      <c r="M1462" s="64" t="str">
        <f>IF(L1462="","",IF(OR(periods_per_year=26,periods_per_year=52),IF(periods_per_year=26,IF(L1462=1,fpdate,M1461+14),IF(periods_per_year=52,IF(L1462=1,fpdate,M1461+7),"n/a")),IF(periods_per_year=24,DATE(YEAR(fpdate),MONTH(fpdate)+(L1462-1)/2+IF(AND(DAY(fpdate)&gt;=15,MOD(L1462,2)=0),1,0),IF(MOD(L1462,2)=0,IF(DAY(fpdate)&gt;=15,DAY(fpdate)-14,DAY(fpdate)+14),DAY(fpdate))),IF(DAY(DATE(YEAR(fpdate),MONTH(fpdate)+L1462-1,DAY(fpdate)))&lt;&gt;DAY(fpdate),DATE(YEAR(fpdate),MONTH(fpdate)+L1462,0),DATE(YEAR(fpdate),MONTH(fpdate)+L1462-1,DAY(fpdate))))))</f>
        <v/>
      </c>
      <c r="N1462" s="70" t="str">
        <f>IF(L1462="","",IF(D1462&lt;&gt;"",D1462,IF(L1462=1,start_rate,IF(variable,IF(OR(L1462=1,L1462&lt;$K$20*periods_per_year),N1461,MIN($K$21,IF(MOD(L1462-1,$J$23)=0,MAX($K$22,N1461+$J$24),N1461))),N1461))))</f>
        <v/>
      </c>
      <c r="O1462" s="71" t="str">
        <f>IF(L1462="","",ROUND((((1+N1462/CP)^(CP/periods_per_year))-1)*R1461,2))</f>
        <v/>
      </c>
      <c r="P1462" s="71" t="str">
        <f>IF(L1462="","",IF(L1462=nper,R1461+O1462,MIN(R1461+O1462,IF(N1462=N1461,P1461,ROUND(-PMT(((1+N1462/CP)^(CP/periods_per_year))-1,nper-L1462+1,R1461),2)))))</f>
        <v/>
      </c>
      <c r="Q1462" s="71" t="str">
        <f t="shared" si="205"/>
        <v/>
      </c>
      <c r="R1462" s="71" t="str">
        <f t="shared" si="206"/>
        <v/>
      </c>
    </row>
    <row r="1463" spans="1:18" x14ac:dyDescent="0.25">
      <c r="A1463" s="63" t="str">
        <f t="shared" si="198"/>
        <v/>
      </c>
      <c r="B1463" s="64" t="str">
        <f t="shared" si="199"/>
        <v/>
      </c>
      <c r="C1463" s="65" t="str">
        <f t="shared" si="200"/>
        <v/>
      </c>
      <c r="D1463" s="66" t="str">
        <f>IF(A1463="","",IF(A1463=1,start_rate,IF(variable,IF(OR(A1463=1,A1463&lt;$K$20*periods_per_year),D1462,MIN($K$21,IF(MOD(A1463-1,$J$23)=0,MAX($K$22,D1462+$J$24),D1462))),D1462)))</f>
        <v/>
      </c>
      <c r="E1463" s="71" t="str">
        <f t="shared" si="201"/>
        <v/>
      </c>
      <c r="F1463" s="71" t="str">
        <f>IF(A1463="","",IF(A1463=nper,J1462+E1463,MIN(J1462+E1463,IF(D1463=D1462,F1462,IF($E$10="Acc Bi-Weekly",ROUND((-PMT(((1+D1463/CP)^(CP/12))-1,(nper-A1463+1)*12/26,J1462))/2,2),IF($E$10="Acc Weekly",ROUND((-PMT(((1+D1463/CP)^(CP/12))-1,(nper-A1463+1)*12/52,J1462))/4,2),ROUND(-PMT(((1+D1463/CP)^(CP/periods_per_year))-1,nper-A1463+1,J1462),2)))))))</f>
        <v/>
      </c>
      <c r="G1463" s="71" t="str">
        <f>IF(OR(A1463="",A1463&lt;$E$14),"",IF(J1462&lt;=F1463,0,IF(IF(AND(A1463&gt;=$E$14,MOD(A1463-$E$14,int)=0),$E$15,0)+F1463&gt;=J1462+E1463,J1462+E1463-F1463,IF(AND(A1463&gt;=$E$14,MOD(A1463-$E$14,int)=0),$E$15,0)+IF(IF(AND(A1463&gt;=$E$14,MOD(A1463-$E$14,int)=0),$E$15,0)+IF(MOD(A1463-$E$18,periods_per_year)=0,$E$17,0)+F1463&lt;J1462+E1463,IF(MOD(A1463-$E$18,periods_per_year)=0,$E$17,0),J1462+E1463-IF(AND(A1463&gt;=$E$14,MOD(A1463-$E$14,int)=0),$E$15,0)-F1463))))</f>
        <v/>
      </c>
      <c r="H1463" s="68"/>
      <c r="I1463" s="71" t="str">
        <f t="shared" si="202"/>
        <v/>
      </c>
      <c r="J1463" s="71" t="str">
        <f t="shared" si="203"/>
        <v/>
      </c>
      <c r="K1463" s="50"/>
      <c r="L1463" s="63" t="str">
        <f t="shared" si="204"/>
        <v/>
      </c>
      <c r="M1463" s="64" t="str">
        <f>IF(L1463="","",IF(OR(periods_per_year=26,periods_per_year=52),IF(periods_per_year=26,IF(L1463=1,fpdate,M1462+14),IF(periods_per_year=52,IF(L1463=1,fpdate,M1462+7),"n/a")),IF(periods_per_year=24,DATE(YEAR(fpdate),MONTH(fpdate)+(L1463-1)/2+IF(AND(DAY(fpdate)&gt;=15,MOD(L1463,2)=0),1,0),IF(MOD(L1463,2)=0,IF(DAY(fpdate)&gt;=15,DAY(fpdate)-14,DAY(fpdate)+14),DAY(fpdate))),IF(DAY(DATE(YEAR(fpdate),MONTH(fpdate)+L1463-1,DAY(fpdate)))&lt;&gt;DAY(fpdate),DATE(YEAR(fpdate),MONTH(fpdate)+L1463,0),DATE(YEAR(fpdate),MONTH(fpdate)+L1463-1,DAY(fpdate))))))</f>
        <v/>
      </c>
      <c r="N1463" s="70" t="str">
        <f>IF(L1463="","",IF(D1463&lt;&gt;"",D1463,IF(L1463=1,start_rate,IF(variable,IF(OR(L1463=1,L1463&lt;$K$20*periods_per_year),N1462,MIN($K$21,IF(MOD(L1463-1,$J$23)=0,MAX($K$22,N1462+$J$24),N1462))),N1462))))</f>
        <v/>
      </c>
      <c r="O1463" s="71" t="str">
        <f>IF(L1463="","",ROUND((((1+N1463/CP)^(CP/periods_per_year))-1)*R1462,2))</f>
        <v/>
      </c>
      <c r="P1463" s="71" t="str">
        <f>IF(L1463="","",IF(L1463=nper,R1462+O1463,MIN(R1462+O1463,IF(N1463=N1462,P1462,ROUND(-PMT(((1+N1463/CP)^(CP/periods_per_year))-1,nper-L1463+1,R1462),2)))))</f>
        <v/>
      </c>
      <c r="Q1463" s="71" t="str">
        <f t="shared" si="205"/>
        <v/>
      </c>
      <c r="R1463" s="71" t="str">
        <f t="shared" si="206"/>
        <v/>
      </c>
    </row>
    <row r="1464" spans="1:18" x14ac:dyDescent="0.25">
      <c r="A1464" s="63" t="str">
        <f t="shared" si="198"/>
        <v/>
      </c>
      <c r="B1464" s="64" t="str">
        <f t="shared" si="199"/>
        <v/>
      </c>
      <c r="C1464" s="65" t="str">
        <f t="shared" si="200"/>
        <v/>
      </c>
      <c r="D1464" s="66" t="str">
        <f>IF(A1464="","",IF(A1464=1,start_rate,IF(variable,IF(OR(A1464=1,A1464&lt;$K$20*periods_per_year),D1463,MIN($K$21,IF(MOD(A1464-1,$J$23)=0,MAX($K$22,D1463+$J$24),D1463))),D1463)))</f>
        <v/>
      </c>
      <c r="E1464" s="71" t="str">
        <f t="shared" si="201"/>
        <v/>
      </c>
      <c r="F1464" s="71" t="str">
        <f>IF(A1464="","",IF(A1464=nper,J1463+E1464,MIN(J1463+E1464,IF(D1464=D1463,F1463,IF($E$10="Acc Bi-Weekly",ROUND((-PMT(((1+D1464/CP)^(CP/12))-1,(nper-A1464+1)*12/26,J1463))/2,2),IF($E$10="Acc Weekly",ROUND((-PMT(((1+D1464/CP)^(CP/12))-1,(nper-A1464+1)*12/52,J1463))/4,2),ROUND(-PMT(((1+D1464/CP)^(CP/periods_per_year))-1,nper-A1464+1,J1463),2)))))))</f>
        <v/>
      </c>
      <c r="G1464" s="71" t="str">
        <f>IF(OR(A1464="",A1464&lt;$E$14),"",IF(J1463&lt;=F1464,0,IF(IF(AND(A1464&gt;=$E$14,MOD(A1464-$E$14,int)=0),$E$15,0)+F1464&gt;=J1463+E1464,J1463+E1464-F1464,IF(AND(A1464&gt;=$E$14,MOD(A1464-$E$14,int)=0),$E$15,0)+IF(IF(AND(A1464&gt;=$E$14,MOD(A1464-$E$14,int)=0),$E$15,0)+IF(MOD(A1464-$E$18,periods_per_year)=0,$E$17,0)+F1464&lt;J1463+E1464,IF(MOD(A1464-$E$18,periods_per_year)=0,$E$17,0),J1463+E1464-IF(AND(A1464&gt;=$E$14,MOD(A1464-$E$14,int)=0),$E$15,0)-F1464))))</f>
        <v/>
      </c>
      <c r="H1464" s="68"/>
      <c r="I1464" s="71" t="str">
        <f t="shared" si="202"/>
        <v/>
      </c>
      <c r="J1464" s="71" t="str">
        <f t="shared" si="203"/>
        <v/>
      </c>
      <c r="K1464" s="50"/>
      <c r="L1464" s="63" t="str">
        <f t="shared" si="204"/>
        <v/>
      </c>
      <c r="M1464" s="64" t="str">
        <f>IF(L1464="","",IF(OR(periods_per_year=26,periods_per_year=52),IF(periods_per_year=26,IF(L1464=1,fpdate,M1463+14),IF(periods_per_year=52,IF(L1464=1,fpdate,M1463+7),"n/a")),IF(periods_per_year=24,DATE(YEAR(fpdate),MONTH(fpdate)+(L1464-1)/2+IF(AND(DAY(fpdate)&gt;=15,MOD(L1464,2)=0),1,0),IF(MOD(L1464,2)=0,IF(DAY(fpdate)&gt;=15,DAY(fpdate)-14,DAY(fpdate)+14),DAY(fpdate))),IF(DAY(DATE(YEAR(fpdate),MONTH(fpdate)+L1464-1,DAY(fpdate)))&lt;&gt;DAY(fpdate),DATE(YEAR(fpdate),MONTH(fpdate)+L1464,0),DATE(YEAR(fpdate),MONTH(fpdate)+L1464-1,DAY(fpdate))))))</f>
        <v/>
      </c>
      <c r="N1464" s="70" t="str">
        <f>IF(L1464="","",IF(D1464&lt;&gt;"",D1464,IF(L1464=1,start_rate,IF(variable,IF(OR(L1464=1,L1464&lt;$K$20*periods_per_year),N1463,MIN($K$21,IF(MOD(L1464-1,$J$23)=0,MAX($K$22,N1463+$J$24),N1463))),N1463))))</f>
        <v/>
      </c>
      <c r="O1464" s="71" t="str">
        <f>IF(L1464="","",ROUND((((1+N1464/CP)^(CP/periods_per_year))-1)*R1463,2))</f>
        <v/>
      </c>
      <c r="P1464" s="71" t="str">
        <f>IF(L1464="","",IF(L1464=nper,R1463+O1464,MIN(R1463+O1464,IF(N1464=N1463,P1463,ROUND(-PMT(((1+N1464/CP)^(CP/periods_per_year))-1,nper-L1464+1,R1463),2)))))</f>
        <v/>
      </c>
      <c r="Q1464" s="71" t="str">
        <f t="shared" si="205"/>
        <v/>
      </c>
      <c r="R1464" s="71" t="str">
        <f t="shared" si="206"/>
        <v/>
      </c>
    </row>
    <row r="1465" spans="1:18" x14ac:dyDescent="0.25">
      <c r="A1465" s="63" t="str">
        <f t="shared" si="198"/>
        <v/>
      </c>
      <c r="B1465" s="64" t="str">
        <f t="shared" si="199"/>
        <v/>
      </c>
      <c r="C1465" s="65" t="str">
        <f t="shared" si="200"/>
        <v/>
      </c>
      <c r="D1465" s="66" t="str">
        <f>IF(A1465="","",IF(A1465=1,start_rate,IF(variable,IF(OR(A1465=1,A1465&lt;$K$20*periods_per_year),D1464,MIN($K$21,IF(MOD(A1465-1,$J$23)=0,MAX($K$22,D1464+$J$24),D1464))),D1464)))</f>
        <v/>
      </c>
      <c r="E1465" s="71" t="str">
        <f t="shared" si="201"/>
        <v/>
      </c>
      <c r="F1465" s="71" t="str">
        <f>IF(A1465="","",IF(A1465=nper,J1464+E1465,MIN(J1464+E1465,IF(D1465=D1464,F1464,IF($E$10="Acc Bi-Weekly",ROUND((-PMT(((1+D1465/CP)^(CP/12))-1,(nper-A1465+1)*12/26,J1464))/2,2),IF($E$10="Acc Weekly",ROUND((-PMT(((1+D1465/CP)^(CP/12))-1,(nper-A1465+1)*12/52,J1464))/4,2),ROUND(-PMT(((1+D1465/CP)^(CP/periods_per_year))-1,nper-A1465+1,J1464),2)))))))</f>
        <v/>
      </c>
      <c r="G1465" s="71" t="str">
        <f>IF(OR(A1465="",A1465&lt;$E$14),"",IF(J1464&lt;=F1465,0,IF(IF(AND(A1465&gt;=$E$14,MOD(A1465-$E$14,int)=0),$E$15,0)+F1465&gt;=J1464+E1465,J1464+E1465-F1465,IF(AND(A1465&gt;=$E$14,MOD(A1465-$E$14,int)=0),$E$15,0)+IF(IF(AND(A1465&gt;=$E$14,MOD(A1465-$E$14,int)=0),$E$15,0)+IF(MOD(A1465-$E$18,periods_per_year)=0,$E$17,0)+F1465&lt;J1464+E1465,IF(MOD(A1465-$E$18,periods_per_year)=0,$E$17,0),J1464+E1465-IF(AND(A1465&gt;=$E$14,MOD(A1465-$E$14,int)=0),$E$15,0)-F1465))))</f>
        <v/>
      </c>
      <c r="H1465" s="68"/>
      <c r="I1465" s="71" t="str">
        <f t="shared" si="202"/>
        <v/>
      </c>
      <c r="J1465" s="71" t="str">
        <f t="shared" si="203"/>
        <v/>
      </c>
      <c r="K1465" s="50"/>
      <c r="L1465" s="63" t="str">
        <f t="shared" si="204"/>
        <v/>
      </c>
      <c r="M1465" s="64" t="str">
        <f>IF(L1465="","",IF(OR(periods_per_year=26,periods_per_year=52),IF(periods_per_year=26,IF(L1465=1,fpdate,M1464+14),IF(periods_per_year=52,IF(L1465=1,fpdate,M1464+7),"n/a")),IF(periods_per_year=24,DATE(YEAR(fpdate),MONTH(fpdate)+(L1465-1)/2+IF(AND(DAY(fpdate)&gt;=15,MOD(L1465,2)=0),1,0),IF(MOD(L1465,2)=0,IF(DAY(fpdate)&gt;=15,DAY(fpdate)-14,DAY(fpdate)+14),DAY(fpdate))),IF(DAY(DATE(YEAR(fpdate),MONTH(fpdate)+L1465-1,DAY(fpdate)))&lt;&gt;DAY(fpdate),DATE(YEAR(fpdate),MONTH(fpdate)+L1465,0),DATE(YEAR(fpdate),MONTH(fpdate)+L1465-1,DAY(fpdate))))))</f>
        <v/>
      </c>
      <c r="N1465" s="70" t="str">
        <f>IF(L1465="","",IF(D1465&lt;&gt;"",D1465,IF(L1465=1,start_rate,IF(variable,IF(OR(L1465=1,L1465&lt;$K$20*periods_per_year),N1464,MIN($K$21,IF(MOD(L1465-1,$J$23)=0,MAX($K$22,N1464+$J$24),N1464))),N1464))))</f>
        <v/>
      </c>
      <c r="O1465" s="71" t="str">
        <f>IF(L1465="","",ROUND((((1+N1465/CP)^(CP/periods_per_year))-1)*R1464,2))</f>
        <v/>
      </c>
      <c r="P1465" s="71" t="str">
        <f>IF(L1465="","",IF(L1465=nper,R1464+O1465,MIN(R1464+O1465,IF(N1465=N1464,P1464,ROUND(-PMT(((1+N1465/CP)^(CP/periods_per_year))-1,nper-L1465+1,R1464),2)))))</f>
        <v/>
      </c>
      <c r="Q1465" s="71" t="str">
        <f t="shared" si="205"/>
        <v/>
      </c>
      <c r="R1465" s="71" t="str">
        <f t="shared" si="206"/>
        <v/>
      </c>
    </row>
    <row r="1466" spans="1:18" x14ac:dyDescent="0.25">
      <c r="A1466" s="63" t="str">
        <f t="shared" si="198"/>
        <v/>
      </c>
      <c r="B1466" s="64" t="str">
        <f t="shared" si="199"/>
        <v/>
      </c>
      <c r="C1466" s="65" t="str">
        <f t="shared" si="200"/>
        <v/>
      </c>
      <c r="D1466" s="66" t="str">
        <f>IF(A1466="","",IF(A1466=1,start_rate,IF(variable,IF(OR(A1466=1,A1466&lt;$K$20*periods_per_year),D1465,MIN($K$21,IF(MOD(A1466-1,$J$23)=0,MAX($K$22,D1465+$J$24),D1465))),D1465)))</f>
        <v/>
      </c>
      <c r="E1466" s="71" t="str">
        <f t="shared" si="201"/>
        <v/>
      </c>
      <c r="F1466" s="71" t="str">
        <f>IF(A1466="","",IF(A1466=nper,J1465+E1466,MIN(J1465+E1466,IF(D1466=D1465,F1465,IF($E$10="Acc Bi-Weekly",ROUND((-PMT(((1+D1466/CP)^(CP/12))-1,(nper-A1466+1)*12/26,J1465))/2,2),IF($E$10="Acc Weekly",ROUND((-PMT(((1+D1466/CP)^(CP/12))-1,(nper-A1466+1)*12/52,J1465))/4,2),ROUND(-PMT(((1+D1466/CP)^(CP/periods_per_year))-1,nper-A1466+1,J1465),2)))))))</f>
        <v/>
      </c>
      <c r="G1466" s="71" t="str">
        <f>IF(OR(A1466="",A1466&lt;$E$14),"",IF(J1465&lt;=F1466,0,IF(IF(AND(A1466&gt;=$E$14,MOD(A1466-$E$14,int)=0),$E$15,0)+F1466&gt;=J1465+E1466,J1465+E1466-F1466,IF(AND(A1466&gt;=$E$14,MOD(A1466-$E$14,int)=0),$E$15,0)+IF(IF(AND(A1466&gt;=$E$14,MOD(A1466-$E$14,int)=0),$E$15,0)+IF(MOD(A1466-$E$18,periods_per_year)=0,$E$17,0)+F1466&lt;J1465+E1466,IF(MOD(A1466-$E$18,periods_per_year)=0,$E$17,0),J1465+E1466-IF(AND(A1466&gt;=$E$14,MOD(A1466-$E$14,int)=0),$E$15,0)-F1466))))</f>
        <v/>
      </c>
      <c r="H1466" s="68"/>
      <c r="I1466" s="71" t="str">
        <f t="shared" si="202"/>
        <v/>
      </c>
      <c r="J1466" s="71" t="str">
        <f t="shared" si="203"/>
        <v/>
      </c>
      <c r="K1466" s="50"/>
      <c r="L1466" s="63" t="str">
        <f t="shared" si="204"/>
        <v/>
      </c>
      <c r="M1466" s="64" t="str">
        <f>IF(L1466="","",IF(OR(periods_per_year=26,periods_per_year=52),IF(periods_per_year=26,IF(L1466=1,fpdate,M1465+14),IF(periods_per_year=52,IF(L1466=1,fpdate,M1465+7),"n/a")),IF(periods_per_year=24,DATE(YEAR(fpdate),MONTH(fpdate)+(L1466-1)/2+IF(AND(DAY(fpdate)&gt;=15,MOD(L1466,2)=0),1,0),IF(MOD(L1466,2)=0,IF(DAY(fpdate)&gt;=15,DAY(fpdate)-14,DAY(fpdate)+14),DAY(fpdate))),IF(DAY(DATE(YEAR(fpdate),MONTH(fpdate)+L1466-1,DAY(fpdate)))&lt;&gt;DAY(fpdate),DATE(YEAR(fpdate),MONTH(fpdate)+L1466,0),DATE(YEAR(fpdate),MONTH(fpdate)+L1466-1,DAY(fpdate))))))</f>
        <v/>
      </c>
      <c r="N1466" s="70" t="str">
        <f>IF(L1466="","",IF(D1466&lt;&gt;"",D1466,IF(L1466=1,start_rate,IF(variable,IF(OR(L1466=1,L1466&lt;$K$20*periods_per_year),N1465,MIN($K$21,IF(MOD(L1466-1,$J$23)=0,MAX($K$22,N1465+$J$24),N1465))),N1465))))</f>
        <v/>
      </c>
      <c r="O1466" s="71" t="str">
        <f>IF(L1466="","",ROUND((((1+N1466/CP)^(CP/periods_per_year))-1)*R1465,2))</f>
        <v/>
      </c>
      <c r="P1466" s="71" t="str">
        <f>IF(L1466="","",IF(L1466=nper,R1465+O1466,MIN(R1465+O1466,IF(N1466=N1465,P1465,ROUND(-PMT(((1+N1466/CP)^(CP/periods_per_year))-1,nper-L1466+1,R1465),2)))))</f>
        <v/>
      </c>
      <c r="Q1466" s="71" t="str">
        <f t="shared" si="205"/>
        <v/>
      </c>
      <c r="R1466" s="71" t="str">
        <f t="shared" si="206"/>
        <v/>
      </c>
    </row>
    <row r="1467" spans="1:18" x14ac:dyDescent="0.25">
      <c r="A1467" s="63" t="str">
        <f t="shared" si="198"/>
        <v/>
      </c>
      <c r="B1467" s="64" t="str">
        <f t="shared" si="199"/>
        <v/>
      </c>
      <c r="C1467" s="65" t="str">
        <f t="shared" si="200"/>
        <v/>
      </c>
      <c r="D1467" s="66" t="str">
        <f>IF(A1467="","",IF(A1467=1,start_rate,IF(variable,IF(OR(A1467=1,A1467&lt;$K$20*periods_per_year),D1466,MIN($K$21,IF(MOD(A1467-1,$J$23)=0,MAX($K$22,D1466+$J$24),D1466))),D1466)))</f>
        <v/>
      </c>
      <c r="E1467" s="71" t="str">
        <f t="shared" si="201"/>
        <v/>
      </c>
      <c r="F1467" s="71" t="str">
        <f>IF(A1467="","",IF(A1467=nper,J1466+E1467,MIN(J1466+E1467,IF(D1467=D1466,F1466,IF($E$10="Acc Bi-Weekly",ROUND((-PMT(((1+D1467/CP)^(CP/12))-1,(nper-A1467+1)*12/26,J1466))/2,2),IF($E$10="Acc Weekly",ROUND((-PMT(((1+D1467/CP)^(CP/12))-1,(nper-A1467+1)*12/52,J1466))/4,2),ROUND(-PMT(((1+D1467/CP)^(CP/periods_per_year))-1,nper-A1467+1,J1466),2)))))))</f>
        <v/>
      </c>
      <c r="G1467" s="71" t="str">
        <f>IF(OR(A1467="",A1467&lt;$E$14),"",IF(J1466&lt;=F1467,0,IF(IF(AND(A1467&gt;=$E$14,MOD(A1467-$E$14,int)=0),$E$15,0)+F1467&gt;=J1466+E1467,J1466+E1467-F1467,IF(AND(A1467&gt;=$E$14,MOD(A1467-$E$14,int)=0),$E$15,0)+IF(IF(AND(A1467&gt;=$E$14,MOD(A1467-$E$14,int)=0),$E$15,0)+IF(MOD(A1467-$E$18,periods_per_year)=0,$E$17,0)+F1467&lt;J1466+E1467,IF(MOD(A1467-$E$18,periods_per_year)=0,$E$17,0),J1466+E1467-IF(AND(A1467&gt;=$E$14,MOD(A1467-$E$14,int)=0),$E$15,0)-F1467))))</f>
        <v/>
      </c>
      <c r="H1467" s="68"/>
      <c r="I1467" s="71" t="str">
        <f t="shared" si="202"/>
        <v/>
      </c>
      <c r="J1467" s="71" t="str">
        <f t="shared" si="203"/>
        <v/>
      </c>
      <c r="K1467" s="50"/>
      <c r="L1467" s="63" t="str">
        <f t="shared" si="204"/>
        <v/>
      </c>
      <c r="M1467" s="64" t="str">
        <f>IF(L1467="","",IF(OR(periods_per_year=26,periods_per_year=52),IF(periods_per_year=26,IF(L1467=1,fpdate,M1466+14),IF(periods_per_year=52,IF(L1467=1,fpdate,M1466+7),"n/a")),IF(periods_per_year=24,DATE(YEAR(fpdate),MONTH(fpdate)+(L1467-1)/2+IF(AND(DAY(fpdate)&gt;=15,MOD(L1467,2)=0),1,0),IF(MOD(L1467,2)=0,IF(DAY(fpdate)&gt;=15,DAY(fpdate)-14,DAY(fpdate)+14),DAY(fpdate))),IF(DAY(DATE(YEAR(fpdate),MONTH(fpdate)+L1467-1,DAY(fpdate)))&lt;&gt;DAY(fpdate),DATE(YEAR(fpdate),MONTH(fpdate)+L1467,0),DATE(YEAR(fpdate),MONTH(fpdate)+L1467-1,DAY(fpdate))))))</f>
        <v/>
      </c>
      <c r="N1467" s="70" t="str">
        <f>IF(L1467="","",IF(D1467&lt;&gt;"",D1467,IF(L1467=1,start_rate,IF(variable,IF(OR(L1467=1,L1467&lt;$K$20*periods_per_year),N1466,MIN($K$21,IF(MOD(L1467-1,$J$23)=0,MAX($K$22,N1466+$J$24),N1466))),N1466))))</f>
        <v/>
      </c>
      <c r="O1467" s="71" t="str">
        <f>IF(L1467="","",ROUND((((1+N1467/CP)^(CP/periods_per_year))-1)*R1466,2))</f>
        <v/>
      </c>
      <c r="P1467" s="71" t="str">
        <f>IF(L1467="","",IF(L1467=nper,R1466+O1467,MIN(R1466+O1467,IF(N1467=N1466,P1466,ROUND(-PMT(((1+N1467/CP)^(CP/periods_per_year))-1,nper-L1467+1,R1466),2)))))</f>
        <v/>
      </c>
      <c r="Q1467" s="71" t="str">
        <f t="shared" si="205"/>
        <v/>
      </c>
      <c r="R1467" s="71" t="str">
        <f t="shared" si="206"/>
        <v/>
      </c>
    </row>
    <row r="1468" spans="1:18" x14ac:dyDescent="0.25">
      <c r="A1468" s="63" t="str">
        <f t="shared" si="198"/>
        <v/>
      </c>
      <c r="B1468" s="64" t="str">
        <f t="shared" si="199"/>
        <v/>
      </c>
      <c r="C1468" s="65" t="str">
        <f t="shared" si="200"/>
        <v/>
      </c>
      <c r="D1468" s="66" t="str">
        <f>IF(A1468="","",IF(A1468=1,start_rate,IF(variable,IF(OR(A1468=1,A1468&lt;$K$20*periods_per_year),D1467,MIN($K$21,IF(MOD(A1468-1,$J$23)=0,MAX($K$22,D1467+$J$24),D1467))),D1467)))</f>
        <v/>
      </c>
      <c r="E1468" s="71" t="str">
        <f t="shared" si="201"/>
        <v/>
      </c>
      <c r="F1468" s="71" t="str">
        <f>IF(A1468="","",IF(A1468=nper,J1467+E1468,MIN(J1467+E1468,IF(D1468=D1467,F1467,IF($E$10="Acc Bi-Weekly",ROUND((-PMT(((1+D1468/CP)^(CP/12))-1,(nper-A1468+1)*12/26,J1467))/2,2),IF($E$10="Acc Weekly",ROUND((-PMT(((1+D1468/CP)^(CP/12))-1,(nper-A1468+1)*12/52,J1467))/4,2),ROUND(-PMT(((1+D1468/CP)^(CP/periods_per_year))-1,nper-A1468+1,J1467),2)))))))</f>
        <v/>
      </c>
      <c r="G1468" s="71" t="str">
        <f>IF(OR(A1468="",A1468&lt;$E$14),"",IF(J1467&lt;=F1468,0,IF(IF(AND(A1468&gt;=$E$14,MOD(A1468-$E$14,int)=0),$E$15,0)+F1468&gt;=J1467+E1468,J1467+E1468-F1468,IF(AND(A1468&gt;=$E$14,MOD(A1468-$E$14,int)=0),$E$15,0)+IF(IF(AND(A1468&gt;=$E$14,MOD(A1468-$E$14,int)=0),$E$15,0)+IF(MOD(A1468-$E$18,periods_per_year)=0,$E$17,0)+F1468&lt;J1467+E1468,IF(MOD(A1468-$E$18,periods_per_year)=0,$E$17,0),J1467+E1468-IF(AND(A1468&gt;=$E$14,MOD(A1468-$E$14,int)=0),$E$15,0)-F1468))))</f>
        <v/>
      </c>
      <c r="H1468" s="68"/>
      <c r="I1468" s="71" t="str">
        <f t="shared" si="202"/>
        <v/>
      </c>
      <c r="J1468" s="71" t="str">
        <f t="shared" si="203"/>
        <v/>
      </c>
      <c r="K1468" s="50"/>
      <c r="L1468" s="63" t="str">
        <f t="shared" si="204"/>
        <v/>
      </c>
      <c r="M1468" s="64" t="str">
        <f>IF(L1468="","",IF(OR(periods_per_year=26,periods_per_year=52),IF(periods_per_year=26,IF(L1468=1,fpdate,M1467+14),IF(periods_per_year=52,IF(L1468=1,fpdate,M1467+7),"n/a")),IF(periods_per_year=24,DATE(YEAR(fpdate),MONTH(fpdate)+(L1468-1)/2+IF(AND(DAY(fpdate)&gt;=15,MOD(L1468,2)=0),1,0),IF(MOD(L1468,2)=0,IF(DAY(fpdate)&gt;=15,DAY(fpdate)-14,DAY(fpdate)+14),DAY(fpdate))),IF(DAY(DATE(YEAR(fpdate),MONTH(fpdate)+L1468-1,DAY(fpdate)))&lt;&gt;DAY(fpdate),DATE(YEAR(fpdate),MONTH(fpdate)+L1468,0),DATE(YEAR(fpdate),MONTH(fpdate)+L1468-1,DAY(fpdate))))))</f>
        <v/>
      </c>
      <c r="N1468" s="70" t="str">
        <f>IF(L1468="","",IF(D1468&lt;&gt;"",D1468,IF(L1468=1,start_rate,IF(variable,IF(OR(L1468=1,L1468&lt;$K$20*periods_per_year),N1467,MIN($K$21,IF(MOD(L1468-1,$J$23)=0,MAX($K$22,N1467+$J$24),N1467))),N1467))))</f>
        <v/>
      </c>
      <c r="O1468" s="71" t="str">
        <f>IF(L1468="","",ROUND((((1+N1468/CP)^(CP/periods_per_year))-1)*R1467,2))</f>
        <v/>
      </c>
      <c r="P1468" s="71" t="str">
        <f>IF(L1468="","",IF(L1468=nper,R1467+O1468,MIN(R1467+O1468,IF(N1468=N1467,P1467,ROUND(-PMT(((1+N1468/CP)^(CP/periods_per_year))-1,nper-L1468+1,R1467),2)))))</f>
        <v/>
      </c>
      <c r="Q1468" s="71" t="str">
        <f t="shared" si="205"/>
        <v/>
      </c>
      <c r="R1468" s="71" t="str">
        <f t="shared" si="206"/>
        <v/>
      </c>
    </row>
    <row r="1469" spans="1:18" x14ac:dyDescent="0.25">
      <c r="A1469" s="63" t="str">
        <f t="shared" si="198"/>
        <v/>
      </c>
      <c r="B1469" s="64" t="str">
        <f t="shared" si="199"/>
        <v/>
      </c>
      <c r="C1469" s="65" t="str">
        <f t="shared" si="200"/>
        <v/>
      </c>
      <c r="D1469" s="66" t="str">
        <f>IF(A1469="","",IF(A1469=1,start_rate,IF(variable,IF(OR(A1469=1,A1469&lt;$K$20*periods_per_year),D1468,MIN($K$21,IF(MOD(A1469-1,$J$23)=0,MAX($K$22,D1468+$J$24),D1468))),D1468)))</f>
        <v/>
      </c>
      <c r="E1469" s="71" t="str">
        <f t="shared" si="201"/>
        <v/>
      </c>
      <c r="F1469" s="71" t="str">
        <f>IF(A1469="","",IF(A1469=nper,J1468+E1469,MIN(J1468+E1469,IF(D1469=D1468,F1468,IF($E$10="Acc Bi-Weekly",ROUND((-PMT(((1+D1469/CP)^(CP/12))-1,(nper-A1469+1)*12/26,J1468))/2,2),IF($E$10="Acc Weekly",ROUND((-PMT(((1+D1469/CP)^(CP/12))-1,(nper-A1469+1)*12/52,J1468))/4,2),ROUND(-PMT(((1+D1469/CP)^(CP/periods_per_year))-1,nper-A1469+1,J1468),2)))))))</f>
        <v/>
      </c>
      <c r="G1469" s="71" t="str">
        <f>IF(OR(A1469="",A1469&lt;$E$14),"",IF(J1468&lt;=F1469,0,IF(IF(AND(A1469&gt;=$E$14,MOD(A1469-$E$14,int)=0),$E$15,0)+F1469&gt;=J1468+E1469,J1468+E1469-F1469,IF(AND(A1469&gt;=$E$14,MOD(A1469-$E$14,int)=0),$E$15,0)+IF(IF(AND(A1469&gt;=$E$14,MOD(A1469-$E$14,int)=0),$E$15,0)+IF(MOD(A1469-$E$18,periods_per_year)=0,$E$17,0)+F1469&lt;J1468+E1469,IF(MOD(A1469-$E$18,periods_per_year)=0,$E$17,0),J1468+E1469-IF(AND(A1469&gt;=$E$14,MOD(A1469-$E$14,int)=0),$E$15,0)-F1469))))</f>
        <v/>
      </c>
      <c r="H1469" s="68"/>
      <c r="I1469" s="71" t="str">
        <f t="shared" si="202"/>
        <v/>
      </c>
      <c r="J1469" s="71" t="str">
        <f t="shared" si="203"/>
        <v/>
      </c>
      <c r="K1469" s="50"/>
      <c r="L1469" s="63" t="str">
        <f t="shared" si="204"/>
        <v/>
      </c>
      <c r="M1469" s="64" t="str">
        <f>IF(L1469="","",IF(OR(periods_per_year=26,periods_per_year=52),IF(periods_per_year=26,IF(L1469=1,fpdate,M1468+14),IF(periods_per_year=52,IF(L1469=1,fpdate,M1468+7),"n/a")),IF(periods_per_year=24,DATE(YEAR(fpdate),MONTH(fpdate)+(L1469-1)/2+IF(AND(DAY(fpdate)&gt;=15,MOD(L1469,2)=0),1,0),IF(MOD(L1469,2)=0,IF(DAY(fpdate)&gt;=15,DAY(fpdate)-14,DAY(fpdate)+14),DAY(fpdate))),IF(DAY(DATE(YEAR(fpdate),MONTH(fpdate)+L1469-1,DAY(fpdate)))&lt;&gt;DAY(fpdate),DATE(YEAR(fpdate),MONTH(fpdate)+L1469,0),DATE(YEAR(fpdate),MONTH(fpdate)+L1469-1,DAY(fpdate))))))</f>
        <v/>
      </c>
      <c r="N1469" s="70" t="str">
        <f>IF(L1469="","",IF(D1469&lt;&gt;"",D1469,IF(L1469=1,start_rate,IF(variable,IF(OR(L1469=1,L1469&lt;$K$20*periods_per_year),N1468,MIN($K$21,IF(MOD(L1469-1,$J$23)=0,MAX($K$22,N1468+$J$24),N1468))),N1468))))</f>
        <v/>
      </c>
      <c r="O1469" s="71" t="str">
        <f>IF(L1469="","",ROUND((((1+N1469/CP)^(CP/periods_per_year))-1)*R1468,2))</f>
        <v/>
      </c>
      <c r="P1469" s="71" t="str">
        <f>IF(L1469="","",IF(L1469=nper,R1468+O1469,MIN(R1468+O1469,IF(N1469=N1468,P1468,ROUND(-PMT(((1+N1469/CP)^(CP/periods_per_year))-1,nper-L1469+1,R1468),2)))))</f>
        <v/>
      </c>
      <c r="Q1469" s="71" t="str">
        <f t="shared" si="205"/>
        <v/>
      </c>
      <c r="R1469" s="71" t="str">
        <f t="shared" si="206"/>
        <v/>
      </c>
    </row>
    <row r="1470" spans="1:18" x14ac:dyDescent="0.25">
      <c r="A1470" s="63" t="str">
        <f t="shared" si="198"/>
        <v/>
      </c>
      <c r="B1470" s="64" t="str">
        <f t="shared" si="199"/>
        <v/>
      </c>
      <c r="C1470" s="65" t="str">
        <f t="shared" si="200"/>
        <v/>
      </c>
      <c r="D1470" s="66" t="str">
        <f>IF(A1470="","",IF(A1470=1,start_rate,IF(variable,IF(OR(A1470=1,A1470&lt;$K$20*periods_per_year),D1469,MIN($K$21,IF(MOD(A1470-1,$J$23)=0,MAX($K$22,D1469+$J$24),D1469))),D1469)))</f>
        <v/>
      </c>
      <c r="E1470" s="71" t="str">
        <f t="shared" si="201"/>
        <v/>
      </c>
      <c r="F1470" s="71" t="str">
        <f>IF(A1470="","",IF(A1470=nper,J1469+E1470,MIN(J1469+E1470,IF(D1470=D1469,F1469,IF($E$10="Acc Bi-Weekly",ROUND((-PMT(((1+D1470/CP)^(CP/12))-1,(nper-A1470+1)*12/26,J1469))/2,2),IF($E$10="Acc Weekly",ROUND((-PMT(((1+D1470/CP)^(CP/12))-1,(nper-A1470+1)*12/52,J1469))/4,2),ROUND(-PMT(((1+D1470/CP)^(CP/periods_per_year))-1,nper-A1470+1,J1469),2)))))))</f>
        <v/>
      </c>
      <c r="G1470" s="71" t="str">
        <f>IF(OR(A1470="",A1470&lt;$E$14),"",IF(J1469&lt;=F1470,0,IF(IF(AND(A1470&gt;=$E$14,MOD(A1470-$E$14,int)=0),$E$15,0)+F1470&gt;=J1469+E1470,J1469+E1470-F1470,IF(AND(A1470&gt;=$E$14,MOD(A1470-$E$14,int)=0),$E$15,0)+IF(IF(AND(A1470&gt;=$E$14,MOD(A1470-$E$14,int)=0),$E$15,0)+IF(MOD(A1470-$E$18,periods_per_year)=0,$E$17,0)+F1470&lt;J1469+E1470,IF(MOD(A1470-$E$18,periods_per_year)=0,$E$17,0),J1469+E1470-IF(AND(A1470&gt;=$E$14,MOD(A1470-$E$14,int)=0),$E$15,0)-F1470))))</f>
        <v/>
      </c>
      <c r="H1470" s="68"/>
      <c r="I1470" s="71" t="str">
        <f t="shared" si="202"/>
        <v/>
      </c>
      <c r="J1470" s="71" t="str">
        <f t="shared" si="203"/>
        <v/>
      </c>
      <c r="K1470" s="50"/>
      <c r="L1470" s="63" t="str">
        <f t="shared" si="204"/>
        <v/>
      </c>
      <c r="M1470" s="64" t="str">
        <f>IF(L1470="","",IF(OR(periods_per_year=26,periods_per_year=52),IF(periods_per_year=26,IF(L1470=1,fpdate,M1469+14),IF(periods_per_year=52,IF(L1470=1,fpdate,M1469+7),"n/a")),IF(periods_per_year=24,DATE(YEAR(fpdate),MONTH(fpdate)+(L1470-1)/2+IF(AND(DAY(fpdate)&gt;=15,MOD(L1470,2)=0),1,0),IF(MOD(L1470,2)=0,IF(DAY(fpdate)&gt;=15,DAY(fpdate)-14,DAY(fpdate)+14),DAY(fpdate))),IF(DAY(DATE(YEAR(fpdate),MONTH(fpdate)+L1470-1,DAY(fpdate)))&lt;&gt;DAY(fpdate),DATE(YEAR(fpdate),MONTH(fpdate)+L1470,0),DATE(YEAR(fpdate),MONTH(fpdate)+L1470-1,DAY(fpdate))))))</f>
        <v/>
      </c>
      <c r="N1470" s="70" t="str">
        <f>IF(L1470="","",IF(D1470&lt;&gt;"",D1470,IF(L1470=1,start_rate,IF(variable,IF(OR(L1470=1,L1470&lt;$K$20*periods_per_year),N1469,MIN($K$21,IF(MOD(L1470-1,$J$23)=0,MAX($K$22,N1469+$J$24),N1469))),N1469))))</f>
        <v/>
      </c>
      <c r="O1470" s="71" t="str">
        <f>IF(L1470="","",ROUND((((1+N1470/CP)^(CP/periods_per_year))-1)*R1469,2))</f>
        <v/>
      </c>
      <c r="P1470" s="71" t="str">
        <f>IF(L1470="","",IF(L1470=nper,R1469+O1470,MIN(R1469+O1470,IF(N1470=N1469,P1469,ROUND(-PMT(((1+N1470/CP)^(CP/periods_per_year))-1,nper-L1470+1,R1469),2)))))</f>
        <v/>
      </c>
      <c r="Q1470" s="71" t="str">
        <f t="shared" si="205"/>
        <v/>
      </c>
      <c r="R1470" s="71" t="str">
        <f t="shared" si="206"/>
        <v/>
      </c>
    </row>
    <row r="1471" spans="1:18" x14ac:dyDescent="0.25">
      <c r="A1471" s="63" t="str">
        <f t="shared" si="198"/>
        <v/>
      </c>
      <c r="B1471" s="64" t="str">
        <f t="shared" si="199"/>
        <v/>
      </c>
      <c r="C1471" s="65" t="str">
        <f t="shared" si="200"/>
        <v/>
      </c>
      <c r="D1471" s="66" t="str">
        <f>IF(A1471="","",IF(A1471=1,start_rate,IF(variable,IF(OR(A1471=1,A1471&lt;$K$20*periods_per_year),D1470,MIN($K$21,IF(MOD(A1471-1,$J$23)=0,MAX($K$22,D1470+$J$24),D1470))),D1470)))</f>
        <v/>
      </c>
      <c r="E1471" s="71" t="str">
        <f t="shared" si="201"/>
        <v/>
      </c>
      <c r="F1471" s="71" t="str">
        <f>IF(A1471="","",IF(A1471=nper,J1470+E1471,MIN(J1470+E1471,IF(D1471=D1470,F1470,IF($E$10="Acc Bi-Weekly",ROUND((-PMT(((1+D1471/CP)^(CP/12))-1,(nper-A1471+1)*12/26,J1470))/2,2),IF($E$10="Acc Weekly",ROUND((-PMT(((1+D1471/CP)^(CP/12))-1,(nper-A1471+1)*12/52,J1470))/4,2),ROUND(-PMT(((1+D1471/CP)^(CP/periods_per_year))-1,nper-A1471+1,J1470),2)))))))</f>
        <v/>
      </c>
      <c r="G1471" s="71" t="str">
        <f>IF(OR(A1471="",A1471&lt;$E$14),"",IF(J1470&lt;=F1471,0,IF(IF(AND(A1471&gt;=$E$14,MOD(A1471-$E$14,int)=0),$E$15,0)+F1471&gt;=J1470+E1471,J1470+E1471-F1471,IF(AND(A1471&gt;=$E$14,MOD(A1471-$E$14,int)=0),$E$15,0)+IF(IF(AND(A1471&gt;=$E$14,MOD(A1471-$E$14,int)=0),$E$15,0)+IF(MOD(A1471-$E$18,periods_per_year)=0,$E$17,0)+F1471&lt;J1470+E1471,IF(MOD(A1471-$E$18,periods_per_year)=0,$E$17,0),J1470+E1471-IF(AND(A1471&gt;=$E$14,MOD(A1471-$E$14,int)=0),$E$15,0)-F1471))))</f>
        <v/>
      </c>
      <c r="H1471" s="68"/>
      <c r="I1471" s="71" t="str">
        <f t="shared" si="202"/>
        <v/>
      </c>
      <c r="J1471" s="71" t="str">
        <f t="shared" si="203"/>
        <v/>
      </c>
      <c r="K1471" s="50"/>
      <c r="L1471" s="63" t="str">
        <f t="shared" si="204"/>
        <v/>
      </c>
      <c r="M1471" s="64" t="str">
        <f>IF(L1471="","",IF(OR(periods_per_year=26,periods_per_year=52),IF(periods_per_year=26,IF(L1471=1,fpdate,M1470+14),IF(periods_per_year=52,IF(L1471=1,fpdate,M1470+7),"n/a")),IF(periods_per_year=24,DATE(YEAR(fpdate),MONTH(fpdate)+(L1471-1)/2+IF(AND(DAY(fpdate)&gt;=15,MOD(L1471,2)=0),1,0),IF(MOD(L1471,2)=0,IF(DAY(fpdate)&gt;=15,DAY(fpdate)-14,DAY(fpdate)+14),DAY(fpdate))),IF(DAY(DATE(YEAR(fpdate),MONTH(fpdate)+L1471-1,DAY(fpdate)))&lt;&gt;DAY(fpdate),DATE(YEAR(fpdate),MONTH(fpdate)+L1471,0),DATE(YEAR(fpdate),MONTH(fpdate)+L1471-1,DAY(fpdate))))))</f>
        <v/>
      </c>
      <c r="N1471" s="70" t="str">
        <f>IF(L1471="","",IF(D1471&lt;&gt;"",D1471,IF(L1471=1,start_rate,IF(variable,IF(OR(L1471=1,L1471&lt;$K$20*periods_per_year),N1470,MIN($K$21,IF(MOD(L1471-1,$J$23)=0,MAX($K$22,N1470+$J$24),N1470))),N1470))))</f>
        <v/>
      </c>
      <c r="O1471" s="71" t="str">
        <f>IF(L1471="","",ROUND((((1+N1471/CP)^(CP/periods_per_year))-1)*R1470,2))</f>
        <v/>
      </c>
      <c r="P1471" s="71" t="str">
        <f>IF(L1471="","",IF(L1471=nper,R1470+O1471,MIN(R1470+O1471,IF(N1471=N1470,P1470,ROUND(-PMT(((1+N1471/CP)^(CP/periods_per_year))-1,nper-L1471+1,R1470),2)))))</f>
        <v/>
      </c>
      <c r="Q1471" s="71" t="str">
        <f t="shared" si="205"/>
        <v/>
      </c>
      <c r="R1471" s="71" t="str">
        <f t="shared" si="206"/>
        <v/>
      </c>
    </row>
    <row r="1472" spans="1:18" x14ac:dyDescent="0.25">
      <c r="A1472" s="63" t="str">
        <f t="shared" si="198"/>
        <v/>
      </c>
      <c r="B1472" s="64" t="str">
        <f t="shared" si="199"/>
        <v/>
      </c>
      <c r="C1472" s="65" t="str">
        <f t="shared" si="200"/>
        <v/>
      </c>
      <c r="D1472" s="66" t="str">
        <f>IF(A1472="","",IF(A1472=1,start_rate,IF(variable,IF(OR(A1472=1,A1472&lt;$K$20*periods_per_year),D1471,MIN($K$21,IF(MOD(A1472-1,$J$23)=0,MAX($K$22,D1471+$J$24),D1471))),D1471)))</f>
        <v/>
      </c>
      <c r="E1472" s="71" t="str">
        <f t="shared" si="201"/>
        <v/>
      </c>
      <c r="F1472" s="71" t="str">
        <f>IF(A1472="","",IF(A1472=nper,J1471+E1472,MIN(J1471+E1472,IF(D1472=D1471,F1471,IF($E$10="Acc Bi-Weekly",ROUND((-PMT(((1+D1472/CP)^(CP/12))-1,(nper-A1472+1)*12/26,J1471))/2,2),IF($E$10="Acc Weekly",ROUND((-PMT(((1+D1472/CP)^(CP/12))-1,(nper-A1472+1)*12/52,J1471))/4,2),ROUND(-PMT(((1+D1472/CP)^(CP/periods_per_year))-1,nper-A1472+1,J1471),2)))))))</f>
        <v/>
      </c>
      <c r="G1472" s="71" t="str">
        <f>IF(OR(A1472="",A1472&lt;$E$14),"",IF(J1471&lt;=F1472,0,IF(IF(AND(A1472&gt;=$E$14,MOD(A1472-$E$14,int)=0),$E$15,0)+F1472&gt;=J1471+E1472,J1471+E1472-F1472,IF(AND(A1472&gt;=$E$14,MOD(A1472-$E$14,int)=0),$E$15,0)+IF(IF(AND(A1472&gt;=$E$14,MOD(A1472-$E$14,int)=0),$E$15,0)+IF(MOD(A1472-$E$18,periods_per_year)=0,$E$17,0)+F1472&lt;J1471+E1472,IF(MOD(A1472-$E$18,periods_per_year)=0,$E$17,0),J1471+E1472-IF(AND(A1472&gt;=$E$14,MOD(A1472-$E$14,int)=0),$E$15,0)-F1472))))</f>
        <v/>
      </c>
      <c r="H1472" s="68"/>
      <c r="I1472" s="71" t="str">
        <f t="shared" si="202"/>
        <v/>
      </c>
      <c r="J1472" s="71" t="str">
        <f t="shared" si="203"/>
        <v/>
      </c>
      <c r="K1472" s="50"/>
      <c r="L1472" s="63" t="str">
        <f t="shared" si="204"/>
        <v/>
      </c>
      <c r="M1472" s="64" t="str">
        <f>IF(L1472="","",IF(OR(periods_per_year=26,periods_per_year=52),IF(periods_per_year=26,IF(L1472=1,fpdate,M1471+14),IF(periods_per_year=52,IF(L1472=1,fpdate,M1471+7),"n/a")),IF(periods_per_year=24,DATE(YEAR(fpdate),MONTH(fpdate)+(L1472-1)/2+IF(AND(DAY(fpdate)&gt;=15,MOD(L1472,2)=0),1,0),IF(MOD(L1472,2)=0,IF(DAY(fpdate)&gt;=15,DAY(fpdate)-14,DAY(fpdate)+14),DAY(fpdate))),IF(DAY(DATE(YEAR(fpdate),MONTH(fpdate)+L1472-1,DAY(fpdate)))&lt;&gt;DAY(fpdate),DATE(YEAR(fpdate),MONTH(fpdate)+L1472,0),DATE(YEAR(fpdate),MONTH(fpdate)+L1472-1,DAY(fpdate))))))</f>
        <v/>
      </c>
      <c r="N1472" s="70" t="str">
        <f>IF(L1472="","",IF(D1472&lt;&gt;"",D1472,IF(L1472=1,start_rate,IF(variable,IF(OR(L1472=1,L1472&lt;$K$20*periods_per_year),N1471,MIN($K$21,IF(MOD(L1472-1,$J$23)=0,MAX($K$22,N1471+$J$24),N1471))),N1471))))</f>
        <v/>
      </c>
      <c r="O1472" s="71" t="str">
        <f>IF(L1472="","",ROUND((((1+N1472/CP)^(CP/periods_per_year))-1)*R1471,2))</f>
        <v/>
      </c>
      <c r="P1472" s="71" t="str">
        <f>IF(L1472="","",IF(L1472=nper,R1471+O1472,MIN(R1471+O1472,IF(N1472=N1471,P1471,ROUND(-PMT(((1+N1472/CP)^(CP/periods_per_year))-1,nper-L1472+1,R1471),2)))))</f>
        <v/>
      </c>
      <c r="Q1472" s="71" t="str">
        <f t="shared" si="205"/>
        <v/>
      </c>
      <c r="R1472" s="71" t="str">
        <f t="shared" si="206"/>
        <v/>
      </c>
    </row>
    <row r="1473" spans="1:18" x14ac:dyDescent="0.25">
      <c r="A1473" s="63" t="str">
        <f t="shared" si="198"/>
        <v/>
      </c>
      <c r="B1473" s="64" t="str">
        <f t="shared" si="199"/>
        <v/>
      </c>
      <c r="C1473" s="65" t="str">
        <f t="shared" si="200"/>
        <v/>
      </c>
      <c r="D1473" s="66" t="str">
        <f>IF(A1473="","",IF(A1473=1,start_rate,IF(variable,IF(OR(A1473=1,A1473&lt;$K$20*periods_per_year),D1472,MIN($K$21,IF(MOD(A1473-1,$J$23)=0,MAX($K$22,D1472+$J$24),D1472))),D1472)))</f>
        <v/>
      </c>
      <c r="E1473" s="71" t="str">
        <f t="shared" si="201"/>
        <v/>
      </c>
      <c r="F1473" s="71" t="str">
        <f>IF(A1473="","",IF(A1473=nper,J1472+E1473,MIN(J1472+E1473,IF(D1473=D1472,F1472,IF($E$10="Acc Bi-Weekly",ROUND((-PMT(((1+D1473/CP)^(CP/12))-1,(nper-A1473+1)*12/26,J1472))/2,2),IF($E$10="Acc Weekly",ROUND((-PMT(((1+D1473/CP)^(CP/12))-1,(nper-A1473+1)*12/52,J1472))/4,2),ROUND(-PMT(((1+D1473/CP)^(CP/periods_per_year))-1,nper-A1473+1,J1472),2)))))))</f>
        <v/>
      </c>
      <c r="G1473" s="71" t="str">
        <f>IF(OR(A1473="",A1473&lt;$E$14),"",IF(J1472&lt;=F1473,0,IF(IF(AND(A1473&gt;=$E$14,MOD(A1473-$E$14,int)=0),$E$15,0)+F1473&gt;=J1472+E1473,J1472+E1473-F1473,IF(AND(A1473&gt;=$E$14,MOD(A1473-$E$14,int)=0),$E$15,0)+IF(IF(AND(A1473&gt;=$E$14,MOD(A1473-$E$14,int)=0),$E$15,0)+IF(MOD(A1473-$E$18,periods_per_year)=0,$E$17,0)+F1473&lt;J1472+E1473,IF(MOD(A1473-$E$18,periods_per_year)=0,$E$17,0),J1472+E1473-IF(AND(A1473&gt;=$E$14,MOD(A1473-$E$14,int)=0),$E$15,0)-F1473))))</f>
        <v/>
      </c>
      <c r="H1473" s="68"/>
      <c r="I1473" s="71" t="str">
        <f t="shared" si="202"/>
        <v/>
      </c>
      <c r="J1473" s="71" t="str">
        <f t="shared" si="203"/>
        <v/>
      </c>
      <c r="K1473" s="50"/>
      <c r="L1473" s="63" t="str">
        <f t="shared" si="204"/>
        <v/>
      </c>
      <c r="M1473" s="64" t="str">
        <f>IF(L1473="","",IF(OR(periods_per_year=26,periods_per_year=52),IF(periods_per_year=26,IF(L1473=1,fpdate,M1472+14),IF(periods_per_year=52,IF(L1473=1,fpdate,M1472+7),"n/a")),IF(periods_per_year=24,DATE(YEAR(fpdate),MONTH(fpdate)+(L1473-1)/2+IF(AND(DAY(fpdate)&gt;=15,MOD(L1473,2)=0),1,0),IF(MOD(L1473,2)=0,IF(DAY(fpdate)&gt;=15,DAY(fpdate)-14,DAY(fpdate)+14),DAY(fpdate))),IF(DAY(DATE(YEAR(fpdate),MONTH(fpdate)+L1473-1,DAY(fpdate)))&lt;&gt;DAY(fpdate),DATE(YEAR(fpdate),MONTH(fpdate)+L1473,0),DATE(YEAR(fpdate),MONTH(fpdate)+L1473-1,DAY(fpdate))))))</f>
        <v/>
      </c>
      <c r="N1473" s="70" t="str">
        <f>IF(L1473="","",IF(D1473&lt;&gt;"",D1473,IF(L1473=1,start_rate,IF(variable,IF(OR(L1473=1,L1473&lt;$K$20*periods_per_year),N1472,MIN($K$21,IF(MOD(L1473-1,$J$23)=0,MAX($K$22,N1472+$J$24),N1472))),N1472))))</f>
        <v/>
      </c>
      <c r="O1473" s="71" t="str">
        <f>IF(L1473="","",ROUND((((1+N1473/CP)^(CP/periods_per_year))-1)*R1472,2))</f>
        <v/>
      </c>
      <c r="P1473" s="71" t="str">
        <f>IF(L1473="","",IF(L1473=nper,R1472+O1473,MIN(R1472+O1473,IF(N1473=N1472,P1472,ROUND(-PMT(((1+N1473/CP)^(CP/periods_per_year))-1,nper-L1473+1,R1472),2)))))</f>
        <v/>
      </c>
      <c r="Q1473" s="71" t="str">
        <f t="shared" si="205"/>
        <v/>
      </c>
      <c r="R1473" s="71" t="str">
        <f t="shared" si="206"/>
        <v/>
      </c>
    </row>
    <row r="1474" spans="1:18" x14ac:dyDescent="0.25">
      <c r="A1474" s="63" t="str">
        <f t="shared" si="198"/>
        <v/>
      </c>
      <c r="B1474" s="64" t="str">
        <f t="shared" si="199"/>
        <v/>
      </c>
      <c r="C1474" s="65" t="str">
        <f t="shared" si="200"/>
        <v/>
      </c>
      <c r="D1474" s="66" t="str">
        <f>IF(A1474="","",IF(A1474=1,start_rate,IF(variable,IF(OR(A1474=1,A1474&lt;$K$20*periods_per_year),D1473,MIN($K$21,IF(MOD(A1474-1,$J$23)=0,MAX($K$22,D1473+$J$24),D1473))),D1473)))</f>
        <v/>
      </c>
      <c r="E1474" s="71" t="str">
        <f t="shared" si="201"/>
        <v/>
      </c>
      <c r="F1474" s="71" t="str">
        <f>IF(A1474="","",IF(A1474=nper,J1473+E1474,MIN(J1473+E1474,IF(D1474=D1473,F1473,IF($E$10="Acc Bi-Weekly",ROUND((-PMT(((1+D1474/CP)^(CP/12))-1,(nper-A1474+1)*12/26,J1473))/2,2),IF($E$10="Acc Weekly",ROUND((-PMT(((1+D1474/CP)^(CP/12))-1,(nper-A1474+1)*12/52,J1473))/4,2),ROUND(-PMT(((1+D1474/CP)^(CP/periods_per_year))-1,nper-A1474+1,J1473),2)))))))</f>
        <v/>
      </c>
      <c r="G1474" s="71" t="str">
        <f>IF(OR(A1474="",A1474&lt;$E$14),"",IF(J1473&lt;=F1474,0,IF(IF(AND(A1474&gt;=$E$14,MOD(A1474-$E$14,int)=0),$E$15,0)+F1474&gt;=J1473+E1474,J1473+E1474-F1474,IF(AND(A1474&gt;=$E$14,MOD(A1474-$E$14,int)=0),$E$15,0)+IF(IF(AND(A1474&gt;=$E$14,MOD(A1474-$E$14,int)=0),$E$15,0)+IF(MOD(A1474-$E$18,periods_per_year)=0,$E$17,0)+F1474&lt;J1473+E1474,IF(MOD(A1474-$E$18,periods_per_year)=0,$E$17,0),J1473+E1474-IF(AND(A1474&gt;=$E$14,MOD(A1474-$E$14,int)=0),$E$15,0)-F1474))))</f>
        <v/>
      </c>
      <c r="H1474" s="68"/>
      <c r="I1474" s="71" t="str">
        <f t="shared" si="202"/>
        <v/>
      </c>
      <c r="J1474" s="71" t="str">
        <f t="shared" si="203"/>
        <v/>
      </c>
      <c r="K1474" s="50"/>
      <c r="L1474" s="63" t="str">
        <f t="shared" si="204"/>
        <v/>
      </c>
      <c r="M1474" s="64" t="str">
        <f>IF(L1474="","",IF(OR(periods_per_year=26,periods_per_year=52),IF(periods_per_year=26,IF(L1474=1,fpdate,M1473+14),IF(periods_per_year=52,IF(L1474=1,fpdate,M1473+7),"n/a")),IF(periods_per_year=24,DATE(YEAR(fpdate),MONTH(fpdate)+(L1474-1)/2+IF(AND(DAY(fpdate)&gt;=15,MOD(L1474,2)=0),1,0),IF(MOD(L1474,2)=0,IF(DAY(fpdate)&gt;=15,DAY(fpdate)-14,DAY(fpdate)+14),DAY(fpdate))),IF(DAY(DATE(YEAR(fpdate),MONTH(fpdate)+L1474-1,DAY(fpdate)))&lt;&gt;DAY(fpdate),DATE(YEAR(fpdate),MONTH(fpdate)+L1474,0),DATE(YEAR(fpdate),MONTH(fpdate)+L1474-1,DAY(fpdate))))))</f>
        <v/>
      </c>
      <c r="N1474" s="70" t="str">
        <f>IF(L1474="","",IF(D1474&lt;&gt;"",D1474,IF(L1474=1,start_rate,IF(variable,IF(OR(L1474=1,L1474&lt;$K$20*periods_per_year),N1473,MIN($K$21,IF(MOD(L1474-1,$J$23)=0,MAX($K$22,N1473+$J$24),N1473))),N1473))))</f>
        <v/>
      </c>
      <c r="O1474" s="71" t="str">
        <f>IF(L1474="","",ROUND((((1+N1474/CP)^(CP/periods_per_year))-1)*R1473,2))</f>
        <v/>
      </c>
      <c r="P1474" s="71" t="str">
        <f>IF(L1474="","",IF(L1474=nper,R1473+O1474,MIN(R1473+O1474,IF(N1474=N1473,P1473,ROUND(-PMT(((1+N1474/CP)^(CP/periods_per_year))-1,nper-L1474+1,R1473),2)))))</f>
        <v/>
      </c>
      <c r="Q1474" s="71" t="str">
        <f t="shared" si="205"/>
        <v/>
      </c>
      <c r="R1474" s="71" t="str">
        <f t="shared" si="206"/>
        <v/>
      </c>
    </row>
    <row r="1475" spans="1:18" x14ac:dyDescent="0.25">
      <c r="A1475" s="63" t="str">
        <f t="shared" si="198"/>
        <v/>
      </c>
      <c r="B1475" s="64" t="str">
        <f t="shared" si="199"/>
        <v/>
      </c>
      <c r="C1475" s="65" t="str">
        <f t="shared" si="200"/>
        <v/>
      </c>
      <c r="D1475" s="66" t="str">
        <f>IF(A1475="","",IF(A1475=1,start_rate,IF(variable,IF(OR(A1475=1,A1475&lt;$K$20*periods_per_year),D1474,MIN($K$21,IF(MOD(A1475-1,$J$23)=0,MAX($K$22,D1474+$J$24),D1474))),D1474)))</f>
        <v/>
      </c>
      <c r="E1475" s="71" t="str">
        <f t="shared" si="201"/>
        <v/>
      </c>
      <c r="F1475" s="71" t="str">
        <f>IF(A1475="","",IF(A1475=nper,J1474+E1475,MIN(J1474+E1475,IF(D1475=D1474,F1474,IF($E$10="Acc Bi-Weekly",ROUND((-PMT(((1+D1475/CP)^(CP/12))-1,(nper-A1475+1)*12/26,J1474))/2,2),IF($E$10="Acc Weekly",ROUND((-PMT(((1+D1475/CP)^(CP/12))-1,(nper-A1475+1)*12/52,J1474))/4,2),ROUND(-PMT(((1+D1475/CP)^(CP/periods_per_year))-1,nper-A1475+1,J1474),2)))))))</f>
        <v/>
      </c>
      <c r="G1475" s="71" t="str">
        <f>IF(OR(A1475="",A1475&lt;$E$14),"",IF(J1474&lt;=F1475,0,IF(IF(AND(A1475&gt;=$E$14,MOD(A1475-$E$14,int)=0),$E$15,0)+F1475&gt;=J1474+E1475,J1474+E1475-F1475,IF(AND(A1475&gt;=$E$14,MOD(A1475-$E$14,int)=0),$E$15,0)+IF(IF(AND(A1475&gt;=$E$14,MOD(A1475-$E$14,int)=0),$E$15,0)+IF(MOD(A1475-$E$18,periods_per_year)=0,$E$17,0)+F1475&lt;J1474+E1475,IF(MOD(A1475-$E$18,periods_per_year)=0,$E$17,0),J1474+E1475-IF(AND(A1475&gt;=$E$14,MOD(A1475-$E$14,int)=0),$E$15,0)-F1475))))</f>
        <v/>
      </c>
      <c r="H1475" s="68"/>
      <c r="I1475" s="71" t="str">
        <f t="shared" si="202"/>
        <v/>
      </c>
      <c r="J1475" s="71" t="str">
        <f t="shared" si="203"/>
        <v/>
      </c>
      <c r="K1475" s="50"/>
      <c r="L1475" s="63" t="str">
        <f t="shared" si="204"/>
        <v/>
      </c>
      <c r="M1475" s="64" t="str">
        <f>IF(L1475="","",IF(OR(periods_per_year=26,periods_per_year=52),IF(periods_per_year=26,IF(L1475=1,fpdate,M1474+14),IF(periods_per_year=52,IF(L1475=1,fpdate,M1474+7),"n/a")),IF(periods_per_year=24,DATE(YEAR(fpdate),MONTH(fpdate)+(L1475-1)/2+IF(AND(DAY(fpdate)&gt;=15,MOD(L1475,2)=0),1,0),IF(MOD(L1475,2)=0,IF(DAY(fpdate)&gt;=15,DAY(fpdate)-14,DAY(fpdate)+14),DAY(fpdate))),IF(DAY(DATE(YEAR(fpdate),MONTH(fpdate)+L1475-1,DAY(fpdate)))&lt;&gt;DAY(fpdate),DATE(YEAR(fpdate),MONTH(fpdate)+L1475,0),DATE(YEAR(fpdate),MONTH(fpdate)+L1475-1,DAY(fpdate))))))</f>
        <v/>
      </c>
      <c r="N1475" s="70" t="str">
        <f>IF(L1475="","",IF(D1475&lt;&gt;"",D1475,IF(L1475=1,start_rate,IF(variable,IF(OR(L1475=1,L1475&lt;$K$20*periods_per_year),N1474,MIN($K$21,IF(MOD(L1475-1,$J$23)=0,MAX($K$22,N1474+$J$24),N1474))),N1474))))</f>
        <v/>
      </c>
      <c r="O1475" s="71" t="str">
        <f>IF(L1475="","",ROUND((((1+N1475/CP)^(CP/periods_per_year))-1)*R1474,2))</f>
        <v/>
      </c>
      <c r="P1475" s="71" t="str">
        <f>IF(L1475="","",IF(L1475=nper,R1474+O1475,MIN(R1474+O1475,IF(N1475=N1474,P1474,ROUND(-PMT(((1+N1475/CP)^(CP/periods_per_year))-1,nper-L1475+1,R1474),2)))))</f>
        <v/>
      </c>
      <c r="Q1475" s="71" t="str">
        <f t="shared" si="205"/>
        <v/>
      </c>
      <c r="R1475" s="71" t="str">
        <f t="shared" si="206"/>
        <v/>
      </c>
    </row>
    <row r="1476" spans="1:18" x14ac:dyDescent="0.25">
      <c r="A1476" s="63" t="str">
        <f t="shared" si="198"/>
        <v/>
      </c>
      <c r="B1476" s="64" t="str">
        <f t="shared" si="199"/>
        <v/>
      </c>
      <c r="C1476" s="65" t="str">
        <f t="shared" si="200"/>
        <v/>
      </c>
      <c r="D1476" s="66" t="str">
        <f>IF(A1476="","",IF(A1476=1,start_rate,IF(variable,IF(OR(A1476=1,A1476&lt;$K$20*periods_per_year),D1475,MIN($K$21,IF(MOD(A1476-1,$J$23)=0,MAX($K$22,D1475+$J$24),D1475))),D1475)))</f>
        <v/>
      </c>
      <c r="E1476" s="71" t="str">
        <f t="shared" si="201"/>
        <v/>
      </c>
      <c r="F1476" s="71" t="str">
        <f>IF(A1476="","",IF(A1476=nper,J1475+E1476,MIN(J1475+E1476,IF(D1476=D1475,F1475,IF($E$10="Acc Bi-Weekly",ROUND((-PMT(((1+D1476/CP)^(CP/12))-1,(nper-A1476+1)*12/26,J1475))/2,2),IF($E$10="Acc Weekly",ROUND((-PMT(((1+D1476/CP)^(CP/12))-1,(nper-A1476+1)*12/52,J1475))/4,2),ROUND(-PMT(((1+D1476/CP)^(CP/periods_per_year))-1,nper-A1476+1,J1475),2)))))))</f>
        <v/>
      </c>
      <c r="G1476" s="71" t="str">
        <f>IF(OR(A1476="",A1476&lt;$E$14),"",IF(J1475&lt;=F1476,0,IF(IF(AND(A1476&gt;=$E$14,MOD(A1476-$E$14,int)=0),$E$15,0)+F1476&gt;=J1475+E1476,J1475+E1476-F1476,IF(AND(A1476&gt;=$E$14,MOD(A1476-$E$14,int)=0),$E$15,0)+IF(IF(AND(A1476&gt;=$E$14,MOD(A1476-$E$14,int)=0),$E$15,0)+IF(MOD(A1476-$E$18,periods_per_year)=0,$E$17,0)+F1476&lt;J1475+E1476,IF(MOD(A1476-$E$18,periods_per_year)=0,$E$17,0),J1475+E1476-IF(AND(A1476&gt;=$E$14,MOD(A1476-$E$14,int)=0),$E$15,0)-F1476))))</f>
        <v/>
      </c>
      <c r="H1476" s="68"/>
      <c r="I1476" s="71" t="str">
        <f t="shared" si="202"/>
        <v/>
      </c>
      <c r="J1476" s="71" t="str">
        <f t="shared" si="203"/>
        <v/>
      </c>
      <c r="K1476" s="50"/>
      <c r="L1476" s="63" t="str">
        <f t="shared" si="204"/>
        <v/>
      </c>
      <c r="M1476" s="64" t="str">
        <f>IF(L1476="","",IF(OR(periods_per_year=26,periods_per_year=52),IF(periods_per_year=26,IF(L1476=1,fpdate,M1475+14),IF(periods_per_year=52,IF(L1476=1,fpdate,M1475+7),"n/a")),IF(periods_per_year=24,DATE(YEAR(fpdate),MONTH(fpdate)+(L1476-1)/2+IF(AND(DAY(fpdate)&gt;=15,MOD(L1476,2)=0),1,0),IF(MOD(L1476,2)=0,IF(DAY(fpdate)&gt;=15,DAY(fpdate)-14,DAY(fpdate)+14),DAY(fpdate))),IF(DAY(DATE(YEAR(fpdate),MONTH(fpdate)+L1476-1,DAY(fpdate)))&lt;&gt;DAY(fpdate),DATE(YEAR(fpdate),MONTH(fpdate)+L1476,0),DATE(YEAR(fpdate),MONTH(fpdate)+L1476-1,DAY(fpdate))))))</f>
        <v/>
      </c>
      <c r="N1476" s="70" t="str">
        <f>IF(L1476="","",IF(D1476&lt;&gt;"",D1476,IF(L1476=1,start_rate,IF(variable,IF(OR(L1476=1,L1476&lt;$K$20*periods_per_year),N1475,MIN($K$21,IF(MOD(L1476-1,$J$23)=0,MAX($K$22,N1475+$J$24),N1475))),N1475))))</f>
        <v/>
      </c>
      <c r="O1476" s="71" t="str">
        <f>IF(L1476="","",ROUND((((1+N1476/CP)^(CP/periods_per_year))-1)*R1475,2))</f>
        <v/>
      </c>
      <c r="P1476" s="71" t="str">
        <f>IF(L1476="","",IF(L1476=nper,R1475+O1476,MIN(R1475+O1476,IF(N1476=N1475,P1475,ROUND(-PMT(((1+N1476/CP)^(CP/periods_per_year))-1,nper-L1476+1,R1475),2)))))</f>
        <v/>
      </c>
      <c r="Q1476" s="71" t="str">
        <f t="shared" si="205"/>
        <v/>
      </c>
      <c r="R1476" s="71" t="str">
        <f t="shared" si="206"/>
        <v/>
      </c>
    </row>
    <row r="1477" spans="1:18" x14ac:dyDescent="0.25">
      <c r="A1477" s="63" t="str">
        <f t="shared" si="198"/>
        <v/>
      </c>
      <c r="B1477" s="64" t="str">
        <f t="shared" si="199"/>
        <v/>
      </c>
      <c r="C1477" s="65" t="str">
        <f t="shared" si="200"/>
        <v/>
      </c>
      <c r="D1477" s="66" t="str">
        <f>IF(A1477="","",IF(A1477=1,start_rate,IF(variable,IF(OR(A1477=1,A1477&lt;$K$20*periods_per_year),D1476,MIN($K$21,IF(MOD(A1477-1,$J$23)=0,MAX($K$22,D1476+$J$24),D1476))),D1476)))</f>
        <v/>
      </c>
      <c r="E1477" s="71" t="str">
        <f t="shared" si="201"/>
        <v/>
      </c>
      <c r="F1477" s="71" t="str">
        <f>IF(A1477="","",IF(A1477=nper,J1476+E1477,MIN(J1476+E1477,IF(D1477=D1476,F1476,IF($E$10="Acc Bi-Weekly",ROUND((-PMT(((1+D1477/CP)^(CP/12))-1,(nper-A1477+1)*12/26,J1476))/2,2),IF($E$10="Acc Weekly",ROUND((-PMT(((1+D1477/CP)^(CP/12))-1,(nper-A1477+1)*12/52,J1476))/4,2),ROUND(-PMT(((1+D1477/CP)^(CP/periods_per_year))-1,nper-A1477+1,J1476),2)))))))</f>
        <v/>
      </c>
      <c r="G1477" s="71" t="str">
        <f>IF(OR(A1477="",A1477&lt;$E$14),"",IF(J1476&lt;=F1477,0,IF(IF(AND(A1477&gt;=$E$14,MOD(A1477-$E$14,int)=0),$E$15,0)+F1477&gt;=J1476+E1477,J1476+E1477-F1477,IF(AND(A1477&gt;=$E$14,MOD(A1477-$E$14,int)=0),$E$15,0)+IF(IF(AND(A1477&gt;=$E$14,MOD(A1477-$E$14,int)=0),$E$15,0)+IF(MOD(A1477-$E$18,periods_per_year)=0,$E$17,0)+F1477&lt;J1476+E1477,IF(MOD(A1477-$E$18,periods_per_year)=0,$E$17,0),J1476+E1477-IF(AND(A1477&gt;=$E$14,MOD(A1477-$E$14,int)=0),$E$15,0)-F1477))))</f>
        <v/>
      </c>
      <c r="H1477" s="68"/>
      <c r="I1477" s="71" t="str">
        <f t="shared" si="202"/>
        <v/>
      </c>
      <c r="J1477" s="71" t="str">
        <f t="shared" si="203"/>
        <v/>
      </c>
      <c r="K1477" s="50"/>
      <c r="L1477" s="63" t="str">
        <f t="shared" si="204"/>
        <v/>
      </c>
      <c r="M1477" s="64" t="str">
        <f>IF(L1477="","",IF(OR(periods_per_year=26,periods_per_year=52),IF(periods_per_year=26,IF(L1477=1,fpdate,M1476+14),IF(periods_per_year=52,IF(L1477=1,fpdate,M1476+7),"n/a")),IF(periods_per_year=24,DATE(YEAR(fpdate),MONTH(fpdate)+(L1477-1)/2+IF(AND(DAY(fpdate)&gt;=15,MOD(L1477,2)=0),1,0),IF(MOD(L1477,2)=0,IF(DAY(fpdate)&gt;=15,DAY(fpdate)-14,DAY(fpdate)+14),DAY(fpdate))),IF(DAY(DATE(YEAR(fpdate),MONTH(fpdate)+L1477-1,DAY(fpdate)))&lt;&gt;DAY(fpdate),DATE(YEAR(fpdate),MONTH(fpdate)+L1477,0),DATE(YEAR(fpdate),MONTH(fpdate)+L1477-1,DAY(fpdate))))))</f>
        <v/>
      </c>
      <c r="N1477" s="70" t="str">
        <f>IF(L1477="","",IF(D1477&lt;&gt;"",D1477,IF(L1477=1,start_rate,IF(variable,IF(OR(L1477=1,L1477&lt;$K$20*periods_per_year),N1476,MIN($K$21,IF(MOD(L1477-1,$J$23)=0,MAX($K$22,N1476+$J$24),N1476))),N1476))))</f>
        <v/>
      </c>
      <c r="O1477" s="71" t="str">
        <f>IF(L1477="","",ROUND((((1+N1477/CP)^(CP/periods_per_year))-1)*R1476,2))</f>
        <v/>
      </c>
      <c r="P1477" s="71" t="str">
        <f>IF(L1477="","",IF(L1477=nper,R1476+O1477,MIN(R1476+O1477,IF(N1477=N1476,P1476,ROUND(-PMT(((1+N1477/CP)^(CP/periods_per_year))-1,nper-L1477+1,R1476),2)))))</f>
        <v/>
      </c>
      <c r="Q1477" s="71" t="str">
        <f t="shared" si="205"/>
        <v/>
      </c>
      <c r="R1477" s="71" t="str">
        <f t="shared" si="206"/>
        <v/>
      </c>
    </row>
    <row r="1478" spans="1:18" x14ac:dyDescent="0.25">
      <c r="A1478" s="63" t="str">
        <f t="shared" si="198"/>
        <v/>
      </c>
      <c r="B1478" s="64" t="str">
        <f t="shared" si="199"/>
        <v/>
      </c>
      <c r="C1478" s="65" t="str">
        <f t="shared" si="200"/>
        <v/>
      </c>
      <c r="D1478" s="66" t="str">
        <f>IF(A1478="","",IF(A1478=1,start_rate,IF(variable,IF(OR(A1478=1,A1478&lt;$K$20*periods_per_year),D1477,MIN($K$21,IF(MOD(A1478-1,$J$23)=0,MAX($K$22,D1477+$J$24),D1477))),D1477)))</f>
        <v/>
      </c>
      <c r="E1478" s="71" t="str">
        <f t="shared" si="201"/>
        <v/>
      </c>
      <c r="F1478" s="71" t="str">
        <f>IF(A1478="","",IF(A1478=nper,J1477+E1478,MIN(J1477+E1478,IF(D1478=D1477,F1477,IF($E$10="Acc Bi-Weekly",ROUND((-PMT(((1+D1478/CP)^(CP/12))-1,(nper-A1478+1)*12/26,J1477))/2,2),IF($E$10="Acc Weekly",ROUND((-PMT(((1+D1478/CP)^(CP/12))-1,(nper-A1478+1)*12/52,J1477))/4,2),ROUND(-PMT(((1+D1478/CP)^(CP/periods_per_year))-1,nper-A1478+1,J1477),2)))))))</f>
        <v/>
      </c>
      <c r="G1478" s="71" t="str">
        <f>IF(OR(A1478="",A1478&lt;$E$14),"",IF(J1477&lt;=F1478,0,IF(IF(AND(A1478&gt;=$E$14,MOD(A1478-$E$14,int)=0),$E$15,0)+F1478&gt;=J1477+E1478,J1477+E1478-F1478,IF(AND(A1478&gt;=$E$14,MOD(A1478-$E$14,int)=0),$E$15,0)+IF(IF(AND(A1478&gt;=$E$14,MOD(A1478-$E$14,int)=0),$E$15,0)+IF(MOD(A1478-$E$18,periods_per_year)=0,$E$17,0)+F1478&lt;J1477+E1478,IF(MOD(A1478-$E$18,periods_per_year)=0,$E$17,0),J1477+E1478-IF(AND(A1478&gt;=$E$14,MOD(A1478-$E$14,int)=0),$E$15,0)-F1478))))</f>
        <v/>
      </c>
      <c r="H1478" s="68"/>
      <c r="I1478" s="71" t="str">
        <f t="shared" si="202"/>
        <v/>
      </c>
      <c r="J1478" s="71" t="str">
        <f t="shared" si="203"/>
        <v/>
      </c>
      <c r="K1478" s="50"/>
      <c r="L1478" s="63" t="str">
        <f t="shared" si="204"/>
        <v/>
      </c>
      <c r="M1478" s="64" t="str">
        <f>IF(L1478="","",IF(OR(periods_per_year=26,periods_per_year=52),IF(periods_per_year=26,IF(L1478=1,fpdate,M1477+14),IF(periods_per_year=52,IF(L1478=1,fpdate,M1477+7),"n/a")),IF(periods_per_year=24,DATE(YEAR(fpdate),MONTH(fpdate)+(L1478-1)/2+IF(AND(DAY(fpdate)&gt;=15,MOD(L1478,2)=0),1,0),IF(MOD(L1478,2)=0,IF(DAY(fpdate)&gt;=15,DAY(fpdate)-14,DAY(fpdate)+14),DAY(fpdate))),IF(DAY(DATE(YEAR(fpdate),MONTH(fpdate)+L1478-1,DAY(fpdate)))&lt;&gt;DAY(fpdate),DATE(YEAR(fpdate),MONTH(fpdate)+L1478,0),DATE(YEAR(fpdate),MONTH(fpdate)+L1478-1,DAY(fpdate))))))</f>
        <v/>
      </c>
      <c r="N1478" s="70" t="str">
        <f>IF(L1478="","",IF(D1478&lt;&gt;"",D1478,IF(L1478=1,start_rate,IF(variable,IF(OR(L1478=1,L1478&lt;$K$20*periods_per_year),N1477,MIN($K$21,IF(MOD(L1478-1,$J$23)=0,MAX($K$22,N1477+$J$24),N1477))),N1477))))</f>
        <v/>
      </c>
      <c r="O1478" s="71" t="str">
        <f>IF(L1478="","",ROUND((((1+N1478/CP)^(CP/periods_per_year))-1)*R1477,2))</f>
        <v/>
      </c>
      <c r="P1478" s="71" t="str">
        <f>IF(L1478="","",IF(L1478=nper,R1477+O1478,MIN(R1477+O1478,IF(N1478=N1477,P1477,ROUND(-PMT(((1+N1478/CP)^(CP/periods_per_year))-1,nper-L1478+1,R1477),2)))))</f>
        <v/>
      </c>
      <c r="Q1478" s="71" t="str">
        <f t="shared" si="205"/>
        <v/>
      </c>
      <c r="R1478" s="71" t="str">
        <f t="shared" si="206"/>
        <v/>
      </c>
    </row>
    <row r="1479" spans="1:18" x14ac:dyDescent="0.25">
      <c r="A1479" s="63" t="str">
        <f t="shared" si="198"/>
        <v/>
      </c>
      <c r="B1479" s="64" t="str">
        <f t="shared" si="199"/>
        <v/>
      </c>
      <c r="C1479" s="65" t="str">
        <f t="shared" si="200"/>
        <v/>
      </c>
      <c r="D1479" s="66" t="str">
        <f>IF(A1479="","",IF(A1479=1,start_rate,IF(variable,IF(OR(A1479=1,A1479&lt;$K$20*periods_per_year),D1478,MIN($K$21,IF(MOD(A1479-1,$J$23)=0,MAX($K$22,D1478+$J$24),D1478))),D1478)))</f>
        <v/>
      </c>
      <c r="E1479" s="71" t="str">
        <f t="shared" si="201"/>
        <v/>
      </c>
      <c r="F1479" s="71" t="str">
        <f>IF(A1479="","",IF(A1479=nper,J1478+E1479,MIN(J1478+E1479,IF(D1479=D1478,F1478,IF($E$10="Acc Bi-Weekly",ROUND((-PMT(((1+D1479/CP)^(CP/12))-1,(nper-A1479+1)*12/26,J1478))/2,2),IF($E$10="Acc Weekly",ROUND((-PMT(((1+D1479/CP)^(CP/12))-1,(nper-A1479+1)*12/52,J1478))/4,2),ROUND(-PMT(((1+D1479/CP)^(CP/periods_per_year))-1,nper-A1479+1,J1478),2)))))))</f>
        <v/>
      </c>
      <c r="G1479" s="71" t="str">
        <f>IF(OR(A1479="",A1479&lt;$E$14),"",IF(J1478&lt;=F1479,0,IF(IF(AND(A1479&gt;=$E$14,MOD(A1479-$E$14,int)=0),$E$15,0)+F1479&gt;=J1478+E1479,J1478+E1479-F1479,IF(AND(A1479&gt;=$E$14,MOD(A1479-$E$14,int)=0),$E$15,0)+IF(IF(AND(A1479&gt;=$E$14,MOD(A1479-$E$14,int)=0),$E$15,0)+IF(MOD(A1479-$E$18,periods_per_year)=0,$E$17,0)+F1479&lt;J1478+E1479,IF(MOD(A1479-$E$18,periods_per_year)=0,$E$17,0),J1478+E1479-IF(AND(A1479&gt;=$E$14,MOD(A1479-$E$14,int)=0),$E$15,0)-F1479))))</f>
        <v/>
      </c>
      <c r="H1479" s="68"/>
      <c r="I1479" s="71" t="str">
        <f t="shared" si="202"/>
        <v/>
      </c>
      <c r="J1479" s="71" t="str">
        <f t="shared" si="203"/>
        <v/>
      </c>
      <c r="K1479" s="50"/>
      <c r="L1479" s="63" t="str">
        <f t="shared" si="204"/>
        <v/>
      </c>
      <c r="M1479" s="64" t="str">
        <f>IF(L1479="","",IF(OR(periods_per_year=26,periods_per_year=52),IF(periods_per_year=26,IF(L1479=1,fpdate,M1478+14),IF(periods_per_year=52,IF(L1479=1,fpdate,M1478+7),"n/a")),IF(periods_per_year=24,DATE(YEAR(fpdate),MONTH(fpdate)+(L1479-1)/2+IF(AND(DAY(fpdate)&gt;=15,MOD(L1479,2)=0),1,0),IF(MOD(L1479,2)=0,IF(DAY(fpdate)&gt;=15,DAY(fpdate)-14,DAY(fpdate)+14),DAY(fpdate))),IF(DAY(DATE(YEAR(fpdate),MONTH(fpdate)+L1479-1,DAY(fpdate)))&lt;&gt;DAY(fpdate),DATE(YEAR(fpdate),MONTH(fpdate)+L1479,0),DATE(YEAR(fpdate),MONTH(fpdate)+L1479-1,DAY(fpdate))))))</f>
        <v/>
      </c>
      <c r="N1479" s="70" t="str">
        <f>IF(L1479="","",IF(D1479&lt;&gt;"",D1479,IF(L1479=1,start_rate,IF(variable,IF(OR(L1479=1,L1479&lt;$K$20*periods_per_year),N1478,MIN($K$21,IF(MOD(L1479-1,$J$23)=0,MAX($K$22,N1478+$J$24),N1478))),N1478))))</f>
        <v/>
      </c>
      <c r="O1479" s="71" t="str">
        <f>IF(L1479="","",ROUND((((1+N1479/CP)^(CP/periods_per_year))-1)*R1478,2))</f>
        <v/>
      </c>
      <c r="P1479" s="71" t="str">
        <f>IF(L1479="","",IF(L1479=nper,R1478+O1479,MIN(R1478+O1479,IF(N1479=N1478,P1478,ROUND(-PMT(((1+N1479/CP)^(CP/periods_per_year))-1,nper-L1479+1,R1478),2)))))</f>
        <v/>
      </c>
      <c r="Q1479" s="71" t="str">
        <f t="shared" si="205"/>
        <v/>
      </c>
      <c r="R1479" s="71" t="str">
        <f t="shared" si="206"/>
        <v/>
      </c>
    </row>
    <row r="1480" spans="1:18" x14ac:dyDescent="0.25">
      <c r="A1480" s="63" t="str">
        <f t="shared" si="198"/>
        <v/>
      </c>
      <c r="B1480" s="64" t="str">
        <f t="shared" si="199"/>
        <v/>
      </c>
      <c r="C1480" s="65" t="str">
        <f t="shared" si="200"/>
        <v/>
      </c>
      <c r="D1480" s="66" t="str">
        <f>IF(A1480="","",IF(A1480=1,start_rate,IF(variable,IF(OR(A1480=1,A1480&lt;$K$20*periods_per_year),D1479,MIN($K$21,IF(MOD(A1480-1,$J$23)=0,MAX($K$22,D1479+$J$24),D1479))),D1479)))</f>
        <v/>
      </c>
      <c r="E1480" s="71" t="str">
        <f t="shared" si="201"/>
        <v/>
      </c>
      <c r="F1480" s="71" t="str">
        <f>IF(A1480="","",IF(A1480=nper,J1479+E1480,MIN(J1479+E1480,IF(D1480=D1479,F1479,IF($E$10="Acc Bi-Weekly",ROUND((-PMT(((1+D1480/CP)^(CP/12))-1,(nper-A1480+1)*12/26,J1479))/2,2),IF($E$10="Acc Weekly",ROUND((-PMT(((1+D1480/CP)^(CP/12))-1,(nper-A1480+1)*12/52,J1479))/4,2),ROUND(-PMT(((1+D1480/CP)^(CP/periods_per_year))-1,nper-A1480+1,J1479),2)))))))</f>
        <v/>
      </c>
      <c r="G1480" s="71" t="str">
        <f>IF(OR(A1480="",A1480&lt;$E$14),"",IF(J1479&lt;=F1480,0,IF(IF(AND(A1480&gt;=$E$14,MOD(A1480-$E$14,int)=0),$E$15,0)+F1480&gt;=J1479+E1480,J1479+E1480-F1480,IF(AND(A1480&gt;=$E$14,MOD(A1480-$E$14,int)=0),$E$15,0)+IF(IF(AND(A1480&gt;=$E$14,MOD(A1480-$E$14,int)=0),$E$15,0)+IF(MOD(A1480-$E$18,periods_per_year)=0,$E$17,0)+F1480&lt;J1479+E1480,IF(MOD(A1480-$E$18,periods_per_year)=0,$E$17,0),J1479+E1480-IF(AND(A1480&gt;=$E$14,MOD(A1480-$E$14,int)=0),$E$15,0)-F1480))))</f>
        <v/>
      </c>
      <c r="H1480" s="68"/>
      <c r="I1480" s="71" t="str">
        <f t="shared" si="202"/>
        <v/>
      </c>
      <c r="J1480" s="71" t="str">
        <f t="shared" si="203"/>
        <v/>
      </c>
      <c r="K1480" s="50"/>
      <c r="L1480" s="63" t="str">
        <f t="shared" si="204"/>
        <v/>
      </c>
      <c r="M1480" s="64" t="str">
        <f>IF(L1480="","",IF(OR(periods_per_year=26,periods_per_year=52),IF(periods_per_year=26,IF(L1480=1,fpdate,M1479+14),IF(periods_per_year=52,IF(L1480=1,fpdate,M1479+7),"n/a")),IF(periods_per_year=24,DATE(YEAR(fpdate),MONTH(fpdate)+(L1480-1)/2+IF(AND(DAY(fpdate)&gt;=15,MOD(L1480,2)=0),1,0),IF(MOD(L1480,2)=0,IF(DAY(fpdate)&gt;=15,DAY(fpdate)-14,DAY(fpdate)+14),DAY(fpdate))),IF(DAY(DATE(YEAR(fpdate),MONTH(fpdate)+L1480-1,DAY(fpdate)))&lt;&gt;DAY(fpdate),DATE(YEAR(fpdate),MONTH(fpdate)+L1480,0),DATE(YEAR(fpdate),MONTH(fpdate)+L1480-1,DAY(fpdate))))))</f>
        <v/>
      </c>
      <c r="N1480" s="70" t="str">
        <f>IF(L1480="","",IF(D1480&lt;&gt;"",D1480,IF(L1480=1,start_rate,IF(variable,IF(OR(L1480=1,L1480&lt;$K$20*periods_per_year),N1479,MIN($K$21,IF(MOD(L1480-1,$J$23)=0,MAX($K$22,N1479+$J$24),N1479))),N1479))))</f>
        <v/>
      </c>
      <c r="O1480" s="71" t="str">
        <f>IF(L1480="","",ROUND((((1+N1480/CP)^(CP/periods_per_year))-1)*R1479,2))</f>
        <v/>
      </c>
      <c r="P1480" s="71" t="str">
        <f>IF(L1480="","",IF(L1480=nper,R1479+O1480,MIN(R1479+O1480,IF(N1480=N1479,P1479,ROUND(-PMT(((1+N1480/CP)^(CP/periods_per_year))-1,nper-L1480+1,R1479),2)))))</f>
        <v/>
      </c>
      <c r="Q1480" s="71" t="str">
        <f t="shared" si="205"/>
        <v/>
      </c>
      <c r="R1480" s="71" t="str">
        <f t="shared" si="206"/>
        <v/>
      </c>
    </row>
    <row r="1481" spans="1:18" x14ac:dyDescent="0.25">
      <c r="A1481" s="63" t="str">
        <f t="shared" si="198"/>
        <v/>
      </c>
      <c r="B1481" s="64" t="str">
        <f t="shared" si="199"/>
        <v/>
      </c>
      <c r="C1481" s="65" t="str">
        <f t="shared" si="200"/>
        <v/>
      </c>
      <c r="D1481" s="66" t="str">
        <f>IF(A1481="","",IF(A1481=1,start_rate,IF(variable,IF(OR(A1481=1,A1481&lt;$K$20*periods_per_year),D1480,MIN($K$21,IF(MOD(A1481-1,$J$23)=0,MAX($K$22,D1480+$J$24),D1480))),D1480)))</f>
        <v/>
      </c>
      <c r="E1481" s="71" t="str">
        <f t="shared" si="201"/>
        <v/>
      </c>
      <c r="F1481" s="71" t="str">
        <f>IF(A1481="","",IF(A1481=nper,J1480+E1481,MIN(J1480+E1481,IF(D1481=D1480,F1480,IF($E$10="Acc Bi-Weekly",ROUND((-PMT(((1+D1481/CP)^(CP/12))-1,(nper-A1481+1)*12/26,J1480))/2,2),IF($E$10="Acc Weekly",ROUND((-PMT(((1+D1481/CP)^(CP/12))-1,(nper-A1481+1)*12/52,J1480))/4,2),ROUND(-PMT(((1+D1481/CP)^(CP/periods_per_year))-1,nper-A1481+1,J1480),2)))))))</f>
        <v/>
      </c>
      <c r="G1481" s="71" t="str">
        <f>IF(OR(A1481="",A1481&lt;$E$14),"",IF(J1480&lt;=F1481,0,IF(IF(AND(A1481&gt;=$E$14,MOD(A1481-$E$14,int)=0),$E$15,0)+F1481&gt;=J1480+E1481,J1480+E1481-F1481,IF(AND(A1481&gt;=$E$14,MOD(A1481-$E$14,int)=0),$E$15,0)+IF(IF(AND(A1481&gt;=$E$14,MOD(A1481-$E$14,int)=0),$E$15,0)+IF(MOD(A1481-$E$18,periods_per_year)=0,$E$17,0)+F1481&lt;J1480+E1481,IF(MOD(A1481-$E$18,periods_per_year)=0,$E$17,0),J1480+E1481-IF(AND(A1481&gt;=$E$14,MOD(A1481-$E$14,int)=0),$E$15,0)-F1481))))</f>
        <v/>
      </c>
      <c r="H1481" s="68"/>
      <c r="I1481" s="71" t="str">
        <f t="shared" si="202"/>
        <v/>
      </c>
      <c r="J1481" s="71" t="str">
        <f t="shared" si="203"/>
        <v/>
      </c>
      <c r="K1481" s="50"/>
      <c r="L1481" s="63" t="str">
        <f t="shared" si="204"/>
        <v/>
      </c>
      <c r="M1481" s="64" t="str">
        <f>IF(L1481="","",IF(OR(periods_per_year=26,periods_per_year=52),IF(periods_per_year=26,IF(L1481=1,fpdate,M1480+14),IF(periods_per_year=52,IF(L1481=1,fpdate,M1480+7),"n/a")),IF(periods_per_year=24,DATE(YEAR(fpdate),MONTH(fpdate)+(L1481-1)/2+IF(AND(DAY(fpdate)&gt;=15,MOD(L1481,2)=0),1,0),IF(MOD(L1481,2)=0,IF(DAY(fpdate)&gt;=15,DAY(fpdate)-14,DAY(fpdate)+14),DAY(fpdate))),IF(DAY(DATE(YEAR(fpdate),MONTH(fpdate)+L1481-1,DAY(fpdate)))&lt;&gt;DAY(fpdate),DATE(YEAR(fpdate),MONTH(fpdate)+L1481,0),DATE(YEAR(fpdate),MONTH(fpdate)+L1481-1,DAY(fpdate))))))</f>
        <v/>
      </c>
      <c r="N1481" s="70" t="str">
        <f>IF(L1481="","",IF(D1481&lt;&gt;"",D1481,IF(L1481=1,start_rate,IF(variable,IF(OR(L1481=1,L1481&lt;$K$20*periods_per_year),N1480,MIN($K$21,IF(MOD(L1481-1,$J$23)=0,MAX($K$22,N1480+$J$24),N1480))),N1480))))</f>
        <v/>
      </c>
      <c r="O1481" s="71" t="str">
        <f>IF(L1481="","",ROUND((((1+N1481/CP)^(CP/periods_per_year))-1)*R1480,2))</f>
        <v/>
      </c>
      <c r="P1481" s="71" t="str">
        <f>IF(L1481="","",IF(L1481=nper,R1480+O1481,MIN(R1480+O1481,IF(N1481=N1480,P1480,ROUND(-PMT(((1+N1481/CP)^(CP/periods_per_year))-1,nper-L1481+1,R1480),2)))))</f>
        <v/>
      </c>
      <c r="Q1481" s="71" t="str">
        <f t="shared" si="205"/>
        <v/>
      </c>
      <c r="R1481" s="71" t="str">
        <f t="shared" si="206"/>
        <v/>
      </c>
    </row>
    <row r="1482" spans="1:18" x14ac:dyDescent="0.25">
      <c r="A1482" s="63" t="str">
        <f t="shared" si="198"/>
        <v/>
      </c>
      <c r="B1482" s="64" t="str">
        <f t="shared" si="199"/>
        <v/>
      </c>
      <c r="C1482" s="65" t="str">
        <f t="shared" si="200"/>
        <v/>
      </c>
      <c r="D1482" s="66" t="str">
        <f>IF(A1482="","",IF(A1482=1,start_rate,IF(variable,IF(OR(A1482=1,A1482&lt;$K$20*periods_per_year),D1481,MIN($K$21,IF(MOD(A1482-1,$J$23)=0,MAX($K$22,D1481+$J$24),D1481))),D1481)))</f>
        <v/>
      </c>
      <c r="E1482" s="71" t="str">
        <f t="shared" si="201"/>
        <v/>
      </c>
      <c r="F1482" s="71" t="str">
        <f>IF(A1482="","",IF(A1482=nper,J1481+E1482,MIN(J1481+E1482,IF(D1482=D1481,F1481,IF($E$10="Acc Bi-Weekly",ROUND((-PMT(((1+D1482/CP)^(CP/12))-1,(nper-A1482+1)*12/26,J1481))/2,2),IF($E$10="Acc Weekly",ROUND((-PMT(((1+D1482/CP)^(CP/12))-1,(nper-A1482+1)*12/52,J1481))/4,2),ROUND(-PMT(((1+D1482/CP)^(CP/periods_per_year))-1,nper-A1482+1,J1481),2)))))))</f>
        <v/>
      </c>
      <c r="G1482" s="71" t="str">
        <f>IF(OR(A1482="",A1482&lt;$E$14),"",IF(J1481&lt;=F1482,0,IF(IF(AND(A1482&gt;=$E$14,MOD(A1482-$E$14,int)=0),$E$15,0)+F1482&gt;=J1481+E1482,J1481+E1482-F1482,IF(AND(A1482&gt;=$E$14,MOD(A1482-$E$14,int)=0),$E$15,0)+IF(IF(AND(A1482&gt;=$E$14,MOD(A1482-$E$14,int)=0),$E$15,0)+IF(MOD(A1482-$E$18,periods_per_year)=0,$E$17,0)+F1482&lt;J1481+E1482,IF(MOD(A1482-$E$18,periods_per_year)=0,$E$17,0),J1481+E1482-IF(AND(A1482&gt;=$E$14,MOD(A1482-$E$14,int)=0),$E$15,0)-F1482))))</f>
        <v/>
      </c>
      <c r="H1482" s="68"/>
      <c r="I1482" s="71" t="str">
        <f t="shared" si="202"/>
        <v/>
      </c>
      <c r="J1482" s="71" t="str">
        <f t="shared" si="203"/>
        <v/>
      </c>
      <c r="K1482" s="50"/>
      <c r="L1482" s="63" t="str">
        <f t="shared" si="204"/>
        <v/>
      </c>
      <c r="M1482" s="64" t="str">
        <f>IF(L1482="","",IF(OR(periods_per_year=26,periods_per_year=52),IF(periods_per_year=26,IF(L1482=1,fpdate,M1481+14),IF(periods_per_year=52,IF(L1482=1,fpdate,M1481+7),"n/a")),IF(periods_per_year=24,DATE(YEAR(fpdate),MONTH(fpdate)+(L1482-1)/2+IF(AND(DAY(fpdate)&gt;=15,MOD(L1482,2)=0),1,0),IF(MOD(L1482,2)=0,IF(DAY(fpdate)&gt;=15,DAY(fpdate)-14,DAY(fpdate)+14),DAY(fpdate))),IF(DAY(DATE(YEAR(fpdate),MONTH(fpdate)+L1482-1,DAY(fpdate)))&lt;&gt;DAY(fpdate),DATE(YEAR(fpdate),MONTH(fpdate)+L1482,0),DATE(YEAR(fpdate),MONTH(fpdate)+L1482-1,DAY(fpdate))))))</f>
        <v/>
      </c>
      <c r="N1482" s="70" t="str">
        <f>IF(L1482="","",IF(D1482&lt;&gt;"",D1482,IF(L1482=1,start_rate,IF(variable,IF(OR(L1482=1,L1482&lt;$K$20*periods_per_year),N1481,MIN($K$21,IF(MOD(L1482-1,$J$23)=0,MAX($K$22,N1481+$J$24),N1481))),N1481))))</f>
        <v/>
      </c>
      <c r="O1482" s="71" t="str">
        <f>IF(L1482="","",ROUND((((1+N1482/CP)^(CP/periods_per_year))-1)*R1481,2))</f>
        <v/>
      </c>
      <c r="P1482" s="71" t="str">
        <f>IF(L1482="","",IF(L1482=nper,R1481+O1482,MIN(R1481+O1482,IF(N1482=N1481,P1481,ROUND(-PMT(((1+N1482/CP)^(CP/periods_per_year))-1,nper-L1482+1,R1481),2)))))</f>
        <v/>
      </c>
      <c r="Q1482" s="71" t="str">
        <f t="shared" si="205"/>
        <v/>
      </c>
      <c r="R1482" s="71" t="str">
        <f t="shared" si="206"/>
        <v/>
      </c>
    </row>
    <row r="1483" spans="1:18" x14ac:dyDescent="0.25">
      <c r="A1483" s="63" t="str">
        <f t="shared" si="198"/>
        <v/>
      </c>
      <c r="B1483" s="64" t="str">
        <f t="shared" si="199"/>
        <v/>
      </c>
      <c r="C1483" s="65" t="str">
        <f t="shared" si="200"/>
        <v/>
      </c>
      <c r="D1483" s="66" t="str">
        <f>IF(A1483="","",IF(A1483=1,start_rate,IF(variable,IF(OR(A1483=1,A1483&lt;$K$20*periods_per_year),D1482,MIN($K$21,IF(MOD(A1483-1,$J$23)=0,MAX($K$22,D1482+$J$24),D1482))),D1482)))</f>
        <v/>
      </c>
      <c r="E1483" s="71" t="str">
        <f t="shared" si="201"/>
        <v/>
      </c>
      <c r="F1483" s="71" t="str">
        <f>IF(A1483="","",IF(A1483=nper,J1482+E1483,MIN(J1482+E1483,IF(D1483=D1482,F1482,IF($E$10="Acc Bi-Weekly",ROUND((-PMT(((1+D1483/CP)^(CP/12))-1,(nper-A1483+1)*12/26,J1482))/2,2),IF($E$10="Acc Weekly",ROUND((-PMT(((1+D1483/CP)^(CP/12))-1,(nper-A1483+1)*12/52,J1482))/4,2),ROUND(-PMT(((1+D1483/CP)^(CP/periods_per_year))-1,nper-A1483+1,J1482),2)))))))</f>
        <v/>
      </c>
      <c r="G1483" s="71" t="str">
        <f>IF(OR(A1483="",A1483&lt;$E$14),"",IF(J1482&lt;=F1483,0,IF(IF(AND(A1483&gt;=$E$14,MOD(A1483-$E$14,int)=0),$E$15,0)+F1483&gt;=J1482+E1483,J1482+E1483-F1483,IF(AND(A1483&gt;=$E$14,MOD(A1483-$E$14,int)=0),$E$15,0)+IF(IF(AND(A1483&gt;=$E$14,MOD(A1483-$E$14,int)=0),$E$15,0)+IF(MOD(A1483-$E$18,periods_per_year)=0,$E$17,0)+F1483&lt;J1482+E1483,IF(MOD(A1483-$E$18,periods_per_year)=0,$E$17,0),J1482+E1483-IF(AND(A1483&gt;=$E$14,MOD(A1483-$E$14,int)=0),$E$15,0)-F1483))))</f>
        <v/>
      </c>
      <c r="H1483" s="68"/>
      <c r="I1483" s="71" t="str">
        <f t="shared" si="202"/>
        <v/>
      </c>
      <c r="J1483" s="71" t="str">
        <f t="shared" si="203"/>
        <v/>
      </c>
      <c r="K1483" s="50"/>
      <c r="L1483" s="63" t="str">
        <f t="shared" si="204"/>
        <v/>
      </c>
      <c r="M1483" s="64" t="str">
        <f>IF(L1483="","",IF(OR(periods_per_year=26,periods_per_year=52),IF(periods_per_year=26,IF(L1483=1,fpdate,M1482+14),IF(periods_per_year=52,IF(L1483=1,fpdate,M1482+7),"n/a")),IF(periods_per_year=24,DATE(YEAR(fpdate),MONTH(fpdate)+(L1483-1)/2+IF(AND(DAY(fpdate)&gt;=15,MOD(L1483,2)=0),1,0),IF(MOD(L1483,2)=0,IF(DAY(fpdate)&gt;=15,DAY(fpdate)-14,DAY(fpdate)+14),DAY(fpdate))),IF(DAY(DATE(YEAR(fpdate),MONTH(fpdate)+L1483-1,DAY(fpdate)))&lt;&gt;DAY(fpdate),DATE(YEAR(fpdate),MONTH(fpdate)+L1483,0),DATE(YEAR(fpdate),MONTH(fpdate)+L1483-1,DAY(fpdate))))))</f>
        <v/>
      </c>
      <c r="N1483" s="70" t="str">
        <f>IF(L1483="","",IF(D1483&lt;&gt;"",D1483,IF(L1483=1,start_rate,IF(variable,IF(OR(L1483=1,L1483&lt;$K$20*periods_per_year),N1482,MIN($K$21,IF(MOD(L1483-1,$J$23)=0,MAX($K$22,N1482+$J$24),N1482))),N1482))))</f>
        <v/>
      </c>
      <c r="O1483" s="71" t="str">
        <f>IF(L1483="","",ROUND((((1+N1483/CP)^(CP/periods_per_year))-1)*R1482,2))</f>
        <v/>
      </c>
      <c r="P1483" s="71" t="str">
        <f>IF(L1483="","",IF(L1483=nper,R1482+O1483,MIN(R1482+O1483,IF(N1483=N1482,P1482,ROUND(-PMT(((1+N1483/CP)^(CP/periods_per_year))-1,nper-L1483+1,R1482),2)))))</f>
        <v/>
      </c>
      <c r="Q1483" s="71" t="str">
        <f t="shared" si="205"/>
        <v/>
      </c>
      <c r="R1483" s="71" t="str">
        <f t="shared" si="206"/>
        <v/>
      </c>
    </row>
    <row r="1484" spans="1:18" x14ac:dyDescent="0.25">
      <c r="A1484" s="63" t="str">
        <f t="shared" si="198"/>
        <v/>
      </c>
      <c r="B1484" s="64" t="str">
        <f t="shared" si="199"/>
        <v/>
      </c>
      <c r="C1484" s="65" t="str">
        <f t="shared" si="200"/>
        <v/>
      </c>
      <c r="D1484" s="66" t="str">
        <f>IF(A1484="","",IF(A1484=1,start_rate,IF(variable,IF(OR(A1484=1,A1484&lt;$K$20*periods_per_year),D1483,MIN($K$21,IF(MOD(A1484-1,$J$23)=0,MAX($K$22,D1483+$J$24),D1483))),D1483)))</f>
        <v/>
      </c>
      <c r="E1484" s="71" t="str">
        <f t="shared" si="201"/>
        <v/>
      </c>
      <c r="F1484" s="71" t="str">
        <f>IF(A1484="","",IF(A1484=nper,J1483+E1484,MIN(J1483+E1484,IF(D1484=D1483,F1483,IF($E$10="Acc Bi-Weekly",ROUND((-PMT(((1+D1484/CP)^(CP/12))-1,(nper-A1484+1)*12/26,J1483))/2,2),IF($E$10="Acc Weekly",ROUND((-PMT(((1+D1484/CP)^(CP/12))-1,(nper-A1484+1)*12/52,J1483))/4,2),ROUND(-PMT(((1+D1484/CP)^(CP/periods_per_year))-1,nper-A1484+1,J1483),2)))))))</f>
        <v/>
      </c>
      <c r="G1484" s="71" t="str">
        <f>IF(OR(A1484="",A1484&lt;$E$14),"",IF(J1483&lt;=F1484,0,IF(IF(AND(A1484&gt;=$E$14,MOD(A1484-$E$14,int)=0),$E$15,0)+F1484&gt;=J1483+E1484,J1483+E1484-F1484,IF(AND(A1484&gt;=$E$14,MOD(A1484-$E$14,int)=0),$E$15,0)+IF(IF(AND(A1484&gt;=$E$14,MOD(A1484-$E$14,int)=0),$E$15,0)+IF(MOD(A1484-$E$18,periods_per_year)=0,$E$17,0)+F1484&lt;J1483+E1484,IF(MOD(A1484-$E$18,periods_per_year)=0,$E$17,0),J1483+E1484-IF(AND(A1484&gt;=$E$14,MOD(A1484-$E$14,int)=0),$E$15,0)-F1484))))</f>
        <v/>
      </c>
      <c r="H1484" s="68"/>
      <c r="I1484" s="71" t="str">
        <f t="shared" si="202"/>
        <v/>
      </c>
      <c r="J1484" s="71" t="str">
        <f t="shared" si="203"/>
        <v/>
      </c>
      <c r="K1484" s="50"/>
      <c r="L1484" s="63" t="str">
        <f t="shared" si="204"/>
        <v/>
      </c>
      <c r="M1484" s="64" t="str">
        <f>IF(L1484="","",IF(OR(periods_per_year=26,periods_per_year=52),IF(periods_per_year=26,IF(L1484=1,fpdate,M1483+14),IF(periods_per_year=52,IF(L1484=1,fpdate,M1483+7),"n/a")),IF(periods_per_year=24,DATE(YEAR(fpdate),MONTH(fpdate)+(L1484-1)/2+IF(AND(DAY(fpdate)&gt;=15,MOD(L1484,2)=0),1,0),IF(MOD(L1484,2)=0,IF(DAY(fpdate)&gt;=15,DAY(fpdate)-14,DAY(fpdate)+14),DAY(fpdate))),IF(DAY(DATE(YEAR(fpdate),MONTH(fpdate)+L1484-1,DAY(fpdate)))&lt;&gt;DAY(fpdate),DATE(YEAR(fpdate),MONTH(fpdate)+L1484,0),DATE(YEAR(fpdate),MONTH(fpdate)+L1484-1,DAY(fpdate))))))</f>
        <v/>
      </c>
      <c r="N1484" s="70" t="str">
        <f>IF(L1484="","",IF(D1484&lt;&gt;"",D1484,IF(L1484=1,start_rate,IF(variable,IF(OR(L1484=1,L1484&lt;$K$20*periods_per_year),N1483,MIN($K$21,IF(MOD(L1484-1,$J$23)=0,MAX($K$22,N1483+$J$24),N1483))),N1483))))</f>
        <v/>
      </c>
      <c r="O1484" s="71" t="str">
        <f>IF(L1484="","",ROUND((((1+N1484/CP)^(CP/periods_per_year))-1)*R1483,2))</f>
        <v/>
      </c>
      <c r="P1484" s="71" t="str">
        <f>IF(L1484="","",IF(L1484=nper,R1483+O1484,MIN(R1483+O1484,IF(N1484=N1483,P1483,ROUND(-PMT(((1+N1484/CP)^(CP/periods_per_year))-1,nper-L1484+1,R1483),2)))))</f>
        <v/>
      </c>
      <c r="Q1484" s="71" t="str">
        <f t="shared" si="205"/>
        <v/>
      </c>
      <c r="R1484" s="71" t="str">
        <f t="shared" si="206"/>
        <v/>
      </c>
    </row>
    <row r="1485" spans="1:18" x14ac:dyDescent="0.25">
      <c r="A1485" s="63" t="str">
        <f t="shared" si="198"/>
        <v/>
      </c>
      <c r="B1485" s="64" t="str">
        <f t="shared" si="199"/>
        <v/>
      </c>
      <c r="C1485" s="65" t="str">
        <f t="shared" si="200"/>
        <v/>
      </c>
      <c r="D1485" s="66" t="str">
        <f>IF(A1485="","",IF(A1485=1,start_rate,IF(variable,IF(OR(A1485=1,A1485&lt;$K$20*periods_per_year),D1484,MIN($K$21,IF(MOD(A1485-1,$J$23)=0,MAX($K$22,D1484+$J$24),D1484))),D1484)))</f>
        <v/>
      </c>
      <c r="E1485" s="71" t="str">
        <f t="shared" si="201"/>
        <v/>
      </c>
      <c r="F1485" s="71" t="str">
        <f>IF(A1485="","",IF(A1485=nper,J1484+E1485,MIN(J1484+E1485,IF(D1485=D1484,F1484,IF($E$10="Acc Bi-Weekly",ROUND((-PMT(((1+D1485/CP)^(CP/12))-1,(nper-A1485+1)*12/26,J1484))/2,2),IF($E$10="Acc Weekly",ROUND((-PMT(((1+D1485/CP)^(CP/12))-1,(nper-A1485+1)*12/52,J1484))/4,2),ROUND(-PMT(((1+D1485/CP)^(CP/periods_per_year))-1,nper-A1485+1,J1484),2)))))))</f>
        <v/>
      </c>
      <c r="G1485" s="71" t="str">
        <f>IF(OR(A1485="",A1485&lt;$E$14),"",IF(J1484&lt;=F1485,0,IF(IF(AND(A1485&gt;=$E$14,MOD(A1485-$E$14,int)=0),$E$15,0)+F1485&gt;=J1484+E1485,J1484+E1485-F1485,IF(AND(A1485&gt;=$E$14,MOD(A1485-$E$14,int)=0),$E$15,0)+IF(IF(AND(A1485&gt;=$E$14,MOD(A1485-$E$14,int)=0),$E$15,0)+IF(MOD(A1485-$E$18,periods_per_year)=0,$E$17,0)+F1485&lt;J1484+E1485,IF(MOD(A1485-$E$18,periods_per_year)=0,$E$17,0),J1484+E1485-IF(AND(A1485&gt;=$E$14,MOD(A1485-$E$14,int)=0),$E$15,0)-F1485))))</f>
        <v/>
      </c>
      <c r="H1485" s="68"/>
      <c r="I1485" s="71" t="str">
        <f t="shared" si="202"/>
        <v/>
      </c>
      <c r="J1485" s="71" t="str">
        <f t="shared" si="203"/>
        <v/>
      </c>
      <c r="K1485" s="50"/>
      <c r="L1485" s="63" t="str">
        <f t="shared" si="204"/>
        <v/>
      </c>
      <c r="M1485" s="64" t="str">
        <f>IF(L1485="","",IF(OR(periods_per_year=26,periods_per_year=52),IF(periods_per_year=26,IF(L1485=1,fpdate,M1484+14),IF(periods_per_year=52,IF(L1485=1,fpdate,M1484+7),"n/a")),IF(periods_per_year=24,DATE(YEAR(fpdate),MONTH(fpdate)+(L1485-1)/2+IF(AND(DAY(fpdate)&gt;=15,MOD(L1485,2)=0),1,0),IF(MOD(L1485,2)=0,IF(DAY(fpdate)&gt;=15,DAY(fpdate)-14,DAY(fpdate)+14),DAY(fpdate))),IF(DAY(DATE(YEAR(fpdate),MONTH(fpdate)+L1485-1,DAY(fpdate)))&lt;&gt;DAY(fpdate),DATE(YEAR(fpdate),MONTH(fpdate)+L1485,0),DATE(YEAR(fpdate),MONTH(fpdate)+L1485-1,DAY(fpdate))))))</f>
        <v/>
      </c>
      <c r="N1485" s="70" t="str">
        <f>IF(L1485="","",IF(D1485&lt;&gt;"",D1485,IF(L1485=1,start_rate,IF(variable,IF(OR(L1485=1,L1485&lt;$K$20*periods_per_year),N1484,MIN($K$21,IF(MOD(L1485-1,$J$23)=0,MAX($K$22,N1484+$J$24),N1484))),N1484))))</f>
        <v/>
      </c>
      <c r="O1485" s="71" t="str">
        <f>IF(L1485="","",ROUND((((1+N1485/CP)^(CP/periods_per_year))-1)*R1484,2))</f>
        <v/>
      </c>
      <c r="P1485" s="71" t="str">
        <f>IF(L1485="","",IF(L1485=nper,R1484+O1485,MIN(R1484+O1485,IF(N1485=N1484,P1484,ROUND(-PMT(((1+N1485/CP)^(CP/periods_per_year))-1,nper-L1485+1,R1484),2)))))</f>
        <v/>
      </c>
      <c r="Q1485" s="71" t="str">
        <f t="shared" si="205"/>
        <v/>
      </c>
      <c r="R1485" s="71" t="str">
        <f t="shared" si="206"/>
        <v/>
      </c>
    </row>
    <row r="1486" spans="1:18" x14ac:dyDescent="0.25">
      <c r="A1486" s="63" t="str">
        <f t="shared" si="198"/>
        <v/>
      </c>
      <c r="B1486" s="64" t="str">
        <f t="shared" si="199"/>
        <v/>
      </c>
      <c r="C1486" s="65" t="str">
        <f t="shared" si="200"/>
        <v/>
      </c>
      <c r="D1486" s="66" t="str">
        <f>IF(A1486="","",IF(A1486=1,start_rate,IF(variable,IF(OR(A1486=1,A1486&lt;$K$20*periods_per_year),D1485,MIN($K$21,IF(MOD(A1486-1,$J$23)=0,MAX($K$22,D1485+$J$24),D1485))),D1485)))</f>
        <v/>
      </c>
      <c r="E1486" s="71" t="str">
        <f t="shared" si="201"/>
        <v/>
      </c>
      <c r="F1486" s="71" t="str">
        <f>IF(A1486="","",IF(A1486=nper,J1485+E1486,MIN(J1485+E1486,IF(D1486=D1485,F1485,IF($E$10="Acc Bi-Weekly",ROUND((-PMT(((1+D1486/CP)^(CP/12))-1,(nper-A1486+1)*12/26,J1485))/2,2),IF($E$10="Acc Weekly",ROUND((-PMT(((1+D1486/CP)^(CP/12))-1,(nper-A1486+1)*12/52,J1485))/4,2),ROUND(-PMT(((1+D1486/CP)^(CP/periods_per_year))-1,nper-A1486+1,J1485),2)))))))</f>
        <v/>
      </c>
      <c r="G1486" s="71" t="str">
        <f>IF(OR(A1486="",A1486&lt;$E$14),"",IF(J1485&lt;=F1486,0,IF(IF(AND(A1486&gt;=$E$14,MOD(A1486-$E$14,int)=0),$E$15,0)+F1486&gt;=J1485+E1486,J1485+E1486-F1486,IF(AND(A1486&gt;=$E$14,MOD(A1486-$E$14,int)=0),$E$15,0)+IF(IF(AND(A1486&gt;=$E$14,MOD(A1486-$E$14,int)=0),$E$15,0)+IF(MOD(A1486-$E$18,periods_per_year)=0,$E$17,0)+F1486&lt;J1485+E1486,IF(MOD(A1486-$E$18,periods_per_year)=0,$E$17,0),J1485+E1486-IF(AND(A1486&gt;=$E$14,MOD(A1486-$E$14,int)=0),$E$15,0)-F1486))))</f>
        <v/>
      </c>
      <c r="H1486" s="68"/>
      <c r="I1486" s="71" t="str">
        <f t="shared" si="202"/>
        <v/>
      </c>
      <c r="J1486" s="71" t="str">
        <f t="shared" si="203"/>
        <v/>
      </c>
      <c r="K1486" s="50"/>
      <c r="L1486" s="63" t="str">
        <f t="shared" si="204"/>
        <v/>
      </c>
      <c r="M1486" s="64" t="str">
        <f>IF(L1486="","",IF(OR(periods_per_year=26,periods_per_year=52),IF(periods_per_year=26,IF(L1486=1,fpdate,M1485+14),IF(periods_per_year=52,IF(L1486=1,fpdate,M1485+7),"n/a")),IF(periods_per_year=24,DATE(YEAR(fpdate),MONTH(fpdate)+(L1486-1)/2+IF(AND(DAY(fpdate)&gt;=15,MOD(L1486,2)=0),1,0),IF(MOD(L1486,2)=0,IF(DAY(fpdate)&gt;=15,DAY(fpdate)-14,DAY(fpdate)+14),DAY(fpdate))),IF(DAY(DATE(YEAR(fpdate),MONTH(fpdate)+L1486-1,DAY(fpdate)))&lt;&gt;DAY(fpdate),DATE(YEAR(fpdate),MONTH(fpdate)+L1486,0),DATE(YEAR(fpdate),MONTH(fpdate)+L1486-1,DAY(fpdate))))))</f>
        <v/>
      </c>
      <c r="N1486" s="70" t="str">
        <f>IF(L1486="","",IF(D1486&lt;&gt;"",D1486,IF(L1486=1,start_rate,IF(variable,IF(OR(L1486=1,L1486&lt;$K$20*periods_per_year),N1485,MIN($K$21,IF(MOD(L1486-1,$J$23)=0,MAX($K$22,N1485+$J$24),N1485))),N1485))))</f>
        <v/>
      </c>
      <c r="O1486" s="71" t="str">
        <f>IF(L1486="","",ROUND((((1+N1486/CP)^(CP/periods_per_year))-1)*R1485,2))</f>
        <v/>
      </c>
      <c r="P1486" s="71" t="str">
        <f>IF(L1486="","",IF(L1486=nper,R1485+O1486,MIN(R1485+O1486,IF(N1486=N1485,P1485,ROUND(-PMT(((1+N1486/CP)^(CP/periods_per_year))-1,nper-L1486+1,R1485),2)))))</f>
        <v/>
      </c>
      <c r="Q1486" s="71" t="str">
        <f t="shared" si="205"/>
        <v/>
      </c>
      <c r="R1486" s="71" t="str">
        <f t="shared" si="206"/>
        <v/>
      </c>
    </row>
    <row r="1487" spans="1:18" x14ac:dyDescent="0.25">
      <c r="A1487" s="63" t="str">
        <f t="shared" si="198"/>
        <v/>
      </c>
      <c r="B1487" s="64" t="str">
        <f t="shared" si="199"/>
        <v/>
      </c>
      <c r="C1487" s="65" t="str">
        <f t="shared" si="200"/>
        <v/>
      </c>
      <c r="D1487" s="66" t="str">
        <f>IF(A1487="","",IF(A1487=1,start_rate,IF(variable,IF(OR(A1487=1,A1487&lt;$K$20*periods_per_year),D1486,MIN($K$21,IF(MOD(A1487-1,$J$23)=0,MAX($K$22,D1486+$J$24),D1486))),D1486)))</f>
        <v/>
      </c>
      <c r="E1487" s="71" t="str">
        <f t="shared" si="201"/>
        <v/>
      </c>
      <c r="F1487" s="71" t="str">
        <f>IF(A1487="","",IF(A1487=nper,J1486+E1487,MIN(J1486+E1487,IF(D1487=D1486,F1486,IF($E$10="Acc Bi-Weekly",ROUND((-PMT(((1+D1487/CP)^(CP/12))-1,(nper-A1487+1)*12/26,J1486))/2,2),IF($E$10="Acc Weekly",ROUND((-PMT(((1+D1487/CP)^(CP/12))-1,(nper-A1487+1)*12/52,J1486))/4,2),ROUND(-PMT(((1+D1487/CP)^(CP/periods_per_year))-1,nper-A1487+1,J1486),2)))))))</f>
        <v/>
      </c>
      <c r="G1487" s="71" t="str">
        <f>IF(OR(A1487="",A1487&lt;$E$14),"",IF(J1486&lt;=F1487,0,IF(IF(AND(A1487&gt;=$E$14,MOD(A1487-$E$14,int)=0),$E$15,0)+F1487&gt;=J1486+E1487,J1486+E1487-F1487,IF(AND(A1487&gt;=$E$14,MOD(A1487-$E$14,int)=0),$E$15,0)+IF(IF(AND(A1487&gt;=$E$14,MOD(A1487-$E$14,int)=0),$E$15,0)+IF(MOD(A1487-$E$18,periods_per_year)=0,$E$17,0)+F1487&lt;J1486+E1487,IF(MOD(A1487-$E$18,periods_per_year)=0,$E$17,0),J1486+E1487-IF(AND(A1487&gt;=$E$14,MOD(A1487-$E$14,int)=0),$E$15,0)-F1487))))</f>
        <v/>
      </c>
      <c r="H1487" s="68"/>
      <c r="I1487" s="71" t="str">
        <f t="shared" si="202"/>
        <v/>
      </c>
      <c r="J1487" s="71" t="str">
        <f t="shared" si="203"/>
        <v/>
      </c>
      <c r="K1487" s="50"/>
      <c r="L1487" s="63" t="str">
        <f t="shared" si="204"/>
        <v/>
      </c>
      <c r="M1487" s="64" t="str">
        <f>IF(L1487="","",IF(OR(periods_per_year=26,periods_per_year=52),IF(periods_per_year=26,IF(L1487=1,fpdate,M1486+14),IF(periods_per_year=52,IF(L1487=1,fpdate,M1486+7),"n/a")),IF(periods_per_year=24,DATE(YEAR(fpdate),MONTH(fpdate)+(L1487-1)/2+IF(AND(DAY(fpdate)&gt;=15,MOD(L1487,2)=0),1,0),IF(MOD(L1487,2)=0,IF(DAY(fpdate)&gt;=15,DAY(fpdate)-14,DAY(fpdate)+14),DAY(fpdate))),IF(DAY(DATE(YEAR(fpdate),MONTH(fpdate)+L1487-1,DAY(fpdate)))&lt;&gt;DAY(fpdate),DATE(YEAR(fpdate),MONTH(fpdate)+L1487,0),DATE(YEAR(fpdate),MONTH(fpdate)+L1487-1,DAY(fpdate))))))</f>
        <v/>
      </c>
      <c r="N1487" s="70" t="str">
        <f>IF(L1487="","",IF(D1487&lt;&gt;"",D1487,IF(L1487=1,start_rate,IF(variable,IF(OR(L1487=1,L1487&lt;$K$20*periods_per_year),N1486,MIN($K$21,IF(MOD(L1487-1,$J$23)=0,MAX($K$22,N1486+$J$24),N1486))),N1486))))</f>
        <v/>
      </c>
      <c r="O1487" s="71" t="str">
        <f>IF(L1487="","",ROUND((((1+N1487/CP)^(CP/periods_per_year))-1)*R1486,2))</f>
        <v/>
      </c>
      <c r="P1487" s="71" t="str">
        <f>IF(L1487="","",IF(L1487=nper,R1486+O1487,MIN(R1486+O1487,IF(N1487=N1486,P1486,ROUND(-PMT(((1+N1487/CP)^(CP/periods_per_year))-1,nper-L1487+1,R1486),2)))))</f>
        <v/>
      </c>
      <c r="Q1487" s="71" t="str">
        <f t="shared" si="205"/>
        <v/>
      </c>
      <c r="R1487" s="71" t="str">
        <f t="shared" si="206"/>
        <v/>
      </c>
    </row>
    <row r="1488" spans="1:18" x14ac:dyDescent="0.25">
      <c r="A1488" s="63" t="str">
        <f t="shared" si="198"/>
        <v/>
      </c>
      <c r="B1488" s="64" t="str">
        <f t="shared" si="199"/>
        <v/>
      </c>
      <c r="C1488" s="65" t="str">
        <f t="shared" si="200"/>
        <v/>
      </c>
      <c r="D1488" s="66" t="str">
        <f>IF(A1488="","",IF(A1488=1,start_rate,IF(variable,IF(OR(A1488=1,A1488&lt;$K$20*periods_per_year),D1487,MIN($K$21,IF(MOD(A1488-1,$J$23)=0,MAX($K$22,D1487+$J$24),D1487))),D1487)))</f>
        <v/>
      </c>
      <c r="E1488" s="71" t="str">
        <f t="shared" si="201"/>
        <v/>
      </c>
      <c r="F1488" s="71" t="str">
        <f>IF(A1488="","",IF(A1488=nper,J1487+E1488,MIN(J1487+E1488,IF(D1488=D1487,F1487,IF($E$10="Acc Bi-Weekly",ROUND((-PMT(((1+D1488/CP)^(CP/12))-1,(nper-A1488+1)*12/26,J1487))/2,2),IF($E$10="Acc Weekly",ROUND((-PMT(((1+D1488/CP)^(CP/12))-1,(nper-A1488+1)*12/52,J1487))/4,2),ROUND(-PMT(((1+D1488/CP)^(CP/periods_per_year))-1,nper-A1488+1,J1487),2)))))))</f>
        <v/>
      </c>
      <c r="G1488" s="71" t="str">
        <f>IF(OR(A1488="",A1488&lt;$E$14),"",IF(J1487&lt;=F1488,0,IF(IF(AND(A1488&gt;=$E$14,MOD(A1488-$E$14,int)=0),$E$15,0)+F1488&gt;=J1487+E1488,J1487+E1488-F1488,IF(AND(A1488&gt;=$E$14,MOD(A1488-$E$14,int)=0),$E$15,0)+IF(IF(AND(A1488&gt;=$E$14,MOD(A1488-$E$14,int)=0),$E$15,0)+IF(MOD(A1488-$E$18,periods_per_year)=0,$E$17,0)+F1488&lt;J1487+E1488,IF(MOD(A1488-$E$18,periods_per_year)=0,$E$17,0),J1487+E1488-IF(AND(A1488&gt;=$E$14,MOD(A1488-$E$14,int)=0),$E$15,0)-F1488))))</f>
        <v/>
      </c>
      <c r="H1488" s="68"/>
      <c r="I1488" s="71" t="str">
        <f t="shared" si="202"/>
        <v/>
      </c>
      <c r="J1488" s="71" t="str">
        <f t="shared" si="203"/>
        <v/>
      </c>
      <c r="K1488" s="50"/>
      <c r="L1488" s="63" t="str">
        <f t="shared" si="204"/>
        <v/>
      </c>
      <c r="M1488" s="64" t="str">
        <f>IF(L1488="","",IF(OR(periods_per_year=26,periods_per_year=52),IF(periods_per_year=26,IF(L1488=1,fpdate,M1487+14),IF(periods_per_year=52,IF(L1488=1,fpdate,M1487+7),"n/a")),IF(periods_per_year=24,DATE(YEAR(fpdate),MONTH(fpdate)+(L1488-1)/2+IF(AND(DAY(fpdate)&gt;=15,MOD(L1488,2)=0),1,0),IF(MOD(L1488,2)=0,IF(DAY(fpdate)&gt;=15,DAY(fpdate)-14,DAY(fpdate)+14),DAY(fpdate))),IF(DAY(DATE(YEAR(fpdate),MONTH(fpdate)+L1488-1,DAY(fpdate)))&lt;&gt;DAY(fpdate),DATE(YEAR(fpdate),MONTH(fpdate)+L1488,0),DATE(YEAR(fpdate),MONTH(fpdate)+L1488-1,DAY(fpdate))))))</f>
        <v/>
      </c>
      <c r="N1488" s="70" t="str">
        <f>IF(L1488="","",IF(D1488&lt;&gt;"",D1488,IF(L1488=1,start_rate,IF(variable,IF(OR(L1488=1,L1488&lt;$K$20*periods_per_year),N1487,MIN($K$21,IF(MOD(L1488-1,$J$23)=0,MAX($K$22,N1487+$J$24),N1487))),N1487))))</f>
        <v/>
      </c>
      <c r="O1488" s="71" t="str">
        <f>IF(L1488="","",ROUND((((1+N1488/CP)^(CP/periods_per_year))-1)*R1487,2))</f>
        <v/>
      </c>
      <c r="P1488" s="71" t="str">
        <f>IF(L1488="","",IF(L1488=nper,R1487+O1488,MIN(R1487+O1488,IF(N1488=N1487,P1487,ROUND(-PMT(((1+N1488/CP)^(CP/periods_per_year))-1,nper-L1488+1,R1487),2)))))</f>
        <v/>
      </c>
      <c r="Q1488" s="71" t="str">
        <f t="shared" si="205"/>
        <v/>
      </c>
      <c r="R1488" s="71" t="str">
        <f t="shared" si="206"/>
        <v/>
      </c>
    </row>
    <row r="1489" spans="1:18" x14ac:dyDescent="0.25">
      <c r="A1489" s="63" t="str">
        <f t="shared" si="198"/>
        <v/>
      </c>
      <c r="B1489" s="64" t="str">
        <f t="shared" si="199"/>
        <v/>
      </c>
      <c r="C1489" s="65" t="str">
        <f t="shared" si="200"/>
        <v/>
      </c>
      <c r="D1489" s="66" t="str">
        <f>IF(A1489="","",IF(A1489=1,start_rate,IF(variable,IF(OR(A1489=1,A1489&lt;$K$20*periods_per_year),D1488,MIN($K$21,IF(MOD(A1489-1,$J$23)=0,MAX($K$22,D1488+$J$24),D1488))),D1488)))</f>
        <v/>
      </c>
      <c r="E1489" s="71" t="str">
        <f t="shared" si="201"/>
        <v/>
      </c>
      <c r="F1489" s="71" t="str">
        <f>IF(A1489="","",IF(A1489=nper,J1488+E1489,MIN(J1488+E1489,IF(D1489=D1488,F1488,IF($E$10="Acc Bi-Weekly",ROUND((-PMT(((1+D1489/CP)^(CP/12))-1,(nper-A1489+1)*12/26,J1488))/2,2),IF($E$10="Acc Weekly",ROUND((-PMT(((1+D1489/CP)^(CP/12))-1,(nper-A1489+1)*12/52,J1488))/4,2),ROUND(-PMT(((1+D1489/CP)^(CP/periods_per_year))-1,nper-A1489+1,J1488),2)))))))</f>
        <v/>
      </c>
      <c r="G1489" s="71" t="str">
        <f>IF(OR(A1489="",A1489&lt;$E$14),"",IF(J1488&lt;=F1489,0,IF(IF(AND(A1489&gt;=$E$14,MOD(A1489-$E$14,int)=0),$E$15,0)+F1489&gt;=J1488+E1489,J1488+E1489-F1489,IF(AND(A1489&gt;=$E$14,MOD(A1489-$E$14,int)=0),$E$15,0)+IF(IF(AND(A1489&gt;=$E$14,MOD(A1489-$E$14,int)=0),$E$15,0)+IF(MOD(A1489-$E$18,periods_per_year)=0,$E$17,0)+F1489&lt;J1488+E1489,IF(MOD(A1489-$E$18,periods_per_year)=0,$E$17,0),J1488+E1489-IF(AND(A1489&gt;=$E$14,MOD(A1489-$E$14,int)=0),$E$15,0)-F1489))))</f>
        <v/>
      </c>
      <c r="H1489" s="68"/>
      <c r="I1489" s="71" t="str">
        <f t="shared" si="202"/>
        <v/>
      </c>
      <c r="J1489" s="71" t="str">
        <f t="shared" si="203"/>
        <v/>
      </c>
      <c r="K1489" s="50"/>
      <c r="L1489" s="63" t="str">
        <f t="shared" si="204"/>
        <v/>
      </c>
      <c r="M1489" s="64" t="str">
        <f>IF(L1489="","",IF(OR(periods_per_year=26,periods_per_year=52),IF(periods_per_year=26,IF(L1489=1,fpdate,M1488+14),IF(periods_per_year=52,IF(L1489=1,fpdate,M1488+7),"n/a")),IF(periods_per_year=24,DATE(YEAR(fpdate),MONTH(fpdate)+(L1489-1)/2+IF(AND(DAY(fpdate)&gt;=15,MOD(L1489,2)=0),1,0),IF(MOD(L1489,2)=0,IF(DAY(fpdate)&gt;=15,DAY(fpdate)-14,DAY(fpdate)+14),DAY(fpdate))),IF(DAY(DATE(YEAR(fpdate),MONTH(fpdate)+L1489-1,DAY(fpdate)))&lt;&gt;DAY(fpdate),DATE(YEAR(fpdate),MONTH(fpdate)+L1489,0),DATE(YEAR(fpdate),MONTH(fpdate)+L1489-1,DAY(fpdate))))))</f>
        <v/>
      </c>
      <c r="N1489" s="70" t="str">
        <f>IF(L1489="","",IF(D1489&lt;&gt;"",D1489,IF(L1489=1,start_rate,IF(variable,IF(OR(L1489=1,L1489&lt;$K$20*periods_per_year),N1488,MIN($K$21,IF(MOD(L1489-1,$J$23)=0,MAX($K$22,N1488+$J$24),N1488))),N1488))))</f>
        <v/>
      </c>
      <c r="O1489" s="71" t="str">
        <f>IF(L1489="","",ROUND((((1+N1489/CP)^(CP/periods_per_year))-1)*R1488,2))</f>
        <v/>
      </c>
      <c r="P1489" s="71" t="str">
        <f>IF(L1489="","",IF(L1489=nper,R1488+O1489,MIN(R1488+O1489,IF(N1489=N1488,P1488,ROUND(-PMT(((1+N1489/CP)^(CP/periods_per_year))-1,nper-L1489+1,R1488),2)))))</f>
        <v/>
      </c>
      <c r="Q1489" s="71" t="str">
        <f t="shared" si="205"/>
        <v/>
      </c>
      <c r="R1489" s="71" t="str">
        <f t="shared" si="206"/>
        <v/>
      </c>
    </row>
    <row r="1490" spans="1:18" x14ac:dyDescent="0.25">
      <c r="A1490" s="63" t="str">
        <f t="shared" si="198"/>
        <v/>
      </c>
      <c r="B1490" s="64" t="str">
        <f t="shared" si="199"/>
        <v/>
      </c>
      <c r="C1490" s="65" t="str">
        <f t="shared" si="200"/>
        <v/>
      </c>
      <c r="D1490" s="66" t="str">
        <f>IF(A1490="","",IF(A1490=1,start_rate,IF(variable,IF(OR(A1490=1,A1490&lt;$K$20*periods_per_year),D1489,MIN($K$21,IF(MOD(A1490-1,$J$23)=0,MAX($K$22,D1489+$J$24),D1489))),D1489)))</f>
        <v/>
      </c>
      <c r="E1490" s="71" t="str">
        <f t="shared" si="201"/>
        <v/>
      </c>
      <c r="F1490" s="71" t="str">
        <f>IF(A1490="","",IF(A1490=nper,J1489+E1490,MIN(J1489+E1490,IF(D1490=D1489,F1489,IF($E$10="Acc Bi-Weekly",ROUND((-PMT(((1+D1490/CP)^(CP/12))-1,(nper-A1490+1)*12/26,J1489))/2,2),IF($E$10="Acc Weekly",ROUND((-PMT(((1+D1490/CP)^(CP/12))-1,(nper-A1490+1)*12/52,J1489))/4,2),ROUND(-PMT(((1+D1490/CP)^(CP/periods_per_year))-1,nper-A1490+1,J1489),2)))))))</f>
        <v/>
      </c>
      <c r="G1490" s="71" t="str">
        <f>IF(OR(A1490="",A1490&lt;$E$14),"",IF(J1489&lt;=F1490,0,IF(IF(AND(A1490&gt;=$E$14,MOD(A1490-$E$14,int)=0),$E$15,0)+F1490&gt;=J1489+E1490,J1489+E1490-F1490,IF(AND(A1490&gt;=$E$14,MOD(A1490-$E$14,int)=0),$E$15,0)+IF(IF(AND(A1490&gt;=$E$14,MOD(A1490-$E$14,int)=0),$E$15,0)+IF(MOD(A1490-$E$18,periods_per_year)=0,$E$17,0)+F1490&lt;J1489+E1490,IF(MOD(A1490-$E$18,periods_per_year)=0,$E$17,0),J1489+E1490-IF(AND(A1490&gt;=$E$14,MOD(A1490-$E$14,int)=0),$E$15,0)-F1490))))</f>
        <v/>
      </c>
      <c r="H1490" s="68"/>
      <c r="I1490" s="71" t="str">
        <f t="shared" si="202"/>
        <v/>
      </c>
      <c r="J1490" s="71" t="str">
        <f t="shared" si="203"/>
        <v/>
      </c>
      <c r="K1490" s="50"/>
      <c r="L1490" s="63" t="str">
        <f t="shared" si="204"/>
        <v/>
      </c>
      <c r="M1490" s="64" t="str">
        <f>IF(L1490="","",IF(OR(periods_per_year=26,periods_per_year=52),IF(periods_per_year=26,IF(L1490=1,fpdate,M1489+14),IF(periods_per_year=52,IF(L1490=1,fpdate,M1489+7),"n/a")),IF(periods_per_year=24,DATE(YEAR(fpdate),MONTH(fpdate)+(L1490-1)/2+IF(AND(DAY(fpdate)&gt;=15,MOD(L1490,2)=0),1,0),IF(MOD(L1490,2)=0,IF(DAY(fpdate)&gt;=15,DAY(fpdate)-14,DAY(fpdate)+14),DAY(fpdate))),IF(DAY(DATE(YEAR(fpdate),MONTH(fpdate)+L1490-1,DAY(fpdate)))&lt;&gt;DAY(fpdate),DATE(YEAR(fpdate),MONTH(fpdate)+L1490,0),DATE(YEAR(fpdate),MONTH(fpdate)+L1490-1,DAY(fpdate))))))</f>
        <v/>
      </c>
      <c r="N1490" s="70" t="str">
        <f>IF(L1490="","",IF(D1490&lt;&gt;"",D1490,IF(L1490=1,start_rate,IF(variable,IF(OR(L1490=1,L1490&lt;$K$20*periods_per_year),N1489,MIN($K$21,IF(MOD(L1490-1,$J$23)=0,MAX($K$22,N1489+$J$24),N1489))),N1489))))</f>
        <v/>
      </c>
      <c r="O1490" s="71" t="str">
        <f>IF(L1490="","",ROUND((((1+N1490/CP)^(CP/periods_per_year))-1)*R1489,2))</f>
        <v/>
      </c>
      <c r="P1490" s="71" t="str">
        <f>IF(L1490="","",IF(L1490=nper,R1489+O1490,MIN(R1489+O1490,IF(N1490=N1489,P1489,ROUND(-PMT(((1+N1490/CP)^(CP/periods_per_year))-1,nper-L1490+1,R1489),2)))))</f>
        <v/>
      </c>
      <c r="Q1490" s="71" t="str">
        <f t="shared" si="205"/>
        <v/>
      </c>
      <c r="R1490" s="71" t="str">
        <f t="shared" si="206"/>
        <v/>
      </c>
    </row>
    <row r="1491" spans="1:18" x14ac:dyDescent="0.25">
      <c r="A1491" s="63" t="str">
        <f t="shared" si="198"/>
        <v/>
      </c>
      <c r="B1491" s="64" t="str">
        <f t="shared" si="199"/>
        <v/>
      </c>
      <c r="C1491" s="65" t="str">
        <f t="shared" si="200"/>
        <v/>
      </c>
      <c r="D1491" s="66" t="str">
        <f>IF(A1491="","",IF(A1491=1,start_rate,IF(variable,IF(OR(A1491=1,A1491&lt;$K$20*periods_per_year),D1490,MIN($K$21,IF(MOD(A1491-1,$J$23)=0,MAX($K$22,D1490+$J$24),D1490))),D1490)))</f>
        <v/>
      </c>
      <c r="E1491" s="71" t="str">
        <f t="shared" si="201"/>
        <v/>
      </c>
      <c r="F1491" s="71" t="str">
        <f>IF(A1491="","",IF(A1491=nper,J1490+E1491,MIN(J1490+E1491,IF(D1491=D1490,F1490,IF($E$10="Acc Bi-Weekly",ROUND((-PMT(((1+D1491/CP)^(CP/12))-1,(nper-A1491+1)*12/26,J1490))/2,2),IF($E$10="Acc Weekly",ROUND((-PMT(((1+D1491/CP)^(CP/12))-1,(nper-A1491+1)*12/52,J1490))/4,2),ROUND(-PMT(((1+D1491/CP)^(CP/periods_per_year))-1,nper-A1491+1,J1490),2)))))))</f>
        <v/>
      </c>
      <c r="G1491" s="71" t="str">
        <f>IF(OR(A1491="",A1491&lt;$E$14),"",IF(J1490&lt;=F1491,0,IF(IF(AND(A1491&gt;=$E$14,MOD(A1491-$E$14,int)=0),$E$15,0)+F1491&gt;=J1490+E1491,J1490+E1491-F1491,IF(AND(A1491&gt;=$E$14,MOD(A1491-$E$14,int)=0),$E$15,0)+IF(IF(AND(A1491&gt;=$E$14,MOD(A1491-$E$14,int)=0),$E$15,0)+IF(MOD(A1491-$E$18,periods_per_year)=0,$E$17,0)+F1491&lt;J1490+E1491,IF(MOD(A1491-$E$18,periods_per_year)=0,$E$17,0),J1490+E1491-IF(AND(A1491&gt;=$E$14,MOD(A1491-$E$14,int)=0),$E$15,0)-F1491))))</f>
        <v/>
      </c>
      <c r="H1491" s="68"/>
      <c r="I1491" s="71" t="str">
        <f t="shared" si="202"/>
        <v/>
      </c>
      <c r="J1491" s="71" t="str">
        <f t="shared" si="203"/>
        <v/>
      </c>
      <c r="K1491" s="50"/>
      <c r="L1491" s="63" t="str">
        <f t="shared" si="204"/>
        <v/>
      </c>
      <c r="M1491" s="64" t="str">
        <f>IF(L1491="","",IF(OR(periods_per_year=26,periods_per_year=52),IF(periods_per_year=26,IF(L1491=1,fpdate,M1490+14),IF(periods_per_year=52,IF(L1491=1,fpdate,M1490+7),"n/a")),IF(periods_per_year=24,DATE(YEAR(fpdate),MONTH(fpdate)+(L1491-1)/2+IF(AND(DAY(fpdate)&gt;=15,MOD(L1491,2)=0),1,0),IF(MOD(L1491,2)=0,IF(DAY(fpdate)&gt;=15,DAY(fpdate)-14,DAY(fpdate)+14),DAY(fpdate))),IF(DAY(DATE(YEAR(fpdate),MONTH(fpdate)+L1491-1,DAY(fpdate)))&lt;&gt;DAY(fpdate),DATE(YEAR(fpdate),MONTH(fpdate)+L1491,0),DATE(YEAR(fpdate),MONTH(fpdate)+L1491-1,DAY(fpdate))))))</f>
        <v/>
      </c>
      <c r="N1491" s="70" t="str">
        <f>IF(L1491="","",IF(D1491&lt;&gt;"",D1491,IF(L1491=1,start_rate,IF(variable,IF(OR(L1491=1,L1491&lt;$K$20*periods_per_year),N1490,MIN($K$21,IF(MOD(L1491-1,$J$23)=0,MAX($K$22,N1490+$J$24),N1490))),N1490))))</f>
        <v/>
      </c>
      <c r="O1491" s="71" t="str">
        <f>IF(L1491="","",ROUND((((1+N1491/CP)^(CP/periods_per_year))-1)*R1490,2))</f>
        <v/>
      </c>
      <c r="P1491" s="71" t="str">
        <f>IF(L1491="","",IF(L1491=nper,R1490+O1491,MIN(R1490+O1491,IF(N1491=N1490,P1490,ROUND(-PMT(((1+N1491/CP)^(CP/periods_per_year))-1,nper-L1491+1,R1490),2)))))</f>
        <v/>
      </c>
      <c r="Q1491" s="71" t="str">
        <f t="shared" si="205"/>
        <v/>
      </c>
      <c r="R1491" s="71" t="str">
        <f t="shared" si="206"/>
        <v/>
      </c>
    </row>
    <row r="1492" spans="1:18" x14ac:dyDescent="0.25">
      <c r="A1492" s="63" t="str">
        <f t="shared" si="198"/>
        <v/>
      </c>
      <c r="B1492" s="64" t="str">
        <f t="shared" si="199"/>
        <v/>
      </c>
      <c r="C1492" s="65" t="str">
        <f t="shared" si="200"/>
        <v/>
      </c>
      <c r="D1492" s="66" t="str">
        <f>IF(A1492="","",IF(A1492=1,start_rate,IF(variable,IF(OR(A1492=1,A1492&lt;$K$20*periods_per_year),D1491,MIN($K$21,IF(MOD(A1492-1,$J$23)=0,MAX($K$22,D1491+$J$24),D1491))),D1491)))</f>
        <v/>
      </c>
      <c r="E1492" s="71" t="str">
        <f t="shared" si="201"/>
        <v/>
      </c>
      <c r="F1492" s="71" t="str">
        <f>IF(A1492="","",IF(A1492=nper,J1491+E1492,MIN(J1491+E1492,IF(D1492=D1491,F1491,IF($E$10="Acc Bi-Weekly",ROUND((-PMT(((1+D1492/CP)^(CP/12))-1,(nper-A1492+1)*12/26,J1491))/2,2),IF($E$10="Acc Weekly",ROUND((-PMT(((1+D1492/CP)^(CP/12))-1,(nper-A1492+1)*12/52,J1491))/4,2),ROUND(-PMT(((1+D1492/CP)^(CP/periods_per_year))-1,nper-A1492+1,J1491),2)))))))</f>
        <v/>
      </c>
      <c r="G1492" s="71" t="str">
        <f>IF(OR(A1492="",A1492&lt;$E$14),"",IF(J1491&lt;=F1492,0,IF(IF(AND(A1492&gt;=$E$14,MOD(A1492-$E$14,int)=0),$E$15,0)+F1492&gt;=J1491+E1492,J1491+E1492-F1492,IF(AND(A1492&gt;=$E$14,MOD(A1492-$E$14,int)=0),$E$15,0)+IF(IF(AND(A1492&gt;=$E$14,MOD(A1492-$E$14,int)=0),$E$15,0)+IF(MOD(A1492-$E$18,periods_per_year)=0,$E$17,0)+F1492&lt;J1491+E1492,IF(MOD(A1492-$E$18,periods_per_year)=0,$E$17,0),J1491+E1492-IF(AND(A1492&gt;=$E$14,MOD(A1492-$E$14,int)=0),$E$15,0)-F1492))))</f>
        <v/>
      </c>
      <c r="H1492" s="68"/>
      <c r="I1492" s="71" t="str">
        <f t="shared" si="202"/>
        <v/>
      </c>
      <c r="J1492" s="71" t="str">
        <f t="shared" si="203"/>
        <v/>
      </c>
      <c r="K1492" s="50"/>
      <c r="L1492" s="63" t="str">
        <f t="shared" si="204"/>
        <v/>
      </c>
      <c r="M1492" s="64" t="str">
        <f>IF(L1492="","",IF(OR(periods_per_year=26,periods_per_year=52),IF(periods_per_year=26,IF(L1492=1,fpdate,M1491+14),IF(periods_per_year=52,IF(L1492=1,fpdate,M1491+7),"n/a")),IF(periods_per_year=24,DATE(YEAR(fpdate),MONTH(fpdate)+(L1492-1)/2+IF(AND(DAY(fpdate)&gt;=15,MOD(L1492,2)=0),1,0),IF(MOD(L1492,2)=0,IF(DAY(fpdate)&gt;=15,DAY(fpdate)-14,DAY(fpdate)+14),DAY(fpdate))),IF(DAY(DATE(YEAR(fpdate),MONTH(fpdate)+L1492-1,DAY(fpdate)))&lt;&gt;DAY(fpdate),DATE(YEAR(fpdate),MONTH(fpdate)+L1492,0),DATE(YEAR(fpdate),MONTH(fpdate)+L1492-1,DAY(fpdate))))))</f>
        <v/>
      </c>
      <c r="N1492" s="70" t="str">
        <f>IF(L1492="","",IF(D1492&lt;&gt;"",D1492,IF(L1492=1,start_rate,IF(variable,IF(OR(L1492=1,L1492&lt;$K$20*periods_per_year),N1491,MIN($K$21,IF(MOD(L1492-1,$J$23)=0,MAX($K$22,N1491+$J$24),N1491))),N1491))))</f>
        <v/>
      </c>
      <c r="O1492" s="71" t="str">
        <f>IF(L1492="","",ROUND((((1+N1492/CP)^(CP/periods_per_year))-1)*R1491,2))</f>
        <v/>
      </c>
      <c r="P1492" s="71" t="str">
        <f>IF(L1492="","",IF(L1492=nper,R1491+O1492,MIN(R1491+O1492,IF(N1492=N1491,P1491,ROUND(-PMT(((1+N1492/CP)^(CP/periods_per_year))-1,nper-L1492+1,R1491),2)))))</f>
        <v/>
      </c>
      <c r="Q1492" s="71" t="str">
        <f t="shared" si="205"/>
        <v/>
      </c>
      <c r="R1492" s="71" t="str">
        <f t="shared" si="206"/>
        <v/>
      </c>
    </row>
    <row r="1493" spans="1:18" x14ac:dyDescent="0.25">
      <c r="A1493" s="63" t="str">
        <f t="shared" si="198"/>
        <v/>
      </c>
      <c r="B1493" s="64" t="str">
        <f t="shared" si="199"/>
        <v/>
      </c>
      <c r="C1493" s="65" t="str">
        <f t="shared" si="200"/>
        <v/>
      </c>
      <c r="D1493" s="66" t="str">
        <f>IF(A1493="","",IF(A1493=1,start_rate,IF(variable,IF(OR(A1493=1,A1493&lt;$K$20*periods_per_year),D1492,MIN($K$21,IF(MOD(A1493-1,$J$23)=0,MAX($K$22,D1492+$J$24),D1492))),D1492)))</f>
        <v/>
      </c>
      <c r="E1493" s="71" t="str">
        <f t="shared" si="201"/>
        <v/>
      </c>
      <c r="F1493" s="71" t="str">
        <f>IF(A1493="","",IF(A1493=nper,J1492+E1493,MIN(J1492+E1493,IF(D1493=D1492,F1492,IF($E$10="Acc Bi-Weekly",ROUND((-PMT(((1+D1493/CP)^(CP/12))-1,(nper-A1493+1)*12/26,J1492))/2,2),IF($E$10="Acc Weekly",ROUND((-PMT(((1+D1493/CP)^(CP/12))-1,(nper-A1493+1)*12/52,J1492))/4,2),ROUND(-PMT(((1+D1493/CP)^(CP/periods_per_year))-1,nper-A1493+1,J1492),2)))))))</f>
        <v/>
      </c>
      <c r="G1493" s="71" t="str">
        <f>IF(OR(A1493="",A1493&lt;$E$14),"",IF(J1492&lt;=F1493,0,IF(IF(AND(A1493&gt;=$E$14,MOD(A1493-$E$14,int)=0),$E$15,0)+F1493&gt;=J1492+E1493,J1492+E1493-F1493,IF(AND(A1493&gt;=$E$14,MOD(A1493-$E$14,int)=0),$E$15,0)+IF(IF(AND(A1493&gt;=$E$14,MOD(A1493-$E$14,int)=0),$E$15,0)+IF(MOD(A1493-$E$18,periods_per_year)=0,$E$17,0)+F1493&lt;J1492+E1493,IF(MOD(A1493-$E$18,periods_per_year)=0,$E$17,0),J1492+E1493-IF(AND(A1493&gt;=$E$14,MOD(A1493-$E$14,int)=0),$E$15,0)-F1493))))</f>
        <v/>
      </c>
      <c r="H1493" s="68"/>
      <c r="I1493" s="71" t="str">
        <f t="shared" si="202"/>
        <v/>
      </c>
      <c r="J1493" s="71" t="str">
        <f t="shared" si="203"/>
        <v/>
      </c>
      <c r="K1493" s="50"/>
      <c r="L1493" s="63" t="str">
        <f t="shared" si="204"/>
        <v/>
      </c>
      <c r="M1493" s="64" t="str">
        <f>IF(L1493="","",IF(OR(periods_per_year=26,periods_per_year=52),IF(periods_per_year=26,IF(L1493=1,fpdate,M1492+14),IF(periods_per_year=52,IF(L1493=1,fpdate,M1492+7),"n/a")),IF(periods_per_year=24,DATE(YEAR(fpdate),MONTH(fpdate)+(L1493-1)/2+IF(AND(DAY(fpdate)&gt;=15,MOD(L1493,2)=0),1,0),IF(MOD(L1493,2)=0,IF(DAY(fpdate)&gt;=15,DAY(fpdate)-14,DAY(fpdate)+14),DAY(fpdate))),IF(DAY(DATE(YEAR(fpdate),MONTH(fpdate)+L1493-1,DAY(fpdate)))&lt;&gt;DAY(fpdate),DATE(YEAR(fpdate),MONTH(fpdate)+L1493,0),DATE(YEAR(fpdate),MONTH(fpdate)+L1493-1,DAY(fpdate))))))</f>
        <v/>
      </c>
      <c r="N1493" s="70" t="str">
        <f>IF(L1493="","",IF(D1493&lt;&gt;"",D1493,IF(L1493=1,start_rate,IF(variable,IF(OR(L1493=1,L1493&lt;$K$20*periods_per_year),N1492,MIN($K$21,IF(MOD(L1493-1,$J$23)=0,MAX($K$22,N1492+$J$24),N1492))),N1492))))</f>
        <v/>
      </c>
      <c r="O1493" s="71" t="str">
        <f>IF(L1493="","",ROUND((((1+N1493/CP)^(CP/periods_per_year))-1)*R1492,2))</f>
        <v/>
      </c>
      <c r="P1493" s="71" t="str">
        <f>IF(L1493="","",IF(L1493=nper,R1492+O1493,MIN(R1492+O1493,IF(N1493=N1492,P1492,ROUND(-PMT(((1+N1493/CP)^(CP/periods_per_year))-1,nper-L1493+1,R1492),2)))))</f>
        <v/>
      </c>
      <c r="Q1493" s="71" t="str">
        <f t="shared" si="205"/>
        <v/>
      </c>
      <c r="R1493" s="71" t="str">
        <f t="shared" si="206"/>
        <v/>
      </c>
    </row>
    <row r="1494" spans="1:18" x14ac:dyDescent="0.25">
      <c r="A1494" s="63" t="str">
        <f t="shared" si="198"/>
        <v/>
      </c>
      <c r="B1494" s="64" t="str">
        <f t="shared" si="199"/>
        <v/>
      </c>
      <c r="C1494" s="65" t="str">
        <f t="shared" si="200"/>
        <v/>
      </c>
      <c r="D1494" s="66" t="str">
        <f>IF(A1494="","",IF(A1494=1,start_rate,IF(variable,IF(OR(A1494=1,A1494&lt;$K$20*periods_per_year),D1493,MIN($K$21,IF(MOD(A1494-1,$J$23)=0,MAX($K$22,D1493+$J$24),D1493))),D1493)))</f>
        <v/>
      </c>
      <c r="E1494" s="71" t="str">
        <f t="shared" si="201"/>
        <v/>
      </c>
      <c r="F1494" s="71" t="str">
        <f>IF(A1494="","",IF(A1494=nper,J1493+E1494,MIN(J1493+E1494,IF(D1494=D1493,F1493,IF($E$10="Acc Bi-Weekly",ROUND((-PMT(((1+D1494/CP)^(CP/12))-1,(nper-A1494+1)*12/26,J1493))/2,2),IF($E$10="Acc Weekly",ROUND((-PMT(((1+D1494/CP)^(CP/12))-1,(nper-A1494+1)*12/52,J1493))/4,2),ROUND(-PMT(((1+D1494/CP)^(CP/periods_per_year))-1,nper-A1494+1,J1493),2)))))))</f>
        <v/>
      </c>
      <c r="G1494" s="71" t="str">
        <f>IF(OR(A1494="",A1494&lt;$E$14),"",IF(J1493&lt;=F1494,0,IF(IF(AND(A1494&gt;=$E$14,MOD(A1494-$E$14,int)=0),$E$15,0)+F1494&gt;=J1493+E1494,J1493+E1494-F1494,IF(AND(A1494&gt;=$E$14,MOD(A1494-$E$14,int)=0),$E$15,0)+IF(IF(AND(A1494&gt;=$E$14,MOD(A1494-$E$14,int)=0),$E$15,0)+IF(MOD(A1494-$E$18,periods_per_year)=0,$E$17,0)+F1494&lt;J1493+E1494,IF(MOD(A1494-$E$18,periods_per_year)=0,$E$17,0),J1493+E1494-IF(AND(A1494&gt;=$E$14,MOD(A1494-$E$14,int)=0),$E$15,0)-F1494))))</f>
        <v/>
      </c>
      <c r="H1494" s="68"/>
      <c r="I1494" s="71" t="str">
        <f t="shared" si="202"/>
        <v/>
      </c>
      <c r="J1494" s="71" t="str">
        <f t="shared" si="203"/>
        <v/>
      </c>
      <c r="K1494" s="50"/>
      <c r="L1494" s="63" t="str">
        <f t="shared" si="204"/>
        <v/>
      </c>
      <c r="M1494" s="64" t="str">
        <f>IF(L1494="","",IF(OR(periods_per_year=26,periods_per_year=52),IF(periods_per_year=26,IF(L1494=1,fpdate,M1493+14),IF(periods_per_year=52,IF(L1494=1,fpdate,M1493+7),"n/a")),IF(periods_per_year=24,DATE(YEAR(fpdate),MONTH(fpdate)+(L1494-1)/2+IF(AND(DAY(fpdate)&gt;=15,MOD(L1494,2)=0),1,0),IF(MOD(L1494,2)=0,IF(DAY(fpdate)&gt;=15,DAY(fpdate)-14,DAY(fpdate)+14),DAY(fpdate))),IF(DAY(DATE(YEAR(fpdate),MONTH(fpdate)+L1494-1,DAY(fpdate)))&lt;&gt;DAY(fpdate),DATE(YEAR(fpdate),MONTH(fpdate)+L1494,0),DATE(YEAR(fpdate),MONTH(fpdate)+L1494-1,DAY(fpdate))))))</f>
        <v/>
      </c>
      <c r="N1494" s="70" t="str">
        <f>IF(L1494="","",IF(D1494&lt;&gt;"",D1494,IF(L1494=1,start_rate,IF(variable,IF(OR(L1494=1,L1494&lt;$K$20*periods_per_year),N1493,MIN($K$21,IF(MOD(L1494-1,$J$23)=0,MAX($K$22,N1493+$J$24),N1493))),N1493))))</f>
        <v/>
      </c>
      <c r="O1494" s="71" t="str">
        <f>IF(L1494="","",ROUND((((1+N1494/CP)^(CP/periods_per_year))-1)*R1493,2))</f>
        <v/>
      </c>
      <c r="P1494" s="71" t="str">
        <f>IF(L1494="","",IF(L1494=nper,R1493+O1494,MIN(R1493+O1494,IF(N1494=N1493,P1493,ROUND(-PMT(((1+N1494/CP)^(CP/periods_per_year))-1,nper-L1494+1,R1493),2)))))</f>
        <v/>
      </c>
      <c r="Q1494" s="71" t="str">
        <f t="shared" si="205"/>
        <v/>
      </c>
      <c r="R1494" s="71" t="str">
        <f t="shared" si="206"/>
        <v/>
      </c>
    </row>
    <row r="1495" spans="1:18" x14ac:dyDescent="0.25">
      <c r="A1495" s="63" t="str">
        <f t="shared" si="198"/>
        <v/>
      </c>
      <c r="B1495" s="64" t="str">
        <f t="shared" si="199"/>
        <v/>
      </c>
      <c r="C1495" s="65" t="str">
        <f t="shared" si="200"/>
        <v/>
      </c>
      <c r="D1495" s="66" t="str">
        <f>IF(A1495="","",IF(A1495=1,start_rate,IF(variable,IF(OR(A1495=1,A1495&lt;$K$20*periods_per_year),D1494,MIN($K$21,IF(MOD(A1495-1,$J$23)=0,MAX($K$22,D1494+$J$24),D1494))),D1494)))</f>
        <v/>
      </c>
      <c r="E1495" s="71" t="str">
        <f t="shared" si="201"/>
        <v/>
      </c>
      <c r="F1495" s="71" t="str">
        <f>IF(A1495="","",IF(A1495=nper,J1494+E1495,MIN(J1494+E1495,IF(D1495=D1494,F1494,IF($E$10="Acc Bi-Weekly",ROUND((-PMT(((1+D1495/CP)^(CP/12))-1,(nper-A1495+1)*12/26,J1494))/2,2),IF($E$10="Acc Weekly",ROUND((-PMT(((1+D1495/CP)^(CP/12))-1,(nper-A1495+1)*12/52,J1494))/4,2),ROUND(-PMT(((1+D1495/CP)^(CP/periods_per_year))-1,nper-A1495+1,J1494),2)))))))</f>
        <v/>
      </c>
      <c r="G1495" s="71" t="str">
        <f>IF(OR(A1495="",A1495&lt;$E$14),"",IF(J1494&lt;=F1495,0,IF(IF(AND(A1495&gt;=$E$14,MOD(A1495-$E$14,int)=0),$E$15,0)+F1495&gt;=J1494+E1495,J1494+E1495-F1495,IF(AND(A1495&gt;=$E$14,MOD(A1495-$E$14,int)=0),$E$15,0)+IF(IF(AND(A1495&gt;=$E$14,MOD(A1495-$E$14,int)=0),$E$15,0)+IF(MOD(A1495-$E$18,periods_per_year)=0,$E$17,0)+F1495&lt;J1494+E1495,IF(MOD(A1495-$E$18,periods_per_year)=0,$E$17,0),J1494+E1495-IF(AND(A1495&gt;=$E$14,MOD(A1495-$E$14,int)=0),$E$15,0)-F1495))))</f>
        <v/>
      </c>
      <c r="H1495" s="68"/>
      <c r="I1495" s="71" t="str">
        <f t="shared" si="202"/>
        <v/>
      </c>
      <c r="J1495" s="71" t="str">
        <f t="shared" si="203"/>
        <v/>
      </c>
      <c r="K1495" s="50"/>
      <c r="L1495" s="63" t="str">
        <f t="shared" si="204"/>
        <v/>
      </c>
      <c r="M1495" s="64" t="str">
        <f>IF(L1495="","",IF(OR(periods_per_year=26,periods_per_year=52),IF(periods_per_year=26,IF(L1495=1,fpdate,M1494+14),IF(periods_per_year=52,IF(L1495=1,fpdate,M1494+7),"n/a")),IF(periods_per_year=24,DATE(YEAR(fpdate),MONTH(fpdate)+(L1495-1)/2+IF(AND(DAY(fpdate)&gt;=15,MOD(L1495,2)=0),1,0),IF(MOD(L1495,2)=0,IF(DAY(fpdate)&gt;=15,DAY(fpdate)-14,DAY(fpdate)+14),DAY(fpdate))),IF(DAY(DATE(YEAR(fpdate),MONTH(fpdate)+L1495-1,DAY(fpdate)))&lt;&gt;DAY(fpdate),DATE(YEAR(fpdate),MONTH(fpdate)+L1495,0),DATE(YEAR(fpdate),MONTH(fpdate)+L1495-1,DAY(fpdate))))))</f>
        <v/>
      </c>
      <c r="N1495" s="70" t="str">
        <f>IF(L1495="","",IF(D1495&lt;&gt;"",D1495,IF(L1495=1,start_rate,IF(variable,IF(OR(L1495=1,L1495&lt;$K$20*periods_per_year),N1494,MIN($K$21,IF(MOD(L1495-1,$J$23)=0,MAX($K$22,N1494+$J$24),N1494))),N1494))))</f>
        <v/>
      </c>
      <c r="O1495" s="71" t="str">
        <f>IF(L1495="","",ROUND((((1+N1495/CP)^(CP/periods_per_year))-1)*R1494,2))</f>
        <v/>
      </c>
      <c r="P1495" s="71" t="str">
        <f>IF(L1495="","",IF(L1495=nper,R1494+O1495,MIN(R1494+O1495,IF(N1495=N1494,P1494,ROUND(-PMT(((1+N1495/CP)^(CP/periods_per_year))-1,nper-L1495+1,R1494),2)))))</f>
        <v/>
      </c>
      <c r="Q1495" s="71" t="str">
        <f t="shared" si="205"/>
        <v/>
      </c>
      <c r="R1495" s="71" t="str">
        <f t="shared" si="206"/>
        <v/>
      </c>
    </row>
    <row r="1496" spans="1:18" x14ac:dyDescent="0.25">
      <c r="A1496" s="63" t="str">
        <f t="shared" si="198"/>
        <v/>
      </c>
      <c r="B1496" s="64" t="str">
        <f t="shared" si="199"/>
        <v/>
      </c>
      <c r="C1496" s="65" t="str">
        <f t="shared" si="200"/>
        <v/>
      </c>
      <c r="D1496" s="66" t="str">
        <f>IF(A1496="","",IF(A1496=1,start_rate,IF(variable,IF(OR(A1496=1,A1496&lt;$K$20*periods_per_year),D1495,MIN($K$21,IF(MOD(A1496-1,$J$23)=0,MAX($K$22,D1495+$J$24),D1495))),D1495)))</f>
        <v/>
      </c>
      <c r="E1496" s="71" t="str">
        <f t="shared" si="201"/>
        <v/>
      </c>
      <c r="F1496" s="71" t="str">
        <f>IF(A1496="","",IF(A1496=nper,J1495+E1496,MIN(J1495+E1496,IF(D1496=D1495,F1495,IF($E$10="Acc Bi-Weekly",ROUND((-PMT(((1+D1496/CP)^(CP/12))-1,(nper-A1496+1)*12/26,J1495))/2,2),IF($E$10="Acc Weekly",ROUND((-PMT(((1+D1496/CP)^(CP/12))-1,(nper-A1496+1)*12/52,J1495))/4,2),ROUND(-PMT(((1+D1496/CP)^(CP/periods_per_year))-1,nper-A1496+1,J1495),2)))))))</f>
        <v/>
      </c>
      <c r="G1496" s="71" t="str">
        <f>IF(OR(A1496="",A1496&lt;$E$14),"",IF(J1495&lt;=F1496,0,IF(IF(AND(A1496&gt;=$E$14,MOD(A1496-$E$14,int)=0),$E$15,0)+F1496&gt;=J1495+E1496,J1495+E1496-F1496,IF(AND(A1496&gt;=$E$14,MOD(A1496-$E$14,int)=0),$E$15,0)+IF(IF(AND(A1496&gt;=$E$14,MOD(A1496-$E$14,int)=0),$E$15,0)+IF(MOD(A1496-$E$18,periods_per_year)=0,$E$17,0)+F1496&lt;J1495+E1496,IF(MOD(A1496-$E$18,periods_per_year)=0,$E$17,0),J1495+E1496-IF(AND(A1496&gt;=$E$14,MOD(A1496-$E$14,int)=0),$E$15,0)-F1496))))</f>
        <v/>
      </c>
      <c r="H1496" s="68"/>
      <c r="I1496" s="71" t="str">
        <f t="shared" si="202"/>
        <v/>
      </c>
      <c r="J1496" s="71" t="str">
        <f t="shared" si="203"/>
        <v/>
      </c>
      <c r="K1496" s="50"/>
      <c r="L1496" s="63" t="str">
        <f t="shared" si="204"/>
        <v/>
      </c>
      <c r="M1496" s="64" t="str">
        <f>IF(L1496="","",IF(OR(periods_per_year=26,periods_per_year=52),IF(periods_per_year=26,IF(L1496=1,fpdate,M1495+14),IF(periods_per_year=52,IF(L1496=1,fpdate,M1495+7),"n/a")),IF(periods_per_year=24,DATE(YEAR(fpdate),MONTH(fpdate)+(L1496-1)/2+IF(AND(DAY(fpdate)&gt;=15,MOD(L1496,2)=0),1,0),IF(MOD(L1496,2)=0,IF(DAY(fpdate)&gt;=15,DAY(fpdate)-14,DAY(fpdate)+14),DAY(fpdate))),IF(DAY(DATE(YEAR(fpdate),MONTH(fpdate)+L1496-1,DAY(fpdate)))&lt;&gt;DAY(fpdate),DATE(YEAR(fpdate),MONTH(fpdate)+L1496,0),DATE(YEAR(fpdate),MONTH(fpdate)+L1496-1,DAY(fpdate))))))</f>
        <v/>
      </c>
      <c r="N1496" s="70" t="str">
        <f>IF(L1496="","",IF(D1496&lt;&gt;"",D1496,IF(L1496=1,start_rate,IF(variable,IF(OR(L1496=1,L1496&lt;$K$20*periods_per_year),N1495,MIN($K$21,IF(MOD(L1496-1,$J$23)=0,MAX($K$22,N1495+$J$24),N1495))),N1495))))</f>
        <v/>
      </c>
      <c r="O1496" s="71" t="str">
        <f>IF(L1496="","",ROUND((((1+N1496/CP)^(CP/periods_per_year))-1)*R1495,2))</f>
        <v/>
      </c>
      <c r="P1496" s="71" t="str">
        <f>IF(L1496="","",IF(L1496=nper,R1495+O1496,MIN(R1495+O1496,IF(N1496=N1495,P1495,ROUND(-PMT(((1+N1496/CP)^(CP/periods_per_year))-1,nper-L1496+1,R1495),2)))))</f>
        <v/>
      </c>
      <c r="Q1496" s="71" t="str">
        <f t="shared" si="205"/>
        <v/>
      </c>
      <c r="R1496" s="71" t="str">
        <f t="shared" si="206"/>
        <v/>
      </c>
    </row>
    <row r="1497" spans="1:18" x14ac:dyDescent="0.25">
      <c r="A1497" s="63" t="str">
        <f t="shared" si="198"/>
        <v/>
      </c>
      <c r="B1497" s="64" t="str">
        <f t="shared" si="199"/>
        <v/>
      </c>
      <c r="C1497" s="65" t="str">
        <f t="shared" si="200"/>
        <v/>
      </c>
      <c r="D1497" s="66" t="str">
        <f>IF(A1497="","",IF(A1497=1,start_rate,IF(variable,IF(OR(A1497=1,A1497&lt;$K$20*periods_per_year),D1496,MIN($K$21,IF(MOD(A1497-1,$J$23)=0,MAX($K$22,D1496+$J$24),D1496))),D1496)))</f>
        <v/>
      </c>
      <c r="E1497" s="71" t="str">
        <f t="shared" si="201"/>
        <v/>
      </c>
      <c r="F1497" s="71" t="str">
        <f>IF(A1497="","",IF(A1497=nper,J1496+E1497,MIN(J1496+E1497,IF(D1497=D1496,F1496,IF($E$10="Acc Bi-Weekly",ROUND((-PMT(((1+D1497/CP)^(CP/12))-1,(nper-A1497+1)*12/26,J1496))/2,2),IF($E$10="Acc Weekly",ROUND((-PMT(((1+D1497/CP)^(CP/12))-1,(nper-A1497+1)*12/52,J1496))/4,2),ROUND(-PMT(((1+D1497/CP)^(CP/periods_per_year))-1,nper-A1497+1,J1496),2)))))))</f>
        <v/>
      </c>
      <c r="G1497" s="71" t="str">
        <f>IF(OR(A1497="",A1497&lt;$E$14),"",IF(J1496&lt;=F1497,0,IF(IF(AND(A1497&gt;=$E$14,MOD(A1497-$E$14,int)=0),$E$15,0)+F1497&gt;=J1496+E1497,J1496+E1497-F1497,IF(AND(A1497&gt;=$E$14,MOD(A1497-$E$14,int)=0),$E$15,0)+IF(IF(AND(A1497&gt;=$E$14,MOD(A1497-$E$14,int)=0),$E$15,0)+IF(MOD(A1497-$E$18,periods_per_year)=0,$E$17,0)+F1497&lt;J1496+E1497,IF(MOD(A1497-$E$18,periods_per_year)=0,$E$17,0),J1496+E1497-IF(AND(A1497&gt;=$E$14,MOD(A1497-$E$14,int)=0),$E$15,0)-F1497))))</f>
        <v/>
      </c>
      <c r="H1497" s="68"/>
      <c r="I1497" s="71" t="str">
        <f t="shared" si="202"/>
        <v/>
      </c>
      <c r="J1497" s="71" t="str">
        <f t="shared" si="203"/>
        <v/>
      </c>
      <c r="K1497" s="50"/>
      <c r="L1497" s="63" t="str">
        <f t="shared" si="204"/>
        <v/>
      </c>
      <c r="M1497" s="64" t="str">
        <f>IF(L1497="","",IF(OR(periods_per_year=26,periods_per_year=52),IF(periods_per_year=26,IF(L1497=1,fpdate,M1496+14),IF(periods_per_year=52,IF(L1497=1,fpdate,M1496+7),"n/a")),IF(periods_per_year=24,DATE(YEAR(fpdate),MONTH(fpdate)+(L1497-1)/2+IF(AND(DAY(fpdate)&gt;=15,MOD(L1497,2)=0),1,0),IF(MOD(L1497,2)=0,IF(DAY(fpdate)&gt;=15,DAY(fpdate)-14,DAY(fpdate)+14),DAY(fpdate))),IF(DAY(DATE(YEAR(fpdate),MONTH(fpdate)+L1497-1,DAY(fpdate)))&lt;&gt;DAY(fpdate),DATE(YEAR(fpdate),MONTH(fpdate)+L1497,0),DATE(YEAR(fpdate),MONTH(fpdate)+L1497-1,DAY(fpdate))))))</f>
        <v/>
      </c>
      <c r="N1497" s="70" t="str">
        <f>IF(L1497="","",IF(D1497&lt;&gt;"",D1497,IF(L1497=1,start_rate,IF(variable,IF(OR(L1497=1,L1497&lt;$K$20*periods_per_year),N1496,MIN($K$21,IF(MOD(L1497-1,$J$23)=0,MAX($K$22,N1496+$J$24),N1496))),N1496))))</f>
        <v/>
      </c>
      <c r="O1497" s="71" t="str">
        <f>IF(L1497="","",ROUND((((1+N1497/CP)^(CP/periods_per_year))-1)*R1496,2))</f>
        <v/>
      </c>
      <c r="P1497" s="71" t="str">
        <f>IF(L1497="","",IF(L1497=nper,R1496+O1497,MIN(R1496+O1497,IF(N1497=N1496,P1496,ROUND(-PMT(((1+N1497/CP)^(CP/periods_per_year))-1,nper-L1497+1,R1496),2)))))</f>
        <v/>
      </c>
      <c r="Q1497" s="71" t="str">
        <f t="shared" si="205"/>
        <v/>
      </c>
      <c r="R1497" s="71" t="str">
        <f t="shared" si="206"/>
        <v/>
      </c>
    </row>
    <row r="1498" spans="1:18" x14ac:dyDescent="0.25">
      <c r="A1498" s="63" t="str">
        <f t="shared" si="198"/>
        <v/>
      </c>
      <c r="B1498" s="64" t="str">
        <f t="shared" si="199"/>
        <v/>
      </c>
      <c r="C1498" s="65" t="str">
        <f t="shared" si="200"/>
        <v/>
      </c>
      <c r="D1498" s="66" t="str">
        <f>IF(A1498="","",IF(A1498=1,start_rate,IF(variable,IF(OR(A1498=1,A1498&lt;$K$20*periods_per_year),D1497,MIN($K$21,IF(MOD(A1498-1,$J$23)=0,MAX($K$22,D1497+$J$24),D1497))),D1497)))</f>
        <v/>
      </c>
      <c r="E1498" s="71" t="str">
        <f t="shared" si="201"/>
        <v/>
      </c>
      <c r="F1498" s="71" t="str">
        <f>IF(A1498="","",IF(A1498=nper,J1497+E1498,MIN(J1497+E1498,IF(D1498=D1497,F1497,IF($E$10="Acc Bi-Weekly",ROUND((-PMT(((1+D1498/CP)^(CP/12))-1,(nper-A1498+1)*12/26,J1497))/2,2),IF($E$10="Acc Weekly",ROUND((-PMT(((1+D1498/CP)^(CP/12))-1,(nper-A1498+1)*12/52,J1497))/4,2),ROUND(-PMT(((1+D1498/CP)^(CP/periods_per_year))-1,nper-A1498+1,J1497),2)))))))</f>
        <v/>
      </c>
      <c r="G1498" s="71" t="str">
        <f>IF(OR(A1498="",A1498&lt;$E$14),"",IF(J1497&lt;=F1498,0,IF(IF(AND(A1498&gt;=$E$14,MOD(A1498-$E$14,int)=0),$E$15,0)+F1498&gt;=J1497+E1498,J1497+E1498-F1498,IF(AND(A1498&gt;=$E$14,MOD(A1498-$E$14,int)=0),$E$15,0)+IF(IF(AND(A1498&gt;=$E$14,MOD(A1498-$E$14,int)=0),$E$15,0)+IF(MOD(A1498-$E$18,periods_per_year)=0,$E$17,0)+F1498&lt;J1497+E1498,IF(MOD(A1498-$E$18,periods_per_year)=0,$E$17,0),J1497+E1498-IF(AND(A1498&gt;=$E$14,MOD(A1498-$E$14,int)=0),$E$15,0)-F1498))))</f>
        <v/>
      </c>
      <c r="H1498" s="68"/>
      <c r="I1498" s="71" t="str">
        <f t="shared" si="202"/>
        <v/>
      </c>
      <c r="J1498" s="71" t="str">
        <f t="shared" si="203"/>
        <v/>
      </c>
      <c r="K1498" s="50"/>
      <c r="L1498" s="63" t="str">
        <f t="shared" si="204"/>
        <v/>
      </c>
      <c r="M1498" s="64" t="str">
        <f>IF(L1498="","",IF(OR(periods_per_year=26,periods_per_year=52),IF(periods_per_year=26,IF(L1498=1,fpdate,M1497+14),IF(periods_per_year=52,IF(L1498=1,fpdate,M1497+7),"n/a")),IF(periods_per_year=24,DATE(YEAR(fpdate),MONTH(fpdate)+(L1498-1)/2+IF(AND(DAY(fpdate)&gt;=15,MOD(L1498,2)=0),1,0),IF(MOD(L1498,2)=0,IF(DAY(fpdate)&gt;=15,DAY(fpdate)-14,DAY(fpdate)+14),DAY(fpdate))),IF(DAY(DATE(YEAR(fpdate),MONTH(fpdate)+L1498-1,DAY(fpdate)))&lt;&gt;DAY(fpdate),DATE(YEAR(fpdate),MONTH(fpdate)+L1498,0),DATE(YEAR(fpdate),MONTH(fpdate)+L1498-1,DAY(fpdate))))))</f>
        <v/>
      </c>
      <c r="N1498" s="70" t="str">
        <f>IF(L1498="","",IF(D1498&lt;&gt;"",D1498,IF(L1498=1,start_rate,IF(variable,IF(OR(L1498=1,L1498&lt;$K$20*periods_per_year),N1497,MIN($K$21,IF(MOD(L1498-1,$J$23)=0,MAX($K$22,N1497+$J$24),N1497))),N1497))))</f>
        <v/>
      </c>
      <c r="O1498" s="71" t="str">
        <f>IF(L1498="","",ROUND((((1+N1498/CP)^(CP/periods_per_year))-1)*R1497,2))</f>
        <v/>
      </c>
      <c r="P1498" s="71" t="str">
        <f>IF(L1498="","",IF(L1498=nper,R1497+O1498,MIN(R1497+O1498,IF(N1498=N1497,P1497,ROUND(-PMT(((1+N1498/CP)^(CP/periods_per_year))-1,nper-L1498+1,R1497),2)))))</f>
        <v/>
      </c>
      <c r="Q1498" s="71" t="str">
        <f t="shared" si="205"/>
        <v/>
      </c>
      <c r="R1498" s="71" t="str">
        <f t="shared" si="206"/>
        <v/>
      </c>
    </row>
    <row r="1499" spans="1:18" x14ac:dyDescent="0.25">
      <c r="A1499" s="63" t="str">
        <f t="shared" si="198"/>
        <v/>
      </c>
      <c r="B1499" s="64" t="str">
        <f t="shared" si="199"/>
        <v/>
      </c>
      <c r="C1499" s="65" t="str">
        <f t="shared" si="200"/>
        <v/>
      </c>
      <c r="D1499" s="66" t="str">
        <f>IF(A1499="","",IF(A1499=1,start_rate,IF(variable,IF(OR(A1499=1,A1499&lt;$K$20*periods_per_year),D1498,MIN($K$21,IF(MOD(A1499-1,$J$23)=0,MAX($K$22,D1498+$J$24),D1498))),D1498)))</f>
        <v/>
      </c>
      <c r="E1499" s="71" t="str">
        <f t="shared" si="201"/>
        <v/>
      </c>
      <c r="F1499" s="71" t="str">
        <f>IF(A1499="","",IF(A1499=nper,J1498+E1499,MIN(J1498+E1499,IF(D1499=D1498,F1498,IF($E$10="Acc Bi-Weekly",ROUND((-PMT(((1+D1499/CP)^(CP/12))-1,(nper-A1499+1)*12/26,J1498))/2,2),IF($E$10="Acc Weekly",ROUND((-PMT(((1+D1499/CP)^(CP/12))-1,(nper-A1499+1)*12/52,J1498))/4,2),ROUND(-PMT(((1+D1499/CP)^(CP/periods_per_year))-1,nper-A1499+1,J1498),2)))))))</f>
        <v/>
      </c>
      <c r="G1499" s="71" t="str">
        <f>IF(OR(A1499="",A1499&lt;$E$14),"",IF(J1498&lt;=F1499,0,IF(IF(AND(A1499&gt;=$E$14,MOD(A1499-$E$14,int)=0),$E$15,0)+F1499&gt;=J1498+E1499,J1498+E1499-F1499,IF(AND(A1499&gt;=$E$14,MOD(A1499-$E$14,int)=0),$E$15,0)+IF(IF(AND(A1499&gt;=$E$14,MOD(A1499-$E$14,int)=0),$E$15,0)+IF(MOD(A1499-$E$18,periods_per_year)=0,$E$17,0)+F1499&lt;J1498+E1499,IF(MOD(A1499-$E$18,periods_per_year)=0,$E$17,0),J1498+E1499-IF(AND(A1499&gt;=$E$14,MOD(A1499-$E$14,int)=0),$E$15,0)-F1499))))</f>
        <v/>
      </c>
      <c r="H1499" s="68"/>
      <c r="I1499" s="71" t="str">
        <f t="shared" si="202"/>
        <v/>
      </c>
      <c r="J1499" s="71" t="str">
        <f t="shared" si="203"/>
        <v/>
      </c>
      <c r="K1499" s="50"/>
      <c r="L1499" s="63" t="str">
        <f t="shared" si="204"/>
        <v/>
      </c>
      <c r="M1499" s="64" t="str">
        <f>IF(L1499="","",IF(OR(periods_per_year=26,periods_per_year=52),IF(periods_per_year=26,IF(L1499=1,fpdate,M1498+14),IF(periods_per_year=52,IF(L1499=1,fpdate,M1498+7),"n/a")),IF(periods_per_year=24,DATE(YEAR(fpdate),MONTH(fpdate)+(L1499-1)/2+IF(AND(DAY(fpdate)&gt;=15,MOD(L1499,2)=0),1,0),IF(MOD(L1499,2)=0,IF(DAY(fpdate)&gt;=15,DAY(fpdate)-14,DAY(fpdate)+14),DAY(fpdate))),IF(DAY(DATE(YEAR(fpdate),MONTH(fpdate)+L1499-1,DAY(fpdate)))&lt;&gt;DAY(fpdate),DATE(YEAR(fpdate),MONTH(fpdate)+L1499,0),DATE(YEAR(fpdate),MONTH(fpdate)+L1499-1,DAY(fpdate))))))</f>
        <v/>
      </c>
      <c r="N1499" s="70" t="str">
        <f>IF(L1499="","",IF(D1499&lt;&gt;"",D1499,IF(L1499=1,start_rate,IF(variable,IF(OR(L1499=1,L1499&lt;$K$20*periods_per_year),N1498,MIN($K$21,IF(MOD(L1499-1,$J$23)=0,MAX($K$22,N1498+$J$24),N1498))),N1498))))</f>
        <v/>
      </c>
      <c r="O1499" s="71" t="str">
        <f>IF(L1499="","",ROUND((((1+N1499/CP)^(CP/periods_per_year))-1)*R1498,2))</f>
        <v/>
      </c>
      <c r="P1499" s="71" t="str">
        <f>IF(L1499="","",IF(L1499=nper,R1498+O1499,MIN(R1498+O1499,IF(N1499=N1498,P1498,ROUND(-PMT(((1+N1499/CP)^(CP/periods_per_year))-1,nper-L1499+1,R1498),2)))))</f>
        <v/>
      </c>
      <c r="Q1499" s="71" t="str">
        <f t="shared" si="205"/>
        <v/>
      </c>
      <c r="R1499" s="71" t="str">
        <f t="shared" si="206"/>
        <v/>
      </c>
    </row>
    <row r="1500" spans="1:18" x14ac:dyDescent="0.25">
      <c r="A1500" s="63" t="str">
        <f t="shared" si="198"/>
        <v/>
      </c>
      <c r="B1500" s="64" t="str">
        <f t="shared" si="199"/>
        <v/>
      </c>
      <c r="C1500" s="65" t="str">
        <f t="shared" si="200"/>
        <v/>
      </c>
      <c r="D1500" s="66" t="str">
        <f>IF(A1500="","",IF(A1500=1,start_rate,IF(variable,IF(OR(A1500=1,A1500&lt;$K$20*periods_per_year),D1499,MIN($K$21,IF(MOD(A1500-1,$J$23)=0,MAX($K$22,D1499+$J$24),D1499))),D1499)))</f>
        <v/>
      </c>
      <c r="E1500" s="71" t="str">
        <f t="shared" si="201"/>
        <v/>
      </c>
      <c r="F1500" s="71" t="str">
        <f>IF(A1500="","",IF(A1500=nper,J1499+E1500,MIN(J1499+E1500,IF(D1500=D1499,F1499,IF($E$10="Acc Bi-Weekly",ROUND((-PMT(((1+D1500/CP)^(CP/12))-1,(nper-A1500+1)*12/26,J1499))/2,2),IF($E$10="Acc Weekly",ROUND((-PMT(((1+D1500/CP)^(CP/12))-1,(nper-A1500+1)*12/52,J1499))/4,2),ROUND(-PMT(((1+D1500/CP)^(CP/periods_per_year))-1,nper-A1500+1,J1499),2)))))))</f>
        <v/>
      </c>
      <c r="G1500" s="71" t="str">
        <f>IF(OR(A1500="",A1500&lt;$E$14),"",IF(J1499&lt;=F1500,0,IF(IF(AND(A1500&gt;=$E$14,MOD(A1500-$E$14,int)=0),$E$15,0)+F1500&gt;=J1499+E1500,J1499+E1500-F1500,IF(AND(A1500&gt;=$E$14,MOD(A1500-$E$14,int)=0),$E$15,0)+IF(IF(AND(A1500&gt;=$E$14,MOD(A1500-$E$14,int)=0),$E$15,0)+IF(MOD(A1500-$E$18,periods_per_year)=0,$E$17,0)+F1500&lt;J1499+E1500,IF(MOD(A1500-$E$18,periods_per_year)=0,$E$17,0),J1499+E1500-IF(AND(A1500&gt;=$E$14,MOD(A1500-$E$14,int)=0),$E$15,0)-F1500))))</f>
        <v/>
      </c>
      <c r="H1500" s="68"/>
      <c r="I1500" s="71" t="str">
        <f t="shared" si="202"/>
        <v/>
      </c>
      <c r="J1500" s="71" t="str">
        <f t="shared" si="203"/>
        <v/>
      </c>
      <c r="K1500" s="50"/>
      <c r="L1500" s="63" t="str">
        <f t="shared" si="204"/>
        <v/>
      </c>
      <c r="M1500" s="64" t="str">
        <f>IF(L1500="","",IF(OR(periods_per_year=26,periods_per_year=52),IF(periods_per_year=26,IF(L1500=1,fpdate,M1499+14),IF(periods_per_year=52,IF(L1500=1,fpdate,M1499+7),"n/a")),IF(periods_per_year=24,DATE(YEAR(fpdate),MONTH(fpdate)+(L1500-1)/2+IF(AND(DAY(fpdate)&gt;=15,MOD(L1500,2)=0),1,0),IF(MOD(L1500,2)=0,IF(DAY(fpdate)&gt;=15,DAY(fpdate)-14,DAY(fpdate)+14),DAY(fpdate))),IF(DAY(DATE(YEAR(fpdate),MONTH(fpdate)+L1500-1,DAY(fpdate)))&lt;&gt;DAY(fpdate),DATE(YEAR(fpdate),MONTH(fpdate)+L1500,0),DATE(YEAR(fpdate),MONTH(fpdate)+L1500-1,DAY(fpdate))))))</f>
        <v/>
      </c>
      <c r="N1500" s="70" t="str">
        <f>IF(L1500="","",IF(D1500&lt;&gt;"",D1500,IF(L1500=1,start_rate,IF(variable,IF(OR(L1500=1,L1500&lt;$K$20*periods_per_year),N1499,MIN($K$21,IF(MOD(L1500-1,$J$23)=0,MAX($K$22,N1499+$J$24),N1499))),N1499))))</f>
        <v/>
      </c>
      <c r="O1500" s="71" t="str">
        <f>IF(L1500="","",ROUND((((1+N1500/CP)^(CP/periods_per_year))-1)*R1499,2))</f>
        <v/>
      </c>
      <c r="P1500" s="71" t="str">
        <f>IF(L1500="","",IF(L1500=nper,R1499+O1500,MIN(R1499+O1500,IF(N1500=N1499,P1499,ROUND(-PMT(((1+N1500/CP)^(CP/periods_per_year))-1,nper-L1500+1,R1499),2)))))</f>
        <v/>
      </c>
      <c r="Q1500" s="71" t="str">
        <f t="shared" si="205"/>
        <v/>
      </c>
      <c r="R1500" s="71" t="str">
        <f t="shared" si="206"/>
        <v/>
      </c>
    </row>
    <row r="1501" spans="1:18" x14ac:dyDescent="0.25">
      <c r="A1501" s="63" t="str">
        <f t="shared" si="198"/>
        <v/>
      </c>
      <c r="B1501" s="64" t="str">
        <f t="shared" si="199"/>
        <v/>
      </c>
      <c r="C1501" s="65" t="str">
        <f t="shared" si="200"/>
        <v/>
      </c>
      <c r="D1501" s="66" t="str">
        <f>IF(A1501="","",IF(A1501=1,start_rate,IF(variable,IF(OR(A1501=1,A1501&lt;$K$20*periods_per_year),D1500,MIN($K$21,IF(MOD(A1501-1,$J$23)=0,MAX($K$22,D1500+$J$24),D1500))),D1500)))</f>
        <v/>
      </c>
      <c r="E1501" s="71" t="str">
        <f t="shared" si="201"/>
        <v/>
      </c>
      <c r="F1501" s="71" t="str">
        <f>IF(A1501="","",IF(A1501=nper,J1500+E1501,MIN(J1500+E1501,IF(D1501=D1500,F1500,IF($E$10="Acc Bi-Weekly",ROUND((-PMT(((1+D1501/CP)^(CP/12))-1,(nper-A1501+1)*12/26,J1500))/2,2),IF($E$10="Acc Weekly",ROUND((-PMT(((1+D1501/CP)^(CP/12))-1,(nper-A1501+1)*12/52,J1500))/4,2),ROUND(-PMT(((1+D1501/CP)^(CP/periods_per_year))-1,nper-A1501+1,J1500),2)))))))</f>
        <v/>
      </c>
      <c r="G1501" s="71" t="str">
        <f>IF(OR(A1501="",A1501&lt;$E$14),"",IF(J1500&lt;=F1501,0,IF(IF(AND(A1501&gt;=$E$14,MOD(A1501-$E$14,int)=0),$E$15,0)+F1501&gt;=J1500+E1501,J1500+E1501-F1501,IF(AND(A1501&gt;=$E$14,MOD(A1501-$E$14,int)=0),$E$15,0)+IF(IF(AND(A1501&gt;=$E$14,MOD(A1501-$E$14,int)=0),$E$15,0)+IF(MOD(A1501-$E$18,periods_per_year)=0,$E$17,0)+F1501&lt;J1500+E1501,IF(MOD(A1501-$E$18,periods_per_year)=0,$E$17,0),J1500+E1501-IF(AND(A1501&gt;=$E$14,MOD(A1501-$E$14,int)=0),$E$15,0)-F1501))))</f>
        <v/>
      </c>
      <c r="H1501" s="68"/>
      <c r="I1501" s="71" t="str">
        <f t="shared" si="202"/>
        <v/>
      </c>
      <c r="J1501" s="71" t="str">
        <f t="shared" si="203"/>
        <v/>
      </c>
      <c r="K1501" s="50"/>
      <c r="L1501" s="63" t="str">
        <f t="shared" si="204"/>
        <v/>
      </c>
      <c r="M1501" s="64" t="str">
        <f>IF(L1501="","",IF(OR(periods_per_year=26,periods_per_year=52),IF(periods_per_year=26,IF(L1501=1,fpdate,M1500+14),IF(periods_per_year=52,IF(L1501=1,fpdate,M1500+7),"n/a")),IF(periods_per_year=24,DATE(YEAR(fpdate),MONTH(fpdate)+(L1501-1)/2+IF(AND(DAY(fpdate)&gt;=15,MOD(L1501,2)=0),1,0),IF(MOD(L1501,2)=0,IF(DAY(fpdate)&gt;=15,DAY(fpdate)-14,DAY(fpdate)+14),DAY(fpdate))),IF(DAY(DATE(YEAR(fpdate),MONTH(fpdate)+L1501-1,DAY(fpdate)))&lt;&gt;DAY(fpdate),DATE(YEAR(fpdate),MONTH(fpdate)+L1501,0),DATE(YEAR(fpdate),MONTH(fpdate)+L1501-1,DAY(fpdate))))))</f>
        <v/>
      </c>
      <c r="N1501" s="70" t="str">
        <f>IF(L1501="","",IF(D1501&lt;&gt;"",D1501,IF(L1501=1,start_rate,IF(variable,IF(OR(L1501=1,L1501&lt;$K$20*periods_per_year),N1500,MIN($K$21,IF(MOD(L1501-1,$J$23)=0,MAX($K$22,N1500+$J$24),N1500))),N1500))))</f>
        <v/>
      </c>
      <c r="O1501" s="71" t="str">
        <f>IF(L1501="","",ROUND((((1+N1501/CP)^(CP/periods_per_year))-1)*R1500,2))</f>
        <v/>
      </c>
      <c r="P1501" s="71" t="str">
        <f>IF(L1501="","",IF(L1501=nper,R1500+O1501,MIN(R1500+O1501,IF(N1501=N1500,P1500,ROUND(-PMT(((1+N1501/CP)^(CP/periods_per_year))-1,nper-L1501+1,R1500),2)))))</f>
        <v/>
      </c>
      <c r="Q1501" s="71" t="str">
        <f t="shared" si="205"/>
        <v/>
      </c>
      <c r="R1501" s="71" t="str">
        <f t="shared" si="206"/>
        <v/>
      </c>
    </row>
    <row r="1502" spans="1:18" x14ac:dyDescent="0.25">
      <c r="A1502" s="63" t="str">
        <f t="shared" si="198"/>
        <v/>
      </c>
      <c r="B1502" s="64" t="str">
        <f t="shared" si="199"/>
        <v/>
      </c>
      <c r="C1502" s="65" t="str">
        <f t="shared" si="200"/>
        <v/>
      </c>
      <c r="D1502" s="66" t="str">
        <f>IF(A1502="","",IF(A1502=1,start_rate,IF(variable,IF(OR(A1502=1,A1502&lt;$K$20*periods_per_year),D1501,MIN($K$21,IF(MOD(A1502-1,$J$23)=0,MAX($K$22,D1501+$J$24),D1501))),D1501)))</f>
        <v/>
      </c>
      <c r="E1502" s="71" t="str">
        <f t="shared" si="201"/>
        <v/>
      </c>
      <c r="F1502" s="71" t="str">
        <f>IF(A1502="","",IF(A1502=nper,J1501+E1502,MIN(J1501+E1502,IF(D1502=D1501,F1501,IF($E$10="Acc Bi-Weekly",ROUND((-PMT(((1+D1502/CP)^(CP/12))-1,(nper-A1502+1)*12/26,J1501))/2,2),IF($E$10="Acc Weekly",ROUND((-PMT(((1+D1502/CP)^(CP/12))-1,(nper-A1502+1)*12/52,J1501))/4,2),ROUND(-PMT(((1+D1502/CP)^(CP/periods_per_year))-1,nper-A1502+1,J1501),2)))))))</f>
        <v/>
      </c>
      <c r="G1502" s="71" t="str">
        <f>IF(OR(A1502="",A1502&lt;$E$14),"",IF(J1501&lt;=F1502,0,IF(IF(AND(A1502&gt;=$E$14,MOD(A1502-$E$14,int)=0),$E$15,0)+F1502&gt;=J1501+E1502,J1501+E1502-F1502,IF(AND(A1502&gt;=$E$14,MOD(A1502-$E$14,int)=0),$E$15,0)+IF(IF(AND(A1502&gt;=$E$14,MOD(A1502-$E$14,int)=0),$E$15,0)+IF(MOD(A1502-$E$18,periods_per_year)=0,$E$17,0)+F1502&lt;J1501+E1502,IF(MOD(A1502-$E$18,periods_per_year)=0,$E$17,0),J1501+E1502-IF(AND(A1502&gt;=$E$14,MOD(A1502-$E$14,int)=0),$E$15,0)-F1502))))</f>
        <v/>
      </c>
      <c r="H1502" s="68"/>
      <c r="I1502" s="71" t="str">
        <f t="shared" si="202"/>
        <v/>
      </c>
      <c r="J1502" s="71" t="str">
        <f t="shared" si="203"/>
        <v/>
      </c>
      <c r="K1502" s="50"/>
      <c r="L1502" s="63" t="str">
        <f t="shared" si="204"/>
        <v/>
      </c>
      <c r="M1502" s="64" t="str">
        <f>IF(L1502="","",IF(OR(periods_per_year=26,periods_per_year=52),IF(periods_per_year=26,IF(L1502=1,fpdate,M1501+14),IF(periods_per_year=52,IF(L1502=1,fpdate,M1501+7),"n/a")),IF(periods_per_year=24,DATE(YEAR(fpdate),MONTH(fpdate)+(L1502-1)/2+IF(AND(DAY(fpdate)&gt;=15,MOD(L1502,2)=0),1,0),IF(MOD(L1502,2)=0,IF(DAY(fpdate)&gt;=15,DAY(fpdate)-14,DAY(fpdate)+14),DAY(fpdate))),IF(DAY(DATE(YEAR(fpdate),MONTH(fpdate)+L1502-1,DAY(fpdate)))&lt;&gt;DAY(fpdate),DATE(YEAR(fpdate),MONTH(fpdate)+L1502,0),DATE(YEAR(fpdate),MONTH(fpdate)+L1502-1,DAY(fpdate))))))</f>
        <v/>
      </c>
      <c r="N1502" s="70" t="str">
        <f>IF(L1502="","",IF(D1502&lt;&gt;"",D1502,IF(L1502=1,start_rate,IF(variable,IF(OR(L1502=1,L1502&lt;$K$20*periods_per_year),N1501,MIN($K$21,IF(MOD(L1502-1,$J$23)=0,MAX($K$22,N1501+$J$24),N1501))),N1501))))</f>
        <v/>
      </c>
      <c r="O1502" s="71" t="str">
        <f>IF(L1502="","",ROUND((((1+N1502/CP)^(CP/periods_per_year))-1)*R1501,2))</f>
        <v/>
      </c>
      <c r="P1502" s="71" t="str">
        <f>IF(L1502="","",IF(L1502=nper,R1501+O1502,MIN(R1501+O1502,IF(N1502=N1501,P1501,ROUND(-PMT(((1+N1502/CP)^(CP/periods_per_year))-1,nper-L1502+1,R1501),2)))))</f>
        <v/>
      </c>
      <c r="Q1502" s="71" t="str">
        <f t="shared" si="205"/>
        <v/>
      </c>
      <c r="R1502" s="71" t="str">
        <f t="shared" si="206"/>
        <v/>
      </c>
    </row>
    <row r="1503" spans="1:18" x14ac:dyDescent="0.25">
      <c r="A1503" s="63" t="str">
        <f t="shared" si="198"/>
        <v/>
      </c>
      <c r="B1503" s="64" t="str">
        <f t="shared" si="199"/>
        <v/>
      </c>
      <c r="C1503" s="65" t="str">
        <f t="shared" si="200"/>
        <v/>
      </c>
      <c r="D1503" s="66" t="str">
        <f>IF(A1503="","",IF(A1503=1,start_rate,IF(variable,IF(OR(A1503=1,A1503&lt;$K$20*periods_per_year),D1502,MIN($K$21,IF(MOD(A1503-1,$J$23)=0,MAX($K$22,D1502+$J$24),D1502))),D1502)))</f>
        <v/>
      </c>
      <c r="E1503" s="71" t="str">
        <f t="shared" si="201"/>
        <v/>
      </c>
      <c r="F1503" s="71" t="str">
        <f>IF(A1503="","",IF(A1503=nper,J1502+E1503,MIN(J1502+E1503,IF(D1503=D1502,F1502,IF($E$10="Acc Bi-Weekly",ROUND((-PMT(((1+D1503/CP)^(CP/12))-1,(nper-A1503+1)*12/26,J1502))/2,2),IF($E$10="Acc Weekly",ROUND((-PMT(((1+D1503/CP)^(CP/12))-1,(nper-A1503+1)*12/52,J1502))/4,2),ROUND(-PMT(((1+D1503/CP)^(CP/periods_per_year))-1,nper-A1503+1,J1502),2)))))))</f>
        <v/>
      </c>
      <c r="G1503" s="71" t="str">
        <f>IF(OR(A1503="",A1503&lt;$E$14),"",IF(J1502&lt;=F1503,0,IF(IF(AND(A1503&gt;=$E$14,MOD(A1503-$E$14,int)=0),$E$15,0)+F1503&gt;=J1502+E1503,J1502+E1503-F1503,IF(AND(A1503&gt;=$E$14,MOD(A1503-$E$14,int)=0),$E$15,0)+IF(IF(AND(A1503&gt;=$E$14,MOD(A1503-$E$14,int)=0),$E$15,0)+IF(MOD(A1503-$E$18,periods_per_year)=0,$E$17,0)+F1503&lt;J1502+E1503,IF(MOD(A1503-$E$18,periods_per_year)=0,$E$17,0),J1502+E1503-IF(AND(A1503&gt;=$E$14,MOD(A1503-$E$14,int)=0),$E$15,0)-F1503))))</f>
        <v/>
      </c>
      <c r="H1503" s="68"/>
      <c r="I1503" s="71" t="str">
        <f t="shared" si="202"/>
        <v/>
      </c>
      <c r="J1503" s="71" t="str">
        <f t="shared" si="203"/>
        <v/>
      </c>
      <c r="K1503" s="50"/>
      <c r="L1503" s="63" t="str">
        <f t="shared" si="204"/>
        <v/>
      </c>
      <c r="M1503" s="64" t="str">
        <f>IF(L1503="","",IF(OR(periods_per_year=26,periods_per_year=52),IF(periods_per_year=26,IF(L1503=1,fpdate,M1502+14),IF(periods_per_year=52,IF(L1503=1,fpdate,M1502+7),"n/a")),IF(periods_per_year=24,DATE(YEAR(fpdate),MONTH(fpdate)+(L1503-1)/2+IF(AND(DAY(fpdate)&gt;=15,MOD(L1503,2)=0),1,0),IF(MOD(L1503,2)=0,IF(DAY(fpdate)&gt;=15,DAY(fpdate)-14,DAY(fpdate)+14),DAY(fpdate))),IF(DAY(DATE(YEAR(fpdate),MONTH(fpdate)+L1503-1,DAY(fpdate)))&lt;&gt;DAY(fpdate),DATE(YEAR(fpdate),MONTH(fpdate)+L1503,0),DATE(YEAR(fpdate),MONTH(fpdate)+L1503-1,DAY(fpdate))))))</f>
        <v/>
      </c>
      <c r="N1503" s="70" t="str">
        <f>IF(L1503="","",IF(D1503&lt;&gt;"",D1503,IF(L1503=1,start_rate,IF(variable,IF(OR(L1503=1,L1503&lt;$K$20*periods_per_year),N1502,MIN($K$21,IF(MOD(L1503-1,$J$23)=0,MAX($K$22,N1502+$J$24),N1502))),N1502))))</f>
        <v/>
      </c>
      <c r="O1503" s="71" t="str">
        <f>IF(L1503="","",ROUND((((1+N1503/CP)^(CP/periods_per_year))-1)*R1502,2))</f>
        <v/>
      </c>
      <c r="P1503" s="71" t="str">
        <f>IF(L1503="","",IF(L1503=nper,R1502+O1503,MIN(R1502+O1503,IF(N1503=N1502,P1502,ROUND(-PMT(((1+N1503/CP)^(CP/periods_per_year))-1,nper-L1503+1,R1502),2)))))</f>
        <v/>
      </c>
      <c r="Q1503" s="71" t="str">
        <f t="shared" si="205"/>
        <v/>
      </c>
      <c r="R1503" s="71" t="str">
        <f t="shared" si="206"/>
        <v/>
      </c>
    </row>
    <row r="1504" spans="1:18" x14ac:dyDescent="0.25">
      <c r="A1504" s="63" t="str">
        <f t="shared" si="198"/>
        <v/>
      </c>
      <c r="B1504" s="64" t="str">
        <f t="shared" si="199"/>
        <v/>
      </c>
      <c r="C1504" s="65" t="str">
        <f t="shared" si="200"/>
        <v/>
      </c>
      <c r="D1504" s="66" t="str">
        <f>IF(A1504="","",IF(A1504=1,start_rate,IF(variable,IF(OR(A1504=1,A1504&lt;$K$20*periods_per_year),D1503,MIN($K$21,IF(MOD(A1504-1,$J$23)=0,MAX($K$22,D1503+$J$24),D1503))),D1503)))</f>
        <v/>
      </c>
      <c r="E1504" s="71" t="str">
        <f t="shared" si="201"/>
        <v/>
      </c>
      <c r="F1504" s="71" t="str">
        <f>IF(A1504="","",IF(A1504=nper,J1503+E1504,MIN(J1503+E1504,IF(D1504=D1503,F1503,IF($E$10="Acc Bi-Weekly",ROUND((-PMT(((1+D1504/CP)^(CP/12))-1,(nper-A1504+1)*12/26,J1503))/2,2),IF($E$10="Acc Weekly",ROUND((-PMT(((1+D1504/CP)^(CP/12))-1,(nper-A1504+1)*12/52,J1503))/4,2),ROUND(-PMT(((1+D1504/CP)^(CP/periods_per_year))-1,nper-A1504+1,J1503),2)))))))</f>
        <v/>
      </c>
      <c r="G1504" s="71" t="str">
        <f>IF(OR(A1504="",A1504&lt;$E$14),"",IF(J1503&lt;=F1504,0,IF(IF(AND(A1504&gt;=$E$14,MOD(A1504-$E$14,int)=0),$E$15,0)+F1504&gt;=J1503+E1504,J1503+E1504-F1504,IF(AND(A1504&gt;=$E$14,MOD(A1504-$E$14,int)=0),$E$15,0)+IF(IF(AND(A1504&gt;=$E$14,MOD(A1504-$E$14,int)=0),$E$15,0)+IF(MOD(A1504-$E$18,periods_per_year)=0,$E$17,0)+F1504&lt;J1503+E1504,IF(MOD(A1504-$E$18,periods_per_year)=0,$E$17,0),J1503+E1504-IF(AND(A1504&gt;=$E$14,MOD(A1504-$E$14,int)=0),$E$15,0)-F1504))))</f>
        <v/>
      </c>
      <c r="H1504" s="68"/>
      <c r="I1504" s="71" t="str">
        <f t="shared" si="202"/>
        <v/>
      </c>
      <c r="J1504" s="71" t="str">
        <f t="shared" si="203"/>
        <v/>
      </c>
      <c r="K1504" s="50"/>
      <c r="L1504" s="63" t="str">
        <f t="shared" si="204"/>
        <v/>
      </c>
      <c r="M1504" s="64" t="str">
        <f>IF(L1504="","",IF(OR(periods_per_year=26,periods_per_year=52),IF(periods_per_year=26,IF(L1504=1,fpdate,M1503+14),IF(periods_per_year=52,IF(L1504=1,fpdate,M1503+7),"n/a")),IF(periods_per_year=24,DATE(YEAR(fpdate),MONTH(fpdate)+(L1504-1)/2+IF(AND(DAY(fpdate)&gt;=15,MOD(L1504,2)=0),1,0),IF(MOD(L1504,2)=0,IF(DAY(fpdate)&gt;=15,DAY(fpdate)-14,DAY(fpdate)+14),DAY(fpdate))),IF(DAY(DATE(YEAR(fpdate),MONTH(fpdate)+L1504-1,DAY(fpdate)))&lt;&gt;DAY(fpdate),DATE(YEAR(fpdate),MONTH(fpdate)+L1504,0),DATE(YEAR(fpdate),MONTH(fpdate)+L1504-1,DAY(fpdate))))))</f>
        <v/>
      </c>
      <c r="N1504" s="70" t="str">
        <f>IF(L1504="","",IF(D1504&lt;&gt;"",D1504,IF(L1504=1,start_rate,IF(variable,IF(OR(L1504=1,L1504&lt;$K$20*periods_per_year),N1503,MIN($K$21,IF(MOD(L1504-1,$J$23)=0,MAX($K$22,N1503+$J$24),N1503))),N1503))))</f>
        <v/>
      </c>
      <c r="O1504" s="71" t="str">
        <f>IF(L1504="","",ROUND((((1+N1504/CP)^(CP/periods_per_year))-1)*R1503,2))</f>
        <v/>
      </c>
      <c r="P1504" s="71" t="str">
        <f>IF(L1504="","",IF(L1504=nper,R1503+O1504,MIN(R1503+O1504,IF(N1504=N1503,P1503,ROUND(-PMT(((1+N1504/CP)^(CP/periods_per_year))-1,nper-L1504+1,R1503),2)))))</f>
        <v/>
      </c>
      <c r="Q1504" s="71" t="str">
        <f t="shared" si="205"/>
        <v/>
      </c>
      <c r="R1504" s="71" t="str">
        <f t="shared" si="206"/>
        <v/>
      </c>
    </row>
    <row r="1505" spans="1:18" x14ac:dyDescent="0.25">
      <c r="A1505" s="63" t="str">
        <f t="shared" si="198"/>
        <v/>
      </c>
      <c r="B1505" s="64" t="str">
        <f t="shared" si="199"/>
        <v/>
      </c>
      <c r="C1505" s="65" t="str">
        <f t="shared" si="200"/>
        <v/>
      </c>
      <c r="D1505" s="66" t="str">
        <f>IF(A1505="","",IF(A1505=1,start_rate,IF(variable,IF(OR(A1505=1,A1505&lt;$K$20*periods_per_year),D1504,MIN($K$21,IF(MOD(A1505-1,$J$23)=0,MAX($K$22,D1504+$J$24),D1504))),D1504)))</f>
        <v/>
      </c>
      <c r="E1505" s="71" t="str">
        <f t="shared" si="201"/>
        <v/>
      </c>
      <c r="F1505" s="71" t="str">
        <f>IF(A1505="","",IF(A1505=nper,J1504+E1505,MIN(J1504+E1505,IF(D1505=D1504,F1504,IF($E$10="Acc Bi-Weekly",ROUND((-PMT(((1+D1505/CP)^(CP/12))-1,(nper-A1505+1)*12/26,J1504))/2,2),IF($E$10="Acc Weekly",ROUND((-PMT(((1+D1505/CP)^(CP/12))-1,(nper-A1505+1)*12/52,J1504))/4,2),ROUND(-PMT(((1+D1505/CP)^(CP/periods_per_year))-1,nper-A1505+1,J1504),2)))))))</f>
        <v/>
      </c>
      <c r="G1505" s="71" t="str">
        <f>IF(OR(A1505="",A1505&lt;$E$14),"",IF(J1504&lt;=F1505,0,IF(IF(AND(A1505&gt;=$E$14,MOD(A1505-$E$14,int)=0),$E$15,0)+F1505&gt;=J1504+E1505,J1504+E1505-F1505,IF(AND(A1505&gt;=$E$14,MOD(A1505-$E$14,int)=0),$E$15,0)+IF(IF(AND(A1505&gt;=$E$14,MOD(A1505-$E$14,int)=0),$E$15,0)+IF(MOD(A1505-$E$18,periods_per_year)=0,$E$17,0)+F1505&lt;J1504+E1505,IF(MOD(A1505-$E$18,periods_per_year)=0,$E$17,0),J1504+E1505-IF(AND(A1505&gt;=$E$14,MOD(A1505-$E$14,int)=0),$E$15,0)-F1505))))</f>
        <v/>
      </c>
      <c r="H1505" s="68"/>
      <c r="I1505" s="71" t="str">
        <f t="shared" si="202"/>
        <v/>
      </c>
      <c r="J1505" s="71" t="str">
        <f t="shared" si="203"/>
        <v/>
      </c>
      <c r="K1505" s="50"/>
      <c r="L1505" s="63" t="str">
        <f t="shared" si="204"/>
        <v/>
      </c>
      <c r="M1505" s="64" t="str">
        <f>IF(L1505="","",IF(OR(periods_per_year=26,periods_per_year=52),IF(periods_per_year=26,IF(L1505=1,fpdate,M1504+14),IF(periods_per_year=52,IF(L1505=1,fpdate,M1504+7),"n/a")),IF(periods_per_year=24,DATE(YEAR(fpdate),MONTH(fpdate)+(L1505-1)/2+IF(AND(DAY(fpdate)&gt;=15,MOD(L1505,2)=0),1,0),IF(MOD(L1505,2)=0,IF(DAY(fpdate)&gt;=15,DAY(fpdate)-14,DAY(fpdate)+14),DAY(fpdate))),IF(DAY(DATE(YEAR(fpdate),MONTH(fpdate)+L1505-1,DAY(fpdate)))&lt;&gt;DAY(fpdate),DATE(YEAR(fpdate),MONTH(fpdate)+L1505,0),DATE(YEAR(fpdate),MONTH(fpdate)+L1505-1,DAY(fpdate))))))</f>
        <v/>
      </c>
      <c r="N1505" s="70" t="str">
        <f>IF(L1505="","",IF(D1505&lt;&gt;"",D1505,IF(L1505=1,start_rate,IF(variable,IF(OR(L1505=1,L1505&lt;$K$20*periods_per_year),N1504,MIN($K$21,IF(MOD(L1505-1,$J$23)=0,MAX($K$22,N1504+$J$24),N1504))),N1504))))</f>
        <v/>
      </c>
      <c r="O1505" s="71" t="str">
        <f>IF(L1505="","",ROUND((((1+N1505/CP)^(CP/periods_per_year))-1)*R1504,2))</f>
        <v/>
      </c>
      <c r="P1505" s="71" t="str">
        <f>IF(L1505="","",IF(L1505=nper,R1504+O1505,MIN(R1504+O1505,IF(N1505=N1504,P1504,ROUND(-PMT(((1+N1505/CP)^(CP/periods_per_year))-1,nper-L1505+1,R1504),2)))))</f>
        <v/>
      </c>
      <c r="Q1505" s="71" t="str">
        <f t="shared" si="205"/>
        <v/>
      </c>
      <c r="R1505" s="71" t="str">
        <f t="shared" si="206"/>
        <v/>
      </c>
    </row>
    <row r="1506" spans="1:18" x14ac:dyDescent="0.25">
      <c r="A1506" s="63" t="str">
        <f t="shared" si="198"/>
        <v/>
      </c>
      <c r="B1506" s="64" t="str">
        <f t="shared" si="199"/>
        <v/>
      </c>
      <c r="C1506" s="65" t="str">
        <f t="shared" si="200"/>
        <v/>
      </c>
      <c r="D1506" s="66" t="str">
        <f>IF(A1506="","",IF(A1506=1,start_rate,IF(variable,IF(OR(A1506=1,A1506&lt;$K$20*periods_per_year),D1505,MIN($K$21,IF(MOD(A1506-1,$J$23)=0,MAX($K$22,D1505+$J$24),D1505))),D1505)))</f>
        <v/>
      </c>
      <c r="E1506" s="71" t="str">
        <f t="shared" si="201"/>
        <v/>
      </c>
      <c r="F1506" s="71" t="str">
        <f>IF(A1506="","",IF(A1506=nper,J1505+E1506,MIN(J1505+E1506,IF(D1506=D1505,F1505,IF($E$10="Acc Bi-Weekly",ROUND((-PMT(((1+D1506/CP)^(CP/12))-1,(nper-A1506+1)*12/26,J1505))/2,2),IF($E$10="Acc Weekly",ROUND((-PMT(((1+D1506/CP)^(CP/12))-1,(nper-A1506+1)*12/52,J1505))/4,2),ROUND(-PMT(((1+D1506/CP)^(CP/periods_per_year))-1,nper-A1506+1,J1505),2)))))))</f>
        <v/>
      </c>
      <c r="G1506" s="71" t="str">
        <f>IF(OR(A1506="",A1506&lt;$E$14),"",IF(J1505&lt;=F1506,0,IF(IF(AND(A1506&gt;=$E$14,MOD(A1506-$E$14,int)=0),$E$15,0)+F1506&gt;=J1505+E1506,J1505+E1506-F1506,IF(AND(A1506&gt;=$E$14,MOD(A1506-$E$14,int)=0),$E$15,0)+IF(IF(AND(A1506&gt;=$E$14,MOD(A1506-$E$14,int)=0),$E$15,0)+IF(MOD(A1506-$E$18,periods_per_year)=0,$E$17,0)+F1506&lt;J1505+E1506,IF(MOD(A1506-$E$18,periods_per_year)=0,$E$17,0),J1505+E1506-IF(AND(A1506&gt;=$E$14,MOD(A1506-$E$14,int)=0),$E$15,0)-F1506))))</f>
        <v/>
      </c>
      <c r="H1506" s="68"/>
      <c r="I1506" s="71" t="str">
        <f t="shared" si="202"/>
        <v/>
      </c>
      <c r="J1506" s="71" t="str">
        <f t="shared" si="203"/>
        <v/>
      </c>
      <c r="K1506" s="50"/>
      <c r="L1506" s="63" t="str">
        <f t="shared" si="204"/>
        <v/>
      </c>
      <c r="M1506" s="64" t="str">
        <f>IF(L1506="","",IF(OR(periods_per_year=26,periods_per_year=52),IF(periods_per_year=26,IF(L1506=1,fpdate,M1505+14),IF(periods_per_year=52,IF(L1506=1,fpdate,M1505+7),"n/a")),IF(periods_per_year=24,DATE(YEAR(fpdate),MONTH(fpdate)+(L1506-1)/2+IF(AND(DAY(fpdate)&gt;=15,MOD(L1506,2)=0),1,0),IF(MOD(L1506,2)=0,IF(DAY(fpdate)&gt;=15,DAY(fpdate)-14,DAY(fpdate)+14),DAY(fpdate))),IF(DAY(DATE(YEAR(fpdate),MONTH(fpdate)+L1506-1,DAY(fpdate)))&lt;&gt;DAY(fpdate),DATE(YEAR(fpdate),MONTH(fpdate)+L1506,0),DATE(YEAR(fpdate),MONTH(fpdate)+L1506-1,DAY(fpdate))))))</f>
        <v/>
      </c>
      <c r="N1506" s="70" t="str">
        <f>IF(L1506="","",IF(D1506&lt;&gt;"",D1506,IF(L1506=1,start_rate,IF(variable,IF(OR(L1506=1,L1506&lt;$K$20*periods_per_year),N1505,MIN($K$21,IF(MOD(L1506-1,$J$23)=0,MAX($K$22,N1505+$J$24),N1505))),N1505))))</f>
        <v/>
      </c>
      <c r="O1506" s="71" t="str">
        <f>IF(L1506="","",ROUND((((1+N1506/CP)^(CP/periods_per_year))-1)*R1505,2))</f>
        <v/>
      </c>
      <c r="P1506" s="71" t="str">
        <f>IF(L1506="","",IF(L1506=nper,R1505+O1506,MIN(R1505+O1506,IF(N1506=N1505,P1505,ROUND(-PMT(((1+N1506/CP)^(CP/periods_per_year))-1,nper-L1506+1,R1505),2)))))</f>
        <v/>
      </c>
      <c r="Q1506" s="71" t="str">
        <f t="shared" si="205"/>
        <v/>
      </c>
      <c r="R1506" s="71" t="str">
        <f t="shared" si="206"/>
        <v/>
      </c>
    </row>
    <row r="1507" spans="1:18" x14ac:dyDescent="0.25">
      <c r="A1507" s="63" t="str">
        <f t="shared" si="198"/>
        <v/>
      </c>
      <c r="B1507" s="64" t="str">
        <f t="shared" si="199"/>
        <v/>
      </c>
      <c r="C1507" s="65" t="str">
        <f t="shared" si="200"/>
        <v/>
      </c>
      <c r="D1507" s="66" t="str">
        <f>IF(A1507="","",IF(A1507=1,start_rate,IF(variable,IF(OR(A1507=1,A1507&lt;$K$20*periods_per_year),D1506,MIN($K$21,IF(MOD(A1507-1,$J$23)=0,MAX($K$22,D1506+$J$24),D1506))),D1506)))</f>
        <v/>
      </c>
      <c r="E1507" s="71" t="str">
        <f t="shared" si="201"/>
        <v/>
      </c>
      <c r="F1507" s="71" t="str">
        <f>IF(A1507="","",IF(A1507=nper,J1506+E1507,MIN(J1506+E1507,IF(D1507=D1506,F1506,IF($E$10="Acc Bi-Weekly",ROUND((-PMT(((1+D1507/CP)^(CP/12))-1,(nper-A1507+1)*12/26,J1506))/2,2),IF($E$10="Acc Weekly",ROUND((-PMT(((1+D1507/CP)^(CP/12))-1,(nper-A1507+1)*12/52,J1506))/4,2),ROUND(-PMT(((1+D1507/CP)^(CP/periods_per_year))-1,nper-A1507+1,J1506),2)))))))</f>
        <v/>
      </c>
      <c r="G1507" s="71" t="str">
        <f>IF(OR(A1507="",A1507&lt;$E$14),"",IF(J1506&lt;=F1507,0,IF(IF(AND(A1507&gt;=$E$14,MOD(A1507-$E$14,int)=0),$E$15,0)+F1507&gt;=J1506+E1507,J1506+E1507-F1507,IF(AND(A1507&gt;=$E$14,MOD(A1507-$E$14,int)=0),$E$15,0)+IF(IF(AND(A1507&gt;=$E$14,MOD(A1507-$E$14,int)=0),$E$15,0)+IF(MOD(A1507-$E$18,periods_per_year)=0,$E$17,0)+F1507&lt;J1506+E1507,IF(MOD(A1507-$E$18,periods_per_year)=0,$E$17,0),J1506+E1507-IF(AND(A1507&gt;=$E$14,MOD(A1507-$E$14,int)=0),$E$15,0)-F1507))))</f>
        <v/>
      </c>
      <c r="H1507" s="68"/>
      <c r="I1507" s="71" t="str">
        <f t="shared" si="202"/>
        <v/>
      </c>
      <c r="J1507" s="71" t="str">
        <f t="shared" si="203"/>
        <v/>
      </c>
      <c r="K1507" s="50"/>
      <c r="L1507" s="63" t="str">
        <f t="shared" si="204"/>
        <v/>
      </c>
      <c r="M1507" s="64" t="str">
        <f>IF(L1507="","",IF(OR(periods_per_year=26,periods_per_year=52),IF(periods_per_year=26,IF(L1507=1,fpdate,M1506+14),IF(periods_per_year=52,IF(L1507=1,fpdate,M1506+7),"n/a")),IF(periods_per_year=24,DATE(YEAR(fpdate),MONTH(fpdate)+(L1507-1)/2+IF(AND(DAY(fpdate)&gt;=15,MOD(L1507,2)=0),1,0),IF(MOD(L1507,2)=0,IF(DAY(fpdate)&gt;=15,DAY(fpdate)-14,DAY(fpdate)+14),DAY(fpdate))),IF(DAY(DATE(YEAR(fpdate),MONTH(fpdate)+L1507-1,DAY(fpdate)))&lt;&gt;DAY(fpdate),DATE(YEAR(fpdate),MONTH(fpdate)+L1507,0),DATE(YEAR(fpdate),MONTH(fpdate)+L1507-1,DAY(fpdate))))))</f>
        <v/>
      </c>
      <c r="N1507" s="70" t="str">
        <f>IF(L1507="","",IF(D1507&lt;&gt;"",D1507,IF(L1507=1,start_rate,IF(variable,IF(OR(L1507=1,L1507&lt;$K$20*periods_per_year),N1506,MIN($K$21,IF(MOD(L1507-1,$J$23)=0,MAX($K$22,N1506+$J$24),N1506))),N1506))))</f>
        <v/>
      </c>
      <c r="O1507" s="71" t="str">
        <f>IF(L1507="","",ROUND((((1+N1507/CP)^(CP/periods_per_year))-1)*R1506,2))</f>
        <v/>
      </c>
      <c r="P1507" s="71" t="str">
        <f>IF(L1507="","",IF(L1507=nper,R1506+O1507,MIN(R1506+O1507,IF(N1507=N1506,P1506,ROUND(-PMT(((1+N1507/CP)^(CP/periods_per_year))-1,nper-L1507+1,R1506),2)))))</f>
        <v/>
      </c>
      <c r="Q1507" s="71" t="str">
        <f t="shared" si="205"/>
        <v/>
      </c>
      <c r="R1507" s="71" t="str">
        <f t="shared" si="206"/>
        <v/>
      </c>
    </row>
    <row r="1508" spans="1:18" x14ac:dyDescent="0.25">
      <c r="A1508" s="63" t="str">
        <f t="shared" si="198"/>
        <v/>
      </c>
      <c r="B1508" s="64" t="str">
        <f t="shared" si="199"/>
        <v/>
      </c>
      <c r="C1508" s="65" t="str">
        <f t="shared" si="200"/>
        <v/>
      </c>
      <c r="D1508" s="66" t="str">
        <f>IF(A1508="","",IF(A1508=1,start_rate,IF(variable,IF(OR(A1508=1,A1508&lt;$K$20*periods_per_year),D1507,MIN($K$21,IF(MOD(A1508-1,$J$23)=0,MAX($K$22,D1507+$J$24),D1507))),D1507)))</f>
        <v/>
      </c>
      <c r="E1508" s="71" t="str">
        <f t="shared" si="201"/>
        <v/>
      </c>
      <c r="F1508" s="71" t="str">
        <f>IF(A1508="","",IF(A1508=nper,J1507+E1508,MIN(J1507+E1508,IF(D1508=D1507,F1507,IF($E$10="Acc Bi-Weekly",ROUND((-PMT(((1+D1508/CP)^(CP/12))-1,(nper-A1508+1)*12/26,J1507))/2,2),IF($E$10="Acc Weekly",ROUND((-PMT(((1+D1508/CP)^(CP/12))-1,(nper-A1508+1)*12/52,J1507))/4,2),ROUND(-PMT(((1+D1508/CP)^(CP/periods_per_year))-1,nper-A1508+1,J1507),2)))))))</f>
        <v/>
      </c>
      <c r="G1508" s="71" t="str">
        <f>IF(OR(A1508="",A1508&lt;$E$14),"",IF(J1507&lt;=F1508,0,IF(IF(AND(A1508&gt;=$E$14,MOD(A1508-$E$14,int)=0),$E$15,0)+F1508&gt;=J1507+E1508,J1507+E1508-F1508,IF(AND(A1508&gt;=$E$14,MOD(A1508-$E$14,int)=0),$E$15,0)+IF(IF(AND(A1508&gt;=$E$14,MOD(A1508-$E$14,int)=0),$E$15,0)+IF(MOD(A1508-$E$18,periods_per_year)=0,$E$17,0)+F1508&lt;J1507+E1508,IF(MOD(A1508-$E$18,periods_per_year)=0,$E$17,0),J1507+E1508-IF(AND(A1508&gt;=$E$14,MOD(A1508-$E$14,int)=0),$E$15,0)-F1508))))</f>
        <v/>
      </c>
      <c r="H1508" s="68"/>
      <c r="I1508" s="71" t="str">
        <f t="shared" si="202"/>
        <v/>
      </c>
      <c r="J1508" s="71" t="str">
        <f t="shared" si="203"/>
        <v/>
      </c>
      <c r="K1508" s="50"/>
      <c r="L1508" s="63" t="str">
        <f t="shared" si="204"/>
        <v/>
      </c>
      <c r="M1508" s="64" t="str">
        <f>IF(L1508="","",IF(OR(periods_per_year=26,periods_per_year=52),IF(periods_per_year=26,IF(L1508=1,fpdate,M1507+14),IF(periods_per_year=52,IF(L1508=1,fpdate,M1507+7),"n/a")),IF(periods_per_year=24,DATE(YEAR(fpdate),MONTH(fpdate)+(L1508-1)/2+IF(AND(DAY(fpdate)&gt;=15,MOD(L1508,2)=0),1,0),IF(MOD(L1508,2)=0,IF(DAY(fpdate)&gt;=15,DAY(fpdate)-14,DAY(fpdate)+14),DAY(fpdate))),IF(DAY(DATE(YEAR(fpdate),MONTH(fpdate)+L1508-1,DAY(fpdate)))&lt;&gt;DAY(fpdate),DATE(YEAR(fpdate),MONTH(fpdate)+L1508,0),DATE(YEAR(fpdate),MONTH(fpdate)+L1508-1,DAY(fpdate))))))</f>
        <v/>
      </c>
      <c r="N1508" s="70" t="str">
        <f>IF(L1508="","",IF(D1508&lt;&gt;"",D1508,IF(L1508=1,start_rate,IF(variable,IF(OR(L1508=1,L1508&lt;$K$20*periods_per_year),N1507,MIN($K$21,IF(MOD(L1508-1,$J$23)=0,MAX($K$22,N1507+$J$24),N1507))),N1507))))</f>
        <v/>
      </c>
      <c r="O1508" s="71" t="str">
        <f>IF(L1508="","",ROUND((((1+N1508/CP)^(CP/periods_per_year))-1)*R1507,2))</f>
        <v/>
      </c>
      <c r="P1508" s="71" t="str">
        <f>IF(L1508="","",IF(L1508=nper,R1507+O1508,MIN(R1507+O1508,IF(N1508=N1507,P1507,ROUND(-PMT(((1+N1508/CP)^(CP/periods_per_year))-1,nper-L1508+1,R1507),2)))))</f>
        <v/>
      </c>
      <c r="Q1508" s="71" t="str">
        <f t="shared" si="205"/>
        <v/>
      </c>
      <c r="R1508" s="71" t="str">
        <f t="shared" si="206"/>
        <v/>
      </c>
    </row>
    <row r="1509" spans="1:18" x14ac:dyDescent="0.25">
      <c r="A1509" s="63" t="str">
        <f t="shared" si="198"/>
        <v/>
      </c>
      <c r="B1509" s="64" t="str">
        <f t="shared" si="199"/>
        <v/>
      </c>
      <c r="C1509" s="65" t="str">
        <f t="shared" si="200"/>
        <v/>
      </c>
      <c r="D1509" s="66" t="str">
        <f>IF(A1509="","",IF(A1509=1,start_rate,IF(variable,IF(OR(A1509=1,A1509&lt;$K$20*periods_per_year),D1508,MIN($K$21,IF(MOD(A1509-1,$J$23)=0,MAX($K$22,D1508+$J$24),D1508))),D1508)))</f>
        <v/>
      </c>
      <c r="E1509" s="71" t="str">
        <f t="shared" si="201"/>
        <v/>
      </c>
      <c r="F1509" s="71" t="str">
        <f>IF(A1509="","",IF(A1509=nper,J1508+E1509,MIN(J1508+E1509,IF(D1509=D1508,F1508,IF($E$10="Acc Bi-Weekly",ROUND((-PMT(((1+D1509/CP)^(CP/12))-1,(nper-A1509+1)*12/26,J1508))/2,2),IF($E$10="Acc Weekly",ROUND((-PMT(((1+D1509/CP)^(CP/12))-1,(nper-A1509+1)*12/52,J1508))/4,2),ROUND(-PMT(((1+D1509/CP)^(CP/periods_per_year))-1,nper-A1509+1,J1508),2)))))))</f>
        <v/>
      </c>
      <c r="G1509" s="71" t="str">
        <f>IF(OR(A1509="",A1509&lt;$E$14),"",IF(J1508&lt;=F1509,0,IF(IF(AND(A1509&gt;=$E$14,MOD(A1509-$E$14,int)=0),$E$15,0)+F1509&gt;=J1508+E1509,J1508+E1509-F1509,IF(AND(A1509&gt;=$E$14,MOD(A1509-$E$14,int)=0),$E$15,0)+IF(IF(AND(A1509&gt;=$E$14,MOD(A1509-$E$14,int)=0),$E$15,0)+IF(MOD(A1509-$E$18,periods_per_year)=0,$E$17,0)+F1509&lt;J1508+E1509,IF(MOD(A1509-$E$18,periods_per_year)=0,$E$17,0),J1508+E1509-IF(AND(A1509&gt;=$E$14,MOD(A1509-$E$14,int)=0),$E$15,0)-F1509))))</f>
        <v/>
      </c>
      <c r="H1509" s="68"/>
      <c r="I1509" s="71" t="str">
        <f t="shared" si="202"/>
        <v/>
      </c>
      <c r="J1509" s="71" t="str">
        <f t="shared" si="203"/>
        <v/>
      </c>
      <c r="K1509" s="50"/>
      <c r="L1509" s="63" t="str">
        <f t="shared" si="204"/>
        <v/>
      </c>
      <c r="M1509" s="64" t="str">
        <f>IF(L1509="","",IF(OR(periods_per_year=26,periods_per_year=52),IF(periods_per_year=26,IF(L1509=1,fpdate,M1508+14),IF(periods_per_year=52,IF(L1509=1,fpdate,M1508+7),"n/a")),IF(periods_per_year=24,DATE(YEAR(fpdate),MONTH(fpdate)+(L1509-1)/2+IF(AND(DAY(fpdate)&gt;=15,MOD(L1509,2)=0),1,0),IF(MOD(L1509,2)=0,IF(DAY(fpdate)&gt;=15,DAY(fpdate)-14,DAY(fpdate)+14),DAY(fpdate))),IF(DAY(DATE(YEAR(fpdate),MONTH(fpdate)+L1509-1,DAY(fpdate)))&lt;&gt;DAY(fpdate),DATE(YEAR(fpdate),MONTH(fpdate)+L1509,0),DATE(YEAR(fpdate),MONTH(fpdate)+L1509-1,DAY(fpdate))))))</f>
        <v/>
      </c>
      <c r="N1509" s="70" t="str">
        <f>IF(L1509="","",IF(D1509&lt;&gt;"",D1509,IF(L1509=1,start_rate,IF(variable,IF(OR(L1509=1,L1509&lt;$K$20*periods_per_year),N1508,MIN($K$21,IF(MOD(L1509-1,$J$23)=0,MAX($K$22,N1508+$J$24),N1508))),N1508))))</f>
        <v/>
      </c>
      <c r="O1509" s="71" t="str">
        <f>IF(L1509="","",ROUND((((1+N1509/CP)^(CP/periods_per_year))-1)*R1508,2))</f>
        <v/>
      </c>
      <c r="P1509" s="71" t="str">
        <f>IF(L1509="","",IF(L1509=nper,R1508+O1509,MIN(R1508+O1509,IF(N1509=N1508,P1508,ROUND(-PMT(((1+N1509/CP)^(CP/periods_per_year))-1,nper-L1509+1,R1508),2)))))</f>
        <v/>
      </c>
      <c r="Q1509" s="71" t="str">
        <f t="shared" si="205"/>
        <v/>
      </c>
      <c r="R1509" s="71" t="str">
        <f t="shared" si="206"/>
        <v/>
      </c>
    </row>
    <row r="1510" spans="1:18" x14ac:dyDescent="0.25">
      <c r="A1510" s="63" t="str">
        <f t="shared" si="198"/>
        <v/>
      </c>
      <c r="B1510" s="64" t="str">
        <f t="shared" si="199"/>
        <v/>
      </c>
      <c r="C1510" s="65" t="str">
        <f t="shared" si="200"/>
        <v/>
      </c>
      <c r="D1510" s="66" t="str">
        <f>IF(A1510="","",IF(A1510=1,start_rate,IF(variable,IF(OR(A1510=1,A1510&lt;$K$20*periods_per_year),D1509,MIN($K$21,IF(MOD(A1510-1,$J$23)=0,MAX($K$22,D1509+$J$24),D1509))),D1509)))</f>
        <v/>
      </c>
      <c r="E1510" s="71" t="str">
        <f t="shared" si="201"/>
        <v/>
      </c>
      <c r="F1510" s="71" t="str">
        <f>IF(A1510="","",IF(A1510=nper,J1509+E1510,MIN(J1509+E1510,IF(D1510=D1509,F1509,IF($E$10="Acc Bi-Weekly",ROUND((-PMT(((1+D1510/CP)^(CP/12))-1,(nper-A1510+1)*12/26,J1509))/2,2),IF($E$10="Acc Weekly",ROUND((-PMT(((1+D1510/CP)^(CP/12))-1,(nper-A1510+1)*12/52,J1509))/4,2),ROUND(-PMT(((1+D1510/CP)^(CP/periods_per_year))-1,nper-A1510+1,J1509),2)))))))</f>
        <v/>
      </c>
      <c r="G1510" s="71" t="str">
        <f>IF(OR(A1510="",A1510&lt;$E$14),"",IF(J1509&lt;=F1510,0,IF(IF(AND(A1510&gt;=$E$14,MOD(A1510-$E$14,int)=0),$E$15,0)+F1510&gt;=J1509+E1510,J1509+E1510-F1510,IF(AND(A1510&gt;=$E$14,MOD(A1510-$E$14,int)=0),$E$15,0)+IF(IF(AND(A1510&gt;=$E$14,MOD(A1510-$E$14,int)=0),$E$15,0)+IF(MOD(A1510-$E$18,periods_per_year)=0,$E$17,0)+F1510&lt;J1509+E1510,IF(MOD(A1510-$E$18,periods_per_year)=0,$E$17,0),J1509+E1510-IF(AND(A1510&gt;=$E$14,MOD(A1510-$E$14,int)=0),$E$15,0)-F1510))))</f>
        <v/>
      </c>
      <c r="H1510" s="68"/>
      <c r="I1510" s="71" t="str">
        <f t="shared" si="202"/>
        <v/>
      </c>
      <c r="J1510" s="71" t="str">
        <f t="shared" si="203"/>
        <v/>
      </c>
      <c r="K1510" s="50"/>
      <c r="L1510" s="63" t="str">
        <f t="shared" si="204"/>
        <v/>
      </c>
      <c r="M1510" s="64" t="str">
        <f>IF(L1510="","",IF(OR(periods_per_year=26,periods_per_year=52),IF(periods_per_year=26,IF(L1510=1,fpdate,M1509+14),IF(periods_per_year=52,IF(L1510=1,fpdate,M1509+7),"n/a")),IF(periods_per_year=24,DATE(YEAR(fpdate),MONTH(fpdate)+(L1510-1)/2+IF(AND(DAY(fpdate)&gt;=15,MOD(L1510,2)=0),1,0),IF(MOD(L1510,2)=0,IF(DAY(fpdate)&gt;=15,DAY(fpdate)-14,DAY(fpdate)+14),DAY(fpdate))),IF(DAY(DATE(YEAR(fpdate),MONTH(fpdate)+L1510-1,DAY(fpdate)))&lt;&gt;DAY(fpdate),DATE(YEAR(fpdate),MONTH(fpdate)+L1510,0),DATE(YEAR(fpdate),MONTH(fpdate)+L1510-1,DAY(fpdate))))))</f>
        <v/>
      </c>
      <c r="N1510" s="70" t="str">
        <f>IF(L1510="","",IF(D1510&lt;&gt;"",D1510,IF(L1510=1,start_rate,IF(variable,IF(OR(L1510=1,L1510&lt;$K$20*periods_per_year),N1509,MIN($K$21,IF(MOD(L1510-1,$J$23)=0,MAX($K$22,N1509+$J$24),N1509))),N1509))))</f>
        <v/>
      </c>
      <c r="O1510" s="71" t="str">
        <f>IF(L1510="","",ROUND((((1+N1510/CP)^(CP/periods_per_year))-1)*R1509,2))</f>
        <v/>
      </c>
      <c r="P1510" s="71" t="str">
        <f>IF(L1510="","",IF(L1510=nper,R1509+O1510,MIN(R1509+O1510,IF(N1510=N1509,P1509,ROUND(-PMT(((1+N1510/CP)^(CP/periods_per_year))-1,nper-L1510+1,R1509),2)))))</f>
        <v/>
      </c>
      <c r="Q1510" s="71" t="str">
        <f t="shared" si="205"/>
        <v/>
      </c>
      <c r="R1510" s="71" t="str">
        <f t="shared" si="206"/>
        <v/>
      </c>
    </row>
    <row r="1511" spans="1:18" x14ac:dyDescent="0.25">
      <c r="A1511" s="63" t="str">
        <f t="shared" si="198"/>
        <v/>
      </c>
      <c r="B1511" s="64" t="str">
        <f t="shared" si="199"/>
        <v/>
      </c>
      <c r="C1511" s="65" t="str">
        <f t="shared" si="200"/>
        <v/>
      </c>
      <c r="D1511" s="66" t="str">
        <f>IF(A1511="","",IF(A1511=1,start_rate,IF(variable,IF(OR(A1511=1,A1511&lt;$K$20*periods_per_year),D1510,MIN($K$21,IF(MOD(A1511-1,$J$23)=0,MAX($K$22,D1510+$J$24),D1510))),D1510)))</f>
        <v/>
      </c>
      <c r="E1511" s="71" t="str">
        <f t="shared" si="201"/>
        <v/>
      </c>
      <c r="F1511" s="71" t="str">
        <f>IF(A1511="","",IF(A1511=nper,J1510+E1511,MIN(J1510+E1511,IF(D1511=D1510,F1510,IF($E$10="Acc Bi-Weekly",ROUND((-PMT(((1+D1511/CP)^(CP/12))-1,(nper-A1511+1)*12/26,J1510))/2,2),IF($E$10="Acc Weekly",ROUND((-PMT(((1+D1511/CP)^(CP/12))-1,(nper-A1511+1)*12/52,J1510))/4,2),ROUND(-PMT(((1+D1511/CP)^(CP/periods_per_year))-1,nper-A1511+1,J1510),2)))))))</f>
        <v/>
      </c>
      <c r="G1511" s="71" t="str">
        <f>IF(OR(A1511="",A1511&lt;$E$14),"",IF(J1510&lt;=F1511,0,IF(IF(AND(A1511&gt;=$E$14,MOD(A1511-$E$14,int)=0),$E$15,0)+F1511&gt;=J1510+E1511,J1510+E1511-F1511,IF(AND(A1511&gt;=$E$14,MOD(A1511-$E$14,int)=0),$E$15,0)+IF(IF(AND(A1511&gt;=$E$14,MOD(A1511-$E$14,int)=0),$E$15,0)+IF(MOD(A1511-$E$18,periods_per_year)=0,$E$17,0)+F1511&lt;J1510+E1511,IF(MOD(A1511-$E$18,periods_per_year)=0,$E$17,0),J1510+E1511-IF(AND(A1511&gt;=$E$14,MOD(A1511-$E$14,int)=0),$E$15,0)-F1511))))</f>
        <v/>
      </c>
      <c r="H1511" s="68"/>
      <c r="I1511" s="71" t="str">
        <f t="shared" si="202"/>
        <v/>
      </c>
      <c r="J1511" s="71" t="str">
        <f t="shared" si="203"/>
        <v/>
      </c>
      <c r="K1511" s="50"/>
      <c r="L1511" s="63" t="str">
        <f t="shared" si="204"/>
        <v/>
      </c>
      <c r="M1511" s="64" t="str">
        <f>IF(L1511="","",IF(OR(periods_per_year=26,periods_per_year=52),IF(periods_per_year=26,IF(L1511=1,fpdate,M1510+14),IF(periods_per_year=52,IF(L1511=1,fpdate,M1510+7),"n/a")),IF(periods_per_year=24,DATE(YEAR(fpdate),MONTH(fpdate)+(L1511-1)/2+IF(AND(DAY(fpdate)&gt;=15,MOD(L1511,2)=0),1,0),IF(MOD(L1511,2)=0,IF(DAY(fpdate)&gt;=15,DAY(fpdate)-14,DAY(fpdate)+14),DAY(fpdate))),IF(DAY(DATE(YEAR(fpdate),MONTH(fpdate)+L1511-1,DAY(fpdate)))&lt;&gt;DAY(fpdate),DATE(YEAR(fpdate),MONTH(fpdate)+L1511,0),DATE(YEAR(fpdate),MONTH(fpdate)+L1511-1,DAY(fpdate))))))</f>
        <v/>
      </c>
      <c r="N1511" s="70" t="str">
        <f>IF(L1511="","",IF(D1511&lt;&gt;"",D1511,IF(L1511=1,start_rate,IF(variable,IF(OR(L1511=1,L1511&lt;$K$20*periods_per_year),N1510,MIN($K$21,IF(MOD(L1511-1,$J$23)=0,MAX($K$22,N1510+$J$24),N1510))),N1510))))</f>
        <v/>
      </c>
      <c r="O1511" s="71" t="str">
        <f>IF(L1511="","",ROUND((((1+N1511/CP)^(CP/periods_per_year))-1)*R1510,2))</f>
        <v/>
      </c>
      <c r="P1511" s="71" t="str">
        <f>IF(L1511="","",IF(L1511=nper,R1510+O1511,MIN(R1510+O1511,IF(N1511=N1510,P1510,ROUND(-PMT(((1+N1511/CP)^(CP/periods_per_year))-1,nper-L1511+1,R1510),2)))))</f>
        <v/>
      </c>
      <c r="Q1511" s="71" t="str">
        <f t="shared" si="205"/>
        <v/>
      </c>
      <c r="R1511" s="71" t="str">
        <f t="shared" si="206"/>
        <v/>
      </c>
    </row>
    <row r="1512" spans="1:18" x14ac:dyDescent="0.25">
      <c r="A1512" s="63" t="str">
        <f t="shared" si="198"/>
        <v/>
      </c>
      <c r="B1512" s="64" t="str">
        <f t="shared" si="199"/>
        <v/>
      </c>
      <c r="C1512" s="65" t="str">
        <f t="shared" si="200"/>
        <v/>
      </c>
      <c r="D1512" s="66" t="str">
        <f>IF(A1512="","",IF(A1512=1,start_rate,IF(variable,IF(OR(A1512=1,A1512&lt;$K$20*periods_per_year),D1511,MIN($K$21,IF(MOD(A1512-1,$J$23)=0,MAX($K$22,D1511+$J$24),D1511))),D1511)))</f>
        <v/>
      </c>
      <c r="E1512" s="71" t="str">
        <f t="shared" si="201"/>
        <v/>
      </c>
      <c r="F1512" s="71" t="str">
        <f>IF(A1512="","",IF(A1512=nper,J1511+E1512,MIN(J1511+E1512,IF(D1512=D1511,F1511,IF($E$10="Acc Bi-Weekly",ROUND((-PMT(((1+D1512/CP)^(CP/12))-1,(nper-A1512+1)*12/26,J1511))/2,2),IF($E$10="Acc Weekly",ROUND((-PMT(((1+D1512/CP)^(CP/12))-1,(nper-A1512+1)*12/52,J1511))/4,2),ROUND(-PMT(((1+D1512/CP)^(CP/periods_per_year))-1,nper-A1512+1,J1511),2)))))))</f>
        <v/>
      </c>
      <c r="G1512" s="71" t="str">
        <f>IF(OR(A1512="",A1512&lt;$E$14),"",IF(J1511&lt;=F1512,0,IF(IF(AND(A1512&gt;=$E$14,MOD(A1512-$E$14,int)=0),$E$15,0)+F1512&gt;=J1511+E1512,J1511+E1512-F1512,IF(AND(A1512&gt;=$E$14,MOD(A1512-$E$14,int)=0),$E$15,0)+IF(IF(AND(A1512&gt;=$E$14,MOD(A1512-$E$14,int)=0),$E$15,0)+IF(MOD(A1512-$E$18,periods_per_year)=0,$E$17,0)+F1512&lt;J1511+E1512,IF(MOD(A1512-$E$18,periods_per_year)=0,$E$17,0),J1511+E1512-IF(AND(A1512&gt;=$E$14,MOD(A1512-$E$14,int)=0),$E$15,0)-F1512))))</f>
        <v/>
      </c>
      <c r="H1512" s="68"/>
      <c r="I1512" s="71" t="str">
        <f t="shared" si="202"/>
        <v/>
      </c>
      <c r="J1512" s="71" t="str">
        <f t="shared" si="203"/>
        <v/>
      </c>
      <c r="K1512" s="50"/>
      <c r="L1512" s="63" t="str">
        <f t="shared" si="204"/>
        <v/>
      </c>
      <c r="M1512" s="64" t="str">
        <f>IF(L1512="","",IF(OR(periods_per_year=26,periods_per_year=52),IF(periods_per_year=26,IF(L1512=1,fpdate,M1511+14),IF(periods_per_year=52,IF(L1512=1,fpdate,M1511+7),"n/a")),IF(periods_per_year=24,DATE(YEAR(fpdate),MONTH(fpdate)+(L1512-1)/2+IF(AND(DAY(fpdate)&gt;=15,MOD(L1512,2)=0),1,0),IF(MOD(L1512,2)=0,IF(DAY(fpdate)&gt;=15,DAY(fpdate)-14,DAY(fpdate)+14),DAY(fpdate))),IF(DAY(DATE(YEAR(fpdate),MONTH(fpdate)+L1512-1,DAY(fpdate)))&lt;&gt;DAY(fpdate),DATE(YEAR(fpdate),MONTH(fpdate)+L1512,0),DATE(YEAR(fpdate),MONTH(fpdate)+L1512-1,DAY(fpdate))))))</f>
        <v/>
      </c>
      <c r="N1512" s="70" t="str">
        <f>IF(L1512="","",IF(D1512&lt;&gt;"",D1512,IF(L1512=1,start_rate,IF(variable,IF(OR(L1512=1,L1512&lt;$K$20*periods_per_year),N1511,MIN($K$21,IF(MOD(L1512-1,$J$23)=0,MAX($K$22,N1511+$J$24),N1511))),N1511))))</f>
        <v/>
      </c>
      <c r="O1512" s="71" t="str">
        <f>IF(L1512="","",ROUND((((1+N1512/CP)^(CP/periods_per_year))-1)*R1511,2))</f>
        <v/>
      </c>
      <c r="P1512" s="71" t="str">
        <f>IF(L1512="","",IF(L1512=nper,R1511+O1512,MIN(R1511+O1512,IF(N1512=N1511,P1511,ROUND(-PMT(((1+N1512/CP)^(CP/periods_per_year))-1,nper-L1512+1,R1511),2)))))</f>
        <v/>
      </c>
      <c r="Q1512" s="71" t="str">
        <f t="shared" si="205"/>
        <v/>
      </c>
      <c r="R1512" s="71" t="str">
        <f t="shared" si="206"/>
        <v/>
      </c>
    </row>
    <row r="1513" spans="1:18" x14ac:dyDescent="0.25">
      <c r="A1513" s="63" t="str">
        <f t="shared" si="198"/>
        <v/>
      </c>
      <c r="B1513" s="64" t="str">
        <f t="shared" si="199"/>
        <v/>
      </c>
      <c r="C1513" s="65" t="str">
        <f t="shared" si="200"/>
        <v/>
      </c>
      <c r="D1513" s="66" t="str">
        <f>IF(A1513="","",IF(A1513=1,start_rate,IF(variable,IF(OR(A1513=1,A1513&lt;$K$20*periods_per_year),D1512,MIN($K$21,IF(MOD(A1513-1,$J$23)=0,MAX($K$22,D1512+$J$24),D1512))),D1512)))</f>
        <v/>
      </c>
      <c r="E1513" s="71" t="str">
        <f t="shared" si="201"/>
        <v/>
      </c>
      <c r="F1513" s="71" t="str">
        <f>IF(A1513="","",IF(A1513=nper,J1512+E1513,MIN(J1512+E1513,IF(D1513=D1512,F1512,IF($E$10="Acc Bi-Weekly",ROUND((-PMT(((1+D1513/CP)^(CP/12))-1,(nper-A1513+1)*12/26,J1512))/2,2),IF($E$10="Acc Weekly",ROUND((-PMT(((1+D1513/CP)^(CP/12))-1,(nper-A1513+1)*12/52,J1512))/4,2),ROUND(-PMT(((1+D1513/CP)^(CP/periods_per_year))-1,nper-A1513+1,J1512),2)))))))</f>
        <v/>
      </c>
      <c r="G1513" s="71" t="str">
        <f>IF(OR(A1513="",A1513&lt;$E$14),"",IF(J1512&lt;=F1513,0,IF(IF(AND(A1513&gt;=$E$14,MOD(A1513-$E$14,int)=0),$E$15,0)+F1513&gt;=J1512+E1513,J1512+E1513-F1513,IF(AND(A1513&gt;=$E$14,MOD(A1513-$E$14,int)=0),$E$15,0)+IF(IF(AND(A1513&gt;=$E$14,MOD(A1513-$E$14,int)=0),$E$15,0)+IF(MOD(A1513-$E$18,periods_per_year)=0,$E$17,0)+F1513&lt;J1512+E1513,IF(MOD(A1513-$E$18,periods_per_year)=0,$E$17,0),J1512+E1513-IF(AND(A1513&gt;=$E$14,MOD(A1513-$E$14,int)=0),$E$15,0)-F1513))))</f>
        <v/>
      </c>
      <c r="H1513" s="68"/>
      <c r="I1513" s="71" t="str">
        <f t="shared" si="202"/>
        <v/>
      </c>
      <c r="J1513" s="71" t="str">
        <f t="shared" si="203"/>
        <v/>
      </c>
      <c r="K1513" s="50"/>
      <c r="L1513" s="63" t="str">
        <f t="shared" si="204"/>
        <v/>
      </c>
      <c r="M1513" s="64" t="str">
        <f>IF(L1513="","",IF(OR(periods_per_year=26,periods_per_year=52),IF(periods_per_year=26,IF(L1513=1,fpdate,M1512+14),IF(periods_per_year=52,IF(L1513=1,fpdate,M1512+7),"n/a")),IF(periods_per_year=24,DATE(YEAR(fpdate),MONTH(fpdate)+(L1513-1)/2+IF(AND(DAY(fpdate)&gt;=15,MOD(L1513,2)=0),1,0),IF(MOD(L1513,2)=0,IF(DAY(fpdate)&gt;=15,DAY(fpdate)-14,DAY(fpdate)+14),DAY(fpdate))),IF(DAY(DATE(YEAR(fpdate),MONTH(fpdate)+L1513-1,DAY(fpdate)))&lt;&gt;DAY(fpdate),DATE(YEAR(fpdate),MONTH(fpdate)+L1513,0),DATE(YEAR(fpdate),MONTH(fpdate)+L1513-1,DAY(fpdate))))))</f>
        <v/>
      </c>
      <c r="N1513" s="70" t="str">
        <f>IF(L1513="","",IF(D1513&lt;&gt;"",D1513,IF(L1513=1,start_rate,IF(variable,IF(OR(L1513=1,L1513&lt;$K$20*periods_per_year),N1512,MIN($K$21,IF(MOD(L1513-1,$J$23)=0,MAX($K$22,N1512+$J$24),N1512))),N1512))))</f>
        <v/>
      </c>
      <c r="O1513" s="71" t="str">
        <f>IF(L1513="","",ROUND((((1+N1513/CP)^(CP/periods_per_year))-1)*R1512,2))</f>
        <v/>
      </c>
      <c r="P1513" s="71" t="str">
        <f>IF(L1513="","",IF(L1513=nper,R1512+O1513,MIN(R1512+O1513,IF(N1513=N1512,P1512,ROUND(-PMT(((1+N1513/CP)^(CP/periods_per_year))-1,nper-L1513+1,R1512),2)))))</f>
        <v/>
      </c>
      <c r="Q1513" s="71" t="str">
        <f t="shared" si="205"/>
        <v/>
      </c>
      <c r="R1513" s="71" t="str">
        <f t="shared" si="206"/>
        <v/>
      </c>
    </row>
    <row r="1514" spans="1:18" x14ac:dyDescent="0.25">
      <c r="A1514" s="63" t="str">
        <f t="shared" si="198"/>
        <v/>
      </c>
      <c r="B1514" s="64" t="str">
        <f t="shared" si="199"/>
        <v/>
      </c>
      <c r="C1514" s="65" t="str">
        <f t="shared" si="200"/>
        <v/>
      </c>
      <c r="D1514" s="66" t="str">
        <f>IF(A1514="","",IF(A1514=1,start_rate,IF(variable,IF(OR(A1514=1,A1514&lt;$K$20*periods_per_year),D1513,MIN($K$21,IF(MOD(A1514-1,$J$23)=0,MAX($K$22,D1513+$J$24),D1513))),D1513)))</f>
        <v/>
      </c>
      <c r="E1514" s="71" t="str">
        <f t="shared" si="201"/>
        <v/>
      </c>
      <c r="F1514" s="71" t="str">
        <f>IF(A1514="","",IF(A1514=nper,J1513+E1514,MIN(J1513+E1514,IF(D1514=D1513,F1513,IF($E$10="Acc Bi-Weekly",ROUND((-PMT(((1+D1514/CP)^(CP/12))-1,(nper-A1514+1)*12/26,J1513))/2,2),IF($E$10="Acc Weekly",ROUND((-PMT(((1+D1514/CP)^(CP/12))-1,(nper-A1514+1)*12/52,J1513))/4,2),ROUND(-PMT(((1+D1514/CP)^(CP/periods_per_year))-1,nper-A1514+1,J1513),2)))))))</f>
        <v/>
      </c>
      <c r="G1514" s="71" t="str">
        <f>IF(OR(A1514="",A1514&lt;$E$14),"",IF(J1513&lt;=F1514,0,IF(IF(AND(A1514&gt;=$E$14,MOD(A1514-$E$14,int)=0),$E$15,0)+F1514&gt;=J1513+E1514,J1513+E1514-F1514,IF(AND(A1514&gt;=$E$14,MOD(A1514-$E$14,int)=0),$E$15,0)+IF(IF(AND(A1514&gt;=$E$14,MOD(A1514-$E$14,int)=0),$E$15,0)+IF(MOD(A1514-$E$18,periods_per_year)=0,$E$17,0)+F1514&lt;J1513+E1514,IF(MOD(A1514-$E$18,periods_per_year)=0,$E$17,0),J1513+E1514-IF(AND(A1514&gt;=$E$14,MOD(A1514-$E$14,int)=0),$E$15,0)-F1514))))</f>
        <v/>
      </c>
      <c r="H1514" s="68"/>
      <c r="I1514" s="71" t="str">
        <f t="shared" si="202"/>
        <v/>
      </c>
      <c r="J1514" s="71" t="str">
        <f t="shared" si="203"/>
        <v/>
      </c>
      <c r="K1514" s="50"/>
      <c r="L1514" s="63" t="str">
        <f t="shared" si="204"/>
        <v/>
      </c>
      <c r="M1514" s="64" t="str">
        <f>IF(L1514="","",IF(OR(periods_per_year=26,periods_per_year=52),IF(periods_per_year=26,IF(L1514=1,fpdate,M1513+14),IF(periods_per_year=52,IF(L1514=1,fpdate,M1513+7),"n/a")),IF(periods_per_year=24,DATE(YEAR(fpdate),MONTH(fpdate)+(L1514-1)/2+IF(AND(DAY(fpdate)&gt;=15,MOD(L1514,2)=0),1,0),IF(MOD(L1514,2)=0,IF(DAY(fpdate)&gt;=15,DAY(fpdate)-14,DAY(fpdate)+14),DAY(fpdate))),IF(DAY(DATE(YEAR(fpdate),MONTH(fpdate)+L1514-1,DAY(fpdate)))&lt;&gt;DAY(fpdate),DATE(YEAR(fpdate),MONTH(fpdate)+L1514,0),DATE(YEAR(fpdate),MONTH(fpdate)+L1514-1,DAY(fpdate))))))</f>
        <v/>
      </c>
      <c r="N1514" s="70" t="str">
        <f>IF(L1514="","",IF(D1514&lt;&gt;"",D1514,IF(L1514=1,start_rate,IF(variable,IF(OR(L1514=1,L1514&lt;$K$20*periods_per_year),N1513,MIN($K$21,IF(MOD(L1514-1,$J$23)=0,MAX($K$22,N1513+$J$24),N1513))),N1513))))</f>
        <v/>
      </c>
      <c r="O1514" s="71" t="str">
        <f>IF(L1514="","",ROUND((((1+N1514/CP)^(CP/periods_per_year))-1)*R1513,2))</f>
        <v/>
      </c>
      <c r="P1514" s="71" t="str">
        <f>IF(L1514="","",IF(L1514=nper,R1513+O1514,MIN(R1513+O1514,IF(N1514=N1513,P1513,ROUND(-PMT(((1+N1514/CP)^(CP/periods_per_year))-1,nper-L1514+1,R1513),2)))))</f>
        <v/>
      </c>
      <c r="Q1514" s="71" t="str">
        <f t="shared" si="205"/>
        <v/>
      </c>
      <c r="R1514" s="71" t="str">
        <f t="shared" si="206"/>
        <v/>
      </c>
    </row>
    <row r="1515" spans="1:18" x14ac:dyDescent="0.25">
      <c r="A1515" s="63" t="str">
        <f t="shared" ref="A1515:A1578" si="207">IF(J1514="","",IF(OR(A1514&gt;=nper,ROUND(J1514,2)&lt;=0),"",A1514+1))</f>
        <v/>
      </c>
      <c r="B1515" s="64" t="str">
        <f t="shared" ref="B1515:B1578" si="208">IF(A1515="","",IF(OR(periods_per_year=26,periods_per_year=52),IF(periods_per_year=26,IF(A1515=1,fpdate,B1514+14),IF(periods_per_year=52,IF(A1515=1,fpdate,B1514+7),"n/a")),IF(periods_per_year=24,DATE(YEAR(fpdate),MONTH(fpdate)+(A1515-1)/2+IF(AND(DAY(fpdate)&gt;=15,MOD(A1515,2)=0),1,0),IF(MOD(A1515,2)=0,IF(DAY(fpdate)&gt;=15,DAY(fpdate)-14,DAY(fpdate)+14),DAY(fpdate))),IF(DAY(DATE(YEAR(fpdate),MONTH(fpdate)+A1515-1,DAY(fpdate)))&lt;&gt;DAY(fpdate),DATE(YEAR(fpdate),MONTH(fpdate)+A1515,0),DATE(YEAR(fpdate),MONTH(fpdate)+A1515-1,DAY(fpdate))))))</f>
        <v/>
      </c>
      <c r="C1515" s="65" t="str">
        <f t="shared" ref="C1515:C1578" si="209">IF(A1515="","",IF(MOD(A1515,periods_per_year)=0,A1515/periods_per_year,""))</f>
        <v/>
      </c>
      <c r="D1515" s="66" t="str">
        <f>IF(A1515="","",IF(A1515=1,start_rate,IF(variable,IF(OR(A1515=1,A1515&lt;$K$20*periods_per_year),D1514,MIN($K$21,IF(MOD(A1515-1,$J$23)=0,MAX($K$22,D1514+$J$24),D1514))),D1514)))</f>
        <v/>
      </c>
      <c r="E1515" s="71" t="str">
        <f t="shared" ref="E1515:E1578" si="210">IF(A1515="","",ROUND((((1+D1515/CP)^(CP/periods_per_year))-1)*J1514,2))</f>
        <v/>
      </c>
      <c r="F1515" s="71" t="str">
        <f>IF(A1515="","",IF(A1515=nper,J1514+E1515,MIN(J1514+E1515,IF(D1515=D1514,F1514,IF($E$10="Acc Bi-Weekly",ROUND((-PMT(((1+D1515/CP)^(CP/12))-1,(nper-A1515+1)*12/26,J1514))/2,2),IF($E$10="Acc Weekly",ROUND((-PMT(((1+D1515/CP)^(CP/12))-1,(nper-A1515+1)*12/52,J1514))/4,2),ROUND(-PMT(((1+D1515/CP)^(CP/periods_per_year))-1,nper-A1515+1,J1514),2)))))))</f>
        <v/>
      </c>
      <c r="G1515" s="71" t="str">
        <f>IF(OR(A1515="",A1515&lt;$E$14),"",IF(J1514&lt;=F1515,0,IF(IF(AND(A1515&gt;=$E$14,MOD(A1515-$E$14,int)=0),$E$15,0)+F1515&gt;=J1514+E1515,J1514+E1515-F1515,IF(AND(A1515&gt;=$E$14,MOD(A1515-$E$14,int)=0),$E$15,0)+IF(IF(AND(A1515&gt;=$E$14,MOD(A1515-$E$14,int)=0),$E$15,0)+IF(MOD(A1515-$E$18,periods_per_year)=0,$E$17,0)+F1515&lt;J1514+E1515,IF(MOD(A1515-$E$18,periods_per_year)=0,$E$17,0),J1514+E1515-IF(AND(A1515&gt;=$E$14,MOD(A1515-$E$14,int)=0),$E$15,0)-F1515))))</f>
        <v/>
      </c>
      <c r="H1515" s="68"/>
      <c r="I1515" s="71" t="str">
        <f t="shared" ref="I1515:I1578" si="211">IF(A1515="","",F1515-E1515+H1515+IF(G1515="",0,G1515))</f>
        <v/>
      </c>
      <c r="J1515" s="71" t="str">
        <f t="shared" ref="J1515:J1578" si="212">IF(A1515="","",J1514-I1515)</f>
        <v/>
      </c>
      <c r="K1515" s="50"/>
      <c r="L1515" s="63" t="str">
        <f t="shared" ref="L1515:L1578" si="213">IF(R1514="","",IF(OR(L1514&gt;=nper,ROUND(R1514,2)&lt;=0),"",L1514+1))</f>
        <v/>
      </c>
      <c r="M1515" s="64" t="str">
        <f>IF(L1515="","",IF(OR(periods_per_year=26,periods_per_year=52),IF(periods_per_year=26,IF(L1515=1,fpdate,M1514+14),IF(periods_per_year=52,IF(L1515=1,fpdate,M1514+7),"n/a")),IF(periods_per_year=24,DATE(YEAR(fpdate),MONTH(fpdate)+(L1515-1)/2+IF(AND(DAY(fpdate)&gt;=15,MOD(L1515,2)=0),1,0),IF(MOD(L1515,2)=0,IF(DAY(fpdate)&gt;=15,DAY(fpdate)-14,DAY(fpdate)+14),DAY(fpdate))),IF(DAY(DATE(YEAR(fpdate),MONTH(fpdate)+L1515-1,DAY(fpdate)))&lt;&gt;DAY(fpdate),DATE(YEAR(fpdate),MONTH(fpdate)+L1515,0),DATE(YEAR(fpdate),MONTH(fpdate)+L1515-1,DAY(fpdate))))))</f>
        <v/>
      </c>
      <c r="N1515" s="70" t="str">
        <f>IF(L1515="","",IF(D1515&lt;&gt;"",D1515,IF(L1515=1,start_rate,IF(variable,IF(OR(L1515=1,L1515&lt;$K$20*periods_per_year),N1514,MIN($K$21,IF(MOD(L1515-1,$J$23)=0,MAX($K$22,N1514+$J$24),N1514))),N1514))))</f>
        <v/>
      </c>
      <c r="O1515" s="71" t="str">
        <f>IF(L1515="","",ROUND((((1+N1515/CP)^(CP/periods_per_year))-1)*R1514,2))</f>
        <v/>
      </c>
      <c r="P1515" s="71" t="str">
        <f>IF(L1515="","",IF(L1515=nper,R1514+O1515,MIN(R1514+O1515,IF(N1515=N1514,P1514,ROUND(-PMT(((1+N1515/CP)^(CP/periods_per_year))-1,nper-L1515+1,R1514),2)))))</f>
        <v/>
      </c>
      <c r="Q1515" s="71" t="str">
        <f t="shared" ref="Q1515:Q1578" si="214">IF(L1515="","",P1515-O1515)</f>
        <v/>
      </c>
      <c r="R1515" s="71" t="str">
        <f t="shared" ref="R1515:R1578" si="215">IF(L1515="","",R1514-Q1515)</f>
        <v/>
      </c>
    </row>
    <row r="1516" spans="1:18" x14ac:dyDescent="0.25">
      <c r="A1516" s="63" t="str">
        <f t="shared" si="207"/>
        <v/>
      </c>
      <c r="B1516" s="64" t="str">
        <f t="shared" si="208"/>
        <v/>
      </c>
      <c r="C1516" s="65" t="str">
        <f t="shared" si="209"/>
        <v/>
      </c>
      <c r="D1516" s="66" t="str">
        <f>IF(A1516="","",IF(A1516=1,start_rate,IF(variable,IF(OR(A1516=1,A1516&lt;$K$20*periods_per_year),D1515,MIN($K$21,IF(MOD(A1516-1,$J$23)=0,MAX($K$22,D1515+$J$24),D1515))),D1515)))</f>
        <v/>
      </c>
      <c r="E1516" s="71" t="str">
        <f t="shared" si="210"/>
        <v/>
      </c>
      <c r="F1516" s="71" t="str">
        <f>IF(A1516="","",IF(A1516=nper,J1515+E1516,MIN(J1515+E1516,IF(D1516=D1515,F1515,IF($E$10="Acc Bi-Weekly",ROUND((-PMT(((1+D1516/CP)^(CP/12))-1,(nper-A1516+1)*12/26,J1515))/2,2),IF($E$10="Acc Weekly",ROUND((-PMT(((1+D1516/CP)^(CP/12))-1,(nper-A1516+1)*12/52,J1515))/4,2),ROUND(-PMT(((1+D1516/CP)^(CP/periods_per_year))-1,nper-A1516+1,J1515),2)))))))</f>
        <v/>
      </c>
      <c r="G1516" s="71" t="str">
        <f>IF(OR(A1516="",A1516&lt;$E$14),"",IF(J1515&lt;=F1516,0,IF(IF(AND(A1516&gt;=$E$14,MOD(A1516-$E$14,int)=0),$E$15,0)+F1516&gt;=J1515+E1516,J1515+E1516-F1516,IF(AND(A1516&gt;=$E$14,MOD(A1516-$E$14,int)=0),$E$15,0)+IF(IF(AND(A1516&gt;=$E$14,MOD(A1516-$E$14,int)=0),$E$15,0)+IF(MOD(A1516-$E$18,periods_per_year)=0,$E$17,0)+F1516&lt;J1515+E1516,IF(MOD(A1516-$E$18,periods_per_year)=0,$E$17,0),J1515+E1516-IF(AND(A1516&gt;=$E$14,MOD(A1516-$E$14,int)=0),$E$15,0)-F1516))))</f>
        <v/>
      </c>
      <c r="H1516" s="68"/>
      <c r="I1516" s="71" t="str">
        <f t="shared" si="211"/>
        <v/>
      </c>
      <c r="J1516" s="71" t="str">
        <f t="shared" si="212"/>
        <v/>
      </c>
      <c r="K1516" s="50"/>
      <c r="L1516" s="63" t="str">
        <f t="shared" si="213"/>
        <v/>
      </c>
      <c r="M1516" s="64" t="str">
        <f>IF(L1516="","",IF(OR(periods_per_year=26,periods_per_year=52),IF(periods_per_year=26,IF(L1516=1,fpdate,M1515+14),IF(periods_per_year=52,IF(L1516=1,fpdate,M1515+7),"n/a")),IF(periods_per_year=24,DATE(YEAR(fpdate),MONTH(fpdate)+(L1516-1)/2+IF(AND(DAY(fpdate)&gt;=15,MOD(L1516,2)=0),1,0),IF(MOD(L1516,2)=0,IF(DAY(fpdate)&gt;=15,DAY(fpdate)-14,DAY(fpdate)+14),DAY(fpdate))),IF(DAY(DATE(YEAR(fpdate),MONTH(fpdate)+L1516-1,DAY(fpdate)))&lt;&gt;DAY(fpdate),DATE(YEAR(fpdate),MONTH(fpdate)+L1516,0),DATE(YEAR(fpdate),MONTH(fpdate)+L1516-1,DAY(fpdate))))))</f>
        <v/>
      </c>
      <c r="N1516" s="70" t="str">
        <f>IF(L1516="","",IF(D1516&lt;&gt;"",D1516,IF(L1516=1,start_rate,IF(variable,IF(OR(L1516=1,L1516&lt;$K$20*periods_per_year),N1515,MIN($K$21,IF(MOD(L1516-1,$J$23)=0,MAX($K$22,N1515+$J$24),N1515))),N1515))))</f>
        <v/>
      </c>
      <c r="O1516" s="71" t="str">
        <f>IF(L1516="","",ROUND((((1+N1516/CP)^(CP/periods_per_year))-1)*R1515,2))</f>
        <v/>
      </c>
      <c r="P1516" s="71" t="str">
        <f>IF(L1516="","",IF(L1516=nper,R1515+O1516,MIN(R1515+O1516,IF(N1516=N1515,P1515,ROUND(-PMT(((1+N1516/CP)^(CP/periods_per_year))-1,nper-L1516+1,R1515),2)))))</f>
        <v/>
      </c>
      <c r="Q1516" s="71" t="str">
        <f t="shared" si="214"/>
        <v/>
      </c>
      <c r="R1516" s="71" t="str">
        <f t="shared" si="215"/>
        <v/>
      </c>
    </row>
    <row r="1517" spans="1:18" x14ac:dyDescent="0.25">
      <c r="A1517" s="63" t="str">
        <f t="shared" si="207"/>
        <v/>
      </c>
      <c r="B1517" s="64" t="str">
        <f t="shared" si="208"/>
        <v/>
      </c>
      <c r="C1517" s="65" t="str">
        <f t="shared" si="209"/>
        <v/>
      </c>
      <c r="D1517" s="66" t="str">
        <f>IF(A1517="","",IF(A1517=1,start_rate,IF(variable,IF(OR(A1517=1,A1517&lt;$K$20*periods_per_year),D1516,MIN($K$21,IF(MOD(A1517-1,$J$23)=0,MAX($K$22,D1516+$J$24),D1516))),D1516)))</f>
        <v/>
      </c>
      <c r="E1517" s="71" t="str">
        <f t="shared" si="210"/>
        <v/>
      </c>
      <c r="F1517" s="71" t="str">
        <f>IF(A1517="","",IF(A1517=nper,J1516+E1517,MIN(J1516+E1517,IF(D1517=D1516,F1516,IF($E$10="Acc Bi-Weekly",ROUND((-PMT(((1+D1517/CP)^(CP/12))-1,(nper-A1517+1)*12/26,J1516))/2,2),IF($E$10="Acc Weekly",ROUND((-PMT(((1+D1517/CP)^(CP/12))-1,(nper-A1517+1)*12/52,J1516))/4,2),ROUND(-PMT(((1+D1517/CP)^(CP/periods_per_year))-1,nper-A1517+1,J1516),2)))))))</f>
        <v/>
      </c>
      <c r="G1517" s="71" t="str">
        <f>IF(OR(A1517="",A1517&lt;$E$14),"",IF(J1516&lt;=F1517,0,IF(IF(AND(A1517&gt;=$E$14,MOD(A1517-$E$14,int)=0),$E$15,0)+F1517&gt;=J1516+E1517,J1516+E1517-F1517,IF(AND(A1517&gt;=$E$14,MOD(A1517-$E$14,int)=0),$E$15,0)+IF(IF(AND(A1517&gt;=$E$14,MOD(A1517-$E$14,int)=0),$E$15,0)+IF(MOD(A1517-$E$18,periods_per_year)=0,$E$17,0)+F1517&lt;J1516+E1517,IF(MOD(A1517-$E$18,periods_per_year)=0,$E$17,0),J1516+E1517-IF(AND(A1517&gt;=$E$14,MOD(A1517-$E$14,int)=0),$E$15,0)-F1517))))</f>
        <v/>
      </c>
      <c r="H1517" s="68"/>
      <c r="I1517" s="71" t="str">
        <f t="shared" si="211"/>
        <v/>
      </c>
      <c r="J1517" s="71" t="str">
        <f t="shared" si="212"/>
        <v/>
      </c>
      <c r="K1517" s="50"/>
      <c r="L1517" s="63" t="str">
        <f t="shared" si="213"/>
        <v/>
      </c>
      <c r="M1517" s="64" t="str">
        <f>IF(L1517="","",IF(OR(periods_per_year=26,periods_per_year=52),IF(periods_per_year=26,IF(L1517=1,fpdate,M1516+14),IF(periods_per_year=52,IF(L1517=1,fpdate,M1516+7),"n/a")),IF(periods_per_year=24,DATE(YEAR(fpdate),MONTH(fpdate)+(L1517-1)/2+IF(AND(DAY(fpdate)&gt;=15,MOD(L1517,2)=0),1,0),IF(MOD(L1517,2)=0,IF(DAY(fpdate)&gt;=15,DAY(fpdate)-14,DAY(fpdate)+14),DAY(fpdate))),IF(DAY(DATE(YEAR(fpdate),MONTH(fpdate)+L1517-1,DAY(fpdate)))&lt;&gt;DAY(fpdate),DATE(YEAR(fpdate),MONTH(fpdate)+L1517,0),DATE(YEAR(fpdate),MONTH(fpdate)+L1517-1,DAY(fpdate))))))</f>
        <v/>
      </c>
      <c r="N1517" s="70" t="str">
        <f>IF(L1517="","",IF(D1517&lt;&gt;"",D1517,IF(L1517=1,start_rate,IF(variable,IF(OR(L1517=1,L1517&lt;$K$20*periods_per_year),N1516,MIN($K$21,IF(MOD(L1517-1,$J$23)=0,MAX($K$22,N1516+$J$24),N1516))),N1516))))</f>
        <v/>
      </c>
      <c r="O1517" s="71" t="str">
        <f>IF(L1517="","",ROUND((((1+N1517/CP)^(CP/periods_per_year))-1)*R1516,2))</f>
        <v/>
      </c>
      <c r="P1517" s="71" t="str">
        <f>IF(L1517="","",IF(L1517=nper,R1516+O1517,MIN(R1516+O1517,IF(N1517=N1516,P1516,ROUND(-PMT(((1+N1517/CP)^(CP/periods_per_year))-1,nper-L1517+1,R1516),2)))))</f>
        <v/>
      </c>
      <c r="Q1517" s="71" t="str">
        <f t="shared" si="214"/>
        <v/>
      </c>
      <c r="R1517" s="71" t="str">
        <f t="shared" si="215"/>
        <v/>
      </c>
    </row>
    <row r="1518" spans="1:18" x14ac:dyDescent="0.25">
      <c r="A1518" s="63" t="str">
        <f t="shared" si="207"/>
        <v/>
      </c>
      <c r="B1518" s="64" t="str">
        <f t="shared" si="208"/>
        <v/>
      </c>
      <c r="C1518" s="65" t="str">
        <f t="shared" si="209"/>
        <v/>
      </c>
      <c r="D1518" s="66" t="str">
        <f>IF(A1518="","",IF(A1518=1,start_rate,IF(variable,IF(OR(A1518=1,A1518&lt;$K$20*periods_per_year),D1517,MIN($K$21,IF(MOD(A1518-1,$J$23)=0,MAX($K$22,D1517+$J$24),D1517))),D1517)))</f>
        <v/>
      </c>
      <c r="E1518" s="71" t="str">
        <f t="shared" si="210"/>
        <v/>
      </c>
      <c r="F1518" s="71" t="str">
        <f>IF(A1518="","",IF(A1518=nper,J1517+E1518,MIN(J1517+E1518,IF(D1518=D1517,F1517,IF($E$10="Acc Bi-Weekly",ROUND((-PMT(((1+D1518/CP)^(CP/12))-1,(nper-A1518+1)*12/26,J1517))/2,2),IF($E$10="Acc Weekly",ROUND((-PMT(((1+D1518/CP)^(CP/12))-1,(nper-A1518+1)*12/52,J1517))/4,2),ROUND(-PMT(((1+D1518/CP)^(CP/periods_per_year))-1,nper-A1518+1,J1517),2)))))))</f>
        <v/>
      </c>
      <c r="G1518" s="71" t="str">
        <f>IF(OR(A1518="",A1518&lt;$E$14),"",IF(J1517&lt;=F1518,0,IF(IF(AND(A1518&gt;=$E$14,MOD(A1518-$E$14,int)=0),$E$15,0)+F1518&gt;=J1517+E1518,J1517+E1518-F1518,IF(AND(A1518&gt;=$E$14,MOD(A1518-$E$14,int)=0),$E$15,0)+IF(IF(AND(A1518&gt;=$E$14,MOD(A1518-$E$14,int)=0),$E$15,0)+IF(MOD(A1518-$E$18,periods_per_year)=0,$E$17,0)+F1518&lt;J1517+E1518,IF(MOD(A1518-$E$18,periods_per_year)=0,$E$17,0),J1517+E1518-IF(AND(A1518&gt;=$E$14,MOD(A1518-$E$14,int)=0),$E$15,0)-F1518))))</f>
        <v/>
      </c>
      <c r="H1518" s="68"/>
      <c r="I1518" s="71" t="str">
        <f t="shared" si="211"/>
        <v/>
      </c>
      <c r="J1518" s="71" t="str">
        <f t="shared" si="212"/>
        <v/>
      </c>
      <c r="K1518" s="50"/>
      <c r="L1518" s="63" t="str">
        <f t="shared" si="213"/>
        <v/>
      </c>
      <c r="M1518" s="64" t="str">
        <f>IF(L1518="","",IF(OR(periods_per_year=26,periods_per_year=52),IF(periods_per_year=26,IF(L1518=1,fpdate,M1517+14),IF(periods_per_year=52,IF(L1518=1,fpdate,M1517+7),"n/a")),IF(periods_per_year=24,DATE(YEAR(fpdate),MONTH(fpdate)+(L1518-1)/2+IF(AND(DAY(fpdate)&gt;=15,MOD(L1518,2)=0),1,0),IF(MOD(L1518,2)=0,IF(DAY(fpdate)&gt;=15,DAY(fpdate)-14,DAY(fpdate)+14),DAY(fpdate))),IF(DAY(DATE(YEAR(fpdate),MONTH(fpdate)+L1518-1,DAY(fpdate)))&lt;&gt;DAY(fpdate),DATE(YEAR(fpdate),MONTH(fpdate)+L1518,0),DATE(YEAR(fpdate),MONTH(fpdate)+L1518-1,DAY(fpdate))))))</f>
        <v/>
      </c>
      <c r="N1518" s="70" t="str">
        <f>IF(L1518="","",IF(D1518&lt;&gt;"",D1518,IF(L1518=1,start_rate,IF(variable,IF(OR(L1518=1,L1518&lt;$K$20*periods_per_year),N1517,MIN($K$21,IF(MOD(L1518-1,$J$23)=0,MAX($K$22,N1517+$J$24),N1517))),N1517))))</f>
        <v/>
      </c>
      <c r="O1518" s="71" t="str">
        <f>IF(L1518="","",ROUND((((1+N1518/CP)^(CP/periods_per_year))-1)*R1517,2))</f>
        <v/>
      </c>
      <c r="P1518" s="71" t="str">
        <f>IF(L1518="","",IF(L1518=nper,R1517+O1518,MIN(R1517+O1518,IF(N1518=N1517,P1517,ROUND(-PMT(((1+N1518/CP)^(CP/periods_per_year))-1,nper-L1518+1,R1517),2)))))</f>
        <v/>
      </c>
      <c r="Q1518" s="71" t="str">
        <f t="shared" si="214"/>
        <v/>
      </c>
      <c r="R1518" s="71" t="str">
        <f t="shared" si="215"/>
        <v/>
      </c>
    </row>
    <row r="1519" spans="1:18" x14ac:dyDescent="0.25">
      <c r="A1519" s="63" t="str">
        <f t="shared" si="207"/>
        <v/>
      </c>
      <c r="B1519" s="64" t="str">
        <f t="shared" si="208"/>
        <v/>
      </c>
      <c r="C1519" s="65" t="str">
        <f t="shared" si="209"/>
        <v/>
      </c>
      <c r="D1519" s="66" t="str">
        <f>IF(A1519="","",IF(A1519=1,start_rate,IF(variable,IF(OR(A1519=1,A1519&lt;$K$20*periods_per_year),D1518,MIN($K$21,IF(MOD(A1519-1,$J$23)=0,MAX($K$22,D1518+$J$24),D1518))),D1518)))</f>
        <v/>
      </c>
      <c r="E1519" s="71" t="str">
        <f t="shared" si="210"/>
        <v/>
      </c>
      <c r="F1519" s="71" t="str">
        <f>IF(A1519="","",IF(A1519=nper,J1518+E1519,MIN(J1518+E1519,IF(D1519=D1518,F1518,IF($E$10="Acc Bi-Weekly",ROUND((-PMT(((1+D1519/CP)^(CP/12))-1,(nper-A1519+1)*12/26,J1518))/2,2),IF($E$10="Acc Weekly",ROUND((-PMT(((1+D1519/CP)^(CP/12))-1,(nper-A1519+1)*12/52,J1518))/4,2),ROUND(-PMT(((1+D1519/CP)^(CP/periods_per_year))-1,nper-A1519+1,J1518),2)))))))</f>
        <v/>
      </c>
      <c r="G1519" s="71" t="str">
        <f>IF(OR(A1519="",A1519&lt;$E$14),"",IF(J1518&lt;=F1519,0,IF(IF(AND(A1519&gt;=$E$14,MOD(A1519-$E$14,int)=0),$E$15,0)+F1519&gt;=J1518+E1519,J1518+E1519-F1519,IF(AND(A1519&gt;=$E$14,MOD(A1519-$E$14,int)=0),$E$15,0)+IF(IF(AND(A1519&gt;=$E$14,MOD(A1519-$E$14,int)=0),$E$15,0)+IF(MOD(A1519-$E$18,periods_per_year)=0,$E$17,0)+F1519&lt;J1518+E1519,IF(MOD(A1519-$E$18,periods_per_year)=0,$E$17,0),J1518+E1519-IF(AND(A1519&gt;=$E$14,MOD(A1519-$E$14,int)=0),$E$15,0)-F1519))))</f>
        <v/>
      </c>
      <c r="H1519" s="68"/>
      <c r="I1519" s="71" t="str">
        <f t="shared" si="211"/>
        <v/>
      </c>
      <c r="J1519" s="71" t="str">
        <f t="shared" si="212"/>
        <v/>
      </c>
      <c r="K1519" s="50"/>
      <c r="L1519" s="63" t="str">
        <f t="shared" si="213"/>
        <v/>
      </c>
      <c r="M1519" s="64" t="str">
        <f>IF(L1519="","",IF(OR(periods_per_year=26,periods_per_year=52),IF(periods_per_year=26,IF(L1519=1,fpdate,M1518+14),IF(periods_per_year=52,IF(L1519=1,fpdate,M1518+7),"n/a")),IF(periods_per_year=24,DATE(YEAR(fpdate),MONTH(fpdate)+(L1519-1)/2+IF(AND(DAY(fpdate)&gt;=15,MOD(L1519,2)=0),1,0),IF(MOD(L1519,2)=0,IF(DAY(fpdate)&gt;=15,DAY(fpdate)-14,DAY(fpdate)+14),DAY(fpdate))),IF(DAY(DATE(YEAR(fpdate),MONTH(fpdate)+L1519-1,DAY(fpdate)))&lt;&gt;DAY(fpdate),DATE(YEAR(fpdate),MONTH(fpdate)+L1519,0),DATE(YEAR(fpdate),MONTH(fpdate)+L1519-1,DAY(fpdate))))))</f>
        <v/>
      </c>
      <c r="N1519" s="70" t="str">
        <f>IF(L1519="","",IF(D1519&lt;&gt;"",D1519,IF(L1519=1,start_rate,IF(variable,IF(OR(L1519=1,L1519&lt;$K$20*periods_per_year),N1518,MIN($K$21,IF(MOD(L1519-1,$J$23)=0,MAX($K$22,N1518+$J$24),N1518))),N1518))))</f>
        <v/>
      </c>
      <c r="O1519" s="71" t="str">
        <f>IF(L1519="","",ROUND((((1+N1519/CP)^(CP/periods_per_year))-1)*R1518,2))</f>
        <v/>
      </c>
      <c r="P1519" s="71" t="str">
        <f>IF(L1519="","",IF(L1519=nper,R1518+O1519,MIN(R1518+O1519,IF(N1519=N1518,P1518,ROUND(-PMT(((1+N1519/CP)^(CP/periods_per_year))-1,nper-L1519+1,R1518),2)))))</f>
        <v/>
      </c>
      <c r="Q1519" s="71" t="str">
        <f t="shared" si="214"/>
        <v/>
      </c>
      <c r="R1519" s="71" t="str">
        <f t="shared" si="215"/>
        <v/>
      </c>
    </row>
    <row r="1520" spans="1:18" x14ac:dyDescent="0.25">
      <c r="A1520" s="63" t="str">
        <f t="shared" si="207"/>
        <v/>
      </c>
      <c r="B1520" s="64" t="str">
        <f t="shared" si="208"/>
        <v/>
      </c>
      <c r="C1520" s="65" t="str">
        <f t="shared" si="209"/>
        <v/>
      </c>
      <c r="D1520" s="66" t="str">
        <f>IF(A1520="","",IF(A1520=1,start_rate,IF(variable,IF(OR(A1520=1,A1520&lt;$K$20*periods_per_year),D1519,MIN($K$21,IF(MOD(A1520-1,$J$23)=0,MAX($K$22,D1519+$J$24),D1519))),D1519)))</f>
        <v/>
      </c>
      <c r="E1520" s="71" t="str">
        <f t="shared" si="210"/>
        <v/>
      </c>
      <c r="F1520" s="71" t="str">
        <f>IF(A1520="","",IF(A1520=nper,J1519+E1520,MIN(J1519+E1520,IF(D1520=D1519,F1519,IF($E$10="Acc Bi-Weekly",ROUND((-PMT(((1+D1520/CP)^(CP/12))-1,(nper-A1520+1)*12/26,J1519))/2,2),IF($E$10="Acc Weekly",ROUND((-PMT(((1+D1520/CP)^(CP/12))-1,(nper-A1520+1)*12/52,J1519))/4,2),ROUND(-PMT(((1+D1520/CP)^(CP/periods_per_year))-1,nper-A1520+1,J1519),2)))))))</f>
        <v/>
      </c>
      <c r="G1520" s="71" t="str">
        <f>IF(OR(A1520="",A1520&lt;$E$14),"",IF(J1519&lt;=F1520,0,IF(IF(AND(A1520&gt;=$E$14,MOD(A1520-$E$14,int)=0),$E$15,0)+F1520&gt;=J1519+E1520,J1519+E1520-F1520,IF(AND(A1520&gt;=$E$14,MOD(A1520-$E$14,int)=0),$E$15,0)+IF(IF(AND(A1520&gt;=$E$14,MOD(A1520-$E$14,int)=0),$E$15,0)+IF(MOD(A1520-$E$18,periods_per_year)=0,$E$17,0)+F1520&lt;J1519+E1520,IF(MOD(A1520-$E$18,periods_per_year)=0,$E$17,0),J1519+E1520-IF(AND(A1520&gt;=$E$14,MOD(A1520-$E$14,int)=0),$E$15,0)-F1520))))</f>
        <v/>
      </c>
      <c r="H1520" s="68"/>
      <c r="I1520" s="71" t="str">
        <f t="shared" si="211"/>
        <v/>
      </c>
      <c r="J1520" s="71" t="str">
        <f t="shared" si="212"/>
        <v/>
      </c>
      <c r="K1520" s="50"/>
      <c r="L1520" s="63" t="str">
        <f t="shared" si="213"/>
        <v/>
      </c>
      <c r="M1520" s="64" t="str">
        <f>IF(L1520="","",IF(OR(periods_per_year=26,periods_per_year=52),IF(periods_per_year=26,IF(L1520=1,fpdate,M1519+14),IF(periods_per_year=52,IF(L1520=1,fpdate,M1519+7),"n/a")),IF(periods_per_year=24,DATE(YEAR(fpdate),MONTH(fpdate)+(L1520-1)/2+IF(AND(DAY(fpdate)&gt;=15,MOD(L1520,2)=0),1,0),IF(MOD(L1520,2)=0,IF(DAY(fpdate)&gt;=15,DAY(fpdate)-14,DAY(fpdate)+14),DAY(fpdate))),IF(DAY(DATE(YEAR(fpdate),MONTH(fpdate)+L1520-1,DAY(fpdate)))&lt;&gt;DAY(fpdate),DATE(YEAR(fpdate),MONTH(fpdate)+L1520,0),DATE(YEAR(fpdate),MONTH(fpdate)+L1520-1,DAY(fpdate))))))</f>
        <v/>
      </c>
      <c r="N1520" s="70" t="str">
        <f>IF(L1520="","",IF(D1520&lt;&gt;"",D1520,IF(L1520=1,start_rate,IF(variable,IF(OR(L1520=1,L1520&lt;$K$20*periods_per_year),N1519,MIN($K$21,IF(MOD(L1520-1,$J$23)=0,MAX($K$22,N1519+$J$24),N1519))),N1519))))</f>
        <v/>
      </c>
      <c r="O1520" s="71" t="str">
        <f>IF(L1520="","",ROUND((((1+N1520/CP)^(CP/periods_per_year))-1)*R1519,2))</f>
        <v/>
      </c>
      <c r="P1520" s="71" t="str">
        <f>IF(L1520="","",IF(L1520=nper,R1519+O1520,MIN(R1519+O1520,IF(N1520=N1519,P1519,ROUND(-PMT(((1+N1520/CP)^(CP/periods_per_year))-1,nper-L1520+1,R1519),2)))))</f>
        <v/>
      </c>
      <c r="Q1520" s="71" t="str">
        <f t="shared" si="214"/>
        <v/>
      </c>
      <c r="R1520" s="71" t="str">
        <f t="shared" si="215"/>
        <v/>
      </c>
    </row>
    <row r="1521" spans="1:18" x14ac:dyDescent="0.25">
      <c r="A1521" s="63" t="str">
        <f t="shared" si="207"/>
        <v/>
      </c>
      <c r="B1521" s="64" t="str">
        <f t="shared" si="208"/>
        <v/>
      </c>
      <c r="C1521" s="65" t="str">
        <f t="shared" si="209"/>
        <v/>
      </c>
      <c r="D1521" s="66" t="str">
        <f>IF(A1521="","",IF(A1521=1,start_rate,IF(variable,IF(OR(A1521=1,A1521&lt;$K$20*periods_per_year),D1520,MIN($K$21,IF(MOD(A1521-1,$J$23)=0,MAX($K$22,D1520+$J$24),D1520))),D1520)))</f>
        <v/>
      </c>
      <c r="E1521" s="71" t="str">
        <f t="shared" si="210"/>
        <v/>
      </c>
      <c r="F1521" s="71" t="str">
        <f>IF(A1521="","",IF(A1521=nper,J1520+E1521,MIN(J1520+E1521,IF(D1521=D1520,F1520,IF($E$10="Acc Bi-Weekly",ROUND((-PMT(((1+D1521/CP)^(CP/12))-1,(nper-A1521+1)*12/26,J1520))/2,2),IF($E$10="Acc Weekly",ROUND((-PMT(((1+D1521/CP)^(CP/12))-1,(nper-A1521+1)*12/52,J1520))/4,2),ROUND(-PMT(((1+D1521/CP)^(CP/periods_per_year))-1,nper-A1521+1,J1520),2)))))))</f>
        <v/>
      </c>
      <c r="G1521" s="71" t="str">
        <f>IF(OR(A1521="",A1521&lt;$E$14),"",IF(J1520&lt;=F1521,0,IF(IF(AND(A1521&gt;=$E$14,MOD(A1521-$E$14,int)=0),$E$15,0)+F1521&gt;=J1520+E1521,J1520+E1521-F1521,IF(AND(A1521&gt;=$E$14,MOD(A1521-$E$14,int)=0),$E$15,0)+IF(IF(AND(A1521&gt;=$E$14,MOD(A1521-$E$14,int)=0),$E$15,0)+IF(MOD(A1521-$E$18,periods_per_year)=0,$E$17,0)+F1521&lt;J1520+E1521,IF(MOD(A1521-$E$18,periods_per_year)=0,$E$17,0),J1520+E1521-IF(AND(A1521&gt;=$E$14,MOD(A1521-$E$14,int)=0),$E$15,0)-F1521))))</f>
        <v/>
      </c>
      <c r="H1521" s="68"/>
      <c r="I1521" s="71" t="str">
        <f t="shared" si="211"/>
        <v/>
      </c>
      <c r="J1521" s="71" t="str">
        <f t="shared" si="212"/>
        <v/>
      </c>
      <c r="K1521" s="50"/>
      <c r="L1521" s="63" t="str">
        <f t="shared" si="213"/>
        <v/>
      </c>
      <c r="M1521" s="64" t="str">
        <f>IF(L1521="","",IF(OR(periods_per_year=26,periods_per_year=52),IF(periods_per_year=26,IF(L1521=1,fpdate,M1520+14),IF(periods_per_year=52,IF(L1521=1,fpdate,M1520+7),"n/a")),IF(periods_per_year=24,DATE(YEAR(fpdate),MONTH(fpdate)+(L1521-1)/2+IF(AND(DAY(fpdate)&gt;=15,MOD(L1521,2)=0),1,0),IF(MOD(L1521,2)=0,IF(DAY(fpdate)&gt;=15,DAY(fpdate)-14,DAY(fpdate)+14),DAY(fpdate))),IF(DAY(DATE(YEAR(fpdate),MONTH(fpdate)+L1521-1,DAY(fpdate)))&lt;&gt;DAY(fpdate),DATE(YEAR(fpdate),MONTH(fpdate)+L1521,0),DATE(YEAR(fpdate),MONTH(fpdate)+L1521-1,DAY(fpdate))))))</f>
        <v/>
      </c>
      <c r="N1521" s="70" t="str">
        <f>IF(L1521="","",IF(D1521&lt;&gt;"",D1521,IF(L1521=1,start_rate,IF(variable,IF(OR(L1521=1,L1521&lt;$K$20*periods_per_year),N1520,MIN($K$21,IF(MOD(L1521-1,$J$23)=0,MAX($K$22,N1520+$J$24),N1520))),N1520))))</f>
        <v/>
      </c>
      <c r="O1521" s="71" t="str">
        <f>IF(L1521="","",ROUND((((1+N1521/CP)^(CP/periods_per_year))-1)*R1520,2))</f>
        <v/>
      </c>
      <c r="P1521" s="71" t="str">
        <f>IF(L1521="","",IF(L1521=nper,R1520+O1521,MIN(R1520+O1521,IF(N1521=N1520,P1520,ROUND(-PMT(((1+N1521/CP)^(CP/periods_per_year))-1,nper-L1521+1,R1520),2)))))</f>
        <v/>
      </c>
      <c r="Q1521" s="71" t="str">
        <f t="shared" si="214"/>
        <v/>
      </c>
      <c r="R1521" s="71" t="str">
        <f t="shared" si="215"/>
        <v/>
      </c>
    </row>
    <row r="1522" spans="1:18" x14ac:dyDescent="0.25">
      <c r="A1522" s="63" t="str">
        <f t="shared" si="207"/>
        <v/>
      </c>
      <c r="B1522" s="64" t="str">
        <f t="shared" si="208"/>
        <v/>
      </c>
      <c r="C1522" s="65" t="str">
        <f t="shared" si="209"/>
        <v/>
      </c>
      <c r="D1522" s="66" t="str">
        <f>IF(A1522="","",IF(A1522=1,start_rate,IF(variable,IF(OR(A1522=1,A1522&lt;$K$20*periods_per_year),D1521,MIN($K$21,IF(MOD(A1522-1,$J$23)=0,MAX($K$22,D1521+$J$24),D1521))),D1521)))</f>
        <v/>
      </c>
      <c r="E1522" s="71" t="str">
        <f t="shared" si="210"/>
        <v/>
      </c>
      <c r="F1522" s="71" t="str">
        <f>IF(A1522="","",IF(A1522=nper,J1521+E1522,MIN(J1521+E1522,IF(D1522=D1521,F1521,IF($E$10="Acc Bi-Weekly",ROUND((-PMT(((1+D1522/CP)^(CP/12))-1,(nper-A1522+1)*12/26,J1521))/2,2),IF($E$10="Acc Weekly",ROUND((-PMT(((1+D1522/CP)^(CP/12))-1,(nper-A1522+1)*12/52,J1521))/4,2),ROUND(-PMT(((1+D1522/CP)^(CP/periods_per_year))-1,nper-A1522+1,J1521),2)))))))</f>
        <v/>
      </c>
      <c r="G1522" s="71" t="str">
        <f>IF(OR(A1522="",A1522&lt;$E$14),"",IF(J1521&lt;=F1522,0,IF(IF(AND(A1522&gt;=$E$14,MOD(A1522-$E$14,int)=0),$E$15,0)+F1522&gt;=J1521+E1522,J1521+E1522-F1522,IF(AND(A1522&gt;=$E$14,MOD(A1522-$E$14,int)=0),$E$15,0)+IF(IF(AND(A1522&gt;=$E$14,MOD(A1522-$E$14,int)=0),$E$15,0)+IF(MOD(A1522-$E$18,periods_per_year)=0,$E$17,0)+F1522&lt;J1521+E1522,IF(MOD(A1522-$E$18,periods_per_year)=0,$E$17,0),J1521+E1522-IF(AND(A1522&gt;=$E$14,MOD(A1522-$E$14,int)=0),$E$15,0)-F1522))))</f>
        <v/>
      </c>
      <c r="H1522" s="68"/>
      <c r="I1522" s="71" t="str">
        <f t="shared" si="211"/>
        <v/>
      </c>
      <c r="J1522" s="71" t="str">
        <f t="shared" si="212"/>
        <v/>
      </c>
      <c r="K1522" s="50"/>
      <c r="L1522" s="63" t="str">
        <f t="shared" si="213"/>
        <v/>
      </c>
      <c r="M1522" s="64" t="str">
        <f>IF(L1522="","",IF(OR(periods_per_year=26,periods_per_year=52),IF(periods_per_year=26,IF(L1522=1,fpdate,M1521+14),IF(periods_per_year=52,IF(L1522=1,fpdate,M1521+7),"n/a")),IF(periods_per_year=24,DATE(YEAR(fpdate),MONTH(fpdate)+(L1522-1)/2+IF(AND(DAY(fpdate)&gt;=15,MOD(L1522,2)=0),1,0),IF(MOD(L1522,2)=0,IF(DAY(fpdate)&gt;=15,DAY(fpdate)-14,DAY(fpdate)+14),DAY(fpdate))),IF(DAY(DATE(YEAR(fpdate),MONTH(fpdate)+L1522-1,DAY(fpdate)))&lt;&gt;DAY(fpdate),DATE(YEAR(fpdate),MONTH(fpdate)+L1522,0),DATE(YEAR(fpdate),MONTH(fpdate)+L1522-1,DAY(fpdate))))))</f>
        <v/>
      </c>
      <c r="N1522" s="70" t="str">
        <f>IF(L1522="","",IF(D1522&lt;&gt;"",D1522,IF(L1522=1,start_rate,IF(variable,IF(OR(L1522=1,L1522&lt;$K$20*periods_per_year),N1521,MIN($K$21,IF(MOD(L1522-1,$J$23)=0,MAX($K$22,N1521+$J$24),N1521))),N1521))))</f>
        <v/>
      </c>
      <c r="O1522" s="71" t="str">
        <f>IF(L1522="","",ROUND((((1+N1522/CP)^(CP/periods_per_year))-1)*R1521,2))</f>
        <v/>
      </c>
      <c r="P1522" s="71" t="str">
        <f>IF(L1522="","",IF(L1522=nper,R1521+O1522,MIN(R1521+O1522,IF(N1522=N1521,P1521,ROUND(-PMT(((1+N1522/CP)^(CP/periods_per_year))-1,nper-L1522+1,R1521),2)))))</f>
        <v/>
      </c>
      <c r="Q1522" s="71" t="str">
        <f t="shared" si="214"/>
        <v/>
      </c>
      <c r="R1522" s="71" t="str">
        <f t="shared" si="215"/>
        <v/>
      </c>
    </row>
    <row r="1523" spans="1:18" x14ac:dyDescent="0.25">
      <c r="A1523" s="63" t="str">
        <f t="shared" si="207"/>
        <v/>
      </c>
      <c r="B1523" s="64" t="str">
        <f t="shared" si="208"/>
        <v/>
      </c>
      <c r="C1523" s="65" t="str">
        <f t="shared" si="209"/>
        <v/>
      </c>
      <c r="D1523" s="66" t="str">
        <f>IF(A1523="","",IF(A1523=1,start_rate,IF(variable,IF(OR(A1523=1,A1523&lt;$K$20*periods_per_year),D1522,MIN($K$21,IF(MOD(A1523-1,$J$23)=0,MAX($K$22,D1522+$J$24),D1522))),D1522)))</f>
        <v/>
      </c>
      <c r="E1523" s="71" t="str">
        <f t="shared" si="210"/>
        <v/>
      </c>
      <c r="F1523" s="71" t="str">
        <f>IF(A1523="","",IF(A1523=nper,J1522+E1523,MIN(J1522+E1523,IF(D1523=D1522,F1522,IF($E$10="Acc Bi-Weekly",ROUND((-PMT(((1+D1523/CP)^(CP/12))-1,(nper-A1523+1)*12/26,J1522))/2,2),IF($E$10="Acc Weekly",ROUND((-PMT(((1+D1523/CP)^(CP/12))-1,(nper-A1523+1)*12/52,J1522))/4,2),ROUND(-PMT(((1+D1523/CP)^(CP/periods_per_year))-1,nper-A1523+1,J1522),2)))))))</f>
        <v/>
      </c>
      <c r="G1523" s="71" t="str">
        <f>IF(OR(A1523="",A1523&lt;$E$14),"",IF(J1522&lt;=F1523,0,IF(IF(AND(A1523&gt;=$E$14,MOD(A1523-$E$14,int)=0),$E$15,0)+F1523&gt;=J1522+E1523,J1522+E1523-F1523,IF(AND(A1523&gt;=$E$14,MOD(A1523-$E$14,int)=0),$E$15,0)+IF(IF(AND(A1523&gt;=$E$14,MOD(A1523-$E$14,int)=0),$E$15,0)+IF(MOD(A1523-$E$18,periods_per_year)=0,$E$17,0)+F1523&lt;J1522+E1523,IF(MOD(A1523-$E$18,periods_per_year)=0,$E$17,0),J1522+E1523-IF(AND(A1523&gt;=$E$14,MOD(A1523-$E$14,int)=0),$E$15,0)-F1523))))</f>
        <v/>
      </c>
      <c r="H1523" s="68"/>
      <c r="I1523" s="71" t="str">
        <f t="shared" si="211"/>
        <v/>
      </c>
      <c r="J1523" s="71" t="str">
        <f t="shared" si="212"/>
        <v/>
      </c>
      <c r="K1523" s="50"/>
      <c r="L1523" s="63" t="str">
        <f t="shared" si="213"/>
        <v/>
      </c>
      <c r="M1523" s="64" t="str">
        <f>IF(L1523="","",IF(OR(periods_per_year=26,periods_per_year=52),IF(periods_per_year=26,IF(L1523=1,fpdate,M1522+14),IF(periods_per_year=52,IF(L1523=1,fpdate,M1522+7),"n/a")),IF(periods_per_year=24,DATE(YEAR(fpdate),MONTH(fpdate)+(L1523-1)/2+IF(AND(DAY(fpdate)&gt;=15,MOD(L1523,2)=0),1,0),IF(MOD(L1523,2)=0,IF(DAY(fpdate)&gt;=15,DAY(fpdate)-14,DAY(fpdate)+14),DAY(fpdate))),IF(DAY(DATE(YEAR(fpdate),MONTH(fpdate)+L1523-1,DAY(fpdate)))&lt;&gt;DAY(fpdate),DATE(YEAR(fpdate),MONTH(fpdate)+L1523,0),DATE(YEAR(fpdate),MONTH(fpdate)+L1523-1,DAY(fpdate))))))</f>
        <v/>
      </c>
      <c r="N1523" s="70" t="str">
        <f>IF(L1523="","",IF(D1523&lt;&gt;"",D1523,IF(L1523=1,start_rate,IF(variable,IF(OR(L1523=1,L1523&lt;$K$20*periods_per_year),N1522,MIN($K$21,IF(MOD(L1523-1,$J$23)=0,MAX($K$22,N1522+$J$24),N1522))),N1522))))</f>
        <v/>
      </c>
      <c r="O1523" s="71" t="str">
        <f>IF(L1523="","",ROUND((((1+N1523/CP)^(CP/periods_per_year))-1)*R1522,2))</f>
        <v/>
      </c>
      <c r="P1523" s="71" t="str">
        <f>IF(L1523="","",IF(L1523=nper,R1522+O1523,MIN(R1522+O1523,IF(N1523=N1522,P1522,ROUND(-PMT(((1+N1523/CP)^(CP/periods_per_year))-1,nper-L1523+1,R1522),2)))))</f>
        <v/>
      </c>
      <c r="Q1523" s="71" t="str">
        <f t="shared" si="214"/>
        <v/>
      </c>
      <c r="R1523" s="71" t="str">
        <f t="shared" si="215"/>
        <v/>
      </c>
    </row>
    <row r="1524" spans="1:18" x14ac:dyDescent="0.25">
      <c r="A1524" s="63" t="str">
        <f t="shared" si="207"/>
        <v/>
      </c>
      <c r="B1524" s="64" t="str">
        <f t="shared" si="208"/>
        <v/>
      </c>
      <c r="C1524" s="65" t="str">
        <f t="shared" si="209"/>
        <v/>
      </c>
      <c r="D1524" s="66" t="str">
        <f>IF(A1524="","",IF(A1524=1,start_rate,IF(variable,IF(OR(A1524=1,A1524&lt;$K$20*periods_per_year),D1523,MIN($K$21,IF(MOD(A1524-1,$J$23)=0,MAX($K$22,D1523+$J$24),D1523))),D1523)))</f>
        <v/>
      </c>
      <c r="E1524" s="71" t="str">
        <f t="shared" si="210"/>
        <v/>
      </c>
      <c r="F1524" s="71" t="str">
        <f>IF(A1524="","",IF(A1524=nper,J1523+E1524,MIN(J1523+E1524,IF(D1524=D1523,F1523,IF($E$10="Acc Bi-Weekly",ROUND((-PMT(((1+D1524/CP)^(CP/12))-1,(nper-A1524+1)*12/26,J1523))/2,2),IF($E$10="Acc Weekly",ROUND((-PMT(((1+D1524/CP)^(CP/12))-1,(nper-A1524+1)*12/52,J1523))/4,2),ROUND(-PMT(((1+D1524/CP)^(CP/periods_per_year))-1,nper-A1524+1,J1523),2)))))))</f>
        <v/>
      </c>
      <c r="G1524" s="71" t="str">
        <f>IF(OR(A1524="",A1524&lt;$E$14),"",IF(J1523&lt;=F1524,0,IF(IF(AND(A1524&gt;=$E$14,MOD(A1524-$E$14,int)=0),$E$15,0)+F1524&gt;=J1523+E1524,J1523+E1524-F1524,IF(AND(A1524&gt;=$E$14,MOD(A1524-$E$14,int)=0),$E$15,0)+IF(IF(AND(A1524&gt;=$E$14,MOD(A1524-$E$14,int)=0),$E$15,0)+IF(MOD(A1524-$E$18,periods_per_year)=0,$E$17,0)+F1524&lt;J1523+E1524,IF(MOD(A1524-$E$18,periods_per_year)=0,$E$17,0),J1523+E1524-IF(AND(A1524&gt;=$E$14,MOD(A1524-$E$14,int)=0),$E$15,0)-F1524))))</f>
        <v/>
      </c>
      <c r="H1524" s="68"/>
      <c r="I1524" s="71" t="str">
        <f t="shared" si="211"/>
        <v/>
      </c>
      <c r="J1524" s="71" t="str">
        <f t="shared" si="212"/>
        <v/>
      </c>
      <c r="K1524" s="50"/>
      <c r="L1524" s="63" t="str">
        <f t="shared" si="213"/>
        <v/>
      </c>
      <c r="M1524" s="64" t="str">
        <f>IF(L1524="","",IF(OR(periods_per_year=26,periods_per_year=52),IF(periods_per_year=26,IF(L1524=1,fpdate,M1523+14),IF(periods_per_year=52,IF(L1524=1,fpdate,M1523+7),"n/a")),IF(periods_per_year=24,DATE(YEAR(fpdate),MONTH(fpdate)+(L1524-1)/2+IF(AND(DAY(fpdate)&gt;=15,MOD(L1524,2)=0),1,0),IF(MOD(L1524,2)=0,IF(DAY(fpdate)&gt;=15,DAY(fpdate)-14,DAY(fpdate)+14),DAY(fpdate))),IF(DAY(DATE(YEAR(fpdate),MONTH(fpdate)+L1524-1,DAY(fpdate)))&lt;&gt;DAY(fpdate),DATE(YEAR(fpdate),MONTH(fpdate)+L1524,0),DATE(YEAR(fpdate),MONTH(fpdate)+L1524-1,DAY(fpdate))))))</f>
        <v/>
      </c>
      <c r="N1524" s="70" t="str">
        <f>IF(L1524="","",IF(D1524&lt;&gt;"",D1524,IF(L1524=1,start_rate,IF(variable,IF(OR(L1524=1,L1524&lt;$K$20*periods_per_year),N1523,MIN($K$21,IF(MOD(L1524-1,$J$23)=0,MAX($K$22,N1523+$J$24),N1523))),N1523))))</f>
        <v/>
      </c>
      <c r="O1524" s="71" t="str">
        <f>IF(L1524="","",ROUND((((1+N1524/CP)^(CP/periods_per_year))-1)*R1523,2))</f>
        <v/>
      </c>
      <c r="P1524" s="71" t="str">
        <f>IF(L1524="","",IF(L1524=nper,R1523+O1524,MIN(R1523+O1524,IF(N1524=N1523,P1523,ROUND(-PMT(((1+N1524/CP)^(CP/periods_per_year))-1,nper-L1524+1,R1523),2)))))</f>
        <v/>
      </c>
      <c r="Q1524" s="71" t="str">
        <f t="shared" si="214"/>
        <v/>
      </c>
      <c r="R1524" s="71" t="str">
        <f t="shared" si="215"/>
        <v/>
      </c>
    </row>
    <row r="1525" spans="1:18" x14ac:dyDescent="0.25">
      <c r="A1525" s="63" t="str">
        <f t="shared" si="207"/>
        <v/>
      </c>
      <c r="B1525" s="64" t="str">
        <f t="shared" si="208"/>
        <v/>
      </c>
      <c r="C1525" s="65" t="str">
        <f t="shared" si="209"/>
        <v/>
      </c>
      <c r="D1525" s="66" t="str">
        <f>IF(A1525="","",IF(A1525=1,start_rate,IF(variable,IF(OR(A1525=1,A1525&lt;$K$20*periods_per_year),D1524,MIN($K$21,IF(MOD(A1525-1,$J$23)=0,MAX($K$22,D1524+$J$24),D1524))),D1524)))</f>
        <v/>
      </c>
      <c r="E1525" s="71" t="str">
        <f t="shared" si="210"/>
        <v/>
      </c>
      <c r="F1525" s="71" t="str">
        <f>IF(A1525="","",IF(A1525=nper,J1524+E1525,MIN(J1524+E1525,IF(D1525=D1524,F1524,IF($E$10="Acc Bi-Weekly",ROUND((-PMT(((1+D1525/CP)^(CP/12))-1,(nper-A1525+1)*12/26,J1524))/2,2),IF($E$10="Acc Weekly",ROUND((-PMT(((1+D1525/CP)^(CP/12))-1,(nper-A1525+1)*12/52,J1524))/4,2),ROUND(-PMT(((1+D1525/CP)^(CP/periods_per_year))-1,nper-A1525+1,J1524),2)))))))</f>
        <v/>
      </c>
      <c r="G1525" s="71" t="str">
        <f>IF(OR(A1525="",A1525&lt;$E$14),"",IF(J1524&lt;=F1525,0,IF(IF(AND(A1525&gt;=$E$14,MOD(A1525-$E$14,int)=0),$E$15,0)+F1525&gt;=J1524+E1525,J1524+E1525-F1525,IF(AND(A1525&gt;=$E$14,MOD(A1525-$E$14,int)=0),$E$15,0)+IF(IF(AND(A1525&gt;=$E$14,MOD(A1525-$E$14,int)=0),$E$15,0)+IF(MOD(A1525-$E$18,periods_per_year)=0,$E$17,0)+F1525&lt;J1524+E1525,IF(MOD(A1525-$E$18,periods_per_year)=0,$E$17,0),J1524+E1525-IF(AND(A1525&gt;=$E$14,MOD(A1525-$E$14,int)=0),$E$15,0)-F1525))))</f>
        <v/>
      </c>
      <c r="H1525" s="68"/>
      <c r="I1525" s="71" t="str">
        <f t="shared" si="211"/>
        <v/>
      </c>
      <c r="J1525" s="71" t="str">
        <f t="shared" si="212"/>
        <v/>
      </c>
      <c r="K1525" s="50"/>
      <c r="L1525" s="63" t="str">
        <f t="shared" si="213"/>
        <v/>
      </c>
      <c r="M1525" s="64" t="str">
        <f>IF(L1525="","",IF(OR(periods_per_year=26,periods_per_year=52),IF(periods_per_year=26,IF(L1525=1,fpdate,M1524+14),IF(periods_per_year=52,IF(L1525=1,fpdate,M1524+7),"n/a")),IF(periods_per_year=24,DATE(YEAR(fpdate),MONTH(fpdate)+(L1525-1)/2+IF(AND(DAY(fpdate)&gt;=15,MOD(L1525,2)=0),1,0),IF(MOD(L1525,2)=0,IF(DAY(fpdate)&gt;=15,DAY(fpdate)-14,DAY(fpdate)+14),DAY(fpdate))),IF(DAY(DATE(YEAR(fpdate),MONTH(fpdate)+L1525-1,DAY(fpdate)))&lt;&gt;DAY(fpdate),DATE(YEAR(fpdate),MONTH(fpdate)+L1525,0),DATE(YEAR(fpdate),MONTH(fpdate)+L1525-1,DAY(fpdate))))))</f>
        <v/>
      </c>
      <c r="N1525" s="70" t="str">
        <f>IF(L1525="","",IF(D1525&lt;&gt;"",D1525,IF(L1525=1,start_rate,IF(variable,IF(OR(L1525=1,L1525&lt;$K$20*periods_per_year),N1524,MIN($K$21,IF(MOD(L1525-1,$J$23)=0,MAX($K$22,N1524+$J$24),N1524))),N1524))))</f>
        <v/>
      </c>
      <c r="O1525" s="71" t="str">
        <f>IF(L1525="","",ROUND((((1+N1525/CP)^(CP/periods_per_year))-1)*R1524,2))</f>
        <v/>
      </c>
      <c r="P1525" s="71" t="str">
        <f>IF(L1525="","",IF(L1525=nper,R1524+O1525,MIN(R1524+O1525,IF(N1525=N1524,P1524,ROUND(-PMT(((1+N1525/CP)^(CP/periods_per_year))-1,nper-L1525+1,R1524),2)))))</f>
        <v/>
      </c>
      <c r="Q1525" s="71" t="str">
        <f t="shared" si="214"/>
        <v/>
      </c>
      <c r="R1525" s="71" t="str">
        <f t="shared" si="215"/>
        <v/>
      </c>
    </row>
    <row r="1526" spans="1:18" x14ac:dyDescent="0.25">
      <c r="A1526" s="63" t="str">
        <f t="shared" si="207"/>
        <v/>
      </c>
      <c r="B1526" s="64" t="str">
        <f t="shared" si="208"/>
        <v/>
      </c>
      <c r="C1526" s="65" t="str">
        <f t="shared" si="209"/>
        <v/>
      </c>
      <c r="D1526" s="66" t="str">
        <f>IF(A1526="","",IF(A1526=1,start_rate,IF(variable,IF(OR(A1526=1,A1526&lt;$K$20*periods_per_year),D1525,MIN($K$21,IF(MOD(A1526-1,$J$23)=0,MAX($K$22,D1525+$J$24),D1525))),D1525)))</f>
        <v/>
      </c>
      <c r="E1526" s="71" t="str">
        <f t="shared" si="210"/>
        <v/>
      </c>
      <c r="F1526" s="71" t="str">
        <f>IF(A1526="","",IF(A1526=nper,J1525+E1526,MIN(J1525+E1526,IF(D1526=D1525,F1525,IF($E$10="Acc Bi-Weekly",ROUND((-PMT(((1+D1526/CP)^(CP/12))-1,(nper-A1526+1)*12/26,J1525))/2,2),IF($E$10="Acc Weekly",ROUND((-PMT(((1+D1526/CP)^(CP/12))-1,(nper-A1526+1)*12/52,J1525))/4,2),ROUND(-PMT(((1+D1526/CP)^(CP/periods_per_year))-1,nper-A1526+1,J1525),2)))))))</f>
        <v/>
      </c>
      <c r="G1526" s="71" t="str">
        <f>IF(OR(A1526="",A1526&lt;$E$14),"",IF(J1525&lt;=F1526,0,IF(IF(AND(A1526&gt;=$E$14,MOD(A1526-$E$14,int)=0),$E$15,0)+F1526&gt;=J1525+E1526,J1525+E1526-F1526,IF(AND(A1526&gt;=$E$14,MOD(A1526-$E$14,int)=0),$E$15,0)+IF(IF(AND(A1526&gt;=$E$14,MOD(A1526-$E$14,int)=0),$E$15,0)+IF(MOD(A1526-$E$18,periods_per_year)=0,$E$17,0)+F1526&lt;J1525+E1526,IF(MOD(A1526-$E$18,periods_per_year)=0,$E$17,0),J1525+E1526-IF(AND(A1526&gt;=$E$14,MOD(A1526-$E$14,int)=0),$E$15,0)-F1526))))</f>
        <v/>
      </c>
      <c r="H1526" s="68"/>
      <c r="I1526" s="71" t="str">
        <f t="shared" si="211"/>
        <v/>
      </c>
      <c r="J1526" s="71" t="str">
        <f t="shared" si="212"/>
        <v/>
      </c>
      <c r="K1526" s="50"/>
      <c r="L1526" s="63" t="str">
        <f t="shared" si="213"/>
        <v/>
      </c>
      <c r="M1526" s="64" t="str">
        <f>IF(L1526="","",IF(OR(periods_per_year=26,periods_per_year=52),IF(periods_per_year=26,IF(L1526=1,fpdate,M1525+14),IF(periods_per_year=52,IF(L1526=1,fpdate,M1525+7),"n/a")),IF(periods_per_year=24,DATE(YEAR(fpdate),MONTH(fpdate)+(L1526-1)/2+IF(AND(DAY(fpdate)&gt;=15,MOD(L1526,2)=0),1,0),IF(MOD(L1526,2)=0,IF(DAY(fpdate)&gt;=15,DAY(fpdate)-14,DAY(fpdate)+14),DAY(fpdate))),IF(DAY(DATE(YEAR(fpdate),MONTH(fpdate)+L1526-1,DAY(fpdate)))&lt;&gt;DAY(fpdate),DATE(YEAR(fpdate),MONTH(fpdate)+L1526,0),DATE(YEAR(fpdate),MONTH(fpdate)+L1526-1,DAY(fpdate))))))</f>
        <v/>
      </c>
      <c r="N1526" s="70" t="str">
        <f>IF(L1526="","",IF(D1526&lt;&gt;"",D1526,IF(L1526=1,start_rate,IF(variable,IF(OR(L1526=1,L1526&lt;$K$20*periods_per_year),N1525,MIN($K$21,IF(MOD(L1526-1,$J$23)=0,MAX($K$22,N1525+$J$24),N1525))),N1525))))</f>
        <v/>
      </c>
      <c r="O1526" s="71" t="str">
        <f>IF(L1526="","",ROUND((((1+N1526/CP)^(CP/periods_per_year))-1)*R1525,2))</f>
        <v/>
      </c>
      <c r="P1526" s="71" t="str">
        <f>IF(L1526="","",IF(L1526=nper,R1525+O1526,MIN(R1525+O1526,IF(N1526=N1525,P1525,ROUND(-PMT(((1+N1526/CP)^(CP/periods_per_year))-1,nper-L1526+1,R1525),2)))))</f>
        <v/>
      </c>
      <c r="Q1526" s="71" t="str">
        <f t="shared" si="214"/>
        <v/>
      </c>
      <c r="R1526" s="71" t="str">
        <f t="shared" si="215"/>
        <v/>
      </c>
    </row>
    <row r="1527" spans="1:18" x14ac:dyDescent="0.25">
      <c r="A1527" s="63" t="str">
        <f t="shared" si="207"/>
        <v/>
      </c>
      <c r="B1527" s="64" t="str">
        <f t="shared" si="208"/>
        <v/>
      </c>
      <c r="C1527" s="65" t="str">
        <f t="shared" si="209"/>
        <v/>
      </c>
      <c r="D1527" s="66" t="str">
        <f>IF(A1527="","",IF(A1527=1,start_rate,IF(variable,IF(OR(A1527=1,A1527&lt;$K$20*periods_per_year),D1526,MIN($K$21,IF(MOD(A1527-1,$J$23)=0,MAX($K$22,D1526+$J$24),D1526))),D1526)))</f>
        <v/>
      </c>
      <c r="E1527" s="71" t="str">
        <f t="shared" si="210"/>
        <v/>
      </c>
      <c r="F1527" s="71" t="str">
        <f>IF(A1527="","",IF(A1527=nper,J1526+E1527,MIN(J1526+E1527,IF(D1527=D1526,F1526,IF($E$10="Acc Bi-Weekly",ROUND((-PMT(((1+D1527/CP)^(CP/12))-1,(nper-A1527+1)*12/26,J1526))/2,2),IF($E$10="Acc Weekly",ROUND((-PMT(((1+D1527/CP)^(CP/12))-1,(nper-A1527+1)*12/52,J1526))/4,2),ROUND(-PMT(((1+D1527/CP)^(CP/periods_per_year))-1,nper-A1527+1,J1526),2)))))))</f>
        <v/>
      </c>
      <c r="G1527" s="71" t="str">
        <f>IF(OR(A1527="",A1527&lt;$E$14),"",IF(J1526&lt;=F1527,0,IF(IF(AND(A1527&gt;=$E$14,MOD(A1527-$E$14,int)=0),$E$15,0)+F1527&gt;=J1526+E1527,J1526+E1527-F1527,IF(AND(A1527&gt;=$E$14,MOD(A1527-$E$14,int)=0),$E$15,0)+IF(IF(AND(A1527&gt;=$E$14,MOD(A1527-$E$14,int)=0),$E$15,0)+IF(MOD(A1527-$E$18,periods_per_year)=0,$E$17,0)+F1527&lt;J1526+E1527,IF(MOD(A1527-$E$18,periods_per_year)=0,$E$17,0),J1526+E1527-IF(AND(A1527&gt;=$E$14,MOD(A1527-$E$14,int)=0),$E$15,0)-F1527))))</f>
        <v/>
      </c>
      <c r="H1527" s="68"/>
      <c r="I1527" s="71" t="str">
        <f t="shared" si="211"/>
        <v/>
      </c>
      <c r="J1527" s="71" t="str">
        <f t="shared" si="212"/>
        <v/>
      </c>
      <c r="K1527" s="50"/>
      <c r="L1527" s="63" t="str">
        <f t="shared" si="213"/>
        <v/>
      </c>
      <c r="M1527" s="64" t="str">
        <f>IF(L1527="","",IF(OR(periods_per_year=26,periods_per_year=52),IF(periods_per_year=26,IF(L1527=1,fpdate,M1526+14),IF(periods_per_year=52,IF(L1527=1,fpdate,M1526+7),"n/a")),IF(periods_per_year=24,DATE(YEAR(fpdate),MONTH(fpdate)+(L1527-1)/2+IF(AND(DAY(fpdate)&gt;=15,MOD(L1527,2)=0),1,0),IF(MOD(L1527,2)=0,IF(DAY(fpdate)&gt;=15,DAY(fpdate)-14,DAY(fpdate)+14),DAY(fpdate))),IF(DAY(DATE(YEAR(fpdate),MONTH(fpdate)+L1527-1,DAY(fpdate)))&lt;&gt;DAY(fpdate),DATE(YEAR(fpdate),MONTH(fpdate)+L1527,0),DATE(YEAR(fpdate),MONTH(fpdate)+L1527-1,DAY(fpdate))))))</f>
        <v/>
      </c>
      <c r="N1527" s="70" t="str">
        <f>IF(L1527="","",IF(D1527&lt;&gt;"",D1527,IF(L1527=1,start_rate,IF(variable,IF(OR(L1527=1,L1527&lt;$K$20*periods_per_year),N1526,MIN($K$21,IF(MOD(L1527-1,$J$23)=0,MAX($K$22,N1526+$J$24),N1526))),N1526))))</f>
        <v/>
      </c>
      <c r="O1527" s="71" t="str">
        <f>IF(L1527="","",ROUND((((1+N1527/CP)^(CP/periods_per_year))-1)*R1526,2))</f>
        <v/>
      </c>
      <c r="P1527" s="71" t="str">
        <f>IF(L1527="","",IF(L1527=nper,R1526+O1527,MIN(R1526+O1527,IF(N1527=N1526,P1526,ROUND(-PMT(((1+N1527/CP)^(CP/periods_per_year))-1,nper-L1527+1,R1526),2)))))</f>
        <v/>
      </c>
      <c r="Q1527" s="71" t="str">
        <f t="shared" si="214"/>
        <v/>
      </c>
      <c r="R1527" s="71" t="str">
        <f t="shared" si="215"/>
        <v/>
      </c>
    </row>
    <row r="1528" spans="1:18" x14ac:dyDescent="0.25">
      <c r="A1528" s="63" t="str">
        <f t="shared" si="207"/>
        <v/>
      </c>
      <c r="B1528" s="64" t="str">
        <f t="shared" si="208"/>
        <v/>
      </c>
      <c r="C1528" s="65" t="str">
        <f t="shared" si="209"/>
        <v/>
      </c>
      <c r="D1528" s="66" t="str">
        <f>IF(A1528="","",IF(A1528=1,start_rate,IF(variable,IF(OR(A1528=1,A1528&lt;$K$20*periods_per_year),D1527,MIN($K$21,IF(MOD(A1528-1,$J$23)=0,MAX($K$22,D1527+$J$24),D1527))),D1527)))</f>
        <v/>
      </c>
      <c r="E1528" s="71" t="str">
        <f t="shared" si="210"/>
        <v/>
      </c>
      <c r="F1528" s="71" t="str">
        <f>IF(A1528="","",IF(A1528=nper,J1527+E1528,MIN(J1527+E1528,IF(D1528=D1527,F1527,IF($E$10="Acc Bi-Weekly",ROUND((-PMT(((1+D1528/CP)^(CP/12))-1,(nper-A1528+1)*12/26,J1527))/2,2),IF($E$10="Acc Weekly",ROUND((-PMT(((1+D1528/CP)^(CP/12))-1,(nper-A1528+1)*12/52,J1527))/4,2),ROUND(-PMT(((1+D1528/CP)^(CP/periods_per_year))-1,nper-A1528+1,J1527),2)))))))</f>
        <v/>
      </c>
      <c r="G1528" s="71" t="str">
        <f>IF(OR(A1528="",A1528&lt;$E$14),"",IF(J1527&lt;=F1528,0,IF(IF(AND(A1528&gt;=$E$14,MOD(A1528-$E$14,int)=0),$E$15,0)+F1528&gt;=J1527+E1528,J1527+E1528-F1528,IF(AND(A1528&gt;=$E$14,MOD(A1528-$E$14,int)=0),$E$15,0)+IF(IF(AND(A1528&gt;=$E$14,MOD(A1528-$E$14,int)=0),$E$15,0)+IF(MOD(A1528-$E$18,periods_per_year)=0,$E$17,0)+F1528&lt;J1527+E1528,IF(MOD(A1528-$E$18,periods_per_year)=0,$E$17,0),J1527+E1528-IF(AND(A1528&gt;=$E$14,MOD(A1528-$E$14,int)=0),$E$15,0)-F1528))))</f>
        <v/>
      </c>
      <c r="H1528" s="68"/>
      <c r="I1528" s="71" t="str">
        <f t="shared" si="211"/>
        <v/>
      </c>
      <c r="J1528" s="71" t="str">
        <f t="shared" si="212"/>
        <v/>
      </c>
      <c r="K1528" s="50"/>
      <c r="L1528" s="63" t="str">
        <f t="shared" si="213"/>
        <v/>
      </c>
      <c r="M1528" s="64" t="str">
        <f>IF(L1528="","",IF(OR(periods_per_year=26,periods_per_year=52),IF(periods_per_year=26,IF(L1528=1,fpdate,M1527+14),IF(periods_per_year=52,IF(L1528=1,fpdate,M1527+7),"n/a")),IF(periods_per_year=24,DATE(YEAR(fpdate),MONTH(fpdate)+(L1528-1)/2+IF(AND(DAY(fpdate)&gt;=15,MOD(L1528,2)=0),1,0),IF(MOD(L1528,2)=0,IF(DAY(fpdate)&gt;=15,DAY(fpdate)-14,DAY(fpdate)+14),DAY(fpdate))),IF(DAY(DATE(YEAR(fpdate),MONTH(fpdate)+L1528-1,DAY(fpdate)))&lt;&gt;DAY(fpdate),DATE(YEAR(fpdate),MONTH(fpdate)+L1528,0),DATE(YEAR(fpdate),MONTH(fpdate)+L1528-1,DAY(fpdate))))))</f>
        <v/>
      </c>
      <c r="N1528" s="70" t="str">
        <f>IF(L1528="","",IF(D1528&lt;&gt;"",D1528,IF(L1528=1,start_rate,IF(variable,IF(OR(L1528=1,L1528&lt;$K$20*periods_per_year),N1527,MIN($K$21,IF(MOD(L1528-1,$J$23)=0,MAX($K$22,N1527+$J$24),N1527))),N1527))))</f>
        <v/>
      </c>
      <c r="O1528" s="71" t="str">
        <f>IF(L1528="","",ROUND((((1+N1528/CP)^(CP/periods_per_year))-1)*R1527,2))</f>
        <v/>
      </c>
      <c r="P1528" s="71" t="str">
        <f>IF(L1528="","",IF(L1528=nper,R1527+O1528,MIN(R1527+O1528,IF(N1528=N1527,P1527,ROUND(-PMT(((1+N1528/CP)^(CP/periods_per_year))-1,nper-L1528+1,R1527),2)))))</f>
        <v/>
      </c>
      <c r="Q1528" s="71" t="str">
        <f t="shared" si="214"/>
        <v/>
      </c>
      <c r="R1528" s="71" t="str">
        <f t="shared" si="215"/>
        <v/>
      </c>
    </row>
    <row r="1529" spans="1:18" x14ac:dyDescent="0.25">
      <c r="A1529" s="63" t="str">
        <f t="shared" si="207"/>
        <v/>
      </c>
      <c r="B1529" s="64" t="str">
        <f t="shared" si="208"/>
        <v/>
      </c>
      <c r="C1529" s="65" t="str">
        <f t="shared" si="209"/>
        <v/>
      </c>
      <c r="D1529" s="66" t="str">
        <f>IF(A1529="","",IF(A1529=1,start_rate,IF(variable,IF(OR(A1529=1,A1529&lt;$K$20*periods_per_year),D1528,MIN($K$21,IF(MOD(A1529-1,$J$23)=0,MAX($K$22,D1528+$J$24),D1528))),D1528)))</f>
        <v/>
      </c>
      <c r="E1529" s="71" t="str">
        <f t="shared" si="210"/>
        <v/>
      </c>
      <c r="F1529" s="71" t="str">
        <f>IF(A1529="","",IF(A1529=nper,J1528+E1529,MIN(J1528+E1529,IF(D1529=D1528,F1528,IF($E$10="Acc Bi-Weekly",ROUND((-PMT(((1+D1529/CP)^(CP/12))-1,(nper-A1529+1)*12/26,J1528))/2,2),IF($E$10="Acc Weekly",ROUND((-PMT(((1+D1529/CP)^(CP/12))-1,(nper-A1529+1)*12/52,J1528))/4,2),ROUND(-PMT(((1+D1529/CP)^(CP/periods_per_year))-1,nper-A1529+1,J1528),2)))))))</f>
        <v/>
      </c>
      <c r="G1529" s="71" t="str">
        <f>IF(OR(A1529="",A1529&lt;$E$14),"",IF(J1528&lt;=F1529,0,IF(IF(AND(A1529&gt;=$E$14,MOD(A1529-$E$14,int)=0),$E$15,0)+F1529&gt;=J1528+E1529,J1528+E1529-F1529,IF(AND(A1529&gt;=$E$14,MOD(A1529-$E$14,int)=0),$E$15,0)+IF(IF(AND(A1529&gt;=$E$14,MOD(A1529-$E$14,int)=0),$E$15,0)+IF(MOD(A1529-$E$18,periods_per_year)=0,$E$17,0)+F1529&lt;J1528+E1529,IF(MOD(A1529-$E$18,periods_per_year)=0,$E$17,0),J1528+E1529-IF(AND(A1529&gt;=$E$14,MOD(A1529-$E$14,int)=0),$E$15,0)-F1529))))</f>
        <v/>
      </c>
      <c r="H1529" s="68"/>
      <c r="I1529" s="71" t="str">
        <f t="shared" si="211"/>
        <v/>
      </c>
      <c r="J1529" s="71" t="str">
        <f t="shared" si="212"/>
        <v/>
      </c>
      <c r="K1529" s="50"/>
      <c r="L1529" s="63" t="str">
        <f t="shared" si="213"/>
        <v/>
      </c>
      <c r="M1529" s="64" t="str">
        <f>IF(L1529="","",IF(OR(periods_per_year=26,periods_per_year=52),IF(periods_per_year=26,IF(L1529=1,fpdate,M1528+14),IF(periods_per_year=52,IF(L1529=1,fpdate,M1528+7),"n/a")),IF(periods_per_year=24,DATE(YEAR(fpdate),MONTH(fpdate)+(L1529-1)/2+IF(AND(DAY(fpdate)&gt;=15,MOD(L1529,2)=0),1,0),IF(MOD(L1529,2)=0,IF(DAY(fpdate)&gt;=15,DAY(fpdate)-14,DAY(fpdate)+14),DAY(fpdate))),IF(DAY(DATE(YEAR(fpdate),MONTH(fpdate)+L1529-1,DAY(fpdate)))&lt;&gt;DAY(fpdate),DATE(YEAR(fpdate),MONTH(fpdate)+L1529,0),DATE(YEAR(fpdate),MONTH(fpdate)+L1529-1,DAY(fpdate))))))</f>
        <v/>
      </c>
      <c r="N1529" s="70" t="str">
        <f>IF(L1529="","",IF(D1529&lt;&gt;"",D1529,IF(L1529=1,start_rate,IF(variable,IF(OR(L1529=1,L1529&lt;$K$20*periods_per_year),N1528,MIN($K$21,IF(MOD(L1529-1,$J$23)=0,MAX($K$22,N1528+$J$24),N1528))),N1528))))</f>
        <v/>
      </c>
      <c r="O1529" s="71" t="str">
        <f>IF(L1529="","",ROUND((((1+N1529/CP)^(CP/periods_per_year))-1)*R1528,2))</f>
        <v/>
      </c>
      <c r="P1529" s="71" t="str">
        <f>IF(L1529="","",IF(L1529=nper,R1528+O1529,MIN(R1528+O1529,IF(N1529=N1528,P1528,ROUND(-PMT(((1+N1529/CP)^(CP/periods_per_year))-1,nper-L1529+1,R1528),2)))))</f>
        <v/>
      </c>
      <c r="Q1529" s="71" t="str">
        <f t="shared" si="214"/>
        <v/>
      </c>
      <c r="R1529" s="71" t="str">
        <f t="shared" si="215"/>
        <v/>
      </c>
    </row>
    <row r="1530" spans="1:18" x14ac:dyDescent="0.25">
      <c r="A1530" s="63" t="str">
        <f t="shared" si="207"/>
        <v/>
      </c>
      <c r="B1530" s="64" t="str">
        <f t="shared" si="208"/>
        <v/>
      </c>
      <c r="C1530" s="65" t="str">
        <f t="shared" si="209"/>
        <v/>
      </c>
      <c r="D1530" s="66" t="str">
        <f>IF(A1530="","",IF(A1530=1,start_rate,IF(variable,IF(OR(A1530=1,A1530&lt;$K$20*periods_per_year),D1529,MIN($K$21,IF(MOD(A1530-1,$J$23)=0,MAX($K$22,D1529+$J$24),D1529))),D1529)))</f>
        <v/>
      </c>
      <c r="E1530" s="71" t="str">
        <f t="shared" si="210"/>
        <v/>
      </c>
      <c r="F1530" s="71" t="str">
        <f>IF(A1530="","",IF(A1530=nper,J1529+E1530,MIN(J1529+E1530,IF(D1530=D1529,F1529,IF($E$10="Acc Bi-Weekly",ROUND((-PMT(((1+D1530/CP)^(CP/12))-1,(nper-A1530+1)*12/26,J1529))/2,2),IF($E$10="Acc Weekly",ROUND((-PMT(((1+D1530/CP)^(CP/12))-1,(nper-A1530+1)*12/52,J1529))/4,2),ROUND(-PMT(((1+D1530/CP)^(CP/periods_per_year))-1,nper-A1530+1,J1529),2)))))))</f>
        <v/>
      </c>
      <c r="G1530" s="71" t="str">
        <f>IF(OR(A1530="",A1530&lt;$E$14),"",IF(J1529&lt;=F1530,0,IF(IF(AND(A1530&gt;=$E$14,MOD(A1530-$E$14,int)=0),$E$15,0)+F1530&gt;=J1529+E1530,J1529+E1530-F1530,IF(AND(A1530&gt;=$E$14,MOD(A1530-$E$14,int)=0),$E$15,0)+IF(IF(AND(A1530&gt;=$E$14,MOD(A1530-$E$14,int)=0),$E$15,0)+IF(MOD(A1530-$E$18,periods_per_year)=0,$E$17,0)+F1530&lt;J1529+E1530,IF(MOD(A1530-$E$18,periods_per_year)=0,$E$17,0),J1529+E1530-IF(AND(A1530&gt;=$E$14,MOD(A1530-$E$14,int)=0),$E$15,0)-F1530))))</f>
        <v/>
      </c>
      <c r="H1530" s="68"/>
      <c r="I1530" s="71" t="str">
        <f t="shared" si="211"/>
        <v/>
      </c>
      <c r="J1530" s="71" t="str">
        <f t="shared" si="212"/>
        <v/>
      </c>
      <c r="K1530" s="50"/>
      <c r="L1530" s="63" t="str">
        <f t="shared" si="213"/>
        <v/>
      </c>
      <c r="M1530" s="64" t="str">
        <f>IF(L1530="","",IF(OR(periods_per_year=26,periods_per_year=52),IF(periods_per_year=26,IF(L1530=1,fpdate,M1529+14),IF(periods_per_year=52,IF(L1530=1,fpdate,M1529+7),"n/a")),IF(periods_per_year=24,DATE(YEAR(fpdate),MONTH(fpdate)+(L1530-1)/2+IF(AND(DAY(fpdate)&gt;=15,MOD(L1530,2)=0),1,0),IF(MOD(L1530,2)=0,IF(DAY(fpdate)&gt;=15,DAY(fpdate)-14,DAY(fpdate)+14),DAY(fpdate))),IF(DAY(DATE(YEAR(fpdate),MONTH(fpdate)+L1530-1,DAY(fpdate)))&lt;&gt;DAY(fpdate),DATE(YEAR(fpdate),MONTH(fpdate)+L1530,0),DATE(YEAR(fpdate),MONTH(fpdate)+L1530-1,DAY(fpdate))))))</f>
        <v/>
      </c>
      <c r="N1530" s="70" t="str">
        <f>IF(L1530="","",IF(D1530&lt;&gt;"",D1530,IF(L1530=1,start_rate,IF(variable,IF(OR(L1530=1,L1530&lt;$K$20*periods_per_year),N1529,MIN($K$21,IF(MOD(L1530-1,$J$23)=0,MAX($K$22,N1529+$J$24),N1529))),N1529))))</f>
        <v/>
      </c>
      <c r="O1530" s="71" t="str">
        <f>IF(L1530="","",ROUND((((1+N1530/CP)^(CP/periods_per_year))-1)*R1529,2))</f>
        <v/>
      </c>
      <c r="P1530" s="71" t="str">
        <f>IF(L1530="","",IF(L1530=nper,R1529+O1530,MIN(R1529+O1530,IF(N1530=N1529,P1529,ROUND(-PMT(((1+N1530/CP)^(CP/periods_per_year))-1,nper-L1530+1,R1529),2)))))</f>
        <v/>
      </c>
      <c r="Q1530" s="71" t="str">
        <f t="shared" si="214"/>
        <v/>
      </c>
      <c r="R1530" s="71" t="str">
        <f t="shared" si="215"/>
        <v/>
      </c>
    </row>
    <row r="1531" spans="1:18" x14ac:dyDescent="0.25">
      <c r="A1531" s="63" t="str">
        <f t="shared" si="207"/>
        <v/>
      </c>
      <c r="B1531" s="64" t="str">
        <f t="shared" si="208"/>
        <v/>
      </c>
      <c r="C1531" s="65" t="str">
        <f t="shared" si="209"/>
        <v/>
      </c>
      <c r="D1531" s="66" t="str">
        <f>IF(A1531="","",IF(A1531=1,start_rate,IF(variable,IF(OR(A1531=1,A1531&lt;$K$20*periods_per_year),D1530,MIN($K$21,IF(MOD(A1531-1,$J$23)=0,MAX($K$22,D1530+$J$24),D1530))),D1530)))</f>
        <v/>
      </c>
      <c r="E1531" s="71" t="str">
        <f t="shared" si="210"/>
        <v/>
      </c>
      <c r="F1531" s="71" t="str">
        <f>IF(A1531="","",IF(A1531=nper,J1530+E1531,MIN(J1530+E1531,IF(D1531=D1530,F1530,IF($E$10="Acc Bi-Weekly",ROUND((-PMT(((1+D1531/CP)^(CP/12))-1,(nper-A1531+1)*12/26,J1530))/2,2),IF($E$10="Acc Weekly",ROUND((-PMT(((1+D1531/CP)^(CP/12))-1,(nper-A1531+1)*12/52,J1530))/4,2),ROUND(-PMT(((1+D1531/CP)^(CP/periods_per_year))-1,nper-A1531+1,J1530),2)))))))</f>
        <v/>
      </c>
      <c r="G1531" s="71" t="str">
        <f>IF(OR(A1531="",A1531&lt;$E$14),"",IF(J1530&lt;=F1531,0,IF(IF(AND(A1531&gt;=$E$14,MOD(A1531-$E$14,int)=0),$E$15,0)+F1531&gt;=J1530+E1531,J1530+E1531-F1531,IF(AND(A1531&gt;=$E$14,MOD(A1531-$E$14,int)=0),$E$15,0)+IF(IF(AND(A1531&gt;=$E$14,MOD(A1531-$E$14,int)=0),$E$15,0)+IF(MOD(A1531-$E$18,periods_per_year)=0,$E$17,0)+F1531&lt;J1530+E1531,IF(MOD(A1531-$E$18,periods_per_year)=0,$E$17,0),J1530+E1531-IF(AND(A1531&gt;=$E$14,MOD(A1531-$E$14,int)=0),$E$15,0)-F1531))))</f>
        <v/>
      </c>
      <c r="H1531" s="68"/>
      <c r="I1531" s="71" t="str">
        <f t="shared" si="211"/>
        <v/>
      </c>
      <c r="J1531" s="71" t="str">
        <f t="shared" si="212"/>
        <v/>
      </c>
      <c r="K1531" s="50"/>
      <c r="L1531" s="63" t="str">
        <f t="shared" si="213"/>
        <v/>
      </c>
      <c r="M1531" s="64" t="str">
        <f>IF(L1531="","",IF(OR(periods_per_year=26,periods_per_year=52),IF(periods_per_year=26,IF(L1531=1,fpdate,M1530+14),IF(periods_per_year=52,IF(L1531=1,fpdate,M1530+7),"n/a")),IF(periods_per_year=24,DATE(YEAR(fpdate),MONTH(fpdate)+(L1531-1)/2+IF(AND(DAY(fpdate)&gt;=15,MOD(L1531,2)=0),1,0),IF(MOD(L1531,2)=0,IF(DAY(fpdate)&gt;=15,DAY(fpdate)-14,DAY(fpdate)+14),DAY(fpdate))),IF(DAY(DATE(YEAR(fpdate),MONTH(fpdate)+L1531-1,DAY(fpdate)))&lt;&gt;DAY(fpdate),DATE(YEAR(fpdate),MONTH(fpdate)+L1531,0),DATE(YEAR(fpdate),MONTH(fpdate)+L1531-1,DAY(fpdate))))))</f>
        <v/>
      </c>
      <c r="N1531" s="70" t="str">
        <f>IF(L1531="","",IF(D1531&lt;&gt;"",D1531,IF(L1531=1,start_rate,IF(variable,IF(OR(L1531=1,L1531&lt;$K$20*periods_per_year),N1530,MIN($K$21,IF(MOD(L1531-1,$J$23)=0,MAX($K$22,N1530+$J$24),N1530))),N1530))))</f>
        <v/>
      </c>
      <c r="O1531" s="71" t="str">
        <f>IF(L1531="","",ROUND((((1+N1531/CP)^(CP/periods_per_year))-1)*R1530,2))</f>
        <v/>
      </c>
      <c r="P1531" s="71" t="str">
        <f>IF(L1531="","",IF(L1531=nper,R1530+O1531,MIN(R1530+O1531,IF(N1531=N1530,P1530,ROUND(-PMT(((1+N1531/CP)^(CP/periods_per_year))-1,nper-L1531+1,R1530),2)))))</f>
        <v/>
      </c>
      <c r="Q1531" s="71" t="str">
        <f t="shared" si="214"/>
        <v/>
      </c>
      <c r="R1531" s="71" t="str">
        <f t="shared" si="215"/>
        <v/>
      </c>
    </row>
    <row r="1532" spans="1:18" x14ac:dyDescent="0.25">
      <c r="A1532" s="63" t="str">
        <f t="shared" si="207"/>
        <v/>
      </c>
      <c r="B1532" s="64" t="str">
        <f t="shared" si="208"/>
        <v/>
      </c>
      <c r="C1532" s="65" t="str">
        <f t="shared" si="209"/>
        <v/>
      </c>
      <c r="D1532" s="66" t="str">
        <f>IF(A1532="","",IF(A1532=1,start_rate,IF(variable,IF(OR(A1532=1,A1532&lt;$K$20*periods_per_year),D1531,MIN($K$21,IF(MOD(A1532-1,$J$23)=0,MAX($K$22,D1531+$J$24),D1531))),D1531)))</f>
        <v/>
      </c>
      <c r="E1532" s="71" t="str">
        <f t="shared" si="210"/>
        <v/>
      </c>
      <c r="F1532" s="71" t="str">
        <f>IF(A1532="","",IF(A1532=nper,J1531+E1532,MIN(J1531+E1532,IF(D1532=D1531,F1531,IF($E$10="Acc Bi-Weekly",ROUND((-PMT(((1+D1532/CP)^(CP/12))-1,(nper-A1532+1)*12/26,J1531))/2,2),IF($E$10="Acc Weekly",ROUND((-PMT(((1+D1532/CP)^(CP/12))-1,(nper-A1532+1)*12/52,J1531))/4,2),ROUND(-PMT(((1+D1532/CP)^(CP/periods_per_year))-1,nper-A1532+1,J1531),2)))))))</f>
        <v/>
      </c>
      <c r="G1532" s="71" t="str">
        <f>IF(OR(A1532="",A1532&lt;$E$14),"",IF(J1531&lt;=F1532,0,IF(IF(AND(A1532&gt;=$E$14,MOD(A1532-$E$14,int)=0),$E$15,0)+F1532&gt;=J1531+E1532,J1531+E1532-F1532,IF(AND(A1532&gt;=$E$14,MOD(A1532-$E$14,int)=0),$E$15,0)+IF(IF(AND(A1532&gt;=$E$14,MOD(A1532-$E$14,int)=0),$E$15,0)+IF(MOD(A1532-$E$18,periods_per_year)=0,$E$17,0)+F1532&lt;J1531+E1532,IF(MOD(A1532-$E$18,periods_per_year)=0,$E$17,0),J1531+E1532-IF(AND(A1532&gt;=$E$14,MOD(A1532-$E$14,int)=0),$E$15,0)-F1532))))</f>
        <v/>
      </c>
      <c r="H1532" s="68"/>
      <c r="I1532" s="71" t="str">
        <f t="shared" si="211"/>
        <v/>
      </c>
      <c r="J1532" s="71" t="str">
        <f t="shared" si="212"/>
        <v/>
      </c>
      <c r="K1532" s="50"/>
      <c r="L1532" s="63" t="str">
        <f t="shared" si="213"/>
        <v/>
      </c>
      <c r="M1532" s="64" t="str">
        <f>IF(L1532="","",IF(OR(periods_per_year=26,periods_per_year=52),IF(periods_per_year=26,IF(L1532=1,fpdate,M1531+14),IF(periods_per_year=52,IF(L1532=1,fpdate,M1531+7),"n/a")),IF(periods_per_year=24,DATE(YEAR(fpdate),MONTH(fpdate)+(L1532-1)/2+IF(AND(DAY(fpdate)&gt;=15,MOD(L1532,2)=0),1,0),IF(MOD(L1532,2)=0,IF(DAY(fpdate)&gt;=15,DAY(fpdate)-14,DAY(fpdate)+14),DAY(fpdate))),IF(DAY(DATE(YEAR(fpdate),MONTH(fpdate)+L1532-1,DAY(fpdate)))&lt;&gt;DAY(fpdate),DATE(YEAR(fpdate),MONTH(fpdate)+L1532,0),DATE(YEAR(fpdate),MONTH(fpdate)+L1532-1,DAY(fpdate))))))</f>
        <v/>
      </c>
      <c r="N1532" s="70" t="str">
        <f>IF(L1532="","",IF(D1532&lt;&gt;"",D1532,IF(L1532=1,start_rate,IF(variable,IF(OR(L1532=1,L1532&lt;$K$20*periods_per_year),N1531,MIN($K$21,IF(MOD(L1532-1,$J$23)=0,MAX($K$22,N1531+$J$24),N1531))),N1531))))</f>
        <v/>
      </c>
      <c r="O1532" s="71" t="str">
        <f>IF(L1532="","",ROUND((((1+N1532/CP)^(CP/periods_per_year))-1)*R1531,2))</f>
        <v/>
      </c>
      <c r="P1532" s="71" t="str">
        <f>IF(L1532="","",IF(L1532=nper,R1531+O1532,MIN(R1531+O1532,IF(N1532=N1531,P1531,ROUND(-PMT(((1+N1532/CP)^(CP/periods_per_year))-1,nper-L1532+1,R1531),2)))))</f>
        <v/>
      </c>
      <c r="Q1532" s="71" t="str">
        <f t="shared" si="214"/>
        <v/>
      </c>
      <c r="R1532" s="71" t="str">
        <f t="shared" si="215"/>
        <v/>
      </c>
    </row>
    <row r="1533" spans="1:18" x14ac:dyDescent="0.25">
      <c r="A1533" s="63" t="str">
        <f t="shared" si="207"/>
        <v/>
      </c>
      <c r="B1533" s="64" t="str">
        <f t="shared" si="208"/>
        <v/>
      </c>
      <c r="C1533" s="65" t="str">
        <f t="shared" si="209"/>
        <v/>
      </c>
      <c r="D1533" s="66" t="str">
        <f>IF(A1533="","",IF(A1533=1,start_rate,IF(variable,IF(OR(A1533=1,A1533&lt;$K$20*periods_per_year),D1532,MIN($K$21,IF(MOD(A1533-1,$J$23)=0,MAX($K$22,D1532+$J$24),D1532))),D1532)))</f>
        <v/>
      </c>
      <c r="E1533" s="71" t="str">
        <f t="shared" si="210"/>
        <v/>
      </c>
      <c r="F1533" s="71" t="str">
        <f>IF(A1533="","",IF(A1533=nper,J1532+E1533,MIN(J1532+E1533,IF(D1533=D1532,F1532,IF($E$10="Acc Bi-Weekly",ROUND((-PMT(((1+D1533/CP)^(CP/12))-1,(nper-A1533+1)*12/26,J1532))/2,2),IF($E$10="Acc Weekly",ROUND((-PMT(((1+D1533/CP)^(CP/12))-1,(nper-A1533+1)*12/52,J1532))/4,2),ROUND(-PMT(((1+D1533/CP)^(CP/periods_per_year))-1,nper-A1533+1,J1532),2)))))))</f>
        <v/>
      </c>
      <c r="G1533" s="71" t="str">
        <f>IF(OR(A1533="",A1533&lt;$E$14),"",IF(J1532&lt;=F1533,0,IF(IF(AND(A1533&gt;=$E$14,MOD(A1533-$E$14,int)=0),$E$15,0)+F1533&gt;=J1532+E1533,J1532+E1533-F1533,IF(AND(A1533&gt;=$E$14,MOD(A1533-$E$14,int)=0),$E$15,0)+IF(IF(AND(A1533&gt;=$E$14,MOD(A1533-$E$14,int)=0),$E$15,0)+IF(MOD(A1533-$E$18,periods_per_year)=0,$E$17,0)+F1533&lt;J1532+E1533,IF(MOD(A1533-$E$18,periods_per_year)=0,$E$17,0),J1532+E1533-IF(AND(A1533&gt;=$E$14,MOD(A1533-$E$14,int)=0),$E$15,0)-F1533))))</f>
        <v/>
      </c>
      <c r="H1533" s="68"/>
      <c r="I1533" s="71" t="str">
        <f t="shared" si="211"/>
        <v/>
      </c>
      <c r="J1533" s="71" t="str">
        <f t="shared" si="212"/>
        <v/>
      </c>
      <c r="K1533" s="50"/>
      <c r="L1533" s="63" t="str">
        <f t="shared" si="213"/>
        <v/>
      </c>
      <c r="M1533" s="64" t="str">
        <f>IF(L1533="","",IF(OR(periods_per_year=26,periods_per_year=52),IF(periods_per_year=26,IF(L1533=1,fpdate,M1532+14),IF(periods_per_year=52,IF(L1533=1,fpdate,M1532+7),"n/a")),IF(periods_per_year=24,DATE(YEAR(fpdate),MONTH(fpdate)+(L1533-1)/2+IF(AND(DAY(fpdate)&gt;=15,MOD(L1533,2)=0),1,0),IF(MOD(L1533,2)=0,IF(DAY(fpdate)&gt;=15,DAY(fpdate)-14,DAY(fpdate)+14),DAY(fpdate))),IF(DAY(DATE(YEAR(fpdate),MONTH(fpdate)+L1533-1,DAY(fpdate)))&lt;&gt;DAY(fpdate),DATE(YEAR(fpdate),MONTH(fpdate)+L1533,0),DATE(YEAR(fpdate),MONTH(fpdate)+L1533-1,DAY(fpdate))))))</f>
        <v/>
      </c>
      <c r="N1533" s="70" t="str">
        <f>IF(L1533="","",IF(D1533&lt;&gt;"",D1533,IF(L1533=1,start_rate,IF(variable,IF(OR(L1533=1,L1533&lt;$K$20*periods_per_year),N1532,MIN($K$21,IF(MOD(L1533-1,$J$23)=0,MAX($K$22,N1532+$J$24),N1532))),N1532))))</f>
        <v/>
      </c>
      <c r="O1533" s="71" t="str">
        <f>IF(L1533="","",ROUND((((1+N1533/CP)^(CP/periods_per_year))-1)*R1532,2))</f>
        <v/>
      </c>
      <c r="P1533" s="71" t="str">
        <f>IF(L1533="","",IF(L1533=nper,R1532+O1533,MIN(R1532+O1533,IF(N1533=N1532,P1532,ROUND(-PMT(((1+N1533/CP)^(CP/periods_per_year))-1,nper-L1533+1,R1532),2)))))</f>
        <v/>
      </c>
      <c r="Q1533" s="71" t="str">
        <f t="shared" si="214"/>
        <v/>
      </c>
      <c r="R1533" s="71" t="str">
        <f t="shared" si="215"/>
        <v/>
      </c>
    </row>
    <row r="1534" spans="1:18" x14ac:dyDescent="0.25">
      <c r="A1534" s="63" t="str">
        <f t="shared" si="207"/>
        <v/>
      </c>
      <c r="B1534" s="64" t="str">
        <f t="shared" si="208"/>
        <v/>
      </c>
      <c r="C1534" s="65" t="str">
        <f t="shared" si="209"/>
        <v/>
      </c>
      <c r="D1534" s="66" t="str">
        <f>IF(A1534="","",IF(A1534=1,start_rate,IF(variable,IF(OR(A1534=1,A1534&lt;$K$20*periods_per_year),D1533,MIN($K$21,IF(MOD(A1534-1,$J$23)=0,MAX($K$22,D1533+$J$24),D1533))),D1533)))</f>
        <v/>
      </c>
      <c r="E1534" s="71" t="str">
        <f t="shared" si="210"/>
        <v/>
      </c>
      <c r="F1534" s="71" t="str">
        <f>IF(A1534="","",IF(A1534=nper,J1533+E1534,MIN(J1533+E1534,IF(D1534=D1533,F1533,IF($E$10="Acc Bi-Weekly",ROUND((-PMT(((1+D1534/CP)^(CP/12))-1,(nper-A1534+1)*12/26,J1533))/2,2),IF($E$10="Acc Weekly",ROUND((-PMT(((1+D1534/CP)^(CP/12))-1,(nper-A1534+1)*12/52,J1533))/4,2),ROUND(-PMT(((1+D1534/CP)^(CP/periods_per_year))-1,nper-A1534+1,J1533),2)))))))</f>
        <v/>
      </c>
      <c r="G1534" s="71" t="str">
        <f>IF(OR(A1534="",A1534&lt;$E$14),"",IF(J1533&lt;=F1534,0,IF(IF(AND(A1534&gt;=$E$14,MOD(A1534-$E$14,int)=0),$E$15,0)+F1534&gt;=J1533+E1534,J1533+E1534-F1534,IF(AND(A1534&gt;=$E$14,MOD(A1534-$E$14,int)=0),$E$15,0)+IF(IF(AND(A1534&gt;=$E$14,MOD(A1534-$E$14,int)=0),$E$15,0)+IF(MOD(A1534-$E$18,periods_per_year)=0,$E$17,0)+F1534&lt;J1533+E1534,IF(MOD(A1534-$E$18,periods_per_year)=0,$E$17,0),J1533+E1534-IF(AND(A1534&gt;=$E$14,MOD(A1534-$E$14,int)=0),$E$15,0)-F1534))))</f>
        <v/>
      </c>
      <c r="H1534" s="68"/>
      <c r="I1534" s="71" t="str">
        <f t="shared" si="211"/>
        <v/>
      </c>
      <c r="J1534" s="71" t="str">
        <f t="shared" si="212"/>
        <v/>
      </c>
      <c r="K1534" s="50"/>
      <c r="L1534" s="63" t="str">
        <f t="shared" si="213"/>
        <v/>
      </c>
      <c r="M1534" s="64" t="str">
        <f>IF(L1534="","",IF(OR(periods_per_year=26,periods_per_year=52),IF(periods_per_year=26,IF(L1534=1,fpdate,M1533+14),IF(periods_per_year=52,IF(L1534=1,fpdate,M1533+7),"n/a")),IF(periods_per_year=24,DATE(YEAR(fpdate),MONTH(fpdate)+(L1534-1)/2+IF(AND(DAY(fpdate)&gt;=15,MOD(L1534,2)=0),1,0),IF(MOD(L1534,2)=0,IF(DAY(fpdate)&gt;=15,DAY(fpdate)-14,DAY(fpdate)+14),DAY(fpdate))),IF(DAY(DATE(YEAR(fpdate),MONTH(fpdate)+L1534-1,DAY(fpdate)))&lt;&gt;DAY(fpdate),DATE(YEAR(fpdate),MONTH(fpdate)+L1534,0),DATE(YEAR(fpdate),MONTH(fpdate)+L1534-1,DAY(fpdate))))))</f>
        <v/>
      </c>
      <c r="N1534" s="70" t="str">
        <f>IF(L1534="","",IF(D1534&lt;&gt;"",D1534,IF(L1534=1,start_rate,IF(variable,IF(OR(L1534=1,L1534&lt;$K$20*periods_per_year),N1533,MIN($K$21,IF(MOD(L1534-1,$J$23)=0,MAX($K$22,N1533+$J$24),N1533))),N1533))))</f>
        <v/>
      </c>
      <c r="O1534" s="71" t="str">
        <f>IF(L1534="","",ROUND((((1+N1534/CP)^(CP/periods_per_year))-1)*R1533,2))</f>
        <v/>
      </c>
      <c r="P1534" s="71" t="str">
        <f>IF(L1534="","",IF(L1534=nper,R1533+O1534,MIN(R1533+O1534,IF(N1534=N1533,P1533,ROUND(-PMT(((1+N1534/CP)^(CP/periods_per_year))-1,nper-L1534+1,R1533),2)))))</f>
        <v/>
      </c>
      <c r="Q1534" s="71" t="str">
        <f t="shared" si="214"/>
        <v/>
      </c>
      <c r="R1534" s="71" t="str">
        <f t="shared" si="215"/>
        <v/>
      </c>
    </row>
    <row r="1535" spans="1:18" x14ac:dyDescent="0.25">
      <c r="A1535" s="63" t="str">
        <f t="shared" si="207"/>
        <v/>
      </c>
      <c r="B1535" s="64" t="str">
        <f t="shared" si="208"/>
        <v/>
      </c>
      <c r="C1535" s="65" t="str">
        <f t="shared" si="209"/>
        <v/>
      </c>
      <c r="D1535" s="66" t="str">
        <f>IF(A1535="","",IF(A1535=1,start_rate,IF(variable,IF(OR(A1535=1,A1535&lt;$K$20*periods_per_year),D1534,MIN($K$21,IF(MOD(A1535-1,$J$23)=0,MAX($K$22,D1534+$J$24),D1534))),D1534)))</f>
        <v/>
      </c>
      <c r="E1535" s="71" t="str">
        <f t="shared" si="210"/>
        <v/>
      </c>
      <c r="F1535" s="71" t="str">
        <f>IF(A1535="","",IF(A1535=nper,J1534+E1535,MIN(J1534+E1535,IF(D1535=D1534,F1534,IF($E$10="Acc Bi-Weekly",ROUND((-PMT(((1+D1535/CP)^(CP/12))-1,(nper-A1535+1)*12/26,J1534))/2,2),IF($E$10="Acc Weekly",ROUND((-PMT(((1+D1535/CP)^(CP/12))-1,(nper-A1535+1)*12/52,J1534))/4,2),ROUND(-PMT(((1+D1535/CP)^(CP/periods_per_year))-1,nper-A1535+1,J1534),2)))))))</f>
        <v/>
      </c>
      <c r="G1535" s="71" t="str">
        <f>IF(OR(A1535="",A1535&lt;$E$14),"",IF(J1534&lt;=F1535,0,IF(IF(AND(A1535&gt;=$E$14,MOD(A1535-$E$14,int)=0),$E$15,0)+F1535&gt;=J1534+E1535,J1534+E1535-F1535,IF(AND(A1535&gt;=$E$14,MOD(A1535-$E$14,int)=0),$E$15,0)+IF(IF(AND(A1535&gt;=$E$14,MOD(A1535-$E$14,int)=0),$E$15,0)+IF(MOD(A1535-$E$18,periods_per_year)=0,$E$17,0)+F1535&lt;J1534+E1535,IF(MOD(A1535-$E$18,periods_per_year)=0,$E$17,0),J1534+E1535-IF(AND(A1535&gt;=$E$14,MOD(A1535-$E$14,int)=0),$E$15,0)-F1535))))</f>
        <v/>
      </c>
      <c r="H1535" s="68"/>
      <c r="I1535" s="71" t="str">
        <f t="shared" si="211"/>
        <v/>
      </c>
      <c r="J1535" s="71" t="str">
        <f t="shared" si="212"/>
        <v/>
      </c>
      <c r="K1535" s="50"/>
      <c r="L1535" s="63" t="str">
        <f t="shared" si="213"/>
        <v/>
      </c>
      <c r="M1535" s="64" t="str">
        <f>IF(L1535="","",IF(OR(periods_per_year=26,periods_per_year=52),IF(periods_per_year=26,IF(L1535=1,fpdate,M1534+14),IF(periods_per_year=52,IF(L1535=1,fpdate,M1534+7),"n/a")),IF(periods_per_year=24,DATE(YEAR(fpdate),MONTH(fpdate)+(L1535-1)/2+IF(AND(DAY(fpdate)&gt;=15,MOD(L1535,2)=0),1,0),IF(MOD(L1535,2)=0,IF(DAY(fpdate)&gt;=15,DAY(fpdate)-14,DAY(fpdate)+14),DAY(fpdate))),IF(DAY(DATE(YEAR(fpdate),MONTH(fpdate)+L1535-1,DAY(fpdate)))&lt;&gt;DAY(fpdate),DATE(YEAR(fpdate),MONTH(fpdate)+L1535,0),DATE(YEAR(fpdate),MONTH(fpdate)+L1535-1,DAY(fpdate))))))</f>
        <v/>
      </c>
      <c r="N1535" s="70" t="str">
        <f>IF(L1535="","",IF(D1535&lt;&gt;"",D1535,IF(L1535=1,start_rate,IF(variable,IF(OR(L1535=1,L1535&lt;$K$20*periods_per_year),N1534,MIN($K$21,IF(MOD(L1535-1,$J$23)=0,MAX($K$22,N1534+$J$24),N1534))),N1534))))</f>
        <v/>
      </c>
      <c r="O1535" s="71" t="str">
        <f>IF(L1535="","",ROUND((((1+N1535/CP)^(CP/periods_per_year))-1)*R1534,2))</f>
        <v/>
      </c>
      <c r="P1535" s="71" t="str">
        <f>IF(L1535="","",IF(L1535=nper,R1534+O1535,MIN(R1534+O1535,IF(N1535=N1534,P1534,ROUND(-PMT(((1+N1535/CP)^(CP/periods_per_year))-1,nper-L1535+1,R1534),2)))))</f>
        <v/>
      </c>
      <c r="Q1535" s="71" t="str">
        <f t="shared" si="214"/>
        <v/>
      </c>
      <c r="R1535" s="71" t="str">
        <f t="shared" si="215"/>
        <v/>
      </c>
    </row>
    <row r="1536" spans="1:18" x14ac:dyDescent="0.25">
      <c r="A1536" s="63" t="str">
        <f t="shared" si="207"/>
        <v/>
      </c>
      <c r="B1536" s="64" t="str">
        <f t="shared" si="208"/>
        <v/>
      </c>
      <c r="C1536" s="65" t="str">
        <f t="shared" si="209"/>
        <v/>
      </c>
      <c r="D1536" s="66" t="str">
        <f>IF(A1536="","",IF(A1536=1,start_rate,IF(variable,IF(OR(A1536=1,A1536&lt;$K$20*periods_per_year),D1535,MIN($K$21,IF(MOD(A1536-1,$J$23)=0,MAX($K$22,D1535+$J$24),D1535))),D1535)))</f>
        <v/>
      </c>
      <c r="E1536" s="71" t="str">
        <f t="shared" si="210"/>
        <v/>
      </c>
      <c r="F1536" s="71" t="str">
        <f>IF(A1536="","",IF(A1536=nper,J1535+E1536,MIN(J1535+E1536,IF(D1536=D1535,F1535,IF($E$10="Acc Bi-Weekly",ROUND((-PMT(((1+D1536/CP)^(CP/12))-1,(nper-A1536+1)*12/26,J1535))/2,2),IF($E$10="Acc Weekly",ROUND((-PMT(((1+D1536/CP)^(CP/12))-1,(nper-A1536+1)*12/52,J1535))/4,2),ROUND(-PMT(((1+D1536/CP)^(CP/periods_per_year))-1,nper-A1536+1,J1535),2)))))))</f>
        <v/>
      </c>
      <c r="G1536" s="71" t="str">
        <f>IF(OR(A1536="",A1536&lt;$E$14),"",IF(J1535&lt;=F1536,0,IF(IF(AND(A1536&gt;=$E$14,MOD(A1536-$E$14,int)=0),$E$15,0)+F1536&gt;=J1535+E1536,J1535+E1536-F1536,IF(AND(A1536&gt;=$E$14,MOD(A1536-$E$14,int)=0),$E$15,0)+IF(IF(AND(A1536&gt;=$E$14,MOD(A1536-$E$14,int)=0),$E$15,0)+IF(MOD(A1536-$E$18,periods_per_year)=0,$E$17,0)+F1536&lt;J1535+E1536,IF(MOD(A1536-$E$18,periods_per_year)=0,$E$17,0),J1535+E1536-IF(AND(A1536&gt;=$E$14,MOD(A1536-$E$14,int)=0),$E$15,0)-F1536))))</f>
        <v/>
      </c>
      <c r="H1536" s="68"/>
      <c r="I1536" s="71" t="str">
        <f t="shared" si="211"/>
        <v/>
      </c>
      <c r="J1536" s="71" t="str">
        <f t="shared" si="212"/>
        <v/>
      </c>
      <c r="K1536" s="50"/>
      <c r="L1536" s="63" t="str">
        <f t="shared" si="213"/>
        <v/>
      </c>
      <c r="M1536" s="64" t="str">
        <f>IF(L1536="","",IF(OR(periods_per_year=26,periods_per_year=52),IF(periods_per_year=26,IF(L1536=1,fpdate,M1535+14),IF(periods_per_year=52,IF(L1536=1,fpdate,M1535+7),"n/a")),IF(periods_per_year=24,DATE(YEAR(fpdate),MONTH(fpdate)+(L1536-1)/2+IF(AND(DAY(fpdate)&gt;=15,MOD(L1536,2)=0),1,0),IF(MOD(L1536,2)=0,IF(DAY(fpdate)&gt;=15,DAY(fpdate)-14,DAY(fpdate)+14),DAY(fpdate))),IF(DAY(DATE(YEAR(fpdate),MONTH(fpdate)+L1536-1,DAY(fpdate)))&lt;&gt;DAY(fpdate),DATE(YEAR(fpdate),MONTH(fpdate)+L1536,0),DATE(YEAR(fpdate),MONTH(fpdate)+L1536-1,DAY(fpdate))))))</f>
        <v/>
      </c>
      <c r="N1536" s="70" t="str">
        <f>IF(L1536="","",IF(D1536&lt;&gt;"",D1536,IF(L1536=1,start_rate,IF(variable,IF(OR(L1536=1,L1536&lt;$K$20*periods_per_year),N1535,MIN($K$21,IF(MOD(L1536-1,$J$23)=0,MAX($K$22,N1535+$J$24),N1535))),N1535))))</f>
        <v/>
      </c>
      <c r="O1536" s="71" t="str">
        <f>IF(L1536="","",ROUND((((1+N1536/CP)^(CP/periods_per_year))-1)*R1535,2))</f>
        <v/>
      </c>
      <c r="P1536" s="71" t="str">
        <f>IF(L1536="","",IF(L1536=nper,R1535+O1536,MIN(R1535+O1536,IF(N1536=N1535,P1535,ROUND(-PMT(((1+N1536/CP)^(CP/periods_per_year))-1,nper-L1536+1,R1535),2)))))</f>
        <v/>
      </c>
      <c r="Q1536" s="71" t="str">
        <f t="shared" si="214"/>
        <v/>
      </c>
      <c r="R1536" s="71" t="str">
        <f t="shared" si="215"/>
        <v/>
      </c>
    </row>
    <row r="1537" spans="1:18" x14ac:dyDescent="0.25">
      <c r="A1537" s="63" t="str">
        <f t="shared" si="207"/>
        <v/>
      </c>
      <c r="B1537" s="64" t="str">
        <f t="shared" si="208"/>
        <v/>
      </c>
      <c r="C1537" s="65" t="str">
        <f t="shared" si="209"/>
        <v/>
      </c>
      <c r="D1537" s="66" t="str">
        <f>IF(A1537="","",IF(A1537=1,start_rate,IF(variable,IF(OR(A1537=1,A1537&lt;$K$20*periods_per_year),D1536,MIN($K$21,IF(MOD(A1537-1,$J$23)=0,MAX($K$22,D1536+$J$24),D1536))),D1536)))</f>
        <v/>
      </c>
      <c r="E1537" s="71" t="str">
        <f t="shared" si="210"/>
        <v/>
      </c>
      <c r="F1537" s="71" t="str">
        <f>IF(A1537="","",IF(A1537=nper,J1536+E1537,MIN(J1536+E1537,IF(D1537=D1536,F1536,IF($E$10="Acc Bi-Weekly",ROUND((-PMT(((1+D1537/CP)^(CP/12))-1,(nper-A1537+1)*12/26,J1536))/2,2),IF($E$10="Acc Weekly",ROUND((-PMT(((1+D1537/CP)^(CP/12))-1,(nper-A1537+1)*12/52,J1536))/4,2),ROUND(-PMT(((1+D1537/CP)^(CP/periods_per_year))-1,nper-A1537+1,J1536),2)))))))</f>
        <v/>
      </c>
      <c r="G1537" s="71" t="str">
        <f>IF(OR(A1537="",A1537&lt;$E$14),"",IF(J1536&lt;=F1537,0,IF(IF(AND(A1537&gt;=$E$14,MOD(A1537-$E$14,int)=0),$E$15,0)+F1537&gt;=J1536+E1537,J1536+E1537-F1537,IF(AND(A1537&gt;=$E$14,MOD(A1537-$E$14,int)=0),$E$15,0)+IF(IF(AND(A1537&gt;=$E$14,MOD(A1537-$E$14,int)=0),$E$15,0)+IF(MOD(A1537-$E$18,periods_per_year)=0,$E$17,0)+F1537&lt;J1536+E1537,IF(MOD(A1537-$E$18,periods_per_year)=0,$E$17,0),J1536+E1537-IF(AND(A1537&gt;=$E$14,MOD(A1537-$E$14,int)=0),$E$15,0)-F1537))))</f>
        <v/>
      </c>
      <c r="H1537" s="68"/>
      <c r="I1537" s="71" t="str">
        <f t="shared" si="211"/>
        <v/>
      </c>
      <c r="J1537" s="71" t="str">
        <f t="shared" si="212"/>
        <v/>
      </c>
      <c r="K1537" s="50"/>
      <c r="L1537" s="63" t="str">
        <f t="shared" si="213"/>
        <v/>
      </c>
      <c r="M1537" s="64" t="str">
        <f>IF(L1537="","",IF(OR(periods_per_year=26,periods_per_year=52),IF(periods_per_year=26,IF(L1537=1,fpdate,M1536+14),IF(periods_per_year=52,IF(L1537=1,fpdate,M1536+7),"n/a")),IF(periods_per_year=24,DATE(YEAR(fpdate),MONTH(fpdate)+(L1537-1)/2+IF(AND(DAY(fpdate)&gt;=15,MOD(L1537,2)=0),1,0),IF(MOD(L1537,2)=0,IF(DAY(fpdate)&gt;=15,DAY(fpdate)-14,DAY(fpdate)+14),DAY(fpdate))),IF(DAY(DATE(YEAR(fpdate),MONTH(fpdate)+L1537-1,DAY(fpdate)))&lt;&gt;DAY(fpdate),DATE(YEAR(fpdate),MONTH(fpdate)+L1537,0),DATE(YEAR(fpdate),MONTH(fpdate)+L1537-1,DAY(fpdate))))))</f>
        <v/>
      </c>
      <c r="N1537" s="70" t="str">
        <f>IF(L1537="","",IF(D1537&lt;&gt;"",D1537,IF(L1537=1,start_rate,IF(variable,IF(OR(L1537=1,L1537&lt;$K$20*periods_per_year),N1536,MIN($K$21,IF(MOD(L1537-1,$J$23)=0,MAX($K$22,N1536+$J$24),N1536))),N1536))))</f>
        <v/>
      </c>
      <c r="O1537" s="71" t="str">
        <f>IF(L1537="","",ROUND((((1+N1537/CP)^(CP/periods_per_year))-1)*R1536,2))</f>
        <v/>
      </c>
      <c r="P1537" s="71" t="str">
        <f>IF(L1537="","",IF(L1537=nper,R1536+O1537,MIN(R1536+O1537,IF(N1537=N1536,P1536,ROUND(-PMT(((1+N1537/CP)^(CP/periods_per_year))-1,nper-L1537+1,R1536),2)))))</f>
        <v/>
      </c>
      <c r="Q1537" s="71" t="str">
        <f t="shared" si="214"/>
        <v/>
      </c>
      <c r="R1537" s="71" t="str">
        <f t="shared" si="215"/>
        <v/>
      </c>
    </row>
    <row r="1538" spans="1:18" x14ac:dyDescent="0.25">
      <c r="A1538" s="63" t="str">
        <f t="shared" si="207"/>
        <v/>
      </c>
      <c r="B1538" s="64" t="str">
        <f t="shared" si="208"/>
        <v/>
      </c>
      <c r="C1538" s="65" t="str">
        <f t="shared" si="209"/>
        <v/>
      </c>
      <c r="D1538" s="66" t="str">
        <f>IF(A1538="","",IF(A1538=1,start_rate,IF(variable,IF(OR(A1538=1,A1538&lt;$K$20*periods_per_year),D1537,MIN($K$21,IF(MOD(A1538-1,$J$23)=0,MAX($K$22,D1537+$J$24),D1537))),D1537)))</f>
        <v/>
      </c>
      <c r="E1538" s="71" t="str">
        <f t="shared" si="210"/>
        <v/>
      </c>
      <c r="F1538" s="71" t="str">
        <f>IF(A1538="","",IF(A1538=nper,J1537+E1538,MIN(J1537+E1538,IF(D1538=D1537,F1537,IF($E$10="Acc Bi-Weekly",ROUND((-PMT(((1+D1538/CP)^(CP/12))-1,(nper-A1538+1)*12/26,J1537))/2,2),IF($E$10="Acc Weekly",ROUND((-PMT(((1+D1538/CP)^(CP/12))-1,(nper-A1538+1)*12/52,J1537))/4,2),ROUND(-PMT(((1+D1538/CP)^(CP/periods_per_year))-1,nper-A1538+1,J1537),2)))))))</f>
        <v/>
      </c>
      <c r="G1538" s="71" t="str">
        <f>IF(OR(A1538="",A1538&lt;$E$14),"",IF(J1537&lt;=F1538,0,IF(IF(AND(A1538&gt;=$E$14,MOD(A1538-$E$14,int)=0),$E$15,0)+F1538&gt;=J1537+E1538,J1537+E1538-F1538,IF(AND(A1538&gt;=$E$14,MOD(A1538-$E$14,int)=0),$E$15,0)+IF(IF(AND(A1538&gt;=$E$14,MOD(A1538-$E$14,int)=0),$E$15,0)+IF(MOD(A1538-$E$18,periods_per_year)=0,$E$17,0)+F1538&lt;J1537+E1538,IF(MOD(A1538-$E$18,periods_per_year)=0,$E$17,0),J1537+E1538-IF(AND(A1538&gt;=$E$14,MOD(A1538-$E$14,int)=0),$E$15,0)-F1538))))</f>
        <v/>
      </c>
      <c r="H1538" s="68"/>
      <c r="I1538" s="71" t="str">
        <f t="shared" si="211"/>
        <v/>
      </c>
      <c r="J1538" s="71" t="str">
        <f t="shared" si="212"/>
        <v/>
      </c>
      <c r="K1538" s="50"/>
      <c r="L1538" s="63" t="str">
        <f t="shared" si="213"/>
        <v/>
      </c>
      <c r="M1538" s="64" t="str">
        <f>IF(L1538="","",IF(OR(periods_per_year=26,periods_per_year=52),IF(periods_per_year=26,IF(L1538=1,fpdate,M1537+14),IF(periods_per_year=52,IF(L1538=1,fpdate,M1537+7),"n/a")),IF(periods_per_year=24,DATE(YEAR(fpdate),MONTH(fpdate)+(L1538-1)/2+IF(AND(DAY(fpdate)&gt;=15,MOD(L1538,2)=0),1,0),IF(MOD(L1538,2)=0,IF(DAY(fpdate)&gt;=15,DAY(fpdate)-14,DAY(fpdate)+14),DAY(fpdate))),IF(DAY(DATE(YEAR(fpdate),MONTH(fpdate)+L1538-1,DAY(fpdate)))&lt;&gt;DAY(fpdate),DATE(YEAR(fpdate),MONTH(fpdate)+L1538,0),DATE(YEAR(fpdate),MONTH(fpdate)+L1538-1,DAY(fpdate))))))</f>
        <v/>
      </c>
      <c r="N1538" s="70" t="str">
        <f>IF(L1538="","",IF(D1538&lt;&gt;"",D1538,IF(L1538=1,start_rate,IF(variable,IF(OR(L1538=1,L1538&lt;$K$20*periods_per_year),N1537,MIN($K$21,IF(MOD(L1538-1,$J$23)=0,MAX($K$22,N1537+$J$24),N1537))),N1537))))</f>
        <v/>
      </c>
      <c r="O1538" s="71" t="str">
        <f>IF(L1538="","",ROUND((((1+N1538/CP)^(CP/periods_per_year))-1)*R1537,2))</f>
        <v/>
      </c>
      <c r="P1538" s="71" t="str">
        <f>IF(L1538="","",IF(L1538=nper,R1537+O1538,MIN(R1537+O1538,IF(N1538=N1537,P1537,ROUND(-PMT(((1+N1538/CP)^(CP/periods_per_year))-1,nper-L1538+1,R1537),2)))))</f>
        <v/>
      </c>
      <c r="Q1538" s="71" t="str">
        <f t="shared" si="214"/>
        <v/>
      </c>
      <c r="R1538" s="71" t="str">
        <f t="shared" si="215"/>
        <v/>
      </c>
    </row>
    <row r="1539" spans="1:18" x14ac:dyDescent="0.25">
      <c r="A1539" s="63" t="str">
        <f t="shared" si="207"/>
        <v/>
      </c>
      <c r="B1539" s="64" t="str">
        <f t="shared" si="208"/>
        <v/>
      </c>
      <c r="C1539" s="65" t="str">
        <f t="shared" si="209"/>
        <v/>
      </c>
      <c r="D1539" s="66" t="str">
        <f>IF(A1539="","",IF(A1539=1,start_rate,IF(variable,IF(OR(A1539=1,A1539&lt;$K$20*periods_per_year),D1538,MIN($K$21,IF(MOD(A1539-1,$J$23)=0,MAX($K$22,D1538+$J$24),D1538))),D1538)))</f>
        <v/>
      </c>
      <c r="E1539" s="71" t="str">
        <f t="shared" si="210"/>
        <v/>
      </c>
      <c r="F1539" s="71" t="str">
        <f>IF(A1539="","",IF(A1539=nper,J1538+E1539,MIN(J1538+E1539,IF(D1539=D1538,F1538,IF($E$10="Acc Bi-Weekly",ROUND((-PMT(((1+D1539/CP)^(CP/12))-1,(nper-A1539+1)*12/26,J1538))/2,2),IF($E$10="Acc Weekly",ROUND((-PMT(((1+D1539/CP)^(CP/12))-1,(nper-A1539+1)*12/52,J1538))/4,2),ROUND(-PMT(((1+D1539/CP)^(CP/periods_per_year))-1,nper-A1539+1,J1538),2)))))))</f>
        <v/>
      </c>
      <c r="G1539" s="71" t="str">
        <f>IF(OR(A1539="",A1539&lt;$E$14),"",IF(J1538&lt;=F1539,0,IF(IF(AND(A1539&gt;=$E$14,MOD(A1539-$E$14,int)=0),$E$15,0)+F1539&gt;=J1538+E1539,J1538+E1539-F1539,IF(AND(A1539&gt;=$E$14,MOD(A1539-$E$14,int)=0),$E$15,0)+IF(IF(AND(A1539&gt;=$E$14,MOD(A1539-$E$14,int)=0),$E$15,0)+IF(MOD(A1539-$E$18,periods_per_year)=0,$E$17,0)+F1539&lt;J1538+E1539,IF(MOD(A1539-$E$18,periods_per_year)=0,$E$17,0),J1538+E1539-IF(AND(A1539&gt;=$E$14,MOD(A1539-$E$14,int)=0),$E$15,0)-F1539))))</f>
        <v/>
      </c>
      <c r="H1539" s="68"/>
      <c r="I1539" s="71" t="str">
        <f t="shared" si="211"/>
        <v/>
      </c>
      <c r="J1539" s="71" t="str">
        <f t="shared" si="212"/>
        <v/>
      </c>
      <c r="K1539" s="50"/>
      <c r="L1539" s="63" t="str">
        <f t="shared" si="213"/>
        <v/>
      </c>
      <c r="M1539" s="64" t="str">
        <f>IF(L1539="","",IF(OR(periods_per_year=26,periods_per_year=52),IF(periods_per_year=26,IF(L1539=1,fpdate,M1538+14),IF(periods_per_year=52,IF(L1539=1,fpdate,M1538+7),"n/a")),IF(periods_per_year=24,DATE(YEAR(fpdate),MONTH(fpdate)+(L1539-1)/2+IF(AND(DAY(fpdate)&gt;=15,MOD(L1539,2)=0),1,0),IF(MOD(L1539,2)=0,IF(DAY(fpdate)&gt;=15,DAY(fpdate)-14,DAY(fpdate)+14),DAY(fpdate))),IF(DAY(DATE(YEAR(fpdate),MONTH(fpdate)+L1539-1,DAY(fpdate)))&lt;&gt;DAY(fpdate),DATE(YEAR(fpdate),MONTH(fpdate)+L1539,0),DATE(YEAR(fpdate),MONTH(fpdate)+L1539-1,DAY(fpdate))))))</f>
        <v/>
      </c>
      <c r="N1539" s="70" t="str">
        <f>IF(L1539="","",IF(D1539&lt;&gt;"",D1539,IF(L1539=1,start_rate,IF(variable,IF(OR(L1539=1,L1539&lt;$K$20*periods_per_year),N1538,MIN($K$21,IF(MOD(L1539-1,$J$23)=0,MAX($K$22,N1538+$J$24),N1538))),N1538))))</f>
        <v/>
      </c>
      <c r="O1539" s="71" t="str">
        <f>IF(L1539="","",ROUND((((1+N1539/CP)^(CP/periods_per_year))-1)*R1538,2))</f>
        <v/>
      </c>
      <c r="P1539" s="71" t="str">
        <f>IF(L1539="","",IF(L1539=nper,R1538+O1539,MIN(R1538+O1539,IF(N1539=N1538,P1538,ROUND(-PMT(((1+N1539/CP)^(CP/periods_per_year))-1,nper-L1539+1,R1538),2)))))</f>
        <v/>
      </c>
      <c r="Q1539" s="71" t="str">
        <f t="shared" si="214"/>
        <v/>
      </c>
      <c r="R1539" s="71" t="str">
        <f t="shared" si="215"/>
        <v/>
      </c>
    </row>
    <row r="1540" spans="1:18" x14ac:dyDescent="0.25">
      <c r="A1540" s="63" t="str">
        <f t="shared" si="207"/>
        <v/>
      </c>
      <c r="B1540" s="64" t="str">
        <f t="shared" si="208"/>
        <v/>
      </c>
      <c r="C1540" s="65" t="str">
        <f t="shared" si="209"/>
        <v/>
      </c>
      <c r="D1540" s="66" t="str">
        <f>IF(A1540="","",IF(A1540=1,start_rate,IF(variable,IF(OR(A1540=1,A1540&lt;$K$20*periods_per_year),D1539,MIN($K$21,IF(MOD(A1540-1,$J$23)=0,MAX($K$22,D1539+$J$24),D1539))),D1539)))</f>
        <v/>
      </c>
      <c r="E1540" s="71" t="str">
        <f t="shared" si="210"/>
        <v/>
      </c>
      <c r="F1540" s="71" t="str">
        <f>IF(A1540="","",IF(A1540=nper,J1539+E1540,MIN(J1539+E1540,IF(D1540=D1539,F1539,IF($E$10="Acc Bi-Weekly",ROUND((-PMT(((1+D1540/CP)^(CP/12))-1,(nper-A1540+1)*12/26,J1539))/2,2),IF($E$10="Acc Weekly",ROUND((-PMT(((1+D1540/CP)^(CP/12))-1,(nper-A1540+1)*12/52,J1539))/4,2),ROUND(-PMT(((1+D1540/CP)^(CP/periods_per_year))-1,nper-A1540+1,J1539),2)))))))</f>
        <v/>
      </c>
      <c r="G1540" s="71" t="str">
        <f>IF(OR(A1540="",A1540&lt;$E$14),"",IF(J1539&lt;=F1540,0,IF(IF(AND(A1540&gt;=$E$14,MOD(A1540-$E$14,int)=0),$E$15,0)+F1540&gt;=J1539+E1540,J1539+E1540-F1540,IF(AND(A1540&gt;=$E$14,MOD(A1540-$E$14,int)=0),$E$15,0)+IF(IF(AND(A1540&gt;=$E$14,MOD(A1540-$E$14,int)=0),$E$15,0)+IF(MOD(A1540-$E$18,periods_per_year)=0,$E$17,0)+F1540&lt;J1539+E1540,IF(MOD(A1540-$E$18,periods_per_year)=0,$E$17,0),J1539+E1540-IF(AND(A1540&gt;=$E$14,MOD(A1540-$E$14,int)=0),$E$15,0)-F1540))))</f>
        <v/>
      </c>
      <c r="H1540" s="68"/>
      <c r="I1540" s="71" t="str">
        <f t="shared" si="211"/>
        <v/>
      </c>
      <c r="J1540" s="71" t="str">
        <f t="shared" si="212"/>
        <v/>
      </c>
      <c r="K1540" s="50"/>
      <c r="L1540" s="63" t="str">
        <f t="shared" si="213"/>
        <v/>
      </c>
      <c r="M1540" s="64" t="str">
        <f>IF(L1540="","",IF(OR(periods_per_year=26,periods_per_year=52),IF(periods_per_year=26,IF(L1540=1,fpdate,M1539+14),IF(periods_per_year=52,IF(L1540=1,fpdate,M1539+7),"n/a")),IF(periods_per_year=24,DATE(YEAR(fpdate),MONTH(fpdate)+(L1540-1)/2+IF(AND(DAY(fpdate)&gt;=15,MOD(L1540,2)=0),1,0),IF(MOD(L1540,2)=0,IF(DAY(fpdate)&gt;=15,DAY(fpdate)-14,DAY(fpdate)+14),DAY(fpdate))),IF(DAY(DATE(YEAR(fpdate),MONTH(fpdate)+L1540-1,DAY(fpdate)))&lt;&gt;DAY(fpdate),DATE(YEAR(fpdate),MONTH(fpdate)+L1540,0),DATE(YEAR(fpdate),MONTH(fpdate)+L1540-1,DAY(fpdate))))))</f>
        <v/>
      </c>
      <c r="N1540" s="70" t="str">
        <f>IF(L1540="","",IF(D1540&lt;&gt;"",D1540,IF(L1540=1,start_rate,IF(variable,IF(OR(L1540=1,L1540&lt;$K$20*periods_per_year),N1539,MIN($K$21,IF(MOD(L1540-1,$J$23)=0,MAX($K$22,N1539+$J$24),N1539))),N1539))))</f>
        <v/>
      </c>
      <c r="O1540" s="71" t="str">
        <f>IF(L1540="","",ROUND((((1+N1540/CP)^(CP/periods_per_year))-1)*R1539,2))</f>
        <v/>
      </c>
      <c r="P1540" s="71" t="str">
        <f>IF(L1540="","",IF(L1540=nper,R1539+O1540,MIN(R1539+O1540,IF(N1540=N1539,P1539,ROUND(-PMT(((1+N1540/CP)^(CP/periods_per_year))-1,nper-L1540+1,R1539),2)))))</f>
        <v/>
      </c>
      <c r="Q1540" s="71" t="str">
        <f t="shared" si="214"/>
        <v/>
      </c>
      <c r="R1540" s="71" t="str">
        <f t="shared" si="215"/>
        <v/>
      </c>
    </row>
    <row r="1541" spans="1:18" x14ac:dyDescent="0.25">
      <c r="A1541" s="63" t="str">
        <f t="shared" si="207"/>
        <v/>
      </c>
      <c r="B1541" s="64" t="str">
        <f t="shared" si="208"/>
        <v/>
      </c>
      <c r="C1541" s="65" t="str">
        <f t="shared" si="209"/>
        <v/>
      </c>
      <c r="D1541" s="66" t="str">
        <f>IF(A1541="","",IF(A1541=1,start_rate,IF(variable,IF(OR(A1541=1,A1541&lt;$K$20*periods_per_year),D1540,MIN($K$21,IF(MOD(A1541-1,$J$23)=0,MAX($K$22,D1540+$J$24),D1540))),D1540)))</f>
        <v/>
      </c>
      <c r="E1541" s="71" t="str">
        <f t="shared" si="210"/>
        <v/>
      </c>
      <c r="F1541" s="71" t="str">
        <f>IF(A1541="","",IF(A1541=nper,J1540+E1541,MIN(J1540+E1541,IF(D1541=D1540,F1540,IF($E$10="Acc Bi-Weekly",ROUND((-PMT(((1+D1541/CP)^(CP/12))-1,(nper-A1541+1)*12/26,J1540))/2,2),IF($E$10="Acc Weekly",ROUND((-PMT(((1+D1541/CP)^(CP/12))-1,(nper-A1541+1)*12/52,J1540))/4,2),ROUND(-PMT(((1+D1541/CP)^(CP/periods_per_year))-1,nper-A1541+1,J1540),2)))))))</f>
        <v/>
      </c>
      <c r="G1541" s="71" t="str">
        <f>IF(OR(A1541="",A1541&lt;$E$14),"",IF(J1540&lt;=F1541,0,IF(IF(AND(A1541&gt;=$E$14,MOD(A1541-$E$14,int)=0),$E$15,0)+F1541&gt;=J1540+E1541,J1540+E1541-F1541,IF(AND(A1541&gt;=$E$14,MOD(A1541-$E$14,int)=0),$E$15,0)+IF(IF(AND(A1541&gt;=$E$14,MOD(A1541-$E$14,int)=0),$E$15,0)+IF(MOD(A1541-$E$18,periods_per_year)=0,$E$17,0)+F1541&lt;J1540+E1541,IF(MOD(A1541-$E$18,periods_per_year)=0,$E$17,0),J1540+E1541-IF(AND(A1541&gt;=$E$14,MOD(A1541-$E$14,int)=0),$E$15,0)-F1541))))</f>
        <v/>
      </c>
      <c r="H1541" s="68"/>
      <c r="I1541" s="71" t="str">
        <f t="shared" si="211"/>
        <v/>
      </c>
      <c r="J1541" s="71" t="str">
        <f t="shared" si="212"/>
        <v/>
      </c>
      <c r="K1541" s="50"/>
      <c r="L1541" s="63" t="str">
        <f t="shared" si="213"/>
        <v/>
      </c>
      <c r="M1541" s="64" t="str">
        <f>IF(L1541="","",IF(OR(periods_per_year=26,periods_per_year=52),IF(periods_per_year=26,IF(L1541=1,fpdate,M1540+14),IF(periods_per_year=52,IF(L1541=1,fpdate,M1540+7),"n/a")),IF(periods_per_year=24,DATE(YEAR(fpdate),MONTH(fpdate)+(L1541-1)/2+IF(AND(DAY(fpdate)&gt;=15,MOD(L1541,2)=0),1,0),IF(MOD(L1541,2)=0,IF(DAY(fpdate)&gt;=15,DAY(fpdate)-14,DAY(fpdate)+14),DAY(fpdate))),IF(DAY(DATE(YEAR(fpdate),MONTH(fpdate)+L1541-1,DAY(fpdate)))&lt;&gt;DAY(fpdate),DATE(YEAR(fpdate),MONTH(fpdate)+L1541,0),DATE(YEAR(fpdate),MONTH(fpdate)+L1541-1,DAY(fpdate))))))</f>
        <v/>
      </c>
      <c r="N1541" s="70" t="str">
        <f>IF(L1541="","",IF(D1541&lt;&gt;"",D1541,IF(L1541=1,start_rate,IF(variable,IF(OR(L1541=1,L1541&lt;$K$20*periods_per_year),N1540,MIN($K$21,IF(MOD(L1541-1,$J$23)=0,MAX($K$22,N1540+$J$24),N1540))),N1540))))</f>
        <v/>
      </c>
      <c r="O1541" s="71" t="str">
        <f>IF(L1541="","",ROUND((((1+N1541/CP)^(CP/periods_per_year))-1)*R1540,2))</f>
        <v/>
      </c>
      <c r="P1541" s="71" t="str">
        <f>IF(L1541="","",IF(L1541=nper,R1540+O1541,MIN(R1540+O1541,IF(N1541=N1540,P1540,ROUND(-PMT(((1+N1541/CP)^(CP/periods_per_year))-1,nper-L1541+1,R1540),2)))))</f>
        <v/>
      </c>
      <c r="Q1541" s="71" t="str">
        <f t="shared" si="214"/>
        <v/>
      </c>
      <c r="R1541" s="71" t="str">
        <f t="shared" si="215"/>
        <v/>
      </c>
    </row>
    <row r="1542" spans="1:18" x14ac:dyDescent="0.25">
      <c r="A1542" s="63" t="str">
        <f t="shared" si="207"/>
        <v/>
      </c>
      <c r="B1542" s="64" t="str">
        <f t="shared" si="208"/>
        <v/>
      </c>
      <c r="C1542" s="65" t="str">
        <f t="shared" si="209"/>
        <v/>
      </c>
      <c r="D1542" s="66" t="str">
        <f>IF(A1542="","",IF(A1542=1,start_rate,IF(variable,IF(OR(A1542=1,A1542&lt;$K$20*periods_per_year),D1541,MIN($K$21,IF(MOD(A1542-1,$J$23)=0,MAX($K$22,D1541+$J$24),D1541))),D1541)))</f>
        <v/>
      </c>
      <c r="E1542" s="71" t="str">
        <f t="shared" si="210"/>
        <v/>
      </c>
      <c r="F1542" s="71" t="str">
        <f>IF(A1542="","",IF(A1542=nper,J1541+E1542,MIN(J1541+E1542,IF(D1542=D1541,F1541,IF($E$10="Acc Bi-Weekly",ROUND((-PMT(((1+D1542/CP)^(CP/12))-1,(nper-A1542+1)*12/26,J1541))/2,2),IF($E$10="Acc Weekly",ROUND((-PMT(((1+D1542/CP)^(CP/12))-1,(nper-A1542+1)*12/52,J1541))/4,2),ROUND(-PMT(((1+D1542/CP)^(CP/periods_per_year))-1,nper-A1542+1,J1541),2)))))))</f>
        <v/>
      </c>
      <c r="G1542" s="71" t="str">
        <f>IF(OR(A1542="",A1542&lt;$E$14),"",IF(J1541&lt;=F1542,0,IF(IF(AND(A1542&gt;=$E$14,MOD(A1542-$E$14,int)=0),$E$15,0)+F1542&gt;=J1541+E1542,J1541+E1542-F1542,IF(AND(A1542&gt;=$E$14,MOD(A1542-$E$14,int)=0),$E$15,0)+IF(IF(AND(A1542&gt;=$E$14,MOD(A1542-$E$14,int)=0),$E$15,0)+IF(MOD(A1542-$E$18,periods_per_year)=0,$E$17,0)+F1542&lt;J1541+E1542,IF(MOD(A1542-$E$18,periods_per_year)=0,$E$17,0),J1541+E1542-IF(AND(A1542&gt;=$E$14,MOD(A1542-$E$14,int)=0),$E$15,0)-F1542))))</f>
        <v/>
      </c>
      <c r="H1542" s="68"/>
      <c r="I1542" s="71" t="str">
        <f t="shared" si="211"/>
        <v/>
      </c>
      <c r="J1542" s="71" t="str">
        <f t="shared" si="212"/>
        <v/>
      </c>
      <c r="K1542" s="50"/>
      <c r="L1542" s="63" t="str">
        <f t="shared" si="213"/>
        <v/>
      </c>
      <c r="M1542" s="64" t="str">
        <f>IF(L1542="","",IF(OR(periods_per_year=26,periods_per_year=52),IF(periods_per_year=26,IF(L1542=1,fpdate,M1541+14),IF(periods_per_year=52,IF(L1542=1,fpdate,M1541+7),"n/a")),IF(periods_per_year=24,DATE(YEAR(fpdate),MONTH(fpdate)+(L1542-1)/2+IF(AND(DAY(fpdate)&gt;=15,MOD(L1542,2)=0),1,0),IF(MOD(L1542,2)=0,IF(DAY(fpdate)&gt;=15,DAY(fpdate)-14,DAY(fpdate)+14),DAY(fpdate))),IF(DAY(DATE(YEAR(fpdate),MONTH(fpdate)+L1542-1,DAY(fpdate)))&lt;&gt;DAY(fpdate),DATE(YEAR(fpdate),MONTH(fpdate)+L1542,0),DATE(YEAR(fpdate),MONTH(fpdate)+L1542-1,DAY(fpdate))))))</f>
        <v/>
      </c>
      <c r="N1542" s="70" t="str">
        <f>IF(L1542="","",IF(D1542&lt;&gt;"",D1542,IF(L1542=1,start_rate,IF(variable,IF(OR(L1542=1,L1542&lt;$K$20*periods_per_year),N1541,MIN($K$21,IF(MOD(L1542-1,$J$23)=0,MAX($K$22,N1541+$J$24),N1541))),N1541))))</f>
        <v/>
      </c>
      <c r="O1542" s="71" t="str">
        <f>IF(L1542="","",ROUND((((1+N1542/CP)^(CP/periods_per_year))-1)*R1541,2))</f>
        <v/>
      </c>
      <c r="P1542" s="71" t="str">
        <f>IF(L1542="","",IF(L1542=nper,R1541+O1542,MIN(R1541+O1542,IF(N1542=N1541,P1541,ROUND(-PMT(((1+N1542/CP)^(CP/periods_per_year))-1,nper-L1542+1,R1541),2)))))</f>
        <v/>
      </c>
      <c r="Q1542" s="71" t="str">
        <f t="shared" si="214"/>
        <v/>
      </c>
      <c r="R1542" s="71" t="str">
        <f t="shared" si="215"/>
        <v/>
      </c>
    </row>
    <row r="1543" spans="1:18" x14ac:dyDescent="0.25">
      <c r="A1543" s="63" t="str">
        <f t="shared" si="207"/>
        <v/>
      </c>
      <c r="B1543" s="64" t="str">
        <f t="shared" si="208"/>
        <v/>
      </c>
      <c r="C1543" s="65" t="str">
        <f t="shared" si="209"/>
        <v/>
      </c>
      <c r="D1543" s="66" t="str">
        <f>IF(A1543="","",IF(A1543=1,start_rate,IF(variable,IF(OR(A1543=1,A1543&lt;$K$20*periods_per_year),D1542,MIN($K$21,IF(MOD(A1543-1,$J$23)=0,MAX($K$22,D1542+$J$24),D1542))),D1542)))</f>
        <v/>
      </c>
      <c r="E1543" s="71" t="str">
        <f t="shared" si="210"/>
        <v/>
      </c>
      <c r="F1543" s="71" t="str">
        <f>IF(A1543="","",IF(A1543=nper,J1542+E1543,MIN(J1542+E1543,IF(D1543=D1542,F1542,IF($E$10="Acc Bi-Weekly",ROUND((-PMT(((1+D1543/CP)^(CP/12))-1,(nper-A1543+1)*12/26,J1542))/2,2),IF($E$10="Acc Weekly",ROUND((-PMT(((1+D1543/CP)^(CP/12))-1,(nper-A1543+1)*12/52,J1542))/4,2),ROUND(-PMT(((1+D1543/CP)^(CP/periods_per_year))-1,nper-A1543+1,J1542),2)))))))</f>
        <v/>
      </c>
      <c r="G1543" s="71" t="str">
        <f>IF(OR(A1543="",A1543&lt;$E$14),"",IF(J1542&lt;=F1543,0,IF(IF(AND(A1543&gt;=$E$14,MOD(A1543-$E$14,int)=0),$E$15,0)+F1543&gt;=J1542+E1543,J1542+E1543-F1543,IF(AND(A1543&gt;=$E$14,MOD(A1543-$E$14,int)=0),$E$15,0)+IF(IF(AND(A1543&gt;=$E$14,MOD(A1543-$E$14,int)=0),$E$15,0)+IF(MOD(A1543-$E$18,periods_per_year)=0,$E$17,0)+F1543&lt;J1542+E1543,IF(MOD(A1543-$E$18,periods_per_year)=0,$E$17,0),J1542+E1543-IF(AND(A1543&gt;=$E$14,MOD(A1543-$E$14,int)=0),$E$15,0)-F1543))))</f>
        <v/>
      </c>
      <c r="H1543" s="68"/>
      <c r="I1543" s="71" t="str">
        <f t="shared" si="211"/>
        <v/>
      </c>
      <c r="J1543" s="71" t="str">
        <f t="shared" si="212"/>
        <v/>
      </c>
      <c r="K1543" s="50"/>
      <c r="L1543" s="63" t="str">
        <f t="shared" si="213"/>
        <v/>
      </c>
      <c r="M1543" s="64" t="str">
        <f>IF(L1543="","",IF(OR(periods_per_year=26,periods_per_year=52),IF(periods_per_year=26,IF(L1543=1,fpdate,M1542+14),IF(periods_per_year=52,IF(L1543=1,fpdate,M1542+7),"n/a")),IF(periods_per_year=24,DATE(YEAR(fpdate),MONTH(fpdate)+(L1543-1)/2+IF(AND(DAY(fpdate)&gt;=15,MOD(L1543,2)=0),1,0),IF(MOD(L1543,2)=0,IF(DAY(fpdate)&gt;=15,DAY(fpdate)-14,DAY(fpdate)+14),DAY(fpdate))),IF(DAY(DATE(YEAR(fpdate),MONTH(fpdate)+L1543-1,DAY(fpdate)))&lt;&gt;DAY(fpdate),DATE(YEAR(fpdate),MONTH(fpdate)+L1543,0),DATE(YEAR(fpdate),MONTH(fpdate)+L1543-1,DAY(fpdate))))))</f>
        <v/>
      </c>
      <c r="N1543" s="70" t="str">
        <f>IF(L1543="","",IF(D1543&lt;&gt;"",D1543,IF(L1543=1,start_rate,IF(variable,IF(OR(L1543=1,L1543&lt;$K$20*periods_per_year),N1542,MIN($K$21,IF(MOD(L1543-1,$J$23)=0,MAX($K$22,N1542+$J$24),N1542))),N1542))))</f>
        <v/>
      </c>
      <c r="O1543" s="71" t="str">
        <f>IF(L1543="","",ROUND((((1+N1543/CP)^(CP/periods_per_year))-1)*R1542,2))</f>
        <v/>
      </c>
      <c r="P1543" s="71" t="str">
        <f>IF(L1543="","",IF(L1543=nper,R1542+O1543,MIN(R1542+O1543,IF(N1543=N1542,P1542,ROUND(-PMT(((1+N1543/CP)^(CP/periods_per_year))-1,nper-L1543+1,R1542),2)))))</f>
        <v/>
      </c>
      <c r="Q1543" s="71" t="str">
        <f t="shared" si="214"/>
        <v/>
      </c>
      <c r="R1543" s="71" t="str">
        <f t="shared" si="215"/>
        <v/>
      </c>
    </row>
    <row r="1544" spans="1:18" x14ac:dyDescent="0.25">
      <c r="A1544" s="63" t="str">
        <f t="shared" si="207"/>
        <v/>
      </c>
      <c r="B1544" s="64" t="str">
        <f t="shared" si="208"/>
        <v/>
      </c>
      <c r="C1544" s="65" t="str">
        <f t="shared" si="209"/>
        <v/>
      </c>
      <c r="D1544" s="66" t="str">
        <f>IF(A1544="","",IF(A1544=1,start_rate,IF(variable,IF(OR(A1544=1,A1544&lt;$K$20*periods_per_year),D1543,MIN($K$21,IF(MOD(A1544-1,$J$23)=0,MAX($K$22,D1543+$J$24),D1543))),D1543)))</f>
        <v/>
      </c>
      <c r="E1544" s="71" t="str">
        <f t="shared" si="210"/>
        <v/>
      </c>
      <c r="F1544" s="71" t="str">
        <f>IF(A1544="","",IF(A1544=nper,J1543+E1544,MIN(J1543+E1544,IF(D1544=D1543,F1543,IF($E$10="Acc Bi-Weekly",ROUND((-PMT(((1+D1544/CP)^(CP/12))-1,(nper-A1544+1)*12/26,J1543))/2,2),IF($E$10="Acc Weekly",ROUND((-PMT(((1+D1544/CP)^(CP/12))-1,(nper-A1544+1)*12/52,J1543))/4,2),ROUND(-PMT(((1+D1544/CP)^(CP/periods_per_year))-1,nper-A1544+1,J1543),2)))))))</f>
        <v/>
      </c>
      <c r="G1544" s="71" t="str">
        <f>IF(OR(A1544="",A1544&lt;$E$14),"",IF(J1543&lt;=F1544,0,IF(IF(AND(A1544&gt;=$E$14,MOD(A1544-$E$14,int)=0),$E$15,0)+F1544&gt;=J1543+E1544,J1543+E1544-F1544,IF(AND(A1544&gt;=$E$14,MOD(A1544-$E$14,int)=0),$E$15,0)+IF(IF(AND(A1544&gt;=$E$14,MOD(A1544-$E$14,int)=0),$E$15,0)+IF(MOD(A1544-$E$18,periods_per_year)=0,$E$17,0)+F1544&lt;J1543+E1544,IF(MOD(A1544-$E$18,periods_per_year)=0,$E$17,0),J1543+E1544-IF(AND(A1544&gt;=$E$14,MOD(A1544-$E$14,int)=0),$E$15,0)-F1544))))</f>
        <v/>
      </c>
      <c r="H1544" s="68"/>
      <c r="I1544" s="71" t="str">
        <f t="shared" si="211"/>
        <v/>
      </c>
      <c r="J1544" s="71" t="str">
        <f t="shared" si="212"/>
        <v/>
      </c>
      <c r="K1544" s="50"/>
      <c r="L1544" s="63" t="str">
        <f t="shared" si="213"/>
        <v/>
      </c>
      <c r="M1544" s="64" t="str">
        <f>IF(L1544="","",IF(OR(periods_per_year=26,periods_per_year=52),IF(periods_per_year=26,IF(L1544=1,fpdate,M1543+14),IF(periods_per_year=52,IF(L1544=1,fpdate,M1543+7),"n/a")),IF(periods_per_year=24,DATE(YEAR(fpdate),MONTH(fpdate)+(L1544-1)/2+IF(AND(DAY(fpdate)&gt;=15,MOD(L1544,2)=0),1,0),IF(MOD(L1544,2)=0,IF(DAY(fpdate)&gt;=15,DAY(fpdate)-14,DAY(fpdate)+14),DAY(fpdate))),IF(DAY(DATE(YEAR(fpdate),MONTH(fpdate)+L1544-1,DAY(fpdate)))&lt;&gt;DAY(fpdate),DATE(YEAR(fpdate),MONTH(fpdate)+L1544,0),DATE(YEAR(fpdate),MONTH(fpdate)+L1544-1,DAY(fpdate))))))</f>
        <v/>
      </c>
      <c r="N1544" s="70" t="str">
        <f>IF(L1544="","",IF(D1544&lt;&gt;"",D1544,IF(L1544=1,start_rate,IF(variable,IF(OR(L1544=1,L1544&lt;$K$20*periods_per_year),N1543,MIN($K$21,IF(MOD(L1544-1,$J$23)=0,MAX($K$22,N1543+$J$24),N1543))),N1543))))</f>
        <v/>
      </c>
      <c r="O1544" s="71" t="str">
        <f>IF(L1544="","",ROUND((((1+N1544/CP)^(CP/periods_per_year))-1)*R1543,2))</f>
        <v/>
      </c>
      <c r="P1544" s="71" t="str">
        <f>IF(L1544="","",IF(L1544=nper,R1543+O1544,MIN(R1543+O1544,IF(N1544=N1543,P1543,ROUND(-PMT(((1+N1544/CP)^(CP/periods_per_year))-1,nper-L1544+1,R1543),2)))))</f>
        <v/>
      </c>
      <c r="Q1544" s="71" t="str">
        <f t="shared" si="214"/>
        <v/>
      </c>
      <c r="R1544" s="71" t="str">
        <f t="shared" si="215"/>
        <v/>
      </c>
    </row>
    <row r="1545" spans="1:18" x14ac:dyDescent="0.25">
      <c r="A1545" s="63" t="str">
        <f t="shared" si="207"/>
        <v/>
      </c>
      <c r="B1545" s="64" t="str">
        <f t="shared" si="208"/>
        <v/>
      </c>
      <c r="C1545" s="65" t="str">
        <f t="shared" si="209"/>
        <v/>
      </c>
      <c r="D1545" s="66" t="str">
        <f>IF(A1545="","",IF(A1545=1,start_rate,IF(variable,IF(OR(A1545=1,A1545&lt;$K$20*periods_per_year),D1544,MIN($K$21,IF(MOD(A1545-1,$J$23)=0,MAX($K$22,D1544+$J$24),D1544))),D1544)))</f>
        <v/>
      </c>
      <c r="E1545" s="71" t="str">
        <f t="shared" si="210"/>
        <v/>
      </c>
      <c r="F1545" s="71" t="str">
        <f>IF(A1545="","",IF(A1545=nper,J1544+E1545,MIN(J1544+E1545,IF(D1545=D1544,F1544,IF($E$10="Acc Bi-Weekly",ROUND((-PMT(((1+D1545/CP)^(CP/12))-1,(nper-A1545+1)*12/26,J1544))/2,2),IF($E$10="Acc Weekly",ROUND((-PMT(((1+D1545/CP)^(CP/12))-1,(nper-A1545+1)*12/52,J1544))/4,2),ROUND(-PMT(((1+D1545/CP)^(CP/periods_per_year))-1,nper-A1545+1,J1544),2)))))))</f>
        <v/>
      </c>
      <c r="G1545" s="71" t="str">
        <f>IF(OR(A1545="",A1545&lt;$E$14),"",IF(J1544&lt;=F1545,0,IF(IF(AND(A1545&gt;=$E$14,MOD(A1545-$E$14,int)=0),$E$15,0)+F1545&gt;=J1544+E1545,J1544+E1545-F1545,IF(AND(A1545&gt;=$E$14,MOD(A1545-$E$14,int)=0),$E$15,0)+IF(IF(AND(A1545&gt;=$E$14,MOD(A1545-$E$14,int)=0),$E$15,0)+IF(MOD(A1545-$E$18,periods_per_year)=0,$E$17,0)+F1545&lt;J1544+E1545,IF(MOD(A1545-$E$18,periods_per_year)=0,$E$17,0),J1544+E1545-IF(AND(A1545&gt;=$E$14,MOD(A1545-$E$14,int)=0),$E$15,0)-F1545))))</f>
        <v/>
      </c>
      <c r="H1545" s="68"/>
      <c r="I1545" s="71" t="str">
        <f t="shared" si="211"/>
        <v/>
      </c>
      <c r="J1545" s="71" t="str">
        <f t="shared" si="212"/>
        <v/>
      </c>
      <c r="K1545" s="50"/>
      <c r="L1545" s="63" t="str">
        <f t="shared" si="213"/>
        <v/>
      </c>
      <c r="M1545" s="64" t="str">
        <f>IF(L1545="","",IF(OR(periods_per_year=26,periods_per_year=52),IF(periods_per_year=26,IF(L1545=1,fpdate,M1544+14),IF(periods_per_year=52,IF(L1545=1,fpdate,M1544+7),"n/a")),IF(periods_per_year=24,DATE(YEAR(fpdate),MONTH(fpdate)+(L1545-1)/2+IF(AND(DAY(fpdate)&gt;=15,MOD(L1545,2)=0),1,0),IF(MOD(L1545,2)=0,IF(DAY(fpdate)&gt;=15,DAY(fpdate)-14,DAY(fpdate)+14),DAY(fpdate))),IF(DAY(DATE(YEAR(fpdate),MONTH(fpdate)+L1545-1,DAY(fpdate)))&lt;&gt;DAY(fpdate),DATE(YEAR(fpdate),MONTH(fpdate)+L1545,0),DATE(YEAR(fpdate),MONTH(fpdate)+L1545-1,DAY(fpdate))))))</f>
        <v/>
      </c>
      <c r="N1545" s="70" t="str">
        <f>IF(L1545="","",IF(D1545&lt;&gt;"",D1545,IF(L1545=1,start_rate,IF(variable,IF(OR(L1545=1,L1545&lt;$K$20*periods_per_year),N1544,MIN($K$21,IF(MOD(L1545-1,$J$23)=0,MAX($K$22,N1544+$J$24),N1544))),N1544))))</f>
        <v/>
      </c>
      <c r="O1545" s="71" t="str">
        <f>IF(L1545="","",ROUND((((1+N1545/CP)^(CP/periods_per_year))-1)*R1544,2))</f>
        <v/>
      </c>
      <c r="P1545" s="71" t="str">
        <f>IF(L1545="","",IF(L1545=nper,R1544+O1545,MIN(R1544+O1545,IF(N1545=N1544,P1544,ROUND(-PMT(((1+N1545/CP)^(CP/periods_per_year))-1,nper-L1545+1,R1544),2)))))</f>
        <v/>
      </c>
      <c r="Q1545" s="71" t="str">
        <f t="shared" si="214"/>
        <v/>
      </c>
      <c r="R1545" s="71" t="str">
        <f t="shared" si="215"/>
        <v/>
      </c>
    </row>
    <row r="1546" spans="1:18" x14ac:dyDescent="0.25">
      <c r="A1546" s="63" t="str">
        <f t="shared" si="207"/>
        <v/>
      </c>
      <c r="B1546" s="64" t="str">
        <f t="shared" si="208"/>
        <v/>
      </c>
      <c r="C1546" s="65" t="str">
        <f t="shared" si="209"/>
        <v/>
      </c>
      <c r="D1546" s="66" t="str">
        <f>IF(A1546="","",IF(A1546=1,start_rate,IF(variable,IF(OR(A1546=1,A1546&lt;$K$20*periods_per_year),D1545,MIN($K$21,IF(MOD(A1546-1,$J$23)=0,MAX($K$22,D1545+$J$24),D1545))),D1545)))</f>
        <v/>
      </c>
      <c r="E1546" s="71" t="str">
        <f t="shared" si="210"/>
        <v/>
      </c>
      <c r="F1546" s="71" t="str">
        <f>IF(A1546="","",IF(A1546=nper,J1545+E1546,MIN(J1545+E1546,IF(D1546=D1545,F1545,IF($E$10="Acc Bi-Weekly",ROUND((-PMT(((1+D1546/CP)^(CP/12))-1,(nper-A1546+1)*12/26,J1545))/2,2),IF($E$10="Acc Weekly",ROUND((-PMT(((1+D1546/CP)^(CP/12))-1,(nper-A1546+1)*12/52,J1545))/4,2),ROUND(-PMT(((1+D1546/CP)^(CP/periods_per_year))-1,nper-A1546+1,J1545),2)))))))</f>
        <v/>
      </c>
      <c r="G1546" s="71" t="str">
        <f>IF(OR(A1546="",A1546&lt;$E$14),"",IF(J1545&lt;=F1546,0,IF(IF(AND(A1546&gt;=$E$14,MOD(A1546-$E$14,int)=0),$E$15,0)+F1546&gt;=J1545+E1546,J1545+E1546-F1546,IF(AND(A1546&gt;=$E$14,MOD(A1546-$E$14,int)=0),$E$15,0)+IF(IF(AND(A1546&gt;=$E$14,MOD(A1546-$E$14,int)=0),$E$15,0)+IF(MOD(A1546-$E$18,periods_per_year)=0,$E$17,0)+F1546&lt;J1545+E1546,IF(MOD(A1546-$E$18,periods_per_year)=0,$E$17,0),J1545+E1546-IF(AND(A1546&gt;=$E$14,MOD(A1546-$E$14,int)=0),$E$15,0)-F1546))))</f>
        <v/>
      </c>
      <c r="H1546" s="68"/>
      <c r="I1546" s="71" t="str">
        <f t="shared" si="211"/>
        <v/>
      </c>
      <c r="J1546" s="71" t="str">
        <f t="shared" si="212"/>
        <v/>
      </c>
      <c r="K1546" s="50"/>
      <c r="L1546" s="63" t="str">
        <f t="shared" si="213"/>
        <v/>
      </c>
      <c r="M1546" s="64" t="str">
        <f>IF(L1546="","",IF(OR(periods_per_year=26,periods_per_year=52),IF(periods_per_year=26,IF(L1546=1,fpdate,M1545+14),IF(periods_per_year=52,IF(L1546=1,fpdate,M1545+7),"n/a")),IF(periods_per_year=24,DATE(YEAR(fpdate),MONTH(fpdate)+(L1546-1)/2+IF(AND(DAY(fpdate)&gt;=15,MOD(L1546,2)=0),1,0),IF(MOD(L1546,2)=0,IF(DAY(fpdate)&gt;=15,DAY(fpdate)-14,DAY(fpdate)+14),DAY(fpdate))),IF(DAY(DATE(YEAR(fpdate),MONTH(fpdate)+L1546-1,DAY(fpdate)))&lt;&gt;DAY(fpdate),DATE(YEAR(fpdate),MONTH(fpdate)+L1546,0),DATE(YEAR(fpdate),MONTH(fpdate)+L1546-1,DAY(fpdate))))))</f>
        <v/>
      </c>
      <c r="N1546" s="70" t="str">
        <f>IF(L1546="","",IF(D1546&lt;&gt;"",D1546,IF(L1546=1,start_rate,IF(variable,IF(OR(L1546=1,L1546&lt;$K$20*periods_per_year),N1545,MIN($K$21,IF(MOD(L1546-1,$J$23)=0,MAX($K$22,N1545+$J$24),N1545))),N1545))))</f>
        <v/>
      </c>
      <c r="O1546" s="71" t="str">
        <f>IF(L1546="","",ROUND((((1+N1546/CP)^(CP/periods_per_year))-1)*R1545,2))</f>
        <v/>
      </c>
      <c r="P1546" s="71" t="str">
        <f>IF(L1546="","",IF(L1546=nper,R1545+O1546,MIN(R1545+O1546,IF(N1546=N1545,P1545,ROUND(-PMT(((1+N1546/CP)^(CP/periods_per_year))-1,nper-L1546+1,R1545),2)))))</f>
        <v/>
      </c>
      <c r="Q1546" s="71" t="str">
        <f t="shared" si="214"/>
        <v/>
      </c>
      <c r="R1546" s="71" t="str">
        <f t="shared" si="215"/>
        <v/>
      </c>
    </row>
    <row r="1547" spans="1:18" x14ac:dyDescent="0.25">
      <c r="A1547" s="63" t="str">
        <f t="shared" si="207"/>
        <v/>
      </c>
      <c r="B1547" s="64" t="str">
        <f t="shared" si="208"/>
        <v/>
      </c>
      <c r="C1547" s="65" t="str">
        <f t="shared" si="209"/>
        <v/>
      </c>
      <c r="D1547" s="66" t="str">
        <f>IF(A1547="","",IF(A1547=1,start_rate,IF(variable,IF(OR(A1547=1,A1547&lt;$K$20*periods_per_year),D1546,MIN($K$21,IF(MOD(A1547-1,$J$23)=0,MAX($K$22,D1546+$J$24),D1546))),D1546)))</f>
        <v/>
      </c>
      <c r="E1547" s="71" t="str">
        <f t="shared" si="210"/>
        <v/>
      </c>
      <c r="F1547" s="71" t="str">
        <f>IF(A1547="","",IF(A1547=nper,J1546+E1547,MIN(J1546+E1547,IF(D1547=D1546,F1546,IF($E$10="Acc Bi-Weekly",ROUND((-PMT(((1+D1547/CP)^(CP/12))-1,(nper-A1547+1)*12/26,J1546))/2,2),IF($E$10="Acc Weekly",ROUND((-PMT(((1+D1547/CP)^(CP/12))-1,(nper-A1547+1)*12/52,J1546))/4,2),ROUND(-PMT(((1+D1547/CP)^(CP/periods_per_year))-1,nper-A1547+1,J1546),2)))))))</f>
        <v/>
      </c>
      <c r="G1547" s="71" t="str">
        <f>IF(OR(A1547="",A1547&lt;$E$14),"",IF(J1546&lt;=F1547,0,IF(IF(AND(A1547&gt;=$E$14,MOD(A1547-$E$14,int)=0),$E$15,0)+F1547&gt;=J1546+E1547,J1546+E1547-F1547,IF(AND(A1547&gt;=$E$14,MOD(A1547-$E$14,int)=0),$E$15,0)+IF(IF(AND(A1547&gt;=$E$14,MOD(A1547-$E$14,int)=0),$E$15,0)+IF(MOD(A1547-$E$18,periods_per_year)=0,$E$17,0)+F1547&lt;J1546+E1547,IF(MOD(A1547-$E$18,periods_per_year)=0,$E$17,0),J1546+E1547-IF(AND(A1547&gt;=$E$14,MOD(A1547-$E$14,int)=0),$E$15,0)-F1547))))</f>
        <v/>
      </c>
      <c r="H1547" s="68"/>
      <c r="I1547" s="71" t="str">
        <f t="shared" si="211"/>
        <v/>
      </c>
      <c r="J1547" s="71" t="str">
        <f t="shared" si="212"/>
        <v/>
      </c>
      <c r="K1547" s="50"/>
      <c r="L1547" s="63" t="str">
        <f t="shared" si="213"/>
        <v/>
      </c>
      <c r="M1547" s="64" t="str">
        <f>IF(L1547="","",IF(OR(periods_per_year=26,periods_per_year=52),IF(periods_per_year=26,IF(L1547=1,fpdate,M1546+14),IF(periods_per_year=52,IF(L1547=1,fpdate,M1546+7),"n/a")),IF(periods_per_year=24,DATE(YEAR(fpdate),MONTH(fpdate)+(L1547-1)/2+IF(AND(DAY(fpdate)&gt;=15,MOD(L1547,2)=0),1,0),IF(MOD(L1547,2)=0,IF(DAY(fpdate)&gt;=15,DAY(fpdate)-14,DAY(fpdate)+14),DAY(fpdate))),IF(DAY(DATE(YEAR(fpdate),MONTH(fpdate)+L1547-1,DAY(fpdate)))&lt;&gt;DAY(fpdate),DATE(YEAR(fpdate),MONTH(fpdate)+L1547,0),DATE(YEAR(fpdate),MONTH(fpdate)+L1547-1,DAY(fpdate))))))</f>
        <v/>
      </c>
      <c r="N1547" s="70" t="str">
        <f>IF(L1547="","",IF(D1547&lt;&gt;"",D1547,IF(L1547=1,start_rate,IF(variable,IF(OR(L1547=1,L1547&lt;$K$20*periods_per_year),N1546,MIN($K$21,IF(MOD(L1547-1,$J$23)=0,MAX($K$22,N1546+$J$24),N1546))),N1546))))</f>
        <v/>
      </c>
      <c r="O1547" s="71" t="str">
        <f>IF(L1547="","",ROUND((((1+N1547/CP)^(CP/periods_per_year))-1)*R1546,2))</f>
        <v/>
      </c>
      <c r="P1547" s="71" t="str">
        <f>IF(L1547="","",IF(L1547=nper,R1546+O1547,MIN(R1546+O1547,IF(N1547=N1546,P1546,ROUND(-PMT(((1+N1547/CP)^(CP/periods_per_year))-1,nper-L1547+1,R1546),2)))))</f>
        <v/>
      </c>
      <c r="Q1547" s="71" t="str">
        <f t="shared" si="214"/>
        <v/>
      </c>
      <c r="R1547" s="71" t="str">
        <f t="shared" si="215"/>
        <v/>
      </c>
    </row>
    <row r="1548" spans="1:18" x14ac:dyDescent="0.25">
      <c r="A1548" s="63" t="str">
        <f t="shared" si="207"/>
        <v/>
      </c>
      <c r="B1548" s="64" t="str">
        <f t="shared" si="208"/>
        <v/>
      </c>
      <c r="C1548" s="65" t="str">
        <f t="shared" si="209"/>
        <v/>
      </c>
      <c r="D1548" s="66" t="str">
        <f>IF(A1548="","",IF(A1548=1,start_rate,IF(variable,IF(OR(A1548=1,A1548&lt;$K$20*periods_per_year),D1547,MIN($K$21,IF(MOD(A1548-1,$J$23)=0,MAX($K$22,D1547+$J$24),D1547))),D1547)))</f>
        <v/>
      </c>
      <c r="E1548" s="71" t="str">
        <f t="shared" si="210"/>
        <v/>
      </c>
      <c r="F1548" s="71" t="str">
        <f>IF(A1548="","",IF(A1548=nper,J1547+E1548,MIN(J1547+E1548,IF(D1548=D1547,F1547,IF($E$10="Acc Bi-Weekly",ROUND((-PMT(((1+D1548/CP)^(CP/12))-1,(nper-A1548+1)*12/26,J1547))/2,2),IF($E$10="Acc Weekly",ROUND((-PMT(((1+D1548/CP)^(CP/12))-1,(nper-A1548+1)*12/52,J1547))/4,2),ROUND(-PMT(((1+D1548/CP)^(CP/periods_per_year))-1,nper-A1548+1,J1547),2)))))))</f>
        <v/>
      </c>
      <c r="G1548" s="71" t="str">
        <f>IF(OR(A1548="",A1548&lt;$E$14),"",IF(J1547&lt;=F1548,0,IF(IF(AND(A1548&gt;=$E$14,MOD(A1548-$E$14,int)=0),$E$15,0)+F1548&gt;=J1547+E1548,J1547+E1548-F1548,IF(AND(A1548&gt;=$E$14,MOD(A1548-$E$14,int)=0),$E$15,0)+IF(IF(AND(A1548&gt;=$E$14,MOD(A1548-$E$14,int)=0),$E$15,0)+IF(MOD(A1548-$E$18,periods_per_year)=0,$E$17,0)+F1548&lt;J1547+E1548,IF(MOD(A1548-$E$18,periods_per_year)=0,$E$17,0),J1547+E1548-IF(AND(A1548&gt;=$E$14,MOD(A1548-$E$14,int)=0),$E$15,0)-F1548))))</f>
        <v/>
      </c>
      <c r="H1548" s="68"/>
      <c r="I1548" s="71" t="str">
        <f t="shared" si="211"/>
        <v/>
      </c>
      <c r="J1548" s="71" t="str">
        <f t="shared" si="212"/>
        <v/>
      </c>
      <c r="K1548" s="50"/>
      <c r="L1548" s="63" t="str">
        <f t="shared" si="213"/>
        <v/>
      </c>
      <c r="M1548" s="64" t="str">
        <f>IF(L1548="","",IF(OR(periods_per_year=26,periods_per_year=52),IF(periods_per_year=26,IF(L1548=1,fpdate,M1547+14),IF(periods_per_year=52,IF(L1548=1,fpdate,M1547+7),"n/a")),IF(periods_per_year=24,DATE(YEAR(fpdate),MONTH(fpdate)+(L1548-1)/2+IF(AND(DAY(fpdate)&gt;=15,MOD(L1548,2)=0),1,0),IF(MOD(L1548,2)=0,IF(DAY(fpdate)&gt;=15,DAY(fpdate)-14,DAY(fpdate)+14),DAY(fpdate))),IF(DAY(DATE(YEAR(fpdate),MONTH(fpdate)+L1548-1,DAY(fpdate)))&lt;&gt;DAY(fpdate),DATE(YEAR(fpdate),MONTH(fpdate)+L1548,0),DATE(YEAR(fpdate),MONTH(fpdate)+L1548-1,DAY(fpdate))))))</f>
        <v/>
      </c>
      <c r="N1548" s="70" t="str">
        <f>IF(L1548="","",IF(D1548&lt;&gt;"",D1548,IF(L1548=1,start_rate,IF(variable,IF(OR(L1548=1,L1548&lt;$K$20*periods_per_year),N1547,MIN($K$21,IF(MOD(L1548-1,$J$23)=0,MAX($K$22,N1547+$J$24),N1547))),N1547))))</f>
        <v/>
      </c>
      <c r="O1548" s="71" t="str">
        <f>IF(L1548="","",ROUND((((1+N1548/CP)^(CP/periods_per_year))-1)*R1547,2))</f>
        <v/>
      </c>
      <c r="P1548" s="71" t="str">
        <f>IF(L1548="","",IF(L1548=nper,R1547+O1548,MIN(R1547+O1548,IF(N1548=N1547,P1547,ROUND(-PMT(((1+N1548/CP)^(CP/periods_per_year))-1,nper-L1548+1,R1547),2)))))</f>
        <v/>
      </c>
      <c r="Q1548" s="71" t="str">
        <f t="shared" si="214"/>
        <v/>
      </c>
      <c r="R1548" s="71" t="str">
        <f t="shared" si="215"/>
        <v/>
      </c>
    </row>
    <row r="1549" spans="1:18" x14ac:dyDescent="0.25">
      <c r="A1549" s="63" t="str">
        <f t="shared" si="207"/>
        <v/>
      </c>
      <c r="B1549" s="64" t="str">
        <f t="shared" si="208"/>
        <v/>
      </c>
      <c r="C1549" s="65" t="str">
        <f t="shared" si="209"/>
        <v/>
      </c>
      <c r="D1549" s="66" t="str">
        <f>IF(A1549="","",IF(A1549=1,start_rate,IF(variable,IF(OR(A1549=1,A1549&lt;$K$20*periods_per_year),D1548,MIN($K$21,IF(MOD(A1549-1,$J$23)=0,MAX($K$22,D1548+$J$24),D1548))),D1548)))</f>
        <v/>
      </c>
      <c r="E1549" s="71" t="str">
        <f t="shared" si="210"/>
        <v/>
      </c>
      <c r="F1549" s="71" t="str">
        <f>IF(A1549="","",IF(A1549=nper,J1548+E1549,MIN(J1548+E1549,IF(D1549=D1548,F1548,IF($E$10="Acc Bi-Weekly",ROUND((-PMT(((1+D1549/CP)^(CP/12))-1,(nper-A1549+1)*12/26,J1548))/2,2),IF($E$10="Acc Weekly",ROUND((-PMT(((1+D1549/CP)^(CP/12))-1,(nper-A1549+1)*12/52,J1548))/4,2),ROUND(-PMT(((1+D1549/CP)^(CP/periods_per_year))-1,nper-A1549+1,J1548),2)))))))</f>
        <v/>
      </c>
      <c r="G1549" s="71" t="str">
        <f>IF(OR(A1549="",A1549&lt;$E$14),"",IF(J1548&lt;=F1549,0,IF(IF(AND(A1549&gt;=$E$14,MOD(A1549-$E$14,int)=0),$E$15,0)+F1549&gt;=J1548+E1549,J1548+E1549-F1549,IF(AND(A1549&gt;=$E$14,MOD(A1549-$E$14,int)=0),$E$15,0)+IF(IF(AND(A1549&gt;=$E$14,MOD(A1549-$E$14,int)=0),$E$15,0)+IF(MOD(A1549-$E$18,periods_per_year)=0,$E$17,0)+F1549&lt;J1548+E1549,IF(MOD(A1549-$E$18,periods_per_year)=0,$E$17,0),J1548+E1549-IF(AND(A1549&gt;=$E$14,MOD(A1549-$E$14,int)=0),$E$15,0)-F1549))))</f>
        <v/>
      </c>
      <c r="H1549" s="68"/>
      <c r="I1549" s="71" t="str">
        <f t="shared" si="211"/>
        <v/>
      </c>
      <c r="J1549" s="71" t="str">
        <f t="shared" si="212"/>
        <v/>
      </c>
      <c r="K1549" s="50"/>
      <c r="L1549" s="63" t="str">
        <f t="shared" si="213"/>
        <v/>
      </c>
      <c r="M1549" s="64" t="str">
        <f>IF(L1549="","",IF(OR(periods_per_year=26,periods_per_year=52),IF(periods_per_year=26,IF(L1549=1,fpdate,M1548+14),IF(periods_per_year=52,IF(L1549=1,fpdate,M1548+7),"n/a")),IF(periods_per_year=24,DATE(YEAR(fpdate),MONTH(fpdate)+(L1549-1)/2+IF(AND(DAY(fpdate)&gt;=15,MOD(L1549,2)=0),1,0),IF(MOD(L1549,2)=0,IF(DAY(fpdate)&gt;=15,DAY(fpdate)-14,DAY(fpdate)+14),DAY(fpdate))),IF(DAY(DATE(YEAR(fpdate),MONTH(fpdate)+L1549-1,DAY(fpdate)))&lt;&gt;DAY(fpdate),DATE(YEAR(fpdate),MONTH(fpdate)+L1549,0),DATE(YEAR(fpdate),MONTH(fpdate)+L1549-1,DAY(fpdate))))))</f>
        <v/>
      </c>
      <c r="N1549" s="70" t="str">
        <f>IF(L1549="","",IF(D1549&lt;&gt;"",D1549,IF(L1549=1,start_rate,IF(variable,IF(OR(L1549=1,L1549&lt;$K$20*periods_per_year),N1548,MIN($K$21,IF(MOD(L1549-1,$J$23)=0,MAX($K$22,N1548+$J$24),N1548))),N1548))))</f>
        <v/>
      </c>
      <c r="O1549" s="71" t="str">
        <f>IF(L1549="","",ROUND((((1+N1549/CP)^(CP/periods_per_year))-1)*R1548,2))</f>
        <v/>
      </c>
      <c r="P1549" s="71" t="str">
        <f>IF(L1549="","",IF(L1549=nper,R1548+O1549,MIN(R1548+O1549,IF(N1549=N1548,P1548,ROUND(-PMT(((1+N1549/CP)^(CP/periods_per_year))-1,nper-L1549+1,R1548),2)))))</f>
        <v/>
      </c>
      <c r="Q1549" s="71" t="str">
        <f t="shared" si="214"/>
        <v/>
      </c>
      <c r="R1549" s="71" t="str">
        <f t="shared" si="215"/>
        <v/>
      </c>
    </row>
    <row r="1550" spans="1:18" x14ac:dyDescent="0.25">
      <c r="A1550" s="63" t="str">
        <f t="shared" si="207"/>
        <v/>
      </c>
      <c r="B1550" s="64" t="str">
        <f t="shared" si="208"/>
        <v/>
      </c>
      <c r="C1550" s="65" t="str">
        <f t="shared" si="209"/>
        <v/>
      </c>
      <c r="D1550" s="66" t="str">
        <f>IF(A1550="","",IF(A1550=1,start_rate,IF(variable,IF(OR(A1550=1,A1550&lt;$K$20*periods_per_year),D1549,MIN($K$21,IF(MOD(A1550-1,$J$23)=0,MAX($K$22,D1549+$J$24),D1549))),D1549)))</f>
        <v/>
      </c>
      <c r="E1550" s="71" t="str">
        <f t="shared" si="210"/>
        <v/>
      </c>
      <c r="F1550" s="71" t="str">
        <f>IF(A1550="","",IF(A1550=nper,J1549+E1550,MIN(J1549+E1550,IF(D1550=D1549,F1549,IF($E$10="Acc Bi-Weekly",ROUND((-PMT(((1+D1550/CP)^(CP/12))-1,(nper-A1550+1)*12/26,J1549))/2,2),IF($E$10="Acc Weekly",ROUND((-PMT(((1+D1550/CP)^(CP/12))-1,(nper-A1550+1)*12/52,J1549))/4,2),ROUND(-PMT(((1+D1550/CP)^(CP/periods_per_year))-1,nper-A1550+1,J1549),2)))))))</f>
        <v/>
      </c>
      <c r="G1550" s="71" t="str">
        <f>IF(OR(A1550="",A1550&lt;$E$14),"",IF(J1549&lt;=F1550,0,IF(IF(AND(A1550&gt;=$E$14,MOD(A1550-$E$14,int)=0),$E$15,0)+F1550&gt;=J1549+E1550,J1549+E1550-F1550,IF(AND(A1550&gt;=$E$14,MOD(A1550-$E$14,int)=0),$E$15,0)+IF(IF(AND(A1550&gt;=$E$14,MOD(A1550-$E$14,int)=0),$E$15,0)+IF(MOD(A1550-$E$18,periods_per_year)=0,$E$17,0)+F1550&lt;J1549+E1550,IF(MOD(A1550-$E$18,periods_per_year)=0,$E$17,0),J1549+E1550-IF(AND(A1550&gt;=$E$14,MOD(A1550-$E$14,int)=0),$E$15,0)-F1550))))</f>
        <v/>
      </c>
      <c r="H1550" s="68"/>
      <c r="I1550" s="71" t="str">
        <f t="shared" si="211"/>
        <v/>
      </c>
      <c r="J1550" s="71" t="str">
        <f t="shared" si="212"/>
        <v/>
      </c>
      <c r="K1550" s="50"/>
      <c r="L1550" s="63" t="str">
        <f t="shared" si="213"/>
        <v/>
      </c>
      <c r="M1550" s="64" t="str">
        <f>IF(L1550="","",IF(OR(periods_per_year=26,periods_per_year=52),IF(periods_per_year=26,IF(L1550=1,fpdate,M1549+14),IF(periods_per_year=52,IF(L1550=1,fpdate,M1549+7),"n/a")),IF(periods_per_year=24,DATE(YEAR(fpdate),MONTH(fpdate)+(L1550-1)/2+IF(AND(DAY(fpdate)&gt;=15,MOD(L1550,2)=0),1,0),IF(MOD(L1550,2)=0,IF(DAY(fpdate)&gt;=15,DAY(fpdate)-14,DAY(fpdate)+14),DAY(fpdate))),IF(DAY(DATE(YEAR(fpdate),MONTH(fpdate)+L1550-1,DAY(fpdate)))&lt;&gt;DAY(fpdate),DATE(YEAR(fpdate),MONTH(fpdate)+L1550,0),DATE(YEAR(fpdate),MONTH(fpdate)+L1550-1,DAY(fpdate))))))</f>
        <v/>
      </c>
      <c r="N1550" s="70" t="str">
        <f>IF(L1550="","",IF(D1550&lt;&gt;"",D1550,IF(L1550=1,start_rate,IF(variable,IF(OR(L1550=1,L1550&lt;$K$20*periods_per_year),N1549,MIN($K$21,IF(MOD(L1550-1,$J$23)=0,MAX($K$22,N1549+$J$24),N1549))),N1549))))</f>
        <v/>
      </c>
      <c r="O1550" s="71" t="str">
        <f>IF(L1550="","",ROUND((((1+N1550/CP)^(CP/periods_per_year))-1)*R1549,2))</f>
        <v/>
      </c>
      <c r="P1550" s="71" t="str">
        <f>IF(L1550="","",IF(L1550=nper,R1549+O1550,MIN(R1549+O1550,IF(N1550=N1549,P1549,ROUND(-PMT(((1+N1550/CP)^(CP/periods_per_year))-1,nper-L1550+1,R1549),2)))))</f>
        <v/>
      </c>
      <c r="Q1550" s="71" t="str">
        <f t="shared" si="214"/>
        <v/>
      </c>
      <c r="R1550" s="71" t="str">
        <f t="shared" si="215"/>
        <v/>
      </c>
    </row>
    <row r="1551" spans="1:18" x14ac:dyDescent="0.25">
      <c r="A1551" s="63" t="str">
        <f t="shared" si="207"/>
        <v/>
      </c>
      <c r="B1551" s="64" t="str">
        <f t="shared" si="208"/>
        <v/>
      </c>
      <c r="C1551" s="65" t="str">
        <f t="shared" si="209"/>
        <v/>
      </c>
      <c r="D1551" s="66" t="str">
        <f>IF(A1551="","",IF(A1551=1,start_rate,IF(variable,IF(OR(A1551=1,A1551&lt;$K$20*periods_per_year),D1550,MIN($K$21,IF(MOD(A1551-1,$J$23)=0,MAX($K$22,D1550+$J$24),D1550))),D1550)))</f>
        <v/>
      </c>
      <c r="E1551" s="71" t="str">
        <f t="shared" si="210"/>
        <v/>
      </c>
      <c r="F1551" s="71" t="str">
        <f>IF(A1551="","",IF(A1551=nper,J1550+E1551,MIN(J1550+E1551,IF(D1551=D1550,F1550,IF($E$10="Acc Bi-Weekly",ROUND((-PMT(((1+D1551/CP)^(CP/12))-1,(nper-A1551+1)*12/26,J1550))/2,2),IF($E$10="Acc Weekly",ROUND((-PMT(((1+D1551/CP)^(CP/12))-1,(nper-A1551+1)*12/52,J1550))/4,2),ROUND(-PMT(((1+D1551/CP)^(CP/periods_per_year))-1,nper-A1551+1,J1550),2)))))))</f>
        <v/>
      </c>
      <c r="G1551" s="71" t="str">
        <f>IF(OR(A1551="",A1551&lt;$E$14),"",IF(J1550&lt;=F1551,0,IF(IF(AND(A1551&gt;=$E$14,MOD(A1551-$E$14,int)=0),$E$15,0)+F1551&gt;=J1550+E1551,J1550+E1551-F1551,IF(AND(A1551&gt;=$E$14,MOD(A1551-$E$14,int)=0),$E$15,0)+IF(IF(AND(A1551&gt;=$E$14,MOD(A1551-$E$14,int)=0),$E$15,0)+IF(MOD(A1551-$E$18,periods_per_year)=0,$E$17,0)+F1551&lt;J1550+E1551,IF(MOD(A1551-$E$18,periods_per_year)=0,$E$17,0),J1550+E1551-IF(AND(A1551&gt;=$E$14,MOD(A1551-$E$14,int)=0),$E$15,0)-F1551))))</f>
        <v/>
      </c>
      <c r="H1551" s="68"/>
      <c r="I1551" s="71" t="str">
        <f t="shared" si="211"/>
        <v/>
      </c>
      <c r="J1551" s="71" t="str">
        <f t="shared" si="212"/>
        <v/>
      </c>
      <c r="K1551" s="50"/>
      <c r="L1551" s="63" t="str">
        <f t="shared" si="213"/>
        <v/>
      </c>
      <c r="M1551" s="64" t="str">
        <f>IF(L1551="","",IF(OR(periods_per_year=26,periods_per_year=52),IF(periods_per_year=26,IF(L1551=1,fpdate,M1550+14),IF(periods_per_year=52,IF(L1551=1,fpdate,M1550+7),"n/a")),IF(periods_per_year=24,DATE(YEAR(fpdate),MONTH(fpdate)+(L1551-1)/2+IF(AND(DAY(fpdate)&gt;=15,MOD(L1551,2)=0),1,0),IF(MOD(L1551,2)=0,IF(DAY(fpdate)&gt;=15,DAY(fpdate)-14,DAY(fpdate)+14),DAY(fpdate))),IF(DAY(DATE(YEAR(fpdate),MONTH(fpdate)+L1551-1,DAY(fpdate)))&lt;&gt;DAY(fpdate),DATE(YEAR(fpdate),MONTH(fpdate)+L1551,0),DATE(YEAR(fpdate),MONTH(fpdate)+L1551-1,DAY(fpdate))))))</f>
        <v/>
      </c>
      <c r="N1551" s="70" t="str">
        <f>IF(L1551="","",IF(D1551&lt;&gt;"",D1551,IF(L1551=1,start_rate,IF(variable,IF(OR(L1551=1,L1551&lt;$K$20*periods_per_year),N1550,MIN($K$21,IF(MOD(L1551-1,$J$23)=0,MAX($K$22,N1550+$J$24),N1550))),N1550))))</f>
        <v/>
      </c>
      <c r="O1551" s="71" t="str">
        <f>IF(L1551="","",ROUND((((1+N1551/CP)^(CP/periods_per_year))-1)*R1550,2))</f>
        <v/>
      </c>
      <c r="P1551" s="71" t="str">
        <f>IF(L1551="","",IF(L1551=nper,R1550+O1551,MIN(R1550+O1551,IF(N1551=N1550,P1550,ROUND(-PMT(((1+N1551/CP)^(CP/periods_per_year))-1,nper-L1551+1,R1550),2)))))</f>
        <v/>
      </c>
      <c r="Q1551" s="71" t="str">
        <f t="shared" si="214"/>
        <v/>
      </c>
      <c r="R1551" s="71" t="str">
        <f t="shared" si="215"/>
        <v/>
      </c>
    </row>
    <row r="1552" spans="1:18" x14ac:dyDescent="0.25">
      <c r="A1552" s="63" t="str">
        <f t="shared" si="207"/>
        <v/>
      </c>
      <c r="B1552" s="64" t="str">
        <f t="shared" si="208"/>
        <v/>
      </c>
      <c r="C1552" s="65" t="str">
        <f t="shared" si="209"/>
        <v/>
      </c>
      <c r="D1552" s="66" t="str">
        <f>IF(A1552="","",IF(A1552=1,start_rate,IF(variable,IF(OR(A1552=1,A1552&lt;$K$20*periods_per_year),D1551,MIN($K$21,IF(MOD(A1552-1,$J$23)=0,MAX($K$22,D1551+$J$24),D1551))),D1551)))</f>
        <v/>
      </c>
      <c r="E1552" s="71" t="str">
        <f t="shared" si="210"/>
        <v/>
      </c>
      <c r="F1552" s="71" t="str">
        <f>IF(A1552="","",IF(A1552=nper,J1551+E1552,MIN(J1551+E1552,IF(D1552=D1551,F1551,IF($E$10="Acc Bi-Weekly",ROUND((-PMT(((1+D1552/CP)^(CP/12))-1,(nper-A1552+1)*12/26,J1551))/2,2),IF($E$10="Acc Weekly",ROUND((-PMT(((1+D1552/CP)^(CP/12))-1,(nper-A1552+1)*12/52,J1551))/4,2),ROUND(-PMT(((1+D1552/CP)^(CP/periods_per_year))-1,nper-A1552+1,J1551),2)))))))</f>
        <v/>
      </c>
      <c r="G1552" s="71" t="str">
        <f>IF(OR(A1552="",A1552&lt;$E$14),"",IF(J1551&lt;=F1552,0,IF(IF(AND(A1552&gt;=$E$14,MOD(A1552-$E$14,int)=0),$E$15,0)+F1552&gt;=J1551+E1552,J1551+E1552-F1552,IF(AND(A1552&gt;=$E$14,MOD(A1552-$E$14,int)=0),$E$15,0)+IF(IF(AND(A1552&gt;=$E$14,MOD(A1552-$E$14,int)=0),$E$15,0)+IF(MOD(A1552-$E$18,periods_per_year)=0,$E$17,0)+F1552&lt;J1551+E1552,IF(MOD(A1552-$E$18,periods_per_year)=0,$E$17,0),J1551+E1552-IF(AND(A1552&gt;=$E$14,MOD(A1552-$E$14,int)=0),$E$15,0)-F1552))))</f>
        <v/>
      </c>
      <c r="H1552" s="68"/>
      <c r="I1552" s="71" t="str">
        <f t="shared" si="211"/>
        <v/>
      </c>
      <c r="J1552" s="71" t="str">
        <f t="shared" si="212"/>
        <v/>
      </c>
      <c r="K1552" s="50"/>
      <c r="L1552" s="63" t="str">
        <f t="shared" si="213"/>
        <v/>
      </c>
      <c r="M1552" s="64" t="str">
        <f>IF(L1552="","",IF(OR(periods_per_year=26,periods_per_year=52),IF(periods_per_year=26,IF(L1552=1,fpdate,M1551+14),IF(periods_per_year=52,IF(L1552=1,fpdate,M1551+7),"n/a")),IF(periods_per_year=24,DATE(YEAR(fpdate),MONTH(fpdate)+(L1552-1)/2+IF(AND(DAY(fpdate)&gt;=15,MOD(L1552,2)=0),1,0),IF(MOD(L1552,2)=0,IF(DAY(fpdate)&gt;=15,DAY(fpdate)-14,DAY(fpdate)+14),DAY(fpdate))),IF(DAY(DATE(YEAR(fpdate),MONTH(fpdate)+L1552-1,DAY(fpdate)))&lt;&gt;DAY(fpdate),DATE(YEAR(fpdate),MONTH(fpdate)+L1552,0),DATE(YEAR(fpdate),MONTH(fpdate)+L1552-1,DAY(fpdate))))))</f>
        <v/>
      </c>
      <c r="N1552" s="70" t="str">
        <f>IF(L1552="","",IF(D1552&lt;&gt;"",D1552,IF(L1552=1,start_rate,IF(variable,IF(OR(L1552=1,L1552&lt;$K$20*periods_per_year),N1551,MIN($K$21,IF(MOD(L1552-1,$J$23)=0,MAX($K$22,N1551+$J$24),N1551))),N1551))))</f>
        <v/>
      </c>
      <c r="O1552" s="71" t="str">
        <f>IF(L1552="","",ROUND((((1+N1552/CP)^(CP/periods_per_year))-1)*R1551,2))</f>
        <v/>
      </c>
      <c r="P1552" s="71" t="str">
        <f>IF(L1552="","",IF(L1552=nper,R1551+O1552,MIN(R1551+O1552,IF(N1552=N1551,P1551,ROUND(-PMT(((1+N1552/CP)^(CP/periods_per_year))-1,nper-L1552+1,R1551),2)))))</f>
        <v/>
      </c>
      <c r="Q1552" s="71" t="str">
        <f t="shared" si="214"/>
        <v/>
      </c>
      <c r="R1552" s="71" t="str">
        <f t="shared" si="215"/>
        <v/>
      </c>
    </row>
    <row r="1553" spans="1:18" x14ac:dyDescent="0.25">
      <c r="A1553" s="63" t="str">
        <f t="shared" si="207"/>
        <v/>
      </c>
      <c r="B1553" s="64" t="str">
        <f t="shared" si="208"/>
        <v/>
      </c>
      <c r="C1553" s="65" t="str">
        <f t="shared" si="209"/>
        <v/>
      </c>
      <c r="D1553" s="66" t="str">
        <f>IF(A1553="","",IF(A1553=1,start_rate,IF(variable,IF(OR(A1553=1,A1553&lt;$K$20*periods_per_year),D1552,MIN($K$21,IF(MOD(A1553-1,$J$23)=0,MAX($K$22,D1552+$J$24),D1552))),D1552)))</f>
        <v/>
      </c>
      <c r="E1553" s="71" t="str">
        <f t="shared" si="210"/>
        <v/>
      </c>
      <c r="F1553" s="71" t="str">
        <f>IF(A1553="","",IF(A1553=nper,J1552+E1553,MIN(J1552+E1553,IF(D1553=D1552,F1552,IF($E$10="Acc Bi-Weekly",ROUND((-PMT(((1+D1553/CP)^(CP/12))-1,(nper-A1553+1)*12/26,J1552))/2,2),IF($E$10="Acc Weekly",ROUND((-PMT(((1+D1553/CP)^(CP/12))-1,(nper-A1553+1)*12/52,J1552))/4,2),ROUND(-PMT(((1+D1553/CP)^(CP/periods_per_year))-1,nper-A1553+1,J1552),2)))))))</f>
        <v/>
      </c>
      <c r="G1553" s="71" t="str">
        <f>IF(OR(A1553="",A1553&lt;$E$14),"",IF(J1552&lt;=F1553,0,IF(IF(AND(A1553&gt;=$E$14,MOD(A1553-$E$14,int)=0),$E$15,0)+F1553&gt;=J1552+E1553,J1552+E1553-F1553,IF(AND(A1553&gt;=$E$14,MOD(A1553-$E$14,int)=0),$E$15,0)+IF(IF(AND(A1553&gt;=$E$14,MOD(A1553-$E$14,int)=0),$E$15,0)+IF(MOD(A1553-$E$18,periods_per_year)=0,$E$17,0)+F1553&lt;J1552+E1553,IF(MOD(A1553-$E$18,periods_per_year)=0,$E$17,0),J1552+E1553-IF(AND(A1553&gt;=$E$14,MOD(A1553-$E$14,int)=0),$E$15,0)-F1553))))</f>
        <v/>
      </c>
      <c r="H1553" s="68"/>
      <c r="I1553" s="71" t="str">
        <f t="shared" si="211"/>
        <v/>
      </c>
      <c r="J1553" s="71" t="str">
        <f t="shared" si="212"/>
        <v/>
      </c>
      <c r="K1553" s="50"/>
      <c r="L1553" s="63" t="str">
        <f t="shared" si="213"/>
        <v/>
      </c>
      <c r="M1553" s="64" t="str">
        <f>IF(L1553="","",IF(OR(periods_per_year=26,periods_per_year=52),IF(periods_per_year=26,IF(L1553=1,fpdate,M1552+14),IF(periods_per_year=52,IF(L1553=1,fpdate,M1552+7),"n/a")),IF(periods_per_year=24,DATE(YEAR(fpdate),MONTH(fpdate)+(L1553-1)/2+IF(AND(DAY(fpdate)&gt;=15,MOD(L1553,2)=0),1,0),IF(MOD(L1553,2)=0,IF(DAY(fpdate)&gt;=15,DAY(fpdate)-14,DAY(fpdate)+14),DAY(fpdate))),IF(DAY(DATE(YEAR(fpdate),MONTH(fpdate)+L1553-1,DAY(fpdate)))&lt;&gt;DAY(fpdate),DATE(YEAR(fpdate),MONTH(fpdate)+L1553,0),DATE(YEAR(fpdate),MONTH(fpdate)+L1553-1,DAY(fpdate))))))</f>
        <v/>
      </c>
      <c r="N1553" s="70" t="str">
        <f>IF(L1553="","",IF(D1553&lt;&gt;"",D1553,IF(L1553=1,start_rate,IF(variable,IF(OR(L1553=1,L1553&lt;$K$20*periods_per_year),N1552,MIN($K$21,IF(MOD(L1553-1,$J$23)=0,MAX($K$22,N1552+$J$24),N1552))),N1552))))</f>
        <v/>
      </c>
      <c r="O1553" s="71" t="str">
        <f>IF(L1553="","",ROUND((((1+N1553/CP)^(CP/periods_per_year))-1)*R1552,2))</f>
        <v/>
      </c>
      <c r="P1553" s="71" t="str">
        <f>IF(L1553="","",IF(L1553=nper,R1552+O1553,MIN(R1552+O1553,IF(N1553=N1552,P1552,ROUND(-PMT(((1+N1553/CP)^(CP/periods_per_year))-1,nper-L1553+1,R1552),2)))))</f>
        <v/>
      </c>
      <c r="Q1553" s="71" t="str">
        <f t="shared" si="214"/>
        <v/>
      </c>
      <c r="R1553" s="71" t="str">
        <f t="shared" si="215"/>
        <v/>
      </c>
    </row>
    <row r="1554" spans="1:18" x14ac:dyDescent="0.25">
      <c r="A1554" s="63" t="str">
        <f t="shared" si="207"/>
        <v/>
      </c>
      <c r="B1554" s="64" t="str">
        <f t="shared" si="208"/>
        <v/>
      </c>
      <c r="C1554" s="65" t="str">
        <f t="shared" si="209"/>
        <v/>
      </c>
      <c r="D1554" s="66" t="str">
        <f>IF(A1554="","",IF(A1554=1,start_rate,IF(variable,IF(OR(A1554=1,A1554&lt;$K$20*periods_per_year),D1553,MIN($K$21,IF(MOD(A1554-1,$J$23)=0,MAX($K$22,D1553+$J$24),D1553))),D1553)))</f>
        <v/>
      </c>
      <c r="E1554" s="71" t="str">
        <f t="shared" si="210"/>
        <v/>
      </c>
      <c r="F1554" s="71" t="str">
        <f>IF(A1554="","",IF(A1554=nper,J1553+E1554,MIN(J1553+E1554,IF(D1554=D1553,F1553,IF($E$10="Acc Bi-Weekly",ROUND((-PMT(((1+D1554/CP)^(CP/12))-1,(nper-A1554+1)*12/26,J1553))/2,2),IF($E$10="Acc Weekly",ROUND((-PMT(((1+D1554/CP)^(CP/12))-1,(nper-A1554+1)*12/52,J1553))/4,2),ROUND(-PMT(((1+D1554/CP)^(CP/periods_per_year))-1,nper-A1554+1,J1553),2)))))))</f>
        <v/>
      </c>
      <c r="G1554" s="71" t="str">
        <f>IF(OR(A1554="",A1554&lt;$E$14),"",IF(J1553&lt;=F1554,0,IF(IF(AND(A1554&gt;=$E$14,MOD(A1554-$E$14,int)=0),$E$15,0)+F1554&gt;=J1553+E1554,J1553+E1554-F1554,IF(AND(A1554&gt;=$E$14,MOD(A1554-$E$14,int)=0),$E$15,0)+IF(IF(AND(A1554&gt;=$E$14,MOD(A1554-$E$14,int)=0),$E$15,0)+IF(MOD(A1554-$E$18,periods_per_year)=0,$E$17,0)+F1554&lt;J1553+E1554,IF(MOD(A1554-$E$18,periods_per_year)=0,$E$17,0),J1553+E1554-IF(AND(A1554&gt;=$E$14,MOD(A1554-$E$14,int)=0),$E$15,0)-F1554))))</f>
        <v/>
      </c>
      <c r="H1554" s="68"/>
      <c r="I1554" s="71" t="str">
        <f t="shared" si="211"/>
        <v/>
      </c>
      <c r="J1554" s="71" t="str">
        <f t="shared" si="212"/>
        <v/>
      </c>
      <c r="K1554" s="50"/>
      <c r="L1554" s="63" t="str">
        <f t="shared" si="213"/>
        <v/>
      </c>
      <c r="M1554" s="64" t="str">
        <f>IF(L1554="","",IF(OR(periods_per_year=26,periods_per_year=52),IF(periods_per_year=26,IF(L1554=1,fpdate,M1553+14),IF(periods_per_year=52,IF(L1554=1,fpdate,M1553+7),"n/a")),IF(periods_per_year=24,DATE(YEAR(fpdate),MONTH(fpdate)+(L1554-1)/2+IF(AND(DAY(fpdate)&gt;=15,MOD(L1554,2)=0),1,0),IF(MOD(L1554,2)=0,IF(DAY(fpdate)&gt;=15,DAY(fpdate)-14,DAY(fpdate)+14),DAY(fpdate))),IF(DAY(DATE(YEAR(fpdate),MONTH(fpdate)+L1554-1,DAY(fpdate)))&lt;&gt;DAY(fpdate),DATE(YEAR(fpdate),MONTH(fpdate)+L1554,0),DATE(YEAR(fpdate),MONTH(fpdate)+L1554-1,DAY(fpdate))))))</f>
        <v/>
      </c>
      <c r="N1554" s="70" t="str">
        <f>IF(L1554="","",IF(D1554&lt;&gt;"",D1554,IF(L1554=1,start_rate,IF(variable,IF(OR(L1554=1,L1554&lt;$K$20*periods_per_year),N1553,MIN($K$21,IF(MOD(L1554-1,$J$23)=0,MAX($K$22,N1553+$J$24),N1553))),N1553))))</f>
        <v/>
      </c>
      <c r="O1554" s="71" t="str">
        <f>IF(L1554="","",ROUND((((1+N1554/CP)^(CP/periods_per_year))-1)*R1553,2))</f>
        <v/>
      </c>
      <c r="P1554" s="71" t="str">
        <f>IF(L1554="","",IF(L1554=nper,R1553+O1554,MIN(R1553+O1554,IF(N1554=N1553,P1553,ROUND(-PMT(((1+N1554/CP)^(CP/periods_per_year))-1,nper-L1554+1,R1553),2)))))</f>
        <v/>
      </c>
      <c r="Q1554" s="71" t="str">
        <f t="shared" si="214"/>
        <v/>
      </c>
      <c r="R1554" s="71" t="str">
        <f t="shared" si="215"/>
        <v/>
      </c>
    </row>
    <row r="1555" spans="1:18" x14ac:dyDescent="0.25">
      <c r="A1555" s="63" t="str">
        <f t="shared" si="207"/>
        <v/>
      </c>
      <c r="B1555" s="64" t="str">
        <f t="shared" si="208"/>
        <v/>
      </c>
      <c r="C1555" s="65" t="str">
        <f t="shared" si="209"/>
        <v/>
      </c>
      <c r="D1555" s="66" t="str">
        <f>IF(A1555="","",IF(A1555=1,start_rate,IF(variable,IF(OR(A1555=1,A1555&lt;$K$20*periods_per_year),D1554,MIN($K$21,IF(MOD(A1555-1,$J$23)=0,MAX($K$22,D1554+$J$24),D1554))),D1554)))</f>
        <v/>
      </c>
      <c r="E1555" s="71" t="str">
        <f t="shared" si="210"/>
        <v/>
      </c>
      <c r="F1555" s="71" t="str">
        <f>IF(A1555="","",IF(A1555=nper,J1554+E1555,MIN(J1554+E1555,IF(D1555=D1554,F1554,IF($E$10="Acc Bi-Weekly",ROUND((-PMT(((1+D1555/CP)^(CP/12))-1,(nper-A1555+1)*12/26,J1554))/2,2),IF($E$10="Acc Weekly",ROUND((-PMT(((1+D1555/CP)^(CP/12))-1,(nper-A1555+1)*12/52,J1554))/4,2),ROUND(-PMT(((1+D1555/CP)^(CP/periods_per_year))-1,nper-A1555+1,J1554),2)))))))</f>
        <v/>
      </c>
      <c r="G1555" s="71" t="str">
        <f>IF(OR(A1555="",A1555&lt;$E$14),"",IF(J1554&lt;=F1555,0,IF(IF(AND(A1555&gt;=$E$14,MOD(A1555-$E$14,int)=0),$E$15,0)+F1555&gt;=J1554+E1555,J1554+E1555-F1555,IF(AND(A1555&gt;=$E$14,MOD(A1555-$E$14,int)=0),$E$15,0)+IF(IF(AND(A1555&gt;=$E$14,MOD(A1555-$E$14,int)=0),$E$15,0)+IF(MOD(A1555-$E$18,periods_per_year)=0,$E$17,0)+F1555&lt;J1554+E1555,IF(MOD(A1555-$E$18,periods_per_year)=0,$E$17,0),J1554+E1555-IF(AND(A1555&gt;=$E$14,MOD(A1555-$E$14,int)=0),$E$15,0)-F1555))))</f>
        <v/>
      </c>
      <c r="H1555" s="68"/>
      <c r="I1555" s="71" t="str">
        <f t="shared" si="211"/>
        <v/>
      </c>
      <c r="J1555" s="71" t="str">
        <f t="shared" si="212"/>
        <v/>
      </c>
      <c r="K1555" s="50"/>
      <c r="L1555" s="63" t="str">
        <f t="shared" si="213"/>
        <v/>
      </c>
      <c r="M1555" s="64" t="str">
        <f>IF(L1555="","",IF(OR(periods_per_year=26,periods_per_year=52),IF(periods_per_year=26,IF(L1555=1,fpdate,M1554+14),IF(periods_per_year=52,IF(L1555=1,fpdate,M1554+7),"n/a")),IF(periods_per_year=24,DATE(YEAR(fpdate),MONTH(fpdate)+(L1555-1)/2+IF(AND(DAY(fpdate)&gt;=15,MOD(L1555,2)=0),1,0),IF(MOD(L1555,2)=0,IF(DAY(fpdate)&gt;=15,DAY(fpdate)-14,DAY(fpdate)+14),DAY(fpdate))),IF(DAY(DATE(YEAR(fpdate),MONTH(fpdate)+L1555-1,DAY(fpdate)))&lt;&gt;DAY(fpdate),DATE(YEAR(fpdate),MONTH(fpdate)+L1555,0),DATE(YEAR(fpdate),MONTH(fpdate)+L1555-1,DAY(fpdate))))))</f>
        <v/>
      </c>
      <c r="N1555" s="70" t="str">
        <f>IF(L1555="","",IF(D1555&lt;&gt;"",D1555,IF(L1555=1,start_rate,IF(variable,IF(OR(L1555=1,L1555&lt;$K$20*periods_per_year),N1554,MIN($K$21,IF(MOD(L1555-1,$J$23)=0,MAX($K$22,N1554+$J$24),N1554))),N1554))))</f>
        <v/>
      </c>
      <c r="O1555" s="71" t="str">
        <f>IF(L1555="","",ROUND((((1+N1555/CP)^(CP/periods_per_year))-1)*R1554,2))</f>
        <v/>
      </c>
      <c r="P1555" s="71" t="str">
        <f>IF(L1555="","",IF(L1555=nper,R1554+O1555,MIN(R1554+O1555,IF(N1555=N1554,P1554,ROUND(-PMT(((1+N1555/CP)^(CP/periods_per_year))-1,nper-L1555+1,R1554),2)))))</f>
        <v/>
      </c>
      <c r="Q1555" s="71" t="str">
        <f t="shared" si="214"/>
        <v/>
      </c>
      <c r="R1555" s="71" t="str">
        <f t="shared" si="215"/>
        <v/>
      </c>
    </row>
    <row r="1556" spans="1:18" x14ac:dyDescent="0.25">
      <c r="A1556" s="63" t="str">
        <f t="shared" si="207"/>
        <v/>
      </c>
      <c r="B1556" s="64" t="str">
        <f t="shared" si="208"/>
        <v/>
      </c>
      <c r="C1556" s="65" t="str">
        <f t="shared" si="209"/>
        <v/>
      </c>
      <c r="D1556" s="66" t="str">
        <f>IF(A1556="","",IF(A1556=1,start_rate,IF(variable,IF(OR(A1556=1,A1556&lt;$K$20*periods_per_year),D1555,MIN($K$21,IF(MOD(A1556-1,$J$23)=0,MAX($K$22,D1555+$J$24),D1555))),D1555)))</f>
        <v/>
      </c>
      <c r="E1556" s="71" t="str">
        <f t="shared" si="210"/>
        <v/>
      </c>
      <c r="F1556" s="71" t="str">
        <f>IF(A1556="","",IF(A1556=nper,J1555+E1556,MIN(J1555+E1556,IF(D1556=D1555,F1555,IF($E$10="Acc Bi-Weekly",ROUND((-PMT(((1+D1556/CP)^(CP/12))-1,(nper-A1556+1)*12/26,J1555))/2,2),IF($E$10="Acc Weekly",ROUND((-PMT(((1+D1556/CP)^(CP/12))-1,(nper-A1556+1)*12/52,J1555))/4,2),ROUND(-PMT(((1+D1556/CP)^(CP/periods_per_year))-1,nper-A1556+1,J1555),2)))))))</f>
        <v/>
      </c>
      <c r="G1556" s="71" t="str">
        <f>IF(OR(A1556="",A1556&lt;$E$14),"",IF(J1555&lt;=F1556,0,IF(IF(AND(A1556&gt;=$E$14,MOD(A1556-$E$14,int)=0),$E$15,0)+F1556&gt;=J1555+E1556,J1555+E1556-F1556,IF(AND(A1556&gt;=$E$14,MOD(A1556-$E$14,int)=0),$E$15,0)+IF(IF(AND(A1556&gt;=$E$14,MOD(A1556-$E$14,int)=0),$E$15,0)+IF(MOD(A1556-$E$18,periods_per_year)=0,$E$17,0)+F1556&lt;J1555+E1556,IF(MOD(A1556-$E$18,periods_per_year)=0,$E$17,0),J1555+E1556-IF(AND(A1556&gt;=$E$14,MOD(A1556-$E$14,int)=0),$E$15,0)-F1556))))</f>
        <v/>
      </c>
      <c r="H1556" s="68"/>
      <c r="I1556" s="71" t="str">
        <f t="shared" si="211"/>
        <v/>
      </c>
      <c r="J1556" s="71" t="str">
        <f t="shared" si="212"/>
        <v/>
      </c>
      <c r="K1556" s="50"/>
      <c r="L1556" s="63" t="str">
        <f t="shared" si="213"/>
        <v/>
      </c>
      <c r="M1556" s="64" t="str">
        <f>IF(L1556="","",IF(OR(periods_per_year=26,periods_per_year=52),IF(periods_per_year=26,IF(L1556=1,fpdate,M1555+14),IF(periods_per_year=52,IF(L1556=1,fpdate,M1555+7),"n/a")),IF(periods_per_year=24,DATE(YEAR(fpdate),MONTH(fpdate)+(L1556-1)/2+IF(AND(DAY(fpdate)&gt;=15,MOD(L1556,2)=0),1,0),IF(MOD(L1556,2)=0,IF(DAY(fpdate)&gt;=15,DAY(fpdate)-14,DAY(fpdate)+14),DAY(fpdate))),IF(DAY(DATE(YEAR(fpdate),MONTH(fpdate)+L1556-1,DAY(fpdate)))&lt;&gt;DAY(fpdate),DATE(YEAR(fpdate),MONTH(fpdate)+L1556,0),DATE(YEAR(fpdate),MONTH(fpdate)+L1556-1,DAY(fpdate))))))</f>
        <v/>
      </c>
      <c r="N1556" s="70" t="str">
        <f>IF(L1556="","",IF(D1556&lt;&gt;"",D1556,IF(L1556=1,start_rate,IF(variable,IF(OR(L1556=1,L1556&lt;$K$20*periods_per_year),N1555,MIN($K$21,IF(MOD(L1556-1,$J$23)=0,MAX($K$22,N1555+$J$24),N1555))),N1555))))</f>
        <v/>
      </c>
      <c r="O1556" s="71" t="str">
        <f>IF(L1556="","",ROUND((((1+N1556/CP)^(CP/periods_per_year))-1)*R1555,2))</f>
        <v/>
      </c>
      <c r="P1556" s="71" t="str">
        <f>IF(L1556="","",IF(L1556=nper,R1555+O1556,MIN(R1555+O1556,IF(N1556=N1555,P1555,ROUND(-PMT(((1+N1556/CP)^(CP/periods_per_year))-1,nper-L1556+1,R1555),2)))))</f>
        <v/>
      </c>
      <c r="Q1556" s="71" t="str">
        <f t="shared" si="214"/>
        <v/>
      </c>
      <c r="R1556" s="71" t="str">
        <f t="shared" si="215"/>
        <v/>
      </c>
    </row>
    <row r="1557" spans="1:18" x14ac:dyDescent="0.25">
      <c r="A1557" s="63" t="str">
        <f t="shared" si="207"/>
        <v/>
      </c>
      <c r="B1557" s="64" t="str">
        <f t="shared" si="208"/>
        <v/>
      </c>
      <c r="C1557" s="65" t="str">
        <f t="shared" si="209"/>
        <v/>
      </c>
      <c r="D1557" s="66" t="str">
        <f>IF(A1557="","",IF(A1557=1,start_rate,IF(variable,IF(OR(A1557=1,A1557&lt;$K$20*periods_per_year),D1556,MIN($K$21,IF(MOD(A1557-1,$J$23)=0,MAX($K$22,D1556+$J$24),D1556))),D1556)))</f>
        <v/>
      </c>
      <c r="E1557" s="71" t="str">
        <f t="shared" si="210"/>
        <v/>
      </c>
      <c r="F1557" s="71" t="str">
        <f>IF(A1557="","",IF(A1557=nper,J1556+E1557,MIN(J1556+E1557,IF(D1557=D1556,F1556,IF($E$10="Acc Bi-Weekly",ROUND((-PMT(((1+D1557/CP)^(CP/12))-1,(nper-A1557+1)*12/26,J1556))/2,2),IF($E$10="Acc Weekly",ROUND((-PMT(((1+D1557/CP)^(CP/12))-1,(nper-A1557+1)*12/52,J1556))/4,2),ROUND(-PMT(((1+D1557/CP)^(CP/periods_per_year))-1,nper-A1557+1,J1556),2)))))))</f>
        <v/>
      </c>
      <c r="G1557" s="71" t="str">
        <f>IF(OR(A1557="",A1557&lt;$E$14),"",IF(J1556&lt;=F1557,0,IF(IF(AND(A1557&gt;=$E$14,MOD(A1557-$E$14,int)=0),$E$15,0)+F1557&gt;=J1556+E1557,J1556+E1557-F1557,IF(AND(A1557&gt;=$E$14,MOD(A1557-$E$14,int)=0),$E$15,0)+IF(IF(AND(A1557&gt;=$E$14,MOD(A1557-$E$14,int)=0),$E$15,0)+IF(MOD(A1557-$E$18,periods_per_year)=0,$E$17,0)+F1557&lt;J1556+E1557,IF(MOD(A1557-$E$18,periods_per_year)=0,$E$17,0),J1556+E1557-IF(AND(A1557&gt;=$E$14,MOD(A1557-$E$14,int)=0),$E$15,0)-F1557))))</f>
        <v/>
      </c>
      <c r="H1557" s="68"/>
      <c r="I1557" s="71" t="str">
        <f t="shared" si="211"/>
        <v/>
      </c>
      <c r="J1557" s="71" t="str">
        <f t="shared" si="212"/>
        <v/>
      </c>
      <c r="K1557" s="50"/>
      <c r="L1557" s="63" t="str">
        <f t="shared" si="213"/>
        <v/>
      </c>
      <c r="M1557" s="64" t="str">
        <f>IF(L1557="","",IF(OR(periods_per_year=26,periods_per_year=52),IF(periods_per_year=26,IF(L1557=1,fpdate,M1556+14),IF(periods_per_year=52,IF(L1557=1,fpdate,M1556+7),"n/a")),IF(periods_per_year=24,DATE(YEAR(fpdate),MONTH(fpdate)+(L1557-1)/2+IF(AND(DAY(fpdate)&gt;=15,MOD(L1557,2)=0),1,0),IF(MOD(L1557,2)=0,IF(DAY(fpdate)&gt;=15,DAY(fpdate)-14,DAY(fpdate)+14),DAY(fpdate))),IF(DAY(DATE(YEAR(fpdate),MONTH(fpdate)+L1557-1,DAY(fpdate)))&lt;&gt;DAY(fpdate),DATE(YEAR(fpdate),MONTH(fpdate)+L1557,0),DATE(YEAR(fpdate),MONTH(fpdate)+L1557-1,DAY(fpdate))))))</f>
        <v/>
      </c>
      <c r="N1557" s="70" t="str">
        <f>IF(L1557="","",IF(D1557&lt;&gt;"",D1557,IF(L1557=1,start_rate,IF(variable,IF(OR(L1557=1,L1557&lt;$K$20*periods_per_year),N1556,MIN($K$21,IF(MOD(L1557-1,$J$23)=0,MAX($K$22,N1556+$J$24),N1556))),N1556))))</f>
        <v/>
      </c>
      <c r="O1557" s="71" t="str">
        <f>IF(L1557="","",ROUND((((1+N1557/CP)^(CP/periods_per_year))-1)*R1556,2))</f>
        <v/>
      </c>
      <c r="P1557" s="71" t="str">
        <f>IF(L1557="","",IF(L1557=nper,R1556+O1557,MIN(R1556+O1557,IF(N1557=N1556,P1556,ROUND(-PMT(((1+N1557/CP)^(CP/periods_per_year))-1,nper-L1557+1,R1556),2)))))</f>
        <v/>
      </c>
      <c r="Q1557" s="71" t="str">
        <f t="shared" si="214"/>
        <v/>
      </c>
      <c r="R1557" s="71" t="str">
        <f t="shared" si="215"/>
        <v/>
      </c>
    </row>
    <row r="1558" spans="1:18" x14ac:dyDescent="0.25">
      <c r="A1558" s="63" t="str">
        <f t="shared" si="207"/>
        <v/>
      </c>
      <c r="B1558" s="64" t="str">
        <f t="shared" si="208"/>
        <v/>
      </c>
      <c r="C1558" s="65" t="str">
        <f t="shared" si="209"/>
        <v/>
      </c>
      <c r="D1558" s="66" t="str">
        <f>IF(A1558="","",IF(A1558=1,start_rate,IF(variable,IF(OR(A1558=1,A1558&lt;$K$20*periods_per_year),D1557,MIN($K$21,IF(MOD(A1558-1,$J$23)=0,MAX($K$22,D1557+$J$24),D1557))),D1557)))</f>
        <v/>
      </c>
      <c r="E1558" s="71" t="str">
        <f t="shared" si="210"/>
        <v/>
      </c>
      <c r="F1558" s="71" t="str">
        <f>IF(A1558="","",IF(A1558=nper,J1557+E1558,MIN(J1557+E1558,IF(D1558=D1557,F1557,IF($E$10="Acc Bi-Weekly",ROUND((-PMT(((1+D1558/CP)^(CP/12))-1,(nper-A1558+1)*12/26,J1557))/2,2),IF($E$10="Acc Weekly",ROUND((-PMT(((1+D1558/CP)^(CP/12))-1,(nper-A1558+1)*12/52,J1557))/4,2),ROUND(-PMT(((1+D1558/CP)^(CP/periods_per_year))-1,nper-A1558+1,J1557),2)))))))</f>
        <v/>
      </c>
      <c r="G1558" s="71" t="str">
        <f>IF(OR(A1558="",A1558&lt;$E$14),"",IF(J1557&lt;=F1558,0,IF(IF(AND(A1558&gt;=$E$14,MOD(A1558-$E$14,int)=0),$E$15,0)+F1558&gt;=J1557+E1558,J1557+E1558-F1558,IF(AND(A1558&gt;=$E$14,MOD(A1558-$E$14,int)=0),$E$15,0)+IF(IF(AND(A1558&gt;=$E$14,MOD(A1558-$E$14,int)=0),$E$15,0)+IF(MOD(A1558-$E$18,periods_per_year)=0,$E$17,0)+F1558&lt;J1557+E1558,IF(MOD(A1558-$E$18,periods_per_year)=0,$E$17,0),J1557+E1558-IF(AND(A1558&gt;=$E$14,MOD(A1558-$E$14,int)=0),$E$15,0)-F1558))))</f>
        <v/>
      </c>
      <c r="H1558" s="68"/>
      <c r="I1558" s="71" t="str">
        <f t="shared" si="211"/>
        <v/>
      </c>
      <c r="J1558" s="71" t="str">
        <f t="shared" si="212"/>
        <v/>
      </c>
      <c r="K1558" s="50"/>
      <c r="L1558" s="63" t="str">
        <f t="shared" si="213"/>
        <v/>
      </c>
      <c r="M1558" s="64" t="str">
        <f>IF(L1558="","",IF(OR(periods_per_year=26,periods_per_year=52),IF(periods_per_year=26,IF(L1558=1,fpdate,M1557+14),IF(periods_per_year=52,IF(L1558=1,fpdate,M1557+7),"n/a")),IF(periods_per_year=24,DATE(YEAR(fpdate),MONTH(fpdate)+(L1558-1)/2+IF(AND(DAY(fpdate)&gt;=15,MOD(L1558,2)=0),1,0),IF(MOD(L1558,2)=0,IF(DAY(fpdate)&gt;=15,DAY(fpdate)-14,DAY(fpdate)+14),DAY(fpdate))),IF(DAY(DATE(YEAR(fpdate),MONTH(fpdate)+L1558-1,DAY(fpdate)))&lt;&gt;DAY(fpdate),DATE(YEAR(fpdate),MONTH(fpdate)+L1558,0),DATE(YEAR(fpdate),MONTH(fpdate)+L1558-1,DAY(fpdate))))))</f>
        <v/>
      </c>
      <c r="N1558" s="70" t="str">
        <f>IF(L1558="","",IF(D1558&lt;&gt;"",D1558,IF(L1558=1,start_rate,IF(variable,IF(OR(L1558=1,L1558&lt;$K$20*periods_per_year),N1557,MIN($K$21,IF(MOD(L1558-1,$J$23)=0,MAX($K$22,N1557+$J$24),N1557))),N1557))))</f>
        <v/>
      </c>
      <c r="O1558" s="71" t="str">
        <f>IF(L1558="","",ROUND((((1+N1558/CP)^(CP/periods_per_year))-1)*R1557,2))</f>
        <v/>
      </c>
      <c r="P1558" s="71" t="str">
        <f>IF(L1558="","",IF(L1558=nper,R1557+O1558,MIN(R1557+O1558,IF(N1558=N1557,P1557,ROUND(-PMT(((1+N1558/CP)^(CP/periods_per_year))-1,nper-L1558+1,R1557),2)))))</f>
        <v/>
      </c>
      <c r="Q1558" s="71" t="str">
        <f t="shared" si="214"/>
        <v/>
      </c>
      <c r="R1558" s="71" t="str">
        <f t="shared" si="215"/>
        <v/>
      </c>
    </row>
    <row r="1559" spans="1:18" x14ac:dyDescent="0.25">
      <c r="A1559" s="63" t="str">
        <f t="shared" si="207"/>
        <v/>
      </c>
      <c r="B1559" s="64" t="str">
        <f t="shared" si="208"/>
        <v/>
      </c>
      <c r="C1559" s="65" t="str">
        <f t="shared" si="209"/>
        <v/>
      </c>
      <c r="D1559" s="66" t="str">
        <f>IF(A1559="","",IF(A1559=1,start_rate,IF(variable,IF(OR(A1559=1,A1559&lt;$K$20*periods_per_year),D1558,MIN($K$21,IF(MOD(A1559-1,$J$23)=0,MAX($K$22,D1558+$J$24),D1558))),D1558)))</f>
        <v/>
      </c>
      <c r="E1559" s="71" t="str">
        <f t="shared" si="210"/>
        <v/>
      </c>
      <c r="F1559" s="71" t="str">
        <f>IF(A1559="","",IF(A1559=nper,J1558+E1559,MIN(J1558+E1559,IF(D1559=D1558,F1558,IF($E$10="Acc Bi-Weekly",ROUND((-PMT(((1+D1559/CP)^(CP/12))-1,(nper-A1559+1)*12/26,J1558))/2,2),IF($E$10="Acc Weekly",ROUND((-PMT(((1+D1559/CP)^(CP/12))-1,(nper-A1559+1)*12/52,J1558))/4,2),ROUND(-PMT(((1+D1559/CP)^(CP/periods_per_year))-1,nper-A1559+1,J1558),2)))))))</f>
        <v/>
      </c>
      <c r="G1559" s="71" t="str">
        <f>IF(OR(A1559="",A1559&lt;$E$14),"",IF(J1558&lt;=F1559,0,IF(IF(AND(A1559&gt;=$E$14,MOD(A1559-$E$14,int)=0),$E$15,0)+F1559&gt;=J1558+E1559,J1558+E1559-F1559,IF(AND(A1559&gt;=$E$14,MOD(A1559-$E$14,int)=0),$E$15,0)+IF(IF(AND(A1559&gt;=$E$14,MOD(A1559-$E$14,int)=0),$E$15,0)+IF(MOD(A1559-$E$18,periods_per_year)=0,$E$17,0)+F1559&lt;J1558+E1559,IF(MOD(A1559-$E$18,periods_per_year)=0,$E$17,0),J1558+E1559-IF(AND(A1559&gt;=$E$14,MOD(A1559-$E$14,int)=0),$E$15,0)-F1559))))</f>
        <v/>
      </c>
      <c r="H1559" s="68"/>
      <c r="I1559" s="71" t="str">
        <f t="shared" si="211"/>
        <v/>
      </c>
      <c r="J1559" s="71" t="str">
        <f t="shared" si="212"/>
        <v/>
      </c>
      <c r="K1559" s="50"/>
      <c r="L1559" s="63" t="str">
        <f t="shared" si="213"/>
        <v/>
      </c>
      <c r="M1559" s="64" t="str">
        <f>IF(L1559="","",IF(OR(periods_per_year=26,periods_per_year=52),IF(periods_per_year=26,IF(L1559=1,fpdate,M1558+14),IF(periods_per_year=52,IF(L1559=1,fpdate,M1558+7),"n/a")),IF(periods_per_year=24,DATE(YEAR(fpdate),MONTH(fpdate)+(L1559-1)/2+IF(AND(DAY(fpdate)&gt;=15,MOD(L1559,2)=0),1,0),IF(MOD(L1559,2)=0,IF(DAY(fpdate)&gt;=15,DAY(fpdate)-14,DAY(fpdate)+14),DAY(fpdate))),IF(DAY(DATE(YEAR(fpdate),MONTH(fpdate)+L1559-1,DAY(fpdate)))&lt;&gt;DAY(fpdate),DATE(YEAR(fpdate),MONTH(fpdate)+L1559,0),DATE(YEAR(fpdate),MONTH(fpdate)+L1559-1,DAY(fpdate))))))</f>
        <v/>
      </c>
      <c r="N1559" s="70" t="str">
        <f>IF(L1559="","",IF(D1559&lt;&gt;"",D1559,IF(L1559=1,start_rate,IF(variable,IF(OR(L1559=1,L1559&lt;$K$20*periods_per_year),N1558,MIN($K$21,IF(MOD(L1559-1,$J$23)=0,MAX($K$22,N1558+$J$24),N1558))),N1558))))</f>
        <v/>
      </c>
      <c r="O1559" s="71" t="str">
        <f>IF(L1559="","",ROUND((((1+N1559/CP)^(CP/periods_per_year))-1)*R1558,2))</f>
        <v/>
      </c>
      <c r="P1559" s="71" t="str">
        <f>IF(L1559="","",IF(L1559=nper,R1558+O1559,MIN(R1558+O1559,IF(N1559=N1558,P1558,ROUND(-PMT(((1+N1559/CP)^(CP/periods_per_year))-1,nper-L1559+1,R1558),2)))))</f>
        <v/>
      </c>
      <c r="Q1559" s="71" t="str">
        <f t="shared" si="214"/>
        <v/>
      </c>
      <c r="R1559" s="71" t="str">
        <f t="shared" si="215"/>
        <v/>
      </c>
    </row>
    <row r="1560" spans="1:18" x14ac:dyDescent="0.25">
      <c r="A1560" s="63" t="str">
        <f t="shared" si="207"/>
        <v/>
      </c>
      <c r="B1560" s="64" t="str">
        <f t="shared" si="208"/>
        <v/>
      </c>
      <c r="C1560" s="65" t="str">
        <f t="shared" si="209"/>
        <v/>
      </c>
      <c r="D1560" s="66" t="str">
        <f>IF(A1560="","",IF(A1560=1,start_rate,IF(variable,IF(OR(A1560=1,A1560&lt;$K$20*periods_per_year),D1559,MIN($K$21,IF(MOD(A1560-1,$J$23)=0,MAX($K$22,D1559+$J$24),D1559))),D1559)))</f>
        <v/>
      </c>
      <c r="E1560" s="71" t="str">
        <f t="shared" si="210"/>
        <v/>
      </c>
      <c r="F1560" s="71" t="str">
        <f>IF(A1560="","",IF(A1560=nper,J1559+E1560,MIN(J1559+E1560,IF(D1560=D1559,F1559,IF($E$10="Acc Bi-Weekly",ROUND((-PMT(((1+D1560/CP)^(CP/12))-1,(nper-A1560+1)*12/26,J1559))/2,2),IF($E$10="Acc Weekly",ROUND((-PMT(((1+D1560/CP)^(CP/12))-1,(nper-A1560+1)*12/52,J1559))/4,2),ROUND(-PMT(((1+D1560/CP)^(CP/periods_per_year))-1,nper-A1560+1,J1559),2)))))))</f>
        <v/>
      </c>
      <c r="G1560" s="71" t="str">
        <f>IF(OR(A1560="",A1560&lt;$E$14),"",IF(J1559&lt;=F1560,0,IF(IF(AND(A1560&gt;=$E$14,MOD(A1560-$E$14,int)=0),$E$15,0)+F1560&gt;=J1559+E1560,J1559+E1560-F1560,IF(AND(A1560&gt;=$E$14,MOD(A1560-$E$14,int)=0),$E$15,0)+IF(IF(AND(A1560&gt;=$E$14,MOD(A1560-$E$14,int)=0),$E$15,0)+IF(MOD(A1560-$E$18,periods_per_year)=0,$E$17,0)+F1560&lt;J1559+E1560,IF(MOD(A1560-$E$18,periods_per_year)=0,$E$17,0),J1559+E1560-IF(AND(A1560&gt;=$E$14,MOD(A1560-$E$14,int)=0),$E$15,0)-F1560))))</f>
        <v/>
      </c>
      <c r="H1560" s="68"/>
      <c r="I1560" s="71" t="str">
        <f t="shared" si="211"/>
        <v/>
      </c>
      <c r="J1560" s="71" t="str">
        <f t="shared" si="212"/>
        <v/>
      </c>
      <c r="K1560" s="50"/>
      <c r="L1560" s="63" t="str">
        <f t="shared" si="213"/>
        <v/>
      </c>
      <c r="M1560" s="64" t="str">
        <f>IF(L1560="","",IF(OR(periods_per_year=26,periods_per_year=52),IF(periods_per_year=26,IF(L1560=1,fpdate,M1559+14),IF(periods_per_year=52,IF(L1560=1,fpdate,M1559+7),"n/a")),IF(periods_per_year=24,DATE(YEAR(fpdate),MONTH(fpdate)+(L1560-1)/2+IF(AND(DAY(fpdate)&gt;=15,MOD(L1560,2)=0),1,0),IF(MOD(L1560,2)=0,IF(DAY(fpdate)&gt;=15,DAY(fpdate)-14,DAY(fpdate)+14),DAY(fpdate))),IF(DAY(DATE(YEAR(fpdate),MONTH(fpdate)+L1560-1,DAY(fpdate)))&lt;&gt;DAY(fpdate),DATE(YEAR(fpdate),MONTH(fpdate)+L1560,0),DATE(YEAR(fpdate),MONTH(fpdate)+L1560-1,DAY(fpdate))))))</f>
        <v/>
      </c>
      <c r="N1560" s="70" t="str">
        <f>IF(L1560="","",IF(D1560&lt;&gt;"",D1560,IF(L1560=1,start_rate,IF(variable,IF(OR(L1560=1,L1560&lt;$K$20*periods_per_year),N1559,MIN($K$21,IF(MOD(L1560-1,$J$23)=0,MAX($K$22,N1559+$J$24),N1559))),N1559))))</f>
        <v/>
      </c>
      <c r="O1560" s="71" t="str">
        <f>IF(L1560="","",ROUND((((1+N1560/CP)^(CP/periods_per_year))-1)*R1559,2))</f>
        <v/>
      </c>
      <c r="P1560" s="71" t="str">
        <f>IF(L1560="","",IF(L1560=nper,R1559+O1560,MIN(R1559+O1560,IF(N1560=N1559,P1559,ROUND(-PMT(((1+N1560/CP)^(CP/periods_per_year))-1,nper-L1560+1,R1559),2)))))</f>
        <v/>
      </c>
      <c r="Q1560" s="71" t="str">
        <f t="shared" si="214"/>
        <v/>
      </c>
      <c r="R1560" s="71" t="str">
        <f t="shared" si="215"/>
        <v/>
      </c>
    </row>
    <row r="1561" spans="1:18" x14ac:dyDescent="0.25">
      <c r="A1561" s="63" t="str">
        <f t="shared" si="207"/>
        <v/>
      </c>
      <c r="B1561" s="64" t="str">
        <f t="shared" si="208"/>
        <v/>
      </c>
      <c r="C1561" s="65" t="str">
        <f t="shared" si="209"/>
        <v/>
      </c>
      <c r="D1561" s="66" t="str">
        <f>IF(A1561="","",IF(A1561=1,start_rate,IF(variable,IF(OR(A1561=1,A1561&lt;$K$20*periods_per_year),D1560,MIN($K$21,IF(MOD(A1561-1,$J$23)=0,MAX($K$22,D1560+$J$24),D1560))),D1560)))</f>
        <v/>
      </c>
      <c r="E1561" s="71" t="str">
        <f t="shared" si="210"/>
        <v/>
      </c>
      <c r="F1561" s="71" t="str">
        <f>IF(A1561="","",IF(A1561=nper,J1560+E1561,MIN(J1560+E1561,IF(D1561=D1560,F1560,IF($E$10="Acc Bi-Weekly",ROUND((-PMT(((1+D1561/CP)^(CP/12))-1,(nper-A1561+1)*12/26,J1560))/2,2),IF($E$10="Acc Weekly",ROUND((-PMT(((1+D1561/CP)^(CP/12))-1,(nper-A1561+1)*12/52,J1560))/4,2),ROUND(-PMT(((1+D1561/CP)^(CP/periods_per_year))-1,nper-A1561+1,J1560),2)))))))</f>
        <v/>
      </c>
      <c r="G1561" s="71" t="str">
        <f>IF(OR(A1561="",A1561&lt;$E$14),"",IF(J1560&lt;=F1561,0,IF(IF(AND(A1561&gt;=$E$14,MOD(A1561-$E$14,int)=0),$E$15,0)+F1561&gt;=J1560+E1561,J1560+E1561-F1561,IF(AND(A1561&gt;=$E$14,MOD(A1561-$E$14,int)=0),$E$15,0)+IF(IF(AND(A1561&gt;=$E$14,MOD(A1561-$E$14,int)=0),$E$15,0)+IF(MOD(A1561-$E$18,periods_per_year)=0,$E$17,0)+F1561&lt;J1560+E1561,IF(MOD(A1561-$E$18,periods_per_year)=0,$E$17,0),J1560+E1561-IF(AND(A1561&gt;=$E$14,MOD(A1561-$E$14,int)=0),$E$15,0)-F1561))))</f>
        <v/>
      </c>
      <c r="H1561" s="68"/>
      <c r="I1561" s="71" t="str">
        <f t="shared" si="211"/>
        <v/>
      </c>
      <c r="J1561" s="71" t="str">
        <f t="shared" si="212"/>
        <v/>
      </c>
      <c r="K1561" s="50"/>
      <c r="L1561" s="63" t="str">
        <f t="shared" si="213"/>
        <v/>
      </c>
      <c r="M1561" s="64" t="str">
        <f>IF(L1561="","",IF(OR(periods_per_year=26,periods_per_year=52),IF(periods_per_year=26,IF(L1561=1,fpdate,M1560+14),IF(periods_per_year=52,IF(L1561=1,fpdate,M1560+7),"n/a")),IF(periods_per_year=24,DATE(YEAR(fpdate),MONTH(fpdate)+(L1561-1)/2+IF(AND(DAY(fpdate)&gt;=15,MOD(L1561,2)=0),1,0),IF(MOD(L1561,2)=0,IF(DAY(fpdate)&gt;=15,DAY(fpdate)-14,DAY(fpdate)+14),DAY(fpdate))),IF(DAY(DATE(YEAR(fpdate),MONTH(fpdate)+L1561-1,DAY(fpdate)))&lt;&gt;DAY(fpdate),DATE(YEAR(fpdate),MONTH(fpdate)+L1561,0),DATE(YEAR(fpdate),MONTH(fpdate)+L1561-1,DAY(fpdate))))))</f>
        <v/>
      </c>
      <c r="N1561" s="70" t="str">
        <f>IF(L1561="","",IF(D1561&lt;&gt;"",D1561,IF(L1561=1,start_rate,IF(variable,IF(OR(L1561=1,L1561&lt;$K$20*periods_per_year),N1560,MIN($K$21,IF(MOD(L1561-1,$J$23)=0,MAX($K$22,N1560+$J$24),N1560))),N1560))))</f>
        <v/>
      </c>
      <c r="O1561" s="71" t="str">
        <f>IF(L1561="","",ROUND((((1+N1561/CP)^(CP/periods_per_year))-1)*R1560,2))</f>
        <v/>
      </c>
      <c r="P1561" s="71" t="str">
        <f>IF(L1561="","",IF(L1561=nper,R1560+O1561,MIN(R1560+O1561,IF(N1561=N1560,P1560,ROUND(-PMT(((1+N1561/CP)^(CP/periods_per_year))-1,nper-L1561+1,R1560),2)))))</f>
        <v/>
      </c>
      <c r="Q1561" s="71" t="str">
        <f t="shared" si="214"/>
        <v/>
      </c>
      <c r="R1561" s="71" t="str">
        <f t="shared" si="215"/>
        <v/>
      </c>
    </row>
    <row r="1562" spans="1:18" x14ac:dyDescent="0.25">
      <c r="A1562" s="63" t="str">
        <f t="shared" si="207"/>
        <v/>
      </c>
      <c r="B1562" s="64" t="str">
        <f t="shared" si="208"/>
        <v/>
      </c>
      <c r="C1562" s="65" t="str">
        <f t="shared" si="209"/>
        <v/>
      </c>
      <c r="D1562" s="66" t="str">
        <f>IF(A1562="","",IF(A1562=1,start_rate,IF(variable,IF(OR(A1562=1,A1562&lt;$K$20*periods_per_year),D1561,MIN($K$21,IF(MOD(A1562-1,$J$23)=0,MAX($K$22,D1561+$J$24),D1561))),D1561)))</f>
        <v/>
      </c>
      <c r="E1562" s="71" t="str">
        <f t="shared" si="210"/>
        <v/>
      </c>
      <c r="F1562" s="71" t="str">
        <f>IF(A1562="","",IF(A1562=nper,J1561+E1562,MIN(J1561+E1562,IF(D1562=D1561,F1561,IF($E$10="Acc Bi-Weekly",ROUND((-PMT(((1+D1562/CP)^(CP/12))-1,(nper-A1562+1)*12/26,J1561))/2,2),IF($E$10="Acc Weekly",ROUND((-PMT(((1+D1562/CP)^(CP/12))-1,(nper-A1562+1)*12/52,J1561))/4,2),ROUND(-PMT(((1+D1562/CP)^(CP/periods_per_year))-1,nper-A1562+1,J1561),2)))))))</f>
        <v/>
      </c>
      <c r="G1562" s="71" t="str">
        <f>IF(OR(A1562="",A1562&lt;$E$14),"",IF(J1561&lt;=F1562,0,IF(IF(AND(A1562&gt;=$E$14,MOD(A1562-$E$14,int)=0),$E$15,0)+F1562&gt;=J1561+E1562,J1561+E1562-F1562,IF(AND(A1562&gt;=$E$14,MOD(A1562-$E$14,int)=0),$E$15,0)+IF(IF(AND(A1562&gt;=$E$14,MOD(A1562-$E$14,int)=0),$E$15,0)+IF(MOD(A1562-$E$18,periods_per_year)=0,$E$17,0)+F1562&lt;J1561+E1562,IF(MOD(A1562-$E$18,periods_per_year)=0,$E$17,0),J1561+E1562-IF(AND(A1562&gt;=$E$14,MOD(A1562-$E$14,int)=0),$E$15,0)-F1562))))</f>
        <v/>
      </c>
      <c r="H1562" s="68"/>
      <c r="I1562" s="71" t="str">
        <f t="shared" si="211"/>
        <v/>
      </c>
      <c r="J1562" s="71" t="str">
        <f t="shared" si="212"/>
        <v/>
      </c>
      <c r="K1562" s="50"/>
      <c r="L1562" s="63" t="str">
        <f t="shared" si="213"/>
        <v/>
      </c>
      <c r="M1562" s="64" t="str">
        <f>IF(L1562="","",IF(OR(periods_per_year=26,periods_per_year=52),IF(periods_per_year=26,IF(L1562=1,fpdate,M1561+14),IF(periods_per_year=52,IF(L1562=1,fpdate,M1561+7),"n/a")),IF(periods_per_year=24,DATE(YEAR(fpdate),MONTH(fpdate)+(L1562-1)/2+IF(AND(DAY(fpdate)&gt;=15,MOD(L1562,2)=0),1,0),IF(MOD(L1562,2)=0,IF(DAY(fpdate)&gt;=15,DAY(fpdate)-14,DAY(fpdate)+14),DAY(fpdate))),IF(DAY(DATE(YEAR(fpdate),MONTH(fpdate)+L1562-1,DAY(fpdate)))&lt;&gt;DAY(fpdate),DATE(YEAR(fpdate),MONTH(fpdate)+L1562,0),DATE(YEAR(fpdate),MONTH(fpdate)+L1562-1,DAY(fpdate))))))</f>
        <v/>
      </c>
      <c r="N1562" s="70" t="str">
        <f>IF(L1562="","",IF(D1562&lt;&gt;"",D1562,IF(L1562=1,start_rate,IF(variable,IF(OR(L1562=1,L1562&lt;$K$20*periods_per_year),N1561,MIN($K$21,IF(MOD(L1562-1,$J$23)=0,MAX($K$22,N1561+$J$24),N1561))),N1561))))</f>
        <v/>
      </c>
      <c r="O1562" s="71" t="str">
        <f>IF(L1562="","",ROUND((((1+N1562/CP)^(CP/periods_per_year))-1)*R1561,2))</f>
        <v/>
      </c>
      <c r="P1562" s="71" t="str">
        <f>IF(L1562="","",IF(L1562=nper,R1561+O1562,MIN(R1561+O1562,IF(N1562=N1561,P1561,ROUND(-PMT(((1+N1562/CP)^(CP/periods_per_year))-1,nper-L1562+1,R1561),2)))))</f>
        <v/>
      </c>
      <c r="Q1562" s="71" t="str">
        <f t="shared" si="214"/>
        <v/>
      </c>
      <c r="R1562" s="71" t="str">
        <f t="shared" si="215"/>
        <v/>
      </c>
    </row>
    <row r="1563" spans="1:18" x14ac:dyDescent="0.25">
      <c r="A1563" s="63" t="str">
        <f t="shared" si="207"/>
        <v/>
      </c>
      <c r="B1563" s="64" t="str">
        <f t="shared" si="208"/>
        <v/>
      </c>
      <c r="C1563" s="65" t="str">
        <f t="shared" si="209"/>
        <v/>
      </c>
      <c r="D1563" s="66" t="str">
        <f>IF(A1563="","",IF(A1563=1,start_rate,IF(variable,IF(OR(A1563=1,A1563&lt;$K$20*periods_per_year),D1562,MIN($K$21,IF(MOD(A1563-1,$J$23)=0,MAX($K$22,D1562+$J$24),D1562))),D1562)))</f>
        <v/>
      </c>
      <c r="E1563" s="71" t="str">
        <f t="shared" si="210"/>
        <v/>
      </c>
      <c r="F1563" s="71" t="str">
        <f>IF(A1563="","",IF(A1563=nper,J1562+E1563,MIN(J1562+E1563,IF(D1563=D1562,F1562,IF($E$10="Acc Bi-Weekly",ROUND((-PMT(((1+D1563/CP)^(CP/12))-1,(nper-A1563+1)*12/26,J1562))/2,2),IF($E$10="Acc Weekly",ROUND((-PMT(((1+D1563/CP)^(CP/12))-1,(nper-A1563+1)*12/52,J1562))/4,2),ROUND(-PMT(((1+D1563/CP)^(CP/periods_per_year))-1,nper-A1563+1,J1562),2)))))))</f>
        <v/>
      </c>
      <c r="G1563" s="71" t="str">
        <f>IF(OR(A1563="",A1563&lt;$E$14),"",IF(J1562&lt;=F1563,0,IF(IF(AND(A1563&gt;=$E$14,MOD(A1563-$E$14,int)=0),$E$15,0)+F1563&gt;=J1562+E1563,J1562+E1563-F1563,IF(AND(A1563&gt;=$E$14,MOD(A1563-$E$14,int)=0),$E$15,0)+IF(IF(AND(A1563&gt;=$E$14,MOD(A1563-$E$14,int)=0),$E$15,0)+IF(MOD(A1563-$E$18,periods_per_year)=0,$E$17,0)+F1563&lt;J1562+E1563,IF(MOD(A1563-$E$18,periods_per_year)=0,$E$17,0),J1562+E1563-IF(AND(A1563&gt;=$E$14,MOD(A1563-$E$14,int)=0),$E$15,0)-F1563))))</f>
        <v/>
      </c>
      <c r="H1563" s="68"/>
      <c r="I1563" s="71" t="str">
        <f t="shared" si="211"/>
        <v/>
      </c>
      <c r="J1563" s="71" t="str">
        <f t="shared" si="212"/>
        <v/>
      </c>
      <c r="K1563" s="50"/>
      <c r="L1563" s="63" t="str">
        <f t="shared" si="213"/>
        <v/>
      </c>
      <c r="M1563" s="64" t="str">
        <f>IF(L1563="","",IF(OR(periods_per_year=26,periods_per_year=52),IF(periods_per_year=26,IF(L1563=1,fpdate,M1562+14),IF(periods_per_year=52,IF(L1563=1,fpdate,M1562+7),"n/a")),IF(periods_per_year=24,DATE(YEAR(fpdate),MONTH(fpdate)+(L1563-1)/2+IF(AND(DAY(fpdate)&gt;=15,MOD(L1563,2)=0),1,0),IF(MOD(L1563,2)=0,IF(DAY(fpdate)&gt;=15,DAY(fpdate)-14,DAY(fpdate)+14),DAY(fpdate))),IF(DAY(DATE(YEAR(fpdate),MONTH(fpdate)+L1563-1,DAY(fpdate)))&lt;&gt;DAY(fpdate),DATE(YEAR(fpdate),MONTH(fpdate)+L1563,0),DATE(YEAR(fpdate),MONTH(fpdate)+L1563-1,DAY(fpdate))))))</f>
        <v/>
      </c>
      <c r="N1563" s="70" t="str">
        <f>IF(L1563="","",IF(D1563&lt;&gt;"",D1563,IF(L1563=1,start_rate,IF(variable,IF(OR(L1563=1,L1563&lt;$K$20*periods_per_year),N1562,MIN($K$21,IF(MOD(L1563-1,$J$23)=0,MAX($K$22,N1562+$J$24),N1562))),N1562))))</f>
        <v/>
      </c>
      <c r="O1563" s="71" t="str">
        <f>IF(L1563="","",ROUND((((1+N1563/CP)^(CP/periods_per_year))-1)*R1562,2))</f>
        <v/>
      </c>
      <c r="P1563" s="71" t="str">
        <f>IF(L1563="","",IF(L1563=nper,R1562+O1563,MIN(R1562+O1563,IF(N1563=N1562,P1562,ROUND(-PMT(((1+N1563/CP)^(CP/periods_per_year))-1,nper-L1563+1,R1562),2)))))</f>
        <v/>
      </c>
      <c r="Q1563" s="71" t="str">
        <f t="shared" si="214"/>
        <v/>
      </c>
      <c r="R1563" s="71" t="str">
        <f t="shared" si="215"/>
        <v/>
      </c>
    </row>
    <row r="1564" spans="1:18" x14ac:dyDescent="0.25">
      <c r="A1564" s="63" t="str">
        <f t="shared" si="207"/>
        <v/>
      </c>
      <c r="B1564" s="64" t="str">
        <f t="shared" si="208"/>
        <v/>
      </c>
      <c r="C1564" s="65" t="str">
        <f t="shared" si="209"/>
        <v/>
      </c>
      <c r="D1564" s="66" t="str">
        <f>IF(A1564="","",IF(A1564=1,start_rate,IF(variable,IF(OR(A1564=1,A1564&lt;$K$20*periods_per_year),D1563,MIN($K$21,IF(MOD(A1564-1,$J$23)=0,MAX($K$22,D1563+$J$24),D1563))),D1563)))</f>
        <v/>
      </c>
      <c r="E1564" s="71" t="str">
        <f t="shared" si="210"/>
        <v/>
      </c>
      <c r="F1564" s="71" t="str">
        <f>IF(A1564="","",IF(A1564=nper,J1563+E1564,MIN(J1563+E1564,IF(D1564=D1563,F1563,IF($E$10="Acc Bi-Weekly",ROUND((-PMT(((1+D1564/CP)^(CP/12))-1,(nper-A1564+1)*12/26,J1563))/2,2),IF($E$10="Acc Weekly",ROUND((-PMT(((1+D1564/CP)^(CP/12))-1,(nper-A1564+1)*12/52,J1563))/4,2),ROUND(-PMT(((1+D1564/CP)^(CP/periods_per_year))-1,nper-A1564+1,J1563),2)))))))</f>
        <v/>
      </c>
      <c r="G1564" s="71" t="str">
        <f>IF(OR(A1564="",A1564&lt;$E$14),"",IF(J1563&lt;=F1564,0,IF(IF(AND(A1564&gt;=$E$14,MOD(A1564-$E$14,int)=0),$E$15,0)+F1564&gt;=J1563+E1564,J1563+E1564-F1564,IF(AND(A1564&gt;=$E$14,MOD(A1564-$E$14,int)=0),$E$15,0)+IF(IF(AND(A1564&gt;=$E$14,MOD(A1564-$E$14,int)=0),$E$15,0)+IF(MOD(A1564-$E$18,periods_per_year)=0,$E$17,0)+F1564&lt;J1563+E1564,IF(MOD(A1564-$E$18,periods_per_year)=0,$E$17,0),J1563+E1564-IF(AND(A1564&gt;=$E$14,MOD(A1564-$E$14,int)=0),$E$15,0)-F1564))))</f>
        <v/>
      </c>
      <c r="H1564" s="68"/>
      <c r="I1564" s="71" t="str">
        <f t="shared" si="211"/>
        <v/>
      </c>
      <c r="J1564" s="71" t="str">
        <f t="shared" si="212"/>
        <v/>
      </c>
      <c r="K1564" s="50"/>
      <c r="L1564" s="63" t="str">
        <f t="shared" si="213"/>
        <v/>
      </c>
      <c r="M1564" s="64" t="str">
        <f>IF(L1564="","",IF(OR(periods_per_year=26,periods_per_year=52),IF(periods_per_year=26,IF(L1564=1,fpdate,M1563+14),IF(periods_per_year=52,IF(L1564=1,fpdate,M1563+7),"n/a")),IF(periods_per_year=24,DATE(YEAR(fpdate),MONTH(fpdate)+(L1564-1)/2+IF(AND(DAY(fpdate)&gt;=15,MOD(L1564,2)=0),1,0),IF(MOD(L1564,2)=0,IF(DAY(fpdate)&gt;=15,DAY(fpdate)-14,DAY(fpdate)+14),DAY(fpdate))),IF(DAY(DATE(YEAR(fpdate),MONTH(fpdate)+L1564-1,DAY(fpdate)))&lt;&gt;DAY(fpdate),DATE(YEAR(fpdate),MONTH(fpdate)+L1564,0),DATE(YEAR(fpdate),MONTH(fpdate)+L1564-1,DAY(fpdate))))))</f>
        <v/>
      </c>
      <c r="N1564" s="70" t="str">
        <f>IF(L1564="","",IF(D1564&lt;&gt;"",D1564,IF(L1564=1,start_rate,IF(variable,IF(OR(L1564=1,L1564&lt;$K$20*periods_per_year),N1563,MIN($K$21,IF(MOD(L1564-1,$J$23)=0,MAX($K$22,N1563+$J$24),N1563))),N1563))))</f>
        <v/>
      </c>
      <c r="O1564" s="71" t="str">
        <f>IF(L1564="","",ROUND((((1+N1564/CP)^(CP/periods_per_year))-1)*R1563,2))</f>
        <v/>
      </c>
      <c r="P1564" s="71" t="str">
        <f>IF(L1564="","",IF(L1564=nper,R1563+O1564,MIN(R1563+O1564,IF(N1564=N1563,P1563,ROUND(-PMT(((1+N1564/CP)^(CP/periods_per_year))-1,nper-L1564+1,R1563),2)))))</f>
        <v/>
      </c>
      <c r="Q1564" s="71" t="str">
        <f t="shared" si="214"/>
        <v/>
      </c>
      <c r="R1564" s="71" t="str">
        <f t="shared" si="215"/>
        <v/>
      </c>
    </row>
    <row r="1565" spans="1:18" x14ac:dyDescent="0.25">
      <c r="A1565" s="63" t="str">
        <f t="shared" si="207"/>
        <v/>
      </c>
      <c r="B1565" s="64" t="str">
        <f t="shared" si="208"/>
        <v/>
      </c>
      <c r="C1565" s="65" t="str">
        <f t="shared" si="209"/>
        <v/>
      </c>
      <c r="D1565" s="66" t="str">
        <f>IF(A1565="","",IF(A1565=1,start_rate,IF(variable,IF(OR(A1565=1,A1565&lt;$K$20*periods_per_year),D1564,MIN($K$21,IF(MOD(A1565-1,$J$23)=0,MAX($K$22,D1564+$J$24),D1564))),D1564)))</f>
        <v/>
      </c>
      <c r="E1565" s="71" t="str">
        <f t="shared" si="210"/>
        <v/>
      </c>
      <c r="F1565" s="71" t="str">
        <f>IF(A1565="","",IF(A1565=nper,J1564+E1565,MIN(J1564+E1565,IF(D1565=D1564,F1564,IF($E$10="Acc Bi-Weekly",ROUND((-PMT(((1+D1565/CP)^(CP/12))-1,(nper-A1565+1)*12/26,J1564))/2,2),IF($E$10="Acc Weekly",ROUND((-PMT(((1+D1565/CP)^(CP/12))-1,(nper-A1565+1)*12/52,J1564))/4,2),ROUND(-PMT(((1+D1565/CP)^(CP/periods_per_year))-1,nper-A1565+1,J1564),2)))))))</f>
        <v/>
      </c>
      <c r="G1565" s="71" t="str">
        <f>IF(OR(A1565="",A1565&lt;$E$14),"",IF(J1564&lt;=F1565,0,IF(IF(AND(A1565&gt;=$E$14,MOD(A1565-$E$14,int)=0),$E$15,0)+F1565&gt;=J1564+E1565,J1564+E1565-F1565,IF(AND(A1565&gt;=$E$14,MOD(A1565-$E$14,int)=0),$E$15,0)+IF(IF(AND(A1565&gt;=$E$14,MOD(A1565-$E$14,int)=0),$E$15,0)+IF(MOD(A1565-$E$18,periods_per_year)=0,$E$17,0)+F1565&lt;J1564+E1565,IF(MOD(A1565-$E$18,periods_per_year)=0,$E$17,0),J1564+E1565-IF(AND(A1565&gt;=$E$14,MOD(A1565-$E$14,int)=0),$E$15,0)-F1565))))</f>
        <v/>
      </c>
      <c r="H1565" s="68"/>
      <c r="I1565" s="71" t="str">
        <f t="shared" si="211"/>
        <v/>
      </c>
      <c r="J1565" s="71" t="str">
        <f t="shared" si="212"/>
        <v/>
      </c>
      <c r="K1565" s="50"/>
      <c r="L1565" s="63" t="str">
        <f t="shared" si="213"/>
        <v/>
      </c>
      <c r="M1565" s="64" t="str">
        <f>IF(L1565="","",IF(OR(periods_per_year=26,periods_per_year=52),IF(periods_per_year=26,IF(L1565=1,fpdate,M1564+14),IF(periods_per_year=52,IF(L1565=1,fpdate,M1564+7),"n/a")),IF(periods_per_year=24,DATE(YEAR(fpdate),MONTH(fpdate)+(L1565-1)/2+IF(AND(DAY(fpdate)&gt;=15,MOD(L1565,2)=0),1,0),IF(MOD(L1565,2)=0,IF(DAY(fpdate)&gt;=15,DAY(fpdate)-14,DAY(fpdate)+14),DAY(fpdate))),IF(DAY(DATE(YEAR(fpdate),MONTH(fpdate)+L1565-1,DAY(fpdate)))&lt;&gt;DAY(fpdate),DATE(YEAR(fpdate),MONTH(fpdate)+L1565,0),DATE(YEAR(fpdate),MONTH(fpdate)+L1565-1,DAY(fpdate))))))</f>
        <v/>
      </c>
      <c r="N1565" s="70" t="str">
        <f>IF(L1565="","",IF(D1565&lt;&gt;"",D1565,IF(L1565=1,start_rate,IF(variable,IF(OR(L1565=1,L1565&lt;$K$20*periods_per_year),N1564,MIN($K$21,IF(MOD(L1565-1,$J$23)=0,MAX($K$22,N1564+$J$24),N1564))),N1564))))</f>
        <v/>
      </c>
      <c r="O1565" s="71" t="str">
        <f>IF(L1565="","",ROUND((((1+N1565/CP)^(CP/periods_per_year))-1)*R1564,2))</f>
        <v/>
      </c>
      <c r="P1565" s="71" t="str">
        <f>IF(L1565="","",IF(L1565=nper,R1564+O1565,MIN(R1564+O1565,IF(N1565=N1564,P1564,ROUND(-PMT(((1+N1565/CP)^(CP/periods_per_year))-1,nper-L1565+1,R1564),2)))))</f>
        <v/>
      </c>
      <c r="Q1565" s="71" t="str">
        <f t="shared" si="214"/>
        <v/>
      </c>
      <c r="R1565" s="71" t="str">
        <f t="shared" si="215"/>
        <v/>
      </c>
    </row>
    <row r="1566" spans="1:18" x14ac:dyDescent="0.25">
      <c r="A1566" s="63" t="str">
        <f t="shared" si="207"/>
        <v/>
      </c>
      <c r="B1566" s="64" t="str">
        <f t="shared" si="208"/>
        <v/>
      </c>
      <c r="C1566" s="65" t="str">
        <f t="shared" si="209"/>
        <v/>
      </c>
      <c r="D1566" s="66" t="str">
        <f>IF(A1566="","",IF(A1566=1,start_rate,IF(variable,IF(OR(A1566=1,A1566&lt;$K$20*periods_per_year),D1565,MIN($K$21,IF(MOD(A1566-1,$J$23)=0,MAX($K$22,D1565+$J$24),D1565))),D1565)))</f>
        <v/>
      </c>
      <c r="E1566" s="71" t="str">
        <f t="shared" si="210"/>
        <v/>
      </c>
      <c r="F1566" s="71" t="str">
        <f>IF(A1566="","",IF(A1566=nper,J1565+E1566,MIN(J1565+E1566,IF(D1566=D1565,F1565,IF($E$10="Acc Bi-Weekly",ROUND((-PMT(((1+D1566/CP)^(CP/12))-1,(nper-A1566+1)*12/26,J1565))/2,2),IF($E$10="Acc Weekly",ROUND((-PMT(((1+D1566/CP)^(CP/12))-1,(nper-A1566+1)*12/52,J1565))/4,2),ROUND(-PMT(((1+D1566/CP)^(CP/periods_per_year))-1,nper-A1566+1,J1565),2)))))))</f>
        <v/>
      </c>
      <c r="G1566" s="71" t="str">
        <f>IF(OR(A1566="",A1566&lt;$E$14),"",IF(J1565&lt;=F1566,0,IF(IF(AND(A1566&gt;=$E$14,MOD(A1566-$E$14,int)=0),$E$15,0)+F1566&gt;=J1565+E1566,J1565+E1566-F1566,IF(AND(A1566&gt;=$E$14,MOD(A1566-$E$14,int)=0),$E$15,0)+IF(IF(AND(A1566&gt;=$E$14,MOD(A1566-$E$14,int)=0),$E$15,0)+IF(MOD(A1566-$E$18,periods_per_year)=0,$E$17,0)+F1566&lt;J1565+E1566,IF(MOD(A1566-$E$18,periods_per_year)=0,$E$17,0),J1565+E1566-IF(AND(A1566&gt;=$E$14,MOD(A1566-$E$14,int)=0),$E$15,0)-F1566))))</f>
        <v/>
      </c>
      <c r="H1566" s="68"/>
      <c r="I1566" s="71" t="str">
        <f t="shared" si="211"/>
        <v/>
      </c>
      <c r="J1566" s="71" t="str">
        <f t="shared" si="212"/>
        <v/>
      </c>
      <c r="K1566" s="50"/>
      <c r="L1566" s="63" t="str">
        <f t="shared" si="213"/>
        <v/>
      </c>
      <c r="M1566" s="64" t="str">
        <f>IF(L1566="","",IF(OR(periods_per_year=26,periods_per_year=52),IF(periods_per_year=26,IF(L1566=1,fpdate,M1565+14),IF(periods_per_year=52,IF(L1566=1,fpdate,M1565+7),"n/a")),IF(periods_per_year=24,DATE(YEAR(fpdate),MONTH(fpdate)+(L1566-1)/2+IF(AND(DAY(fpdate)&gt;=15,MOD(L1566,2)=0),1,0),IF(MOD(L1566,2)=0,IF(DAY(fpdate)&gt;=15,DAY(fpdate)-14,DAY(fpdate)+14),DAY(fpdate))),IF(DAY(DATE(YEAR(fpdate),MONTH(fpdate)+L1566-1,DAY(fpdate)))&lt;&gt;DAY(fpdate),DATE(YEAR(fpdate),MONTH(fpdate)+L1566,0),DATE(YEAR(fpdate),MONTH(fpdate)+L1566-1,DAY(fpdate))))))</f>
        <v/>
      </c>
      <c r="N1566" s="70" t="str">
        <f>IF(L1566="","",IF(D1566&lt;&gt;"",D1566,IF(L1566=1,start_rate,IF(variable,IF(OR(L1566=1,L1566&lt;$K$20*periods_per_year),N1565,MIN($K$21,IF(MOD(L1566-1,$J$23)=0,MAX($K$22,N1565+$J$24),N1565))),N1565))))</f>
        <v/>
      </c>
      <c r="O1566" s="71" t="str">
        <f>IF(L1566="","",ROUND((((1+N1566/CP)^(CP/periods_per_year))-1)*R1565,2))</f>
        <v/>
      </c>
      <c r="P1566" s="71" t="str">
        <f>IF(L1566="","",IF(L1566=nper,R1565+O1566,MIN(R1565+O1566,IF(N1566=N1565,P1565,ROUND(-PMT(((1+N1566/CP)^(CP/periods_per_year))-1,nper-L1566+1,R1565),2)))))</f>
        <v/>
      </c>
      <c r="Q1566" s="71" t="str">
        <f t="shared" si="214"/>
        <v/>
      </c>
      <c r="R1566" s="71" t="str">
        <f t="shared" si="215"/>
        <v/>
      </c>
    </row>
    <row r="1567" spans="1:18" x14ac:dyDescent="0.25">
      <c r="A1567" s="63" t="str">
        <f t="shared" si="207"/>
        <v/>
      </c>
      <c r="B1567" s="64" t="str">
        <f t="shared" si="208"/>
        <v/>
      </c>
      <c r="C1567" s="65" t="str">
        <f t="shared" si="209"/>
        <v/>
      </c>
      <c r="D1567" s="66" t="str">
        <f>IF(A1567="","",IF(A1567=1,start_rate,IF(variable,IF(OR(A1567=1,A1567&lt;$K$20*periods_per_year),D1566,MIN($K$21,IF(MOD(A1567-1,$J$23)=0,MAX($K$22,D1566+$J$24),D1566))),D1566)))</f>
        <v/>
      </c>
      <c r="E1567" s="71" t="str">
        <f t="shared" si="210"/>
        <v/>
      </c>
      <c r="F1567" s="71" t="str">
        <f>IF(A1567="","",IF(A1567=nper,J1566+E1567,MIN(J1566+E1567,IF(D1567=D1566,F1566,IF($E$10="Acc Bi-Weekly",ROUND((-PMT(((1+D1567/CP)^(CP/12))-1,(nper-A1567+1)*12/26,J1566))/2,2),IF($E$10="Acc Weekly",ROUND((-PMT(((1+D1567/CP)^(CP/12))-1,(nper-A1567+1)*12/52,J1566))/4,2),ROUND(-PMT(((1+D1567/CP)^(CP/periods_per_year))-1,nper-A1567+1,J1566),2)))))))</f>
        <v/>
      </c>
      <c r="G1567" s="71" t="str">
        <f>IF(OR(A1567="",A1567&lt;$E$14),"",IF(J1566&lt;=F1567,0,IF(IF(AND(A1567&gt;=$E$14,MOD(A1567-$E$14,int)=0),$E$15,0)+F1567&gt;=J1566+E1567,J1566+E1567-F1567,IF(AND(A1567&gt;=$E$14,MOD(A1567-$E$14,int)=0),$E$15,0)+IF(IF(AND(A1567&gt;=$E$14,MOD(A1567-$E$14,int)=0),$E$15,0)+IF(MOD(A1567-$E$18,periods_per_year)=0,$E$17,0)+F1567&lt;J1566+E1567,IF(MOD(A1567-$E$18,periods_per_year)=0,$E$17,0),J1566+E1567-IF(AND(A1567&gt;=$E$14,MOD(A1567-$E$14,int)=0),$E$15,0)-F1567))))</f>
        <v/>
      </c>
      <c r="H1567" s="68"/>
      <c r="I1567" s="71" t="str">
        <f t="shared" si="211"/>
        <v/>
      </c>
      <c r="J1567" s="71" t="str">
        <f t="shared" si="212"/>
        <v/>
      </c>
      <c r="K1567" s="50"/>
      <c r="L1567" s="63" t="str">
        <f t="shared" si="213"/>
        <v/>
      </c>
      <c r="M1567" s="64" t="str">
        <f>IF(L1567="","",IF(OR(periods_per_year=26,periods_per_year=52),IF(periods_per_year=26,IF(L1567=1,fpdate,M1566+14),IF(periods_per_year=52,IF(L1567=1,fpdate,M1566+7),"n/a")),IF(periods_per_year=24,DATE(YEAR(fpdate),MONTH(fpdate)+(L1567-1)/2+IF(AND(DAY(fpdate)&gt;=15,MOD(L1567,2)=0),1,0),IF(MOD(L1567,2)=0,IF(DAY(fpdate)&gt;=15,DAY(fpdate)-14,DAY(fpdate)+14),DAY(fpdate))),IF(DAY(DATE(YEAR(fpdate),MONTH(fpdate)+L1567-1,DAY(fpdate)))&lt;&gt;DAY(fpdate),DATE(YEAR(fpdate),MONTH(fpdate)+L1567,0),DATE(YEAR(fpdate),MONTH(fpdate)+L1567-1,DAY(fpdate))))))</f>
        <v/>
      </c>
      <c r="N1567" s="70" t="str">
        <f>IF(L1567="","",IF(D1567&lt;&gt;"",D1567,IF(L1567=1,start_rate,IF(variable,IF(OR(L1567=1,L1567&lt;$K$20*periods_per_year),N1566,MIN($K$21,IF(MOD(L1567-1,$J$23)=0,MAX($K$22,N1566+$J$24),N1566))),N1566))))</f>
        <v/>
      </c>
      <c r="O1567" s="71" t="str">
        <f>IF(L1567="","",ROUND((((1+N1567/CP)^(CP/periods_per_year))-1)*R1566,2))</f>
        <v/>
      </c>
      <c r="P1567" s="71" t="str">
        <f>IF(L1567="","",IF(L1567=nper,R1566+O1567,MIN(R1566+O1567,IF(N1567=N1566,P1566,ROUND(-PMT(((1+N1567/CP)^(CP/periods_per_year))-1,nper-L1567+1,R1566),2)))))</f>
        <v/>
      </c>
      <c r="Q1567" s="71" t="str">
        <f t="shared" si="214"/>
        <v/>
      </c>
      <c r="R1567" s="71" t="str">
        <f t="shared" si="215"/>
        <v/>
      </c>
    </row>
    <row r="1568" spans="1:18" x14ac:dyDescent="0.25">
      <c r="A1568" s="63" t="str">
        <f t="shared" si="207"/>
        <v/>
      </c>
      <c r="B1568" s="64" t="str">
        <f t="shared" si="208"/>
        <v/>
      </c>
      <c r="C1568" s="65" t="str">
        <f t="shared" si="209"/>
        <v/>
      </c>
      <c r="D1568" s="66" t="str">
        <f>IF(A1568="","",IF(A1568=1,start_rate,IF(variable,IF(OR(A1568=1,A1568&lt;$K$20*periods_per_year),D1567,MIN($K$21,IF(MOD(A1568-1,$J$23)=0,MAX($K$22,D1567+$J$24),D1567))),D1567)))</f>
        <v/>
      </c>
      <c r="E1568" s="71" t="str">
        <f t="shared" si="210"/>
        <v/>
      </c>
      <c r="F1568" s="71" t="str">
        <f>IF(A1568="","",IF(A1568=nper,J1567+E1568,MIN(J1567+E1568,IF(D1568=D1567,F1567,IF($E$10="Acc Bi-Weekly",ROUND((-PMT(((1+D1568/CP)^(CP/12))-1,(nper-A1568+1)*12/26,J1567))/2,2),IF($E$10="Acc Weekly",ROUND((-PMT(((1+D1568/CP)^(CP/12))-1,(nper-A1568+1)*12/52,J1567))/4,2),ROUND(-PMT(((1+D1568/CP)^(CP/periods_per_year))-1,nper-A1568+1,J1567),2)))))))</f>
        <v/>
      </c>
      <c r="G1568" s="71" t="str">
        <f>IF(OR(A1568="",A1568&lt;$E$14),"",IF(J1567&lt;=F1568,0,IF(IF(AND(A1568&gt;=$E$14,MOD(A1568-$E$14,int)=0),$E$15,0)+F1568&gt;=J1567+E1568,J1567+E1568-F1568,IF(AND(A1568&gt;=$E$14,MOD(A1568-$E$14,int)=0),$E$15,0)+IF(IF(AND(A1568&gt;=$E$14,MOD(A1568-$E$14,int)=0),$E$15,0)+IF(MOD(A1568-$E$18,periods_per_year)=0,$E$17,0)+F1568&lt;J1567+E1568,IF(MOD(A1568-$E$18,periods_per_year)=0,$E$17,0),J1567+E1568-IF(AND(A1568&gt;=$E$14,MOD(A1568-$E$14,int)=0),$E$15,0)-F1568))))</f>
        <v/>
      </c>
      <c r="H1568" s="68"/>
      <c r="I1568" s="71" t="str">
        <f t="shared" si="211"/>
        <v/>
      </c>
      <c r="J1568" s="71" t="str">
        <f t="shared" si="212"/>
        <v/>
      </c>
      <c r="K1568" s="50"/>
      <c r="L1568" s="63" t="str">
        <f t="shared" si="213"/>
        <v/>
      </c>
      <c r="M1568" s="64" t="str">
        <f>IF(L1568="","",IF(OR(periods_per_year=26,periods_per_year=52),IF(periods_per_year=26,IF(L1568=1,fpdate,M1567+14),IF(periods_per_year=52,IF(L1568=1,fpdate,M1567+7),"n/a")),IF(periods_per_year=24,DATE(YEAR(fpdate),MONTH(fpdate)+(L1568-1)/2+IF(AND(DAY(fpdate)&gt;=15,MOD(L1568,2)=0),1,0),IF(MOD(L1568,2)=0,IF(DAY(fpdate)&gt;=15,DAY(fpdate)-14,DAY(fpdate)+14),DAY(fpdate))),IF(DAY(DATE(YEAR(fpdate),MONTH(fpdate)+L1568-1,DAY(fpdate)))&lt;&gt;DAY(fpdate),DATE(YEAR(fpdate),MONTH(fpdate)+L1568,0),DATE(YEAR(fpdate),MONTH(fpdate)+L1568-1,DAY(fpdate))))))</f>
        <v/>
      </c>
      <c r="N1568" s="70" t="str">
        <f>IF(L1568="","",IF(D1568&lt;&gt;"",D1568,IF(L1568=1,start_rate,IF(variable,IF(OR(L1568=1,L1568&lt;$K$20*periods_per_year),N1567,MIN($K$21,IF(MOD(L1568-1,$J$23)=0,MAX($K$22,N1567+$J$24),N1567))),N1567))))</f>
        <v/>
      </c>
      <c r="O1568" s="71" t="str">
        <f>IF(L1568="","",ROUND((((1+N1568/CP)^(CP/periods_per_year))-1)*R1567,2))</f>
        <v/>
      </c>
      <c r="P1568" s="71" t="str">
        <f>IF(L1568="","",IF(L1568=nper,R1567+O1568,MIN(R1567+O1568,IF(N1568=N1567,P1567,ROUND(-PMT(((1+N1568/CP)^(CP/periods_per_year))-1,nper-L1568+1,R1567),2)))))</f>
        <v/>
      </c>
      <c r="Q1568" s="71" t="str">
        <f t="shared" si="214"/>
        <v/>
      </c>
      <c r="R1568" s="71" t="str">
        <f t="shared" si="215"/>
        <v/>
      </c>
    </row>
    <row r="1569" spans="1:18" x14ac:dyDescent="0.25">
      <c r="A1569" s="63" t="str">
        <f t="shared" si="207"/>
        <v/>
      </c>
      <c r="B1569" s="64" t="str">
        <f t="shared" si="208"/>
        <v/>
      </c>
      <c r="C1569" s="65" t="str">
        <f t="shared" si="209"/>
        <v/>
      </c>
      <c r="D1569" s="66" t="str">
        <f>IF(A1569="","",IF(A1569=1,start_rate,IF(variable,IF(OR(A1569=1,A1569&lt;$K$20*periods_per_year),D1568,MIN($K$21,IF(MOD(A1569-1,$J$23)=0,MAX($K$22,D1568+$J$24),D1568))),D1568)))</f>
        <v/>
      </c>
      <c r="E1569" s="71" t="str">
        <f t="shared" si="210"/>
        <v/>
      </c>
      <c r="F1569" s="71" t="str">
        <f>IF(A1569="","",IF(A1569=nper,J1568+E1569,MIN(J1568+E1569,IF(D1569=D1568,F1568,IF($E$10="Acc Bi-Weekly",ROUND((-PMT(((1+D1569/CP)^(CP/12))-1,(nper-A1569+1)*12/26,J1568))/2,2),IF($E$10="Acc Weekly",ROUND((-PMT(((1+D1569/CP)^(CP/12))-1,(nper-A1569+1)*12/52,J1568))/4,2),ROUND(-PMT(((1+D1569/CP)^(CP/periods_per_year))-1,nper-A1569+1,J1568),2)))))))</f>
        <v/>
      </c>
      <c r="G1569" s="71" t="str">
        <f>IF(OR(A1569="",A1569&lt;$E$14),"",IF(J1568&lt;=F1569,0,IF(IF(AND(A1569&gt;=$E$14,MOD(A1569-$E$14,int)=0),$E$15,0)+F1569&gt;=J1568+E1569,J1568+E1569-F1569,IF(AND(A1569&gt;=$E$14,MOD(A1569-$E$14,int)=0),$E$15,0)+IF(IF(AND(A1569&gt;=$E$14,MOD(A1569-$E$14,int)=0),$E$15,0)+IF(MOD(A1569-$E$18,periods_per_year)=0,$E$17,0)+F1569&lt;J1568+E1569,IF(MOD(A1569-$E$18,periods_per_year)=0,$E$17,0),J1568+E1569-IF(AND(A1569&gt;=$E$14,MOD(A1569-$E$14,int)=0),$E$15,0)-F1569))))</f>
        <v/>
      </c>
      <c r="H1569" s="68"/>
      <c r="I1569" s="71" t="str">
        <f t="shared" si="211"/>
        <v/>
      </c>
      <c r="J1569" s="71" t="str">
        <f t="shared" si="212"/>
        <v/>
      </c>
      <c r="K1569" s="50"/>
      <c r="L1569" s="63" t="str">
        <f t="shared" si="213"/>
        <v/>
      </c>
      <c r="M1569" s="64" t="str">
        <f>IF(L1569="","",IF(OR(periods_per_year=26,periods_per_year=52),IF(periods_per_year=26,IF(L1569=1,fpdate,M1568+14),IF(periods_per_year=52,IF(L1569=1,fpdate,M1568+7),"n/a")),IF(periods_per_year=24,DATE(YEAR(fpdate),MONTH(fpdate)+(L1569-1)/2+IF(AND(DAY(fpdate)&gt;=15,MOD(L1569,2)=0),1,0),IF(MOD(L1569,2)=0,IF(DAY(fpdate)&gt;=15,DAY(fpdate)-14,DAY(fpdate)+14),DAY(fpdate))),IF(DAY(DATE(YEAR(fpdate),MONTH(fpdate)+L1569-1,DAY(fpdate)))&lt;&gt;DAY(fpdate),DATE(YEAR(fpdate),MONTH(fpdate)+L1569,0),DATE(YEAR(fpdate),MONTH(fpdate)+L1569-1,DAY(fpdate))))))</f>
        <v/>
      </c>
      <c r="N1569" s="70" t="str">
        <f>IF(L1569="","",IF(D1569&lt;&gt;"",D1569,IF(L1569=1,start_rate,IF(variable,IF(OR(L1569=1,L1569&lt;$K$20*periods_per_year),N1568,MIN($K$21,IF(MOD(L1569-1,$J$23)=0,MAX($K$22,N1568+$J$24),N1568))),N1568))))</f>
        <v/>
      </c>
      <c r="O1569" s="71" t="str">
        <f>IF(L1569="","",ROUND((((1+N1569/CP)^(CP/periods_per_year))-1)*R1568,2))</f>
        <v/>
      </c>
      <c r="P1569" s="71" t="str">
        <f>IF(L1569="","",IF(L1569=nper,R1568+O1569,MIN(R1568+O1569,IF(N1569=N1568,P1568,ROUND(-PMT(((1+N1569/CP)^(CP/periods_per_year))-1,nper-L1569+1,R1568),2)))))</f>
        <v/>
      </c>
      <c r="Q1569" s="71" t="str">
        <f t="shared" si="214"/>
        <v/>
      </c>
      <c r="R1569" s="71" t="str">
        <f t="shared" si="215"/>
        <v/>
      </c>
    </row>
    <row r="1570" spans="1:18" x14ac:dyDescent="0.25">
      <c r="A1570" s="63" t="str">
        <f t="shared" si="207"/>
        <v/>
      </c>
      <c r="B1570" s="64" t="str">
        <f t="shared" si="208"/>
        <v/>
      </c>
      <c r="C1570" s="65" t="str">
        <f t="shared" si="209"/>
        <v/>
      </c>
      <c r="D1570" s="66" t="str">
        <f>IF(A1570="","",IF(A1570=1,start_rate,IF(variable,IF(OR(A1570=1,A1570&lt;$K$20*periods_per_year),D1569,MIN($K$21,IF(MOD(A1570-1,$J$23)=0,MAX($K$22,D1569+$J$24),D1569))),D1569)))</f>
        <v/>
      </c>
      <c r="E1570" s="71" t="str">
        <f t="shared" si="210"/>
        <v/>
      </c>
      <c r="F1570" s="71" t="str">
        <f>IF(A1570="","",IF(A1570=nper,J1569+E1570,MIN(J1569+E1570,IF(D1570=D1569,F1569,IF($E$10="Acc Bi-Weekly",ROUND((-PMT(((1+D1570/CP)^(CP/12))-1,(nper-A1570+1)*12/26,J1569))/2,2),IF($E$10="Acc Weekly",ROUND((-PMT(((1+D1570/CP)^(CP/12))-1,(nper-A1570+1)*12/52,J1569))/4,2),ROUND(-PMT(((1+D1570/CP)^(CP/periods_per_year))-1,nper-A1570+1,J1569),2)))))))</f>
        <v/>
      </c>
      <c r="G1570" s="71" t="str">
        <f>IF(OR(A1570="",A1570&lt;$E$14),"",IF(J1569&lt;=F1570,0,IF(IF(AND(A1570&gt;=$E$14,MOD(A1570-$E$14,int)=0),$E$15,0)+F1570&gt;=J1569+E1570,J1569+E1570-F1570,IF(AND(A1570&gt;=$E$14,MOD(A1570-$E$14,int)=0),$E$15,0)+IF(IF(AND(A1570&gt;=$E$14,MOD(A1570-$E$14,int)=0),$E$15,0)+IF(MOD(A1570-$E$18,periods_per_year)=0,$E$17,0)+F1570&lt;J1569+E1570,IF(MOD(A1570-$E$18,periods_per_year)=0,$E$17,0),J1569+E1570-IF(AND(A1570&gt;=$E$14,MOD(A1570-$E$14,int)=0),$E$15,0)-F1570))))</f>
        <v/>
      </c>
      <c r="H1570" s="68"/>
      <c r="I1570" s="71" t="str">
        <f t="shared" si="211"/>
        <v/>
      </c>
      <c r="J1570" s="71" t="str">
        <f t="shared" si="212"/>
        <v/>
      </c>
      <c r="K1570" s="50"/>
      <c r="L1570" s="63" t="str">
        <f t="shared" si="213"/>
        <v/>
      </c>
      <c r="M1570" s="64" t="str">
        <f>IF(L1570="","",IF(OR(periods_per_year=26,periods_per_year=52),IF(periods_per_year=26,IF(L1570=1,fpdate,M1569+14),IF(periods_per_year=52,IF(L1570=1,fpdate,M1569+7),"n/a")),IF(periods_per_year=24,DATE(YEAR(fpdate),MONTH(fpdate)+(L1570-1)/2+IF(AND(DAY(fpdate)&gt;=15,MOD(L1570,2)=0),1,0),IF(MOD(L1570,2)=0,IF(DAY(fpdate)&gt;=15,DAY(fpdate)-14,DAY(fpdate)+14),DAY(fpdate))),IF(DAY(DATE(YEAR(fpdate),MONTH(fpdate)+L1570-1,DAY(fpdate)))&lt;&gt;DAY(fpdate),DATE(YEAR(fpdate),MONTH(fpdate)+L1570,0),DATE(YEAR(fpdate),MONTH(fpdate)+L1570-1,DAY(fpdate))))))</f>
        <v/>
      </c>
      <c r="N1570" s="70" t="str">
        <f>IF(L1570="","",IF(D1570&lt;&gt;"",D1570,IF(L1570=1,start_rate,IF(variable,IF(OR(L1570=1,L1570&lt;$K$20*periods_per_year),N1569,MIN($K$21,IF(MOD(L1570-1,$J$23)=0,MAX($K$22,N1569+$J$24),N1569))),N1569))))</f>
        <v/>
      </c>
      <c r="O1570" s="71" t="str">
        <f>IF(L1570="","",ROUND((((1+N1570/CP)^(CP/periods_per_year))-1)*R1569,2))</f>
        <v/>
      </c>
      <c r="P1570" s="71" t="str">
        <f>IF(L1570="","",IF(L1570=nper,R1569+O1570,MIN(R1569+O1570,IF(N1570=N1569,P1569,ROUND(-PMT(((1+N1570/CP)^(CP/periods_per_year))-1,nper-L1570+1,R1569),2)))))</f>
        <v/>
      </c>
      <c r="Q1570" s="71" t="str">
        <f t="shared" si="214"/>
        <v/>
      </c>
      <c r="R1570" s="71" t="str">
        <f t="shared" si="215"/>
        <v/>
      </c>
    </row>
    <row r="1571" spans="1:18" x14ac:dyDescent="0.25">
      <c r="A1571" s="63" t="str">
        <f t="shared" si="207"/>
        <v/>
      </c>
      <c r="B1571" s="64" t="str">
        <f t="shared" si="208"/>
        <v/>
      </c>
      <c r="C1571" s="65" t="str">
        <f t="shared" si="209"/>
        <v/>
      </c>
      <c r="D1571" s="66" t="str">
        <f>IF(A1571="","",IF(A1571=1,start_rate,IF(variable,IF(OR(A1571=1,A1571&lt;$K$20*periods_per_year),D1570,MIN($K$21,IF(MOD(A1571-1,$J$23)=0,MAX($K$22,D1570+$J$24),D1570))),D1570)))</f>
        <v/>
      </c>
      <c r="E1571" s="71" t="str">
        <f t="shared" si="210"/>
        <v/>
      </c>
      <c r="F1571" s="71" t="str">
        <f>IF(A1571="","",IF(A1571=nper,J1570+E1571,MIN(J1570+E1571,IF(D1571=D1570,F1570,IF($E$10="Acc Bi-Weekly",ROUND((-PMT(((1+D1571/CP)^(CP/12))-1,(nper-A1571+1)*12/26,J1570))/2,2),IF($E$10="Acc Weekly",ROUND((-PMT(((1+D1571/CP)^(CP/12))-1,(nper-A1571+1)*12/52,J1570))/4,2),ROUND(-PMT(((1+D1571/CP)^(CP/periods_per_year))-1,nper-A1571+1,J1570),2)))))))</f>
        <v/>
      </c>
      <c r="G1571" s="71" t="str">
        <f>IF(OR(A1571="",A1571&lt;$E$14),"",IF(J1570&lt;=F1571,0,IF(IF(AND(A1571&gt;=$E$14,MOD(A1571-$E$14,int)=0),$E$15,0)+F1571&gt;=J1570+E1571,J1570+E1571-F1571,IF(AND(A1571&gt;=$E$14,MOD(A1571-$E$14,int)=0),$E$15,0)+IF(IF(AND(A1571&gt;=$E$14,MOD(A1571-$E$14,int)=0),$E$15,0)+IF(MOD(A1571-$E$18,periods_per_year)=0,$E$17,0)+F1571&lt;J1570+E1571,IF(MOD(A1571-$E$18,periods_per_year)=0,$E$17,0),J1570+E1571-IF(AND(A1571&gt;=$E$14,MOD(A1571-$E$14,int)=0),$E$15,0)-F1571))))</f>
        <v/>
      </c>
      <c r="H1571" s="68"/>
      <c r="I1571" s="71" t="str">
        <f t="shared" si="211"/>
        <v/>
      </c>
      <c r="J1571" s="71" t="str">
        <f t="shared" si="212"/>
        <v/>
      </c>
      <c r="K1571" s="50"/>
      <c r="L1571" s="63" t="str">
        <f t="shared" si="213"/>
        <v/>
      </c>
      <c r="M1571" s="64" t="str">
        <f>IF(L1571="","",IF(OR(periods_per_year=26,periods_per_year=52),IF(periods_per_year=26,IF(L1571=1,fpdate,M1570+14),IF(periods_per_year=52,IF(L1571=1,fpdate,M1570+7),"n/a")),IF(periods_per_year=24,DATE(YEAR(fpdate),MONTH(fpdate)+(L1571-1)/2+IF(AND(DAY(fpdate)&gt;=15,MOD(L1571,2)=0),1,0),IF(MOD(L1571,2)=0,IF(DAY(fpdate)&gt;=15,DAY(fpdate)-14,DAY(fpdate)+14),DAY(fpdate))),IF(DAY(DATE(YEAR(fpdate),MONTH(fpdate)+L1571-1,DAY(fpdate)))&lt;&gt;DAY(fpdate),DATE(YEAR(fpdate),MONTH(fpdate)+L1571,0),DATE(YEAR(fpdate),MONTH(fpdate)+L1571-1,DAY(fpdate))))))</f>
        <v/>
      </c>
      <c r="N1571" s="70" t="str">
        <f>IF(L1571="","",IF(D1571&lt;&gt;"",D1571,IF(L1571=1,start_rate,IF(variable,IF(OR(L1571=1,L1571&lt;$K$20*periods_per_year),N1570,MIN($K$21,IF(MOD(L1571-1,$J$23)=0,MAX($K$22,N1570+$J$24),N1570))),N1570))))</f>
        <v/>
      </c>
      <c r="O1571" s="71" t="str">
        <f>IF(L1571="","",ROUND((((1+N1571/CP)^(CP/periods_per_year))-1)*R1570,2))</f>
        <v/>
      </c>
      <c r="P1571" s="71" t="str">
        <f>IF(L1571="","",IF(L1571=nper,R1570+O1571,MIN(R1570+O1571,IF(N1571=N1570,P1570,ROUND(-PMT(((1+N1571/CP)^(CP/periods_per_year))-1,nper-L1571+1,R1570),2)))))</f>
        <v/>
      </c>
      <c r="Q1571" s="71" t="str">
        <f t="shared" si="214"/>
        <v/>
      </c>
      <c r="R1571" s="71" t="str">
        <f t="shared" si="215"/>
        <v/>
      </c>
    </row>
    <row r="1572" spans="1:18" x14ac:dyDescent="0.25">
      <c r="A1572" s="63" t="str">
        <f t="shared" si="207"/>
        <v/>
      </c>
      <c r="B1572" s="64" t="str">
        <f t="shared" si="208"/>
        <v/>
      </c>
      <c r="C1572" s="65" t="str">
        <f t="shared" si="209"/>
        <v/>
      </c>
      <c r="D1572" s="66" t="str">
        <f>IF(A1572="","",IF(A1572=1,start_rate,IF(variable,IF(OR(A1572=1,A1572&lt;$K$20*periods_per_year),D1571,MIN($K$21,IF(MOD(A1572-1,$J$23)=0,MAX($K$22,D1571+$J$24),D1571))),D1571)))</f>
        <v/>
      </c>
      <c r="E1572" s="71" t="str">
        <f t="shared" si="210"/>
        <v/>
      </c>
      <c r="F1572" s="71" t="str">
        <f>IF(A1572="","",IF(A1572=nper,J1571+E1572,MIN(J1571+E1572,IF(D1572=D1571,F1571,IF($E$10="Acc Bi-Weekly",ROUND((-PMT(((1+D1572/CP)^(CP/12))-1,(nper-A1572+1)*12/26,J1571))/2,2),IF($E$10="Acc Weekly",ROUND((-PMT(((1+D1572/CP)^(CP/12))-1,(nper-A1572+1)*12/52,J1571))/4,2),ROUND(-PMT(((1+D1572/CP)^(CP/periods_per_year))-1,nper-A1572+1,J1571),2)))))))</f>
        <v/>
      </c>
      <c r="G1572" s="71" t="str">
        <f>IF(OR(A1572="",A1572&lt;$E$14),"",IF(J1571&lt;=F1572,0,IF(IF(AND(A1572&gt;=$E$14,MOD(A1572-$E$14,int)=0),$E$15,0)+F1572&gt;=J1571+E1572,J1571+E1572-F1572,IF(AND(A1572&gt;=$E$14,MOD(A1572-$E$14,int)=0),$E$15,0)+IF(IF(AND(A1572&gt;=$E$14,MOD(A1572-$E$14,int)=0),$E$15,0)+IF(MOD(A1572-$E$18,periods_per_year)=0,$E$17,0)+F1572&lt;J1571+E1572,IF(MOD(A1572-$E$18,periods_per_year)=0,$E$17,0),J1571+E1572-IF(AND(A1572&gt;=$E$14,MOD(A1572-$E$14,int)=0),$E$15,0)-F1572))))</f>
        <v/>
      </c>
      <c r="H1572" s="68"/>
      <c r="I1572" s="71" t="str">
        <f t="shared" si="211"/>
        <v/>
      </c>
      <c r="J1572" s="71" t="str">
        <f t="shared" si="212"/>
        <v/>
      </c>
      <c r="K1572" s="50"/>
      <c r="L1572" s="63" t="str">
        <f t="shared" si="213"/>
        <v/>
      </c>
      <c r="M1572" s="64" t="str">
        <f>IF(L1572="","",IF(OR(periods_per_year=26,periods_per_year=52),IF(periods_per_year=26,IF(L1572=1,fpdate,M1571+14),IF(periods_per_year=52,IF(L1572=1,fpdate,M1571+7),"n/a")),IF(periods_per_year=24,DATE(YEAR(fpdate),MONTH(fpdate)+(L1572-1)/2+IF(AND(DAY(fpdate)&gt;=15,MOD(L1572,2)=0),1,0),IF(MOD(L1572,2)=0,IF(DAY(fpdate)&gt;=15,DAY(fpdate)-14,DAY(fpdate)+14),DAY(fpdate))),IF(DAY(DATE(YEAR(fpdate),MONTH(fpdate)+L1572-1,DAY(fpdate)))&lt;&gt;DAY(fpdate),DATE(YEAR(fpdate),MONTH(fpdate)+L1572,0),DATE(YEAR(fpdate),MONTH(fpdate)+L1572-1,DAY(fpdate))))))</f>
        <v/>
      </c>
      <c r="N1572" s="70" t="str">
        <f>IF(L1572="","",IF(D1572&lt;&gt;"",D1572,IF(L1572=1,start_rate,IF(variable,IF(OR(L1572=1,L1572&lt;$K$20*periods_per_year),N1571,MIN($K$21,IF(MOD(L1572-1,$J$23)=0,MAX($K$22,N1571+$J$24),N1571))),N1571))))</f>
        <v/>
      </c>
      <c r="O1572" s="71" t="str">
        <f>IF(L1572="","",ROUND((((1+N1572/CP)^(CP/periods_per_year))-1)*R1571,2))</f>
        <v/>
      </c>
      <c r="P1572" s="71" t="str">
        <f>IF(L1572="","",IF(L1572=nper,R1571+O1572,MIN(R1571+O1572,IF(N1572=N1571,P1571,ROUND(-PMT(((1+N1572/CP)^(CP/periods_per_year))-1,nper-L1572+1,R1571),2)))))</f>
        <v/>
      </c>
      <c r="Q1572" s="71" t="str">
        <f t="shared" si="214"/>
        <v/>
      </c>
      <c r="R1572" s="71" t="str">
        <f t="shared" si="215"/>
        <v/>
      </c>
    </row>
    <row r="1573" spans="1:18" x14ac:dyDescent="0.25">
      <c r="A1573" s="63" t="str">
        <f t="shared" si="207"/>
        <v/>
      </c>
      <c r="B1573" s="64" t="str">
        <f t="shared" si="208"/>
        <v/>
      </c>
      <c r="C1573" s="65" t="str">
        <f t="shared" si="209"/>
        <v/>
      </c>
      <c r="D1573" s="66" t="str">
        <f>IF(A1573="","",IF(A1573=1,start_rate,IF(variable,IF(OR(A1573=1,A1573&lt;$K$20*periods_per_year),D1572,MIN($K$21,IF(MOD(A1573-1,$J$23)=0,MAX($K$22,D1572+$J$24),D1572))),D1572)))</f>
        <v/>
      </c>
      <c r="E1573" s="71" t="str">
        <f t="shared" si="210"/>
        <v/>
      </c>
      <c r="F1573" s="71" t="str">
        <f>IF(A1573="","",IF(A1573=nper,J1572+E1573,MIN(J1572+E1573,IF(D1573=D1572,F1572,IF($E$10="Acc Bi-Weekly",ROUND((-PMT(((1+D1573/CP)^(CP/12))-1,(nper-A1573+1)*12/26,J1572))/2,2),IF($E$10="Acc Weekly",ROUND((-PMT(((1+D1573/CP)^(CP/12))-1,(nper-A1573+1)*12/52,J1572))/4,2),ROUND(-PMT(((1+D1573/CP)^(CP/periods_per_year))-1,nper-A1573+1,J1572),2)))))))</f>
        <v/>
      </c>
      <c r="G1573" s="71" t="str">
        <f>IF(OR(A1573="",A1573&lt;$E$14),"",IF(J1572&lt;=F1573,0,IF(IF(AND(A1573&gt;=$E$14,MOD(A1573-$E$14,int)=0),$E$15,0)+F1573&gt;=J1572+E1573,J1572+E1573-F1573,IF(AND(A1573&gt;=$E$14,MOD(A1573-$E$14,int)=0),$E$15,0)+IF(IF(AND(A1573&gt;=$E$14,MOD(A1573-$E$14,int)=0),$E$15,0)+IF(MOD(A1573-$E$18,periods_per_year)=0,$E$17,0)+F1573&lt;J1572+E1573,IF(MOD(A1573-$E$18,periods_per_year)=0,$E$17,0),J1572+E1573-IF(AND(A1573&gt;=$E$14,MOD(A1573-$E$14,int)=0),$E$15,0)-F1573))))</f>
        <v/>
      </c>
      <c r="H1573" s="68"/>
      <c r="I1573" s="71" t="str">
        <f t="shared" si="211"/>
        <v/>
      </c>
      <c r="J1573" s="71" t="str">
        <f t="shared" si="212"/>
        <v/>
      </c>
      <c r="K1573" s="50"/>
      <c r="L1573" s="63" t="str">
        <f t="shared" si="213"/>
        <v/>
      </c>
      <c r="M1573" s="64" t="str">
        <f>IF(L1573="","",IF(OR(periods_per_year=26,periods_per_year=52),IF(periods_per_year=26,IF(L1573=1,fpdate,M1572+14),IF(periods_per_year=52,IF(L1573=1,fpdate,M1572+7),"n/a")),IF(periods_per_year=24,DATE(YEAR(fpdate),MONTH(fpdate)+(L1573-1)/2+IF(AND(DAY(fpdate)&gt;=15,MOD(L1573,2)=0),1,0),IF(MOD(L1573,2)=0,IF(DAY(fpdate)&gt;=15,DAY(fpdate)-14,DAY(fpdate)+14),DAY(fpdate))),IF(DAY(DATE(YEAR(fpdate),MONTH(fpdate)+L1573-1,DAY(fpdate)))&lt;&gt;DAY(fpdate),DATE(YEAR(fpdate),MONTH(fpdate)+L1573,0),DATE(YEAR(fpdate),MONTH(fpdate)+L1573-1,DAY(fpdate))))))</f>
        <v/>
      </c>
      <c r="N1573" s="70" t="str">
        <f>IF(L1573="","",IF(D1573&lt;&gt;"",D1573,IF(L1573=1,start_rate,IF(variable,IF(OR(L1573=1,L1573&lt;$K$20*periods_per_year),N1572,MIN($K$21,IF(MOD(L1573-1,$J$23)=0,MAX($K$22,N1572+$J$24),N1572))),N1572))))</f>
        <v/>
      </c>
      <c r="O1573" s="71" t="str">
        <f>IF(L1573="","",ROUND((((1+N1573/CP)^(CP/periods_per_year))-1)*R1572,2))</f>
        <v/>
      </c>
      <c r="P1573" s="71" t="str">
        <f>IF(L1573="","",IF(L1573=nper,R1572+O1573,MIN(R1572+O1573,IF(N1573=N1572,P1572,ROUND(-PMT(((1+N1573/CP)^(CP/periods_per_year))-1,nper-L1573+1,R1572),2)))))</f>
        <v/>
      </c>
      <c r="Q1573" s="71" t="str">
        <f t="shared" si="214"/>
        <v/>
      </c>
      <c r="R1573" s="71" t="str">
        <f t="shared" si="215"/>
        <v/>
      </c>
    </row>
    <row r="1574" spans="1:18" x14ac:dyDescent="0.25">
      <c r="A1574" s="63" t="str">
        <f t="shared" si="207"/>
        <v/>
      </c>
      <c r="B1574" s="64" t="str">
        <f t="shared" si="208"/>
        <v/>
      </c>
      <c r="C1574" s="65" t="str">
        <f t="shared" si="209"/>
        <v/>
      </c>
      <c r="D1574" s="66" t="str">
        <f>IF(A1574="","",IF(A1574=1,start_rate,IF(variable,IF(OR(A1574=1,A1574&lt;$K$20*periods_per_year),D1573,MIN($K$21,IF(MOD(A1574-1,$J$23)=0,MAX($K$22,D1573+$J$24),D1573))),D1573)))</f>
        <v/>
      </c>
      <c r="E1574" s="71" t="str">
        <f t="shared" si="210"/>
        <v/>
      </c>
      <c r="F1574" s="71" t="str">
        <f>IF(A1574="","",IF(A1574=nper,J1573+E1574,MIN(J1573+E1574,IF(D1574=D1573,F1573,IF($E$10="Acc Bi-Weekly",ROUND((-PMT(((1+D1574/CP)^(CP/12))-1,(nper-A1574+1)*12/26,J1573))/2,2),IF($E$10="Acc Weekly",ROUND((-PMT(((1+D1574/CP)^(CP/12))-1,(nper-A1574+1)*12/52,J1573))/4,2),ROUND(-PMT(((1+D1574/CP)^(CP/periods_per_year))-1,nper-A1574+1,J1573),2)))))))</f>
        <v/>
      </c>
      <c r="G1574" s="71" t="str">
        <f>IF(OR(A1574="",A1574&lt;$E$14),"",IF(J1573&lt;=F1574,0,IF(IF(AND(A1574&gt;=$E$14,MOD(A1574-$E$14,int)=0),$E$15,0)+F1574&gt;=J1573+E1574,J1573+E1574-F1574,IF(AND(A1574&gt;=$E$14,MOD(A1574-$E$14,int)=0),$E$15,0)+IF(IF(AND(A1574&gt;=$E$14,MOD(A1574-$E$14,int)=0),$E$15,0)+IF(MOD(A1574-$E$18,periods_per_year)=0,$E$17,0)+F1574&lt;J1573+E1574,IF(MOD(A1574-$E$18,periods_per_year)=0,$E$17,0),J1573+E1574-IF(AND(A1574&gt;=$E$14,MOD(A1574-$E$14,int)=0),$E$15,0)-F1574))))</f>
        <v/>
      </c>
      <c r="H1574" s="68"/>
      <c r="I1574" s="71" t="str">
        <f t="shared" si="211"/>
        <v/>
      </c>
      <c r="J1574" s="71" t="str">
        <f t="shared" si="212"/>
        <v/>
      </c>
      <c r="K1574" s="50"/>
      <c r="L1574" s="63" t="str">
        <f t="shared" si="213"/>
        <v/>
      </c>
      <c r="M1574" s="64" t="str">
        <f>IF(L1574="","",IF(OR(periods_per_year=26,periods_per_year=52),IF(periods_per_year=26,IF(L1574=1,fpdate,M1573+14),IF(periods_per_year=52,IF(L1574=1,fpdate,M1573+7),"n/a")),IF(periods_per_year=24,DATE(YEAR(fpdate),MONTH(fpdate)+(L1574-1)/2+IF(AND(DAY(fpdate)&gt;=15,MOD(L1574,2)=0),1,0),IF(MOD(L1574,2)=0,IF(DAY(fpdate)&gt;=15,DAY(fpdate)-14,DAY(fpdate)+14),DAY(fpdate))),IF(DAY(DATE(YEAR(fpdate),MONTH(fpdate)+L1574-1,DAY(fpdate)))&lt;&gt;DAY(fpdate),DATE(YEAR(fpdate),MONTH(fpdate)+L1574,0),DATE(YEAR(fpdate),MONTH(fpdate)+L1574-1,DAY(fpdate))))))</f>
        <v/>
      </c>
      <c r="N1574" s="70" t="str">
        <f>IF(L1574="","",IF(D1574&lt;&gt;"",D1574,IF(L1574=1,start_rate,IF(variable,IF(OR(L1574=1,L1574&lt;$K$20*periods_per_year),N1573,MIN($K$21,IF(MOD(L1574-1,$J$23)=0,MAX($K$22,N1573+$J$24),N1573))),N1573))))</f>
        <v/>
      </c>
      <c r="O1574" s="71" t="str">
        <f>IF(L1574="","",ROUND((((1+N1574/CP)^(CP/periods_per_year))-1)*R1573,2))</f>
        <v/>
      </c>
      <c r="P1574" s="71" t="str">
        <f>IF(L1574="","",IF(L1574=nper,R1573+O1574,MIN(R1573+O1574,IF(N1574=N1573,P1573,ROUND(-PMT(((1+N1574/CP)^(CP/periods_per_year))-1,nper-L1574+1,R1573),2)))))</f>
        <v/>
      </c>
      <c r="Q1574" s="71" t="str">
        <f t="shared" si="214"/>
        <v/>
      </c>
      <c r="R1574" s="71" t="str">
        <f t="shared" si="215"/>
        <v/>
      </c>
    </row>
    <row r="1575" spans="1:18" x14ac:dyDescent="0.25">
      <c r="A1575" s="63" t="str">
        <f t="shared" si="207"/>
        <v/>
      </c>
      <c r="B1575" s="64" t="str">
        <f t="shared" si="208"/>
        <v/>
      </c>
      <c r="C1575" s="65" t="str">
        <f t="shared" si="209"/>
        <v/>
      </c>
      <c r="D1575" s="66" t="str">
        <f>IF(A1575="","",IF(A1575=1,start_rate,IF(variable,IF(OR(A1575=1,A1575&lt;$K$20*periods_per_year),D1574,MIN($K$21,IF(MOD(A1575-1,$J$23)=0,MAX($K$22,D1574+$J$24),D1574))),D1574)))</f>
        <v/>
      </c>
      <c r="E1575" s="71" t="str">
        <f t="shared" si="210"/>
        <v/>
      </c>
      <c r="F1575" s="71" t="str">
        <f>IF(A1575="","",IF(A1575=nper,J1574+E1575,MIN(J1574+E1575,IF(D1575=D1574,F1574,IF($E$10="Acc Bi-Weekly",ROUND((-PMT(((1+D1575/CP)^(CP/12))-1,(nper-A1575+1)*12/26,J1574))/2,2),IF($E$10="Acc Weekly",ROUND((-PMT(((1+D1575/CP)^(CP/12))-1,(nper-A1575+1)*12/52,J1574))/4,2),ROUND(-PMT(((1+D1575/CP)^(CP/periods_per_year))-1,nper-A1575+1,J1574),2)))))))</f>
        <v/>
      </c>
      <c r="G1575" s="71" t="str">
        <f>IF(OR(A1575="",A1575&lt;$E$14),"",IF(J1574&lt;=F1575,0,IF(IF(AND(A1575&gt;=$E$14,MOD(A1575-$E$14,int)=0),$E$15,0)+F1575&gt;=J1574+E1575,J1574+E1575-F1575,IF(AND(A1575&gt;=$E$14,MOD(A1575-$E$14,int)=0),$E$15,0)+IF(IF(AND(A1575&gt;=$E$14,MOD(A1575-$E$14,int)=0),$E$15,0)+IF(MOD(A1575-$E$18,periods_per_year)=0,$E$17,0)+F1575&lt;J1574+E1575,IF(MOD(A1575-$E$18,periods_per_year)=0,$E$17,0),J1574+E1575-IF(AND(A1575&gt;=$E$14,MOD(A1575-$E$14,int)=0),$E$15,0)-F1575))))</f>
        <v/>
      </c>
      <c r="H1575" s="68"/>
      <c r="I1575" s="71" t="str">
        <f t="shared" si="211"/>
        <v/>
      </c>
      <c r="J1575" s="71" t="str">
        <f t="shared" si="212"/>
        <v/>
      </c>
      <c r="K1575" s="50"/>
      <c r="L1575" s="63" t="str">
        <f t="shared" si="213"/>
        <v/>
      </c>
      <c r="M1575" s="64" t="str">
        <f>IF(L1575="","",IF(OR(periods_per_year=26,periods_per_year=52),IF(periods_per_year=26,IF(L1575=1,fpdate,M1574+14),IF(periods_per_year=52,IF(L1575=1,fpdate,M1574+7),"n/a")),IF(periods_per_year=24,DATE(YEAR(fpdate),MONTH(fpdate)+(L1575-1)/2+IF(AND(DAY(fpdate)&gt;=15,MOD(L1575,2)=0),1,0),IF(MOD(L1575,2)=0,IF(DAY(fpdate)&gt;=15,DAY(fpdate)-14,DAY(fpdate)+14),DAY(fpdate))),IF(DAY(DATE(YEAR(fpdate),MONTH(fpdate)+L1575-1,DAY(fpdate)))&lt;&gt;DAY(fpdate),DATE(YEAR(fpdate),MONTH(fpdate)+L1575,0),DATE(YEAR(fpdate),MONTH(fpdate)+L1575-1,DAY(fpdate))))))</f>
        <v/>
      </c>
      <c r="N1575" s="70" t="str">
        <f>IF(L1575="","",IF(D1575&lt;&gt;"",D1575,IF(L1575=1,start_rate,IF(variable,IF(OR(L1575=1,L1575&lt;$K$20*periods_per_year),N1574,MIN($K$21,IF(MOD(L1575-1,$J$23)=0,MAX($K$22,N1574+$J$24),N1574))),N1574))))</f>
        <v/>
      </c>
      <c r="O1575" s="71" t="str">
        <f>IF(L1575="","",ROUND((((1+N1575/CP)^(CP/periods_per_year))-1)*R1574,2))</f>
        <v/>
      </c>
      <c r="P1575" s="71" t="str">
        <f>IF(L1575="","",IF(L1575=nper,R1574+O1575,MIN(R1574+O1575,IF(N1575=N1574,P1574,ROUND(-PMT(((1+N1575/CP)^(CP/periods_per_year))-1,nper-L1575+1,R1574),2)))))</f>
        <v/>
      </c>
      <c r="Q1575" s="71" t="str">
        <f t="shared" si="214"/>
        <v/>
      </c>
      <c r="R1575" s="71" t="str">
        <f t="shared" si="215"/>
        <v/>
      </c>
    </row>
    <row r="1576" spans="1:18" x14ac:dyDescent="0.25">
      <c r="A1576" s="63" t="str">
        <f t="shared" si="207"/>
        <v/>
      </c>
      <c r="B1576" s="64" t="str">
        <f t="shared" si="208"/>
        <v/>
      </c>
      <c r="C1576" s="65" t="str">
        <f t="shared" si="209"/>
        <v/>
      </c>
      <c r="D1576" s="66" t="str">
        <f>IF(A1576="","",IF(A1576=1,start_rate,IF(variable,IF(OR(A1576=1,A1576&lt;$K$20*periods_per_year),D1575,MIN($K$21,IF(MOD(A1576-1,$J$23)=0,MAX($K$22,D1575+$J$24),D1575))),D1575)))</f>
        <v/>
      </c>
      <c r="E1576" s="71" t="str">
        <f t="shared" si="210"/>
        <v/>
      </c>
      <c r="F1576" s="71" t="str">
        <f>IF(A1576="","",IF(A1576=nper,J1575+E1576,MIN(J1575+E1576,IF(D1576=D1575,F1575,IF($E$10="Acc Bi-Weekly",ROUND((-PMT(((1+D1576/CP)^(CP/12))-1,(nper-A1576+1)*12/26,J1575))/2,2),IF($E$10="Acc Weekly",ROUND((-PMT(((1+D1576/CP)^(CP/12))-1,(nper-A1576+1)*12/52,J1575))/4,2),ROUND(-PMT(((1+D1576/CP)^(CP/periods_per_year))-1,nper-A1576+1,J1575),2)))))))</f>
        <v/>
      </c>
      <c r="G1576" s="71" t="str">
        <f>IF(OR(A1576="",A1576&lt;$E$14),"",IF(J1575&lt;=F1576,0,IF(IF(AND(A1576&gt;=$E$14,MOD(A1576-$E$14,int)=0),$E$15,0)+F1576&gt;=J1575+E1576,J1575+E1576-F1576,IF(AND(A1576&gt;=$E$14,MOD(A1576-$E$14,int)=0),$E$15,0)+IF(IF(AND(A1576&gt;=$E$14,MOD(A1576-$E$14,int)=0),$E$15,0)+IF(MOD(A1576-$E$18,periods_per_year)=0,$E$17,0)+F1576&lt;J1575+E1576,IF(MOD(A1576-$E$18,periods_per_year)=0,$E$17,0),J1575+E1576-IF(AND(A1576&gt;=$E$14,MOD(A1576-$E$14,int)=0),$E$15,0)-F1576))))</f>
        <v/>
      </c>
      <c r="H1576" s="68"/>
      <c r="I1576" s="71" t="str">
        <f t="shared" si="211"/>
        <v/>
      </c>
      <c r="J1576" s="71" t="str">
        <f t="shared" si="212"/>
        <v/>
      </c>
      <c r="K1576" s="50"/>
      <c r="L1576" s="63" t="str">
        <f t="shared" si="213"/>
        <v/>
      </c>
      <c r="M1576" s="64" t="str">
        <f>IF(L1576="","",IF(OR(periods_per_year=26,periods_per_year=52),IF(periods_per_year=26,IF(L1576=1,fpdate,M1575+14),IF(periods_per_year=52,IF(L1576=1,fpdate,M1575+7),"n/a")),IF(periods_per_year=24,DATE(YEAR(fpdate),MONTH(fpdate)+(L1576-1)/2+IF(AND(DAY(fpdate)&gt;=15,MOD(L1576,2)=0),1,0),IF(MOD(L1576,2)=0,IF(DAY(fpdate)&gt;=15,DAY(fpdate)-14,DAY(fpdate)+14),DAY(fpdate))),IF(DAY(DATE(YEAR(fpdate),MONTH(fpdate)+L1576-1,DAY(fpdate)))&lt;&gt;DAY(fpdate),DATE(YEAR(fpdate),MONTH(fpdate)+L1576,0),DATE(YEAR(fpdate),MONTH(fpdate)+L1576-1,DAY(fpdate))))))</f>
        <v/>
      </c>
      <c r="N1576" s="70" t="str">
        <f>IF(L1576="","",IF(D1576&lt;&gt;"",D1576,IF(L1576=1,start_rate,IF(variable,IF(OR(L1576=1,L1576&lt;$K$20*periods_per_year),N1575,MIN($K$21,IF(MOD(L1576-1,$J$23)=0,MAX($K$22,N1575+$J$24),N1575))),N1575))))</f>
        <v/>
      </c>
      <c r="O1576" s="71" t="str">
        <f>IF(L1576="","",ROUND((((1+N1576/CP)^(CP/periods_per_year))-1)*R1575,2))</f>
        <v/>
      </c>
      <c r="P1576" s="71" t="str">
        <f>IF(L1576="","",IF(L1576=nper,R1575+O1576,MIN(R1575+O1576,IF(N1576=N1575,P1575,ROUND(-PMT(((1+N1576/CP)^(CP/periods_per_year))-1,nper-L1576+1,R1575),2)))))</f>
        <v/>
      </c>
      <c r="Q1576" s="71" t="str">
        <f t="shared" si="214"/>
        <v/>
      </c>
      <c r="R1576" s="71" t="str">
        <f t="shared" si="215"/>
        <v/>
      </c>
    </row>
    <row r="1577" spans="1:18" x14ac:dyDescent="0.25">
      <c r="A1577" s="63" t="str">
        <f t="shared" si="207"/>
        <v/>
      </c>
      <c r="B1577" s="64" t="str">
        <f t="shared" si="208"/>
        <v/>
      </c>
      <c r="C1577" s="65" t="str">
        <f t="shared" si="209"/>
        <v/>
      </c>
      <c r="D1577" s="66" t="str">
        <f>IF(A1577="","",IF(A1577=1,start_rate,IF(variable,IF(OR(A1577=1,A1577&lt;$K$20*periods_per_year),D1576,MIN($K$21,IF(MOD(A1577-1,$J$23)=0,MAX($K$22,D1576+$J$24),D1576))),D1576)))</f>
        <v/>
      </c>
      <c r="E1577" s="71" t="str">
        <f t="shared" si="210"/>
        <v/>
      </c>
      <c r="F1577" s="71" t="str">
        <f>IF(A1577="","",IF(A1577=nper,J1576+E1577,MIN(J1576+E1577,IF(D1577=D1576,F1576,IF($E$10="Acc Bi-Weekly",ROUND((-PMT(((1+D1577/CP)^(CP/12))-1,(nper-A1577+1)*12/26,J1576))/2,2),IF($E$10="Acc Weekly",ROUND((-PMT(((1+D1577/CP)^(CP/12))-1,(nper-A1577+1)*12/52,J1576))/4,2),ROUND(-PMT(((1+D1577/CP)^(CP/periods_per_year))-1,nper-A1577+1,J1576),2)))))))</f>
        <v/>
      </c>
      <c r="G1577" s="71" t="str">
        <f>IF(OR(A1577="",A1577&lt;$E$14),"",IF(J1576&lt;=F1577,0,IF(IF(AND(A1577&gt;=$E$14,MOD(A1577-$E$14,int)=0),$E$15,0)+F1577&gt;=J1576+E1577,J1576+E1577-F1577,IF(AND(A1577&gt;=$E$14,MOD(A1577-$E$14,int)=0),$E$15,0)+IF(IF(AND(A1577&gt;=$E$14,MOD(A1577-$E$14,int)=0),$E$15,0)+IF(MOD(A1577-$E$18,periods_per_year)=0,$E$17,0)+F1577&lt;J1576+E1577,IF(MOD(A1577-$E$18,periods_per_year)=0,$E$17,0),J1576+E1577-IF(AND(A1577&gt;=$E$14,MOD(A1577-$E$14,int)=0),$E$15,0)-F1577))))</f>
        <v/>
      </c>
      <c r="H1577" s="68"/>
      <c r="I1577" s="71" t="str">
        <f t="shared" si="211"/>
        <v/>
      </c>
      <c r="J1577" s="71" t="str">
        <f t="shared" si="212"/>
        <v/>
      </c>
      <c r="K1577" s="50"/>
      <c r="L1577" s="63" t="str">
        <f t="shared" si="213"/>
        <v/>
      </c>
      <c r="M1577" s="64" t="str">
        <f>IF(L1577="","",IF(OR(periods_per_year=26,periods_per_year=52),IF(periods_per_year=26,IF(L1577=1,fpdate,M1576+14),IF(periods_per_year=52,IF(L1577=1,fpdate,M1576+7),"n/a")),IF(periods_per_year=24,DATE(YEAR(fpdate),MONTH(fpdate)+(L1577-1)/2+IF(AND(DAY(fpdate)&gt;=15,MOD(L1577,2)=0),1,0),IF(MOD(L1577,2)=0,IF(DAY(fpdate)&gt;=15,DAY(fpdate)-14,DAY(fpdate)+14),DAY(fpdate))),IF(DAY(DATE(YEAR(fpdate),MONTH(fpdate)+L1577-1,DAY(fpdate)))&lt;&gt;DAY(fpdate),DATE(YEAR(fpdate),MONTH(fpdate)+L1577,0),DATE(YEAR(fpdate),MONTH(fpdate)+L1577-1,DAY(fpdate))))))</f>
        <v/>
      </c>
      <c r="N1577" s="70" t="str">
        <f>IF(L1577="","",IF(D1577&lt;&gt;"",D1577,IF(L1577=1,start_rate,IF(variable,IF(OR(L1577=1,L1577&lt;$K$20*periods_per_year),N1576,MIN($K$21,IF(MOD(L1577-1,$J$23)=0,MAX($K$22,N1576+$J$24),N1576))),N1576))))</f>
        <v/>
      </c>
      <c r="O1577" s="71" t="str">
        <f>IF(L1577="","",ROUND((((1+N1577/CP)^(CP/periods_per_year))-1)*R1576,2))</f>
        <v/>
      </c>
      <c r="P1577" s="71" t="str">
        <f>IF(L1577="","",IF(L1577=nper,R1576+O1577,MIN(R1576+O1577,IF(N1577=N1576,P1576,ROUND(-PMT(((1+N1577/CP)^(CP/periods_per_year))-1,nper-L1577+1,R1576),2)))))</f>
        <v/>
      </c>
      <c r="Q1577" s="71" t="str">
        <f t="shared" si="214"/>
        <v/>
      </c>
      <c r="R1577" s="71" t="str">
        <f t="shared" si="215"/>
        <v/>
      </c>
    </row>
    <row r="1578" spans="1:18" x14ac:dyDescent="0.25">
      <c r="A1578" s="63" t="str">
        <f t="shared" si="207"/>
        <v/>
      </c>
      <c r="B1578" s="64" t="str">
        <f t="shared" si="208"/>
        <v/>
      </c>
      <c r="C1578" s="65" t="str">
        <f t="shared" si="209"/>
        <v/>
      </c>
      <c r="D1578" s="66" t="str">
        <f>IF(A1578="","",IF(A1578=1,start_rate,IF(variable,IF(OR(A1578=1,A1578&lt;$K$20*periods_per_year),D1577,MIN($K$21,IF(MOD(A1578-1,$J$23)=0,MAX($K$22,D1577+$J$24),D1577))),D1577)))</f>
        <v/>
      </c>
      <c r="E1578" s="71" t="str">
        <f t="shared" si="210"/>
        <v/>
      </c>
      <c r="F1578" s="71" t="str">
        <f>IF(A1578="","",IF(A1578=nper,J1577+E1578,MIN(J1577+E1578,IF(D1578=D1577,F1577,IF($E$10="Acc Bi-Weekly",ROUND((-PMT(((1+D1578/CP)^(CP/12))-1,(nper-A1578+1)*12/26,J1577))/2,2),IF($E$10="Acc Weekly",ROUND((-PMT(((1+D1578/CP)^(CP/12))-1,(nper-A1578+1)*12/52,J1577))/4,2),ROUND(-PMT(((1+D1578/CP)^(CP/periods_per_year))-1,nper-A1578+1,J1577),2)))))))</f>
        <v/>
      </c>
      <c r="G1578" s="71" t="str">
        <f>IF(OR(A1578="",A1578&lt;$E$14),"",IF(J1577&lt;=F1578,0,IF(IF(AND(A1578&gt;=$E$14,MOD(A1578-$E$14,int)=0),$E$15,0)+F1578&gt;=J1577+E1578,J1577+E1578-F1578,IF(AND(A1578&gt;=$E$14,MOD(A1578-$E$14,int)=0),$E$15,0)+IF(IF(AND(A1578&gt;=$E$14,MOD(A1578-$E$14,int)=0),$E$15,0)+IF(MOD(A1578-$E$18,periods_per_year)=0,$E$17,0)+F1578&lt;J1577+E1578,IF(MOD(A1578-$E$18,periods_per_year)=0,$E$17,0),J1577+E1578-IF(AND(A1578&gt;=$E$14,MOD(A1578-$E$14,int)=0),$E$15,0)-F1578))))</f>
        <v/>
      </c>
      <c r="H1578" s="68"/>
      <c r="I1578" s="71" t="str">
        <f t="shared" si="211"/>
        <v/>
      </c>
      <c r="J1578" s="71" t="str">
        <f t="shared" si="212"/>
        <v/>
      </c>
      <c r="K1578" s="50"/>
      <c r="L1578" s="63" t="str">
        <f t="shared" si="213"/>
        <v/>
      </c>
      <c r="M1578" s="64" t="str">
        <f>IF(L1578="","",IF(OR(periods_per_year=26,periods_per_year=52),IF(periods_per_year=26,IF(L1578=1,fpdate,M1577+14),IF(periods_per_year=52,IF(L1578=1,fpdate,M1577+7),"n/a")),IF(periods_per_year=24,DATE(YEAR(fpdate),MONTH(fpdate)+(L1578-1)/2+IF(AND(DAY(fpdate)&gt;=15,MOD(L1578,2)=0),1,0),IF(MOD(L1578,2)=0,IF(DAY(fpdate)&gt;=15,DAY(fpdate)-14,DAY(fpdate)+14),DAY(fpdate))),IF(DAY(DATE(YEAR(fpdate),MONTH(fpdate)+L1578-1,DAY(fpdate)))&lt;&gt;DAY(fpdate),DATE(YEAR(fpdate),MONTH(fpdate)+L1578,0),DATE(YEAR(fpdate),MONTH(fpdate)+L1578-1,DAY(fpdate))))))</f>
        <v/>
      </c>
      <c r="N1578" s="70" t="str">
        <f>IF(L1578="","",IF(D1578&lt;&gt;"",D1578,IF(L1578=1,start_rate,IF(variable,IF(OR(L1578=1,L1578&lt;$K$20*periods_per_year),N1577,MIN($K$21,IF(MOD(L1578-1,$J$23)=0,MAX($K$22,N1577+$J$24),N1577))),N1577))))</f>
        <v/>
      </c>
      <c r="O1578" s="71" t="str">
        <f>IF(L1578="","",ROUND((((1+N1578/CP)^(CP/periods_per_year))-1)*R1577,2))</f>
        <v/>
      </c>
      <c r="P1578" s="71" t="str">
        <f>IF(L1578="","",IF(L1578=nper,R1577+O1578,MIN(R1577+O1578,IF(N1578=N1577,P1577,ROUND(-PMT(((1+N1578/CP)^(CP/periods_per_year))-1,nper-L1578+1,R1577),2)))))</f>
        <v/>
      </c>
      <c r="Q1578" s="71" t="str">
        <f t="shared" si="214"/>
        <v/>
      </c>
      <c r="R1578" s="71" t="str">
        <f t="shared" si="215"/>
        <v/>
      </c>
    </row>
    <row r="1579" spans="1:18" x14ac:dyDescent="0.25">
      <c r="A1579" s="63" t="str">
        <f t="shared" ref="A1579:A1602" si="216">IF(J1578="","",IF(OR(A1578&gt;=nper,ROUND(J1578,2)&lt;=0),"",A1578+1))</f>
        <v/>
      </c>
      <c r="B1579" s="64" t="str">
        <f t="shared" ref="B1579:B1602" si="217">IF(A1579="","",IF(OR(periods_per_year=26,periods_per_year=52),IF(periods_per_year=26,IF(A1579=1,fpdate,B1578+14),IF(periods_per_year=52,IF(A1579=1,fpdate,B1578+7),"n/a")),IF(periods_per_year=24,DATE(YEAR(fpdate),MONTH(fpdate)+(A1579-1)/2+IF(AND(DAY(fpdate)&gt;=15,MOD(A1579,2)=0),1,0),IF(MOD(A1579,2)=0,IF(DAY(fpdate)&gt;=15,DAY(fpdate)-14,DAY(fpdate)+14),DAY(fpdate))),IF(DAY(DATE(YEAR(fpdate),MONTH(fpdate)+A1579-1,DAY(fpdate)))&lt;&gt;DAY(fpdate),DATE(YEAR(fpdate),MONTH(fpdate)+A1579,0),DATE(YEAR(fpdate),MONTH(fpdate)+A1579-1,DAY(fpdate))))))</f>
        <v/>
      </c>
      <c r="C1579" s="65" t="str">
        <f t="shared" ref="C1579:C1602" si="218">IF(A1579="","",IF(MOD(A1579,periods_per_year)=0,A1579/periods_per_year,""))</f>
        <v/>
      </c>
      <c r="D1579" s="66" t="str">
        <f>IF(A1579="","",IF(A1579=1,start_rate,IF(variable,IF(OR(A1579=1,A1579&lt;$K$20*periods_per_year),D1578,MIN($K$21,IF(MOD(A1579-1,$J$23)=0,MAX($K$22,D1578+$J$24),D1578))),D1578)))</f>
        <v/>
      </c>
      <c r="E1579" s="71" t="str">
        <f t="shared" ref="E1579:E1602" si="219">IF(A1579="","",ROUND((((1+D1579/CP)^(CP/periods_per_year))-1)*J1578,2))</f>
        <v/>
      </c>
      <c r="F1579" s="71" t="str">
        <f>IF(A1579="","",IF(A1579=nper,J1578+E1579,MIN(J1578+E1579,IF(D1579=D1578,F1578,IF($E$10="Acc Bi-Weekly",ROUND((-PMT(((1+D1579/CP)^(CP/12))-1,(nper-A1579+1)*12/26,J1578))/2,2),IF($E$10="Acc Weekly",ROUND((-PMT(((1+D1579/CP)^(CP/12))-1,(nper-A1579+1)*12/52,J1578))/4,2),ROUND(-PMT(((1+D1579/CP)^(CP/periods_per_year))-1,nper-A1579+1,J1578),2)))))))</f>
        <v/>
      </c>
      <c r="G1579" s="71" t="str">
        <f>IF(OR(A1579="",A1579&lt;$E$14),"",IF(J1578&lt;=F1579,0,IF(IF(AND(A1579&gt;=$E$14,MOD(A1579-$E$14,int)=0),$E$15,0)+F1579&gt;=J1578+E1579,J1578+E1579-F1579,IF(AND(A1579&gt;=$E$14,MOD(A1579-$E$14,int)=0),$E$15,0)+IF(IF(AND(A1579&gt;=$E$14,MOD(A1579-$E$14,int)=0),$E$15,0)+IF(MOD(A1579-$E$18,periods_per_year)=0,$E$17,0)+F1579&lt;J1578+E1579,IF(MOD(A1579-$E$18,periods_per_year)=0,$E$17,0),J1578+E1579-IF(AND(A1579&gt;=$E$14,MOD(A1579-$E$14,int)=0),$E$15,0)-F1579))))</f>
        <v/>
      </c>
      <c r="H1579" s="68"/>
      <c r="I1579" s="71" t="str">
        <f t="shared" ref="I1579:I1602" si="220">IF(A1579="","",F1579-E1579+H1579+IF(G1579="",0,G1579))</f>
        <v/>
      </c>
      <c r="J1579" s="71" t="str">
        <f t="shared" ref="J1579:J1602" si="221">IF(A1579="","",J1578-I1579)</f>
        <v/>
      </c>
      <c r="K1579" s="50"/>
      <c r="L1579" s="63" t="str">
        <f t="shared" ref="L1579:L1602" si="222">IF(R1578="","",IF(OR(L1578&gt;=nper,ROUND(R1578,2)&lt;=0),"",L1578+1))</f>
        <v/>
      </c>
      <c r="M1579" s="64" t="str">
        <f>IF(L1579="","",IF(OR(periods_per_year=26,periods_per_year=52),IF(periods_per_year=26,IF(L1579=1,fpdate,M1578+14),IF(periods_per_year=52,IF(L1579=1,fpdate,M1578+7),"n/a")),IF(periods_per_year=24,DATE(YEAR(fpdate),MONTH(fpdate)+(L1579-1)/2+IF(AND(DAY(fpdate)&gt;=15,MOD(L1579,2)=0),1,0),IF(MOD(L1579,2)=0,IF(DAY(fpdate)&gt;=15,DAY(fpdate)-14,DAY(fpdate)+14),DAY(fpdate))),IF(DAY(DATE(YEAR(fpdate),MONTH(fpdate)+L1579-1,DAY(fpdate)))&lt;&gt;DAY(fpdate),DATE(YEAR(fpdate),MONTH(fpdate)+L1579,0),DATE(YEAR(fpdate),MONTH(fpdate)+L1579-1,DAY(fpdate))))))</f>
        <v/>
      </c>
      <c r="N1579" s="70" t="str">
        <f>IF(L1579="","",IF(D1579&lt;&gt;"",D1579,IF(L1579=1,start_rate,IF(variable,IF(OR(L1579=1,L1579&lt;$K$20*periods_per_year),N1578,MIN($K$21,IF(MOD(L1579-1,$J$23)=0,MAX($K$22,N1578+$J$24),N1578))),N1578))))</f>
        <v/>
      </c>
      <c r="O1579" s="71" t="str">
        <f>IF(L1579="","",ROUND((((1+N1579/CP)^(CP/periods_per_year))-1)*R1578,2))</f>
        <v/>
      </c>
      <c r="P1579" s="71" t="str">
        <f>IF(L1579="","",IF(L1579=nper,R1578+O1579,MIN(R1578+O1579,IF(N1579=N1578,P1578,ROUND(-PMT(((1+N1579/CP)^(CP/periods_per_year))-1,nper-L1579+1,R1578),2)))))</f>
        <v/>
      </c>
      <c r="Q1579" s="71" t="str">
        <f t="shared" ref="Q1579:Q1602" si="223">IF(L1579="","",P1579-O1579)</f>
        <v/>
      </c>
      <c r="R1579" s="71" t="str">
        <f t="shared" ref="R1579:R1602" si="224">IF(L1579="","",R1578-Q1579)</f>
        <v/>
      </c>
    </row>
    <row r="1580" spans="1:18" x14ac:dyDescent="0.25">
      <c r="A1580" s="63" t="str">
        <f t="shared" si="216"/>
        <v/>
      </c>
      <c r="B1580" s="64" t="str">
        <f t="shared" si="217"/>
        <v/>
      </c>
      <c r="C1580" s="65" t="str">
        <f t="shared" si="218"/>
        <v/>
      </c>
      <c r="D1580" s="66" t="str">
        <f>IF(A1580="","",IF(A1580=1,start_rate,IF(variable,IF(OR(A1580=1,A1580&lt;$K$20*periods_per_year),D1579,MIN($K$21,IF(MOD(A1580-1,$J$23)=0,MAX($K$22,D1579+$J$24),D1579))),D1579)))</f>
        <v/>
      </c>
      <c r="E1580" s="71" t="str">
        <f t="shared" si="219"/>
        <v/>
      </c>
      <c r="F1580" s="71" t="str">
        <f>IF(A1580="","",IF(A1580=nper,J1579+E1580,MIN(J1579+E1580,IF(D1580=D1579,F1579,IF($E$10="Acc Bi-Weekly",ROUND((-PMT(((1+D1580/CP)^(CP/12))-1,(nper-A1580+1)*12/26,J1579))/2,2),IF($E$10="Acc Weekly",ROUND((-PMT(((1+D1580/CP)^(CP/12))-1,(nper-A1580+1)*12/52,J1579))/4,2),ROUND(-PMT(((1+D1580/CP)^(CP/periods_per_year))-1,nper-A1580+1,J1579),2)))))))</f>
        <v/>
      </c>
      <c r="G1580" s="71" t="str">
        <f>IF(OR(A1580="",A1580&lt;$E$14),"",IF(J1579&lt;=F1580,0,IF(IF(AND(A1580&gt;=$E$14,MOD(A1580-$E$14,int)=0),$E$15,0)+F1580&gt;=J1579+E1580,J1579+E1580-F1580,IF(AND(A1580&gt;=$E$14,MOD(A1580-$E$14,int)=0),$E$15,0)+IF(IF(AND(A1580&gt;=$E$14,MOD(A1580-$E$14,int)=0),$E$15,0)+IF(MOD(A1580-$E$18,periods_per_year)=0,$E$17,0)+F1580&lt;J1579+E1580,IF(MOD(A1580-$E$18,periods_per_year)=0,$E$17,0),J1579+E1580-IF(AND(A1580&gt;=$E$14,MOD(A1580-$E$14,int)=0),$E$15,0)-F1580))))</f>
        <v/>
      </c>
      <c r="H1580" s="68"/>
      <c r="I1580" s="71" t="str">
        <f t="shared" si="220"/>
        <v/>
      </c>
      <c r="J1580" s="71" t="str">
        <f t="shared" si="221"/>
        <v/>
      </c>
      <c r="K1580" s="50"/>
      <c r="L1580" s="63" t="str">
        <f t="shared" si="222"/>
        <v/>
      </c>
      <c r="M1580" s="64" t="str">
        <f>IF(L1580="","",IF(OR(periods_per_year=26,periods_per_year=52),IF(periods_per_year=26,IF(L1580=1,fpdate,M1579+14),IF(periods_per_year=52,IF(L1580=1,fpdate,M1579+7),"n/a")),IF(periods_per_year=24,DATE(YEAR(fpdate),MONTH(fpdate)+(L1580-1)/2+IF(AND(DAY(fpdate)&gt;=15,MOD(L1580,2)=0),1,0),IF(MOD(L1580,2)=0,IF(DAY(fpdate)&gt;=15,DAY(fpdate)-14,DAY(fpdate)+14),DAY(fpdate))),IF(DAY(DATE(YEAR(fpdate),MONTH(fpdate)+L1580-1,DAY(fpdate)))&lt;&gt;DAY(fpdate),DATE(YEAR(fpdate),MONTH(fpdate)+L1580,0),DATE(YEAR(fpdate),MONTH(fpdate)+L1580-1,DAY(fpdate))))))</f>
        <v/>
      </c>
      <c r="N1580" s="70" t="str">
        <f>IF(L1580="","",IF(D1580&lt;&gt;"",D1580,IF(L1580=1,start_rate,IF(variable,IF(OR(L1580=1,L1580&lt;$K$20*periods_per_year),N1579,MIN($K$21,IF(MOD(L1580-1,$J$23)=0,MAX($K$22,N1579+$J$24),N1579))),N1579))))</f>
        <v/>
      </c>
      <c r="O1580" s="71" t="str">
        <f>IF(L1580="","",ROUND((((1+N1580/CP)^(CP/periods_per_year))-1)*R1579,2))</f>
        <v/>
      </c>
      <c r="P1580" s="71" t="str">
        <f>IF(L1580="","",IF(L1580=nper,R1579+O1580,MIN(R1579+O1580,IF(N1580=N1579,P1579,ROUND(-PMT(((1+N1580/CP)^(CP/periods_per_year))-1,nper-L1580+1,R1579),2)))))</f>
        <v/>
      </c>
      <c r="Q1580" s="71" t="str">
        <f t="shared" si="223"/>
        <v/>
      </c>
      <c r="R1580" s="71" t="str">
        <f t="shared" si="224"/>
        <v/>
      </c>
    </row>
    <row r="1581" spans="1:18" x14ac:dyDescent="0.25">
      <c r="A1581" s="63" t="str">
        <f t="shared" si="216"/>
        <v/>
      </c>
      <c r="B1581" s="64" t="str">
        <f t="shared" si="217"/>
        <v/>
      </c>
      <c r="C1581" s="65" t="str">
        <f t="shared" si="218"/>
        <v/>
      </c>
      <c r="D1581" s="66" t="str">
        <f>IF(A1581="","",IF(A1581=1,start_rate,IF(variable,IF(OR(A1581=1,A1581&lt;$K$20*periods_per_year),D1580,MIN($K$21,IF(MOD(A1581-1,$J$23)=0,MAX($K$22,D1580+$J$24),D1580))),D1580)))</f>
        <v/>
      </c>
      <c r="E1581" s="71" t="str">
        <f t="shared" si="219"/>
        <v/>
      </c>
      <c r="F1581" s="71" t="str">
        <f>IF(A1581="","",IF(A1581=nper,J1580+E1581,MIN(J1580+E1581,IF(D1581=D1580,F1580,IF($E$10="Acc Bi-Weekly",ROUND((-PMT(((1+D1581/CP)^(CP/12))-1,(nper-A1581+1)*12/26,J1580))/2,2),IF($E$10="Acc Weekly",ROUND((-PMT(((1+D1581/CP)^(CP/12))-1,(nper-A1581+1)*12/52,J1580))/4,2),ROUND(-PMT(((1+D1581/CP)^(CP/periods_per_year))-1,nper-A1581+1,J1580),2)))))))</f>
        <v/>
      </c>
      <c r="G1581" s="71" t="str">
        <f>IF(OR(A1581="",A1581&lt;$E$14),"",IF(J1580&lt;=F1581,0,IF(IF(AND(A1581&gt;=$E$14,MOD(A1581-$E$14,int)=0),$E$15,0)+F1581&gt;=J1580+E1581,J1580+E1581-F1581,IF(AND(A1581&gt;=$E$14,MOD(A1581-$E$14,int)=0),$E$15,0)+IF(IF(AND(A1581&gt;=$E$14,MOD(A1581-$E$14,int)=0),$E$15,0)+IF(MOD(A1581-$E$18,periods_per_year)=0,$E$17,0)+F1581&lt;J1580+E1581,IF(MOD(A1581-$E$18,periods_per_year)=0,$E$17,0),J1580+E1581-IF(AND(A1581&gt;=$E$14,MOD(A1581-$E$14,int)=0),$E$15,0)-F1581))))</f>
        <v/>
      </c>
      <c r="H1581" s="68"/>
      <c r="I1581" s="71" t="str">
        <f t="shared" si="220"/>
        <v/>
      </c>
      <c r="J1581" s="71" t="str">
        <f t="shared" si="221"/>
        <v/>
      </c>
      <c r="K1581" s="50"/>
      <c r="L1581" s="63" t="str">
        <f t="shared" si="222"/>
        <v/>
      </c>
      <c r="M1581" s="64" t="str">
        <f>IF(L1581="","",IF(OR(periods_per_year=26,periods_per_year=52),IF(periods_per_year=26,IF(L1581=1,fpdate,M1580+14),IF(periods_per_year=52,IF(L1581=1,fpdate,M1580+7),"n/a")),IF(periods_per_year=24,DATE(YEAR(fpdate),MONTH(fpdate)+(L1581-1)/2+IF(AND(DAY(fpdate)&gt;=15,MOD(L1581,2)=0),1,0),IF(MOD(L1581,2)=0,IF(DAY(fpdate)&gt;=15,DAY(fpdate)-14,DAY(fpdate)+14),DAY(fpdate))),IF(DAY(DATE(YEAR(fpdate),MONTH(fpdate)+L1581-1,DAY(fpdate)))&lt;&gt;DAY(fpdate),DATE(YEAR(fpdate),MONTH(fpdate)+L1581,0),DATE(YEAR(fpdate),MONTH(fpdate)+L1581-1,DAY(fpdate))))))</f>
        <v/>
      </c>
      <c r="N1581" s="70" t="str">
        <f>IF(L1581="","",IF(D1581&lt;&gt;"",D1581,IF(L1581=1,start_rate,IF(variable,IF(OR(L1581=1,L1581&lt;$K$20*periods_per_year),N1580,MIN($K$21,IF(MOD(L1581-1,$J$23)=0,MAX($K$22,N1580+$J$24),N1580))),N1580))))</f>
        <v/>
      </c>
      <c r="O1581" s="71" t="str">
        <f>IF(L1581="","",ROUND((((1+N1581/CP)^(CP/periods_per_year))-1)*R1580,2))</f>
        <v/>
      </c>
      <c r="P1581" s="71" t="str">
        <f>IF(L1581="","",IF(L1581=nper,R1580+O1581,MIN(R1580+O1581,IF(N1581=N1580,P1580,ROUND(-PMT(((1+N1581/CP)^(CP/periods_per_year))-1,nper-L1581+1,R1580),2)))))</f>
        <v/>
      </c>
      <c r="Q1581" s="71" t="str">
        <f t="shared" si="223"/>
        <v/>
      </c>
      <c r="R1581" s="71" t="str">
        <f t="shared" si="224"/>
        <v/>
      </c>
    </row>
    <row r="1582" spans="1:18" x14ac:dyDescent="0.25">
      <c r="A1582" s="63" t="str">
        <f t="shared" si="216"/>
        <v/>
      </c>
      <c r="B1582" s="64" t="str">
        <f t="shared" si="217"/>
        <v/>
      </c>
      <c r="C1582" s="65" t="str">
        <f t="shared" si="218"/>
        <v/>
      </c>
      <c r="D1582" s="66" t="str">
        <f>IF(A1582="","",IF(A1582=1,start_rate,IF(variable,IF(OR(A1582=1,A1582&lt;$K$20*periods_per_year),D1581,MIN($K$21,IF(MOD(A1582-1,$J$23)=0,MAX($K$22,D1581+$J$24),D1581))),D1581)))</f>
        <v/>
      </c>
      <c r="E1582" s="71" t="str">
        <f t="shared" si="219"/>
        <v/>
      </c>
      <c r="F1582" s="71" t="str">
        <f>IF(A1582="","",IF(A1582=nper,J1581+E1582,MIN(J1581+E1582,IF(D1582=D1581,F1581,IF($E$10="Acc Bi-Weekly",ROUND((-PMT(((1+D1582/CP)^(CP/12))-1,(nper-A1582+1)*12/26,J1581))/2,2),IF($E$10="Acc Weekly",ROUND((-PMT(((1+D1582/CP)^(CP/12))-1,(nper-A1582+1)*12/52,J1581))/4,2),ROUND(-PMT(((1+D1582/CP)^(CP/periods_per_year))-1,nper-A1582+1,J1581),2)))))))</f>
        <v/>
      </c>
      <c r="G1582" s="71" t="str">
        <f>IF(OR(A1582="",A1582&lt;$E$14),"",IF(J1581&lt;=F1582,0,IF(IF(AND(A1582&gt;=$E$14,MOD(A1582-$E$14,int)=0),$E$15,0)+F1582&gt;=J1581+E1582,J1581+E1582-F1582,IF(AND(A1582&gt;=$E$14,MOD(A1582-$E$14,int)=0),$E$15,0)+IF(IF(AND(A1582&gt;=$E$14,MOD(A1582-$E$14,int)=0),$E$15,0)+IF(MOD(A1582-$E$18,periods_per_year)=0,$E$17,0)+F1582&lt;J1581+E1582,IF(MOD(A1582-$E$18,periods_per_year)=0,$E$17,0),J1581+E1582-IF(AND(A1582&gt;=$E$14,MOD(A1582-$E$14,int)=0),$E$15,0)-F1582))))</f>
        <v/>
      </c>
      <c r="H1582" s="68"/>
      <c r="I1582" s="71" t="str">
        <f t="shared" si="220"/>
        <v/>
      </c>
      <c r="J1582" s="71" t="str">
        <f t="shared" si="221"/>
        <v/>
      </c>
      <c r="K1582" s="50"/>
      <c r="L1582" s="63" t="str">
        <f t="shared" si="222"/>
        <v/>
      </c>
      <c r="M1582" s="64" t="str">
        <f>IF(L1582="","",IF(OR(periods_per_year=26,periods_per_year=52),IF(periods_per_year=26,IF(L1582=1,fpdate,M1581+14),IF(periods_per_year=52,IF(L1582=1,fpdate,M1581+7),"n/a")),IF(periods_per_year=24,DATE(YEAR(fpdate),MONTH(fpdate)+(L1582-1)/2+IF(AND(DAY(fpdate)&gt;=15,MOD(L1582,2)=0),1,0),IF(MOD(L1582,2)=0,IF(DAY(fpdate)&gt;=15,DAY(fpdate)-14,DAY(fpdate)+14),DAY(fpdate))),IF(DAY(DATE(YEAR(fpdate),MONTH(fpdate)+L1582-1,DAY(fpdate)))&lt;&gt;DAY(fpdate),DATE(YEAR(fpdate),MONTH(fpdate)+L1582,0),DATE(YEAR(fpdate),MONTH(fpdate)+L1582-1,DAY(fpdate))))))</f>
        <v/>
      </c>
      <c r="N1582" s="70" t="str">
        <f>IF(L1582="","",IF(D1582&lt;&gt;"",D1582,IF(L1582=1,start_rate,IF(variable,IF(OR(L1582=1,L1582&lt;$K$20*periods_per_year),N1581,MIN($K$21,IF(MOD(L1582-1,$J$23)=0,MAX($K$22,N1581+$J$24),N1581))),N1581))))</f>
        <v/>
      </c>
      <c r="O1582" s="71" t="str">
        <f>IF(L1582="","",ROUND((((1+N1582/CP)^(CP/periods_per_year))-1)*R1581,2))</f>
        <v/>
      </c>
      <c r="P1582" s="71" t="str">
        <f>IF(L1582="","",IF(L1582=nper,R1581+O1582,MIN(R1581+O1582,IF(N1582=N1581,P1581,ROUND(-PMT(((1+N1582/CP)^(CP/periods_per_year))-1,nper-L1582+1,R1581),2)))))</f>
        <v/>
      </c>
      <c r="Q1582" s="71" t="str">
        <f t="shared" si="223"/>
        <v/>
      </c>
      <c r="R1582" s="71" t="str">
        <f t="shared" si="224"/>
        <v/>
      </c>
    </row>
    <row r="1583" spans="1:18" x14ac:dyDescent="0.25">
      <c r="A1583" s="63" t="str">
        <f t="shared" si="216"/>
        <v/>
      </c>
      <c r="B1583" s="64" t="str">
        <f t="shared" si="217"/>
        <v/>
      </c>
      <c r="C1583" s="65" t="str">
        <f t="shared" si="218"/>
        <v/>
      </c>
      <c r="D1583" s="66" t="str">
        <f>IF(A1583="","",IF(A1583=1,start_rate,IF(variable,IF(OR(A1583=1,A1583&lt;$K$20*periods_per_year),D1582,MIN($K$21,IF(MOD(A1583-1,$J$23)=0,MAX($K$22,D1582+$J$24),D1582))),D1582)))</f>
        <v/>
      </c>
      <c r="E1583" s="71" t="str">
        <f t="shared" si="219"/>
        <v/>
      </c>
      <c r="F1583" s="71" t="str">
        <f>IF(A1583="","",IF(A1583=nper,J1582+E1583,MIN(J1582+E1583,IF(D1583=D1582,F1582,IF($E$10="Acc Bi-Weekly",ROUND((-PMT(((1+D1583/CP)^(CP/12))-1,(nper-A1583+1)*12/26,J1582))/2,2),IF($E$10="Acc Weekly",ROUND((-PMT(((1+D1583/CP)^(CP/12))-1,(nper-A1583+1)*12/52,J1582))/4,2),ROUND(-PMT(((1+D1583/CP)^(CP/periods_per_year))-1,nper-A1583+1,J1582),2)))))))</f>
        <v/>
      </c>
      <c r="G1583" s="71" t="str">
        <f>IF(OR(A1583="",A1583&lt;$E$14),"",IF(J1582&lt;=F1583,0,IF(IF(AND(A1583&gt;=$E$14,MOD(A1583-$E$14,int)=0),$E$15,0)+F1583&gt;=J1582+E1583,J1582+E1583-F1583,IF(AND(A1583&gt;=$E$14,MOD(A1583-$E$14,int)=0),$E$15,0)+IF(IF(AND(A1583&gt;=$E$14,MOD(A1583-$E$14,int)=0),$E$15,0)+IF(MOD(A1583-$E$18,periods_per_year)=0,$E$17,0)+F1583&lt;J1582+E1583,IF(MOD(A1583-$E$18,periods_per_year)=0,$E$17,0),J1582+E1583-IF(AND(A1583&gt;=$E$14,MOD(A1583-$E$14,int)=0),$E$15,0)-F1583))))</f>
        <v/>
      </c>
      <c r="H1583" s="68"/>
      <c r="I1583" s="71" t="str">
        <f t="shared" si="220"/>
        <v/>
      </c>
      <c r="J1583" s="71" t="str">
        <f t="shared" si="221"/>
        <v/>
      </c>
      <c r="K1583" s="50"/>
      <c r="L1583" s="63" t="str">
        <f t="shared" si="222"/>
        <v/>
      </c>
      <c r="M1583" s="64" t="str">
        <f>IF(L1583="","",IF(OR(periods_per_year=26,periods_per_year=52),IF(periods_per_year=26,IF(L1583=1,fpdate,M1582+14),IF(periods_per_year=52,IF(L1583=1,fpdate,M1582+7),"n/a")),IF(periods_per_year=24,DATE(YEAR(fpdate),MONTH(fpdate)+(L1583-1)/2+IF(AND(DAY(fpdate)&gt;=15,MOD(L1583,2)=0),1,0),IF(MOD(L1583,2)=0,IF(DAY(fpdate)&gt;=15,DAY(fpdate)-14,DAY(fpdate)+14),DAY(fpdate))),IF(DAY(DATE(YEAR(fpdate),MONTH(fpdate)+L1583-1,DAY(fpdate)))&lt;&gt;DAY(fpdate),DATE(YEAR(fpdate),MONTH(fpdate)+L1583,0),DATE(YEAR(fpdate),MONTH(fpdate)+L1583-1,DAY(fpdate))))))</f>
        <v/>
      </c>
      <c r="N1583" s="70" t="str">
        <f>IF(L1583="","",IF(D1583&lt;&gt;"",D1583,IF(L1583=1,start_rate,IF(variable,IF(OR(L1583=1,L1583&lt;$K$20*periods_per_year),N1582,MIN($K$21,IF(MOD(L1583-1,$J$23)=0,MAX($K$22,N1582+$J$24),N1582))),N1582))))</f>
        <v/>
      </c>
      <c r="O1583" s="71" t="str">
        <f>IF(L1583="","",ROUND((((1+N1583/CP)^(CP/periods_per_year))-1)*R1582,2))</f>
        <v/>
      </c>
      <c r="P1583" s="71" t="str">
        <f>IF(L1583="","",IF(L1583=nper,R1582+O1583,MIN(R1582+O1583,IF(N1583=N1582,P1582,ROUND(-PMT(((1+N1583/CP)^(CP/periods_per_year))-1,nper-L1583+1,R1582),2)))))</f>
        <v/>
      </c>
      <c r="Q1583" s="71" t="str">
        <f t="shared" si="223"/>
        <v/>
      </c>
      <c r="R1583" s="71" t="str">
        <f t="shared" si="224"/>
        <v/>
      </c>
    </row>
    <row r="1584" spans="1:18" x14ac:dyDescent="0.25">
      <c r="A1584" s="63" t="str">
        <f t="shared" si="216"/>
        <v/>
      </c>
      <c r="B1584" s="64" t="str">
        <f t="shared" si="217"/>
        <v/>
      </c>
      <c r="C1584" s="65" t="str">
        <f t="shared" si="218"/>
        <v/>
      </c>
      <c r="D1584" s="66" t="str">
        <f>IF(A1584="","",IF(A1584=1,start_rate,IF(variable,IF(OR(A1584=1,A1584&lt;$K$20*periods_per_year),D1583,MIN($K$21,IF(MOD(A1584-1,$J$23)=0,MAX($K$22,D1583+$J$24),D1583))),D1583)))</f>
        <v/>
      </c>
      <c r="E1584" s="71" t="str">
        <f t="shared" si="219"/>
        <v/>
      </c>
      <c r="F1584" s="71" t="str">
        <f>IF(A1584="","",IF(A1584=nper,J1583+E1584,MIN(J1583+E1584,IF(D1584=D1583,F1583,IF($E$10="Acc Bi-Weekly",ROUND((-PMT(((1+D1584/CP)^(CP/12))-1,(nper-A1584+1)*12/26,J1583))/2,2),IF($E$10="Acc Weekly",ROUND((-PMT(((1+D1584/CP)^(CP/12))-1,(nper-A1584+1)*12/52,J1583))/4,2),ROUND(-PMT(((1+D1584/CP)^(CP/periods_per_year))-1,nper-A1584+1,J1583),2)))))))</f>
        <v/>
      </c>
      <c r="G1584" s="71" t="str">
        <f>IF(OR(A1584="",A1584&lt;$E$14),"",IF(J1583&lt;=F1584,0,IF(IF(AND(A1584&gt;=$E$14,MOD(A1584-$E$14,int)=0),$E$15,0)+F1584&gt;=J1583+E1584,J1583+E1584-F1584,IF(AND(A1584&gt;=$E$14,MOD(A1584-$E$14,int)=0),$E$15,0)+IF(IF(AND(A1584&gt;=$E$14,MOD(A1584-$E$14,int)=0),$E$15,0)+IF(MOD(A1584-$E$18,periods_per_year)=0,$E$17,0)+F1584&lt;J1583+E1584,IF(MOD(A1584-$E$18,periods_per_year)=0,$E$17,0),J1583+E1584-IF(AND(A1584&gt;=$E$14,MOD(A1584-$E$14,int)=0),$E$15,0)-F1584))))</f>
        <v/>
      </c>
      <c r="H1584" s="68"/>
      <c r="I1584" s="71" t="str">
        <f t="shared" si="220"/>
        <v/>
      </c>
      <c r="J1584" s="71" t="str">
        <f t="shared" si="221"/>
        <v/>
      </c>
      <c r="K1584" s="50"/>
      <c r="L1584" s="63" t="str">
        <f t="shared" si="222"/>
        <v/>
      </c>
      <c r="M1584" s="64" t="str">
        <f>IF(L1584="","",IF(OR(periods_per_year=26,periods_per_year=52),IF(periods_per_year=26,IF(L1584=1,fpdate,M1583+14),IF(periods_per_year=52,IF(L1584=1,fpdate,M1583+7),"n/a")),IF(periods_per_year=24,DATE(YEAR(fpdate),MONTH(fpdate)+(L1584-1)/2+IF(AND(DAY(fpdate)&gt;=15,MOD(L1584,2)=0),1,0),IF(MOD(L1584,2)=0,IF(DAY(fpdate)&gt;=15,DAY(fpdate)-14,DAY(fpdate)+14),DAY(fpdate))),IF(DAY(DATE(YEAR(fpdate),MONTH(fpdate)+L1584-1,DAY(fpdate)))&lt;&gt;DAY(fpdate),DATE(YEAR(fpdate),MONTH(fpdate)+L1584,0),DATE(YEAR(fpdate),MONTH(fpdate)+L1584-1,DAY(fpdate))))))</f>
        <v/>
      </c>
      <c r="N1584" s="70" t="str">
        <f>IF(L1584="","",IF(D1584&lt;&gt;"",D1584,IF(L1584=1,start_rate,IF(variable,IF(OR(L1584=1,L1584&lt;$K$20*periods_per_year),N1583,MIN($K$21,IF(MOD(L1584-1,$J$23)=0,MAX($K$22,N1583+$J$24),N1583))),N1583))))</f>
        <v/>
      </c>
      <c r="O1584" s="71" t="str">
        <f>IF(L1584="","",ROUND((((1+N1584/CP)^(CP/periods_per_year))-1)*R1583,2))</f>
        <v/>
      </c>
      <c r="P1584" s="71" t="str">
        <f>IF(L1584="","",IF(L1584=nper,R1583+O1584,MIN(R1583+O1584,IF(N1584=N1583,P1583,ROUND(-PMT(((1+N1584/CP)^(CP/periods_per_year))-1,nper-L1584+1,R1583),2)))))</f>
        <v/>
      </c>
      <c r="Q1584" s="71" t="str">
        <f t="shared" si="223"/>
        <v/>
      </c>
      <c r="R1584" s="71" t="str">
        <f t="shared" si="224"/>
        <v/>
      </c>
    </row>
    <row r="1585" spans="1:18" x14ac:dyDescent="0.25">
      <c r="A1585" s="63" t="str">
        <f t="shared" si="216"/>
        <v/>
      </c>
      <c r="B1585" s="64" t="str">
        <f t="shared" si="217"/>
        <v/>
      </c>
      <c r="C1585" s="65" t="str">
        <f t="shared" si="218"/>
        <v/>
      </c>
      <c r="D1585" s="66" t="str">
        <f>IF(A1585="","",IF(A1585=1,start_rate,IF(variable,IF(OR(A1585=1,A1585&lt;$K$20*periods_per_year),D1584,MIN($K$21,IF(MOD(A1585-1,$J$23)=0,MAX($K$22,D1584+$J$24),D1584))),D1584)))</f>
        <v/>
      </c>
      <c r="E1585" s="71" t="str">
        <f t="shared" si="219"/>
        <v/>
      </c>
      <c r="F1585" s="71" t="str">
        <f>IF(A1585="","",IF(A1585=nper,J1584+E1585,MIN(J1584+E1585,IF(D1585=D1584,F1584,IF($E$10="Acc Bi-Weekly",ROUND((-PMT(((1+D1585/CP)^(CP/12))-1,(nper-A1585+1)*12/26,J1584))/2,2),IF($E$10="Acc Weekly",ROUND((-PMT(((1+D1585/CP)^(CP/12))-1,(nper-A1585+1)*12/52,J1584))/4,2),ROUND(-PMT(((1+D1585/CP)^(CP/periods_per_year))-1,nper-A1585+1,J1584),2)))))))</f>
        <v/>
      </c>
      <c r="G1585" s="71" t="str">
        <f>IF(OR(A1585="",A1585&lt;$E$14),"",IF(J1584&lt;=F1585,0,IF(IF(AND(A1585&gt;=$E$14,MOD(A1585-$E$14,int)=0),$E$15,0)+F1585&gt;=J1584+E1585,J1584+E1585-F1585,IF(AND(A1585&gt;=$E$14,MOD(A1585-$E$14,int)=0),$E$15,0)+IF(IF(AND(A1585&gt;=$E$14,MOD(A1585-$E$14,int)=0),$E$15,0)+IF(MOD(A1585-$E$18,periods_per_year)=0,$E$17,0)+F1585&lt;J1584+E1585,IF(MOD(A1585-$E$18,periods_per_year)=0,$E$17,0),J1584+E1585-IF(AND(A1585&gt;=$E$14,MOD(A1585-$E$14,int)=0),$E$15,0)-F1585))))</f>
        <v/>
      </c>
      <c r="H1585" s="68"/>
      <c r="I1585" s="71" t="str">
        <f t="shared" si="220"/>
        <v/>
      </c>
      <c r="J1585" s="71" t="str">
        <f t="shared" si="221"/>
        <v/>
      </c>
      <c r="K1585" s="50"/>
      <c r="L1585" s="63" t="str">
        <f t="shared" si="222"/>
        <v/>
      </c>
      <c r="M1585" s="64" t="str">
        <f>IF(L1585="","",IF(OR(periods_per_year=26,periods_per_year=52),IF(periods_per_year=26,IF(L1585=1,fpdate,M1584+14),IF(periods_per_year=52,IF(L1585=1,fpdate,M1584+7),"n/a")),IF(periods_per_year=24,DATE(YEAR(fpdate),MONTH(fpdate)+(L1585-1)/2+IF(AND(DAY(fpdate)&gt;=15,MOD(L1585,2)=0),1,0),IF(MOD(L1585,2)=0,IF(DAY(fpdate)&gt;=15,DAY(fpdate)-14,DAY(fpdate)+14),DAY(fpdate))),IF(DAY(DATE(YEAR(fpdate),MONTH(fpdate)+L1585-1,DAY(fpdate)))&lt;&gt;DAY(fpdate),DATE(YEAR(fpdate),MONTH(fpdate)+L1585,0),DATE(YEAR(fpdate),MONTH(fpdate)+L1585-1,DAY(fpdate))))))</f>
        <v/>
      </c>
      <c r="N1585" s="70" t="str">
        <f>IF(L1585="","",IF(D1585&lt;&gt;"",D1585,IF(L1585=1,start_rate,IF(variable,IF(OR(L1585=1,L1585&lt;$K$20*periods_per_year),N1584,MIN($K$21,IF(MOD(L1585-1,$J$23)=0,MAX($K$22,N1584+$J$24),N1584))),N1584))))</f>
        <v/>
      </c>
      <c r="O1585" s="71" t="str">
        <f>IF(L1585="","",ROUND((((1+N1585/CP)^(CP/periods_per_year))-1)*R1584,2))</f>
        <v/>
      </c>
      <c r="P1585" s="71" t="str">
        <f>IF(L1585="","",IF(L1585=nper,R1584+O1585,MIN(R1584+O1585,IF(N1585=N1584,P1584,ROUND(-PMT(((1+N1585/CP)^(CP/periods_per_year))-1,nper-L1585+1,R1584),2)))))</f>
        <v/>
      </c>
      <c r="Q1585" s="71" t="str">
        <f t="shared" si="223"/>
        <v/>
      </c>
      <c r="R1585" s="71" t="str">
        <f t="shared" si="224"/>
        <v/>
      </c>
    </row>
    <row r="1586" spans="1:18" x14ac:dyDescent="0.25">
      <c r="A1586" s="63" t="str">
        <f t="shared" si="216"/>
        <v/>
      </c>
      <c r="B1586" s="64" t="str">
        <f t="shared" si="217"/>
        <v/>
      </c>
      <c r="C1586" s="65" t="str">
        <f t="shared" si="218"/>
        <v/>
      </c>
      <c r="D1586" s="66" t="str">
        <f>IF(A1586="","",IF(A1586=1,start_rate,IF(variable,IF(OR(A1586=1,A1586&lt;$K$20*periods_per_year),D1585,MIN($K$21,IF(MOD(A1586-1,$J$23)=0,MAX($K$22,D1585+$J$24),D1585))),D1585)))</f>
        <v/>
      </c>
      <c r="E1586" s="71" t="str">
        <f t="shared" si="219"/>
        <v/>
      </c>
      <c r="F1586" s="71" t="str">
        <f>IF(A1586="","",IF(A1586=nper,J1585+E1586,MIN(J1585+E1586,IF(D1586=D1585,F1585,IF($E$10="Acc Bi-Weekly",ROUND((-PMT(((1+D1586/CP)^(CP/12))-1,(nper-A1586+1)*12/26,J1585))/2,2),IF($E$10="Acc Weekly",ROUND((-PMT(((1+D1586/CP)^(CP/12))-1,(nper-A1586+1)*12/52,J1585))/4,2),ROUND(-PMT(((1+D1586/CP)^(CP/periods_per_year))-1,nper-A1586+1,J1585),2)))))))</f>
        <v/>
      </c>
      <c r="G1586" s="71" t="str">
        <f>IF(OR(A1586="",A1586&lt;$E$14),"",IF(J1585&lt;=F1586,0,IF(IF(AND(A1586&gt;=$E$14,MOD(A1586-$E$14,int)=0),$E$15,0)+F1586&gt;=J1585+E1586,J1585+E1586-F1586,IF(AND(A1586&gt;=$E$14,MOD(A1586-$E$14,int)=0),$E$15,0)+IF(IF(AND(A1586&gt;=$E$14,MOD(A1586-$E$14,int)=0),$E$15,0)+IF(MOD(A1586-$E$18,periods_per_year)=0,$E$17,0)+F1586&lt;J1585+E1586,IF(MOD(A1586-$E$18,periods_per_year)=0,$E$17,0),J1585+E1586-IF(AND(A1586&gt;=$E$14,MOD(A1586-$E$14,int)=0),$E$15,0)-F1586))))</f>
        <v/>
      </c>
      <c r="H1586" s="68"/>
      <c r="I1586" s="71" t="str">
        <f t="shared" si="220"/>
        <v/>
      </c>
      <c r="J1586" s="71" t="str">
        <f t="shared" si="221"/>
        <v/>
      </c>
      <c r="K1586" s="50"/>
      <c r="L1586" s="63" t="str">
        <f t="shared" si="222"/>
        <v/>
      </c>
      <c r="M1586" s="64" t="str">
        <f>IF(L1586="","",IF(OR(periods_per_year=26,periods_per_year=52),IF(periods_per_year=26,IF(L1586=1,fpdate,M1585+14),IF(periods_per_year=52,IF(L1586=1,fpdate,M1585+7),"n/a")),IF(periods_per_year=24,DATE(YEAR(fpdate),MONTH(fpdate)+(L1586-1)/2+IF(AND(DAY(fpdate)&gt;=15,MOD(L1586,2)=0),1,0),IF(MOD(L1586,2)=0,IF(DAY(fpdate)&gt;=15,DAY(fpdate)-14,DAY(fpdate)+14),DAY(fpdate))),IF(DAY(DATE(YEAR(fpdate),MONTH(fpdate)+L1586-1,DAY(fpdate)))&lt;&gt;DAY(fpdate),DATE(YEAR(fpdate),MONTH(fpdate)+L1586,0),DATE(YEAR(fpdate),MONTH(fpdate)+L1586-1,DAY(fpdate))))))</f>
        <v/>
      </c>
      <c r="N1586" s="70" t="str">
        <f>IF(L1586="","",IF(D1586&lt;&gt;"",D1586,IF(L1586=1,start_rate,IF(variable,IF(OR(L1586=1,L1586&lt;$K$20*periods_per_year),N1585,MIN($K$21,IF(MOD(L1586-1,$J$23)=0,MAX($K$22,N1585+$J$24),N1585))),N1585))))</f>
        <v/>
      </c>
      <c r="O1586" s="71" t="str">
        <f>IF(L1586="","",ROUND((((1+N1586/CP)^(CP/periods_per_year))-1)*R1585,2))</f>
        <v/>
      </c>
      <c r="P1586" s="71" t="str">
        <f>IF(L1586="","",IF(L1586=nper,R1585+O1586,MIN(R1585+O1586,IF(N1586=N1585,P1585,ROUND(-PMT(((1+N1586/CP)^(CP/periods_per_year))-1,nper-L1586+1,R1585),2)))))</f>
        <v/>
      </c>
      <c r="Q1586" s="71" t="str">
        <f t="shared" si="223"/>
        <v/>
      </c>
      <c r="R1586" s="71" t="str">
        <f t="shared" si="224"/>
        <v/>
      </c>
    </row>
    <row r="1587" spans="1:18" x14ac:dyDescent="0.25">
      <c r="A1587" s="63" t="str">
        <f t="shared" si="216"/>
        <v/>
      </c>
      <c r="B1587" s="64" t="str">
        <f t="shared" si="217"/>
        <v/>
      </c>
      <c r="C1587" s="65" t="str">
        <f t="shared" si="218"/>
        <v/>
      </c>
      <c r="D1587" s="66" t="str">
        <f>IF(A1587="","",IF(A1587=1,start_rate,IF(variable,IF(OR(A1587=1,A1587&lt;$K$20*periods_per_year),D1586,MIN($K$21,IF(MOD(A1587-1,$J$23)=0,MAX($K$22,D1586+$J$24),D1586))),D1586)))</f>
        <v/>
      </c>
      <c r="E1587" s="71" t="str">
        <f t="shared" si="219"/>
        <v/>
      </c>
      <c r="F1587" s="71" t="str">
        <f>IF(A1587="","",IF(A1587=nper,J1586+E1587,MIN(J1586+E1587,IF(D1587=D1586,F1586,IF($E$10="Acc Bi-Weekly",ROUND((-PMT(((1+D1587/CP)^(CP/12))-1,(nper-A1587+1)*12/26,J1586))/2,2),IF($E$10="Acc Weekly",ROUND((-PMT(((1+D1587/CP)^(CP/12))-1,(nper-A1587+1)*12/52,J1586))/4,2),ROUND(-PMT(((1+D1587/CP)^(CP/periods_per_year))-1,nper-A1587+1,J1586),2)))))))</f>
        <v/>
      </c>
      <c r="G1587" s="71" t="str">
        <f>IF(OR(A1587="",A1587&lt;$E$14),"",IF(J1586&lt;=F1587,0,IF(IF(AND(A1587&gt;=$E$14,MOD(A1587-$E$14,int)=0),$E$15,0)+F1587&gt;=J1586+E1587,J1586+E1587-F1587,IF(AND(A1587&gt;=$E$14,MOD(A1587-$E$14,int)=0),$E$15,0)+IF(IF(AND(A1587&gt;=$E$14,MOD(A1587-$E$14,int)=0),$E$15,0)+IF(MOD(A1587-$E$18,periods_per_year)=0,$E$17,0)+F1587&lt;J1586+E1587,IF(MOD(A1587-$E$18,periods_per_year)=0,$E$17,0),J1586+E1587-IF(AND(A1587&gt;=$E$14,MOD(A1587-$E$14,int)=0),$E$15,0)-F1587))))</f>
        <v/>
      </c>
      <c r="H1587" s="68"/>
      <c r="I1587" s="71" t="str">
        <f t="shared" si="220"/>
        <v/>
      </c>
      <c r="J1587" s="71" t="str">
        <f t="shared" si="221"/>
        <v/>
      </c>
      <c r="K1587" s="50"/>
      <c r="L1587" s="63" t="str">
        <f t="shared" si="222"/>
        <v/>
      </c>
      <c r="M1587" s="64" t="str">
        <f>IF(L1587="","",IF(OR(periods_per_year=26,periods_per_year=52),IF(periods_per_year=26,IF(L1587=1,fpdate,M1586+14),IF(periods_per_year=52,IF(L1587=1,fpdate,M1586+7),"n/a")),IF(periods_per_year=24,DATE(YEAR(fpdate),MONTH(fpdate)+(L1587-1)/2+IF(AND(DAY(fpdate)&gt;=15,MOD(L1587,2)=0),1,0),IF(MOD(L1587,2)=0,IF(DAY(fpdate)&gt;=15,DAY(fpdate)-14,DAY(fpdate)+14),DAY(fpdate))),IF(DAY(DATE(YEAR(fpdate),MONTH(fpdate)+L1587-1,DAY(fpdate)))&lt;&gt;DAY(fpdate),DATE(YEAR(fpdate),MONTH(fpdate)+L1587,0),DATE(YEAR(fpdate),MONTH(fpdate)+L1587-1,DAY(fpdate))))))</f>
        <v/>
      </c>
      <c r="N1587" s="70" t="str">
        <f>IF(L1587="","",IF(D1587&lt;&gt;"",D1587,IF(L1587=1,start_rate,IF(variable,IF(OR(L1587=1,L1587&lt;$K$20*periods_per_year),N1586,MIN($K$21,IF(MOD(L1587-1,$J$23)=0,MAX($K$22,N1586+$J$24),N1586))),N1586))))</f>
        <v/>
      </c>
      <c r="O1587" s="71" t="str">
        <f>IF(L1587="","",ROUND((((1+N1587/CP)^(CP/periods_per_year))-1)*R1586,2))</f>
        <v/>
      </c>
      <c r="P1587" s="71" t="str">
        <f>IF(L1587="","",IF(L1587=nper,R1586+O1587,MIN(R1586+O1587,IF(N1587=N1586,P1586,ROUND(-PMT(((1+N1587/CP)^(CP/periods_per_year))-1,nper-L1587+1,R1586),2)))))</f>
        <v/>
      </c>
      <c r="Q1587" s="71" t="str">
        <f t="shared" si="223"/>
        <v/>
      </c>
      <c r="R1587" s="71" t="str">
        <f t="shared" si="224"/>
        <v/>
      </c>
    </row>
    <row r="1588" spans="1:18" x14ac:dyDescent="0.25">
      <c r="A1588" s="63" t="str">
        <f t="shared" si="216"/>
        <v/>
      </c>
      <c r="B1588" s="64" t="str">
        <f t="shared" si="217"/>
        <v/>
      </c>
      <c r="C1588" s="65" t="str">
        <f t="shared" si="218"/>
        <v/>
      </c>
      <c r="D1588" s="66" t="str">
        <f>IF(A1588="","",IF(A1588=1,start_rate,IF(variable,IF(OR(A1588=1,A1588&lt;$K$20*periods_per_year),D1587,MIN($K$21,IF(MOD(A1588-1,$J$23)=0,MAX($K$22,D1587+$J$24),D1587))),D1587)))</f>
        <v/>
      </c>
      <c r="E1588" s="71" t="str">
        <f t="shared" si="219"/>
        <v/>
      </c>
      <c r="F1588" s="71" t="str">
        <f>IF(A1588="","",IF(A1588=nper,J1587+E1588,MIN(J1587+E1588,IF(D1588=D1587,F1587,IF($E$10="Acc Bi-Weekly",ROUND((-PMT(((1+D1588/CP)^(CP/12))-1,(nper-A1588+1)*12/26,J1587))/2,2),IF($E$10="Acc Weekly",ROUND((-PMT(((1+D1588/CP)^(CP/12))-1,(nper-A1588+1)*12/52,J1587))/4,2),ROUND(-PMT(((1+D1588/CP)^(CP/periods_per_year))-1,nper-A1588+1,J1587),2)))))))</f>
        <v/>
      </c>
      <c r="G1588" s="71" t="str">
        <f>IF(OR(A1588="",A1588&lt;$E$14),"",IF(J1587&lt;=F1588,0,IF(IF(AND(A1588&gt;=$E$14,MOD(A1588-$E$14,int)=0),$E$15,0)+F1588&gt;=J1587+E1588,J1587+E1588-F1588,IF(AND(A1588&gt;=$E$14,MOD(A1588-$E$14,int)=0),$E$15,0)+IF(IF(AND(A1588&gt;=$E$14,MOD(A1588-$E$14,int)=0),$E$15,0)+IF(MOD(A1588-$E$18,periods_per_year)=0,$E$17,0)+F1588&lt;J1587+E1588,IF(MOD(A1588-$E$18,periods_per_year)=0,$E$17,0),J1587+E1588-IF(AND(A1588&gt;=$E$14,MOD(A1588-$E$14,int)=0),$E$15,0)-F1588))))</f>
        <v/>
      </c>
      <c r="H1588" s="68"/>
      <c r="I1588" s="71" t="str">
        <f t="shared" si="220"/>
        <v/>
      </c>
      <c r="J1588" s="71" t="str">
        <f t="shared" si="221"/>
        <v/>
      </c>
      <c r="K1588" s="50"/>
      <c r="L1588" s="63" t="str">
        <f t="shared" si="222"/>
        <v/>
      </c>
      <c r="M1588" s="64" t="str">
        <f>IF(L1588="","",IF(OR(periods_per_year=26,periods_per_year=52),IF(periods_per_year=26,IF(L1588=1,fpdate,M1587+14),IF(periods_per_year=52,IF(L1588=1,fpdate,M1587+7),"n/a")),IF(periods_per_year=24,DATE(YEAR(fpdate),MONTH(fpdate)+(L1588-1)/2+IF(AND(DAY(fpdate)&gt;=15,MOD(L1588,2)=0),1,0),IF(MOD(L1588,2)=0,IF(DAY(fpdate)&gt;=15,DAY(fpdate)-14,DAY(fpdate)+14),DAY(fpdate))),IF(DAY(DATE(YEAR(fpdate),MONTH(fpdate)+L1588-1,DAY(fpdate)))&lt;&gt;DAY(fpdate),DATE(YEAR(fpdate),MONTH(fpdate)+L1588,0),DATE(YEAR(fpdate),MONTH(fpdate)+L1588-1,DAY(fpdate))))))</f>
        <v/>
      </c>
      <c r="N1588" s="70" t="str">
        <f>IF(L1588="","",IF(D1588&lt;&gt;"",D1588,IF(L1588=1,start_rate,IF(variable,IF(OR(L1588=1,L1588&lt;$K$20*periods_per_year),N1587,MIN($K$21,IF(MOD(L1588-1,$J$23)=0,MAX($K$22,N1587+$J$24),N1587))),N1587))))</f>
        <v/>
      </c>
      <c r="O1588" s="71" t="str">
        <f>IF(L1588="","",ROUND((((1+N1588/CP)^(CP/periods_per_year))-1)*R1587,2))</f>
        <v/>
      </c>
      <c r="P1588" s="71" t="str">
        <f>IF(L1588="","",IF(L1588=nper,R1587+O1588,MIN(R1587+O1588,IF(N1588=N1587,P1587,ROUND(-PMT(((1+N1588/CP)^(CP/periods_per_year))-1,nper-L1588+1,R1587),2)))))</f>
        <v/>
      </c>
      <c r="Q1588" s="71" t="str">
        <f t="shared" si="223"/>
        <v/>
      </c>
      <c r="R1588" s="71" t="str">
        <f t="shared" si="224"/>
        <v/>
      </c>
    </row>
    <row r="1589" spans="1:18" x14ac:dyDescent="0.25">
      <c r="A1589" s="63" t="str">
        <f t="shared" si="216"/>
        <v/>
      </c>
      <c r="B1589" s="64" t="str">
        <f t="shared" si="217"/>
        <v/>
      </c>
      <c r="C1589" s="65" t="str">
        <f t="shared" si="218"/>
        <v/>
      </c>
      <c r="D1589" s="66" t="str">
        <f>IF(A1589="","",IF(A1589=1,start_rate,IF(variable,IF(OR(A1589=1,A1589&lt;$K$20*periods_per_year),D1588,MIN($K$21,IF(MOD(A1589-1,$J$23)=0,MAX($K$22,D1588+$J$24),D1588))),D1588)))</f>
        <v/>
      </c>
      <c r="E1589" s="71" t="str">
        <f t="shared" si="219"/>
        <v/>
      </c>
      <c r="F1589" s="71" t="str">
        <f>IF(A1589="","",IF(A1589=nper,J1588+E1589,MIN(J1588+E1589,IF(D1589=D1588,F1588,IF($E$10="Acc Bi-Weekly",ROUND((-PMT(((1+D1589/CP)^(CP/12))-1,(nper-A1589+1)*12/26,J1588))/2,2),IF($E$10="Acc Weekly",ROUND((-PMT(((1+D1589/CP)^(CP/12))-1,(nper-A1589+1)*12/52,J1588))/4,2),ROUND(-PMT(((1+D1589/CP)^(CP/periods_per_year))-1,nper-A1589+1,J1588),2)))))))</f>
        <v/>
      </c>
      <c r="G1589" s="71" t="str">
        <f>IF(OR(A1589="",A1589&lt;$E$14),"",IF(J1588&lt;=F1589,0,IF(IF(AND(A1589&gt;=$E$14,MOD(A1589-$E$14,int)=0),$E$15,0)+F1589&gt;=J1588+E1589,J1588+E1589-F1589,IF(AND(A1589&gt;=$E$14,MOD(A1589-$E$14,int)=0),$E$15,0)+IF(IF(AND(A1589&gt;=$E$14,MOD(A1589-$E$14,int)=0),$E$15,0)+IF(MOD(A1589-$E$18,periods_per_year)=0,$E$17,0)+F1589&lt;J1588+E1589,IF(MOD(A1589-$E$18,periods_per_year)=0,$E$17,0),J1588+E1589-IF(AND(A1589&gt;=$E$14,MOD(A1589-$E$14,int)=0),$E$15,0)-F1589))))</f>
        <v/>
      </c>
      <c r="H1589" s="68"/>
      <c r="I1589" s="71" t="str">
        <f t="shared" si="220"/>
        <v/>
      </c>
      <c r="J1589" s="71" t="str">
        <f t="shared" si="221"/>
        <v/>
      </c>
      <c r="K1589" s="50"/>
      <c r="L1589" s="63" t="str">
        <f t="shared" si="222"/>
        <v/>
      </c>
      <c r="M1589" s="64" t="str">
        <f>IF(L1589="","",IF(OR(periods_per_year=26,periods_per_year=52),IF(periods_per_year=26,IF(L1589=1,fpdate,M1588+14),IF(periods_per_year=52,IF(L1589=1,fpdate,M1588+7),"n/a")),IF(periods_per_year=24,DATE(YEAR(fpdate),MONTH(fpdate)+(L1589-1)/2+IF(AND(DAY(fpdate)&gt;=15,MOD(L1589,2)=0),1,0),IF(MOD(L1589,2)=0,IF(DAY(fpdate)&gt;=15,DAY(fpdate)-14,DAY(fpdate)+14),DAY(fpdate))),IF(DAY(DATE(YEAR(fpdate),MONTH(fpdate)+L1589-1,DAY(fpdate)))&lt;&gt;DAY(fpdate),DATE(YEAR(fpdate),MONTH(fpdate)+L1589,0),DATE(YEAR(fpdate),MONTH(fpdate)+L1589-1,DAY(fpdate))))))</f>
        <v/>
      </c>
      <c r="N1589" s="70" t="str">
        <f>IF(L1589="","",IF(D1589&lt;&gt;"",D1589,IF(L1589=1,start_rate,IF(variable,IF(OR(L1589=1,L1589&lt;$K$20*periods_per_year),N1588,MIN($K$21,IF(MOD(L1589-1,$J$23)=0,MAX($K$22,N1588+$J$24),N1588))),N1588))))</f>
        <v/>
      </c>
      <c r="O1589" s="71" t="str">
        <f>IF(L1589="","",ROUND((((1+N1589/CP)^(CP/periods_per_year))-1)*R1588,2))</f>
        <v/>
      </c>
      <c r="P1589" s="71" t="str">
        <f>IF(L1589="","",IF(L1589=nper,R1588+O1589,MIN(R1588+O1589,IF(N1589=N1588,P1588,ROUND(-PMT(((1+N1589/CP)^(CP/periods_per_year))-1,nper-L1589+1,R1588),2)))))</f>
        <v/>
      </c>
      <c r="Q1589" s="71" t="str">
        <f t="shared" si="223"/>
        <v/>
      </c>
      <c r="R1589" s="71" t="str">
        <f t="shared" si="224"/>
        <v/>
      </c>
    </row>
    <row r="1590" spans="1:18" x14ac:dyDescent="0.25">
      <c r="A1590" s="63" t="str">
        <f t="shared" si="216"/>
        <v/>
      </c>
      <c r="B1590" s="64" t="str">
        <f t="shared" si="217"/>
        <v/>
      </c>
      <c r="C1590" s="65" t="str">
        <f t="shared" si="218"/>
        <v/>
      </c>
      <c r="D1590" s="66" t="str">
        <f>IF(A1590="","",IF(A1590=1,start_rate,IF(variable,IF(OR(A1590=1,A1590&lt;$K$20*periods_per_year),D1589,MIN($K$21,IF(MOD(A1590-1,$J$23)=0,MAX($K$22,D1589+$J$24),D1589))),D1589)))</f>
        <v/>
      </c>
      <c r="E1590" s="71" t="str">
        <f t="shared" si="219"/>
        <v/>
      </c>
      <c r="F1590" s="71" t="str">
        <f>IF(A1590="","",IF(A1590=nper,J1589+E1590,MIN(J1589+E1590,IF(D1590=D1589,F1589,IF($E$10="Acc Bi-Weekly",ROUND((-PMT(((1+D1590/CP)^(CP/12))-1,(nper-A1590+1)*12/26,J1589))/2,2),IF($E$10="Acc Weekly",ROUND((-PMT(((1+D1590/CP)^(CP/12))-1,(nper-A1590+1)*12/52,J1589))/4,2),ROUND(-PMT(((1+D1590/CP)^(CP/periods_per_year))-1,nper-A1590+1,J1589),2)))))))</f>
        <v/>
      </c>
      <c r="G1590" s="71" t="str">
        <f>IF(OR(A1590="",A1590&lt;$E$14),"",IF(J1589&lt;=F1590,0,IF(IF(AND(A1590&gt;=$E$14,MOD(A1590-$E$14,int)=0),$E$15,0)+F1590&gt;=J1589+E1590,J1589+E1590-F1590,IF(AND(A1590&gt;=$E$14,MOD(A1590-$E$14,int)=0),$E$15,0)+IF(IF(AND(A1590&gt;=$E$14,MOD(A1590-$E$14,int)=0),$E$15,0)+IF(MOD(A1590-$E$18,periods_per_year)=0,$E$17,0)+F1590&lt;J1589+E1590,IF(MOD(A1590-$E$18,periods_per_year)=0,$E$17,0),J1589+E1590-IF(AND(A1590&gt;=$E$14,MOD(A1590-$E$14,int)=0),$E$15,0)-F1590))))</f>
        <v/>
      </c>
      <c r="H1590" s="68"/>
      <c r="I1590" s="71" t="str">
        <f t="shared" si="220"/>
        <v/>
      </c>
      <c r="J1590" s="71" t="str">
        <f t="shared" si="221"/>
        <v/>
      </c>
      <c r="K1590" s="50"/>
      <c r="L1590" s="63" t="str">
        <f t="shared" si="222"/>
        <v/>
      </c>
      <c r="M1590" s="64" t="str">
        <f>IF(L1590="","",IF(OR(periods_per_year=26,periods_per_year=52),IF(periods_per_year=26,IF(L1590=1,fpdate,M1589+14),IF(periods_per_year=52,IF(L1590=1,fpdate,M1589+7),"n/a")),IF(periods_per_year=24,DATE(YEAR(fpdate),MONTH(fpdate)+(L1590-1)/2+IF(AND(DAY(fpdate)&gt;=15,MOD(L1590,2)=0),1,0),IF(MOD(L1590,2)=0,IF(DAY(fpdate)&gt;=15,DAY(fpdate)-14,DAY(fpdate)+14),DAY(fpdate))),IF(DAY(DATE(YEAR(fpdate),MONTH(fpdate)+L1590-1,DAY(fpdate)))&lt;&gt;DAY(fpdate),DATE(YEAR(fpdate),MONTH(fpdate)+L1590,0),DATE(YEAR(fpdate),MONTH(fpdate)+L1590-1,DAY(fpdate))))))</f>
        <v/>
      </c>
      <c r="N1590" s="70" t="str">
        <f>IF(L1590="","",IF(D1590&lt;&gt;"",D1590,IF(L1590=1,start_rate,IF(variable,IF(OR(L1590=1,L1590&lt;$K$20*periods_per_year),N1589,MIN($K$21,IF(MOD(L1590-1,$J$23)=0,MAX($K$22,N1589+$J$24),N1589))),N1589))))</f>
        <v/>
      </c>
      <c r="O1590" s="71" t="str">
        <f>IF(L1590="","",ROUND((((1+N1590/CP)^(CP/periods_per_year))-1)*R1589,2))</f>
        <v/>
      </c>
      <c r="P1590" s="71" t="str">
        <f>IF(L1590="","",IF(L1590=nper,R1589+O1590,MIN(R1589+O1590,IF(N1590=N1589,P1589,ROUND(-PMT(((1+N1590/CP)^(CP/periods_per_year))-1,nper-L1590+1,R1589),2)))))</f>
        <v/>
      </c>
      <c r="Q1590" s="71" t="str">
        <f t="shared" si="223"/>
        <v/>
      </c>
      <c r="R1590" s="71" t="str">
        <f t="shared" si="224"/>
        <v/>
      </c>
    </row>
    <row r="1591" spans="1:18" x14ac:dyDescent="0.25">
      <c r="A1591" s="63" t="str">
        <f t="shared" si="216"/>
        <v/>
      </c>
      <c r="B1591" s="64" t="str">
        <f t="shared" si="217"/>
        <v/>
      </c>
      <c r="C1591" s="65" t="str">
        <f t="shared" si="218"/>
        <v/>
      </c>
      <c r="D1591" s="66" t="str">
        <f>IF(A1591="","",IF(A1591=1,start_rate,IF(variable,IF(OR(A1591=1,A1591&lt;$K$20*periods_per_year),D1590,MIN($K$21,IF(MOD(A1591-1,$J$23)=0,MAX($K$22,D1590+$J$24),D1590))),D1590)))</f>
        <v/>
      </c>
      <c r="E1591" s="71" t="str">
        <f t="shared" si="219"/>
        <v/>
      </c>
      <c r="F1591" s="71" t="str">
        <f>IF(A1591="","",IF(A1591=nper,J1590+E1591,MIN(J1590+E1591,IF(D1591=D1590,F1590,IF($E$10="Acc Bi-Weekly",ROUND((-PMT(((1+D1591/CP)^(CP/12))-1,(nper-A1591+1)*12/26,J1590))/2,2),IF($E$10="Acc Weekly",ROUND((-PMT(((1+D1591/CP)^(CP/12))-1,(nper-A1591+1)*12/52,J1590))/4,2),ROUND(-PMT(((1+D1591/CP)^(CP/periods_per_year))-1,nper-A1591+1,J1590),2)))))))</f>
        <v/>
      </c>
      <c r="G1591" s="71" t="str">
        <f>IF(OR(A1591="",A1591&lt;$E$14),"",IF(J1590&lt;=F1591,0,IF(IF(AND(A1591&gt;=$E$14,MOD(A1591-$E$14,int)=0),$E$15,0)+F1591&gt;=J1590+E1591,J1590+E1591-F1591,IF(AND(A1591&gt;=$E$14,MOD(A1591-$E$14,int)=0),$E$15,0)+IF(IF(AND(A1591&gt;=$E$14,MOD(A1591-$E$14,int)=0),$E$15,0)+IF(MOD(A1591-$E$18,periods_per_year)=0,$E$17,0)+F1591&lt;J1590+E1591,IF(MOD(A1591-$E$18,periods_per_year)=0,$E$17,0),J1590+E1591-IF(AND(A1591&gt;=$E$14,MOD(A1591-$E$14,int)=0),$E$15,0)-F1591))))</f>
        <v/>
      </c>
      <c r="H1591" s="68"/>
      <c r="I1591" s="71" t="str">
        <f t="shared" si="220"/>
        <v/>
      </c>
      <c r="J1591" s="71" t="str">
        <f t="shared" si="221"/>
        <v/>
      </c>
      <c r="K1591" s="50"/>
      <c r="L1591" s="63" t="str">
        <f t="shared" si="222"/>
        <v/>
      </c>
      <c r="M1591" s="64" t="str">
        <f>IF(L1591="","",IF(OR(periods_per_year=26,periods_per_year=52),IF(periods_per_year=26,IF(L1591=1,fpdate,M1590+14),IF(periods_per_year=52,IF(L1591=1,fpdate,M1590+7),"n/a")),IF(periods_per_year=24,DATE(YEAR(fpdate),MONTH(fpdate)+(L1591-1)/2+IF(AND(DAY(fpdate)&gt;=15,MOD(L1591,2)=0),1,0),IF(MOD(L1591,2)=0,IF(DAY(fpdate)&gt;=15,DAY(fpdate)-14,DAY(fpdate)+14),DAY(fpdate))),IF(DAY(DATE(YEAR(fpdate),MONTH(fpdate)+L1591-1,DAY(fpdate)))&lt;&gt;DAY(fpdate),DATE(YEAR(fpdate),MONTH(fpdate)+L1591,0),DATE(YEAR(fpdate),MONTH(fpdate)+L1591-1,DAY(fpdate))))))</f>
        <v/>
      </c>
      <c r="N1591" s="70" t="str">
        <f>IF(L1591="","",IF(D1591&lt;&gt;"",D1591,IF(L1591=1,start_rate,IF(variable,IF(OR(L1591=1,L1591&lt;$K$20*periods_per_year),N1590,MIN($K$21,IF(MOD(L1591-1,$J$23)=0,MAX($K$22,N1590+$J$24),N1590))),N1590))))</f>
        <v/>
      </c>
      <c r="O1591" s="71" t="str">
        <f>IF(L1591="","",ROUND((((1+N1591/CP)^(CP/periods_per_year))-1)*R1590,2))</f>
        <v/>
      </c>
      <c r="P1591" s="71" t="str">
        <f>IF(L1591="","",IF(L1591=nper,R1590+O1591,MIN(R1590+O1591,IF(N1591=N1590,P1590,ROUND(-PMT(((1+N1591/CP)^(CP/periods_per_year))-1,nper-L1591+1,R1590),2)))))</f>
        <v/>
      </c>
      <c r="Q1591" s="71" t="str">
        <f t="shared" si="223"/>
        <v/>
      </c>
      <c r="R1591" s="71" t="str">
        <f t="shared" si="224"/>
        <v/>
      </c>
    </row>
    <row r="1592" spans="1:18" x14ac:dyDescent="0.25">
      <c r="A1592" s="63" t="str">
        <f t="shared" si="216"/>
        <v/>
      </c>
      <c r="B1592" s="64" t="str">
        <f t="shared" si="217"/>
        <v/>
      </c>
      <c r="C1592" s="65" t="str">
        <f t="shared" si="218"/>
        <v/>
      </c>
      <c r="D1592" s="66" t="str">
        <f>IF(A1592="","",IF(A1592=1,start_rate,IF(variable,IF(OR(A1592=1,A1592&lt;$K$20*periods_per_year),D1591,MIN($K$21,IF(MOD(A1592-1,$J$23)=0,MAX($K$22,D1591+$J$24),D1591))),D1591)))</f>
        <v/>
      </c>
      <c r="E1592" s="71" t="str">
        <f t="shared" si="219"/>
        <v/>
      </c>
      <c r="F1592" s="71" t="str">
        <f>IF(A1592="","",IF(A1592=nper,J1591+E1592,MIN(J1591+E1592,IF(D1592=D1591,F1591,IF($E$10="Acc Bi-Weekly",ROUND((-PMT(((1+D1592/CP)^(CP/12))-1,(nper-A1592+1)*12/26,J1591))/2,2),IF($E$10="Acc Weekly",ROUND((-PMT(((1+D1592/CP)^(CP/12))-1,(nper-A1592+1)*12/52,J1591))/4,2),ROUND(-PMT(((1+D1592/CP)^(CP/periods_per_year))-1,nper-A1592+1,J1591),2)))))))</f>
        <v/>
      </c>
      <c r="G1592" s="71" t="str">
        <f>IF(OR(A1592="",A1592&lt;$E$14),"",IF(J1591&lt;=F1592,0,IF(IF(AND(A1592&gt;=$E$14,MOD(A1592-$E$14,int)=0),$E$15,0)+F1592&gt;=J1591+E1592,J1591+E1592-F1592,IF(AND(A1592&gt;=$E$14,MOD(A1592-$E$14,int)=0),$E$15,0)+IF(IF(AND(A1592&gt;=$E$14,MOD(A1592-$E$14,int)=0),$E$15,0)+IF(MOD(A1592-$E$18,periods_per_year)=0,$E$17,0)+F1592&lt;J1591+E1592,IF(MOD(A1592-$E$18,periods_per_year)=0,$E$17,0),J1591+E1592-IF(AND(A1592&gt;=$E$14,MOD(A1592-$E$14,int)=0),$E$15,0)-F1592))))</f>
        <v/>
      </c>
      <c r="H1592" s="68"/>
      <c r="I1592" s="71" t="str">
        <f t="shared" si="220"/>
        <v/>
      </c>
      <c r="J1592" s="71" t="str">
        <f t="shared" si="221"/>
        <v/>
      </c>
      <c r="K1592" s="50"/>
      <c r="L1592" s="63" t="str">
        <f t="shared" si="222"/>
        <v/>
      </c>
      <c r="M1592" s="64" t="str">
        <f>IF(L1592="","",IF(OR(periods_per_year=26,periods_per_year=52),IF(periods_per_year=26,IF(L1592=1,fpdate,M1591+14),IF(periods_per_year=52,IF(L1592=1,fpdate,M1591+7),"n/a")),IF(periods_per_year=24,DATE(YEAR(fpdate),MONTH(fpdate)+(L1592-1)/2+IF(AND(DAY(fpdate)&gt;=15,MOD(L1592,2)=0),1,0),IF(MOD(L1592,2)=0,IF(DAY(fpdate)&gt;=15,DAY(fpdate)-14,DAY(fpdate)+14),DAY(fpdate))),IF(DAY(DATE(YEAR(fpdate),MONTH(fpdate)+L1592-1,DAY(fpdate)))&lt;&gt;DAY(fpdate),DATE(YEAR(fpdate),MONTH(fpdate)+L1592,0),DATE(YEAR(fpdate),MONTH(fpdate)+L1592-1,DAY(fpdate))))))</f>
        <v/>
      </c>
      <c r="N1592" s="70" t="str">
        <f>IF(L1592="","",IF(D1592&lt;&gt;"",D1592,IF(L1592=1,start_rate,IF(variable,IF(OR(L1592=1,L1592&lt;$K$20*periods_per_year),N1591,MIN($K$21,IF(MOD(L1592-1,$J$23)=0,MAX($K$22,N1591+$J$24),N1591))),N1591))))</f>
        <v/>
      </c>
      <c r="O1592" s="71" t="str">
        <f>IF(L1592="","",ROUND((((1+N1592/CP)^(CP/periods_per_year))-1)*R1591,2))</f>
        <v/>
      </c>
      <c r="P1592" s="71" t="str">
        <f>IF(L1592="","",IF(L1592=nper,R1591+O1592,MIN(R1591+O1592,IF(N1592=N1591,P1591,ROUND(-PMT(((1+N1592/CP)^(CP/periods_per_year))-1,nper-L1592+1,R1591),2)))))</f>
        <v/>
      </c>
      <c r="Q1592" s="71" t="str">
        <f t="shared" si="223"/>
        <v/>
      </c>
      <c r="R1592" s="71" t="str">
        <f t="shared" si="224"/>
        <v/>
      </c>
    </row>
    <row r="1593" spans="1:18" x14ac:dyDescent="0.25">
      <c r="A1593" s="63" t="str">
        <f t="shared" si="216"/>
        <v/>
      </c>
      <c r="B1593" s="64" t="str">
        <f t="shared" si="217"/>
        <v/>
      </c>
      <c r="C1593" s="65" t="str">
        <f t="shared" si="218"/>
        <v/>
      </c>
      <c r="D1593" s="66" t="str">
        <f>IF(A1593="","",IF(A1593=1,start_rate,IF(variable,IF(OR(A1593=1,A1593&lt;$K$20*periods_per_year),D1592,MIN($K$21,IF(MOD(A1593-1,$J$23)=0,MAX($K$22,D1592+$J$24),D1592))),D1592)))</f>
        <v/>
      </c>
      <c r="E1593" s="71" t="str">
        <f t="shared" si="219"/>
        <v/>
      </c>
      <c r="F1593" s="71" t="str">
        <f>IF(A1593="","",IF(A1593=nper,J1592+E1593,MIN(J1592+E1593,IF(D1593=D1592,F1592,IF($E$10="Acc Bi-Weekly",ROUND((-PMT(((1+D1593/CP)^(CP/12))-1,(nper-A1593+1)*12/26,J1592))/2,2),IF($E$10="Acc Weekly",ROUND((-PMT(((1+D1593/CP)^(CP/12))-1,(nper-A1593+1)*12/52,J1592))/4,2),ROUND(-PMT(((1+D1593/CP)^(CP/periods_per_year))-1,nper-A1593+1,J1592),2)))))))</f>
        <v/>
      </c>
      <c r="G1593" s="71" t="str">
        <f>IF(OR(A1593="",A1593&lt;$E$14),"",IF(J1592&lt;=F1593,0,IF(IF(AND(A1593&gt;=$E$14,MOD(A1593-$E$14,int)=0),$E$15,0)+F1593&gt;=J1592+E1593,J1592+E1593-F1593,IF(AND(A1593&gt;=$E$14,MOD(A1593-$E$14,int)=0),$E$15,0)+IF(IF(AND(A1593&gt;=$E$14,MOD(A1593-$E$14,int)=0),$E$15,0)+IF(MOD(A1593-$E$18,periods_per_year)=0,$E$17,0)+F1593&lt;J1592+E1593,IF(MOD(A1593-$E$18,periods_per_year)=0,$E$17,0),J1592+E1593-IF(AND(A1593&gt;=$E$14,MOD(A1593-$E$14,int)=0),$E$15,0)-F1593))))</f>
        <v/>
      </c>
      <c r="H1593" s="68"/>
      <c r="I1593" s="71" t="str">
        <f t="shared" si="220"/>
        <v/>
      </c>
      <c r="J1593" s="71" t="str">
        <f t="shared" si="221"/>
        <v/>
      </c>
      <c r="K1593" s="50"/>
      <c r="L1593" s="63" t="str">
        <f t="shared" si="222"/>
        <v/>
      </c>
      <c r="M1593" s="64" t="str">
        <f>IF(L1593="","",IF(OR(periods_per_year=26,periods_per_year=52),IF(periods_per_year=26,IF(L1593=1,fpdate,M1592+14),IF(periods_per_year=52,IF(L1593=1,fpdate,M1592+7),"n/a")),IF(periods_per_year=24,DATE(YEAR(fpdate),MONTH(fpdate)+(L1593-1)/2+IF(AND(DAY(fpdate)&gt;=15,MOD(L1593,2)=0),1,0),IF(MOD(L1593,2)=0,IF(DAY(fpdate)&gt;=15,DAY(fpdate)-14,DAY(fpdate)+14),DAY(fpdate))),IF(DAY(DATE(YEAR(fpdate),MONTH(fpdate)+L1593-1,DAY(fpdate)))&lt;&gt;DAY(fpdate),DATE(YEAR(fpdate),MONTH(fpdate)+L1593,0),DATE(YEAR(fpdate),MONTH(fpdate)+L1593-1,DAY(fpdate))))))</f>
        <v/>
      </c>
      <c r="N1593" s="70" t="str">
        <f>IF(L1593="","",IF(D1593&lt;&gt;"",D1593,IF(L1593=1,start_rate,IF(variable,IF(OR(L1593=1,L1593&lt;$K$20*periods_per_year),N1592,MIN($K$21,IF(MOD(L1593-1,$J$23)=0,MAX($K$22,N1592+$J$24),N1592))),N1592))))</f>
        <v/>
      </c>
      <c r="O1593" s="71" t="str">
        <f>IF(L1593="","",ROUND((((1+N1593/CP)^(CP/periods_per_year))-1)*R1592,2))</f>
        <v/>
      </c>
      <c r="P1593" s="71" t="str">
        <f>IF(L1593="","",IF(L1593=nper,R1592+O1593,MIN(R1592+O1593,IF(N1593=N1592,P1592,ROUND(-PMT(((1+N1593/CP)^(CP/periods_per_year))-1,nper-L1593+1,R1592),2)))))</f>
        <v/>
      </c>
      <c r="Q1593" s="71" t="str">
        <f t="shared" si="223"/>
        <v/>
      </c>
      <c r="R1593" s="71" t="str">
        <f t="shared" si="224"/>
        <v/>
      </c>
    </row>
    <row r="1594" spans="1:18" x14ac:dyDescent="0.25">
      <c r="A1594" s="63" t="str">
        <f t="shared" si="216"/>
        <v/>
      </c>
      <c r="B1594" s="64" t="str">
        <f t="shared" si="217"/>
        <v/>
      </c>
      <c r="C1594" s="65" t="str">
        <f t="shared" si="218"/>
        <v/>
      </c>
      <c r="D1594" s="66" t="str">
        <f>IF(A1594="","",IF(A1594=1,start_rate,IF(variable,IF(OR(A1594=1,A1594&lt;$K$20*periods_per_year),D1593,MIN($K$21,IF(MOD(A1594-1,$J$23)=0,MAX($K$22,D1593+$J$24),D1593))),D1593)))</f>
        <v/>
      </c>
      <c r="E1594" s="71" t="str">
        <f t="shared" si="219"/>
        <v/>
      </c>
      <c r="F1594" s="71" t="str">
        <f>IF(A1594="","",IF(A1594=nper,J1593+E1594,MIN(J1593+E1594,IF(D1594=D1593,F1593,IF($E$10="Acc Bi-Weekly",ROUND((-PMT(((1+D1594/CP)^(CP/12))-1,(nper-A1594+1)*12/26,J1593))/2,2),IF($E$10="Acc Weekly",ROUND((-PMT(((1+D1594/CP)^(CP/12))-1,(nper-A1594+1)*12/52,J1593))/4,2),ROUND(-PMT(((1+D1594/CP)^(CP/periods_per_year))-1,nper-A1594+1,J1593),2)))))))</f>
        <v/>
      </c>
      <c r="G1594" s="71" t="str">
        <f>IF(OR(A1594="",A1594&lt;$E$14),"",IF(J1593&lt;=F1594,0,IF(IF(AND(A1594&gt;=$E$14,MOD(A1594-$E$14,int)=0),$E$15,0)+F1594&gt;=J1593+E1594,J1593+E1594-F1594,IF(AND(A1594&gt;=$E$14,MOD(A1594-$E$14,int)=0),$E$15,0)+IF(IF(AND(A1594&gt;=$E$14,MOD(A1594-$E$14,int)=0),$E$15,0)+IF(MOD(A1594-$E$18,periods_per_year)=0,$E$17,0)+F1594&lt;J1593+E1594,IF(MOD(A1594-$E$18,periods_per_year)=0,$E$17,0),J1593+E1594-IF(AND(A1594&gt;=$E$14,MOD(A1594-$E$14,int)=0),$E$15,0)-F1594))))</f>
        <v/>
      </c>
      <c r="H1594" s="68"/>
      <c r="I1594" s="71" t="str">
        <f t="shared" si="220"/>
        <v/>
      </c>
      <c r="J1594" s="71" t="str">
        <f t="shared" si="221"/>
        <v/>
      </c>
      <c r="K1594" s="50"/>
      <c r="L1594" s="63" t="str">
        <f t="shared" si="222"/>
        <v/>
      </c>
      <c r="M1594" s="64" t="str">
        <f>IF(L1594="","",IF(OR(periods_per_year=26,periods_per_year=52),IF(periods_per_year=26,IF(L1594=1,fpdate,M1593+14),IF(periods_per_year=52,IF(L1594=1,fpdate,M1593+7),"n/a")),IF(periods_per_year=24,DATE(YEAR(fpdate),MONTH(fpdate)+(L1594-1)/2+IF(AND(DAY(fpdate)&gt;=15,MOD(L1594,2)=0),1,0),IF(MOD(L1594,2)=0,IF(DAY(fpdate)&gt;=15,DAY(fpdate)-14,DAY(fpdate)+14),DAY(fpdate))),IF(DAY(DATE(YEAR(fpdate),MONTH(fpdate)+L1594-1,DAY(fpdate)))&lt;&gt;DAY(fpdate),DATE(YEAR(fpdate),MONTH(fpdate)+L1594,0),DATE(YEAR(fpdate),MONTH(fpdate)+L1594-1,DAY(fpdate))))))</f>
        <v/>
      </c>
      <c r="N1594" s="70" t="str">
        <f>IF(L1594="","",IF(D1594&lt;&gt;"",D1594,IF(L1594=1,start_rate,IF(variable,IF(OR(L1594=1,L1594&lt;$K$20*periods_per_year),N1593,MIN($K$21,IF(MOD(L1594-1,$J$23)=0,MAX($K$22,N1593+$J$24),N1593))),N1593))))</f>
        <v/>
      </c>
      <c r="O1594" s="71" t="str">
        <f>IF(L1594="","",ROUND((((1+N1594/CP)^(CP/periods_per_year))-1)*R1593,2))</f>
        <v/>
      </c>
      <c r="P1594" s="71" t="str">
        <f>IF(L1594="","",IF(L1594=nper,R1593+O1594,MIN(R1593+O1594,IF(N1594=N1593,P1593,ROUND(-PMT(((1+N1594/CP)^(CP/periods_per_year))-1,nper-L1594+1,R1593),2)))))</f>
        <v/>
      </c>
      <c r="Q1594" s="71" t="str">
        <f t="shared" si="223"/>
        <v/>
      </c>
      <c r="R1594" s="71" t="str">
        <f t="shared" si="224"/>
        <v/>
      </c>
    </row>
    <row r="1595" spans="1:18" x14ac:dyDescent="0.25">
      <c r="A1595" s="63" t="str">
        <f t="shared" si="216"/>
        <v/>
      </c>
      <c r="B1595" s="64" t="str">
        <f t="shared" si="217"/>
        <v/>
      </c>
      <c r="C1595" s="65" t="str">
        <f t="shared" si="218"/>
        <v/>
      </c>
      <c r="D1595" s="66" t="str">
        <f>IF(A1595="","",IF(A1595=1,start_rate,IF(variable,IF(OR(A1595=1,A1595&lt;$K$20*periods_per_year),D1594,MIN($K$21,IF(MOD(A1595-1,$J$23)=0,MAX($K$22,D1594+$J$24),D1594))),D1594)))</f>
        <v/>
      </c>
      <c r="E1595" s="71" t="str">
        <f t="shared" si="219"/>
        <v/>
      </c>
      <c r="F1595" s="71" t="str">
        <f>IF(A1595="","",IF(A1595=nper,J1594+E1595,MIN(J1594+E1595,IF(D1595=D1594,F1594,IF($E$10="Acc Bi-Weekly",ROUND((-PMT(((1+D1595/CP)^(CP/12))-1,(nper-A1595+1)*12/26,J1594))/2,2),IF($E$10="Acc Weekly",ROUND((-PMT(((1+D1595/CP)^(CP/12))-1,(nper-A1595+1)*12/52,J1594))/4,2),ROUND(-PMT(((1+D1595/CP)^(CP/periods_per_year))-1,nper-A1595+1,J1594),2)))))))</f>
        <v/>
      </c>
      <c r="G1595" s="71" t="str">
        <f>IF(OR(A1595="",A1595&lt;$E$14),"",IF(J1594&lt;=F1595,0,IF(IF(AND(A1595&gt;=$E$14,MOD(A1595-$E$14,int)=0),$E$15,0)+F1595&gt;=J1594+E1595,J1594+E1595-F1595,IF(AND(A1595&gt;=$E$14,MOD(A1595-$E$14,int)=0),$E$15,0)+IF(IF(AND(A1595&gt;=$E$14,MOD(A1595-$E$14,int)=0),$E$15,0)+IF(MOD(A1595-$E$18,periods_per_year)=0,$E$17,0)+F1595&lt;J1594+E1595,IF(MOD(A1595-$E$18,periods_per_year)=0,$E$17,0),J1594+E1595-IF(AND(A1595&gt;=$E$14,MOD(A1595-$E$14,int)=0),$E$15,0)-F1595))))</f>
        <v/>
      </c>
      <c r="H1595" s="68"/>
      <c r="I1595" s="71" t="str">
        <f t="shared" si="220"/>
        <v/>
      </c>
      <c r="J1595" s="71" t="str">
        <f t="shared" si="221"/>
        <v/>
      </c>
      <c r="K1595" s="50"/>
      <c r="L1595" s="63" t="str">
        <f t="shared" si="222"/>
        <v/>
      </c>
      <c r="M1595" s="64" t="str">
        <f>IF(L1595="","",IF(OR(periods_per_year=26,periods_per_year=52),IF(periods_per_year=26,IF(L1595=1,fpdate,M1594+14),IF(periods_per_year=52,IF(L1595=1,fpdate,M1594+7),"n/a")),IF(periods_per_year=24,DATE(YEAR(fpdate),MONTH(fpdate)+(L1595-1)/2+IF(AND(DAY(fpdate)&gt;=15,MOD(L1595,2)=0),1,0),IF(MOD(L1595,2)=0,IF(DAY(fpdate)&gt;=15,DAY(fpdate)-14,DAY(fpdate)+14),DAY(fpdate))),IF(DAY(DATE(YEAR(fpdate),MONTH(fpdate)+L1595-1,DAY(fpdate)))&lt;&gt;DAY(fpdate),DATE(YEAR(fpdate),MONTH(fpdate)+L1595,0),DATE(YEAR(fpdate),MONTH(fpdate)+L1595-1,DAY(fpdate))))))</f>
        <v/>
      </c>
      <c r="N1595" s="70" t="str">
        <f>IF(L1595="","",IF(D1595&lt;&gt;"",D1595,IF(L1595=1,start_rate,IF(variable,IF(OR(L1595=1,L1595&lt;$K$20*periods_per_year),N1594,MIN($K$21,IF(MOD(L1595-1,$J$23)=0,MAX($K$22,N1594+$J$24),N1594))),N1594))))</f>
        <v/>
      </c>
      <c r="O1595" s="71" t="str">
        <f>IF(L1595="","",ROUND((((1+N1595/CP)^(CP/periods_per_year))-1)*R1594,2))</f>
        <v/>
      </c>
      <c r="P1595" s="71" t="str">
        <f>IF(L1595="","",IF(L1595=nper,R1594+O1595,MIN(R1594+O1595,IF(N1595=N1594,P1594,ROUND(-PMT(((1+N1595/CP)^(CP/periods_per_year))-1,nper-L1595+1,R1594),2)))))</f>
        <v/>
      </c>
      <c r="Q1595" s="71" t="str">
        <f t="shared" si="223"/>
        <v/>
      </c>
      <c r="R1595" s="71" t="str">
        <f t="shared" si="224"/>
        <v/>
      </c>
    </row>
    <row r="1596" spans="1:18" x14ac:dyDescent="0.25">
      <c r="A1596" s="63" t="str">
        <f t="shared" si="216"/>
        <v/>
      </c>
      <c r="B1596" s="64" t="str">
        <f t="shared" si="217"/>
        <v/>
      </c>
      <c r="C1596" s="65" t="str">
        <f t="shared" si="218"/>
        <v/>
      </c>
      <c r="D1596" s="66" t="str">
        <f>IF(A1596="","",IF(A1596=1,start_rate,IF(variable,IF(OR(A1596=1,A1596&lt;$K$20*periods_per_year),D1595,MIN($K$21,IF(MOD(A1596-1,$J$23)=0,MAX($K$22,D1595+$J$24),D1595))),D1595)))</f>
        <v/>
      </c>
      <c r="E1596" s="71" t="str">
        <f t="shared" si="219"/>
        <v/>
      </c>
      <c r="F1596" s="71" t="str">
        <f>IF(A1596="","",IF(A1596=nper,J1595+E1596,MIN(J1595+E1596,IF(D1596=D1595,F1595,IF($E$10="Acc Bi-Weekly",ROUND((-PMT(((1+D1596/CP)^(CP/12))-1,(nper-A1596+1)*12/26,J1595))/2,2),IF($E$10="Acc Weekly",ROUND((-PMT(((1+D1596/CP)^(CP/12))-1,(nper-A1596+1)*12/52,J1595))/4,2),ROUND(-PMT(((1+D1596/CP)^(CP/periods_per_year))-1,nper-A1596+1,J1595),2)))))))</f>
        <v/>
      </c>
      <c r="G1596" s="71" t="str">
        <f>IF(OR(A1596="",A1596&lt;$E$14),"",IF(J1595&lt;=F1596,0,IF(IF(AND(A1596&gt;=$E$14,MOD(A1596-$E$14,int)=0),$E$15,0)+F1596&gt;=J1595+E1596,J1595+E1596-F1596,IF(AND(A1596&gt;=$E$14,MOD(A1596-$E$14,int)=0),$E$15,0)+IF(IF(AND(A1596&gt;=$E$14,MOD(A1596-$E$14,int)=0),$E$15,0)+IF(MOD(A1596-$E$18,periods_per_year)=0,$E$17,0)+F1596&lt;J1595+E1596,IF(MOD(A1596-$E$18,periods_per_year)=0,$E$17,0),J1595+E1596-IF(AND(A1596&gt;=$E$14,MOD(A1596-$E$14,int)=0),$E$15,0)-F1596))))</f>
        <v/>
      </c>
      <c r="H1596" s="68"/>
      <c r="I1596" s="71" t="str">
        <f t="shared" si="220"/>
        <v/>
      </c>
      <c r="J1596" s="71" t="str">
        <f t="shared" si="221"/>
        <v/>
      </c>
      <c r="K1596" s="50"/>
      <c r="L1596" s="63" t="str">
        <f t="shared" si="222"/>
        <v/>
      </c>
      <c r="M1596" s="64" t="str">
        <f>IF(L1596="","",IF(OR(periods_per_year=26,periods_per_year=52),IF(periods_per_year=26,IF(L1596=1,fpdate,M1595+14),IF(periods_per_year=52,IF(L1596=1,fpdate,M1595+7),"n/a")),IF(periods_per_year=24,DATE(YEAR(fpdate),MONTH(fpdate)+(L1596-1)/2+IF(AND(DAY(fpdate)&gt;=15,MOD(L1596,2)=0),1,0),IF(MOD(L1596,2)=0,IF(DAY(fpdate)&gt;=15,DAY(fpdate)-14,DAY(fpdate)+14),DAY(fpdate))),IF(DAY(DATE(YEAR(fpdate),MONTH(fpdate)+L1596-1,DAY(fpdate)))&lt;&gt;DAY(fpdate),DATE(YEAR(fpdate),MONTH(fpdate)+L1596,0),DATE(YEAR(fpdate),MONTH(fpdate)+L1596-1,DAY(fpdate))))))</f>
        <v/>
      </c>
      <c r="N1596" s="70" t="str">
        <f>IF(L1596="","",IF(D1596&lt;&gt;"",D1596,IF(L1596=1,start_rate,IF(variable,IF(OR(L1596=1,L1596&lt;$K$20*periods_per_year),N1595,MIN($K$21,IF(MOD(L1596-1,$J$23)=0,MAX($K$22,N1595+$J$24),N1595))),N1595))))</f>
        <v/>
      </c>
      <c r="O1596" s="71" t="str">
        <f>IF(L1596="","",ROUND((((1+N1596/CP)^(CP/periods_per_year))-1)*R1595,2))</f>
        <v/>
      </c>
      <c r="P1596" s="71" t="str">
        <f>IF(L1596="","",IF(L1596=nper,R1595+O1596,MIN(R1595+O1596,IF(N1596=N1595,P1595,ROUND(-PMT(((1+N1596/CP)^(CP/periods_per_year))-1,nper-L1596+1,R1595),2)))))</f>
        <v/>
      </c>
      <c r="Q1596" s="71" t="str">
        <f t="shared" si="223"/>
        <v/>
      </c>
      <c r="R1596" s="71" t="str">
        <f t="shared" si="224"/>
        <v/>
      </c>
    </row>
    <row r="1597" spans="1:18" x14ac:dyDescent="0.25">
      <c r="A1597" s="63" t="str">
        <f t="shared" si="216"/>
        <v/>
      </c>
      <c r="B1597" s="64" t="str">
        <f t="shared" si="217"/>
        <v/>
      </c>
      <c r="C1597" s="65" t="str">
        <f t="shared" si="218"/>
        <v/>
      </c>
      <c r="D1597" s="66" t="str">
        <f>IF(A1597="","",IF(A1597=1,start_rate,IF(variable,IF(OR(A1597=1,A1597&lt;$K$20*periods_per_year),D1596,MIN($K$21,IF(MOD(A1597-1,$J$23)=0,MAX($K$22,D1596+$J$24),D1596))),D1596)))</f>
        <v/>
      </c>
      <c r="E1597" s="71" t="str">
        <f t="shared" si="219"/>
        <v/>
      </c>
      <c r="F1597" s="71" t="str">
        <f>IF(A1597="","",IF(A1597=nper,J1596+E1597,MIN(J1596+E1597,IF(D1597=D1596,F1596,IF($E$10="Acc Bi-Weekly",ROUND((-PMT(((1+D1597/CP)^(CP/12))-1,(nper-A1597+1)*12/26,J1596))/2,2),IF($E$10="Acc Weekly",ROUND((-PMT(((1+D1597/CP)^(CP/12))-1,(nper-A1597+1)*12/52,J1596))/4,2),ROUND(-PMT(((1+D1597/CP)^(CP/periods_per_year))-1,nper-A1597+1,J1596),2)))))))</f>
        <v/>
      </c>
      <c r="G1597" s="71" t="str">
        <f>IF(OR(A1597="",A1597&lt;$E$14),"",IF(J1596&lt;=F1597,0,IF(IF(AND(A1597&gt;=$E$14,MOD(A1597-$E$14,int)=0),$E$15,0)+F1597&gt;=J1596+E1597,J1596+E1597-F1597,IF(AND(A1597&gt;=$E$14,MOD(A1597-$E$14,int)=0),$E$15,0)+IF(IF(AND(A1597&gt;=$E$14,MOD(A1597-$E$14,int)=0),$E$15,0)+IF(MOD(A1597-$E$18,periods_per_year)=0,$E$17,0)+F1597&lt;J1596+E1597,IF(MOD(A1597-$E$18,periods_per_year)=0,$E$17,0),J1596+E1597-IF(AND(A1597&gt;=$E$14,MOD(A1597-$E$14,int)=0),$E$15,0)-F1597))))</f>
        <v/>
      </c>
      <c r="H1597" s="68"/>
      <c r="I1597" s="71" t="str">
        <f t="shared" si="220"/>
        <v/>
      </c>
      <c r="J1597" s="71" t="str">
        <f t="shared" si="221"/>
        <v/>
      </c>
      <c r="K1597" s="50"/>
      <c r="L1597" s="63" t="str">
        <f t="shared" si="222"/>
        <v/>
      </c>
      <c r="M1597" s="64" t="str">
        <f>IF(L1597="","",IF(OR(periods_per_year=26,periods_per_year=52),IF(periods_per_year=26,IF(L1597=1,fpdate,M1596+14),IF(periods_per_year=52,IF(L1597=1,fpdate,M1596+7),"n/a")),IF(periods_per_year=24,DATE(YEAR(fpdate),MONTH(fpdate)+(L1597-1)/2+IF(AND(DAY(fpdate)&gt;=15,MOD(L1597,2)=0),1,0),IF(MOD(L1597,2)=0,IF(DAY(fpdate)&gt;=15,DAY(fpdate)-14,DAY(fpdate)+14),DAY(fpdate))),IF(DAY(DATE(YEAR(fpdate),MONTH(fpdate)+L1597-1,DAY(fpdate)))&lt;&gt;DAY(fpdate),DATE(YEAR(fpdate),MONTH(fpdate)+L1597,0),DATE(YEAR(fpdate),MONTH(fpdate)+L1597-1,DAY(fpdate))))))</f>
        <v/>
      </c>
      <c r="N1597" s="70" t="str">
        <f>IF(L1597="","",IF(D1597&lt;&gt;"",D1597,IF(L1597=1,start_rate,IF(variable,IF(OR(L1597=1,L1597&lt;$K$20*periods_per_year),N1596,MIN($K$21,IF(MOD(L1597-1,$J$23)=0,MAX($K$22,N1596+$J$24),N1596))),N1596))))</f>
        <v/>
      </c>
      <c r="O1597" s="71" t="str">
        <f>IF(L1597="","",ROUND((((1+N1597/CP)^(CP/periods_per_year))-1)*R1596,2))</f>
        <v/>
      </c>
      <c r="P1597" s="71" t="str">
        <f>IF(L1597="","",IF(L1597=nper,R1596+O1597,MIN(R1596+O1597,IF(N1597=N1596,P1596,ROUND(-PMT(((1+N1597/CP)^(CP/periods_per_year))-1,nper-L1597+1,R1596),2)))))</f>
        <v/>
      </c>
      <c r="Q1597" s="71" t="str">
        <f t="shared" si="223"/>
        <v/>
      </c>
      <c r="R1597" s="71" t="str">
        <f t="shared" si="224"/>
        <v/>
      </c>
    </row>
    <row r="1598" spans="1:18" x14ac:dyDescent="0.25">
      <c r="A1598" s="63" t="str">
        <f t="shared" si="216"/>
        <v/>
      </c>
      <c r="B1598" s="64" t="str">
        <f t="shared" si="217"/>
        <v/>
      </c>
      <c r="C1598" s="65" t="str">
        <f t="shared" si="218"/>
        <v/>
      </c>
      <c r="D1598" s="66" t="str">
        <f>IF(A1598="","",IF(A1598=1,start_rate,IF(variable,IF(OR(A1598=1,A1598&lt;$K$20*periods_per_year),D1597,MIN($K$21,IF(MOD(A1598-1,$J$23)=0,MAX($K$22,D1597+$J$24),D1597))),D1597)))</f>
        <v/>
      </c>
      <c r="E1598" s="71" t="str">
        <f t="shared" si="219"/>
        <v/>
      </c>
      <c r="F1598" s="71" t="str">
        <f>IF(A1598="","",IF(A1598=nper,J1597+E1598,MIN(J1597+E1598,IF(D1598=D1597,F1597,IF($E$10="Acc Bi-Weekly",ROUND((-PMT(((1+D1598/CP)^(CP/12))-1,(nper-A1598+1)*12/26,J1597))/2,2),IF($E$10="Acc Weekly",ROUND((-PMT(((1+D1598/CP)^(CP/12))-1,(nper-A1598+1)*12/52,J1597))/4,2),ROUND(-PMT(((1+D1598/CP)^(CP/periods_per_year))-1,nper-A1598+1,J1597),2)))))))</f>
        <v/>
      </c>
      <c r="G1598" s="71" t="str">
        <f>IF(OR(A1598="",A1598&lt;$E$14),"",IF(J1597&lt;=F1598,0,IF(IF(AND(A1598&gt;=$E$14,MOD(A1598-$E$14,int)=0),$E$15,0)+F1598&gt;=J1597+E1598,J1597+E1598-F1598,IF(AND(A1598&gt;=$E$14,MOD(A1598-$E$14,int)=0),$E$15,0)+IF(IF(AND(A1598&gt;=$E$14,MOD(A1598-$E$14,int)=0),$E$15,0)+IF(MOD(A1598-$E$18,periods_per_year)=0,$E$17,0)+F1598&lt;J1597+E1598,IF(MOD(A1598-$E$18,periods_per_year)=0,$E$17,0),J1597+E1598-IF(AND(A1598&gt;=$E$14,MOD(A1598-$E$14,int)=0),$E$15,0)-F1598))))</f>
        <v/>
      </c>
      <c r="H1598" s="68"/>
      <c r="I1598" s="71" t="str">
        <f t="shared" si="220"/>
        <v/>
      </c>
      <c r="J1598" s="71" t="str">
        <f t="shared" si="221"/>
        <v/>
      </c>
      <c r="K1598" s="50"/>
      <c r="L1598" s="63" t="str">
        <f t="shared" si="222"/>
        <v/>
      </c>
      <c r="M1598" s="64" t="str">
        <f>IF(L1598="","",IF(OR(periods_per_year=26,periods_per_year=52),IF(periods_per_year=26,IF(L1598=1,fpdate,M1597+14),IF(periods_per_year=52,IF(L1598=1,fpdate,M1597+7),"n/a")),IF(periods_per_year=24,DATE(YEAR(fpdate),MONTH(fpdate)+(L1598-1)/2+IF(AND(DAY(fpdate)&gt;=15,MOD(L1598,2)=0),1,0),IF(MOD(L1598,2)=0,IF(DAY(fpdate)&gt;=15,DAY(fpdate)-14,DAY(fpdate)+14),DAY(fpdate))),IF(DAY(DATE(YEAR(fpdate),MONTH(fpdate)+L1598-1,DAY(fpdate)))&lt;&gt;DAY(fpdate),DATE(YEAR(fpdate),MONTH(fpdate)+L1598,0),DATE(YEAR(fpdate),MONTH(fpdate)+L1598-1,DAY(fpdate))))))</f>
        <v/>
      </c>
      <c r="N1598" s="70" t="str">
        <f>IF(L1598="","",IF(D1598&lt;&gt;"",D1598,IF(L1598=1,start_rate,IF(variable,IF(OR(L1598=1,L1598&lt;$K$20*periods_per_year),N1597,MIN($K$21,IF(MOD(L1598-1,$J$23)=0,MAX($K$22,N1597+$J$24),N1597))),N1597))))</f>
        <v/>
      </c>
      <c r="O1598" s="71" t="str">
        <f>IF(L1598="","",ROUND((((1+N1598/CP)^(CP/periods_per_year))-1)*R1597,2))</f>
        <v/>
      </c>
      <c r="P1598" s="71" t="str">
        <f>IF(L1598="","",IF(L1598=nper,R1597+O1598,MIN(R1597+O1598,IF(N1598=N1597,P1597,ROUND(-PMT(((1+N1598/CP)^(CP/periods_per_year))-1,nper-L1598+1,R1597),2)))))</f>
        <v/>
      </c>
      <c r="Q1598" s="71" t="str">
        <f t="shared" si="223"/>
        <v/>
      </c>
      <c r="R1598" s="71" t="str">
        <f t="shared" si="224"/>
        <v/>
      </c>
    </row>
    <row r="1599" spans="1:18" x14ac:dyDescent="0.25">
      <c r="A1599" s="63" t="str">
        <f t="shared" si="216"/>
        <v/>
      </c>
      <c r="B1599" s="64" t="str">
        <f t="shared" si="217"/>
        <v/>
      </c>
      <c r="C1599" s="65" t="str">
        <f t="shared" si="218"/>
        <v/>
      </c>
      <c r="D1599" s="66" t="str">
        <f>IF(A1599="","",IF(A1599=1,start_rate,IF(variable,IF(OR(A1599=1,A1599&lt;$K$20*periods_per_year),D1598,MIN($K$21,IF(MOD(A1599-1,$J$23)=0,MAX($K$22,D1598+$J$24),D1598))),D1598)))</f>
        <v/>
      </c>
      <c r="E1599" s="71" t="str">
        <f t="shared" si="219"/>
        <v/>
      </c>
      <c r="F1599" s="71" t="str">
        <f>IF(A1599="","",IF(A1599=nper,J1598+E1599,MIN(J1598+E1599,IF(D1599=D1598,F1598,IF($E$10="Acc Bi-Weekly",ROUND((-PMT(((1+D1599/CP)^(CP/12))-1,(nper-A1599+1)*12/26,J1598))/2,2),IF($E$10="Acc Weekly",ROUND((-PMT(((1+D1599/CP)^(CP/12))-1,(nper-A1599+1)*12/52,J1598))/4,2),ROUND(-PMT(((1+D1599/CP)^(CP/periods_per_year))-1,nper-A1599+1,J1598),2)))))))</f>
        <v/>
      </c>
      <c r="G1599" s="71" t="str">
        <f>IF(OR(A1599="",A1599&lt;$E$14),"",IF(J1598&lt;=F1599,0,IF(IF(AND(A1599&gt;=$E$14,MOD(A1599-$E$14,int)=0),$E$15,0)+F1599&gt;=J1598+E1599,J1598+E1599-F1599,IF(AND(A1599&gt;=$E$14,MOD(A1599-$E$14,int)=0),$E$15,0)+IF(IF(AND(A1599&gt;=$E$14,MOD(A1599-$E$14,int)=0),$E$15,0)+IF(MOD(A1599-$E$18,periods_per_year)=0,$E$17,0)+F1599&lt;J1598+E1599,IF(MOD(A1599-$E$18,periods_per_year)=0,$E$17,0),J1598+E1599-IF(AND(A1599&gt;=$E$14,MOD(A1599-$E$14,int)=0),$E$15,0)-F1599))))</f>
        <v/>
      </c>
      <c r="H1599" s="68"/>
      <c r="I1599" s="71" t="str">
        <f t="shared" si="220"/>
        <v/>
      </c>
      <c r="J1599" s="71" t="str">
        <f t="shared" si="221"/>
        <v/>
      </c>
      <c r="K1599" s="50"/>
      <c r="L1599" s="63" t="str">
        <f t="shared" si="222"/>
        <v/>
      </c>
      <c r="M1599" s="64" t="str">
        <f>IF(L1599="","",IF(OR(periods_per_year=26,periods_per_year=52),IF(periods_per_year=26,IF(L1599=1,fpdate,M1598+14),IF(periods_per_year=52,IF(L1599=1,fpdate,M1598+7),"n/a")),IF(periods_per_year=24,DATE(YEAR(fpdate),MONTH(fpdate)+(L1599-1)/2+IF(AND(DAY(fpdate)&gt;=15,MOD(L1599,2)=0),1,0),IF(MOD(L1599,2)=0,IF(DAY(fpdate)&gt;=15,DAY(fpdate)-14,DAY(fpdate)+14),DAY(fpdate))),IF(DAY(DATE(YEAR(fpdate),MONTH(fpdate)+L1599-1,DAY(fpdate)))&lt;&gt;DAY(fpdate),DATE(YEAR(fpdate),MONTH(fpdate)+L1599,0),DATE(YEAR(fpdate),MONTH(fpdate)+L1599-1,DAY(fpdate))))))</f>
        <v/>
      </c>
      <c r="N1599" s="70" t="str">
        <f>IF(L1599="","",IF(D1599&lt;&gt;"",D1599,IF(L1599=1,start_rate,IF(variable,IF(OR(L1599=1,L1599&lt;$K$20*periods_per_year),N1598,MIN($K$21,IF(MOD(L1599-1,$J$23)=0,MAX($K$22,N1598+$J$24),N1598))),N1598))))</f>
        <v/>
      </c>
      <c r="O1599" s="71" t="str">
        <f>IF(L1599="","",ROUND((((1+N1599/CP)^(CP/periods_per_year))-1)*R1598,2))</f>
        <v/>
      </c>
      <c r="P1599" s="71" t="str">
        <f>IF(L1599="","",IF(L1599=nper,R1598+O1599,MIN(R1598+O1599,IF(N1599=N1598,P1598,ROUND(-PMT(((1+N1599/CP)^(CP/periods_per_year))-1,nper-L1599+1,R1598),2)))))</f>
        <v/>
      </c>
      <c r="Q1599" s="71" t="str">
        <f t="shared" si="223"/>
        <v/>
      </c>
      <c r="R1599" s="71" t="str">
        <f t="shared" si="224"/>
        <v/>
      </c>
    </row>
    <row r="1600" spans="1:18" x14ac:dyDescent="0.25">
      <c r="A1600" s="63" t="str">
        <f t="shared" si="216"/>
        <v/>
      </c>
      <c r="B1600" s="64" t="str">
        <f t="shared" si="217"/>
        <v/>
      </c>
      <c r="C1600" s="65" t="str">
        <f t="shared" si="218"/>
        <v/>
      </c>
      <c r="D1600" s="66" t="str">
        <f>IF(A1600="","",IF(A1600=1,start_rate,IF(variable,IF(OR(A1600=1,A1600&lt;$K$20*periods_per_year),D1599,MIN($K$21,IF(MOD(A1600-1,$J$23)=0,MAX($K$22,D1599+$J$24),D1599))),D1599)))</f>
        <v/>
      </c>
      <c r="E1600" s="71" t="str">
        <f t="shared" si="219"/>
        <v/>
      </c>
      <c r="F1600" s="71" t="str">
        <f>IF(A1600="","",IF(A1600=nper,J1599+E1600,MIN(J1599+E1600,IF(D1600=D1599,F1599,IF($E$10="Acc Bi-Weekly",ROUND((-PMT(((1+D1600/CP)^(CP/12))-1,(nper-A1600+1)*12/26,J1599))/2,2),IF($E$10="Acc Weekly",ROUND((-PMT(((1+D1600/CP)^(CP/12))-1,(nper-A1600+1)*12/52,J1599))/4,2),ROUND(-PMT(((1+D1600/CP)^(CP/periods_per_year))-1,nper-A1600+1,J1599),2)))))))</f>
        <v/>
      </c>
      <c r="G1600" s="71" t="str">
        <f>IF(OR(A1600="",A1600&lt;$E$14),"",IF(J1599&lt;=F1600,0,IF(IF(AND(A1600&gt;=$E$14,MOD(A1600-$E$14,int)=0),$E$15,0)+F1600&gt;=J1599+E1600,J1599+E1600-F1600,IF(AND(A1600&gt;=$E$14,MOD(A1600-$E$14,int)=0),$E$15,0)+IF(IF(AND(A1600&gt;=$E$14,MOD(A1600-$E$14,int)=0),$E$15,0)+IF(MOD(A1600-$E$18,periods_per_year)=0,$E$17,0)+F1600&lt;J1599+E1600,IF(MOD(A1600-$E$18,periods_per_year)=0,$E$17,0),J1599+E1600-IF(AND(A1600&gt;=$E$14,MOD(A1600-$E$14,int)=0),$E$15,0)-F1600))))</f>
        <v/>
      </c>
      <c r="H1600" s="68"/>
      <c r="I1600" s="71" t="str">
        <f t="shared" si="220"/>
        <v/>
      </c>
      <c r="J1600" s="71" t="str">
        <f t="shared" si="221"/>
        <v/>
      </c>
      <c r="K1600" s="50"/>
      <c r="L1600" s="63" t="str">
        <f t="shared" si="222"/>
        <v/>
      </c>
      <c r="M1600" s="64" t="str">
        <f>IF(L1600="","",IF(OR(periods_per_year=26,periods_per_year=52),IF(periods_per_year=26,IF(L1600=1,fpdate,M1599+14),IF(periods_per_year=52,IF(L1600=1,fpdate,M1599+7),"n/a")),IF(periods_per_year=24,DATE(YEAR(fpdate),MONTH(fpdate)+(L1600-1)/2+IF(AND(DAY(fpdate)&gt;=15,MOD(L1600,2)=0),1,0),IF(MOD(L1600,2)=0,IF(DAY(fpdate)&gt;=15,DAY(fpdate)-14,DAY(fpdate)+14),DAY(fpdate))),IF(DAY(DATE(YEAR(fpdate),MONTH(fpdate)+L1600-1,DAY(fpdate)))&lt;&gt;DAY(fpdate),DATE(YEAR(fpdate),MONTH(fpdate)+L1600,0),DATE(YEAR(fpdate),MONTH(fpdate)+L1600-1,DAY(fpdate))))))</f>
        <v/>
      </c>
      <c r="N1600" s="70" t="str">
        <f>IF(L1600="","",IF(D1600&lt;&gt;"",D1600,IF(L1600=1,start_rate,IF(variable,IF(OR(L1600=1,L1600&lt;$K$20*periods_per_year),N1599,MIN($K$21,IF(MOD(L1600-1,$J$23)=0,MAX($K$22,N1599+$J$24),N1599))),N1599))))</f>
        <v/>
      </c>
      <c r="O1600" s="71" t="str">
        <f>IF(L1600="","",ROUND((((1+N1600/CP)^(CP/periods_per_year))-1)*R1599,2))</f>
        <v/>
      </c>
      <c r="P1600" s="71" t="str">
        <f>IF(L1600="","",IF(L1600=nper,R1599+O1600,MIN(R1599+O1600,IF(N1600=N1599,P1599,ROUND(-PMT(((1+N1600/CP)^(CP/periods_per_year))-1,nper-L1600+1,R1599),2)))))</f>
        <v/>
      </c>
      <c r="Q1600" s="71" t="str">
        <f t="shared" si="223"/>
        <v/>
      </c>
      <c r="R1600" s="71" t="str">
        <f t="shared" si="224"/>
        <v/>
      </c>
    </row>
    <row r="1601" spans="1:18" x14ac:dyDescent="0.25">
      <c r="A1601" s="63" t="str">
        <f t="shared" si="216"/>
        <v/>
      </c>
      <c r="B1601" s="64" t="str">
        <f t="shared" si="217"/>
        <v/>
      </c>
      <c r="C1601" s="65" t="str">
        <f t="shared" si="218"/>
        <v/>
      </c>
      <c r="D1601" s="66" t="str">
        <f>IF(A1601="","",IF(A1601=1,start_rate,IF(variable,IF(OR(A1601=1,A1601&lt;$K$20*periods_per_year),D1600,MIN($K$21,IF(MOD(A1601-1,$J$23)=0,MAX($K$22,D1600+$J$24),D1600))),D1600)))</f>
        <v/>
      </c>
      <c r="E1601" s="71" t="str">
        <f t="shared" si="219"/>
        <v/>
      </c>
      <c r="F1601" s="71" t="str">
        <f>IF(A1601="","",IF(A1601=nper,J1600+E1601,MIN(J1600+E1601,IF(D1601=D1600,F1600,IF($E$10="Acc Bi-Weekly",ROUND((-PMT(((1+D1601/CP)^(CP/12))-1,(nper-A1601+1)*12/26,J1600))/2,2),IF($E$10="Acc Weekly",ROUND((-PMT(((1+D1601/CP)^(CP/12))-1,(nper-A1601+1)*12/52,J1600))/4,2),ROUND(-PMT(((1+D1601/CP)^(CP/periods_per_year))-1,nper-A1601+1,J1600),2)))))))</f>
        <v/>
      </c>
      <c r="G1601" s="71" t="str">
        <f>IF(OR(A1601="",A1601&lt;$E$14),"",IF(J1600&lt;=F1601,0,IF(IF(AND(A1601&gt;=$E$14,MOD(A1601-$E$14,int)=0),$E$15,0)+F1601&gt;=J1600+E1601,J1600+E1601-F1601,IF(AND(A1601&gt;=$E$14,MOD(A1601-$E$14,int)=0),$E$15,0)+IF(IF(AND(A1601&gt;=$E$14,MOD(A1601-$E$14,int)=0),$E$15,0)+IF(MOD(A1601-$E$18,periods_per_year)=0,$E$17,0)+F1601&lt;J1600+E1601,IF(MOD(A1601-$E$18,periods_per_year)=0,$E$17,0),J1600+E1601-IF(AND(A1601&gt;=$E$14,MOD(A1601-$E$14,int)=0),$E$15,0)-F1601))))</f>
        <v/>
      </c>
      <c r="H1601" s="68"/>
      <c r="I1601" s="71" t="str">
        <f t="shared" si="220"/>
        <v/>
      </c>
      <c r="J1601" s="71" t="str">
        <f t="shared" si="221"/>
        <v/>
      </c>
      <c r="K1601" s="50"/>
      <c r="L1601" s="63" t="str">
        <f t="shared" si="222"/>
        <v/>
      </c>
      <c r="M1601" s="64" t="str">
        <f>IF(L1601="","",IF(OR(periods_per_year=26,periods_per_year=52),IF(periods_per_year=26,IF(L1601=1,fpdate,M1600+14),IF(periods_per_year=52,IF(L1601=1,fpdate,M1600+7),"n/a")),IF(periods_per_year=24,DATE(YEAR(fpdate),MONTH(fpdate)+(L1601-1)/2+IF(AND(DAY(fpdate)&gt;=15,MOD(L1601,2)=0),1,0),IF(MOD(L1601,2)=0,IF(DAY(fpdate)&gt;=15,DAY(fpdate)-14,DAY(fpdate)+14),DAY(fpdate))),IF(DAY(DATE(YEAR(fpdate),MONTH(fpdate)+L1601-1,DAY(fpdate)))&lt;&gt;DAY(fpdate),DATE(YEAR(fpdate),MONTH(fpdate)+L1601,0),DATE(YEAR(fpdate),MONTH(fpdate)+L1601-1,DAY(fpdate))))))</f>
        <v/>
      </c>
      <c r="N1601" s="70" t="str">
        <f>IF(L1601="","",IF(D1601&lt;&gt;"",D1601,IF(L1601=1,start_rate,IF(variable,IF(OR(L1601=1,L1601&lt;$K$20*periods_per_year),N1600,MIN($K$21,IF(MOD(L1601-1,$J$23)=0,MAX($K$22,N1600+$J$24),N1600))),N1600))))</f>
        <v/>
      </c>
      <c r="O1601" s="71" t="str">
        <f>IF(L1601="","",ROUND((((1+N1601/CP)^(CP/periods_per_year))-1)*R1600,2))</f>
        <v/>
      </c>
      <c r="P1601" s="71" t="str">
        <f>IF(L1601="","",IF(L1601=nper,R1600+O1601,MIN(R1600+O1601,IF(N1601=N1600,P1600,ROUND(-PMT(((1+N1601/CP)^(CP/periods_per_year))-1,nper-L1601+1,R1600),2)))))</f>
        <v/>
      </c>
      <c r="Q1601" s="71" t="str">
        <f t="shared" si="223"/>
        <v/>
      </c>
      <c r="R1601" s="71" t="str">
        <f t="shared" si="224"/>
        <v/>
      </c>
    </row>
    <row r="1602" spans="1:18" x14ac:dyDescent="0.25">
      <c r="A1602" s="63" t="str">
        <f t="shared" si="216"/>
        <v/>
      </c>
      <c r="B1602" s="64" t="str">
        <f t="shared" si="217"/>
        <v/>
      </c>
      <c r="C1602" s="65" t="str">
        <f t="shared" si="218"/>
        <v/>
      </c>
      <c r="D1602" s="66" t="str">
        <f>IF(A1602="","",IF(A1602=1,start_rate,IF(variable,IF(OR(A1602=1,A1602&lt;$K$20*periods_per_year),D1601,MIN($K$21,IF(MOD(A1602-1,$J$23)=0,MAX($K$22,D1601+$J$24),D1601))),D1601)))</f>
        <v/>
      </c>
      <c r="E1602" s="71" t="str">
        <f t="shared" si="219"/>
        <v/>
      </c>
      <c r="F1602" s="71" t="str">
        <f>IF(A1602="","",IF(A1602=nper,J1601+E1602,MIN(J1601+E1602,IF(D1602=D1601,F1601,IF($E$10="Acc Bi-Weekly",ROUND((-PMT(((1+D1602/CP)^(CP/12))-1,(nper-A1602+1)*12/26,J1601))/2,2),IF($E$10="Acc Weekly",ROUND((-PMT(((1+D1602/CP)^(CP/12))-1,(nper-A1602+1)*12/52,J1601))/4,2),ROUND(-PMT(((1+D1602/CP)^(CP/periods_per_year))-1,nper-A1602+1,J1601),2)))))))</f>
        <v/>
      </c>
      <c r="G1602" s="71" t="str">
        <f>IF(OR(A1602="",A1602&lt;$E$14),"",IF(J1601&lt;=F1602,0,IF(IF(AND(A1602&gt;=$E$14,MOD(A1602-$E$14,int)=0),$E$15,0)+F1602&gt;=J1601+E1602,J1601+E1602-F1602,IF(AND(A1602&gt;=$E$14,MOD(A1602-$E$14,int)=0),$E$15,0)+IF(IF(AND(A1602&gt;=$E$14,MOD(A1602-$E$14,int)=0),$E$15,0)+IF(MOD(A1602-$E$18,periods_per_year)=0,$E$17,0)+F1602&lt;J1601+E1602,IF(MOD(A1602-$E$18,periods_per_year)=0,$E$17,0),J1601+E1602-IF(AND(A1602&gt;=$E$14,MOD(A1602-$E$14,int)=0),$E$15,0)-F1602))))</f>
        <v/>
      </c>
      <c r="H1602" s="68"/>
      <c r="I1602" s="71" t="str">
        <f t="shared" si="220"/>
        <v/>
      </c>
      <c r="J1602" s="71" t="str">
        <f t="shared" si="221"/>
        <v/>
      </c>
      <c r="K1602" s="50"/>
      <c r="L1602" s="63" t="str">
        <f t="shared" si="222"/>
        <v/>
      </c>
      <c r="M1602" s="64" t="str">
        <f>IF(L1602="","",IF(OR(periods_per_year=26,periods_per_year=52),IF(periods_per_year=26,IF(L1602=1,fpdate,M1601+14),IF(periods_per_year=52,IF(L1602=1,fpdate,M1601+7),"n/a")),IF(periods_per_year=24,DATE(YEAR(fpdate),MONTH(fpdate)+(L1602-1)/2+IF(AND(DAY(fpdate)&gt;=15,MOD(L1602,2)=0),1,0),IF(MOD(L1602,2)=0,IF(DAY(fpdate)&gt;=15,DAY(fpdate)-14,DAY(fpdate)+14),DAY(fpdate))),IF(DAY(DATE(YEAR(fpdate),MONTH(fpdate)+L1602-1,DAY(fpdate)))&lt;&gt;DAY(fpdate),DATE(YEAR(fpdate),MONTH(fpdate)+L1602,0),DATE(YEAR(fpdate),MONTH(fpdate)+L1602-1,DAY(fpdate))))))</f>
        <v/>
      </c>
      <c r="N1602" s="70" t="str">
        <f>IF(L1602="","",IF(D1602&lt;&gt;"",D1602,IF(L1602=1,start_rate,IF(variable,IF(OR(L1602=1,L1602&lt;$K$20*periods_per_year),N1601,MIN($K$21,IF(MOD(L1602-1,$J$23)=0,MAX($K$22,N1601+$J$24),N1601))),N1601))))</f>
        <v/>
      </c>
      <c r="O1602" s="71" t="str">
        <f>IF(L1602="","",ROUND((((1+N1602/CP)^(CP/periods_per_year))-1)*R1601,2))</f>
        <v/>
      </c>
      <c r="P1602" s="71" t="str">
        <f>IF(L1602="","",IF(L1602=nper,R1601+O1602,MIN(R1601+O1602,IF(N1602=N1601,P1601,ROUND(-PMT(((1+N1602/CP)^(CP/periods_per_year))-1,nper-L1602+1,R1601),2)))))</f>
        <v/>
      </c>
      <c r="Q1602" s="71" t="str">
        <f t="shared" si="223"/>
        <v/>
      </c>
      <c r="R1602" s="71" t="str">
        <f t="shared" si="224"/>
        <v/>
      </c>
    </row>
    <row r="1603" spans="1:18" x14ac:dyDescent="0.25">
      <c r="A1603" s="72"/>
      <c r="B1603" s="72"/>
      <c r="C1603" s="72"/>
      <c r="D1603" s="73"/>
      <c r="E1603" s="74"/>
      <c r="F1603" s="74"/>
      <c r="G1603" s="74"/>
      <c r="H1603" s="74"/>
      <c r="I1603" s="74"/>
      <c r="J1603" s="74"/>
      <c r="K1603" s="50"/>
      <c r="L1603" s="72"/>
      <c r="M1603" s="72"/>
      <c r="N1603" s="75"/>
      <c r="O1603" s="74"/>
      <c r="P1603" s="74"/>
      <c r="Q1603" s="74"/>
      <c r="R1603" s="76" t="str">
        <f ca="1">IF(OFFSET(R1603,-1,0,1,1)="","",ROUND(OFFSET(R1603,-1,0,1,1),0))</f>
        <v/>
      </c>
    </row>
    <row r="1604" spans="1:18" x14ac:dyDescent="0.25">
      <c r="A1604" s="77" t="s">
        <v>9</v>
      </c>
    </row>
  </sheetData>
  <sheetProtection sheet="1" objects="1" scenarios="1" insertColumns="0" insertRows="0"/>
  <mergeCells count="37">
    <mergeCell ref="A1:J1"/>
    <mergeCell ref="G23:I23"/>
    <mergeCell ref="G24:I24"/>
    <mergeCell ref="A20:D20"/>
    <mergeCell ref="G4:J4"/>
    <mergeCell ref="G11:J11"/>
    <mergeCell ref="G5:I5"/>
    <mergeCell ref="G6:I6"/>
    <mergeCell ref="G7:I7"/>
    <mergeCell ref="G8:I8"/>
    <mergeCell ref="G9:I9"/>
    <mergeCell ref="G12:I12"/>
    <mergeCell ref="G13:I13"/>
    <mergeCell ref="G14:I14"/>
    <mergeCell ref="G20:I20"/>
    <mergeCell ref="G21:I21"/>
    <mergeCell ref="G22:I22"/>
    <mergeCell ref="L40:R40"/>
    <mergeCell ref="A40:J40"/>
    <mergeCell ref="A4:E4"/>
    <mergeCell ref="A5:D5"/>
    <mergeCell ref="A6:D6"/>
    <mergeCell ref="A7:D7"/>
    <mergeCell ref="A8:D8"/>
    <mergeCell ref="A9:D9"/>
    <mergeCell ref="A10:D10"/>
    <mergeCell ref="A11:D11"/>
    <mergeCell ref="A14:D14"/>
    <mergeCell ref="A15:D15"/>
    <mergeCell ref="A16:D16"/>
    <mergeCell ref="A17:D17"/>
    <mergeCell ref="G19:J19"/>
    <mergeCell ref="A19:D19"/>
    <mergeCell ref="A13:E13"/>
    <mergeCell ref="G15:I15"/>
    <mergeCell ref="G16:I16"/>
    <mergeCell ref="A2:E2"/>
  </mergeCells>
  <phoneticPr fontId="2" type="noConversion"/>
  <conditionalFormatting sqref="A43:B1602 D43:G1602 I43:J1602">
    <cfRule type="expression" dxfId="2" priority="4" stopIfTrue="1">
      <formula>MOD($A43,periods_per_year)=0</formula>
    </cfRule>
  </conditionalFormatting>
  <conditionalFormatting sqref="C43:C1602">
    <cfRule type="expression" dxfId="1" priority="5" stopIfTrue="1">
      <formula>MOD($A43,periods_per_year)=0</formula>
    </cfRule>
  </conditionalFormatting>
  <conditionalFormatting sqref="M43:M1602">
    <cfRule type="expression" dxfId="0" priority="6" stopIfTrue="1">
      <formula>($E43=#REF!+1)</formula>
    </cfRule>
  </conditionalFormatting>
  <dataValidations count="4">
    <dataValidation type="whole" errorStyle="warning" operator="greaterThanOrEqual" allowBlank="1" showInputMessage="1" showErrorMessage="1" errorTitle="Invalid Payment Interval" error="Payment Interval must be a positive integer (1,2,3,4,etc.) or blank." sqref="E16 E14" xr:uid="{00000000-0002-0000-0000-000002000000}">
      <formula1>0</formula1>
    </dataValidation>
    <dataValidation type="list" showInputMessage="1" showErrorMessage="1" sqref="E10" xr:uid="{00000000-0002-0000-0000-000003000000}">
      <formula1>"Monthly,Semi-Monthly,Bi-Weekly,Weekly,Acc Bi-Weekly,Acc Weekly"</formula1>
    </dataValidation>
    <dataValidation type="list" showInputMessage="1" showErrorMessage="1" sqref="E9" xr:uid="{00000000-0002-0000-0000-000004000000}">
      <formula1>"Semi-Annually,Monthly"</formula1>
    </dataValidation>
    <dataValidation type="whole" errorStyle="information" showErrorMessage="1" errorTitle="Invalid Entry" error="The Payment # cannot be larger than the total number of payments made each year (monthly=12, biweekly=26, etc)." sqref="E18" xr:uid="{00000000-0002-0000-0000-000000000000}">
      <formula1>0</formula1>
      <formula2>J22</formula2>
    </dataValidation>
  </dataValidations>
  <printOptions horizontalCentered="1"/>
  <pageMargins left="0.5" right="0.5" top="0.5" bottom="0.5" header="0.25" footer="0.25"/>
  <pageSetup scale="78" fitToHeight="0" orientation="portrait" r:id="rId1"/>
  <headerFooter scaleWithDoc="0">
    <oddFooter>&amp;L&amp;"Arial,Regular"&amp;8&amp;K01+034https://www.vertex42.com/Calculators/home-mortgage-calculator.html&amp;R&amp;"Arial,Regular"&amp;8Page &amp;P of &amp;N</oddFooter>
    <firstFooter>&amp;R&amp;"Arial,Regular"&amp;8Page &amp;P of &amp;N</first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8</vt:i4>
      </vt:variant>
    </vt:vector>
  </HeadingPairs>
  <TitlesOfParts>
    <vt:vector size="9" baseType="lpstr">
      <vt:lpstr>MortgageCalculator</vt:lpstr>
      <vt:lpstr>d</vt:lpstr>
      <vt:lpstr>fpdate</vt:lpstr>
      <vt:lpstr>int</vt:lpstr>
      <vt:lpstr>loan_amount</vt:lpstr>
      <vt:lpstr>payment</vt:lpstr>
      <vt:lpstr>MortgageCalculator!Print_Titles</vt:lpstr>
      <vt:lpstr>start_rate</vt:lpstr>
      <vt:lpstr>term</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Home Mortgage Calculator</dc:title>
  <dc:creator>Vertex42.com</dc:creator>
  <dc:description>(c) 2007-2019 Vertex42 LLC. All Rights Reserved.</dc:description>
  <cp:lastModifiedBy>P Ganesh Kumar</cp:lastModifiedBy>
  <cp:lastPrinted>2019-11-19T17:37:29Z</cp:lastPrinted>
  <dcterms:created xsi:type="dcterms:W3CDTF">2009-02-13T18:46:17Z</dcterms:created>
  <dcterms:modified xsi:type="dcterms:W3CDTF">2024-05-13T10:56:20Z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2007-2019 Vertex42 LLC</vt:lpwstr>
  </property>
  <property fmtid="{D5CDD505-2E9C-101B-9397-08002B2CF9AE}" pid="3" name="Version">
    <vt:lpwstr>3.0.2</vt:lpwstr>
  </property>
  <property fmtid="{D5CDD505-2E9C-101B-9397-08002B2CF9AE}" pid="4" name="MSIP_Label_a0819fa7-4367-4500-ba88-dd630d977609_Enabled">
    <vt:lpwstr>true</vt:lpwstr>
  </property>
  <property fmtid="{D5CDD505-2E9C-101B-9397-08002B2CF9AE}" pid="5" name="MSIP_Label_a0819fa7-4367-4500-ba88-dd630d977609_SetDate">
    <vt:lpwstr>2024-05-13T09:47:21Z</vt:lpwstr>
  </property>
  <property fmtid="{D5CDD505-2E9C-101B-9397-08002B2CF9AE}" pid="6" name="MSIP_Label_a0819fa7-4367-4500-ba88-dd630d977609_Method">
    <vt:lpwstr>Standard</vt:lpwstr>
  </property>
  <property fmtid="{D5CDD505-2E9C-101B-9397-08002B2CF9AE}" pid="7" name="MSIP_Label_a0819fa7-4367-4500-ba88-dd630d977609_Name">
    <vt:lpwstr>a0819fa7-4367-4500-ba88-dd630d977609</vt:lpwstr>
  </property>
  <property fmtid="{D5CDD505-2E9C-101B-9397-08002B2CF9AE}" pid="8" name="MSIP_Label_a0819fa7-4367-4500-ba88-dd630d977609_SiteId">
    <vt:lpwstr>63ce7d59-2f3e-42cd-a8cc-be764cff5eb6</vt:lpwstr>
  </property>
  <property fmtid="{D5CDD505-2E9C-101B-9397-08002B2CF9AE}" pid="9" name="MSIP_Label_a0819fa7-4367-4500-ba88-dd630d977609_ActionId">
    <vt:lpwstr>bb193dd9-55ac-42c5-8d7d-cec96b542eae</vt:lpwstr>
  </property>
  <property fmtid="{D5CDD505-2E9C-101B-9397-08002B2CF9AE}" pid="10" name="MSIP_Label_a0819fa7-4367-4500-ba88-dd630d977609_ContentBits">
    <vt:lpwstr>0</vt:lpwstr>
  </property>
</Properties>
</file>