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bin" ContentType="application/vnd.openxmlformats-officedocument.spreadsheetml.printerSettings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5" rupBuild="4507"/>
  <workbookPr defaultThemeVersion="124226"/>
  <bookViews>
    <workbookView xWindow="240" yWindow="75" windowWidth="20115" windowHeight="7995" activeTab="4"/>
  </bookViews>
  <sheets>
    <sheet name="Model Inputs" sheetId="1" r:id="rId2"/>
    <sheet name="Profit and Loss" sheetId="2" r:id="rId3"/>
    <sheet name="Sheet2" sheetId="3" r:id="rId4"/>
    <sheet name="Cash Flow" sheetId="4" r:id="rId5"/>
    <sheet name="Evaluation Warning" sheetId="5" r:id="rId6"/>
  </sheets>
  <definedNames>
    <definedName name="_xlnm.Print_Area" localSheetId="3">'Cash Flow'!$A$1:$I$48</definedName>
    <definedName name="_xlnm.Print_Area" localSheetId="0">'Model Inputs'!$A$1:$F$26</definedName>
    <definedName name="_xlnm.Print_Area" localSheetId="2">Sheet2!$A$1:$I$52</definedName>
  </definedNames>
  <calcPr fullCalcOnLoad="1"/>
</workbook>
</file>

<file path=xl/sharedStrings.xml><?xml version="1.0" encoding="utf-8"?>
<sst xmlns="http://schemas.openxmlformats.org/spreadsheetml/2006/main" count="47" uniqueCount="141">
  <si>
    <t>&lt;Company Name&gt;</t>
  </si>
  <si>
    <t>Five Year Plan (Service Industry)</t>
  </si>
  <si>
    <t>Model Inputs and Investor Scenario</t>
  </si>
  <si>
    <t>General Notes and Assumptions</t>
  </si>
  <si>
    <t>Year One Model Inputs</t>
  </si>
  <si>
    <t>1. Year One Revenue Expectancy</t>
  </si>
  <si>
    <t>&lt;Product 1&gt;</t>
  </si>
  <si>
    <t>&lt;Product 2&gt;</t>
  </si>
  <si>
    <t>&lt;Product 3&gt;</t>
  </si>
  <si>
    <t>&lt;Product 4&gt;</t>
  </si>
  <si>
    <t>Annual revenue per financial product</t>
  </si>
  <si>
    <t>Total year one product (noninterest) revenue</t>
  </si>
  <si>
    <t>2. Credit Loss Provision Factor</t>
  </si>
  <si>
    <t>3. Annual Tax Rate</t>
  </si>
  <si>
    <t>Profit and Loss Projections</t>
  </si>
  <si>
    <t>Year-by-Year Profit and Loss Assumptions</t>
  </si>
  <si>
    <t>Year 1</t>
  </si>
  <si>
    <t>Year 2</t>
  </si>
  <si>
    <t>Year 3</t>
  </si>
  <si>
    <t>Year 4</t>
  </si>
  <si>
    <t>Year 5</t>
  </si>
  <si>
    <t>Annual cumulative price (revenue) increase</t>
  </si>
  <si>
    <t>—</t>
  </si>
  <si>
    <t>Annual cumulative inflation (expense) increase</t>
  </si>
  <si>
    <t>Interest rate on ending cash balance</t>
  </si>
  <si>
    <t>Interest Income</t>
  </si>
  <si>
    <t>Loans, including fees</t>
  </si>
  <si>
    <t>Interest on federal funds sold</t>
  </si>
  <si>
    <t>Interest and dividends on investment securities</t>
  </si>
  <si>
    <t>Taxable</t>
  </si>
  <si>
    <t>Nontaxable</t>
  </si>
  <si>
    <t>Other (from &lt;source&gt;)</t>
  </si>
  <si>
    <t>Total Interest Income</t>
  </si>
  <si>
    <t>Interest Expense</t>
  </si>
  <si>
    <t>Interest on deposits</t>
  </si>
  <si>
    <t>Interest on other borrowings</t>
  </si>
  <si>
    <t>Other</t>
  </si>
  <si>
    <t>Total Interest Expense</t>
  </si>
  <si>
    <t>Net Interest Income Before Provision for Credit Losses</t>
  </si>
  <si>
    <t>Provision for credit losses</t>
  </si>
  <si>
    <t>Net Interest Income</t>
  </si>
  <si>
    <t>Noninterest Income</t>
  </si>
  <si>
    <t>Service charges</t>
  </si>
  <si>
    <t>Product revenue (not fee-related)</t>
  </si>
  <si>
    <t>Loan placement fees</t>
  </si>
  <si>
    <t>Gain on sale of securities</t>
  </si>
  <si>
    <t>Gain on sale of other real estate owned</t>
  </si>
  <si>
    <t>Gain on sale of fixed assets</t>
  </si>
  <si>
    <t>Total Noninterest Income</t>
  </si>
  <si>
    <t>Noninterest Expense</t>
  </si>
  <si>
    <t>Salaries and employee benefits</t>
  </si>
  <si>
    <t>Occupancy fees</t>
  </si>
  <si>
    <t>Equipment</t>
  </si>
  <si>
    <t>Data processing</t>
  </si>
  <si>
    <t>Professional fees</t>
  </si>
  <si>
    <t>Director fees</t>
  </si>
  <si>
    <t>Amortization</t>
  </si>
  <si>
    <t>Litigation</t>
  </si>
  <si>
    <t>Total Noninterest Expense</t>
  </si>
  <si>
    <t>Income before taxes on income</t>
  </si>
  <si>
    <t>Taxes on income</t>
  </si>
  <si>
    <t>Net Income or Loss</t>
  </si>
  <si>
    <t>Assets</t>
  </si>
  <si>
    <t>Initial Balance</t>
  </si>
  <si>
    <t>Cash and due from banks</t>
  </si>
  <si>
    <t>Federal funds sold and securities purchased</t>
  </si>
  <si>
    <t>Cash and Cash Equivalents</t>
  </si>
  <si>
    <t>Securities available for sale</t>
  </si>
  <si>
    <t>Securities held to maturity</t>
  </si>
  <si>
    <t>Total Investment Securities</t>
  </si>
  <si>
    <t>Loans and leases</t>
  </si>
  <si>
    <t>Unearned fees</t>
  </si>
  <si>
    <t>Allowance for credit losses</t>
  </si>
  <si>
    <t>Total Loans</t>
  </si>
  <si>
    <t>Accrued interest receivable</t>
  </si>
  <si>
    <t>Premises and equipment</t>
  </si>
  <si>
    <t>Other real estate owned</t>
  </si>
  <si>
    <t>Intangible assets</t>
  </si>
  <si>
    <t>Cash surrender value of life insurance</t>
  </si>
  <si>
    <t>Net amortized assets</t>
  </si>
  <si>
    <t>Deferred income taxes</t>
  </si>
  <si>
    <t>Other assets</t>
  </si>
  <si>
    <t>Total Assets</t>
  </si>
  <si>
    <t>Liabilities and Shareholders' Equity</t>
  </si>
  <si>
    <t>Deposits</t>
  </si>
  <si>
    <t>Noninterest-bearing</t>
  </si>
  <si>
    <t>Interest-bearing</t>
  </si>
  <si>
    <t>Total Deposits</t>
  </si>
  <si>
    <t>Federal funds purchased and securities sold</t>
  </si>
  <si>
    <t>Other borrowings</t>
  </si>
  <si>
    <t>Accrued interest payable</t>
  </si>
  <si>
    <t>Accounts payable</t>
  </si>
  <si>
    <t>Other liabilities</t>
  </si>
  <si>
    <t>Total Liabilities</t>
  </si>
  <si>
    <t>Common stock</t>
  </si>
  <si>
    <t>Preferred stock</t>
  </si>
  <si>
    <t>Additional paid-in capital</t>
  </si>
  <si>
    <t>Retained earnings</t>
  </si>
  <si>
    <t>Unearned employee stock option shares</t>
  </si>
  <si>
    <t>Accumulated other comprehensive income</t>
  </si>
  <si>
    <t>Total Equity</t>
  </si>
  <si>
    <t>Total Liabilities and Equity</t>
  </si>
  <si>
    <t>Cash Flow</t>
  </si>
  <si>
    <t>Operating Activities</t>
  </si>
  <si>
    <t>Total</t>
  </si>
  <si>
    <t>Net income</t>
  </si>
  <si>
    <t>Adjustments to reconcile net earnings to cash
   provided by operating activities</t>
  </si>
  <si>
    <t>Depreciation and amortization</t>
  </si>
  <si>
    <t>Increase in accrued interest payable</t>
  </si>
  <si>
    <t>Increase in unearned fees</t>
  </si>
  <si>
    <t>Increase in income taxes payable</t>
  </si>
  <si>
    <t>Increase in accounts payable and accrued liabilities</t>
  </si>
  <si>
    <t>Write-down of other real estate owned</t>
  </si>
  <si>
    <t>Gain on sale of assets</t>
  </si>
  <si>
    <t>Increase in surrender value of life insurance</t>
  </si>
  <si>
    <t>Total Operating Activities</t>
  </si>
  <si>
    <t>Investing Activities</t>
  </si>
  <si>
    <t>Purchase of available-for-sale securities</t>
  </si>
  <si>
    <t>Redemption of other stock</t>
  </si>
  <si>
    <t>Maturities and calls of available-for-sale securities</t>
  </si>
  <si>
    <t>Maturities and calls of held-to-maturity securities</t>
  </si>
  <si>
    <t>Proceeds from sales of available-for-sale securities</t>
  </si>
  <si>
    <t>Net increase in loans</t>
  </si>
  <si>
    <t>Proceeds from sales of other real estate owned</t>
  </si>
  <si>
    <t>Capital expenditures for other real estate owned</t>
  </si>
  <si>
    <t>Capital expenditures for premises and equipment</t>
  </si>
  <si>
    <t>Proceeds from sales of premises and equipment</t>
  </si>
  <si>
    <t>Total Investing Activities</t>
  </si>
  <si>
    <t>Financing Activities</t>
  </si>
  <si>
    <t>Increase in demand and savings account</t>
  </si>
  <si>
    <t>Increase in certificates of deposit</t>
  </si>
  <si>
    <t>Increase in federal funds purchased</t>
  </si>
  <si>
    <t>Increase in repurchase agreements</t>
  </si>
  <si>
    <t>Employee stock options exercised</t>
  </si>
  <si>
    <t>Repurchase of common stock</t>
  </si>
  <si>
    <t>Payment of dividends</t>
  </si>
  <si>
    <t>Total Financing Activities</t>
  </si>
  <si>
    <t>Cumulative Cash Flows</t>
  </si>
  <si>
    <t>Beginning Cash Balance</t>
  </si>
  <si>
    <t>Ending Cash Balance</t>
  </si>
  <si>
    <t>Evaluation Only. Created with Aspose.Cells for .NET.Copyright 2003 - 2017 Aspose Pty Ltd.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</si>
</sst>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"/>
  </numFmts>
  <fonts count="14">
    <font>
      <sz val="1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color indexed="17"/>
      <name val="Arial"/>
      <family val="2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u val="single"/>
      <sz val="10"/>
      <name val="Arial"/>
      <family val="2"/>
    </font>
    <font>
      <b/>
      <sz val="10"/>
      <color indexed="9"/>
      <name val="Arial"/>
      <family val="2"/>
    </font>
    <font>
      <b/>
      <i/>
      <sz val="10"/>
      <name val="Arial"/>
      <family val="2"/>
    </font>
    <font>
      <i/>
      <sz val="10"/>
      <color indexed="10"/>
      <name val="Arial"/>
      <family val="2"/>
    </font>
    <font>
      <b/>
      <i/>
      <sz val="18"/>
      <color rgb="FF0000FF"/>
      <name val="Arial"/>
      <family val="2"/>
    </font>
  </fonts>
  <fills count="7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8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/>
      <right/>
      <top/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/>
      <right/>
      <top style="thin">
        <color auto="1"/>
      </top>
      <bottom style="double">
        <color auto="1"/>
      </bottom>
    </border>
    <border>
      <left/>
      <right style="medium">
        <color auto="1"/>
      </right>
      <top style="thin">
        <color auto="1"/>
      </top>
      <bottom style="double">
        <color auto="1"/>
      </bottom>
    </border>
    <border>
      <left style="thin">
        <color auto="1"/>
      </left>
      <right style="medium">
        <color auto="1"/>
      </right>
      <top/>
      <bottom/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1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4" fillId="2" borderId="0" xfId="0" applyFont="1" applyFill="1" applyBorder="1"/>
    <xf numFmtId="0" fontId="5" fillId="3" borderId="1" xfId="0" applyFont="1" applyFill="1" applyBorder="1" applyAlignment="1">
      <alignment horizontal="left"/>
    </xf>
    <xf numFmtId="0" fontId="6" fillId="3" borderId="2" xfId="0" applyFont="1" applyFill="1" applyBorder="1"/>
    <xf numFmtId="0" fontId="6" fillId="3" borderId="3" xfId="0" applyFont="1" applyFill="1" applyBorder="1"/>
    <xf numFmtId="0" fontId="0" fillId="2" borderId="0" xfId="0" applyFill="1" applyBorder="1"/>
    <xf numFmtId="0" fontId="7" fillId="2" borderId="0" xfId="0" applyFont="1" applyFill="1" applyBorder="1" applyAlignment="1">
      <alignment horizontal="left"/>
    </xf>
    <xf numFmtId="0" fontId="7" fillId="2" borderId="4" xfId="0" applyFont="1" applyFill="1" applyBorder="1" applyAlignment="1" quotePrefix="1">
      <alignment horizontal="left"/>
    </xf>
    <xf numFmtId="0" fontId="0" fillId="2" borderId="5" xfId="0" applyFill="1" applyBorder="1"/>
    <xf numFmtId="0" fontId="8" fillId="2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right" indent="2"/>
    </xf>
    <xf numFmtId="164" fontId="8" fillId="2" borderId="0" xfId="0" applyNumberFormat="1" applyFont="1" applyFill="1" applyBorder="1" applyAlignment="1">
      <alignment horizontal="center"/>
    </xf>
    <xf numFmtId="164" fontId="8" fillId="2" borderId="5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right"/>
    </xf>
    <xf numFmtId="164" fontId="7" fillId="4" borderId="0" xfId="0" applyNumberFormat="1" applyFont="1" applyFill="1" applyBorder="1" applyAlignment="1">
      <alignment horizontal="center"/>
    </xf>
    <xf numFmtId="0" fontId="0" fillId="2" borderId="4" xfId="0" applyFont="1" applyFill="1" applyBorder="1"/>
    <xf numFmtId="6" fontId="8" fillId="2" borderId="0" xfId="0" applyNumberFormat="1" applyFont="1" applyFill="1" applyBorder="1" applyAlignment="1">
      <alignment horizontal="center"/>
    </xf>
    <xf numFmtId="0" fontId="8" fillId="2" borderId="4" xfId="0" applyFont="1" applyFill="1" applyBorder="1"/>
    <xf numFmtId="9" fontId="8" fillId="2" borderId="6" xfId="0" applyNumberFormat="1" applyFont="1" applyFill="1" applyBorder="1" applyAlignment="1">
      <alignment horizontal="right" indent="3"/>
    </xf>
    <xf numFmtId="9" fontId="0" fillId="2" borderId="0" xfId="0" applyNumberFormat="1" applyFill="1" applyBorder="1"/>
    <xf numFmtId="9" fontId="8" fillId="2" borderId="0" xfId="0" applyNumberFormat="1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0" fillId="3" borderId="1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2" borderId="4" xfId="0" applyFill="1" applyBorder="1"/>
    <xf numFmtId="0" fontId="8" fillId="2" borderId="0" xfId="0" applyFont="1" applyFill="1" applyBorder="1" applyAlignment="1" quotePrefix="1">
      <alignment horizontal="left"/>
    </xf>
    <xf numFmtId="10" fontId="8" fillId="2" borderId="0" xfId="0" applyNumberFormat="1" applyFont="1" applyFill="1" applyBorder="1" applyAlignment="1">
      <alignment horizontal="center"/>
    </xf>
    <xf numFmtId="10" fontId="8" fillId="2" borderId="5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0" fontId="8" fillId="2" borderId="8" xfId="0" applyNumberFormat="1" applyFont="1" applyFill="1" applyBorder="1" applyAlignment="1">
      <alignment horizontal="center"/>
    </xf>
    <xf numFmtId="10" fontId="8" fillId="2" borderId="9" xfId="0" applyNumberFormat="1" applyFont="1" applyFill="1" applyBorder="1" applyAlignment="1">
      <alignment horizontal="center"/>
    </xf>
    <xf numFmtId="9" fontId="8" fillId="2" borderId="0" xfId="0" applyNumberFormat="1" applyFont="1" applyFill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14" fontId="8" fillId="5" borderId="11" xfId="0" applyNumberFormat="1" applyFont="1" applyFill="1" applyBorder="1" applyAlignment="1">
      <alignment horizontal="right"/>
    </xf>
    <xf numFmtId="14" fontId="8" fillId="5" borderId="12" xfId="0" applyNumberFormat="1" applyFont="1" applyFill="1" applyBorder="1" applyAlignment="1">
      <alignment horizontal="right"/>
    </xf>
    <xf numFmtId="6" fontId="0" fillId="2" borderId="0" xfId="0" applyNumberFormat="1" applyFill="1" applyBorder="1" applyAlignment="1">
      <alignment horizontal="center"/>
    </xf>
    <xf numFmtId="6" fontId="0" fillId="2" borderId="5" xfId="0" applyNumberFormat="1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6" fontId="8" fillId="2" borderId="0" xfId="0" applyNumberFormat="1" applyFont="1" applyFill="1" applyBorder="1" applyAlignment="1">
      <alignment horizontal="right"/>
    </xf>
    <xf numFmtId="6" fontId="0" fillId="4" borderId="0" xfId="0" applyNumberFormat="1" applyFont="1" applyFill="1" applyBorder="1" applyAlignment="1">
      <alignment horizontal="right"/>
    </xf>
    <xf numFmtId="6" fontId="0" fillId="4" borderId="5" xfId="0" applyNumberFormat="1" applyFont="1" applyFill="1" applyBorder="1" applyAlignment="1">
      <alignment horizontal="right"/>
    </xf>
    <xf numFmtId="38" fontId="8" fillId="2" borderId="0" xfId="0" applyNumberFormat="1" applyFont="1" applyFill="1" applyBorder="1" applyAlignment="1">
      <alignment horizontal="right"/>
    </xf>
    <xf numFmtId="38" fontId="0" fillId="4" borderId="0" xfId="0" applyNumberFormat="1" applyFont="1" applyFill="1" applyBorder="1" applyAlignment="1">
      <alignment horizontal="right"/>
    </xf>
    <xf numFmtId="38" fontId="0" fillId="4" borderId="5" xfId="0" applyNumberFormat="1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13" xfId="0" applyFont="1" applyFill="1" applyBorder="1"/>
    <xf numFmtId="0" fontId="0" fillId="2" borderId="13" xfId="0" applyFill="1" applyBorder="1" applyAlignment="1">
      <alignment horizontal="center"/>
    </xf>
    <xf numFmtId="38" fontId="0" fillId="4" borderId="14" xfId="0" applyNumberFormat="1" applyFont="1" applyFill="1" applyBorder="1" applyAlignment="1">
      <alignment horizontal="right"/>
    </xf>
    <xf numFmtId="0" fontId="8" fillId="2" borderId="0" xfId="0" applyFont="1" applyFill="1" applyBorder="1"/>
    <xf numFmtId="0" fontId="7" fillId="2" borderId="0" xfId="0" applyFont="1" applyFill="1" applyBorder="1" applyAlignment="1">
      <alignment horizontal="center"/>
    </xf>
    <xf numFmtId="6" fontId="7" fillId="4" borderId="15" xfId="0" applyNumberFormat="1" applyFont="1" applyFill="1" applyBorder="1" applyAlignment="1">
      <alignment horizontal="right"/>
    </xf>
    <xf numFmtId="6" fontId="7" fillId="4" borderId="16" xfId="0" applyNumberFormat="1" applyFont="1" applyFill="1" applyBorder="1" applyAlignment="1">
      <alignment horizontal="right"/>
    </xf>
    <xf numFmtId="0" fontId="0" fillId="2" borderId="0" xfId="0" applyFont="1" applyFill="1" applyBorder="1"/>
    <xf numFmtId="6" fontId="7" fillId="2" borderId="0" xfId="0" applyNumberFormat="1" applyFont="1" applyFill="1" applyBorder="1" applyAlignment="1">
      <alignment horizontal="center"/>
    </xf>
    <xf numFmtId="6" fontId="7" fillId="2" borderId="5" xfId="0" applyNumberFormat="1" applyFont="1" applyFill="1" applyBorder="1" applyAlignment="1">
      <alignment horizontal="center"/>
    </xf>
    <xf numFmtId="38" fontId="8" fillId="2" borderId="5" xfId="0" applyNumberFormat="1" applyFont="1" applyFill="1" applyBorder="1" applyAlignment="1">
      <alignment horizontal="right"/>
    </xf>
    <xf numFmtId="0" fontId="8" fillId="2" borderId="15" xfId="0" applyFont="1" applyFill="1" applyBorder="1"/>
    <xf numFmtId="0" fontId="11" fillId="2" borderId="15" xfId="0" applyFont="1" applyFill="1" applyBorder="1" applyAlignment="1">
      <alignment horizontal="center"/>
    </xf>
    <xf numFmtId="6" fontId="12" fillId="4" borderId="15" xfId="0" applyNumberFormat="1" applyFont="1" applyFill="1" applyBorder="1" applyAlignment="1">
      <alignment horizontal="right"/>
    </xf>
    <xf numFmtId="6" fontId="12" fillId="4" borderId="16" xfId="0" applyNumberFormat="1" applyFont="1" applyFill="1" applyBorder="1" applyAlignment="1">
      <alignment horizontal="right"/>
    </xf>
    <xf numFmtId="6" fontId="7" fillId="2" borderId="0" xfId="0" applyNumberFormat="1" applyFont="1" applyFill="1" applyBorder="1" applyAlignment="1">
      <alignment horizontal="right"/>
    </xf>
    <xf numFmtId="6" fontId="7" fillId="2" borderId="5" xfId="0" applyNumberFormat="1" applyFont="1" applyFill="1" applyBorder="1" applyAlignment="1">
      <alignment horizontal="right"/>
    </xf>
    <xf numFmtId="6" fontId="7" fillId="4" borderId="0" xfId="0" applyNumberFormat="1" applyFont="1" applyFill="1" applyBorder="1" applyAlignment="1">
      <alignment horizontal="right"/>
    </xf>
    <xf numFmtId="6" fontId="7" fillId="4" borderId="5" xfId="0" applyNumberFormat="1" applyFont="1" applyFill="1" applyBorder="1" applyAlignment="1">
      <alignment horizontal="right"/>
    </xf>
    <xf numFmtId="38" fontId="7" fillId="4" borderId="0" xfId="0" applyNumberFormat="1" applyFont="1" applyFill="1" applyBorder="1" applyAlignment="1">
      <alignment horizontal="right"/>
    </xf>
    <xf numFmtId="38" fontId="7" fillId="4" borderId="5" xfId="0" applyNumberFormat="1" applyFont="1" applyFill="1" applyBorder="1" applyAlignment="1">
      <alignment horizontal="right"/>
    </xf>
    <xf numFmtId="0" fontId="7" fillId="2" borderId="15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7" fillId="2" borderId="15" xfId="0" applyFont="1" applyFill="1" applyBorder="1" applyAlignment="1">
      <alignment horizontal="right"/>
    </xf>
    <xf numFmtId="0" fontId="8" fillId="2" borderId="17" xfId="0" applyFont="1" applyFill="1" applyBorder="1"/>
    <xf numFmtId="0" fontId="8" fillId="2" borderId="18" xfId="0" applyFont="1" applyFill="1" applyBorder="1" applyAlignment="1">
      <alignment horizontal="right"/>
    </xf>
    <xf numFmtId="6" fontId="12" fillId="4" borderId="18" xfId="0" applyNumberFormat="1" applyFont="1" applyFill="1" applyBorder="1" applyAlignment="1">
      <alignment horizontal="right"/>
    </xf>
    <xf numFmtId="6" fontId="12" fillId="4" borderId="19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6" fontId="0" fillId="2" borderId="0" xfId="0" applyNumberFormat="1" applyFont="1" applyFill="1" applyBorder="1" applyAlignment="1">
      <alignment horizontal="right"/>
    </xf>
    <xf numFmtId="6" fontId="0" fillId="2" borderId="5" xfId="0" applyNumberFormat="1" applyFont="1" applyFill="1" applyBorder="1" applyAlignment="1">
      <alignment horizontal="right"/>
    </xf>
    <xf numFmtId="9" fontId="7" fillId="4" borderId="0" xfId="0" applyNumberFormat="1" applyFont="1" applyFill="1" applyBorder="1" applyAlignment="1">
      <alignment horizontal="right"/>
    </xf>
    <xf numFmtId="0" fontId="8" fillId="4" borderId="17" xfId="0" applyFont="1" applyFill="1" applyBorder="1"/>
    <xf numFmtId="0" fontId="0" fillId="4" borderId="18" xfId="0" applyFill="1" applyBorder="1"/>
    <xf numFmtId="0" fontId="0" fillId="4" borderId="18" xfId="0" applyFill="1" applyBorder="1" applyAlignment="1">
      <alignment horizontal="right"/>
    </xf>
    <xf numFmtId="6" fontId="7" fillId="4" borderId="18" xfId="0" applyNumberFormat="1" applyFont="1" applyFill="1" applyBorder="1" applyAlignment="1">
      <alignment horizontal="right"/>
    </xf>
    <xf numFmtId="6" fontId="7" fillId="4" borderId="19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ont="1" applyFill="1"/>
    <xf numFmtId="0" fontId="0" fillId="2" borderId="0" xfId="0" applyFont="1" applyFill="1" applyBorder="1" applyAlignment="1" quotePrefix="1">
      <alignment horizontal="left"/>
    </xf>
    <xf numFmtId="0" fontId="8" fillId="5" borderId="10" xfId="0" applyFont="1" applyFill="1" applyBorder="1"/>
    <xf numFmtId="0" fontId="0" fillId="5" borderId="11" xfId="0" applyFont="1" applyFill="1" applyBorder="1"/>
    <xf numFmtId="6" fontId="0" fillId="2" borderId="0" xfId="0" applyNumberFormat="1" applyFill="1" applyBorder="1" applyAlignment="1">
      <alignment horizontal="right"/>
    </xf>
    <xf numFmtId="6" fontId="0" fillId="2" borderId="5" xfId="0" applyNumberFormat="1" applyFill="1" applyBorder="1" applyAlignment="1">
      <alignment horizontal="right"/>
    </xf>
    <xf numFmtId="0" fontId="8" fillId="2" borderId="20" xfId="0" applyFont="1" applyFill="1" applyBorder="1"/>
    <xf numFmtId="6" fontId="7" fillId="4" borderId="20" xfId="0" applyNumberFormat="1" applyFont="1" applyFill="1" applyBorder="1" applyAlignment="1">
      <alignment horizontal="right"/>
    </xf>
    <xf numFmtId="6" fontId="7" fillId="4" borderId="21" xfId="0" applyNumberFormat="1" applyFont="1" applyFill="1" applyBorder="1" applyAlignment="1">
      <alignment horizontal="right"/>
    </xf>
    <xf numFmtId="0" fontId="8" fillId="5" borderId="4" xfId="0" applyFont="1" applyFill="1" applyBorder="1"/>
    <xf numFmtId="0" fontId="0" fillId="5" borderId="0" xfId="0" applyFont="1" applyFill="1" applyBorder="1"/>
    <xf numFmtId="14" fontId="8" fillId="5" borderId="0" xfId="0" applyNumberFormat="1" applyFont="1" applyFill="1" applyBorder="1" applyAlignment="1">
      <alignment horizontal="right"/>
    </xf>
    <xf numFmtId="14" fontId="8" fillId="5" borderId="5" xfId="0" applyNumberFormat="1" applyFont="1" applyFill="1" applyBorder="1" applyAlignment="1">
      <alignment horizontal="right"/>
    </xf>
    <xf numFmtId="38" fontId="8" fillId="2" borderId="13" xfId="0" applyNumberFormat="1" applyFont="1" applyFill="1" applyBorder="1" applyAlignment="1">
      <alignment horizontal="right"/>
    </xf>
    <xf numFmtId="0" fontId="8" fillId="4" borderId="20" xfId="0" applyFont="1" applyFill="1" applyBorder="1"/>
    <xf numFmtId="0" fontId="0" fillId="2" borderId="8" xfId="0" applyFont="1" applyFill="1" applyBorder="1"/>
    <xf numFmtId="6" fontId="0" fillId="2" borderId="8" xfId="0" applyNumberFormat="1" applyFill="1" applyBorder="1" applyAlignment="1">
      <alignment horizontal="center"/>
    </xf>
    <xf numFmtId="6" fontId="0" fillId="2" borderId="9" xfId="0" applyNumberFormat="1" applyFill="1" applyBorder="1" applyAlignment="1">
      <alignment horizontal="center"/>
    </xf>
    <xf numFmtId="6" fontId="0" fillId="2" borderId="0" xfId="0" applyNumberFormat="1" applyFill="1" applyAlignment="1">
      <alignment horizontal="center"/>
    </xf>
    <xf numFmtId="0" fontId="8" fillId="5" borderId="12" xfId="0" applyFont="1" applyFill="1" applyBorder="1" applyAlignment="1">
      <alignment horizontal="right"/>
    </xf>
    <xf numFmtId="6" fontId="7" fillId="4" borderId="2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wrapText="1"/>
    </xf>
    <xf numFmtId="6" fontId="11" fillId="2" borderId="0" xfId="0" applyNumberFormat="1" applyFont="1" applyFill="1" applyBorder="1" applyAlignment="1">
      <alignment horizontal="right"/>
    </xf>
    <xf numFmtId="6" fontId="0" fillId="4" borderId="22" xfId="0" applyNumberFormat="1" applyFont="1" applyFill="1" applyBorder="1" applyAlignment="1">
      <alignment horizontal="right"/>
    </xf>
    <xf numFmtId="38" fontId="7" fillId="4" borderId="22" xfId="0" applyNumberFormat="1" applyFont="1" applyFill="1" applyBorder="1" applyAlignment="1">
      <alignment horizontal="right"/>
    </xf>
    <xf numFmtId="0" fontId="8" fillId="2" borderId="23" xfId="0" applyFont="1" applyFill="1" applyBorder="1"/>
    <xf numFmtId="6" fontId="7" fillId="4" borderId="23" xfId="0" applyNumberFormat="1" applyFont="1" applyFill="1" applyBorder="1" applyAlignment="1">
      <alignment horizontal="right"/>
    </xf>
    <xf numFmtId="6" fontId="7" fillId="4" borderId="24" xfId="0" applyNumberFormat="1" applyFont="1" applyFill="1" applyBorder="1" applyAlignment="1">
      <alignment horizontal="right"/>
    </xf>
    <xf numFmtId="6" fontId="7" fillId="2" borderId="22" xfId="0" applyNumberFormat="1" applyFont="1" applyFill="1" applyBorder="1" applyAlignment="1">
      <alignment horizontal="right"/>
    </xf>
    <xf numFmtId="0" fontId="7" fillId="2" borderId="4" xfId="0" applyFont="1" applyFill="1" applyBorder="1"/>
    <xf numFmtId="6" fontId="7" fillId="6" borderId="22" xfId="0" applyNumberFormat="1" applyFont="1" applyFill="1" applyBorder="1" applyAlignment="1">
      <alignment horizontal="right"/>
    </xf>
    <xf numFmtId="0" fontId="8" fillId="2" borderId="25" xfId="0" applyFont="1" applyFill="1" applyBorder="1"/>
    <xf numFmtId="6" fontId="7" fillId="4" borderId="13" xfId="0" applyNumberFormat="1" applyFont="1" applyFill="1" applyBorder="1" applyAlignment="1">
      <alignment horizontal="right"/>
    </xf>
    <xf numFmtId="6" fontId="11" fillId="6" borderId="26" xfId="0" applyNumberFormat="1" applyFont="1" applyFill="1" applyBorder="1" applyAlignment="1">
      <alignment horizontal="right"/>
    </xf>
    <xf numFmtId="0" fontId="8" fillId="4" borderId="7" xfId="0" applyFont="1" applyFill="1" applyBorder="1"/>
    <xf numFmtId="0" fontId="0" fillId="4" borderId="8" xfId="0" applyFont="1" applyFill="1" applyBorder="1"/>
    <xf numFmtId="6" fontId="7" fillId="4" borderId="8" xfId="0" applyNumberFormat="1" applyFont="1" applyFill="1" applyBorder="1" applyAlignment="1">
      <alignment horizontal="right"/>
    </xf>
    <xf numFmtId="6" fontId="11" fillId="6" borderId="27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1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1"/>
    <pageSetUpPr fitToPage="1"/>
  </sheetPr>
  <dimension ref="B1:I53"/>
  <sheetViews>
    <sheetView workbookViewId="0" topLeftCell="A1">
      <selection pane="topLeft" activeCell="D4" sqref="D4"/>
    </sheetView>
  </sheetViews>
  <sheetFormatPr defaultRowHeight="12.75"/>
  <cols>
    <col min="1" max="1" width="5" style="2" customWidth="1"/>
    <col min="2" max="2" width="5.57142857142857" style="2" customWidth="1"/>
    <col min="3" max="3" width="40.8571428571429" style="96" customWidth="1"/>
    <col min="4" max="4" width="18.2857142857143" style="3" customWidth="1"/>
    <col min="5" max="5" width="13.7142857142857" style="3" customWidth="1"/>
    <col min="6" max="6" width="13.5714285714286" style="3" customWidth="1"/>
    <col min="7" max="7" width="12.5714285714286" style="3" customWidth="1"/>
    <col min="8" max="8" width="13" style="3" customWidth="1"/>
    <col min="9" max="9" width="13.4285714285714" style="3" customWidth="1"/>
    <col min="10" max="10" width="9.14285714285714" style="2"/>
    <col min="11" max="11" width="11.2857142857143" style="2" customWidth="1"/>
    <col min="12" max="16384" width="9.14285714285714" style="2"/>
  </cols>
  <sheetData>
    <row r="1" spans="2:9" ht="15.75">
      <c r="B1" s="95"/>
      <c r="D1" s="4"/>
      <c r="E1" s="4"/>
      <c r="F1" s="4"/>
      <c r="G1" s="4"/>
      <c r="H1" s="4"/>
      <c r="I1" s="4"/>
    </row>
    <row r="2" spans="2:9" ht="15.75">
      <c r="B2" s="95"/>
      <c r="D2" s="4"/>
      <c r="E2" s="4"/>
      <c r="F2" s="4"/>
      <c r="G2" s="4"/>
      <c r="H2" s="4"/>
      <c r="I2" s="4"/>
    </row>
    <row r="3" spans="2:9" ht="15.75">
      <c r="B3" s="95"/>
      <c r="D3" s="54"/>
      <c r="E3" s="4"/>
      <c r="F3" s="4"/>
      <c r="G3" s="4"/>
      <c r="H3" s="4"/>
      <c r="I3" s="4"/>
    </row>
    <row r="4" spans="2:9" ht="13.5" customHeight="1">
      <c r="B4" s="10"/>
      <c r="C4" s="97"/>
      <c r="D4" s="4"/>
      <c r="E4" s="4"/>
      <c r="F4" s="4"/>
      <c r="G4" s="4"/>
      <c r="H4" s="4"/>
      <c r="I4" s="4"/>
    </row>
    <row r="5" spans="2:9" ht="13.5" customHeight="1" thickBot="1">
      <c r="B5" s="65"/>
      <c r="C5" s="4"/>
      <c r="D5" s="4"/>
      <c r="E5" s="4"/>
      <c r="F5" s="4"/>
      <c r="G5" s="4"/>
      <c r="H5" s="4"/>
      <c r="I5" s="4"/>
    </row>
    <row r="6" spans="2:9" ht="12.75">
      <c r="B6" s="98" t="s">
        <v>62</v>
      </c>
      <c r="C6" s="99"/>
      <c r="D6" s="46" t="s">
        <v>63</v>
      </c>
      <c r="E6" s="46" t="s">
        <v>16</v>
      </c>
      <c r="F6" s="46" t="s">
        <v>17</v>
      </c>
      <c r="G6" s="46" t="s">
        <v>18</v>
      </c>
      <c r="H6" s="46" t="s">
        <v>19</v>
      </c>
      <c r="I6" s="47" t="s">
        <v>20</v>
      </c>
    </row>
    <row r="7" spans="2:9" ht="12.75">
      <c r="B7" s="35"/>
      <c r="C7" s="65" t="s">
        <v>64</v>
      </c>
      <c r="D7" s="51">
        <v>500000</v>
      </c>
      <c r="E7" s="75">
        <f>+'Cash Flow'!D48</f>
        <v>34500</v>
      </c>
      <c r="F7" s="75">
        <f>+'Cash Flow'!E48</f>
        <v>-419940</v>
      </c>
      <c r="G7" s="75">
        <f>+'Cash Flow'!F48</f>
        <v>-876058.95</v>
      </c>
      <c r="H7" s="75">
        <f>+'Cash Flow'!G48</f>
        <v>-1347850.19475</v>
      </c>
      <c r="I7" s="76">
        <f>+'Cash Flow'!H48</f>
        <v>-1851426.22572375</v>
      </c>
    </row>
    <row r="8" spans="2:9" ht="12.75">
      <c r="B8" s="35"/>
      <c r="C8" s="58" t="s">
        <v>65</v>
      </c>
      <c r="D8" s="54">
        <v>0</v>
      </c>
      <c r="E8" s="55">
        <f>+D8</f>
        <v>0</v>
      </c>
      <c r="F8" s="55">
        <f>+E8</f>
        <v>0</v>
      </c>
      <c r="G8" s="55">
        <f>+F8</f>
        <v>0</v>
      </c>
      <c r="H8" s="55">
        <f>+G8</f>
        <v>0</v>
      </c>
      <c r="I8" s="56">
        <f>+H8</f>
        <v>0</v>
      </c>
    </row>
    <row r="9" spans="2:9" ht="12.75">
      <c r="B9" s="35"/>
      <c r="C9" s="61" t="s">
        <v>66</v>
      </c>
      <c r="D9" s="63">
        <f t="shared" si="0" ref="D9:I9">SUM(D7:D8)</f>
        <v>500000</v>
      </c>
      <c r="E9" s="63">
        <f t="shared" si="0"/>
        <v>34500</v>
      </c>
      <c r="F9" s="63">
        <f t="shared" si="0"/>
        <v>-419940</v>
      </c>
      <c r="G9" s="63">
        <f t="shared" si="0"/>
        <v>-876058.95</v>
      </c>
      <c r="H9" s="63">
        <f t="shared" si="0"/>
        <v>-1347850.19475</v>
      </c>
      <c r="I9" s="64">
        <f t="shared" si="0"/>
        <v>-1851426.22572375</v>
      </c>
    </row>
    <row r="10" spans="2:9" ht="12.75">
      <c r="B10" s="35"/>
      <c r="C10" s="65"/>
      <c r="D10" s="100"/>
      <c r="E10" s="100"/>
      <c r="F10" s="100"/>
      <c r="G10" s="100"/>
      <c r="H10" s="100"/>
      <c r="I10" s="101"/>
    </row>
    <row r="11" spans="2:9" ht="12.75">
      <c r="B11" s="35"/>
      <c r="C11" s="65" t="s">
        <v>67</v>
      </c>
      <c r="D11" s="51">
        <v>200000</v>
      </c>
      <c r="E11" s="52">
        <f t="shared" si="1" ref="E11:I12">+D11</f>
        <v>200000</v>
      </c>
      <c r="F11" s="52">
        <f>+E11</f>
        <v>200000</v>
      </c>
      <c r="G11" s="52">
        <f t="shared" si="1"/>
        <v>200000</v>
      </c>
      <c r="H11" s="52">
        <f t="shared" si="1"/>
        <v>200000</v>
      </c>
      <c r="I11" s="53">
        <f t="shared" si="1"/>
        <v>200000</v>
      </c>
    </row>
    <row r="12" spans="2:9" ht="12.75">
      <c r="B12" s="35"/>
      <c r="C12" s="65" t="s">
        <v>68</v>
      </c>
      <c r="D12" s="54">
        <v>50000</v>
      </c>
      <c r="E12" s="55">
        <f t="shared" si="1"/>
        <v>50000</v>
      </c>
      <c r="F12" s="55">
        <f>+E12</f>
        <v>50000</v>
      </c>
      <c r="G12" s="55">
        <f t="shared" si="1"/>
        <v>50000</v>
      </c>
      <c r="H12" s="55">
        <f t="shared" si="1"/>
        <v>50000</v>
      </c>
      <c r="I12" s="56">
        <f t="shared" si="1"/>
        <v>50000</v>
      </c>
    </row>
    <row r="13" spans="2:9" ht="12.75">
      <c r="B13" s="35"/>
      <c r="C13" s="69" t="s">
        <v>69</v>
      </c>
      <c r="D13" s="63">
        <f t="shared" si="2" ref="D13:I13">SUM(D11:D12)</f>
        <v>250000</v>
      </c>
      <c r="E13" s="63">
        <f t="shared" si="2"/>
        <v>250000</v>
      </c>
      <c r="F13" s="63">
        <f t="shared" si="2"/>
        <v>250000</v>
      </c>
      <c r="G13" s="63">
        <f t="shared" si="2"/>
        <v>250000</v>
      </c>
      <c r="H13" s="63">
        <f t="shared" si="2"/>
        <v>250000</v>
      </c>
      <c r="I13" s="64">
        <f t="shared" si="2"/>
        <v>250000</v>
      </c>
    </row>
    <row r="14" spans="2:9" ht="12.75">
      <c r="B14" s="35"/>
      <c r="C14" s="65"/>
      <c r="D14" s="100"/>
      <c r="E14" s="100"/>
      <c r="F14" s="100"/>
      <c r="G14" s="100"/>
      <c r="H14" s="100"/>
      <c r="I14" s="101"/>
    </row>
    <row r="15" spans="2:9" ht="12.75">
      <c r="B15" s="35"/>
      <c r="C15" s="65" t="s">
        <v>70</v>
      </c>
      <c r="D15" s="51">
        <v>500000</v>
      </c>
      <c r="E15" s="52">
        <f t="shared" si="3" ref="E15:I16">+D15</f>
        <v>500000</v>
      </c>
      <c r="F15" s="52">
        <f>+E15</f>
        <v>500000</v>
      </c>
      <c r="G15" s="52">
        <f t="shared" si="3"/>
        <v>500000</v>
      </c>
      <c r="H15" s="52">
        <f t="shared" si="3"/>
        <v>500000</v>
      </c>
      <c r="I15" s="53">
        <f t="shared" si="3"/>
        <v>500000</v>
      </c>
    </row>
    <row r="16" spans="2:9" ht="12.75">
      <c r="B16" s="35"/>
      <c r="C16" s="65" t="s">
        <v>71</v>
      </c>
      <c r="D16" s="54">
        <v>0</v>
      </c>
      <c r="E16" s="55">
        <f t="shared" si="3"/>
        <v>0</v>
      </c>
      <c r="F16" s="55">
        <f>+E16</f>
        <v>0</v>
      </c>
      <c r="G16" s="55">
        <f t="shared" si="3"/>
        <v>0</v>
      </c>
      <c r="H16" s="55">
        <f t="shared" si="3"/>
        <v>0</v>
      </c>
      <c r="I16" s="56">
        <f t="shared" si="3"/>
        <v>0</v>
      </c>
    </row>
    <row r="17" spans="2:9" ht="12.75">
      <c r="B17" s="35"/>
      <c r="C17" s="65" t="s">
        <v>72</v>
      </c>
      <c r="D17" s="54">
        <v>0</v>
      </c>
      <c r="E17" s="77">
        <f>-'Profit and Loss'!E31</f>
        <v>0</v>
      </c>
      <c r="F17" s="77">
        <f>+E17-'Profit and Loss'!F31</f>
        <v>0</v>
      </c>
      <c r="G17" s="77">
        <f>+F17-'Profit and Loss'!G31</f>
        <v>0</v>
      </c>
      <c r="H17" s="77">
        <f>+G17-'Profit and Loss'!H31</f>
        <v>0</v>
      </c>
      <c r="I17" s="78">
        <f>+H17-'Profit and Loss'!I31</f>
        <v>0</v>
      </c>
    </row>
    <row r="18" spans="2:9" ht="12.75">
      <c r="B18" s="35"/>
      <c r="C18" s="69" t="s">
        <v>73</v>
      </c>
      <c r="D18" s="63">
        <f t="shared" si="4" ref="D18:I18">SUM(D15:D17)</f>
        <v>500000</v>
      </c>
      <c r="E18" s="63">
        <f t="shared" si="4"/>
        <v>500000</v>
      </c>
      <c r="F18" s="63">
        <f t="shared" si="4"/>
        <v>500000</v>
      </c>
      <c r="G18" s="63">
        <f t="shared" si="4"/>
        <v>500000</v>
      </c>
      <c r="H18" s="63">
        <f t="shared" si="4"/>
        <v>500000</v>
      </c>
      <c r="I18" s="64">
        <f t="shared" si="4"/>
        <v>500000</v>
      </c>
    </row>
    <row r="19" spans="2:9" ht="12.75">
      <c r="B19" s="35"/>
      <c r="C19" s="65"/>
      <c r="D19" s="100"/>
      <c r="E19" s="100"/>
      <c r="F19" s="100"/>
      <c r="G19" s="100"/>
      <c r="H19" s="100"/>
      <c r="I19" s="101"/>
    </row>
    <row r="20" spans="2:9" ht="12.75">
      <c r="B20" s="35"/>
      <c r="C20" s="65" t="s">
        <v>74</v>
      </c>
      <c r="D20" s="51">
        <v>0</v>
      </c>
      <c r="E20" s="52">
        <f t="shared" si="5" ref="E20:I27">+D20</f>
        <v>0</v>
      </c>
      <c r="F20" s="52">
        <f t="shared" si="5"/>
        <v>0</v>
      </c>
      <c r="G20" s="52">
        <f t="shared" si="5"/>
        <v>0</v>
      </c>
      <c r="H20" s="52">
        <f t="shared" si="5"/>
        <v>0</v>
      </c>
      <c r="I20" s="53">
        <f t="shared" si="5"/>
        <v>0</v>
      </c>
    </row>
    <row r="21" spans="2:9" ht="12.75">
      <c r="B21" s="35"/>
      <c r="C21" s="65" t="s">
        <v>75</v>
      </c>
      <c r="D21" s="54">
        <v>0</v>
      </c>
      <c r="E21" s="55">
        <f t="shared" si="5"/>
        <v>0</v>
      </c>
      <c r="F21" s="55">
        <f t="shared" si="5"/>
        <v>0</v>
      </c>
      <c r="G21" s="55">
        <f t="shared" si="5"/>
        <v>0</v>
      </c>
      <c r="H21" s="55">
        <f t="shared" si="5"/>
        <v>0</v>
      </c>
      <c r="I21" s="56">
        <f t="shared" si="5"/>
        <v>0</v>
      </c>
    </row>
    <row r="22" spans="2:9" ht="12.75">
      <c r="B22" s="35"/>
      <c r="C22" s="65" t="s">
        <v>76</v>
      </c>
      <c r="D22" s="54">
        <v>0</v>
      </c>
      <c r="E22" s="55">
        <f t="shared" si="5"/>
        <v>0</v>
      </c>
      <c r="F22" s="55">
        <f t="shared" si="5"/>
        <v>0</v>
      </c>
      <c r="G22" s="55">
        <f t="shared" si="5"/>
        <v>0</v>
      </c>
      <c r="H22" s="55">
        <f t="shared" si="5"/>
        <v>0</v>
      </c>
      <c r="I22" s="56">
        <f t="shared" si="5"/>
        <v>0</v>
      </c>
    </row>
    <row r="23" spans="2:9" ht="12.75">
      <c r="B23" s="35"/>
      <c r="C23" s="65" t="s">
        <v>77</v>
      </c>
      <c r="D23" s="54">
        <v>0</v>
      </c>
      <c r="E23" s="55">
        <f t="shared" si="5"/>
        <v>0</v>
      </c>
      <c r="F23" s="55">
        <f t="shared" si="5"/>
        <v>0</v>
      </c>
      <c r="G23" s="55">
        <f t="shared" si="5"/>
        <v>0</v>
      </c>
      <c r="H23" s="55">
        <f t="shared" si="5"/>
        <v>0</v>
      </c>
      <c r="I23" s="56">
        <f t="shared" si="5"/>
        <v>0</v>
      </c>
    </row>
    <row r="24" spans="2:9" ht="12.75">
      <c r="B24" s="35"/>
      <c r="C24" s="65" t="s">
        <v>78</v>
      </c>
      <c r="D24" s="54">
        <v>0</v>
      </c>
      <c r="E24" s="55">
        <f t="shared" si="5"/>
        <v>0</v>
      </c>
      <c r="F24" s="55">
        <f t="shared" si="5"/>
        <v>0</v>
      </c>
      <c r="G24" s="55">
        <f t="shared" si="5"/>
        <v>0</v>
      </c>
      <c r="H24" s="55">
        <f t="shared" si="5"/>
        <v>0</v>
      </c>
      <c r="I24" s="56">
        <f t="shared" si="5"/>
        <v>0</v>
      </c>
    </row>
    <row r="25" spans="2:9" ht="12.75">
      <c r="B25" s="35"/>
      <c r="C25" s="65" t="s">
        <v>79</v>
      </c>
      <c r="D25" s="54">
        <v>0</v>
      </c>
      <c r="E25" s="55">
        <f t="shared" si="5"/>
        <v>0</v>
      </c>
      <c r="F25" s="55">
        <f t="shared" si="5"/>
        <v>0</v>
      </c>
      <c r="G25" s="55">
        <f t="shared" si="5"/>
        <v>0</v>
      </c>
      <c r="H25" s="55">
        <f t="shared" si="5"/>
        <v>0</v>
      </c>
      <c r="I25" s="56">
        <f t="shared" si="5"/>
        <v>0</v>
      </c>
    </row>
    <row r="26" spans="2:9" ht="12.75">
      <c r="B26" s="35"/>
      <c r="C26" s="65" t="s">
        <v>80</v>
      </c>
      <c r="D26" s="54">
        <v>0</v>
      </c>
      <c r="E26" s="55">
        <f t="shared" si="5"/>
        <v>0</v>
      </c>
      <c r="F26" s="55">
        <f t="shared" si="5"/>
        <v>0</v>
      </c>
      <c r="G26" s="55">
        <f t="shared" si="5"/>
        <v>0</v>
      </c>
      <c r="H26" s="55">
        <f t="shared" si="5"/>
        <v>0</v>
      </c>
      <c r="I26" s="56">
        <f t="shared" si="5"/>
        <v>0</v>
      </c>
    </row>
    <row r="27" spans="2:9" ht="12.75">
      <c r="B27" s="35"/>
      <c r="C27" s="65" t="s">
        <v>81</v>
      </c>
      <c r="D27" s="54">
        <v>50000</v>
      </c>
      <c r="E27" s="55">
        <f t="shared" si="5"/>
        <v>50000</v>
      </c>
      <c r="F27" s="55">
        <f t="shared" si="5"/>
        <v>50000</v>
      </c>
      <c r="G27" s="55">
        <f t="shared" si="5"/>
        <v>50000</v>
      </c>
      <c r="H27" s="55">
        <f t="shared" si="5"/>
        <v>50000</v>
      </c>
      <c r="I27" s="56">
        <f t="shared" si="5"/>
        <v>50000</v>
      </c>
    </row>
    <row r="28" spans="2:9" ht="13.5" thickBot="1">
      <c r="B28" s="35"/>
      <c r="C28" s="102" t="s">
        <v>82</v>
      </c>
      <c r="D28" s="103">
        <f t="shared" si="6" ref="D28:I28">SUM(D20:D27)+D18+D13+D9</f>
        <v>1300000</v>
      </c>
      <c r="E28" s="103">
        <f t="shared" si="6"/>
        <v>834500</v>
      </c>
      <c r="F28" s="103">
        <f t="shared" si="6"/>
        <v>380060</v>
      </c>
      <c r="G28" s="103">
        <f t="shared" si="6"/>
        <v>-76058.949999999953</v>
      </c>
      <c r="H28" s="103">
        <f t="shared" si="6"/>
        <v>-547850.19475000002</v>
      </c>
      <c r="I28" s="104">
        <f t="shared" si="6"/>
        <v>-1051426.22572375</v>
      </c>
    </row>
    <row r="29" spans="2:9" ht="13.5" thickTop="1">
      <c r="B29" s="35"/>
      <c r="C29" s="65"/>
      <c r="D29" s="48"/>
      <c r="E29" s="48"/>
      <c r="F29" s="48"/>
      <c r="G29" s="48"/>
      <c r="H29" s="48"/>
      <c r="I29" s="49"/>
    </row>
    <row r="30" spans="2:9" ht="12.75">
      <c r="B30" s="105" t="s">
        <v>83</v>
      </c>
      <c r="C30" s="106"/>
      <c r="D30" s="107" t="s">
        <v>63</v>
      </c>
      <c r="E30" s="107" t="str">
        <f>E6</f>
        <v>Year 1</v>
      </c>
      <c r="F30" s="107" t="str">
        <f>F6</f>
        <v>Year 2</v>
      </c>
      <c r="G30" s="107" t="str">
        <f>G6</f>
        <v>Year 3</v>
      </c>
      <c r="H30" s="107" t="str">
        <f>H6</f>
        <v>Year 4</v>
      </c>
      <c r="I30" s="108" t="str">
        <f>I6</f>
        <v>Year 5</v>
      </c>
    </row>
    <row r="31" spans="2:9" ht="12.75">
      <c r="B31" s="35"/>
      <c r="C31" s="65" t="s">
        <v>84</v>
      </c>
      <c r="D31" s="48"/>
      <c r="E31" s="48"/>
      <c r="F31" s="48"/>
      <c r="G31" s="48"/>
      <c r="H31" s="48"/>
      <c r="I31" s="49"/>
    </row>
    <row r="32" spans="2:9" ht="12.75">
      <c r="B32" s="35"/>
      <c r="C32" s="65" t="s">
        <v>85</v>
      </c>
      <c r="D32" s="51">
        <v>500000</v>
      </c>
      <c r="E32" s="52">
        <f>+D32</f>
        <v>500000</v>
      </c>
      <c r="F32" s="52">
        <f>+E32</f>
        <v>500000</v>
      </c>
      <c r="G32" s="52">
        <f t="shared" si="7" ref="G32:I33">+F32</f>
        <v>500000</v>
      </c>
      <c r="H32" s="52">
        <f t="shared" si="7"/>
        <v>500000</v>
      </c>
      <c r="I32" s="53">
        <f t="shared" si="7"/>
        <v>500000</v>
      </c>
    </row>
    <row r="33" spans="2:9" ht="12.75">
      <c r="B33" s="35"/>
      <c r="C33" s="65" t="s">
        <v>86</v>
      </c>
      <c r="D33" s="54">
        <v>500000</v>
      </c>
      <c r="E33" s="55">
        <f>+D33</f>
        <v>500000</v>
      </c>
      <c r="F33" s="55">
        <f>+E33</f>
        <v>500000</v>
      </c>
      <c r="G33" s="55">
        <f t="shared" si="7"/>
        <v>500000</v>
      </c>
      <c r="H33" s="55">
        <f t="shared" si="7"/>
        <v>500000</v>
      </c>
      <c r="I33" s="56">
        <f t="shared" si="7"/>
        <v>500000</v>
      </c>
    </row>
    <row r="34" spans="2:9" ht="12.75">
      <c r="B34" s="35"/>
      <c r="C34" s="69" t="s">
        <v>87</v>
      </c>
      <c r="D34" s="63">
        <f t="shared" si="8" ref="D34:I34">SUM(D32:D33)</f>
        <v>1000000</v>
      </c>
      <c r="E34" s="63">
        <f t="shared" si="8"/>
        <v>1000000</v>
      </c>
      <c r="F34" s="63">
        <f t="shared" si="8"/>
        <v>1000000</v>
      </c>
      <c r="G34" s="63">
        <f t="shared" si="8"/>
        <v>1000000</v>
      </c>
      <c r="H34" s="63">
        <f t="shared" si="8"/>
        <v>1000000</v>
      </c>
      <c r="I34" s="64">
        <f t="shared" si="8"/>
        <v>1000000</v>
      </c>
    </row>
    <row r="35" spans="2:9" ht="12.75">
      <c r="B35" s="35"/>
      <c r="C35" s="65"/>
      <c r="D35" s="100"/>
      <c r="E35" s="100"/>
      <c r="F35" s="100"/>
      <c r="G35" s="100"/>
      <c r="H35" s="100"/>
      <c r="I35" s="101"/>
    </row>
    <row r="36" spans="2:9" ht="12.75">
      <c r="B36" s="35"/>
      <c r="C36" s="65" t="s">
        <v>88</v>
      </c>
      <c r="D36" s="51">
        <v>0</v>
      </c>
      <c r="E36" s="52">
        <f t="shared" si="9" ref="E36:I40">+D36</f>
        <v>0</v>
      </c>
      <c r="F36" s="52">
        <f>+E36</f>
        <v>0</v>
      </c>
      <c r="G36" s="52">
        <f t="shared" si="9"/>
        <v>0</v>
      </c>
      <c r="H36" s="52">
        <f t="shared" si="9"/>
        <v>0</v>
      </c>
      <c r="I36" s="53">
        <f t="shared" si="9"/>
        <v>0</v>
      </c>
    </row>
    <row r="37" spans="2:9" ht="12.75">
      <c r="B37" s="35"/>
      <c r="C37" s="65" t="s">
        <v>89</v>
      </c>
      <c r="D37" s="54">
        <v>0</v>
      </c>
      <c r="E37" s="55">
        <f t="shared" si="9"/>
        <v>0</v>
      </c>
      <c r="F37" s="55">
        <f>+E37</f>
        <v>0</v>
      </c>
      <c r="G37" s="55">
        <f t="shared" si="9"/>
        <v>0</v>
      </c>
      <c r="H37" s="55">
        <f t="shared" si="9"/>
        <v>0</v>
      </c>
      <c r="I37" s="56">
        <f t="shared" si="9"/>
        <v>0</v>
      </c>
    </row>
    <row r="38" spans="2:9" ht="12.75">
      <c r="B38" s="35"/>
      <c r="C38" s="65" t="s">
        <v>90</v>
      </c>
      <c r="D38" s="54">
        <v>0</v>
      </c>
      <c r="E38" s="55">
        <f t="shared" si="9"/>
        <v>0</v>
      </c>
      <c r="F38" s="55">
        <f>+E38</f>
        <v>0</v>
      </c>
      <c r="G38" s="55">
        <f t="shared" si="9"/>
        <v>0</v>
      </c>
      <c r="H38" s="55">
        <f t="shared" si="9"/>
        <v>0</v>
      </c>
      <c r="I38" s="56">
        <f t="shared" si="9"/>
        <v>0</v>
      </c>
    </row>
    <row r="39" spans="2:9" ht="12.75">
      <c r="B39" s="35"/>
      <c r="C39" s="65" t="s">
        <v>91</v>
      </c>
      <c r="D39" s="54">
        <v>0</v>
      </c>
      <c r="E39" s="55">
        <f t="shared" si="9"/>
        <v>0</v>
      </c>
      <c r="F39" s="55">
        <f>+E39</f>
        <v>0</v>
      </c>
      <c r="G39" s="55">
        <f t="shared" si="9"/>
        <v>0</v>
      </c>
      <c r="H39" s="55">
        <f t="shared" si="9"/>
        <v>0</v>
      </c>
      <c r="I39" s="56">
        <f t="shared" si="9"/>
        <v>0</v>
      </c>
    </row>
    <row r="40" spans="2:9" ht="12.75">
      <c r="B40" s="35"/>
      <c r="C40" s="65" t="s">
        <v>92</v>
      </c>
      <c r="D40" s="54">
        <v>0</v>
      </c>
      <c r="E40" s="55">
        <f t="shared" si="9"/>
        <v>0</v>
      </c>
      <c r="F40" s="55">
        <f>+E40</f>
        <v>0</v>
      </c>
      <c r="G40" s="55">
        <f t="shared" si="9"/>
        <v>0</v>
      </c>
      <c r="H40" s="55">
        <f t="shared" si="9"/>
        <v>0</v>
      </c>
      <c r="I40" s="56">
        <f t="shared" si="9"/>
        <v>0</v>
      </c>
    </row>
    <row r="41" spans="2:9" ht="12.75">
      <c r="B41" s="35"/>
      <c r="C41" s="69" t="s">
        <v>93</v>
      </c>
      <c r="D41" s="63">
        <f t="shared" si="10" ref="D41:I41">SUM(D36:D40)+D34</f>
        <v>1000000</v>
      </c>
      <c r="E41" s="63">
        <f t="shared" si="10"/>
        <v>1000000</v>
      </c>
      <c r="F41" s="63">
        <f t="shared" si="10"/>
        <v>1000000</v>
      </c>
      <c r="G41" s="63">
        <f t="shared" si="10"/>
        <v>1000000</v>
      </c>
      <c r="H41" s="63">
        <f t="shared" si="10"/>
        <v>1000000</v>
      </c>
      <c r="I41" s="64">
        <f t="shared" si="10"/>
        <v>1000000</v>
      </c>
    </row>
    <row r="42" spans="2:9" ht="12.75">
      <c r="B42" s="35"/>
      <c r="C42" s="65"/>
      <c r="D42" s="100"/>
      <c r="E42" s="100"/>
      <c r="F42" s="100"/>
      <c r="G42" s="100"/>
      <c r="H42" s="100"/>
      <c r="I42" s="101"/>
    </row>
    <row r="43" spans="2:9" ht="12.75">
      <c r="B43" s="35"/>
      <c r="C43" s="65" t="s">
        <v>94</v>
      </c>
      <c r="D43" s="51">
        <v>100000</v>
      </c>
      <c r="E43" s="52">
        <f t="shared" si="11" ref="E43:I45">+D43</f>
        <v>100000</v>
      </c>
      <c r="F43" s="52">
        <f>+E43</f>
        <v>100000</v>
      </c>
      <c r="G43" s="52">
        <f t="shared" si="11"/>
        <v>100000</v>
      </c>
      <c r="H43" s="52">
        <f t="shared" si="11"/>
        <v>100000</v>
      </c>
      <c r="I43" s="53">
        <f t="shared" si="11"/>
        <v>100000</v>
      </c>
    </row>
    <row r="44" spans="2:9" ht="12.75">
      <c r="B44" s="35"/>
      <c r="C44" s="65" t="s">
        <v>95</v>
      </c>
      <c r="D44" s="54">
        <v>0</v>
      </c>
      <c r="E44" s="55">
        <f t="shared" si="11"/>
        <v>0</v>
      </c>
      <c r="F44" s="55">
        <f>+E44</f>
        <v>0</v>
      </c>
      <c r="G44" s="55">
        <f t="shared" si="11"/>
        <v>0</v>
      </c>
      <c r="H44" s="55">
        <f t="shared" si="11"/>
        <v>0</v>
      </c>
      <c r="I44" s="56">
        <f t="shared" si="11"/>
        <v>0</v>
      </c>
    </row>
    <row r="45" spans="2:9" ht="12.75">
      <c r="B45" s="35"/>
      <c r="C45" s="65" t="s">
        <v>96</v>
      </c>
      <c r="D45" s="54">
        <v>200000</v>
      </c>
      <c r="E45" s="55">
        <f t="shared" si="11"/>
        <v>200000</v>
      </c>
      <c r="F45" s="55">
        <f>+E45</f>
        <v>200000</v>
      </c>
      <c r="G45" s="55">
        <f t="shared" si="11"/>
        <v>200000</v>
      </c>
      <c r="H45" s="55">
        <f t="shared" si="11"/>
        <v>200000</v>
      </c>
      <c r="I45" s="56">
        <f t="shared" si="11"/>
        <v>200000</v>
      </c>
    </row>
    <row r="46" spans="2:9" ht="12.75">
      <c r="B46" s="35"/>
      <c r="C46" s="65" t="s">
        <v>97</v>
      </c>
      <c r="D46" s="54">
        <v>0</v>
      </c>
      <c r="E46" s="77">
        <f>+'Profit and Loss'!E59</f>
        <v>-465500</v>
      </c>
      <c r="F46" s="77">
        <f>+'Profit and Loss'!F59+E46</f>
        <v>-919940</v>
      </c>
      <c r="G46" s="77">
        <f>+'Profit and Loss'!G59+F46</f>
        <v>-1376058.95</v>
      </c>
      <c r="H46" s="77">
        <f>+'Profit and Loss'!H59+G46</f>
        <v>-1847850.19475</v>
      </c>
      <c r="I46" s="78">
        <f>+'Profit and Loss'!I59+H46</f>
        <v>-2351426.22572375</v>
      </c>
    </row>
    <row r="47" spans="2:9" ht="12.75">
      <c r="B47" s="35"/>
      <c r="C47" s="65" t="s">
        <v>98</v>
      </c>
      <c r="D47" s="54">
        <v>0</v>
      </c>
      <c r="E47" s="55">
        <f t="shared" si="12" ref="E47:I48">+D47</f>
        <v>0</v>
      </c>
      <c r="F47" s="55">
        <f>+E47</f>
        <v>0</v>
      </c>
      <c r="G47" s="55">
        <f t="shared" si="12"/>
        <v>0</v>
      </c>
      <c r="H47" s="55">
        <f t="shared" si="12"/>
        <v>0</v>
      </c>
      <c r="I47" s="56">
        <f t="shared" si="12"/>
        <v>0</v>
      </c>
    </row>
    <row r="48" spans="2:9" ht="12.75">
      <c r="B48" s="35"/>
      <c r="C48" s="65" t="s">
        <v>99</v>
      </c>
      <c r="D48" s="109">
        <v>0</v>
      </c>
      <c r="E48" s="55">
        <f t="shared" si="12"/>
        <v>0</v>
      </c>
      <c r="F48" s="55">
        <f>+E48</f>
        <v>0</v>
      </c>
      <c r="G48" s="55">
        <f t="shared" si="12"/>
        <v>0</v>
      </c>
      <c r="H48" s="55">
        <f t="shared" si="12"/>
        <v>0</v>
      </c>
      <c r="I48" s="56">
        <f t="shared" si="12"/>
        <v>0</v>
      </c>
    </row>
    <row r="49" spans="2:9" ht="12.75">
      <c r="B49" s="35"/>
      <c r="C49" s="69" t="s">
        <v>100</v>
      </c>
      <c r="D49" s="63">
        <f t="shared" si="13" ref="D49:I49">SUM(D43:D48)</f>
        <v>300000</v>
      </c>
      <c r="E49" s="63">
        <f t="shared" si="13"/>
        <v>-165500</v>
      </c>
      <c r="F49" s="63">
        <f t="shared" si="13"/>
        <v>-619940</v>
      </c>
      <c r="G49" s="63">
        <f t="shared" si="13"/>
        <v>-1076058.95</v>
      </c>
      <c r="H49" s="63">
        <f t="shared" si="13"/>
        <v>-1547850.19475</v>
      </c>
      <c r="I49" s="64">
        <f t="shared" si="13"/>
        <v>-2051426.22572375</v>
      </c>
    </row>
    <row r="50" spans="2:9" ht="12.75">
      <c r="B50" s="35"/>
      <c r="C50" s="65"/>
      <c r="D50" s="87"/>
      <c r="E50" s="87"/>
      <c r="F50" s="87"/>
      <c r="G50" s="87"/>
      <c r="H50" s="87"/>
      <c r="I50" s="88"/>
    </row>
    <row r="51" spans="2:9" ht="13.5" thickBot="1">
      <c r="B51" s="25"/>
      <c r="C51" s="110" t="s">
        <v>101</v>
      </c>
      <c r="D51" s="103">
        <f>D49+D41</f>
        <v>1300000</v>
      </c>
      <c r="E51" s="103">
        <f>+E49+E41</f>
        <v>834500</v>
      </c>
      <c r="F51" s="103">
        <f>+F49+F41</f>
        <v>380060</v>
      </c>
      <c r="G51" s="103">
        <f>+G49+G41</f>
        <v>-76058.949999999953</v>
      </c>
      <c r="H51" s="103">
        <f>+H49+H41</f>
        <v>-547850.19475000002</v>
      </c>
      <c r="I51" s="104">
        <f>+I49+I41</f>
        <v>-1051426.22572375</v>
      </c>
    </row>
    <row r="52" spans="2:9" ht="14.25" thickTop="1" thickBot="1">
      <c r="B52" s="29"/>
      <c r="C52" s="111"/>
      <c r="D52" s="112"/>
      <c r="E52" s="112"/>
      <c r="F52" s="112"/>
      <c r="G52" s="112"/>
      <c r="H52" s="112"/>
      <c r="I52" s="113"/>
    </row>
    <row r="53" spans="6:9" ht="12.75">
      <c r="F53" s="114"/>
      <c r="G53" s="114"/>
      <c r="H53" s="114"/>
      <c r="I53" s="114"/>
    </row>
  </sheetData>
  <printOptions horizontalCentered="1"/>
  <pageMargins left="0.75" right="0.75" top="0.47" bottom="0.53" header="0.46" footer="0.5"/>
  <pageSetup cellComments="asDisplayed" horizontalDpi="300" verticalDpi="300" orientation="landscape" scale="8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spans="1:1" ht="23.25" customHeight="1">
      <c r="A5" s="140" t="s">
        <v>140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Fatima</cp:lastModifiedBy>
  <dcterms:created xsi:type="dcterms:W3CDTF">2014-06-21T08:14:15Z</dcterms:created>
  <dcterms:modified xsi:type="dcterms:W3CDTF">2014-09-26T06:52:43Z</dcterms:modified>
  <cp:category/>
  <cp:contentType/>
  <cp:contentStatus/>
</cp:coreProperties>
</file>